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queryTables/queryTable3.xml" ContentType="application/vnd.openxmlformats-officedocument.spreadsheetml.queryTable+xml"/>
  <Override PartName="/xl/comments3.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6.xml" ContentType="application/vnd.openxmlformats-officedocument.spreadsheetml.table+xml"/>
  <Override PartName="/xl/tables/table17.xml" ContentType="application/vnd.openxmlformats-officedocument.spreadsheetml.table+xml"/>
  <Override PartName="/xl/queryTables/queryTable4.xml" ContentType="application/vnd.openxmlformats-officedocument.spreadsheetml.queryTable+xml"/>
  <Override PartName="/xl/tables/table18.xml" ContentType="application/vnd.openxmlformats-officedocument.spreadsheetml.table+xml"/>
  <Override PartName="/xl/queryTables/queryTable5.xml" ContentType="application/vnd.openxmlformats-officedocument.spreadsheetml.queryTable+xml"/>
  <Override PartName="/xl/tables/table19.xml" ContentType="application/vnd.openxmlformats-officedocument.spreadsheetml.table+xml"/>
  <Override PartName="/xl/queryTables/queryTable6.xml" ContentType="application/vnd.openxmlformats-officedocument.spreadsheetml.queryTable+xml"/>
  <Override PartName="/xl/tables/table20.xml" ContentType="application/vnd.openxmlformats-officedocument.spreadsheetml.table+xml"/>
  <Override PartName="/xl/queryTables/queryTable7.xml" ContentType="application/vnd.openxmlformats-officedocument.spreadsheetml.query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Projects\SIB\docs\"/>
    </mc:Choice>
  </mc:AlternateContent>
  <xr:revisionPtr revIDLastSave="0" documentId="13_ncr:1_{8A9D402B-F88E-4610-8B55-5C00FC894678}" xr6:coauthVersionLast="47" xr6:coauthVersionMax="47" xr10:uidLastSave="{00000000-0000-0000-0000-000000000000}"/>
  <bookViews>
    <workbookView xWindow="-120" yWindow="-120" windowWidth="29040" windowHeight="15720" firstSheet="24" activeTab="34" xr2:uid="{00000000-000D-0000-FFFF-FFFF00000000}"/>
  </bookViews>
  <sheets>
    <sheet name="liste" sheetId="5" state="hidden" r:id="rId1"/>
    <sheet name="Alger" sheetId="1" state="hidden" r:id="rId2"/>
    <sheet name="Feuil2" sheetId="2" state="hidden" r:id="rId3"/>
    <sheet name="béchar" sheetId="6" state="hidden" r:id="rId4"/>
    <sheet name="CHELEF" sheetId="15" state="hidden" r:id="rId5"/>
    <sheet name="ouargla" sheetId="9" state="hidden" r:id="rId6"/>
    <sheet name="Annaba" sheetId="11" state="hidden" r:id="rId7"/>
    <sheet name="Oran" sheetId="13" state="hidden" r:id="rId8"/>
    <sheet name="détail des opérations" sheetId="21" r:id="rId9"/>
    <sheet name="récap-wila " sheetId="22" r:id="rId10"/>
    <sheet name="ministère  " sheetId="23" r:id="rId11"/>
    <sheet name="DRB d'Annaba" sheetId="26" r:id="rId12"/>
    <sheet name="DRB d'Alger" sheetId="25" r:id="rId13"/>
    <sheet name="Code + Programmes" sheetId="38" r:id="rId14"/>
    <sheet name="Code + Portefeuilles" sheetId="37" r:id="rId15"/>
    <sheet name="Structure par Activité" sheetId="36" r:id="rId16"/>
    <sheet name="DRB de Chlef" sheetId="46" r:id="rId17"/>
    <sheet name="DRB d'Ouargla" sheetId="45" r:id="rId18"/>
    <sheet name="DRB de Bechar" sheetId="44" r:id="rId19"/>
    <sheet name="DRB d'Oran" sheetId="43" r:id="rId20"/>
    <sheet name="Situation DRBs" sheetId="42" r:id="rId21"/>
    <sheet name="Recap-Wil_Min" sheetId="41" r:id="rId22"/>
    <sheet name="Recap-Ministère" sheetId="34" r:id="rId23"/>
    <sheet name="Recap-Wilayas" sheetId="33" r:id="rId24"/>
    <sheet name="Code + Sous Programmes" sheetId="39" r:id="rId25"/>
    <sheet name="BD-GP" sheetId="4" state="hidden" r:id="rId26"/>
    <sheet name="récap-wila" sheetId="14" state="hidden" r:id="rId27"/>
    <sheet name="ministère" sheetId="20" state="hidden" r:id="rId28"/>
    <sheet name="NOUI-OP" sheetId="52" r:id="rId29"/>
    <sheet name="Wilayas" sheetId="58" r:id="rId30"/>
    <sheet name="Ministeries" sheetId="53" r:id="rId31"/>
    <sheet name="Portfolios" sheetId="54" r:id="rId32"/>
    <sheet name="Programs" sheetId="55" r:id="rId33"/>
    <sheet name="Operations" sheetId="56" r:id="rId34"/>
    <sheet name="Operations_Alger" sheetId="61" r:id="rId35"/>
    <sheet name="ALGER-DRB" sheetId="62" r:id="rId36"/>
  </sheets>
  <externalReferences>
    <externalReference r:id="rId37"/>
    <externalReference r:id="rId38"/>
    <externalReference r:id="rId39"/>
    <externalReference r:id="rId40"/>
    <externalReference r:id="rId41"/>
    <externalReference r:id="rId42"/>
    <externalReference r:id="rId43"/>
    <externalReference r:id="rId44"/>
  </externalReferences>
  <definedNames>
    <definedName name="_xlnm._FilterDatabase" localSheetId="1" hidden="1">Alger!$A$3:$P$79</definedName>
    <definedName name="_xlnm._FilterDatabase" localSheetId="25" hidden="1">'BD-GP'!$A$3:$Q$842</definedName>
    <definedName name="_xlnm._FilterDatabase" localSheetId="3" hidden="1">béchar!$A$1:$S$93</definedName>
    <definedName name="_xlnm._FilterDatabase" localSheetId="4" hidden="1">CHELEF!$A$2:$T$56</definedName>
    <definedName name="_xlnm._FilterDatabase" localSheetId="8" hidden="1">'détail des opérations'!$A$3:$Q$765</definedName>
    <definedName name="_xlnm._FilterDatabase" localSheetId="2" hidden="1">Feuil2!$A$3:$J$77</definedName>
    <definedName name="_xlnm._FilterDatabase" localSheetId="10" hidden="1">'ministère  '!$F$3:$I$3</definedName>
    <definedName name="_xlnm._FilterDatabase" localSheetId="7" hidden="1">Oran!$A$2:$R$42</definedName>
    <definedName name="_xlnm._FilterDatabase" localSheetId="5" hidden="1">ouargla!$A$1:$U$263</definedName>
    <definedName name="Action" localSheetId="27">[1]liste!#REF!</definedName>
    <definedName name="Action" localSheetId="10">[1]liste!#REF!</definedName>
    <definedName name="Action">[1]liste!#REF!</definedName>
    <definedName name="_xlnm.Database" localSheetId="27">#REF!</definedName>
    <definedName name="_xlnm.Database" localSheetId="10">#REF!</definedName>
    <definedName name="_xlnm.Database">#REF!</definedName>
    <definedName name="DonnéesExternes_1" localSheetId="30" hidden="1">Ministeries!$A$1:$N$55</definedName>
    <definedName name="DonnéesExternes_1" localSheetId="28" hidden="1">'NOUI-OP'!$A$1:$P$763</definedName>
    <definedName name="DonnéesExternes_1" localSheetId="31" hidden="1">Portfolios!$A$1:$J$51</definedName>
    <definedName name="DonnéesExternes_1" localSheetId="32" hidden="1">Programs!$A$1:$M$427</definedName>
    <definedName name="DonnéesExternes_1" localSheetId="29" hidden="1">Wilayas!$A$1:$H$59</definedName>
    <definedName name="ExternalData_1" localSheetId="21" hidden="1">'Recap-Wil_Min'!$A$1:$E$309</definedName>
    <definedName name="ExternalData_1" localSheetId="23" hidden="1">'Recap-Wilayas'!$A$1:$E$67</definedName>
    <definedName name="ExternalData_2" localSheetId="12" hidden="1">'DRB d''Alger'!$A$1:$P$77</definedName>
    <definedName name="ExternalData_2" localSheetId="22" hidden="1">'Recap-Ministère'!$A$1:$I$22</definedName>
    <definedName name="ExternalData_2" localSheetId="20" hidden="1">'Situation DRBs'!$A$1:$Q$840</definedName>
    <definedName name="ExternalData_3" localSheetId="11" hidden="1">'DRB d''Annaba'!$A$1:$W$106</definedName>
    <definedName name="ExternalData_3" localSheetId="19" hidden="1">'DRB d''Oran'!$A$1:$R$42</definedName>
    <definedName name="ExternalData_4" localSheetId="18" hidden="1">'DRB de Bechar'!$A$1:$V$146</definedName>
    <definedName name="ExternalData_4" localSheetId="15" hidden="1">'Structure par Activité'!$A$1:$B$477</definedName>
    <definedName name="ExternalData_5" localSheetId="14" hidden="1">'Code + Portefeuilles'!$A$1:$B$52</definedName>
    <definedName name="ExternalData_5" localSheetId="17" hidden="1">'DRB d''Ouargla'!$A$1:$U$263</definedName>
    <definedName name="ExternalData_6" localSheetId="13" hidden="1">'Code + Programmes'!$A$1:$B$478</definedName>
    <definedName name="ExternalData_6" localSheetId="16" hidden="1">'DRB de Chlef'!$A$1:$Y$111</definedName>
    <definedName name="ExternalData_7" localSheetId="24" hidden="1">'Code + Sous Programmes'!$A$1:$B$288</definedName>
    <definedName name="_xlnm.Print_Titles" localSheetId="25">'BD-GP'!$1:$3</definedName>
    <definedName name="_xlnm.Print_Titles" localSheetId="4">CHELEF!$2:$2</definedName>
    <definedName name="_xlnm.Print_Titles" localSheetId="8">'détail des opérations'!$1:$3</definedName>
    <definedName name="_xlnm.Print_Titles" localSheetId="2">Feuil2!$3:$3</definedName>
    <definedName name="_xlnm.Print_Titles" localSheetId="27">ministère!$1:$3</definedName>
    <definedName name="_xlnm.Print_Titles" localSheetId="10">'ministère  '!$1:$3</definedName>
    <definedName name="_xlnm.Print_Titles" localSheetId="7">Oran!$2:$2</definedName>
    <definedName name="_xlnm.Print_Titles" localSheetId="5">ouargla!$1:$1</definedName>
    <definedName name="JR_PAGE_ANCHOR_0_1" localSheetId="27">#REF!</definedName>
    <definedName name="JR_PAGE_ANCHOR_0_1" localSheetId="10">#REF!</definedName>
    <definedName name="JR_PAGE_ANCHOR_0_1" localSheetId="7">'[2]strc pog'!#REF!</definedName>
    <definedName name="JR_PAGE_ANCHOR_0_1">#REF!</definedName>
    <definedName name="listee" localSheetId="27">[1]liste!#REF!</definedName>
    <definedName name="listee" localSheetId="10">[1]liste!#REF!</definedName>
    <definedName name="listee">[1]liste!#REF!</definedName>
    <definedName name="Pop_Dispersion">[3]POP!$A$378</definedName>
    <definedName name="Pop_Structure_commune">[3]POP!$A$182</definedName>
    <definedName name="résultat.DB_262" localSheetId="25">'BD-GP'!$H$256:$J$257</definedName>
    <definedName name="résultat.DB_262" localSheetId="8">'détail des opérations'!$H$250:$J$251</definedName>
    <definedName name="résultat.DB_262" localSheetId="7">Oran!#REF!</definedName>
    <definedName name="résultat.DB_262" localSheetId="5">ouargla!$H$34:$S$35</definedName>
    <definedName name="résultat_231" localSheetId="7">Oran!#REF!</definedName>
    <definedName name="résultat_231" localSheetId="5">ouargla!#REF!</definedName>
    <definedName name="Segment_Programmes">#N/A</definedName>
    <definedName name="Z_03A36084_54D6_405C_AACF_EB1EA66AFBE6_.wvu.FilterData" localSheetId="4" hidden="1">CHELEF!$D$2:$O$24</definedName>
    <definedName name="Z_03A36084_54D6_405C_AACF_EB1EA66AFBE6_.wvu.PrintArea" localSheetId="4" hidden="1">CHELEF!$D$2:$K$24</definedName>
    <definedName name="Z_3F5D7316_7B17_4334_AA53_C839AD92C256_.wvu.FilterData" localSheetId="4" hidden="1">CHELEF!$D$2:$O$24</definedName>
    <definedName name="Z_3F5D7316_7B17_4334_AA53_C839AD92C256_.wvu.PrintArea" localSheetId="4" hidden="1">CHELEF!$D$2:$K$24</definedName>
    <definedName name="Z_72E6B56C_A51D_4F40_84A5_F3A0FCD393EF_.wvu.FilterData" localSheetId="4" hidden="1">CHELEF!#REF!</definedName>
    <definedName name="Z_E86727D5_BE03_44E6_BD1E_DA6CF499F460_.wvu.Cols" localSheetId="4" hidden="1">CHELEF!$F:$F,CHELEF!$K:$K,CHELEF!#REF!,CHELEF!#REF!</definedName>
    <definedName name="Z_E86727D5_BE03_44E6_BD1E_DA6CF499F460_.wvu.FilterData" localSheetId="4" hidden="1">CHELEF!#REF!</definedName>
    <definedName name="Z_E86727D5_BE03_44E6_BD1E_DA6CF499F460_.wvu.PrintArea" localSheetId="4" hidden="1">CHELEF!$D$2:$O$13</definedName>
    <definedName name="_xlnm.Print_Area" localSheetId="1">Alger!$A$3:$P$79</definedName>
    <definedName name="_xlnm.Print_Area" localSheetId="25">'BD-GP'!$A$1:$Q$842</definedName>
    <definedName name="_xlnm.Print_Area" localSheetId="4">CHELEF!$A$2:$Q$44</definedName>
    <definedName name="_xlnm.Print_Area" localSheetId="8">'détail des opérations'!$A$1:$Q$765</definedName>
    <definedName name="_xlnm.Print_Area" localSheetId="2">Feuil2!$A$1:$J$77</definedName>
    <definedName name="_xlnm.Print_Area" localSheetId="10">'ministère  '!$A$1:$I$321</definedName>
    <definedName name="_xlnm.Print_Area" localSheetId="7">Oran!$A$2:$Q$4</definedName>
    <definedName name="_xlnm.Print_Area" localSheetId="5">ouargla!$A$1:$T$163</definedName>
  </definedNames>
  <calcPr calcId="181029"/>
  <pivotCaches>
    <pivotCache cacheId="0" r:id="rId45"/>
    <pivotCache cacheId="1" r:id="rId46"/>
    <pivotCache cacheId="2" r:id="rId4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5" i="23" l="1"/>
  <c r="K765" i="21" l="1"/>
  <c r="L765" i="21"/>
  <c r="M765" i="21"/>
  <c r="N765" i="21" l="1"/>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 i="5"/>
  <c r="K40" i="15" l="1"/>
  <c r="U39" i="15"/>
  <c r="U38" i="15"/>
  <c r="N38" i="15"/>
  <c r="U37" i="15"/>
  <c r="N37" i="15"/>
  <c r="U36" i="15"/>
  <c r="N36" i="15"/>
  <c r="U35" i="15"/>
  <c r="N35" i="15"/>
  <c r="U34" i="15"/>
  <c r="N34" i="15"/>
  <c r="U33" i="15"/>
  <c r="N33" i="15"/>
  <c r="U32" i="15"/>
  <c r="N32" i="15"/>
  <c r="U31" i="15"/>
  <c r="N31" i="15"/>
  <c r="U30" i="15"/>
  <c r="N30" i="15"/>
  <c r="U29" i="15"/>
  <c r="N29" i="15"/>
  <c r="J94" i="11" l="1"/>
  <c r="J93" i="11"/>
  <c r="U234" i="9" l="1"/>
  <c r="U233" i="9"/>
  <c r="U232" i="9"/>
  <c r="U231" i="9"/>
  <c r="U230" i="9"/>
  <c r="R230" i="9"/>
  <c r="O230" i="9"/>
  <c r="U229" i="9"/>
  <c r="U228" i="9"/>
  <c r="L228" i="9"/>
  <c r="U227" i="9"/>
  <c r="L227" i="9"/>
  <c r="U226" i="9"/>
  <c r="U225" i="9"/>
  <c r="U224" i="9"/>
  <c r="L224" i="9"/>
  <c r="U223" i="9"/>
  <c r="U222" i="9"/>
  <c r="U221" i="9"/>
  <c r="U220" i="9"/>
  <c r="U219" i="9"/>
  <c r="U218" i="9"/>
  <c r="U217" i="9"/>
  <c r="U216" i="9"/>
  <c r="U215" i="9"/>
  <c r="U214" i="9"/>
  <c r="U213" i="9"/>
  <c r="U212" i="9"/>
  <c r="U211" i="9"/>
  <c r="U210" i="9"/>
  <c r="U209" i="9" s="1"/>
  <c r="U208" i="9" s="1"/>
  <c r="U207" i="9" s="1"/>
  <c r="R209" i="9"/>
  <c r="O209" i="9"/>
  <c r="O208" i="9" s="1"/>
  <c r="O207" i="9" s="1"/>
  <c r="L209" i="9"/>
  <c r="K209" i="9"/>
  <c r="K208" i="9" s="1"/>
  <c r="K207" i="9" s="1"/>
  <c r="J209" i="9"/>
  <c r="J208" i="9" s="1"/>
  <c r="J207" i="9" s="1"/>
  <c r="R208" i="9"/>
  <c r="R207" i="9" s="1"/>
  <c r="L208" i="9"/>
  <c r="L207" i="9" s="1"/>
  <c r="U206" i="9"/>
  <c r="U205" i="9"/>
  <c r="U204" i="9" s="1"/>
  <c r="U203" i="9" s="1"/>
  <c r="U202" i="9" s="1"/>
  <c r="R204" i="9"/>
  <c r="R203" i="9" s="1"/>
  <c r="R202" i="9" s="1"/>
  <c r="O204" i="9"/>
  <c r="O203" i="9" s="1"/>
  <c r="O202" i="9" s="1"/>
  <c r="L204" i="9"/>
  <c r="L203" i="9" s="1"/>
  <c r="L202" i="9" s="1"/>
  <c r="K204" i="9"/>
  <c r="K203" i="9" s="1"/>
  <c r="K202" i="9" s="1"/>
  <c r="J204" i="9"/>
  <c r="J203" i="9" s="1"/>
  <c r="J202" i="9" s="1"/>
  <c r="U201" i="9"/>
  <c r="U200" i="9"/>
  <c r="U199" i="9"/>
  <c r="K198" i="9"/>
  <c r="U198" i="9" s="1"/>
  <c r="K197" i="9"/>
  <c r="U197" i="9" s="1"/>
  <c r="U196" i="9"/>
  <c r="U195" i="9"/>
  <c r="U194" i="9"/>
  <c r="U193" i="9"/>
  <c r="U192" i="9"/>
  <c r="U191" i="9"/>
  <c r="U190" i="9"/>
  <c r="U189" i="9"/>
  <c r="U188" i="9"/>
  <c r="U187" i="9"/>
  <c r="U186" i="9"/>
  <c r="U185" i="9"/>
  <c r="U184" i="9"/>
  <c r="U183" i="9"/>
  <c r="U182" i="9"/>
  <c r="U181" i="9"/>
  <c r="U180" i="9"/>
  <c r="U179" i="9"/>
  <c r="U178" i="9"/>
  <c r="U177" i="9"/>
  <c r="U176" i="9"/>
  <c r="U175" i="9"/>
  <c r="U174" i="9"/>
  <c r="U173" i="9"/>
  <c r="U172" i="9"/>
  <c r="U171" i="9"/>
  <c r="U170" i="9"/>
  <c r="U169" i="9"/>
  <c r="U168" i="9"/>
  <c r="U167" i="9"/>
  <c r="U166" i="9"/>
  <c r="U165" i="9"/>
  <c r="U164" i="9"/>
  <c r="U163" i="9"/>
  <c r="U162" i="9"/>
  <c r="U161" i="9"/>
  <c r="U160" i="9"/>
  <c r="U159" i="9"/>
  <c r="U158" i="9"/>
  <c r="U157" i="9"/>
  <c r="U155" i="9"/>
  <c r="U154" i="9"/>
  <c r="R154" i="9"/>
  <c r="L154" i="9"/>
  <c r="U153" i="9"/>
  <c r="L153" i="9"/>
  <c r="U152" i="9"/>
  <c r="U151" i="9"/>
  <c r="K150" i="9"/>
  <c r="U150" i="9" s="1"/>
  <c r="K149" i="9"/>
  <c r="U149" i="9" s="1"/>
  <c r="U148" i="9"/>
  <c r="K147" i="9"/>
  <c r="U147" i="9" s="1"/>
  <c r="K146" i="9"/>
  <c r="U146" i="9" s="1"/>
  <c r="U145" i="9"/>
  <c r="O144" i="9"/>
  <c r="K144" i="9"/>
  <c r="U144" i="9" s="1"/>
  <c r="U143" i="9"/>
  <c r="K142" i="9"/>
  <c r="U142" i="9" s="1"/>
  <c r="K141" i="9"/>
  <c r="U141" i="9" s="1"/>
  <c r="K140" i="9"/>
  <c r="U140" i="9" s="1"/>
  <c r="K139" i="9"/>
  <c r="U139" i="9" s="1"/>
  <c r="K138" i="9"/>
  <c r="U138" i="9" s="1"/>
  <c r="K137" i="9"/>
  <c r="U137" i="9" s="1"/>
  <c r="U136" i="9"/>
  <c r="U135" i="9"/>
  <c r="K134" i="9"/>
  <c r="U134" i="9" s="1"/>
  <c r="K133" i="9"/>
  <c r="U133" i="9" s="1"/>
  <c r="K132" i="9"/>
  <c r="U132" i="9" s="1"/>
  <c r="K131" i="9"/>
  <c r="U131" i="9" s="1"/>
  <c r="K130" i="9"/>
  <c r="U130" i="9" s="1"/>
  <c r="K129" i="9"/>
  <c r="U129" i="9" s="1"/>
  <c r="U128" i="9"/>
  <c r="U127" i="9"/>
  <c r="U126" i="9"/>
  <c r="U125" i="9"/>
  <c r="U124" i="9"/>
  <c r="U123" i="9"/>
  <c r="U122" i="9"/>
  <c r="U121" i="9"/>
  <c r="U120" i="9"/>
  <c r="U119" i="9"/>
  <c r="U118" i="9"/>
  <c r="U117" i="9"/>
  <c r="U116" i="9"/>
  <c r="U115" i="9"/>
  <c r="U114" i="9"/>
  <c r="U113" i="9"/>
  <c r="U112" i="9"/>
  <c r="U111" i="9"/>
  <c r="U110" i="9"/>
  <c r="U109" i="9"/>
  <c r="U108" i="9"/>
  <c r="U107" i="9"/>
  <c r="O107" i="9"/>
  <c r="U106" i="9"/>
  <c r="U105" i="9"/>
  <c r="U104" i="9"/>
  <c r="U103" i="9"/>
  <c r="U102" i="9"/>
  <c r="U101" i="9"/>
  <c r="O101" i="9"/>
  <c r="U100" i="9"/>
  <c r="O100" i="9"/>
  <c r="U99" i="9"/>
  <c r="O99" i="9"/>
  <c r="U98" i="9"/>
  <c r="O98" i="9"/>
  <c r="U97" i="9"/>
  <c r="O97" i="9"/>
  <c r="U96" i="9"/>
  <c r="O96" i="9"/>
  <c r="U95" i="9"/>
  <c r="O95" i="9"/>
  <c r="U94" i="9"/>
  <c r="U93" i="9"/>
  <c r="U92" i="9"/>
  <c r="U91" i="9"/>
  <c r="U90" i="9"/>
  <c r="U89" i="9"/>
  <c r="O89" i="9"/>
  <c r="U88" i="9"/>
  <c r="U87" i="9"/>
  <c r="U86" i="9"/>
  <c r="U85" i="9"/>
  <c r="U82" i="9"/>
  <c r="U81" i="9"/>
  <c r="U80" i="9"/>
  <c r="U79" i="9"/>
  <c r="U78" i="9"/>
  <c r="U77" i="9"/>
  <c r="U76" i="9"/>
  <c r="U75" i="9"/>
  <c r="U74" i="9"/>
  <c r="U73" i="9"/>
  <c r="U72" i="9"/>
  <c r="U71" i="9"/>
  <c r="U70" i="9"/>
  <c r="U69" i="9"/>
  <c r="U68" i="9"/>
  <c r="U67" i="9"/>
  <c r="U66" i="9"/>
  <c r="U65" i="9"/>
  <c r="U64" i="9"/>
  <c r="U63" i="9"/>
  <c r="U62" i="9"/>
  <c r="U61" i="9"/>
  <c r="U60" i="9"/>
  <c r="U59" i="9"/>
  <c r="U58" i="9"/>
  <c r="U57" i="9"/>
  <c r="U56" i="9"/>
  <c r="U55" i="9"/>
  <c r="U54" i="9"/>
  <c r="U35" i="9"/>
  <c r="U34" i="9"/>
  <c r="U33" i="9"/>
  <c r="U32" i="9"/>
  <c r="U31" i="9"/>
  <c r="U30" i="9"/>
  <c r="U29" i="9"/>
  <c r="U28" i="9"/>
  <c r="U27" i="9"/>
  <c r="U26" i="9"/>
  <c r="U25" i="9"/>
  <c r="U24" i="9"/>
  <c r="U23" i="9"/>
  <c r="U22" i="9"/>
  <c r="U21" i="9"/>
  <c r="U20" i="9"/>
  <c r="U19" i="9"/>
  <c r="U18" i="9"/>
  <c r="U17" i="9"/>
  <c r="U16" i="9"/>
  <c r="U15" i="9"/>
  <c r="T14" i="9"/>
  <c r="R14" i="9"/>
  <c r="O14" i="9"/>
  <c r="L14" i="9"/>
  <c r="K14" i="9"/>
  <c r="J14" i="9"/>
  <c r="I14" i="9"/>
  <c r="U13" i="9"/>
  <c r="U14" i="9" s="1"/>
  <c r="U12" i="9"/>
  <c r="U11" i="9"/>
  <c r="U10" i="9"/>
  <c r="U8" i="9"/>
  <c r="U7" i="9"/>
  <c r="U6" i="9"/>
  <c r="T5" i="9"/>
  <c r="R5" i="9"/>
  <c r="O5" i="9"/>
  <c r="L5" i="9"/>
  <c r="K5" i="9"/>
  <c r="J5" i="9"/>
  <c r="I5" i="9"/>
  <c r="U4" i="9"/>
  <c r="U3" i="9"/>
  <c r="U2" i="9"/>
  <c r="U5" i="9" s="1"/>
  <c r="O2" i="6" l="1"/>
  <c r="O3" i="6"/>
  <c r="O4" i="6"/>
  <c r="O5" i="6"/>
  <c r="O6" i="6"/>
  <c r="O7" i="6"/>
  <c r="I8" i="6"/>
  <c r="J8" i="6"/>
  <c r="K8" i="6"/>
  <c r="L8" i="6"/>
  <c r="M8" i="6"/>
  <c r="N8" i="6"/>
  <c r="P8" i="6"/>
  <c r="Q8" i="6"/>
  <c r="O9" i="6"/>
  <c r="O10" i="6"/>
  <c r="O11" i="6"/>
  <c r="O12" i="6"/>
  <c r="O13" i="6"/>
  <c r="I14" i="6"/>
  <c r="J14" i="6"/>
  <c r="K14" i="6"/>
  <c r="L14" i="6"/>
  <c r="M14" i="6"/>
  <c r="N14" i="6"/>
  <c r="P14" i="6"/>
  <c r="Q14" i="6"/>
  <c r="O15" i="6"/>
  <c r="O16" i="6"/>
  <c r="L17" i="6"/>
  <c r="J18" i="6"/>
  <c r="J26" i="6" s="1"/>
  <c r="L19" i="6"/>
  <c r="L20" i="6"/>
  <c r="L21" i="6"/>
  <c r="L22" i="6"/>
  <c r="L23" i="6"/>
  <c r="L24" i="6"/>
  <c r="L25" i="6"/>
  <c r="I26" i="6"/>
  <c r="K26" i="6"/>
  <c r="M26" i="6"/>
  <c r="N26" i="6"/>
  <c r="P26" i="6"/>
  <c r="Q26" i="6"/>
  <c r="R26" i="6"/>
  <c r="S26" i="6"/>
  <c r="L27" i="6"/>
  <c r="L29" i="6"/>
  <c r="L30" i="6"/>
  <c r="L31" i="6"/>
  <c r="L32" i="6"/>
  <c r="L33" i="6"/>
  <c r="L34" i="6"/>
  <c r="L36" i="6"/>
  <c r="O36" i="6"/>
  <c r="L37" i="6"/>
  <c r="O37" i="6"/>
  <c r="L38" i="6"/>
  <c r="O38" i="6"/>
  <c r="L39" i="6"/>
  <c r="O39" i="6"/>
  <c r="I40" i="6"/>
  <c r="J40" i="6"/>
  <c r="K40" i="6"/>
  <c r="M40" i="6"/>
  <c r="N40" i="6"/>
  <c r="P40" i="6"/>
  <c r="Q40" i="6"/>
  <c r="L41" i="6"/>
  <c r="O41" i="6"/>
  <c r="L42" i="6"/>
  <c r="O42" i="6"/>
  <c r="L43" i="6"/>
  <c r="O43" i="6"/>
  <c r="I44" i="6"/>
  <c r="J44" i="6"/>
  <c r="K44" i="6"/>
  <c r="M44" i="6"/>
  <c r="N44" i="6"/>
  <c r="P44" i="6"/>
  <c r="Q44" i="6"/>
  <c r="R44" i="6"/>
  <c r="L45" i="6"/>
  <c r="O45" i="6"/>
  <c r="L46" i="6"/>
  <c r="O46" i="6"/>
  <c r="O47" i="6" s="1"/>
  <c r="I47" i="6"/>
  <c r="J47" i="6"/>
  <c r="K47" i="6"/>
  <c r="M47" i="6"/>
  <c r="N47" i="6"/>
  <c r="P47" i="6"/>
  <c r="Q47" i="6"/>
  <c r="L48" i="6"/>
  <c r="L50" i="6" s="1"/>
  <c r="O48" i="6"/>
  <c r="L49" i="6"/>
  <c r="O49" i="6"/>
  <c r="I50" i="6"/>
  <c r="J50" i="6"/>
  <c r="K50" i="6"/>
  <c r="M50" i="6"/>
  <c r="N50" i="6"/>
  <c r="P50" i="6"/>
  <c r="Q50" i="6"/>
  <c r="L51" i="6"/>
  <c r="O51" i="6"/>
  <c r="L52" i="6"/>
  <c r="O52" i="6"/>
  <c r="L53" i="6"/>
  <c r="O53" i="6"/>
  <c r="L54" i="6"/>
  <c r="O54" i="6"/>
  <c r="I55" i="6"/>
  <c r="J55" i="6"/>
  <c r="K55" i="6"/>
  <c r="M55" i="6"/>
  <c r="N55" i="6"/>
  <c r="P55" i="6"/>
  <c r="Q55" i="6"/>
  <c r="L56" i="6"/>
  <c r="O56" i="6"/>
  <c r="L57" i="6"/>
  <c r="O57" i="6"/>
  <c r="I58" i="6"/>
  <c r="J58" i="6"/>
  <c r="K58" i="6"/>
  <c r="M58" i="6"/>
  <c r="N58" i="6"/>
  <c r="P58" i="6"/>
  <c r="Q58" i="6"/>
  <c r="L59" i="6"/>
  <c r="L61" i="6" s="1"/>
  <c r="O59" i="6"/>
  <c r="O60" i="6"/>
  <c r="I61" i="6"/>
  <c r="J61" i="6"/>
  <c r="K61" i="6"/>
  <c r="M61" i="6"/>
  <c r="N61" i="6"/>
  <c r="P61" i="6"/>
  <c r="Q61" i="6"/>
  <c r="O62" i="6"/>
  <c r="Q62" i="6"/>
  <c r="O63" i="6"/>
  <c r="O64" i="6"/>
  <c r="O65" i="6"/>
  <c r="L66" i="6"/>
  <c r="L67" i="6" s="1"/>
  <c r="O66" i="6"/>
  <c r="O67" i="6" s="1"/>
  <c r="I67" i="6"/>
  <c r="J67" i="6"/>
  <c r="K67" i="6"/>
  <c r="M67" i="6"/>
  <c r="N67" i="6"/>
  <c r="P67" i="6"/>
  <c r="Q67" i="6"/>
  <c r="O68" i="6"/>
  <c r="O69" i="6"/>
  <c r="O70" i="6"/>
  <c r="I71" i="6"/>
  <c r="J71" i="6"/>
  <c r="K71" i="6"/>
  <c r="L71" i="6"/>
  <c r="M71" i="6"/>
  <c r="N71" i="6"/>
  <c r="P71" i="6"/>
  <c r="Q71" i="6"/>
  <c r="O72" i="6"/>
  <c r="O73" i="6"/>
  <c r="O74" i="6"/>
  <c r="O75" i="6"/>
  <c r="O76" i="6"/>
  <c r="O77" i="6"/>
  <c r="O78" i="6"/>
  <c r="I79" i="6"/>
  <c r="J79" i="6"/>
  <c r="K79" i="6"/>
  <c r="L79" i="6"/>
  <c r="M79" i="6"/>
  <c r="N79" i="6"/>
  <c r="P79" i="6"/>
  <c r="Q79" i="6"/>
  <c r="O80" i="6"/>
  <c r="O81" i="6"/>
  <c r="O82" i="6" s="1"/>
  <c r="I82" i="6"/>
  <c r="J82" i="6"/>
  <c r="K82" i="6"/>
  <c r="L82" i="6"/>
  <c r="M82" i="6"/>
  <c r="N82" i="6"/>
  <c r="P82" i="6"/>
  <c r="Q82" i="6"/>
  <c r="O83" i="6"/>
  <c r="O84" i="6"/>
  <c r="O85" i="6"/>
  <c r="O86" i="6" s="1"/>
  <c r="I86" i="6"/>
  <c r="J86" i="6"/>
  <c r="K86" i="6"/>
  <c r="L86" i="6"/>
  <c r="M86" i="6"/>
  <c r="N86" i="6"/>
  <c r="P86" i="6"/>
  <c r="O87" i="6"/>
  <c r="O88" i="6"/>
  <c r="O89" i="6"/>
  <c r="O90" i="6"/>
  <c r="I91" i="6"/>
  <c r="J91" i="6"/>
  <c r="K91" i="6"/>
  <c r="L91" i="6"/>
  <c r="M91" i="6"/>
  <c r="N91" i="6"/>
  <c r="P91" i="6"/>
  <c r="Q91" i="6"/>
  <c r="O92" i="6"/>
  <c r="J94" i="6"/>
  <c r="L94" i="6" s="1"/>
  <c r="O94" i="6"/>
  <c r="O95" i="6"/>
  <c r="O96" i="6"/>
  <c r="I97" i="6"/>
  <c r="J97" i="6"/>
  <c r="K97" i="6"/>
  <c r="L97" i="6"/>
  <c r="M97" i="6"/>
  <c r="N97" i="6"/>
  <c r="P97" i="6"/>
  <c r="Q97" i="6"/>
  <c r="O98" i="6"/>
  <c r="O99" i="6"/>
  <c r="O100" i="6"/>
  <c r="I101" i="6"/>
  <c r="J101" i="6"/>
  <c r="K101" i="6"/>
  <c r="L101" i="6"/>
  <c r="M101" i="6"/>
  <c r="N101" i="6"/>
  <c r="P101" i="6"/>
  <c r="Q101" i="6"/>
  <c r="O102" i="6"/>
  <c r="J103" i="6"/>
  <c r="L103" i="6" s="1"/>
  <c r="O103" i="6"/>
  <c r="O104" i="6"/>
  <c r="O105" i="6"/>
  <c r="O106" i="6"/>
  <c r="O107" i="6"/>
  <c r="I108" i="6"/>
  <c r="J108" i="6"/>
  <c r="K108" i="6"/>
  <c r="L108" i="6"/>
  <c r="M108" i="6"/>
  <c r="N108" i="6"/>
  <c r="P108" i="6"/>
  <c r="Q108" i="6"/>
  <c r="O113" i="6"/>
  <c r="O116" i="6" s="1"/>
  <c r="O114" i="6"/>
  <c r="O115" i="6"/>
  <c r="I116" i="6"/>
  <c r="J116" i="6"/>
  <c r="K116" i="6"/>
  <c r="L116" i="6"/>
  <c r="M116" i="6"/>
  <c r="N116" i="6"/>
  <c r="P116" i="6"/>
  <c r="Q116" i="6"/>
  <c r="O117" i="6"/>
  <c r="O118" i="6"/>
  <c r="O119" i="6"/>
  <c r="O120" i="6"/>
  <c r="O121" i="6"/>
  <c r="I122" i="6"/>
  <c r="J122" i="6"/>
  <c r="K122" i="6"/>
  <c r="L122" i="6"/>
  <c r="M122" i="6"/>
  <c r="N122" i="6"/>
  <c r="P122" i="6"/>
  <c r="Q122" i="6"/>
  <c r="R122" i="6"/>
  <c r="O123" i="6"/>
  <c r="O124" i="6"/>
  <c r="O125" i="6"/>
  <c r="O126" i="6" s="1"/>
  <c r="I126" i="6"/>
  <c r="J126" i="6"/>
  <c r="K126" i="6"/>
  <c r="L126" i="6"/>
  <c r="M126" i="6"/>
  <c r="N126" i="6"/>
  <c r="P126" i="6"/>
  <c r="Q126" i="6"/>
  <c r="O127" i="6"/>
  <c r="O129" i="6" s="1"/>
  <c r="O128" i="6"/>
  <c r="I129" i="6"/>
  <c r="J129" i="6"/>
  <c r="J131" i="6" s="1"/>
  <c r="K129" i="6"/>
  <c r="L129" i="6"/>
  <c r="M129" i="6"/>
  <c r="M131" i="6" s="1"/>
  <c r="N129" i="6"/>
  <c r="N131" i="6" s="1"/>
  <c r="P129" i="6"/>
  <c r="P131" i="6" s="1"/>
  <c r="Q129" i="6"/>
  <c r="Q131" i="6" s="1"/>
  <c r="O130" i="6"/>
  <c r="I131" i="6"/>
  <c r="K131" i="6"/>
  <c r="L131" i="6"/>
  <c r="O132" i="6"/>
  <c r="O133" i="6"/>
  <c r="O134" i="6"/>
  <c r="O135" i="6"/>
  <c r="O136" i="6"/>
  <c r="O137" i="6"/>
  <c r="O138" i="6"/>
  <c r="I139" i="6"/>
  <c r="J139" i="6"/>
  <c r="K139" i="6"/>
  <c r="L139" i="6"/>
  <c r="M139" i="6"/>
  <c r="N139" i="6"/>
  <c r="O139" i="6"/>
  <c r="P139" i="6"/>
  <c r="Q139" i="6"/>
  <c r="R139" i="6"/>
  <c r="O140" i="6"/>
  <c r="O141" i="6"/>
  <c r="I142" i="6"/>
  <c r="J142" i="6"/>
  <c r="K142" i="6"/>
  <c r="L142" i="6"/>
  <c r="M142" i="6"/>
  <c r="N142" i="6"/>
  <c r="O142" i="6"/>
  <c r="P142" i="6"/>
  <c r="Q142" i="6"/>
  <c r="O143" i="6"/>
  <c r="O144" i="6"/>
  <c r="O145" i="6"/>
  <c r="O97" i="6" l="1"/>
  <c r="L18" i="6"/>
  <c r="O44" i="6"/>
  <c r="L40" i="6"/>
  <c r="O14" i="6"/>
  <c r="L58" i="6"/>
  <c r="O8" i="6"/>
  <c r="O122" i="6"/>
  <c r="O131" i="6"/>
  <c r="O108" i="6"/>
  <c r="O91" i="6"/>
  <c r="O55" i="6"/>
  <c r="L55" i="6"/>
  <c r="O50" i="6"/>
  <c r="O40" i="6"/>
  <c r="O58" i="6"/>
  <c r="O71" i="6"/>
  <c r="L47" i="6"/>
  <c r="L26" i="6"/>
  <c r="L44" i="6"/>
  <c r="O79" i="6"/>
  <c r="O101" i="6"/>
  <c r="O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pc</author>
  </authors>
  <commentList>
    <comment ref="G44" authorId="0" shapeId="0" xr:uid="{00000000-0006-0000-0400-000001000000}">
      <text>
        <r>
          <rPr>
            <b/>
            <sz val="9"/>
            <color indexed="81"/>
            <rFont val="Tahoma"/>
            <family val="2"/>
          </rPr>
          <t>pc:</t>
        </r>
        <r>
          <rPr>
            <sz val="9"/>
            <color indexed="81"/>
            <rFont val="Tahoma"/>
            <family val="2"/>
          </rPr>
          <t xml:space="preserve">
</t>
        </r>
        <r>
          <rPr>
            <sz val="9"/>
            <color indexed="81"/>
            <rFont val="Arial"/>
            <family val="2"/>
          </rPr>
          <t>N°DP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63" authorId="0" shapeId="0" xr:uid="{00000000-0006-0000-0800-000001000000}">
      <text>
        <r>
          <rPr>
            <b/>
            <sz val="9"/>
            <color indexed="81"/>
            <rFont val="Tahoma"/>
            <family val="2"/>
          </rPr>
          <t>acer:</t>
        </r>
        <r>
          <rPr>
            <sz val="9"/>
            <color indexed="81"/>
            <rFont val="Tahoma"/>
            <family val="2"/>
          </rPr>
          <t xml:space="preserve">
6</t>
        </r>
      </text>
    </comment>
    <comment ref="D464" authorId="0" shapeId="0" xr:uid="{00000000-0006-0000-0800-000002000000}">
      <text>
        <r>
          <rPr>
            <b/>
            <sz val="9"/>
            <color indexed="81"/>
            <rFont val="Tahoma"/>
            <family val="2"/>
          </rPr>
          <t>acer:</t>
        </r>
        <r>
          <rPr>
            <sz val="9"/>
            <color indexed="81"/>
            <rFont val="Tahoma"/>
            <family val="2"/>
          </rPr>
          <t xml:space="preserve">
5</t>
        </r>
      </text>
    </comment>
    <comment ref="M467" authorId="1" shapeId="0" xr:uid="{00000000-0006-0000-0800-000003000000}">
      <text>
        <r>
          <rPr>
            <b/>
            <sz val="9"/>
            <color indexed="81"/>
            <rFont val="Tahoma"/>
            <family val="2"/>
          </rPr>
          <t>hakima chitti:</t>
        </r>
        <r>
          <rPr>
            <sz val="9"/>
            <color indexed="81"/>
            <rFont val="Tahoma"/>
            <family val="2"/>
          </rPr>
          <t xml:space="preserve">
961960335,45</t>
        </r>
      </text>
    </comment>
    <comment ref="D517" authorId="0" shapeId="0" xr:uid="{00000000-0006-0000-0800-000004000000}">
      <text>
        <r>
          <rPr>
            <b/>
            <sz val="9"/>
            <color indexed="81"/>
            <rFont val="Tahoma"/>
            <family val="2"/>
          </rPr>
          <t>acer:</t>
        </r>
        <r>
          <rPr>
            <sz val="9"/>
            <color indexed="81"/>
            <rFont val="Tahoma"/>
            <family val="2"/>
          </rPr>
          <t xml:space="preserve">
5</t>
        </r>
      </text>
    </comment>
    <comment ref="D518" authorId="0" shapeId="0" xr:uid="{00000000-0006-0000-0800-000005000000}">
      <text>
        <r>
          <rPr>
            <b/>
            <sz val="9"/>
            <color indexed="81"/>
            <rFont val="Tahoma"/>
            <family val="2"/>
          </rPr>
          <t>acer:</t>
        </r>
        <r>
          <rPr>
            <sz val="9"/>
            <color indexed="81"/>
            <rFont val="Tahoma"/>
            <family val="2"/>
          </rPr>
          <t xml:space="preserve">
6</t>
        </r>
      </text>
    </comment>
    <comment ref="D519" authorId="0" shapeId="0" xr:uid="{00000000-0006-0000-0800-000006000000}">
      <text>
        <r>
          <rPr>
            <b/>
            <sz val="9"/>
            <color indexed="81"/>
            <rFont val="Tahoma"/>
            <family val="2"/>
          </rPr>
          <t>acer:</t>
        </r>
        <r>
          <rPr>
            <sz val="9"/>
            <color indexed="81"/>
            <rFont val="Tahoma"/>
            <family val="2"/>
          </rPr>
          <t xml:space="preserve">
7</t>
        </r>
      </text>
    </comment>
    <comment ref="G611" authorId="2" shapeId="0" xr:uid="{00000000-0006-0000-0800-000007000000}">
      <text>
        <r>
          <rPr>
            <b/>
            <sz val="9"/>
            <color indexed="81"/>
            <rFont val="Tahoma"/>
            <family val="2"/>
          </rPr>
          <t>pc:</t>
        </r>
        <r>
          <rPr>
            <sz val="9"/>
            <color indexed="81"/>
            <rFont val="Tahoma"/>
            <family val="2"/>
          </rPr>
          <t xml:space="preserve">
</t>
        </r>
        <r>
          <rPr>
            <sz val="9"/>
            <color indexed="81"/>
            <rFont val="Arial"/>
            <family val="2"/>
          </rPr>
          <t>N°DP</t>
        </r>
      </text>
    </comment>
    <comment ref="D626" authorId="0" shapeId="0" xr:uid="{00000000-0006-0000-0800-000008000000}">
      <text>
        <r>
          <rPr>
            <b/>
            <sz val="9"/>
            <color indexed="81"/>
            <rFont val="Tahoma"/>
            <family val="2"/>
          </rPr>
          <t>acer:</t>
        </r>
        <r>
          <rPr>
            <sz val="9"/>
            <color indexed="81"/>
            <rFont val="Tahoma"/>
            <family val="2"/>
          </rPr>
          <t xml:space="preserve">
</t>
        </r>
      </text>
    </comment>
    <comment ref="D627" authorId="0" shapeId="0" xr:uid="{00000000-0006-0000-0800-000009000000}">
      <text>
        <r>
          <rPr>
            <b/>
            <sz val="9"/>
            <color indexed="81"/>
            <rFont val="Tahoma"/>
            <family val="2"/>
          </rPr>
          <t>acer:</t>
        </r>
        <r>
          <rPr>
            <sz val="9"/>
            <color indexed="81"/>
            <rFont val="Tahoma"/>
            <family val="2"/>
          </rPr>
          <t xml:space="preserve">
32 - GRANDE HYDRAULIQUE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acer</author>
    <author>hakima chitti</author>
    <author>pc</author>
  </authors>
  <commentList>
    <comment ref="D487" authorId="0" shapeId="0" xr:uid="{00000000-0006-0000-0B00-000001000000}">
      <text>
        <r>
          <rPr>
            <b/>
            <sz val="9"/>
            <color indexed="81"/>
            <rFont val="Tahoma"/>
            <family val="2"/>
          </rPr>
          <t>acer:</t>
        </r>
        <r>
          <rPr>
            <sz val="9"/>
            <color indexed="81"/>
            <rFont val="Tahoma"/>
            <family val="2"/>
          </rPr>
          <t xml:space="preserve">
6</t>
        </r>
      </text>
    </comment>
    <comment ref="D488" authorId="0" shapeId="0" xr:uid="{00000000-0006-0000-0B00-000002000000}">
      <text>
        <r>
          <rPr>
            <b/>
            <sz val="9"/>
            <color indexed="81"/>
            <rFont val="Tahoma"/>
            <family val="2"/>
          </rPr>
          <t>acer:</t>
        </r>
        <r>
          <rPr>
            <sz val="9"/>
            <color indexed="81"/>
            <rFont val="Tahoma"/>
            <family val="2"/>
          </rPr>
          <t xml:space="preserve">
5</t>
        </r>
      </text>
    </comment>
    <comment ref="M491" authorId="1" shapeId="0" xr:uid="{00000000-0006-0000-0B00-000003000000}">
      <text>
        <r>
          <rPr>
            <b/>
            <sz val="9"/>
            <color indexed="81"/>
            <rFont val="Tahoma"/>
            <family val="2"/>
          </rPr>
          <t>hakima chitti:</t>
        </r>
        <r>
          <rPr>
            <sz val="9"/>
            <color indexed="81"/>
            <rFont val="Tahoma"/>
            <family val="2"/>
          </rPr>
          <t xml:space="preserve">
961960335,45</t>
        </r>
      </text>
    </comment>
    <comment ref="D560" authorId="0" shapeId="0" xr:uid="{00000000-0006-0000-0B00-000004000000}">
      <text>
        <r>
          <rPr>
            <b/>
            <sz val="9"/>
            <color indexed="81"/>
            <rFont val="Tahoma"/>
            <family val="2"/>
          </rPr>
          <t>acer:</t>
        </r>
        <r>
          <rPr>
            <sz val="9"/>
            <color indexed="81"/>
            <rFont val="Tahoma"/>
            <family val="2"/>
          </rPr>
          <t xml:space="preserve">
5</t>
        </r>
      </text>
    </comment>
    <comment ref="D561" authorId="0" shapeId="0" xr:uid="{00000000-0006-0000-0B00-000005000000}">
      <text>
        <r>
          <rPr>
            <b/>
            <sz val="9"/>
            <color indexed="81"/>
            <rFont val="Tahoma"/>
            <family val="2"/>
          </rPr>
          <t>acer:</t>
        </r>
        <r>
          <rPr>
            <sz val="9"/>
            <color indexed="81"/>
            <rFont val="Tahoma"/>
            <family val="2"/>
          </rPr>
          <t xml:space="preserve">
6</t>
        </r>
      </text>
    </comment>
    <comment ref="D562" authorId="0" shapeId="0" xr:uid="{00000000-0006-0000-0B00-000006000000}">
      <text>
        <r>
          <rPr>
            <b/>
            <sz val="9"/>
            <color indexed="81"/>
            <rFont val="Tahoma"/>
            <family val="2"/>
          </rPr>
          <t>acer:</t>
        </r>
        <r>
          <rPr>
            <sz val="9"/>
            <color indexed="81"/>
            <rFont val="Tahoma"/>
            <family val="2"/>
          </rPr>
          <t xml:space="preserve">
7</t>
        </r>
      </text>
    </comment>
    <comment ref="G665" authorId="2" shapeId="0" xr:uid="{00000000-0006-0000-0B00-000007000000}">
      <text>
        <r>
          <rPr>
            <b/>
            <sz val="9"/>
            <color indexed="81"/>
            <rFont val="Tahoma"/>
            <family val="2"/>
          </rPr>
          <t>pc:</t>
        </r>
        <r>
          <rPr>
            <sz val="9"/>
            <color indexed="81"/>
            <rFont val="Tahoma"/>
            <family val="2"/>
          </rPr>
          <t xml:space="preserve">
</t>
        </r>
        <r>
          <rPr>
            <sz val="9"/>
            <color indexed="81"/>
            <rFont val="Arial"/>
            <family val="2"/>
          </rPr>
          <t>N°DP</t>
        </r>
      </text>
    </comment>
    <comment ref="D681" authorId="0" shapeId="0" xr:uid="{00000000-0006-0000-0B00-000008000000}">
      <text>
        <r>
          <rPr>
            <b/>
            <sz val="9"/>
            <color indexed="81"/>
            <rFont val="Tahoma"/>
            <family val="2"/>
          </rPr>
          <t>acer:</t>
        </r>
        <r>
          <rPr>
            <sz val="9"/>
            <color indexed="81"/>
            <rFont val="Tahoma"/>
            <family val="2"/>
          </rPr>
          <t xml:space="preserve">
</t>
        </r>
      </text>
    </comment>
    <comment ref="D682" authorId="0" shapeId="0" xr:uid="{00000000-0006-0000-0B00-000009000000}">
      <text>
        <r>
          <rPr>
            <b/>
            <sz val="9"/>
            <color indexed="81"/>
            <rFont val="Tahoma"/>
            <family val="2"/>
          </rPr>
          <t>acer:</t>
        </r>
        <r>
          <rPr>
            <sz val="9"/>
            <color indexed="81"/>
            <rFont val="Tahoma"/>
            <family val="2"/>
          </rPr>
          <t xml:space="preserve">
32 - GRANDE HYDRAULIQUE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84397B-D4CE-4FB0-BFD1-870DD15B64D8}" keepAlive="1" name="Requête - ministries_rows" description="Connexion à la requête « ministries_rows » dans le classeur." type="5" refreshedVersion="8" background="1" saveData="1">
    <dbPr connection="Provider=Microsoft.Mashup.OleDb.1;Data Source=$Workbook$;Location=ministries_rows;Extended Properties=&quot;&quot;" command="SELECT * FROM [ministries_rows]"/>
  </connection>
  <connection id="2" xr16:uid="{F2C10D4F-3755-4B18-BF34-0155AB3DC94C}" keepAlive="1" name="Requête - portfolios_rows" description="Connexion à la requête « portfolios_rows » dans le classeur." type="5" refreshedVersion="8" background="1" saveData="1">
    <dbPr connection="Provider=Microsoft.Mashup.OleDb.1;Data Source=$Workbook$;Location=portfolios_rows;Extended Properties=&quot;&quot;" command="SELECT * FROM [portfolios_rows]"/>
  </connection>
  <connection id="3" xr16:uid="{9D51BDAF-34F6-4846-8F35-7E1B8EC8D99D}" keepAlive="1" name="Requête - programs_rows" description="Connexion à la requête « programs_rows » dans le classeur." type="5" refreshedVersion="8" background="1" saveData="1">
    <dbPr connection="Provider=Microsoft.Mashup.OleDb.1;Data Source=$Workbook$;Location=programs_rows;Extended Properties=&quot;&quot;" command="SELECT * FROM [programs_rows]"/>
  </connection>
  <connection id="4" xr16:uid="{3895B506-92DD-474A-9CB6-F836E4998697}" keepAlive="1" name="Requête - wilayas_rows" description="Connexion à la requête « wilayas_rows » dans le classeur." type="5" refreshedVersion="8" background="1" saveData="1">
    <dbPr connection="Provider=Microsoft.Mashup.OleDb.1;Data Source=$Workbook$;Location=wilayas_rows;Extended Properties=&quot;&quot;" command="SELECT * FROM [wilayas_rows]"/>
  </connection>
  <connection id="5" xr16:uid="{00000000-0015-0000-FFFF-FFFF00000000}" keepAlive="1" name="résultat281111412111" type="5" refreshedVersion="2" background="1" saveData="1">
    <dbPr connection="" command="" commandType="3"/>
  </connection>
  <connection id="6" xr16:uid="{00000000-0015-0000-FFFF-FFFF01000000}" keepAlive="1" name="résultat2811114121111" type="5" refreshedVersion="2" background="1" saveData="1">
    <dbPr connection="" command="" commandType="3"/>
  </connection>
  <connection id="7" xr16:uid="{00000000-0015-0000-FFFF-FFFF02000000}" keepAlive="1" name="résultat28111141211111" type="5" refreshedVersion="2" background="1" saveData="1">
    <dbPr connection="" command="" commandType="3"/>
  </connection>
</connections>
</file>

<file path=xl/sharedStrings.xml><?xml version="1.0" encoding="utf-8"?>
<sst xmlns="http://schemas.openxmlformats.org/spreadsheetml/2006/main" count="93404" uniqueCount="23459">
  <si>
    <t xml:space="preserve">Portefeuille de programme </t>
  </si>
  <si>
    <t xml:space="preserve">programme </t>
  </si>
  <si>
    <t>Commune</t>
  </si>
  <si>
    <t>Date d'inscription</t>
  </si>
  <si>
    <t>Date d’ODS</t>
  </si>
  <si>
    <t>Délais de réalis</t>
  </si>
  <si>
    <t>Date d'achèvement</t>
  </si>
  <si>
    <t>Taux FIN %</t>
  </si>
  <si>
    <t>Taux phys %</t>
  </si>
  <si>
    <t>Etat du Projet</t>
  </si>
  <si>
    <t>Observations</t>
  </si>
  <si>
    <t>051:Vie Estudiantine</t>
  </si>
  <si>
    <t>Ouled Fayet,El Djorf,Said Hamdine, Benknoun</t>
  </si>
  <si>
    <t>Achevée</t>
  </si>
  <si>
    <t>Travaux achevés</t>
  </si>
  <si>
    <t>024: Travaux Publics et des Infrastructures de Base</t>
  </si>
  <si>
    <t>090:Infrastructures Routières et autoroutières</t>
  </si>
  <si>
    <t>Baraki- Gué de constantine</t>
  </si>
  <si>
    <t>71 mois</t>
  </si>
  <si>
    <t>2ème tri 2024</t>
  </si>
  <si>
    <t>En cours</t>
  </si>
  <si>
    <t>projet achevé , reste aménagement des accès limitrophes .</t>
  </si>
  <si>
    <t>Sidi Abdallah</t>
  </si>
  <si>
    <t>DEC 2014</t>
  </si>
  <si>
    <t>005: Intérieur ,Des Collectivités Locales et de l'Aménagement du Territoire</t>
  </si>
  <si>
    <t>017:Sûreté Nationale</t>
  </si>
  <si>
    <t>ATW</t>
  </si>
  <si>
    <t>021: Habitat, Urbanisme et Ville</t>
  </si>
  <si>
    <t>079:Logement</t>
  </si>
  <si>
    <t>Ain Benian, Saoula et Beni Messous</t>
  </si>
  <si>
    <t>à l'arrêt</t>
  </si>
  <si>
    <t xml:space="preserve">014: Culture et des Arts </t>
  </si>
  <si>
    <t>57:Patrimoine culturel</t>
  </si>
  <si>
    <t>Casbah</t>
  </si>
  <si>
    <t>092:Infastructures Maritimes</t>
  </si>
  <si>
    <t>Hussein Dey - Belouazded</t>
  </si>
  <si>
    <t>101 mois</t>
  </si>
  <si>
    <t xml:space="preserve">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t>
  </si>
  <si>
    <t>049:Enseignement et Formation Supérieurs</t>
  </si>
  <si>
    <t>051: Hydraulique</t>
  </si>
  <si>
    <t>096:Assainissement et protection du milieu naturel</t>
  </si>
  <si>
    <t>82 mois</t>
  </si>
  <si>
    <t>4ème tr 2023</t>
  </si>
  <si>
    <t>Mise en demeure N°02 publiée dans le journal Algérie Aujourd'hui le 21/01/2025.</t>
  </si>
  <si>
    <t xml:space="preserve">Libellé de l'opération / Numéro d'individualisation </t>
  </si>
  <si>
    <t xml:space="preserve">012: Enseignement Supérieur et Recherche Scientifique </t>
  </si>
  <si>
    <t>16-Alger</t>
  </si>
  <si>
    <t>wilaya</t>
  </si>
  <si>
    <t>Réalisation du dédoublement de la RN 23 sur 15 km entre Ain Osmane et Djedar</t>
  </si>
  <si>
    <t>Réalisation de la Station d'épuration (parachèvement des travaux )</t>
  </si>
  <si>
    <t xml:space="preserve"> Etude d’adaptation, suivi, contrôle et travaux de réalisation et équipement 08 centres de proximités pour stockage des céréales au niveau de la wilaya de Laghouat</t>
  </si>
  <si>
    <t>Réalisation de Mosquée Pole de Laghouat</t>
  </si>
  <si>
    <t>Réalisation et Équipement d'un hôpital Psychiatrique de 120 lits de Laghouat</t>
  </si>
  <si>
    <t>Réalisation et équipement d'un centre anti-cancer à Laghouat</t>
  </si>
  <si>
    <t>Étude, suivi ,et réalisation et équipement d'un Hôpital de 60 lits à Bellil Hassi R'mel</t>
  </si>
  <si>
    <t>Étude, suivi , réalisation et équipement d'un Hôpital de 60 lits à Ain Madhi</t>
  </si>
  <si>
    <t>03-Laghouat</t>
  </si>
  <si>
    <t>Oued Morra</t>
  </si>
  <si>
    <t>Laghouat/ Tadjmout</t>
  </si>
  <si>
    <t>Aflou</t>
  </si>
  <si>
    <t>Laghouat/ Aflou/ brida/oued morra/sidi makhlouf/gueltet sisi saad/ ben nacer ben chohra / tadjmout</t>
  </si>
  <si>
    <t>Laghouat</t>
  </si>
  <si>
    <t>Bellil Hassi R'mel</t>
  </si>
  <si>
    <t>Ain Madhi</t>
  </si>
  <si>
    <t>100% (réalisation)</t>
  </si>
  <si>
    <t>95% (équipement)</t>
  </si>
  <si>
    <t>85% (réalisation)</t>
  </si>
  <si>
    <t>Travaux en cours</t>
  </si>
  <si>
    <t>en cours l'achèvement minaret + coupole salle - d'ablution et VRD.</t>
  </si>
  <si>
    <t>Opération achevée</t>
  </si>
  <si>
    <t>Acquisition des accélérateurs en cours</t>
  </si>
  <si>
    <t xml:space="preserve">Travaux en cours </t>
  </si>
  <si>
    <t>Etude achevée travaux réalisation en cours</t>
  </si>
  <si>
    <t>Programme: Enseignement et Formation supérieur</t>
  </si>
  <si>
    <t>26-Médéa</t>
  </si>
  <si>
    <t>Viabilisation et aménagement du site universitaire Ouzera</t>
  </si>
  <si>
    <t xml:space="preserve">Etue d’adaptation, suivi, contrôle et travaux de réalisation et équipement de 12 centre de proximité pour le stockage intermédiaire des céréales au niveaux de la wilaya de Médéa  </t>
  </si>
  <si>
    <t xml:space="preserve">Programme: Agriculture et du Développement rural </t>
  </si>
  <si>
    <t>Réalisation du contournement nord de la ville de Médéa sur 11 kms</t>
  </si>
  <si>
    <t>Dédoublement de la RN18 entre Sidi Naamane et Beni Slimane sur 23 Km (Pk83 au PK 106)</t>
  </si>
  <si>
    <t>Programme:Infrastructures Routières et Autoroutières</t>
  </si>
  <si>
    <t>Etude, suivi, réalisation et équipement d'un complèxe mère et enfant à Médéa</t>
  </si>
  <si>
    <t>Réalisation et équipement d'un centre anti cancer de 120 lits</t>
  </si>
  <si>
    <t>Programme: Prévention et Soins</t>
  </si>
  <si>
    <t>Réalisation, équipement et exploitation de la station d'épuration des eaux ussées de la ville de Berrouaghia pour 100.000 eq/hab (y compris étude d'exécution)</t>
  </si>
  <si>
    <t>Programme: Assainissement et Protection du Millieu Naturel</t>
  </si>
  <si>
    <t>infrastructures routières et autoroutières</t>
  </si>
  <si>
    <t>Suivi et réalisation du dédoublement de la RN46 commune de Charef  vers Chef lieu  de la Wilaya de Djelfa du PK00 au PK60 sur 60Km (Wilaya Djelfa)</t>
  </si>
  <si>
    <t xml:space="preserve">En cours d'individualisation </t>
  </si>
  <si>
    <t>17-Djelfa</t>
  </si>
  <si>
    <t>Construction d'un barrage de Souk N'tleta</t>
  </si>
  <si>
    <t xml:space="preserve">Réalisation de la station de dessalement de l'eau de mer Tamdat Ougemoune de capacité 60 000 m3/j; </t>
  </si>
  <si>
    <t>15-Tizi Ouzou</t>
  </si>
  <si>
    <t>Le site est situé sur l'Oued Bouguedoura à 8 Km au sud de la ville Draa Ben Khedda ( commune de Tadmait )</t>
  </si>
  <si>
    <t xml:space="preserve">Le site est situé à Iflissen </t>
  </si>
  <si>
    <t xml:space="preserve">Tizi Ouzou </t>
  </si>
  <si>
    <t>OUED FALLI</t>
  </si>
  <si>
    <t xml:space="preserve">  /</t>
  </si>
  <si>
    <t>40 mois</t>
  </si>
  <si>
    <t>Délai initial : 08 mois </t>
  </si>
  <si>
    <t>72 Mois</t>
  </si>
  <si>
    <t xml:space="preserve">  Présence des habitations sur les sites des travaux ;
  AE insuffisante
 </t>
  </si>
  <si>
    <t>Construction et habitation (délogement) ; Réseaux divers: 93 (Lignes électriques , dont 01 de haute tension HT, Gaz ; Fibres Optiques etc.).</t>
  </si>
  <si>
    <t>Enseignement  et formation supérieurs</t>
  </si>
  <si>
    <t>35-Boumerdes</t>
  </si>
  <si>
    <t>Réalisation de 6.000 places pédagogiques à Boumerdes</t>
  </si>
  <si>
    <t>0</t>
  </si>
  <si>
    <t>Gelée</t>
  </si>
  <si>
    <t>Gelée par Décision N°5508 du 19/10/2015</t>
  </si>
  <si>
    <t>Réalisation de 4.000 places pédagogiques à Boumerdes</t>
  </si>
  <si>
    <t>70</t>
  </si>
  <si>
    <t>Etude, réalisation et équipement d'un établissement de prévention et réadaptation de 300 détenus à Issers</t>
  </si>
  <si>
    <t>Administration pénitentiare</t>
  </si>
  <si>
    <t>Approvisionnement en eau potable te Industrielle</t>
  </si>
  <si>
    <t>En Cours</t>
  </si>
  <si>
    <t>09 lots achevés, 01 lot en cours de réalisation.</t>
  </si>
  <si>
    <t>100</t>
  </si>
  <si>
    <t>Alimentation en eau potable de la zone Sud Est de la wilaya de Boumerdes à partir du système de dessalement d'eau de mer (SDEM) de cap Djinet</t>
  </si>
  <si>
    <t>Raccordement des systèmes d'AEP de la wilya de Boumerdes Dellys-Boudouaou-Hammadi au SPET.</t>
  </si>
  <si>
    <t>Prévention et soins</t>
  </si>
  <si>
    <t>Etude, suivi et réalisation d'un hopital de 60 lits à Baghlia</t>
  </si>
  <si>
    <t>Réalisation et équipement d'une maternité de 60 lits à Bordj-Ménaiel</t>
  </si>
  <si>
    <t>Réalisation d'un hopital général de 120 lits à Boudouaou</t>
  </si>
  <si>
    <t>Réalisation d'un hopital de 240 lits à Boumerdes</t>
  </si>
  <si>
    <t>Réalisation et équipement d'un complexe mère-enfant de 80 lits à Boumerdes</t>
  </si>
  <si>
    <t>Etude, suivi et réalisation d'un hopital de 120 lits à Khemis El khechna</t>
  </si>
  <si>
    <t xml:space="preserve">Non lancée </t>
  </si>
  <si>
    <t xml:space="preserve"> Dossier d'étude déposé  au niveau du ministère de la santé pour approbation</t>
  </si>
  <si>
    <t>80</t>
  </si>
  <si>
    <t>Non lancée</t>
  </si>
  <si>
    <t>Infrastructures routières et autoroutières</t>
  </si>
  <si>
    <t>Evitement de la ville de Boumerdes CW 146- RN 24 sur 10 Kms (lot route et lot ouvrage d'art)</t>
  </si>
  <si>
    <t>Dédoublement de la RN24 entre Figuier (Boumerdes) et Oued Issers sur 15 Kms</t>
  </si>
  <si>
    <t>Evitement de la ville de Boumerdes:lot route et lot ouvrages d'art sur 4,9 Kms</t>
  </si>
  <si>
    <t>90</t>
  </si>
  <si>
    <t xml:space="preserve">A clôturer </t>
  </si>
  <si>
    <t>Raccordement aval de la station de dessalement d’eau de mer cap djinet</t>
  </si>
  <si>
    <t xml:space="preserve">Etude et réalisation d'une station d'épuration du parc industriel de Larbaatche   </t>
  </si>
  <si>
    <t xml:space="preserve">Réalisation de la station d’Epuration des eaux usées des villes de Boudouaou,  Boudouaou El Bahri et Kherrouba
</t>
  </si>
  <si>
    <t>realisation de la station d'epuration du bassin versant de ouled haddadj</t>
  </si>
  <si>
    <t>La wilaya de Boumerdes</t>
  </si>
  <si>
    <t xml:space="preserve">parc industriel de Larbaatche   </t>
  </si>
  <si>
    <t xml:space="preserve">Boudouaou,  Boudouaou El Bahri et Kherrouba
</t>
  </si>
  <si>
    <t>ouled moussa ,ouled heddadj boudouaou</t>
  </si>
  <si>
    <t>10-Bouira</t>
  </si>
  <si>
    <t>Réalisation de l'évitement Est de la ville de Bouira sur 10 Kms</t>
  </si>
  <si>
    <t>Raccordement vers l'autoroute est-ouest, dédoublement de la route reliant l'échangeur Est de Bouira à la ville de Sour El Ghozlanesur 23 Kms</t>
  </si>
  <si>
    <t>Réalisation du dédoublement du CW127 entre RN5 et Sour El Ghozlane sur 08 Km du PK 0+000 au PK 08+000</t>
  </si>
  <si>
    <t>Réalisation du dédoublement de la RN8 entre Sour El Ghozlane et limite de wilaya de M'Sila sur 32 Km (1ere tranche sur 17 Km) (wilaya de bouira)</t>
  </si>
  <si>
    <t>EN COURS</t>
  </si>
  <si>
    <t>Programme 090: Infrastructures routières et autoroutières</t>
  </si>
  <si>
    <t>Programme 105: Prévention et Soins</t>
  </si>
  <si>
    <t xml:space="preserve">Réalisation et équipement d'un Hôpital 80 lits à Bordj Okhriss </t>
  </si>
  <si>
    <t>Suivi, Réalisation et équipement d'un hôpital 120 lits à Ain Bessem</t>
  </si>
  <si>
    <t>Suivi, réalisation et équipement d'un complexe mère et enfant (CME) à Bouira</t>
  </si>
  <si>
    <t>Réalisation et équipement d'un hôpital 120 lits à M'chedallah</t>
  </si>
  <si>
    <t>Programme 094: Approvisionnement en eau potable et industrielle</t>
  </si>
  <si>
    <t>Aménagement aval d'alimentation en eau potable du système du barrage Koudiat Acerdoune des centres de : Bouderbala, Kadiria,Aomar,Djebahia et Lakhdaria</t>
  </si>
  <si>
    <t>Réalisation des ouvrages de stockage à travers la wilaya y compris leurs raccordements</t>
  </si>
  <si>
    <t>Étude, réalisation et équipement de station d'épuration des eaux usées de la ville de Ain Bessem (y compris raccordement)</t>
  </si>
  <si>
    <t>Programme 096: Assainissement et protection du milieu naturel</t>
  </si>
  <si>
    <t xml:space="preserve">etude d'adaptation suivi, contrôle et travaux de realisation et equipement de 08 centres de proximite pour le stokage intermediare des cereales au niveau de la wilaya de bouira </t>
  </si>
  <si>
    <t>Developpement de l'agriculture</t>
  </si>
  <si>
    <t>Réalisation d'une zone industrielle à Oued El Berdi wilaya de Bouira sur 193 Ha (tranche 2)</t>
  </si>
  <si>
    <t>Réalisation d'une zone industrielle à Dirah,wilaya de Bouira sur 250 Ha</t>
  </si>
  <si>
    <t>Programme 074:Appoui a l'investissement</t>
  </si>
  <si>
    <t>09-Blida</t>
  </si>
  <si>
    <t>093: Mobilisation des ressources en eau et de sécurité hydrique</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</si>
  <si>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</si>
  <si>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de 07 sept forages y compris équipement et électrification au niveau de la wilaya de Blida .</t>
  </si>
  <si>
    <t>094 : Approvisionnement en eau potable et industrielle</t>
  </si>
  <si>
    <t xml:space="preserve">      Réalisation et interrconnection des systèmes d'adduction d'eau potable à travers les communes de : Meftah, Larbaa, Boufarik, Chebli Beni Tamou, Bouarfa, Chiffa, Mouzaia, Ain Romana et El Affroun sur linéaire de 9,5 Kms (W Blida )</t>
  </si>
  <si>
    <t>Réalisation de la station d'épuration des eaux usées des communes de Larbâa, Bougara et Ouled Slama y compris collecteurs (W, Blida)</t>
  </si>
  <si>
    <t>Réalisation de la station d'épuration des eaux usées de Meftah et le pole urbain de Safsaf y compris collecteurs (W, Blida)</t>
  </si>
  <si>
    <t>Réalisation de la station d'épuration de la ville nouvelle de Bouinan (wilaya de Blida)</t>
  </si>
  <si>
    <t>Programme 2025</t>
  </si>
  <si>
    <t>dégelée en date du 10/12/2020 (gestion ONA)</t>
  </si>
  <si>
    <t>090 :Infrastructures routières et auto routières</t>
  </si>
  <si>
    <t xml:space="preserve">
Réalisation de l'évitement de Meftah sur 17 Km avec l'accès au nouveau pôle urbain de Safsaf</t>
  </si>
  <si>
    <t xml:space="preserve"> Contrôle;suivi et réalisation du contournement Sud de la ville nouvelle de Bouinane entre pk 4+000 (Rn 29-CW 116 Sidi Sarhane )
</t>
  </si>
  <si>
    <t xml:space="preserve">   Réalisation, contrôle et suivi du dédoublement de la RN29 entre Bouinan et l'université de Blida y compris l'évitement de la ville Soumaa "linéaire 5,9 km" (W.Blida)</t>
  </si>
  <si>
    <t>041:Orientation  religieuse et culture islamique</t>
  </si>
  <si>
    <t xml:space="preserve">
Etude suivi réalisation et équipement d'une mosquée pole à Blida </t>
  </si>
  <si>
    <t>91 :Infrastructures routières et auto routières</t>
  </si>
  <si>
    <t>92 :Infrastructures routières et auto routières</t>
  </si>
  <si>
    <t>027: Santé</t>
  </si>
  <si>
    <t>105: Prévention et soins</t>
  </si>
  <si>
    <t xml:space="preserve">      Etude, suivi,Aménagement et extension du service des maladies infectieuses de L'EPH boufarik "Wilaya de blida "</t>
  </si>
  <si>
    <t>020: Agriculture et du Développement Rural</t>
  </si>
  <si>
    <t>076: AGRICULTURE ET DE DEVELOPPEMENT RURAL</t>
  </si>
  <si>
    <t xml:space="preserve">    Etude d'adaptation, suivi, contôle et travaux de réalisation et équipement de 06 centres de proximité pour le stockage intermédiaire des céréales au niveau de la wilay de Blida</t>
  </si>
  <si>
    <t>Assainissement et protection du milieu naturel</t>
  </si>
  <si>
    <t>019-Industrie</t>
  </si>
  <si>
    <t>006-Justice</t>
  </si>
  <si>
    <t>010-Affaires Religieuses et des Wakfs</t>
  </si>
  <si>
    <t>Étude et réalisation de nouvelles résidences universitaires 18 000 lits: (4000 lits à Ouled Fayet II; 4000 lits à El Alia; 4000 lits à El Djorf; 3000 lits à Said Hamdine; 3000 lits à Ziania) avec dépendances</t>
  </si>
  <si>
    <t>Radiale Oued Ouchaiah-liaison RN 38 -Benghazi</t>
  </si>
  <si>
    <t>Étude et réalisation résidences universitaires de 11.000 lits à Sidi Abdallah avec dépendances à sidi abdellah</t>
  </si>
  <si>
    <t>Sécurité publique au niveau de la capitale et réhabilitation du système de la vidéo surveillance</t>
  </si>
  <si>
    <t>Etude et réalisation de 5000 logements locatifs (y compris viabilisation et les réservations pour les locaux commerciaux)</t>
  </si>
  <si>
    <t>Etude, suivi, acquisition des biens immobiliers et des parcelles de terrains, travaux de restauration et de mise en valeur du secteur sauvegardé de la Casbah d’Alger (2ème tranche)</t>
  </si>
  <si>
    <t>Travaux de protection et d'aménagement de la bande côtière (promenade et plage de la baie d'Alger, 1ere tranche)- Etude et réalisation</t>
  </si>
  <si>
    <t>Réalisation de 20.000 places pédagogiques avec dépendances à Sidi Abdallah</t>
  </si>
  <si>
    <t>Aménagement de l'Oued El Harrach- Travaux et suivi</t>
  </si>
  <si>
    <t xml:space="preserve">Réalisation de la pénétrante autoroutière reliant la ville de Tizi Ouzou vers l’autoroute Est/Ouest sur 48 Kms dont 36 Kms dans la wilaya de Tizi Ouzou ; </t>
  </si>
  <si>
    <t xml:space="preserve">Etude d'adaptation, suivi et réalisation d'un CHU 500 lits à Tizi Ouzou; </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</si>
  <si>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</si>
  <si>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</si>
  <si>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 xml:space="preserve">Travaux en cours opération transférer à la DARQ </t>
  </si>
  <si>
    <t>Travaux achevés, projet réceptionné</t>
  </si>
  <si>
    <t>Mohammadia, El Harrach, Baraki, Sidi Moussa, Hussein Dey, Bourouba, Gué de Constantine, Saoula, Birtouta et Ouled Chebel.</t>
  </si>
  <si>
    <t>Réalisation de dédoublement de la RN 23 du PK 397 au PK 368 sur 29 Km à El Hadjeb (Laghouat)</t>
  </si>
  <si>
    <t>Travaux en cours (réévaluation accordée en 2025 avec un montant 150000000 da)</t>
  </si>
  <si>
    <t>Travaux achevés, Projet réceptionné le 19-06-2023</t>
  </si>
  <si>
    <t>Impact du projet Renforcement de l'AEP des communes côtières. Population touchée par le projet 190 000 habitants,</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</si>
  <si>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</si>
  <si>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Travaux à l'arrêt depuis le 29/08/2022, résiliation à l'amiable du marché est en cours.</t>
  </si>
  <si>
    <t>Travaux à l'arrêt depuis 22/03/2020, motif approbation de l'avenant n°05 auprès  de la commission sectorielle,</t>
  </si>
  <si>
    <t>Travaux  en voie d'achèvement                                               *aménagement extérieur en cours                   *rinçage des conduites en cours</t>
  </si>
  <si>
    <t>travaux  a l'arrêt (ODS d'arrêt)</t>
  </si>
  <si>
    <t xml:space="preserve"> projet attribué,  PDM en cours de la levée des réserves                                           Déclassement de l’assiette  en cours
</t>
  </si>
  <si>
    <t xml:space="preserve">CDC en cours de la levée des réserves                                           Déclassement de l’assiette  en cours
</t>
  </si>
  <si>
    <t>Total général</t>
  </si>
  <si>
    <t>en Milliers DA</t>
  </si>
  <si>
    <t>AE ACTUELLE</t>
  </si>
  <si>
    <t>Engagements cumulés</t>
  </si>
  <si>
    <t>Paiement cumulés</t>
  </si>
  <si>
    <t>Point de Situation sur les projets structurants relevant de la DRB D'Alger</t>
  </si>
  <si>
    <t xml:space="preserve">Etude suivi réalisation et équipement d'une mosquée pole à Blida </t>
  </si>
  <si>
    <t xml:space="preserve"> Contrôle;suivi et réalisation du contournement Sud de la ville nouvelle de Bouinane entre pk 4+000 (Rn 29-CW 116 Sidi Sarhane )</t>
  </si>
  <si>
    <t>Réalisation de l'évitement de Meftah sur 17 Km avec l'accès au nouveau pôle urbain de Safsaf</t>
  </si>
  <si>
    <t>Présence des habitations sur les sites des travaux ; AE insuffisante</t>
  </si>
  <si>
    <t xml:space="preserve">Etue d’adaptation, suivi, contrôle et travaux de réalisation et équipement de 12 centre de proximité pour le stockage intermédiaire des céréales au niveaux de la wilaya de Médéa 
</t>
  </si>
  <si>
    <t xml:space="preserve"> Dossier d'étude déposé 
au niveau du ministère de la santé pour approbation</t>
  </si>
  <si>
    <t>Travaux à l'arrêt depuis 22/03/2020, motif approbation de l'avenant n°05 auprès 
de la commission sectorielle,</t>
  </si>
  <si>
    <t>travaux 
a l'arrêt (ODS d'arrêt)</t>
  </si>
  <si>
    <t>Réalisation et interrconnection des systèmes d'adduction d'eau potable à travers les communes de : Meftah, Larbaa, Boufarik, Chebli Beni Tamou, Bouarfa, Chiffa, Mouzaia, Ain Romana et El Affroun sur linéaire de 9,5 Kms (W Blida )</t>
  </si>
  <si>
    <t xml:space="preserve"> Réalisation, équipement, éléctrification et raccordement de 25 forages (6800 ml ) à travers les communes de : Grand Blida, Meftah, Larbaa, Bougara, Chebli, Soumaa, Béni Mered, Mouzaia, Oued El Alleug, Ouled Slama, Boufarik, El Affroun, Ben Khelil, Chiffa et Ain Romana (W Blida) </t>
  </si>
  <si>
    <t xml:space="preserve">  Réalisation, contrôle et suivi du dédoublement de la RN29 entre Bouinan et l'université de Blida y compris l'évitement de la ville Soumaa "linéaire 5,9 km" (W.Blida)</t>
  </si>
  <si>
    <t xml:space="preserve"> Etude, suivi,Aménagement et extension du service des maladies infectieuses de L'EPH boufarik "Wilaya de blida "</t>
  </si>
  <si>
    <t xml:space="preserve"> Etude d'adaptation, suivi, contôle et travaux de réalisation et équipement de 06 centres de proximité pour le stockage intermédiaire des céréales au niveau de la wilay de Blida</t>
  </si>
  <si>
    <t xml:space="preserve">  Réalisation de 07 sept forages y compris équipement et électrification au niveau de la wilaya de Blida .</t>
  </si>
  <si>
    <t>Travaux 
en voie d'achèvement 
  *aménagement extérieur en cours *rinçage des conduites en cours</t>
  </si>
  <si>
    <t>CDC en cours de la levée des réserves 
 Déclassement de l’assiette 
en cours</t>
  </si>
  <si>
    <t xml:space="preserve"> projet attribué, 
PDM en cours de la levée des réserves 
 Déclassement de l’assiette 
en cours</t>
  </si>
  <si>
    <t>Suivi et réalisation du dédoublement de la RN46 commune de Charef vers Chef lieu de la Wilaya de Djelfa du PK00 au PK60 sur 60Km (Wilaya Djelfa)</t>
  </si>
  <si>
    <t xml:space="preserve">Etude et réalisation d'une station d'épuration du parc industriel de Larbaatche </t>
  </si>
  <si>
    <t>Réalisation de la station d’Epuration des eaux usées des villes de Boudouaou, Boudouaou El Bahri et Kherrouba</t>
  </si>
  <si>
    <t>Intitulé Sous programme</t>
  </si>
  <si>
    <t xml:space="preserve">Numéro d'individualisation </t>
  </si>
  <si>
    <t xml:space="preserve"> Intitulé Opération</t>
  </si>
  <si>
    <t>DRB</t>
  </si>
  <si>
    <t>Type programme</t>
  </si>
  <si>
    <t>Intitulé Programme</t>
  </si>
  <si>
    <t>AE initiale</t>
  </si>
  <si>
    <t>AE actuelle</t>
  </si>
  <si>
    <t>AE Engagée</t>
  </si>
  <si>
    <t>AE non engagée</t>
  </si>
  <si>
    <t>CP reportés</t>
  </si>
  <si>
    <t>CP notifiés en 2025</t>
  </si>
  <si>
    <t>Total CP</t>
  </si>
  <si>
    <t>CP consommés en 2025</t>
  </si>
  <si>
    <t>Dépenses cumulée</t>
  </si>
  <si>
    <t>Tx phys (%)</t>
  </si>
  <si>
    <t>Wilaya</t>
  </si>
  <si>
    <t>00-plusieurs wilayas</t>
  </si>
  <si>
    <t>01-Adrar</t>
  </si>
  <si>
    <t>02-Chlef</t>
  </si>
  <si>
    <t>04-Oum El Bouaghi</t>
  </si>
  <si>
    <t>05-Batna</t>
  </si>
  <si>
    <t>06-Beajaia</t>
  </si>
  <si>
    <t>07-Biskra</t>
  </si>
  <si>
    <t>08-Bechar</t>
  </si>
  <si>
    <t>11-Tamenrasset</t>
  </si>
  <si>
    <t>12-Tebessa</t>
  </si>
  <si>
    <t>13-Tlemcen</t>
  </si>
  <si>
    <t>14-Tiaret</t>
  </si>
  <si>
    <t>18-Jijel</t>
  </si>
  <si>
    <t>19-Setif</t>
  </si>
  <si>
    <t>20-Saida</t>
  </si>
  <si>
    <t>21-Skikda</t>
  </si>
  <si>
    <t>22-Sidi Bel Abbes</t>
  </si>
  <si>
    <t>23-Annaba</t>
  </si>
  <si>
    <t>24-Guelma</t>
  </si>
  <si>
    <t>25-Constantine</t>
  </si>
  <si>
    <t>26-Medea</t>
  </si>
  <si>
    <t>27-Mostaganem</t>
  </si>
  <si>
    <t>28-M'sila</t>
  </si>
  <si>
    <t>29-Mascara</t>
  </si>
  <si>
    <t>30-Ouargla</t>
  </si>
  <si>
    <t>31-Oran</t>
  </si>
  <si>
    <t>32-El bayadh</t>
  </si>
  <si>
    <t>33-Illizi</t>
  </si>
  <si>
    <t>34-Bordj Bou Arreridj</t>
  </si>
  <si>
    <t>36-El Tarf</t>
  </si>
  <si>
    <t>37-Tindouf</t>
  </si>
  <si>
    <t>38-Tissemsilt</t>
  </si>
  <si>
    <t>39-El Oued</t>
  </si>
  <si>
    <t>40-Khenechla</t>
  </si>
  <si>
    <t>41-Souk Ahras</t>
  </si>
  <si>
    <t>42-Tipaza</t>
  </si>
  <si>
    <t>43-Mila</t>
  </si>
  <si>
    <t>44-Ain Defla</t>
  </si>
  <si>
    <t>45-Naama</t>
  </si>
  <si>
    <t>46-Ain Temouchent</t>
  </si>
  <si>
    <t>47-Ghardaia</t>
  </si>
  <si>
    <t>48-Relizane</t>
  </si>
  <si>
    <t>49-Timimoun</t>
  </si>
  <si>
    <t>50-Bordj Badj Mokhtar</t>
  </si>
  <si>
    <t>51-Ouled Djellal</t>
  </si>
  <si>
    <t>52-Beni Abbes</t>
  </si>
  <si>
    <t>53-In Salah</t>
  </si>
  <si>
    <t>54-In Guezzam</t>
  </si>
  <si>
    <t>55-Tougourt</t>
  </si>
  <si>
    <t>56-Djanet</t>
  </si>
  <si>
    <t>57-El Maghair</t>
  </si>
  <si>
    <t>58-El Meniaa</t>
  </si>
  <si>
    <t>Alger</t>
  </si>
  <si>
    <t>béchar</t>
  </si>
  <si>
    <t>PSD</t>
  </si>
  <si>
    <t>Portefeuille de programme 006 : Justice</t>
  </si>
  <si>
    <t>N1.006.022.04.4837.000.037.07.004</t>
  </si>
  <si>
    <t>Portefeuille de programme 019 : Industrie et de la production pharmaceutique</t>
  </si>
  <si>
    <t>N1.019.074.01.4837.000.037.11.001</t>
  </si>
  <si>
    <t>Portefeuille de programme 021 : Habitat, de l'urbanisme et de la Ville</t>
  </si>
  <si>
    <t>S1.021.080.02.4837.000.037.18.013</t>
  </si>
  <si>
    <t>Travaux En cours</t>
  </si>
  <si>
    <t>Portefeuille de programme 024 :Travaux Publics, et Infrastructures de Base</t>
  </si>
  <si>
    <t>N1.024.090.01.4037.000.037.20.001</t>
  </si>
  <si>
    <t>N1.024.090.01.4037.000.037.13.025</t>
  </si>
  <si>
    <t xml:space="preserve">En cours </t>
  </si>
  <si>
    <t>N1.024.091.02.4037.000.037.21.043</t>
  </si>
  <si>
    <t xml:space="preserve">Portefeuille de programme027 : SANTE </t>
  </si>
  <si>
    <t>S1.027.105.01.4037.000.037.19.016</t>
  </si>
  <si>
    <t>marche de gré à gré déposé au ministère de la sante en date du 23/05/2024</t>
  </si>
  <si>
    <t>Portefeuille de programme 051 : hydraulique</t>
  </si>
  <si>
    <t>N1.051.094.01.4837.000.037.17.005</t>
  </si>
  <si>
    <t>Programme Complémentaire</t>
  </si>
  <si>
    <t>S1.021.080.02.4737.000.037.24.001</t>
  </si>
  <si>
    <t xml:space="preserve"> En cours</t>
  </si>
  <si>
    <t>S1.021.080.02.4737.000.037.24.002</t>
  </si>
  <si>
    <t>S1.021.080.02.4737.000.037.24.004</t>
  </si>
  <si>
    <t>S1.027.105.01.4737.000.037.24.001</t>
  </si>
  <si>
    <t xml:space="preserve">Portefeuille de programme 030 : Environnement et des énergies Renouvelables </t>
  </si>
  <si>
    <t>S1.030.114.01.4737.000.037.24.001</t>
  </si>
  <si>
    <t>Hydraulique</t>
  </si>
  <si>
    <t>Ministère des Travaux Publics et des infrastructures de Base</t>
  </si>
  <si>
    <t>S1.024.090.01.4050.000.050.23.001</t>
  </si>
  <si>
    <t>N1.024.090.01.4050.000.050.24.001</t>
  </si>
  <si>
    <t>S.1.024.090.01.4050.000.050.23.003</t>
  </si>
  <si>
    <t>N.1.024.090.01.4050.000.050.18.004</t>
  </si>
  <si>
    <t>Les procédures pour achever le projet en cours</t>
  </si>
  <si>
    <t>N.1.024.090.01.2050.000.050.24.001</t>
  </si>
  <si>
    <t>N / I</t>
  </si>
  <si>
    <t>Phase: Jugement des offres</t>
  </si>
  <si>
    <t>Marché BET en cours d'engagement</t>
  </si>
  <si>
    <t>Etude achevée- Chahier des charges Travaux de réalisation en cours de visa par la commission sectorielle</t>
  </si>
  <si>
    <t xml:space="preserve">Habitat, de l'urbanisme et de la ville </t>
  </si>
  <si>
    <t>Agriculture et du Développement Rural</t>
  </si>
  <si>
    <t>Agriculture et Développement Rural ( 076)</t>
  </si>
  <si>
    <t>Sous Programme 01: Développement de l'Agriculture</t>
  </si>
  <si>
    <t>S102007601474900004924001</t>
  </si>
  <si>
    <t>Etude d'adaptation, Suivi, Contrôle et travaux de réalisation et équipement de 09 centres de proximité pour le stockage intermédiaire des céréales au niveau de la wilaya de Timimoun</t>
  </si>
  <si>
    <t>ND</t>
  </si>
  <si>
    <t>Sous Programme 03: Développement de l'Agriculture</t>
  </si>
  <si>
    <t>NI</t>
  </si>
  <si>
    <t>Electrification agricole, destiné aus périmètres des cultures stratégiques "appui au développement des cultures stratégiques" W Timimoun</t>
  </si>
  <si>
    <t xml:space="preserve"> Agriculture et Développement Rural ( 076)</t>
  </si>
  <si>
    <t>Ouverture et aménagement de pistes agricoles sur 300km, destiné aux périmètres des cultures stratégiques "appui au développement des cultures stratégiques" W Timimoun</t>
  </si>
  <si>
    <t>Travaux publics</t>
  </si>
  <si>
    <t xml:space="preserve"> infrastructures routières et autoroutières ( 090)</t>
  </si>
  <si>
    <t>Sous Programme 01: développement des infrastructures routières</t>
  </si>
  <si>
    <t>N102409001204900004924001</t>
  </si>
  <si>
    <t>reconstruction de la RN118 du pk 172+000 au pk 192+000 sur 20 km (w,Timimoun)</t>
  </si>
  <si>
    <t xml:space="preserve"> justice</t>
  </si>
  <si>
    <t xml:space="preserve"> activité judiciaire  021</t>
  </si>
  <si>
    <t xml:space="preserve">sous programme  activité judiciaire ordinaire et administrative </t>
  </si>
  <si>
    <t>N100602101410700004924003</t>
  </si>
  <si>
    <t>suivi réalisation et équipement d'une cours de justice à Timimoun</t>
  </si>
  <si>
    <t>santé</t>
  </si>
  <si>
    <t xml:space="preserve"> prévenstion et soins</t>
  </si>
  <si>
    <t>sous programme prévenstion et soins</t>
  </si>
  <si>
    <t>S102710501484900004924001</t>
  </si>
  <si>
    <t>étude suivi et réalisation d'un hopital de 60 lits à Aougrout</t>
  </si>
  <si>
    <t>Habitat (021)</t>
  </si>
  <si>
    <t xml:space="preserve"> urbanisme (080)</t>
  </si>
  <si>
    <t>sous programme aménagement du foncier (02)</t>
  </si>
  <si>
    <t>N102108002204900004923001</t>
  </si>
  <si>
    <t>amélioration urbaine de l'ancien tissu urbain à travers la wilaya de timimoun-2023</t>
  </si>
  <si>
    <t xml:space="preserve"> Energies et mines</t>
  </si>
  <si>
    <t>Interconnexion RIN-PIAT ligne DTF 400KV Hassi R’mel-Timimoun</t>
  </si>
  <si>
    <t>EX -PSD</t>
  </si>
  <si>
    <t>Travaux Publics et Infrastructures de base</t>
  </si>
  <si>
    <t>NK5.521,3,262.132.12,01</t>
  </si>
  <si>
    <t>NE5.521,8,262.132.21,02</t>
  </si>
  <si>
    <t>N1.024.090.01.2032.000.032.24.003</t>
  </si>
  <si>
    <t>Non individualisée</t>
  </si>
  <si>
    <t>Santé</t>
  </si>
  <si>
    <t>NK5.731,1,262.132.10,01</t>
  </si>
  <si>
    <t>NK5.731,1,262.132.14.01</t>
  </si>
  <si>
    <t>Etude 100% réalisat 59%</t>
  </si>
  <si>
    <t>S1.027.105.01.4032.000.032.24.001</t>
  </si>
  <si>
    <t>A l'arrêt pourv résiliation BET</t>
  </si>
  <si>
    <t>Intérieur, Collectivités Locales et Aménagement du Territoire</t>
  </si>
  <si>
    <t>NF5.852,8,262.132.06,01</t>
  </si>
  <si>
    <t>Reste stand de tir</t>
  </si>
  <si>
    <t>N1.005.020.01.2032.000.032.24.002</t>
  </si>
  <si>
    <t>Industrie et de la Production pharmaceutique</t>
  </si>
  <si>
    <t>NE5.176.3.262.132.18.01</t>
  </si>
  <si>
    <t>Plusieurs lots sont à l'arrêt suite à des résiliation pour augmentation du prix du bitume</t>
  </si>
  <si>
    <t>NE5.176.3.262.132.18.02</t>
  </si>
  <si>
    <t>Habitat, Urbanisme et ville</t>
  </si>
  <si>
    <t>Enseignement Supérieur et Recherche Scientifique</t>
  </si>
  <si>
    <t>Reste hall téchnologique en voie de lancement</t>
  </si>
  <si>
    <t>Agricultre et Développement Rural</t>
  </si>
  <si>
    <t>AAO  en date 27/03/2025</t>
  </si>
  <si>
    <t>S1 020 076 01 4732 000 032 24 001</t>
  </si>
  <si>
    <t>6 centres en cours,  1 centre en cours de lancement</t>
  </si>
  <si>
    <t>PROGRAMME CENTRALISEE</t>
  </si>
  <si>
    <t>N1 024 090 02 2032 000 032 16 219</t>
  </si>
  <si>
    <t>N1 024 090 02 2032 000 032 17 196</t>
  </si>
  <si>
    <t>Ouverte</t>
  </si>
  <si>
    <t>TRANSPORT</t>
  </si>
  <si>
    <t>ENERGIE</t>
  </si>
  <si>
    <t>Phase lancement génie civil</t>
  </si>
  <si>
    <t xml:space="preserve">Zones concernées : Bordj El May- El Faraa – Dair El Hessiane – Oum Djrabiaa – Chaaba Beida et Lighen –   El Khodr  </t>
  </si>
  <si>
    <t>Agriculture et Développement Rural</t>
  </si>
  <si>
    <t>NI, Prog 2025</t>
  </si>
  <si>
    <t xml:space="preserve">les procédures administratives de lancement été entamées, ce projet nécessite l’insertion du suivi dans l’intitulé de l’opération pour une meilleure prise charge lors de son exécution </t>
  </si>
  <si>
    <t>procédures administratives lancées </t>
  </si>
  <si>
    <t>S102007601470100000124001</t>
  </si>
  <si>
    <t xml:space="preserve">en cours, ce projet nécessite un besoin en matières des crédits de paiement de l’ordre de 1418 millions de DA et une réévaluation de 400 millions de DA </t>
  </si>
  <si>
    <t xml:space="preserve"> Travaux publics et infrastructures de base</t>
  </si>
  <si>
    <t>N102409001200100000125001</t>
  </si>
  <si>
    <t>lancée</t>
  </si>
  <si>
    <t>N102409001200100000124002</t>
  </si>
  <si>
    <t>en cours</t>
  </si>
  <si>
    <t>001/FSDRS/WA/DPSB/2021</t>
  </si>
  <si>
    <t>001/FSDRS/WA/DPSP/2020</t>
  </si>
  <si>
    <t xml:space="preserve">N.E.5.522.3.262.101.22.01 </t>
  </si>
  <si>
    <t>N.F.5.521.2.262.101.06.02, N1 024 090 01 4001 000 001 06 032</t>
  </si>
  <si>
    <t>N.K.5.521.2.262.101.11.02 N1 024 090 01 4001 000 001 11 011</t>
  </si>
  <si>
    <t>N105109502200100000125001</t>
  </si>
  <si>
    <t>N.E.5.342.2.262.101.21.01</t>
  </si>
  <si>
    <t>Industrie</t>
  </si>
  <si>
    <t>N.E.5.176.3.262.101.18.01</t>
  </si>
  <si>
    <t>N.E.5.176.3.262.101.18.02</t>
  </si>
  <si>
    <t>002/FSDRS/WA/DPAT/2014, S1 019 074 01 4801 000 001 14 002</t>
  </si>
  <si>
    <t>016/FSDRS/WA/DPSB/2014</t>
  </si>
  <si>
    <t>Habitat Urbanisme et Ville</t>
  </si>
  <si>
    <t>026/FSDRS/WA/DPAT/2014</t>
  </si>
  <si>
    <t>004/FSDRS/WA/DPSB/2018, S1 021 080 02 4001 000 001 18 020</t>
  </si>
  <si>
    <t>005/FSDRS/WA/DPSB/2018, S1 021 080 02 4001 000 001 18 021</t>
  </si>
  <si>
    <t>Intérieur, collectivités locales et aménagement de territoire</t>
  </si>
  <si>
    <t>N.K.5.852.8.262.101.10.01, N1 005 017 02 4001 000 001 10 002</t>
  </si>
  <si>
    <t>010 : Affaires religieuses et des wakfs</t>
  </si>
  <si>
    <t>N1 010 041 04 4808 000 008 11 001</t>
  </si>
  <si>
    <t>019 : INDUSTRIE ET DE PRODUCTION PHARMACEUTIAUE</t>
  </si>
  <si>
    <t>N1 019 074 01 4808 000 008 18 004</t>
  </si>
  <si>
    <t>N1 019 074 01 4808 000 008 18 005</t>
  </si>
  <si>
    <t xml:space="preserve">027 : SANTE </t>
  </si>
  <si>
    <t>N1 027 105 01 4808 000 008 18 007</t>
  </si>
  <si>
    <t xml:space="preserve">Cahier des charges étude et suivi déposé au niveau  de la commission sectorielle ministère de la santé
Besoin en reevaluation de
25 000 000 000 DA </t>
  </si>
  <si>
    <t xml:space="preserve">28 : SANTE </t>
  </si>
  <si>
    <t>S1 027 105 01 4808 000 008 07 012</t>
  </si>
  <si>
    <t xml:space="preserve">29 : SANTE </t>
  </si>
  <si>
    <t>N1 027 105 01 4808 000 008 06 001</t>
  </si>
  <si>
    <t xml:space="preserve">30 : SANTE </t>
  </si>
  <si>
    <t>051 : HYDRAULIQUE</t>
  </si>
  <si>
    <t>N1 051 094 02 4808 000 008 22 008</t>
  </si>
  <si>
    <t>012 : Enseignement supérieur et de la recherche scientifique</t>
  </si>
  <si>
    <t>N1 012 049 01 4808 000 008 12 004</t>
  </si>
  <si>
    <t>PROG NEUF</t>
  </si>
  <si>
    <t>024 : TRAVAUX PUBLICS ET DES INFERASTRUCTEURES DE BASE</t>
  </si>
  <si>
    <t>/</t>
  </si>
  <si>
    <t xml:space="preserve">Cahier des charges  au niveau  de la commission sectorielle </t>
  </si>
  <si>
    <t>N1 051094 01 2008 000 008 24 001</t>
  </si>
  <si>
    <t xml:space="preserve">EN COUR </t>
  </si>
  <si>
    <t>Réquisition délivrée
 le 11/11/2024</t>
  </si>
  <si>
    <t>PROJETS DE MARCHES AU NIVEAU DES COMMISSIONS DES MARCHES COMPETENTES</t>
  </si>
  <si>
    <t>PSC</t>
  </si>
  <si>
    <t xml:space="preserve"> 020 : Agriculture et du développement rural</t>
  </si>
  <si>
    <t>021 : HABITAT , DE L'URBANISME ET DE LA VILLE</t>
  </si>
  <si>
    <t>GESTION TRANSFERER 
À  L'ANRIE</t>
  </si>
  <si>
    <t>Enseignement supérieur et de la recherche scientifique</t>
  </si>
  <si>
    <t>N1 012 049 01 4035 000 045 10 006</t>
  </si>
  <si>
    <t>N1 012 051 01 4845 000 045 10 005</t>
  </si>
  <si>
    <t>Habitat, de l'urbanisme et  de la ville</t>
  </si>
  <si>
    <t>S1 021 079 01 4001 000 045 13 001</t>
  </si>
  <si>
    <t>N1 021 080 02 4845 000 045 07 008</t>
  </si>
  <si>
    <t>N1 021 080 02 4845 000 045 08 009</t>
  </si>
  <si>
    <t>S1 021 080 02 4845 000 045 08 001</t>
  </si>
  <si>
    <t>S1 021 080 02 4845 000 045 20 004</t>
  </si>
  <si>
    <t>N1 051 093 01 4845 000 045 22 005</t>
  </si>
  <si>
    <t>Industrie et de la production pharmaceutique</t>
  </si>
  <si>
    <t>N1 019 074 01 4845 000 045 18 001</t>
  </si>
  <si>
    <t>Demande de fusionnement des deux tranche au niveau du MF pour régler le probléme de dépassement de l'AE</t>
  </si>
  <si>
    <t>N1 019 074 01 4845 000 045 18 002</t>
  </si>
  <si>
    <t>Justice</t>
  </si>
  <si>
    <t>N1 006 021 01 4045 000 045 10 001</t>
  </si>
  <si>
    <t>N1 006 022 04 4845 000 045 06 002</t>
  </si>
  <si>
    <t>S1 027 105 01 4845 000 045 07 021</t>
  </si>
  <si>
    <t>Travaux publics et des infrastructures de base</t>
  </si>
  <si>
    <t>N1 024 090 01 4045 000 045 12 004</t>
  </si>
  <si>
    <t>N1 024 090 01 4045 000 045 13 001</t>
  </si>
  <si>
    <t>N1 024 090 01 4045 000 045 21 003</t>
  </si>
  <si>
    <t xml:space="preserve"> Habitat, de l'urbanisme et  de la ville</t>
  </si>
  <si>
    <t>NE 5 721 3 145 225 30 19</t>
  </si>
  <si>
    <t xml:space="preserve"> Travaux Publics, de l’hydraulique et des infrastructures de base</t>
  </si>
  <si>
    <t>NE.5.521.2.214.045.01.03</t>
  </si>
  <si>
    <t>PN</t>
  </si>
  <si>
    <t>Agriculture et du développement rural</t>
  </si>
  <si>
    <t xml:space="preserve">
Etude d'adaptation  suivi  control et travaux de réalisation et équipement de 08 centres de proximité pour le stockage intermédiaire des céréales au niveau de la wilaya de Naâma</t>
  </si>
  <si>
    <t xml:space="preserve">08 centres en cours </t>
  </si>
  <si>
    <t>Électrification agricole, destiné aux périmètres des cultures stratégiques, "Appui au développement des cultures stratégiques», Wilaya de Nâama</t>
  </si>
  <si>
    <t>Réalisation de 2000 places pédagogiques à Naâma</t>
  </si>
  <si>
    <t>Réalisation de 1000 lits d'hébergement à Naâma</t>
  </si>
  <si>
    <t>suivi  réalisation et équipement d'une cour de justice à Naâma</t>
  </si>
  <si>
    <t>Reconstruction des 05 ouvrages d'art sur RN 06C Oued founassa avec raccordement de la routes</t>
  </si>
  <si>
    <t>Renforcement de la RN22 du PK 155 au PK 159, PK 180 au PK 195, PK 202 au PK 209 et PK 252 sur 31 Km (W Nâama)</t>
  </si>
  <si>
    <t>Portefeuille: Travaux Publics et des Infrastructures de base</t>
  </si>
  <si>
    <t>Programmes: Infrastructures Routiéres et autoroutiéres</t>
  </si>
  <si>
    <t xml:space="preserve">Entretien routiere </t>
  </si>
  <si>
    <t>Renforcement de la RN 06 DU PK 852+000 au PK 887+000 sur 35 Km</t>
  </si>
  <si>
    <t>Notifiée en 2025</t>
  </si>
  <si>
    <t>Déponses cumulée</t>
  </si>
  <si>
    <t>Sétif</t>
  </si>
  <si>
    <t>Ouargla</t>
  </si>
  <si>
    <t>Oran</t>
  </si>
  <si>
    <t>Annaba</t>
  </si>
  <si>
    <t>Observation</t>
  </si>
  <si>
    <t>Année de notification</t>
  </si>
  <si>
    <t>AE intiale</t>
  </si>
  <si>
    <t>AE Engageé cumule au 31/03/2025</t>
  </si>
  <si>
    <t>Dépanses Cumule 31/03/2025</t>
  </si>
  <si>
    <t>Taux Physique</t>
  </si>
  <si>
    <t>RAR Fin Mars 2025</t>
  </si>
  <si>
    <t>Portefuille: Intérieur, des collectivités locales et de l'aménagement du territoire.</t>
  </si>
  <si>
    <t>N.1.005.017.02.4830.000.030.21.001
Etude et réalisation d'un système de vidéosurveillance au Chef lieu de la wilaya</t>
  </si>
  <si>
    <t>réevaluée en 2025 Pou
AE=205.000.000DA</t>
  </si>
  <si>
    <t>Progrmme: Protection civile</t>
  </si>
  <si>
    <t xml:space="preserve">N.1.005.017.03.4830.000.030.06.020
 Etude et réalisation d'une école de police à Ouargla ( LFC 2006 ) </t>
  </si>
  <si>
    <t>en cours d'élaboration le CC de réalisation</t>
  </si>
  <si>
    <t xml:space="preserve">S.1.005.018.01.4830.000.030.12.002
Etude , réalisation et équipement d'une unité principale de la protection civil  à Hassi Messaoud </t>
  </si>
  <si>
    <t xml:space="preserve">En cours reévaluation en 2025 par une
AE= 720 000 000 </t>
  </si>
  <si>
    <t>Total Portefeuille: Intérieur, des collectivités locales et de l'aménagement du territoire.</t>
  </si>
  <si>
    <t>Total Portefeuille:Justice</t>
  </si>
  <si>
    <t>Programme: Administration pénitentiaire</t>
  </si>
  <si>
    <t>Sous-Programme: Soutien administratif (Activité Pénitenaire)</t>
  </si>
  <si>
    <t>N.1.006.021.01.4830.000.030.02.004
Etude et réalisation et équipement d'un centre régional d'archives (justice)</t>
  </si>
  <si>
    <t xml:space="preserve">reste equipement et réseau </t>
  </si>
  <si>
    <t>S.1.006.022.04.4830.000.030.06.002
Réalisation et équipement d'un établissement de prévention 300 places à Ouargla</t>
  </si>
  <si>
    <t>achevée</t>
  </si>
  <si>
    <t xml:space="preserve">S.1.006.022.04.4830.000.030.07.005
Réalisation et équipement d'un établissement de prévention de 300 détenus à Touggourt </t>
  </si>
  <si>
    <t>en instance décision DGB de transfert à wilaya de touggourt</t>
  </si>
  <si>
    <t xml:space="preserve"> Portefeuille: Enseignement supérieur et de la recherche scientifique</t>
  </si>
  <si>
    <t xml:space="preserve">N.1.012.049.01.4830.000.030.12.002
Suivi et réalisation de 3000 places pédagogiques </t>
  </si>
  <si>
    <t>gelée</t>
  </si>
  <si>
    <t>N.1.012.049.01.4830.000.030.11.003
Suivi et réalisation de 6000 places pédagogiques</t>
  </si>
  <si>
    <t xml:space="preserve">N.1.012.051.01.4830.000.030.12.002
Suivi et réalisation de 1500 lits d'hébergement </t>
  </si>
  <si>
    <t xml:space="preserve">Achevée </t>
  </si>
  <si>
    <t>N.1.012.051.01.4830.000.030.11.003
Suivi et réalisation de 3000 lits d'hébergement</t>
  </si>
  <si>
    <t>Total Portefeuille: Enseignement supérieur et de la recherche scientifique</t>
  </si>
  <si>
    <t xml:space="preserve"> Portefeuille: Jeunesse et des sports</t>
  </si>
  <si>
    <t>N.1.015.060.01.4830.000.030.10.002
Etude, réalisation et équipement d'une salle OMS de 3000 places à Ouargla ( Programme complémentaire 2010)</t>
  </si>
  <si>
    <t xml:space="preserve">Achevée réevalue en 2025 Pou une AE= 87 558 000 reste Equipement </t>
  </si>
  <si>
    <t>S.1.015.060.01.4830.000.030.06.003
Etude, réalisation et équipement d'une piscine olympique à Ouargla</t>
  </si>
  <si>
    <t>N.1.015.060.02.4830.000.030.10.004
 Etude réalisation et équipement de 04 stades de football à Rouissat, Temacine Megarine et Ain Beida ( Programme complémentaire 2010)</t>
  </si>
  <si>
    <t>En cours reste equipement</t>
  </si>
  <si>
    <t xml:space="preserve"> Portefeuille: Industrie et de la production pharmaceutique</t>
  </si>
  <si>
    <t>N.1.019.074.01.4830.000.030.15.003
Etude et réalisation d'une zone d'activité à Ain Beida</t>
  </si>
  <si>
    <t>N.1.019.074.01.4830.000.030.18.001
Réalisation d'une zone industrielle à Hassi benabdalah ( Tranche 1)</t>
  </si>
  <si>
    <t>N.1.019.074.01.4830.000.030.18.002
Réalisation d'une zone industrielle à Hassi benabdalah ( Tranche 2)</t>
  </si>
  <si>
    <t xml:space="preserve"> Portefeuille: Agriculture et du développement rural</t>
  </si>
  <si>
    <t>S.1.020.076.03.4830.000.030.14.007
 Développement du potentiel productif par l' amélioration des services ,sa modernisation et son extension ( 3 éme tranche )</t>
  </si>
  <si>
    <t>S.1.020.076.03.4830.000.030.13.005
Développement du potentiel productif par l' amélioration des services ,sa modernisation et son extension ( 2 éme tranche )</t>
  </si>
  <si>
    <t>S.1.020.076.03.4830.000.030.12.002
Développement du potentiel productif par l' amélioration des services ,sa modernisation et son extension ( 1ére tranche )</t>
  </si>
  <si>
    <t xml:space="preserve"> Portefeuille:Habitat, de l’urbanisme et de la ville</t>
  </si>
  <si>
    <t>S.1.021.079.01.4830.000.030.09.001
Réalisation de 430 logements publics locatifs</t>
  </si>
  <si>
    <t>a l'arrêt en justice contentieux
330 logts achevées , 100 logts à l'arrêt</t>
  </si>
  <si>
    <t xml:space="preserve">S.1.021.080.02.4830.000.030.18.002
Travaux de VRD des lotissements créés dans le cadre de développement de l'offre foncière publique dans les wilayas du Sud -prog .2018 </t>
  </si>
  <si>
    <t>N.1.021.080.02.4830.000.030.22.001
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</si>
  <si>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</si>
  <si>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 xml:space="preserve"> Portefeuille: Santé</t>
  </si>
  <si>
    <t>S.1.027.105.01.4830.000.030.12.006
Etude d'adaptation, réalisation et équipement d'une maternité urbaine à Hassi Messaoud</t>
  </si>
  <si>
    <t>Procédures en cours (comité sectorielle</t>
  </si>
  <si>
    <t>N.1.027.105.01.4830.000.030.13.003
Réalisation d'un hôpital de 60 lits à Rouissat</t>
  </si>
  <si>
    <t>N.1.027.105.01.4830.000.030.18.004
 Etude ,suivi , réalisation et équipement d'un Centre Hospitalo-universitaire de 400 lits à Ouargla</t>
  </si>
  <si>
    <t xml:space="preserve">En cours
</t>
  </si>
  <si>
    <t xml:space="preserve"> Portefeuille: Hydraulique</t>
  </si>
  <si>
    <t>N.1.051.096.01.4830.000.030.22.006
Réalisation d'une système d'évacuation des eaux pour le nouveau pole Ain beida , wilaya de Ouargla ( 02 tations de refoulement ,01 station d'épuration d'une capacité de 35000 eq/h et 26,5 kms de conduites de refoulement )</t>
  </si>
  <si>
    <t xml:space="preserve">en cours d'achevement </t>
  </si>
  <si>
    <t>Portefeuille des programmes (021):  Ministère de l'habitat, de l'urbanisme et de la ville.</t>
  </si>
  <si>
    <t>Programme (80): Urbanisme et aménagement.</t>
  </si>
  <si>
    <t>S.Programme (02): Aménagement du foncier.</t>
  </si>
  <si>
    <t>NE5.721.3.268.583.22.02
N.1.021.080.02.4855.000.055.22.002.</t>
  </si>
  <si>
    <t>SE5.721.3.268.583.18.04
S.1.021.080.02.4855.000.055.18.004.</t>
  </si>
  <si>
    <t>Opération (commune) a été notifiée à la wilaya de Ouargla en 2018 et transférée (partiellement) à wilaya de Touggourt en date du 27/12/2023.</t>
  </si>
  <si>
    <t>Portefeuille des programmes (027): Ministère  de la santé.</t>
  </si>
  <si>
    <t>Programme (105): Prévention et soins.</t>
  </si>
  <si>
    <t>S.Programme (01): Prévention et soins.</t>
  </si>
  <si>
    <t>NK5.731.1.268.583.13.01
N.1.027.105.01.4855.000.055.13.003.</t>
  </si>
  <si>
    <t>Opération a été notifiée à la wilaya de Ouargla en 2013 et transférée à wilaya de Touggourt en Juin 2022.</t>
  </si>
  <si>
    <t>SF5.731.1.268.583.07.02
S.1.027.105.01.4855.000.055.07.009.</t>
  </si>
  <si>
    <t>Opération a été notifiée à la wilaya de Ouargla en 2013 et transférée à la wilaya de Touggourt en date du 23/10/2023.</t>
  </si>
  <si>
    <t xml:space="preserve">Portefeuille de programme : Justice  </t>
  </si>
  <si>
    <t>Programme : Administration pénitentiaire</t>
  </si>
  <si>
    <t>Sous-programme : Soutien administratif</t>
  </si>
  <si>
    <t>S1.006.022.04.4839.000.039.06.001</t>
  </si>
  <si>
    <t>Réalisation et équipement d'un établissement de rééducation de 500 places à El-Oued</t>
  </si>
  <si>
    <t>2006</t>
  </si>
  <si>
    <t>Opération Gelée</t>
  </si>
  <si>
    <t>S1.006.022.04.4839.000.039.07.002</t>
  </si>
  <si>
    <t>Réalisation et équipement d'un établissement de prévention de 300 détenus à Guemar</t>
  </si>
  <si>
    <t>2007</t>
  </si>
  <si>
    <t>Portefeuille de programme : Education Nationale</t>
  </si>
  <si>
    <t>Programme : Enseignement</t>
  </si>
  <si>
    <t>Sous-programme : Enseignement préparatoire et primaire</t>
  </si>
  <si>
    <t>N1.011.044.01.4839.000.039.10.001</t>
  </si>
  <si>
    <t>Etude, construction et équipement de 272 classes dont 40 groupes scolaires type 33B+5C+2D, 05 classes en extension et 40 logements d’astreinte.</t>
  </si>
  <si>
    <t xml:space="preserve">Portefeuille de programme : Enseignement Supérieur et Recherche Scientifique </t>
  </si>
  <si>
    <t>Programme : Enseignement et formation supérieurs</t>
  </si>
  <si>
    <t>Sous-programme : Premier et deuxième cycles d'enseignement</t>
  </si>
  <si>
    <t>N1.012.049.01.4839.000.039.11.001</t>
  </si>
  <si>
    <t>Réalisation de 6000 places pédagogiques</t>
  </si>
  <si>
    <t xml:space="preserve">Portefeuille de programme : Industrie et de la Production Pharmaceutique </t>
  </si>
  <si>
    <t>Programme : Appui à l'investissement</t>
  </si>
  <si>
    <t>Sous-programme : Promotion de l'investissement</t>
  </si>
  <si>
    <t>N1.019.074.01.4839.000.039.18.003</t>
  </si>
  <si>
    <t>Réalisation d’une Zone Industrielle à Guemar Wilaya d’EL-Oued (Tranche 2).</t>
  </si>
  <si>
    <t xml:space="preserve">En Cours </t>
  </si>
  <si>
    <t xml:space="preserve">Portefeuille de programme : Habitat, l'Urbanisme et de la Ville </t>
  </si>
  <si>
    <t>Programme : Logement</t>
  </si>
  <si>
    <t>Sous-programme : Logement public locatif</t>
  </si>
  <si>
    <t>C1.021.079.01.4839.000.039.14.001</t>
  </si>
  <si>
    <t>Etude et réalisation de 1000 logements LPL</t>
  </si>
  <si>
    <t>Programme : Urbanisme et aménagement</t>
  </si>
  <si>
    <t>Sous-programme : Aménagement du foncier</t>
  </si>
  <si>
    <t>N1.021.080.02.4839.000.039.22.001</t>
  </si>
  <si>
    <t>Travaux d'amenées en hors site au niveau de 07 lotissements urbains (4074 lots) à travers les communes de Guemar, Taghzout, Hassi khalifa, Debila, Ourmes, Reguiba et Bayada (wilaya d'El-Oued)</t>
  </si>
  <si>
    <t>C1.021.080.02.4839.000.039.18.002</t>
  </si>
  <si>
    <t>Travaux de VRD des lotissements créés dans le cadre de développement de l'offre foncière publique dans les wilayas du Sud - Programme 2018</t>
  </si>
  <si>
    <t>C1.021.080.02.4839.000.039.18.003</t>
  </si>
  <si>
    <t>Travaux de VRD de d'habitat rural groupé à travers les wilayas du Sud - Programme 2018</t>
  </si>
  <si>
    <t>C1.021.080.02.4839.000.039.20.004</t>
  </si>
  <si>
    <t xml:space="preserve">Etude, suivi et réalisation des travaux de VRD des lotissements créés dans le cadre de développement de l’offre foncière publique dans les wilayas </t>
  </si>
  <si>
    <t xml:space="preserve">Portefeuille de programme : Travaux publics et Infrastructures de Base </t>
  </si>
  <si>
    <t>Programme : Infrastructures routières et autoroutières</t>
  </si>
  <si>
    <t>Sous-programme : Développement des infrastructures routières</t>
  </si>
  <si>
    <t>N1.024.090.01.4039.000.039.17.001</t>
  </si>
  <si>
    <t>Dédoublement de RN 48 avec rectification du profil en travers de la chaussée existante entre Guemar et Stil sur 125 km (1ère tranche sur 35 km à partir de Guemar du PK 90+000 au PK 125 + 000)</t>
  </si>
  <si>
    <t xml:space="preserve">Portefeuille de programme : Santé </t>
  </si>
  <si>
    <t>Programme : Prévention et Soins</t>
  </si>
  <si>
    <t>Sous-programme : Prévention et Soins</t>
  </si>
  <si>
    <t>N1.027.105.01.4839.000.039.06.001</t>
  </si>
  <si>
    <t>Etude, suivi et réalisation d'un Hôpital 60 lits à Debila</t>
  </si>
  <si>
    <t>N1.027.105.01.4839.000.039.16.011</t>
  </si>
  <si>
    <t>Acquisition d'équipements au profit du CAC de El-Oued</t>
  </si>
  <si>
    <t>2016</t>
  </si>
  <si>
    <t>C1.027.105.01.4839.000.039.14.012</t>
  </si>
  <si>
    <t xml:space="preserve">Etude, réalisation et équipement d'un hôpital EHS Mère et Enfant à El-Oued  </t>
  </si>
  <si>
    <t>2014</t>
  </si>
  <si>
    <t xml:space="preserve"> Portefeuille de programme : 006 la Justice</t>
  </si>
  <si>
    <t>Programme : "022"Administration Pénitentiaire</t>
  </si>
  <si>
    <t>Sous Programme :" 04" Soutient Administratif</t>
  </si>
  <si>
    <t>Réalisation et équipement d'un établissement de prévention de 300 détenus à Djamaa
N.1.006.022.04.4857.000.057.22.002</t>
  </si>
  <si>
    <t>Réalisation d'un E,P  de 300 détenus à M'ghaier
N.1.006.022.04.4857.000.057.22.003</t>
  </si>
  <si>
    <t xml:space="preserve"> Portefeuille de programme : 024 Travaux Publics et des infrastructures de base</t>
  </si>
  <si>
    <t>Programme : "090"infrastructures routières et autoroutières</t>
  </si>
  <si>
    <t>Sous Programme :" 01" Développement des Infrastructures Routières</t>
  </si>
  <si>
    <t>Dédoublement de la R03 (1ére tranche sur 20km)
N.1.024.090.01.4057.000.057.22.001</t>
  </si>
  <si>
    <t xml:space="preserve"> Portefeuille de programme : 027 Santé</t>
  </si>
  <si>
    <t>Programme : "105" Prévention et Soins</t>
  </si>
  <si>
    <t>Sous Programme :" 01" Prévention et Soins</t>
  </si>
  <si>
    <t>Etude, réalisation et équipement d'un hôpital 120 lits à Djamaa
S.1.027.105.01.4857.000.057.22.001</t>
  </si>
  <si>
    <t>Portefeuille de programmes 006. Justice</t>
  </si>
  <si>
    <t>Programme 022. Administration pénitentiaire</t>
  </si>
  <si>
    <t>Sous Programme 04. Soutien administratif</t>
  </si>
  <si>
    <t>N.1.006.022.04.4007.000.007.04.001        N.D.5.853.3.262.107.04.01                                                  Réalisation d'un centre pénitentiaire pour mineurs</t>
  </si>
  <si>
    <t>S.1.006.022.04.4007.000.007.07.003  S.F.5.853.3.262.107.07.01                                                    Réalisation et équipement d'un établissement de prévention de 1000 détenus à Biskra</t>
  </si>
  <si>
    <t>Portefeuille de programmes 012. Enseignement supérieur et de la recherche</t>
  </si>
  <si>
    <t>Programme 049. Enseignement et formation supérieurs</t>
  </si>
  <si>
    <t>Sous Programme 01. 1er et 2ème cycles d’enseignement</t>
  </si>
  <si>
    <t>N.1.012.049.01.4006.000.007.11.004   N.K.5.621.2.262.107.11.01                                                            Suivi et réalisation de 6000 places pédagogiques</t>
  </si>
  <si>
    <t>4000 places achevée et fonctionnele. 2000 places en cours à 98%</t>
  </si>
  <si>
    <t>Programme 051. Vie estudiantine</t>
  </si>
  <si>
    <t>Sous Programme 01. Œuvres universitaires</t>
  </si>
  <si>
    <t>N.1.012.051.01.4005.000.007.11.007 N.K.5.621.5.262.107.11.01                                                                Suivi et réalisation de 3000 lits  d'hébergement</t>
  </si>
  <si>
    <t>Reste paiement de créances</t>
  </si>
  <si>
    <t>Portefeuille de programmes 014. Culture et des arts</t>
  </si>
  <si>
    <t>Programme 057. Patrimoine culturel</t>
  </si>
  <si>
    <t>Sous Programme 01. Protection, valorisation et exploitation du patrimoine culturel</t>
  </si>
  <si>
    <t>S.1.014.057.01.4807.000.007.14.002  FSDRS.75.262.107.14.01                                                                           Etude, réalisation et équipement d'un musée pluridisciplinaire à Biskra</t>
  </si>
  <si>
    <t>Evaluation B.E.T en cours</t>
  </si>
  <si>
    <t>Portefeuille de programmes 015. Sports</t>
  </si>
  <si>
    <t>Programme 060. Sports</t>
  </si>
  <si>
    <t>Sous Programme 01. Jeunes talents, sports d'élite et de haut niveau</t>
  </si>
  <si>
    <t>N.1.015.060.01.4006.000.007.06.005 N.F.5.742.8.262.107.06.12                                                    Etude, réalisation et équipement d'un centre de regroupement pour jeunes talents en football</t>
  </si>
  <si>
    <t>Portefeuille de programmes 019. Industrie</t>
  </si>
  <si>
    <t>Programme 074. Appui à l'investissement</t>
  </si>
  <si>
    <t>Sous Programme 01. Promotion de l'investissement</t>
  </si>
  <si>
    <t>N.1.019.074.01.4002.000.007.18.008  N.E.5.176.3.262.107.18.01                                    Réalisation d'une Zone Industrielle à Oumeche, wilaya de Biskra, (tranche 1)</t>
  </si>
  <si>
    <t>N.1.019.074.01.4002.000.007.18.009  N.E.5.176.3.262.107.18.02                                                   Réalisation d'une zone Industrielle à Oumeche, wilaya de Biskra, (tranche 2)</t>
  </si>
  <si>
    <t>S.1.019.074.01.4002.000.007.14.002  FSDRS.17.262.107.14.02                                                      Etude et aménagement de deux (02) nouvelles Zones d'activite (Communes de Tolga et Branis)</t>
  </si>
  <si>
    <t>Etude achevée. Travaux d'aménagement : choix entreprise en cours</t>
  </si>
  <si>
    <t>Portefeuille de programmes 024. Travaux publics et des infrastructures de base</t>
  </si>
  <si>
    <t>Programme 090. Infrastructures routières et autoroutières</t>
  </si>
  <si>
    <t>Sous Programme 01. Développement des infrastructures routières</t>
  </si>
  <si>
    <t>N.1.024.090.01.4007.000.007.21.004 N.E.5.521.2.262.107.21.02                                                  Réalisation du dédoublement de la RN83 sur 15km</t>
  </si>
  <si>
    <t>Reste indemnisation expropriation</t>
  </si>
  <si>
    <t>Portefeuille de programmes 027. Santé</t>
  </si>
  <si>
    <t>Programme 105. Prévention et soins</t>
  </si>
  <si>
    <t>Sous Programme 01. Prévention et soins</t>
  </si>
  <si>
    <t>N.1.027.105.01.4007.000.007.06.006 N.F.5.731.1.262.107.06.01                                                   Réalisation d'un hopital psychiatrique de 120 lits</t>
  </si>
  <si>
    <t>Hôpital achevée et fonctionnelle. Reste installation chauffage central en cours à 85%</t>
  </si>
  <si>
    <t>N.1.027.105.01.4007.000.007.10.010  N.K.5.731.3.262.107.10.01                                       Equipement de l'Hôpital de psychiatrie 120 lits</t>
  </si>
  <si>
    <t>Reste lot : Electro-ménager + buanderie (marché en cours d'engagement )</t>
  </si>
  <si>
    <t>N.1.027.105.01.4007.000.007.08.007 N.F.5.731.1.262.107.08.02                                                   Etude et réalisation d'un hôpital 60 lits à Elkantara</t>
  </si>
  <si>
    <t>Montant de la réevaluation 498.983.000 DA notifié en 2025</t>
  </si>
  <si>
    <t>N.1.027.105.01.4007.000.007.15.012 N.L.5.731.3.262.107.15.01            
Acquisition d'équipements médicaux de l'hôpital de 60 lits à El-Kantara</t>
  </si>
  <si>
    <t>Procédure en cours</t>
  </si>
  <si>
    <t>N.1.027.105.01.4007.000.007.15.013 N.L.5.731.3.262.107.15.02                         
Acquisition d'équipement collectif de l'hôpital de 60 lits à   El-Kantara</t>
  </si>
  <si>
    <t>N.1.027.105.01.4007.000.007.13.020 N.K.5.733.9.262.107.13.02                                                   Etude et suivi pour la Réalisation d'une maternite 80 lits à Bordj Ben Azzouz</t>
  </si>
  <si>
    <t xml:space="preserve">Etude achevée, Reste suivi  </t>
  </si>
  <si>
    <t>N.1.027.105.01.4007.000.007.14.017 N.K.5.733.1.262.107.14.01                                                   Réalisation et équipement d'une maternite 80 lits à Bordj Ben Azzouz</t>
  </si>
  <si>
    <t>Appel d'offre lancé</t>
  </si>
  <si>
    <t>S.1.027.105.01.4007.000.007.14.023  FSDRS.73.262.107.14.01                                                                   Etude, suivi, réalisation et equipement d'un hopital de 240 lits à Biskra (Remplacement de l'hopital Hakime Saadane)</t>
  </si>
  <si>
    <t xml:space="preserve">Montant de la réevaluation 4.983.000.000 DA notifié en 2025 </t>
  </si>
  <si>
    <t>S.1.027.105.01.4007.000.007.14.024  FSDRS.73.262.107.14.03                                                                       Etude, suivi, réalisation et equipement d'un hopital de 60 lits (Cardio-vasculaire) à Biskra</t>
  </si>
  <si>
    <t>Etude achevée. Réalisation : Appel d'offre lancé</t>
  </si>
  <si>
    <t>Programme 094. Approvisionnement en eau potable et industrielle</t>
  </si>
  <si>
    <t>Sous Programme 01. Adduction et réseaux de distribution en eau potable et industrielle</t>
  </si>
  <si>
    <t>N.1.051.094.01.4007.000.007.17.002 N.E.5.341.8.262.107.17.01                                                   Réalisation du système d'AEP du nouveau pôle Urbain Zhun Ouest-Biskra</t>
  </si>
  <si>
    <t>Portefeuille de programmes 051. Hydraulique</t>
  </si>
  <si>
    <t>Programme 096. Assainissement et protection du milieu naturel</t>
  </si>
  <si>
    <t>Sous Programme 01. Réseaux d'assainissement et système d'épuration</t>
  </si>
  <si>
    <t>N.1.051.096.01.4007.000.007.06.005 N.F.5.342.3.262.107.06.01                                                   Réalisation de STEP de Biskra</t>
  </si>
  <si>
    <t>N.1.051.096.01.4007.000.007.12.003 N.K.5.342.2.262.107.12.02                                           Réalisation et extension des collecteurs d'assainissement de dix (10) centres à travers la Wilaya</t>
  </si>
  <si>
    <t>Clôture en cours</t>
  </si>
  <si>
    <t>Portefeuille de programmes (021): Habitat, de l'urbanisme et de la ville</t>
  </si>
  <si>
    <t>Programme (080): Urbanisme et aménagement</t>
  </si>
  <si>
    <t>Sous Programme (02): Aménagement du foncier</t>
  </si>
  <si>
    <t>N.1.021.080.02.4851.000.051.22.001
      Travaux d’amenées  en hors site au niveau de deux lotissements urbains (3 137 lots) à travers les communes de Ouled Djellal et Sidi Khaled (wilaya  de Ouled Djellal)</t>
  </si>
  <si>
    <t>في طور الإنجاز</t>
  </si>
  <si>
    <t>Portefeuille de programmes (027): Santé</t>
  </si>
  <si>
    <t>Programme (105): Prévention et soins</t>
  </si>
  <si>
    <t>Sous Programme (01): Prévention et soins</t>
  </si>
  <si>
    <t>N.1.027.105.01.4851.000.051.23.001
            Etude, suivi et réalisation d'un complexe mère et enfant de 80 lits       à Ouled Djellal</t>
  </si>
  <si>
    <t>20%
( الدراسة )</t>
  </si>
  <si>
    <t>في طور الدراسة 
(العملية تحتاج الى إعادة التقييم)</t>
  </si>
  <si>
    <t>N.1.027.105.01.4851.000.051.24.002
Etude, suivi et réalisation d'un hôpital de 120 lits à Ouled Djellal</t>
  </si>
  <si>
    <t>70%
( الدراسة )</t>
  </si>
  <si>
    <t>Portefeuille de programmes (051): Hydraulique</t>
  </si>
  <si>
    <t>Programme (096): Assainissement et protection du milieu naturel</t>
  </si>
  <si>
    <t>Sous Programme (01): Réseaux d'assainissement et Système d'épuration</t>
  </si>
  <si>
    <t xml:space="preserve">N.1.051.096.01.4851.000.051.22.001
Réalisation de la STEP de Ouled Djellal et Sidi Khaled </t>
  </si>
  <si>
    <t xml:space="preserve">Ministère de l'hydraulique </t>
  </si>
  <si>
    <t xml:space="preserve">assainissement et protection du milieu naturel </t>
  </si>
  <si>
    <t xml:space="preserve">Réseaux d'assainissement et systèmes d'épuration </t>
  </si>
  <si>
    <t>Réalisation des collecteurs principaux à travers les communes de ghardaia ( sur 55.000 ml )                                                                                                               N1 051 096 01 4847 000 047 22 002</t>
  </si>
  <si>
    <t>Dédoublement du collecteur par la réalisation d'une galerie ovoidale sur 4.500ml N1 051 096 01 4847 000 047 22 003</t>
  </si>
  <si>
    <r>
      <t>Assainissement et protection contre les crues de la vallée du M'zab (2</t>
    </r>
    <r>
      <rPr>
        <vertAlign val="superscript"/>
        <sz val="13"/>
        <rFont val="Calibri"/>
        <family val="2"/>
        <scheme val="minor"/>
      </rPr>
      <t>ème</t>
    </r>
    <r>
      <rPr>
        <sz val="13"/>
        <rFont val="Calibri"/>
        <family val="2"/>
        <scheme val="minor"/>
      </rPr>
      <t xml:space="preserve"> tranche) N1 051 096 01 4847 000 047 22 001</t>
    </r>
  </si>
  <si>
    <t>Achevée, à cloturer</t>
  </si>
  <si>
    <t xml:space="preserve">Approvisionnement en eau potable et industrielle </t>
  </si>
  <si>
    <t>Adduction et réseaux de distribution en eau potable et industrielle</t>
  </si>
  <si>
    <t>Réalisation de ( 11 ) ouvrages de stockage à travers la wilaya d'une capacité de stockage globale de 15.500 M                                                                                 N1 051 094 01 4847 000 047 22 001</t>
  </si>
  <si>
    <t xml:space="preserve">Ministère du commerce et de la promotion des exportations </t>
  </si>
  <si>
    <t xml:space="preserve">admistratin generale </t>
  </si>
  <si>
    <t xml:space="preserve">Soutien Administratif </t>
  </si>
  <si>
    <t>Etude, réalisation et équipement d'une école de formation et de perfectionnement des agents de contrôle et de répression des fraudes à Ghardaïa                             N1 022 087 01 4847 000 047 09 001</t>
  </si>
  <si>
    <t>2009</t>
  </si>
  <si>
    <t xml:space="preserve">Ministère des travaux publics et des infrastructures de base </t>
  </si>
  <si>
    <t xml:space="preserve">infrastructures routières et autoroutières </t>
  </si>
  <si>
    <t>developpement des infrastructures routières</t>
  </si>
  <si>
    <t>Dédoublement de la RN01 entre Ghardaia et Berriane sur 32 kms ( entre PK538+000 et PK621 + 000 )                                                                                N1 024 090 01 4047 000 047 12 002</t>
  </si>
  <si>
    <t>2012</t>
  </si>
  <si>
    <t>Dédoublement de la RN 49 entre carrefour RN 1/ RN 49 et carrefour RN 49 / cw 201 (zelfana) sur 20 Km ( 1ere tranche )                                                                N1 024 090 01 4047 000 047 21 003</t>
  </si>
  <si>
    <t>2021</t>
  </si>
  <si>
    <t>Dédoublement de la RN1 entre Berriane et la limite de la wilaya de Laghouat  sur 18 Km. S1 024 090 01 4047 000 047 14 006</t>
  </si>
  <si>
    <t xml:space="preserve">Ministre de l'enseignement supérieur et de la recherche scientifique </t>
  </si>
  <si>
    <t xml:space="preserve">vie estudiantine </t>
  </si>
  <si>
    <t>ouevres universitères</t>
  </si>
  <si>
    <t>Suivi et réalisation de 1000 lits d'hébergement                                                       N1 012 051 01 4034 000 047 12 001</t>
  </si>
  <si>
    <t>Réalisation  de 2000 lits d'hébergement                                                                  N1 012 051 01 4034 000 047 11 004</t>
  </si>
  <si>
    <t xml:space="preserve">Ministère de l'intérieur et des collectivités locales et de l'aménagement du territoire </t>
  </si>
  <si>
    <t>sureté nationale</t>
  </si>
  <si>
    <t xml:space="preserve">sécurité, ordre public, prévention et intervention </t>
  </si>
  <si>
    <t>Etude et réalisation  d'une unité Républicaine de sécurité au chef lieu de la wilaya (URS)                                                                                                                       N1 005 017 02 4847 000 047 10 001</t>
  </si>
  <si>
    <t>2010</t>
  </si>
  <si>
    <t>Ministère de l'habitat, de l'urbanisme et de la ville</t>
  </si>
  <si>
    <t xml:space="preserve">urbanisme et aménagement </t>
  </si>
  <si>
    <t xml:space="preserve">aménagement du fonciér </t>
  </si>
  <si>
    <t>Maitrise de la situation sécuritaire dans la wilaya de Ghardaia, tranche complémentaire                                                                                                        S1 021 080 02 4847 000 047 10 001</t>
  </si>
  <si>
    <t>Travaux d'amenées en hors site ( y compris réalisation et équipement de reservoir, forages et chateau d'eau ) au niveau de lotissemnets urbains à travers la wilaya de Ghardaia                                                                                                                   N1 021 080 02 4847 000 047 22 009</t>
  </si>
  <si>
    <t>2022</t>
  </si>
  <si>
    <t>Travaux de réfection des VRD  des sites touchés par les intemperies et viabilisation sites habitat rural                                                                                 S1 021 080 02 4847 000 047 09 010</t>
  </si>
  <si>
    <t>Etude et réalisation d'un système de vidéosurveillance  dans la wilaya de Ghardaia S1 021 080 02 4847 000 047 14 012</t>
  </si>
  <si>
    <t>Etude, suivi et réalisation de travaux d’amélioration urbaine à travers les communes de la wilaya                                                                                              S1 021 080 02 4847 000 047 14 014</t>
  </si>
  <si>
    <t>Travaux de VRD des lotissements créés dans le cadre  de développement de l'offre foncière publique dans les wilaya du Sud                                                        S1 021 080 02 4847 000 047 18 015</t>
  </si>
  <si>
    <t>2018</t>
  </si>
  <si>
    <t>Etude, suivi et réalisation de travaux de VRD des lotissements  crées dans le cadrede développement de loffre fonciére publique dans les wilaya du  Sud - prog 2020.                                                                                                                           S1 021 080 02 4847 000 047 20 007</t>
  </si>
  <si>
    <t>2020</t>
  </si>
  <si>
    <t>Logement</t>
  </si>
  <si>
    <t>Logement public locatif</t>
  </si>
  <si>
    <t>Réalisation de 800 logements publics locatifs (LPL)                                                S1 021 079 01 4847 000 047 14 001</t>
  </si>
  <si>
    <t>Réhabilitation des logements au niveau des K’sour.                                                S1 021 079 01 4847 000 047 14 002</t>
  </si>
  <si>
    <t xml:space="preserve">Ministère de la justice, garde des sceaux </t>
  </si>
  <si>
    <t>Activité judiciaire</t>
  </si>
  <si>
    <t xml:space="preserve">Activité judiciaire ordinaire et administrative </t>
  </si>
  <si>
    <t>Etude, réalis et équipt d'un tribunal à Ghardaia                                                       N1 006 021 01 4047 000 047 08 002</t>
  </si>
  <si>
    <t>2008</t>
  </si>
  <si>
    <t xml:space="preserve">Administration pénitentiaire </t>
  </si>
  <si>
    <t xml:space="preserve">soutien administrative </t>
  </si>
  <si>
    <t>Réalisation  et équipement d'un  établissement de Rééducation de 500 détenus a Ghardaïa                                                                                                                    S1 006 022 04 4847 000 047 07 001</t>
  </si>
  <si>
    <t xml:space="preserve">Ministère de la santé </t>
  </si>
  <si>
    <t xml:space="preserve">Prévention et soins </t>
  </si>
  <si>
    <t>Réalisation et équipement d'un E H S  de  psychiatrie à Ghardaia                          S1 027 105 01 4045 000 047 07 003</t>
  </si>
  <si>
    <t>Réalisation et équipement d'un hôpital de 60 lits à  Berriane                                 S1 027 105 01 4045 000 047 06 001</t>
  </si>
  <si>
    <t>Réalisation et équipement d'un hôpital de 120 lits à Guerrara                                S1 027 105 01 4045 000 047 07 002</t>
  </si>
  <si>
    <t>Suiv, réalisation et équipement d’un hôpital 240 lits à Bounoura.                           S1 027 105 01 4847 000 047 14 015</t>
  </si>
  <si>
    <t>Achevée, équipement en cours</t>
  </si>
  <si>
    <t>005 : Intérieur, des Collectivités Locales et de l’Aménagement du Territoire</t>
  </si>
  <si>
    <t>017 : Sûreté nationale</t>
  </si>
  <si>
    <t>02 : Sécurité, ordre public, prévention et intervention</t>
  </si>
  <si>
    <t xml:space="preserve">  N1.005.017.02.4833.000.033.06.002                                                  Etude et réalisation d'une unité républicaine de sécurité à Illizi avec  04 logts et acquis de groupe électrogène</t>
  </si>
  <si>
    <t>020 : Administration générale</t>
  </si>
  <si>
    <t>01 : Soutien administratif et logistique</t>
  </si>
  <si>
    <t xml:space="preserve">S1.005.020.01.4833.000.033.14.001                                                           Etude, réalisation et équipement en climatisation (400) de 200 logements incessibles à travers la wilaya </t>
  </si>
  <si>
    <t>006 : Justice, garde des sceaux</t>
  </si>
  <si>
    <t>021 : Activité judiciaire</t>
  </si>
  <si>
    <t>01 : Activité judiciaire ordinaire et administrative</t>
  </si>
  <si>
    <t>N1.006.021.01.4833.000.033.08.002                                                    Etude , réalisation et équipement d'une Cour de justice à Illizi</t>
  </si>
  <si>
    <t>021 : Habitat, de l'Urbanisme et de la Ville</t>
  </si>
  <si>
    <t>079 : Logement</t>
  </si>
  <si>
    <t>01 : Logement public locatif</t>
  </si>
  <si>
    <t>S1.021.079.01.4833.000.033.14.002                                                     Etude et réalisation de 1450 logements destinés à la résorption de l'habitat précaire (RHP)</t>
  </si>
  <si>
    <t>080 : Urbanisme et aménagement</t>
  </si>
  <si>
    <t>02 : Aménagement du foncier</t>
  </si>
  <si>
    <t>S1.021.080.02.4020.000.033.18.004                                                        Travaux de  VRD de d'habitat rural  groupé à travers les wilayas du Sud</t>
  </si>
  <si>
    <t>024 : Travaux Publics et Infrastructures de Base</t>
  </si>
  <si>
    <t>090 : Infrastructures routières et autoroutières</t>
  </si>
  <si>
    <t>01 : Développement des infrastructures routières</t>
  </si>
  <si>
    <t>N1.024.090.01.4033.000.033.19.003                                                  Réalisation de la route BF15-BF15/03 DE Debdeb -Timeroualine sur 105 Kms</t>
  </si>
  <si>
    <t xml:space="preserve"> S1.024.090.01.4033.000.033.14.002                                                        Modernisation de la RN 54 entre  Bordj Omar Driss  vers Amguid sur 150 km</t>
  </si>
  <si>
    <t xml:space="preserve"> S1.024.090.01.4033.000.033.14.001                                                        Réalisation du CW N° 02 reliant Oued Samen-Bordj Omar driss sur 210 Km du PK 150 au PK 360</t>
  </si>
  <si>
    <t>02 : Entretien routier</t>
  </si>
  <si>
    <t xml:space="preserve"> S1.024.090.02.4033.000.033.07.008                                                   Elimination des obstacles à la circulation et balisage au niveau principales pistes</t>
  </si>
  <si>
    <t>091 : Infrastructures aéroportuaires</t>
  </si>
  <si>
    <t>01 : Développement des infrastructures aéroportuaires</t>
  </si>
  <si>
    <t>S1.024.091.01.4023.000.033.06.003                                                      Renforcement de l'Aérodrome d'Illizi</t>
  </si>
  <si>
    <t>027 : Santé</t>
  </si>
  <si>
    <t>105 : Prévention et soins</t>
  </si>
  <si>
    <t>01 : Prévention et soins</t>
  </si>
  <si>
    <t>N1.027.105.01.4033.000.033.08.005                                                      Etude et réalisation d'un Hôpital de 60 lits à Bordj Omar Idris</t>
  </si>
  <si>
    <t xml:space="preserve">N1.027.105.01.4033.000.033.08.006                                                           Etude et réalisation d'un Hôpital de 60 lits à In Amenas </t>
  </si>
  <si>
    <t>S1.027.105.01.4033.000.033.19.003                                                       Suivi et réalisation d'un  hôpital de 120 lits à Illizi</t>
  </si>
  <si>
    <t xml:space="preserve"> S1.027.105.01.4033.000.033.19.004                                                       Suivi et réalisation d'un  hôpital de 60 lits à Deb Deb</t>
  </si>
  <si>
    <t>051 : Hydraulique</t>
  </si>
  <si>
    <t>096 : Assainissement et protection du milieu naturel</t>
  </si>
  <si>
    <t>01 : Réseaux d'assainissement et système d'épuration</t>
  </si>
  <si>
    <t>N1.051.096.01.4833.000.033.12.002                                                     Réalisation du système d'épuration (lagunage) à Illizi</t>
  </si>
  <si>
    <t>Portefeuille de Programme  006  : Justice</t>
  </si>
  <si>
    <t>Programme  022 : Administration Pénitentiaire</t>
  </si>
  <si>
    <t>Sous Programme 4:Soutien administratif</t>
  </si>
  <si>
    <t>S1 006 022 04 4856 000 056 22 002                                       Etude, réalisation et équipement d'un établiss. de prévention de 300 détenus à Djanet</t>
  </si>
  <si>
    <t xml:space="preserve">Opération en Cours </t>
  </si>
  <si>
    <t>Portefeuille de Programme  021 : l'Habitat, de l'Urbanisme et de la ville</t>
  </si>
  <si>
    <t>Programme  079 : Logements</t>
  </si>
  <si>
    <t>Sous Programme 1: Logements publics locatifs</t>
  </si>
  <si>
    <t>N1 021 079 01 4856 000 056 23 001                                     Etude, Réalisation de 550 logements destinés à la résorption de l'habitat précaire (RHP) wilaya de Djanet.</t>
  </si>
  <si>
    <t>(Etude achevée) la réalisation Non Lancée  (AAO en cours )</t>
  </si>
  <si>
    <t>Programme  080 :Urbanisme et aménagement</t>
  </si>
  <si>
    <t>Sous Programme 2: Aménagement du foncier</t>
  </si>
  <si>
    <t>N1 021 080 02 4856 000 056 23 001                                         Etude, éclairage public et aménagement des axes principaux</t>
  </si>
  <si>
    <t>Portefeuille de Programme 027  :Santé</t>
  </si>
  <si>
    <t>Programme 105 : Prévention et Soins</t>
  </si>
  <si>
    <t>Sous Programme 1 :Prévention et Soins</t>
  </si>
  <si>
    <t>N1 027 105 01 4856 000 056 22 002                                          Suivi et réalisation d'un  hôpital de 120 lits à Djanet</t>
  </si>
  <si>
    <t>Portefeuille de Programme 051  : Hydrauliques</t>
  </si>
  <si>
    <t>Programme 096 :Assainissement et protection du milieu naturel</t>
  </si>
  <si>
    <t>Sous Programme 2: Protection des villes contre les inondations</t>
  </si>
  <si>
    <t>N1 051 096 02 4856 000 056 23 002                                         Aménagement de 06 Oueds à Djanet : Ifri , Tissouine, Beni ouesken, Aghoum, Tin Alkoume et Arikin (y /compris étude, suivi et travaux)</t>
  </si>
  <si>
    <t>Opération Non Lancée (AAO en cours )</t>
  </si>
  <si>
    <t>PEC PSD au 31/12/2022.</t>
  </si>
  <si>
    <t>l'Intérieur, des Collectivités locales, et de l'Aménagement du Territoire</t>
  </si>
  <si>
    <t>Administration Générale</t>
  </si>
  <si>
    <t xml:space="preserve">                     Soutient Administratif et logistique</t>
  </si>
  <si>
    <t>N1.005.020.01.4811.000.011.11.005</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</si>
  <si>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</si>
  <si>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En cours / 298 logts réceptionnés  / 2 logts à Hirafouk (Idles) en cours</t>
  </si>
  <si>
    <t>Sûreté Nationale</t>
  </si>
  <si>
    <t>Sécurité, ordre public, prévention et intervention</t>
  </si>
  <si>
    <t>N1.005.017.02.4811.000.011.07.017</t>
  </si>
  <si>
    <t>Etude et réalisation d'un laboratoire régional de la police scientifique et technique à Tam</t>
  </si>
  <si>
    <t>En cours / Les gros œuvres achevés/ BET parachèvement suivi marché en voie de dépôt au CMW</t>
  </si>
  <si>
    <t>Administration Pénitentiaire</t>
  </si>
  <si>
    <t>Soutien administratif</t>
  </si>
  <si>
    <t>S1.006.022.04.4011.000.011.07.006</t>
  </si>
  <si>
    <t xml:space="preserve">Réalisation et équipement d'un établissement de prévention 500 places à Tamanrasset </t>
  </si>
  <si>
    <t>Achevée/(exploité) (équip. DAL)</t>
  </si>
  <si>
    <t>S1.006.022.04.4011.000.011.06.001</t>
  </si>
  <si>
    <t>Réalisation et équipement d'un établissement de prévention 300 places à In Salah</t>
  </si>
  <si>
    <t>En cours / Equipements (DAL)</t>
  </si>
  <si>
    <t>S1.006.022.04.4011.000.011.06.002</t>
  </si>
  <si>
    <t>Réalisation et équipement d'un établissement de prévention 300 places à In Guezzam</t>
  </si>
  <si>
    <t>l'Enseignement Supérieur et de la Recherche Scientifique</t>
  </si>
  <si>
    <t>Vie estudiantine</t>
  </si>
  <si>
    <t>Œuvres universitaires</t>
  </si>
  <si>
    <t>N1.012.051.01.4811.000.011.20.002</t>
  </si>
  <si>
    <t>Réalisation d’une résidence universitaire de 1000 Lits à Tamanrasset.</t>
  </si>
  <si>
    <t>En cours / Lot 01 et 06 Achevés / Lots de 02 à 09 et 11 à 16 en cours / Lot 10 "château infructuex</t>
  </si>
  <si>
    <t>Jeunesse et des Sports</t>
  </si>
  <si>
    <t>Sports</t>
  </si>
  <si>
    <t>Promotion du sport pour tous et en milieux éducatif et spécialisé</t>
  </si>
  <si>
    <t>Etude, réalisation et équipement de 05 piscines de proximité couvertes (Tamanrasset, Tinzaouatine, F.Ezzoua, In Guezzam et In Amguel)</t>
  </si>
  <si>
    <t>l'Habitat, de l'Urbanisme et de la Ville</t>
  </si>
  <si>
    <t>Urbanisme et aménagement</t>
  </si>
  <si>
    <t>Aménagement du foncier</t>
  </si>
  <si>
    <t>N1.021.080.02.4811.000.011.11.001</t>
  </si>
  <si>
    <t>Etude pour la création et viabilisation de 05 centres de vie sur l'axe de la RN 1 Carrefour Abalessa/Taman - Ouhagene - Molay Lahcene - Takareft et Imlaoulaouene et réalisation des travaux de viabilité</t>
  </si>
  <si>
    <t>En cours  / A Relancer</t>
  </si>
  <si>
    <t>S1.021.080.02.4811.000.011.18.006</t>
  </si>
  <si>
    <t>Travaux de VRD des lotissements créés dans le cadre de développement de l'offre foncière publique dans les wilayas du Sud- Prog.2018</t>
  </si>
  <si>
    <t>En cours / Travaux de VRD des lotissements en cours de réalisation</t>
  </si>
  <si>
    <t>Travaux Publics et des Infrastructures de Base</t>
  </si>
  <si>
    <t>Développement des infrastructures routières</t>
  </si>
  <si>
    <t>N1.024.090.01.4011.000.011.18.001</t>
  </si>
  <si>
    <t>Réalisation de la route Silet - Tin Zaouatine sur 367 Km (2 ère tranche sur 207 KM)</t>
  </si>
  <si>
    <t xml:space="preserve">En cours / Reste travaux de protection en cours  </t>
  </si>
  <si>
    <t>N1.024.090.01.4011.000.011.13.011</t>
  </si>
  <si>
    <t xml:space="preserve">Réalisation de la piste Tinzaouatine-In Guezzam sur 365 km </t>
  </si>
  <si>
    <t xml:space="preserve">En cours / reste achévement de lot n° 2 (Gabossa),  </t>
  </si>
  <si>
    <t>N1.024.090.01.4011.000.011.18.009</t>
  </si>
  <si>
    <t>Modernisation de la RN 01 sur 258 KM (1 ère tranche sur 150 KM)</t>
  </si>
  <si>
    <t>N1.024.090.01.4011.000.011.11.013</t>
  </si>
  <si>
    <t xml:space="preserve">Réalisation de la transsaharienne entre Silet Timiaouine sur 240 Km </t>
  </si>
  <si>
    <t>A clôturer</t>
  </si>
  <si>
    <t>N1.024.090.01.4011.000.011.17.015</t>
  </si>
  <si>
    <t>Réalisation de la piste reliant Hassi Tiguert à hassi Tirririne sur 495 km (2ème tranche)</t>
  </si>
  <si>
    <t>En cours / Relancé pour achèvement de 20 km travaux en cours (SARL MAZINE)</t>
  </si>
  <si>
    <t>N1.024.090.01.4011.000.011.18.018</t>
  </si>
  <si>
    <t>Modernisation de la RN 01 sur 114 KM entre Arak et la limite de la wilaya de Ghardaïa (1 ère tranche)</t>
  </si>
  <si>
    <t>N1.024.090.01.4011.000.011.21.005</t>
  </si>
  <si>
    <t>Réalisation de la RN 55 reliant Idles et Djanet (2éme tranche sur 84 Km)</t>
  </si>
  <si>
    <t>N1.024.090.01.4011.000.011.14.008</t>
  </si>
  <si>
    <t>Réalisation de la route reliant Idles et Djanet 100 Km</t>
  </si>
  <si>
    <t>N1.024.091.01.4008.000.011.21.001</t>
  </si>
  <si>
    <t>Etude et réalisation des voies de circulation au niveau de la piste d’atterrissage et ses annexes à Hassi Tiririne</t>
  </si>
  <si>
    <t>N1.024.090.01.4011.000.011.14.004</t>
  </si>
  <si>
    <t>Etude et réalisation de la piste Tamanrasset-In Azaoua sur 292 km (1ère tranche)</t>
  </si>
  <si>
    <t>N1.024.090.01.4011.000.011.14.002</t>
  </si>
  <si>
    <t>Réalisation de dédoublement de la RN01 avec échangeur entre Tamanrasset et l'Aéroport sur 12 Km</t>
  </si>
  <si>
    <t xml:space="preserve">En cours / Reste passerelle à côté de l’université( marché résilié en cours de lancement 3ème fois) </t>
  </si>
  <si>
    <t>N1.024.090.01.4011.000.011.18.007</t>
  </si>
  <si>
    <t>Réhabilitation de la piste reliant la RN 01 - In Eker - Tinraram sur 50 Kms, dans le cadre du programme de décontamination des sites nucléaires dans le sud algérien</t>
  </si>
  <si>
    <t>En cours / Travaux lot n°01 achevés / Reste travaux lots 02 et 03 après l'autorisation des services exploitants</t>
  </si>
  <si>
    <t>N1.024.090.02.4011.000.011.11.027</t>
  </si>
  <si>
    <t>Revêtement de la piste reliant Silet-Tin Zaouatine sur 367 Km (1 ère tranche)</t>
  </si>
  <si>
    <t>En cours / Reste reprofilage des chaussés en cours</t>
  </si>
  <si>
    <t>S1.027.105.01.4811.000.011.14.009</t>
  </si>
  <si>
    <t xml:space="preserve">Etude, réalisation et équipement d'un Hôpital 240 lits à Tamanrasset </t>
  </si>
  <si>
    <t xml:space="preserve">Realisation     :en cours de leve de reserve et la reception       /  équipements (  2eme avis d'appel  lance  )    /  équipements receptienne ( les lots 01-02-03-04-05-06-07-08-09-10-11-12-13-16-17-18-19-20-21-22-23)  /  ( lot  15)   en cours de livraison </t>
  </si>
  <si>
    <t>N1.027.105.01.4811.000.011.06.008</t>
  </si>
  <si>
    <t>Réalisation et équipement d'un l'hôpital psychiatrique de 120 lits à Tamanrasset</t>
  </si>
  <si>
    <t>Equipement  ( Une lot reste:  lot N°16  -  relancer le : 15/12/2024  )             / Réalisation :   les lots  N° 18 -19-20 Réceptionnés   /    Lot N° 21 : Relance et Attribue Le : 25/12/2024</t>
  </si>
  <si>
    <t>l'Hydraulique</t>
  </si>
  <si>
    <t>Approvisionnement en eau potable et industrielle</t>
  </si>
  <si>
    <t>Adduction et Réseaux de distribution en eau potable et industrielle</t>
  </si>
  <si>
    <t>N1.051.094.01.4811.000.011.22.005</t>
  </si>
  <si>
    <t>Alimentation en eau potable de Timoultine et Djabel Lahdidi (Wilaya de Tamanrasset)</t>
  </si>
  <si>
    <t>PORTEFEUILLE DE PROGRAMME : Intérieur des collectivités locales et de l'aménagement du territoire</t>
  </si>
  <si>
    <t>PROGRAMME ; Suréte Nationale</t>
  </si>
  <si>
    <t>SOUS PROGRAMME :  Sucurite , ordre public , prevention et entrvention</t>
  </si>
  <si>
    <t>N1.005.017.02.4853.000.053.22.005  Etude et réalisation d'une Unité Républicaine de Sécurité (URS) avec 04 logements à In Salah.</t>
  </si>
  <si>
    <t xml:space="preserve">Résiliation du contrat de réalisation En cours d'annonce de marché </t>
  </si>
  <si>
    <t>PORTEFEUILLE DE PROGRAMME : Santé</t>
  </si>
  <si>
    <t>PROGRAMME : Prévention et soins</t>
  </si>
  <si>
    <t>SOUS PROGRAMME :  Prévention et soins</t>
  </si>
  <si>
    <t>F1.027.105.01.4048.000.053.22.004                                  Etude , réalisation et équipement d'un hôpital de 120 lits à In Salah</t>
  </si>
  <si>
    <t xml:space="preserve">Achèvement des travaux en cours aménagement et equipement </t>
  </si>
  <si>
    <t xml:space="preserve"> Interieur, Collectivité Locale et Aménagement du Territoire</t>
  </si>
  <si>
    <t>Sureté Nationale</t>
  </si>
  <si>
    <t>Securité, Ordre Public, Prévention et Intervention</t>
  </si>
  <si>
    <t>N.1.005.017.02.4054.000.054.22.002 Etude et réalisation d'un poste frontalier mixte (DGSN-DGD) et acquisition d'un groupe électrogène à Tinzaouatine</t>
  </si>
  <si>
    <t>Etude en cours</t>
  </si>
  <si>
    <t>Travaux Publics et Infrastructures de Base</t>
  </si>
  <si>
    <t>Infrastructures Routières et Autoroutères</t>
  </si>
  <si>
    <t>Développement des Infrastructures Routières</t>
  </si>
  <si>
    <t>N.1.024.090.01.4054.000.054.22.001 Etude et ouverture de la piste Tirek-Bordj Badji Mokhtar sur 225 km</t>
  </si>
  <si>
    <t xml:space="preserve"> Infrastructures Aéroportuaire</t>
  </si>
  <si>
    <t>Développement des Infrastructures Aéroportuaire</t>
  </si>
  <si>
    <t>N.1.024.091.01.4054.000.054.22.001 Réalisation de la nouvelle piste d'atterrissage sur 3000x45 m et ses annexes à l'aérodrome de Tinzaoutine</t>
  </si>
  <si>
    <t>En cours de réalisation</t>
  </si>
  <si>
    <t>N.1.024.091.01.4054.000.054.22.002 Etude et réalisation d'une nouvelle piste d'atterrissage sur 08/26 sur 3200 x 45 m et ses annexes à l'aérodrome d'In Guezzam</t>
  </si>
  <si>
    <t>N.1.024.091.01.4054.000.054.22.003 Etude et réalisation des voies de circulation au niveau de la nouvelle piste d’atterrissage et ses annexes de l’aérodrome de Tinzaouatine</t>
  </si>
  <si>
    <t>N.1.027.105.01.4054.000.054.22.003 Etude, réalisation et équipement d'un Hôpital 60 lits à In Guezzam</t>
  </si>
  <si>
    <t>N.1.027.105.01.4054.000.054.22.004 Etude, réalisation et équipement d'un Hôpital 60 lits à Tin Zaouatine</t>
  </si>
  <si>
    <t>Approvisionnement en Eau Potable et Industrielle</t>
  </si>
  <si>
    <t>N.1.051.094.01.4854.000.054.22.001 Alimentation en eau potable Zone Abelkane, commune In Guezzam</t>
  </si>
  <si>
    <t>Lolf 2023-2025</t>
  </si>
  <si>
    <t>N.1.012.049.01.3003.000.030.24.001
Réalisation d'une école nationale supérieure (ENS)de 2000 place pédagogique à Ouargla</t>
  </si>
  <si>
    <t xml:space="preserve">réevaluée en 2025 pour  une AE= 560 000 000
</t>
  </si>
  <si>
    <t>N.1.020.076.01.4730.000.030.24.001
Etude d'adaptation , suivi , contrôle et travaux de réalisation et équipement de 09 centres de proximité pour le stockage intermédiaire des céréales au niveau de la wilaya de ouargla</t>
  </si>
  <si>
    <t>Programme complémentaire Gérée Par le Wali comme ordonnateur territoriale</t>
  </si>
  <si>
    <t>Electrification agricole, destiné aux périmetres des cultures strategiques, « Appui au développement des cultures stratégiques», W Ouargla</t>
  </si>
  <si>
    <t>En attente des actes de gestion  visés</t>
  </si>
  <si>
    <t xml:space="preserve"> Portefeuille: Travaux publics et des infrastructures de base</t>
  </si>
  <si>
    <t>N.1.024.090.01.2030.000.030.24.004
Modernisation de la RN 51 du PK 90 au PK 140 sur 50 Km (W Ouargla)</t>
  </si>
  <si>
    <t>Entretien des Routes Nationales -Exercice 2025 (W.Ouargla)</t>
  </si>
  <si>
    <t>Non lancé</t>
  </si>
  <si>
    <t>N.1.024.091.01.2020.000.030.24.002 Renforcement de la piste principale de l'aérodrome de Hassi Messaoud et ses annexes</t>
  </si>
  <si>
    <t>Portefeuille de programmes : Justice</t>
  </si>
  <si>
    <t>N.1.006.021.01.4113.000.055.23.001.</t>
  </si>
  <si>
    <r>
      <t>Etp retenue après 2</t>
    </r>
    <r>
      <rPr>
        <vertAlign val="superscript"/>
        <sz val="13"/>
        <rFont val="Calibri"/>
        <family val="2"/>
        <scheme val="minor"/>
      </rPr>
      <t>ème</t>
    </r>
    <r>
      <rPr>
        <sz val="13"/>
        <rFont val="Calibri"/>
        <family val="2"/>
        <scheme val="minor"/>
      </rPr>
      <t xml:space="preserve"> AAO, projet de marché à déposer au niveau du comité sectoriel des marchés publics.</t>
    </r>
  </si>
  <si>
    <t>Portefeuille de programmes : Agriculture et du Développement Rural</t>
  </si>
  <si>
    <t>Notifiée en 2025.
Opération confie à SONELGAZ de gré à gré (en phase d'étude afin d'établir les marchés).</t>
  </si>
  <si>
    <t>Portefeuille de programmes : Habitat, de l'Urbanisme et de la Ville</t>
  </si>
  <si>
    <t>N.1.021.080.02.2055.000.055.23.001.</t>
  </si>
  <si>
    <t>N.1.021.080.02.2055.000.055.24.004.</t>
  </si>
  <si>
    <t>Portefeuille de programmes : Travaux Publics et des infrastructures de base.</t>
  </si>
  <si>
    <t>N.1.024.090.01.2055.000.055.24.001.</t>
  </si>
  <si>
    <t>N.1.024.090.02.2055.000.055.25.001.</t>
  </si>
  <si>
    <r>
      <t>Notifiée en 2025.
AAO lancée en lots séparés: un lot attribué et le marché en cours d'élaboration, le 2</t>
    </r>
    <r>
      <rPr>
        <vertAlign val="superscript"/>
        <sz val="13"/>
        <rFont val="Calibri"/>
        <family val="2"/>
        <scheme val="minor"/>
      </rPr>
      <t>ème</t>
    </r>
    <r>
      <rPr>
        <sz val="13"/>
        <rFont val="Calibri"/>
        <family val="2"/>
        <scheme val="minor"/>
      </rPr>
      <t xml:space="preserve"> lot déclaré infructueux.</t>
    </r>
  </si>
  <si>
    <t>N1.024.090.01.2039.000.039.24.004</t>
  </si>
  <si>
    <t>Portefeuille de programme :  Agriculture et développement rural</t>
  </si>
  <si>
    <t>S1.020.076.01.4739.000.039.23.001</t>
  </si>
  <si>
    <t>Etude achevée</t>
  </si>
  <si>
    <t xml:space="preserve"> Réalisation d'une cour de justice a El- M'ghaier</t>
  </si>
  <si>
    <t>Non inscrite</t>
  </si>
  <si>
    <t xml:space="preserve"> Portefeuille de programme : 020 de l'Agriculture et du Développement Rural</t>
  </si>
  <si>
    <t>Etude d'adaptation, suivi, contrôle et travaux de réalisation et équipement de 04 centres de proximité pour le stockage intermédiaire des céréales au niveau de la wilaya d'el M'Ghaier
S.1.020.076.01.4757.000.057.23.001</t>
  </si>
  <si>
    <t xml:space="preserve"> En cours
 (Gestion de wilaya) 
</t>
  </si>
  <si>
    <t xml:space="preserve"> Portefeuille de programme  021 :Habitat, de l'Urbanisme et de la ville</t>
  </si>
  <si>
    <t>Amélioration urbaine de l'ancien tissu urbain à travers la wilaya d'El M'Ghair-2023
N.1.021.080.02.2057.000.057.23.001</t>
  </si>
  <si>
    <t>Dédoublement de la RN03 entre Oum Etoyour et El-M'Ghaier (Sidi Khellil) sur19km N.1.024.090.01.2057.000.057.23.003</t>
  </si>
  <si>
    <t>Dédoublement de RN03 entre Sidi khelil et tendla sur 23 km (W.El M’Ghair)
N.1.024.090.01.2057.000.057.24.001</t>
  </si>
  <si>
    <t>Portfeuille 020. Agriculture et du développement rural</t>
  </si>
  <si>
    <t>S.1.020.076.01.4707.000.007.23.001
Etude d'adaptation,suivi,contrôleet travaux de réalisation et equipement de 08 centres de proximité pour le stockage intermédiaire des céréales au niveau de la wilaya de Biskra</t>
  </si>
  <si>
    <t>Portfeuille 024. Travaux publics et des infrastructures de base</t>
  </si>
  <si>
    <t>N.1.024.090.01.2007.000.007.24.004
Réalisation du dédoublement de la RN83 sur 15km (W-Biskra)</t>
  </si>
  <si>
    <t>60</t>
  </si>
  <si>
    <t>N.1.024.090.01.2007.000.007.24.003
Réalisation du dédoublement de la RN03 sur 26 km du PK336 au PK 342 et du PK363 au PK383 (2éme tranche) ( W-Biskra)</t>
  </si>
  <si>
    <t>45</t>
  </si>
  <si>
    <t>N.1.024.090.01.2007.000.007.24.002
Réalisation du dédoublement de la RN 46 sur 25km entre PK 219 et PK 244 ( W-Biskra)</t>
  </si>
  <si>
    <t>Portfeuille 051. Hydraulique</t>
  </si>
  <si>
    <t>N.1.051.096.01.2007.000.007.24.001
Réalisation et rénovation des collecteurs principaux d'assainissement de la ville Biskra</t>
  </si>
  <si>
    <t>Portefeuille de programmes (006): Justice</t>
  </si>
  <si>
    <t>NI
Réalisation d'une cour de justice à Ouled Djellal</t>
  </si>
  <si>
    <t>في طور تحضير دفتر الشروط للإنجاز</t>
  </si>
  <si>
    <t>N.1.021.080.02.2051.000.051.23.001
Amélioration urbaine de l’ancien tissu urbain à travers la wilaya de Ouled Djellal-2023</t>
  </si>
  <si>
    <t>NI
Réalisation , équipement et électrification de 2200 MI de forages Albien pour l'irrigation des palmerais à travers les communes de Ouled Djellal , Sidi Khaled et Besbes ( W , Ouled Djellal )</t>
  </si>
  <si>
    <t xml:space="preserve">تم إيداع دفتر الشروط على مستوى اللجنة القطاعية للصفقات العمومية </t>
  </si>
  <si>
    <t>Ministère  des travaux publics et des infrastructures de base</t>
  </si>
  <si>
    <t>Renforcement de la RN 107 du PK 0+000 au PK24+000 sur  24 km                 Non individualisée</t>
  </si>
  <si>
    <t>2025</t>
  </si>
  <si>
    <t>Attribution provisoire en cours</t>
  </si>
  <si>
    <r>
      <t>Dédoublement de la RN1 " 1</t>
    </r>
    <r>
      <rPr>
        <vertAlign val="superscript"/>
        <sz val="13"/>
        <rFont val="Calibri"/>
        <family val="2"/>
        <scheme val="minor"/>
      </rPr>
      <t>ere</t>
    </r>
    <r>
      <rPr>
        <sz val="13"/>
        <rFont val="Calibri"/>
        <family val="2"/>
        <scheme val="minor"/>
      </rPr>
      <t xml:space="preserve"> tranche sur 10 Km " wilaya de ghardaia     N1 024 090 01 2047 000 047 24 003</t>
    </r>
  </si>
  <si>
    <t>2024</t>
  </si>
  <si>
    <t xml:space="preserve">Ministère  de l'Agriculture et du développement rural </t>
  </si>
  <si>
    <t>Electrification agricole,  destiné aux périmètres des cultures stratégiques,   « Appui au développement  des cultures stratégiques »,  W Ghardaia            Non individualisée</t>
  </si>
  <si>
    <t>Préparation du marché avec Sonalgaz</t>
  </si>
  <si>
    <t>Etude d'adaptation, suivi, contrôle et travaux de réalisation et équipement de 08 centres    de proximité pour le stockage intermédiaire des céréales au niveau de la wilaya de Ghardaia                                                                         S1 020 076 01 4747 000 047 23 001</t>
  </si>
  <si>
    <t>2023</t>
  </si>
  <si>
    <t>Habitat, de l'Urbanisme et de la Ville</t>
  </si>
  <si>
    <t>Etude, suivi et réalisation des travaux  de 04 lotissements sociaux (6956 lots ) crées dans le cadre du développement de l'offre fonciere publique dans les régions du sud à berriane, guerrara wilaya de ghardaia ( programme2024 )                                                                                                       N1 021 080 02 2047 000 047 24 001</t>
  </si>
  <si>
    <t>N1 024 090 01 2058 000 058 24 002</t>
  </si>
  <si>
    <t>S1.020.076.01.4758.000.058.24.001</t>
  </si>
  <si>
    <t>N1.024.090.01.2033.000.033.24.004 Achèvement de la réalisation du CW 02 Illizi - Oued Samen sur 45 Km du  PK 105 au PK 150 (w.d'Illizi)</t>
  </si>
  <si>
    <t>N1.024.090.01.2033.000.033.23.003  Aménagement et revetement des pistes au niveau de la wilaya d'Illizi sur 149 Km</t>
  </si>
  <si>
    <t>020 : Agriculture et du Développement Rural</t>
  </si>
  <si>
    <t>076 : Agriculture et développement rural</t>
  </si>
  <si>
    <t>03 : Développement rural et gestion équilibrée et durable des territoires</t>
  </si>
  <si>
    <t>Electrification agricole, destiné aux périmètres des cultures Stratégiques, "Appui au développement des cultures stratégique" W.Illizi</t>
  </si>
  <si>
    <t>Préparation de cahier des charges en cours</t>
  </si>
  <si>
    <t>N 1 021 080 02 2056 000 056 23 001  Amélioration urbaine de l'ancien tissu urbain à travers la wilaya de Djanet - 2023.</t>
  </si>
  <si>
    <t>Portefeuille de Programme  024  :Travaux Publics, Hydraulique et Infrastructures de Base</t>
  </si>
  <si>
    <t>N 1 024 090 01 2056 000 056 23 003 Aménagement et revêtement des pistes au niveau de la wilaya de Djanet  sur 90 km.</t>
  </si>
  <si>
    <t>N 1 024 090 01 2056 000 056 24 003  Etude pour la réalisation de la route reliant CW 501 et la route BF10-BF11 sur 88 km.</t>
  </si>
  <si>
    <t>Etude Achevée</t>
  </si>
  <si>
    <t>Réalisation de la route reliant CW 501 et la route BF10-BF11 sur 88 km.</t>
  </si>
  <si>
    <t>Cahiers des Charges  Lancée ouvarteur le 25/03/2025</t>
  </si>
  <si>
    <t>N 1 024 090 01 2056 000 056 24 004 Etude pour la réalisation de la route reliant Tin Merzouga et la route BF11-BF12 sur 65 km.</t>
  </si>
  <si>
    <t>Réalisation de la route reliant Tin Merzouga et la route BF11-BF12 sur 65 km.</t>
  </si>
  <si>
    <t>Cahiers des Charges  Lancée ouvarteur le 20/03/2025</t>
  </si>
  <si>
    <t>N 1 024 090 01 2056 000 056 24 005   Etude pour la réalisation de la route reliant BF10 et BF11 sur 155 km.</t>
  </si>
  <si>
    <t>Réalisation de la route reliant BF10 et BF11 sur 155 km.</t>
  </si>
  <si>
    <t>Cahiers des Charges  Lancée ouvarteur le 24/03/2025</t>
  </si>
  <si>
    <t>N 1 024 090 01 2056 000 056 24 006 Etude pour la réalisation de la route reliant BF11 et BF12 sur 110 km.</t>
  </si>
  <si>
    <t>Réalisation de la route reliant BF11 et BF12 sur 110 km.</t>
  </si>
  <si>
    <t>Cahiers des Charges  Lancée ouvarteur le 27/03/2025</t>
  </si>
  <si>
    <t>N1.051.094.01.2011.000.011.24.001</t>
  </si>
  <si>
    <t>Attribuée / individualisée</t>
  </si>
  <si>
    <t>AE 2023</t>
  </si>
  <si>
    <t>AE 2024</t>
  </si>
  <si>
    <t>N1.024.090.01.2011.000.011.23.005</t>
  </si>
  <si>
    <t xml:space="preserve">Marché engagé / Travaux en voie de lancement </t>
  </si>
  <si>
    <t>N1.024.090.02.2011.000.011.24.003</t>
  </si>
  <si>
    <t>N1.012.049.01.4001.000.011.23.001</t>
  </si>
  <si>
    <t>Portefeuille Agriculture et du développement rural</t>
  </si>
  <si>
    <t>Electrification agricole destiné aux périmétres des cultures stratégiques ( Appui au développement des cultures stratégiques) w in salah</t>
  </si>
  <si>
    <t>Préparation Cahier des charges</t>
  </si>
  <si>
    <t>Portefeuille de programmes : Habitat, de l'Urbanisme et de la ville</t>
  </si>
  <si>
    <t>Amélioratoin urbaine de l'ancien tissu urbain à travers la wilaya d'In Salah - 2023</t>
  </si>
  <si>
    <t>travaux en cours</t>
  </si>
  <si>
    <r>
      <t>Travaux publics et des infrastructures</t>
    </r>
    <r>
      <rPr>
        <vertAlign val="superscript"/>
        <sz val="13"/>
        <rFont val="Calibri"/>
        <family val="2"/>
        <scheme val="minor"/>
      </rPr>
      <t xml:space="preserve">
</t>
    </r>
    <r>
      <rPr>
        <sz val="13"/>
        <rFont val="Calibri"/>
        <family val="2"/>
        <scheme val="minor"/>
      </rPr>
      <t>base</t>
    </r>
  </si>
  <si>
    <t>Renforcement de la RN 52 Sur 30KM du PK
222+600 au PK 252+600</t>
  </si>
  <si>
    <t>Habitat, de l'urbanisme et de la ville</t>
  </si>
  <si>
    <t xml:space="preserve"> N1 021 080 02 2054 000 054 23 001 Amélioration urbaine de l'ancien tissu urbain à travers la wilaya d'In Guezzam - 2023</t>
  </si>
  <si>
    <t>N.1.024.090.01.2054.000.054.23.002 Réalisation de la route entre Tirek - Timiaouine, sur 71 Km ( W. In Guezzam)</t>
  </si>
  <si>
    <t>N.1.024.090.01.2054.000.054.24.003 Modernisation de la RN1 sur 40,5 kms du PK 2230+000 au PK 2270+500 (1er tranche) (W.In Guezzam)</t>
  </si>
  <si>
    <t xml:space="preserve">aménagement du foncier </t>
  </si>
  <si>
    <t>NK 5 721 2 262 027 16</t>
  </si>
  <si>
    <t xml:space="preserve">Travaux L'amélioration urbaine DOTATION 2013 </t>
  </si>
  <si>
    <t>NK 5 721 2 262 027 23</t>
  </si>
  <si>
    <t>VRD Primaires et secondaires</t>
  </si>
  <si>
    <t>NK 5 721 2 262 027 17</t>
  </si>
  <si>
    <r>
      <t>VRD Primaires et second   1</t>
    </r>
    <r>
      <rPr>
        <vertAlign val="superscript"/>
        <sz val="13"/>
        <rFont val="Calibri"/>
        <family val="2"/>
        <scheme val="minor"/>
      </rPr>
      <t>ère</t>
    </r>
    <r>
      <rPr>
        <sz val="13"/>
        <rFont val="Calibri"/>
        <family val="2"/>
        <scheme val="minor"/>
      </rPr>
      <t xml:space="preserve"> Tranche DOTATION 2015 </t>
    </r>
  </si>
  <si>
    <t>NE 5 721 3 262 027 31</t>
  </si>
  <si>
    <t>VRD Primaires et secondaires pour lotissements Sociaux</t>
  </si>
  <si>
    <t>Travaux Public et des infrastructures des bases</t>
  </si>
  <si>
    <t>Infrastructures routier et autoroutiers</t>
  </si>
  <si>
    <t>Dévloppement des Infrastructures routier</t>
  </si>
  <si>
    <t>NE5.521.3.214.011.01.04</t>
  </si>
  <si>
    <t xml:space="preserve">Modernisation de la RN 01 sur 570 km entre In Geuzzam et la limite de la wilaya de Ghardaïa(1 ère Tranche) </t>
  </si>
  <si>
    <t>NE5.521.3.214.011.01.03</t>
  </si>
  <si>
    <t>Etude, Rehabilitation et Réalisation des tronçons de voies d'acces aux unités militaires sur 560 km a travers les wilayas de Tamanrasset, Tebessa et Naama (y compris contrôle et suivi)</t>
  </si>
  <si>
    <t>HABITAT, DE L’URBANISME ET DE LA VILLE</t>
  </si>
  <si>
    <t xml:space="preserve"> Urbanism et Aménagement</t>
  </si>
  <si>
    <t xml:space="preserve"> Aménagement du foncier</t>
  </si>
  <si>
    <t>NE5.721.3.225.111.02
N1.021.080.02.2011.000.011.17.022</t>
  </si>
  <si>
    <t xml:space="preserve">VRD Primaires et secondaires à travers les Wilayas </t>
  </si>
  <si>
    <t>NE5.721.3.225.111.22
N1.021.080.02.2011.000.011.18.029</t>
  </si>
  <si>
    <t xml:space="preserve">VRD Primaires et secondaires à travers les Wilayas - Programme Additionnel 2018, 2eme Tranche- </t>
  </si>
  <si>
    <t>Habitat, Urbanisme et Ville</t>
  </si>
  <si>
    <t>Urbanisme et Aménagement</t>
  </si>
  <si>
    <t>Urbanisme</t>
  </si>
  <si>
    <t>N1.021.080.01.2053.000.053.20.005</t>
  </si>
  <si>
    <t>Etude et révision des PDEU, études des pos, étude générale et spécifique -1ère tranche-</t>
  </si>
  <si>
    <t>N1.021.080.01.2053.000.053.21.006</t>
  </si>
  <si>
    <t>Etude et révision des PDEU, études des pos, étude générale et spécifique, générale sismiques à travers les wilayas -programme 2021-</t>
  </si>
  <si>
    <t>N1.021.080.02.2053.000.053.21.042</t>
  </si>
  <si>
    <t>VRD primaires et secondaires à travers les wilaya -2ème tranche- programme 2021</t>
  </si>
  <si>
    <t>Equipements publics</t>
  </si>
  <si>
    <t>Equipements publics de l'éducation et de la formation</t>
  </si>
  <si>
    <t>NE5.623.4.262.027.399</t>
  </si>
  <si>
    <t>Etude, suivi et réalisation d'un école primaire type D au niveau du site des 860 logements LPL hai Djoualil, commune in salah, wilaya in salah -cité d'habitat intégrés, programme 2021</t>
  </si>
  <si>
    <t>Equipements publics de sécurité et de  santé</t>
  </si>
  <si>
    <t>NE5.733.5.262.027.78</t>
  </si>
  <si>
    <t>Réalisation d'une polyclinique au niveau des site d'habitat integrés, wilaya d'In Salah (cités d'habitat integrés -programme 2021)</t>
  </si>
  <si>
    <t>Travaux publics et infrastructures de base</t>
  </si>
  <si>
    <t>Infrastructures toutières et autoroutières</t>
  </si>
  <si>
    <t>Entretient routier</t>
  </si>
  <si>
    <t>N1.024.090.01.2053.000.053.21.087</t>
  </si>
  <si>
    <t>Modernisation de la RN n°01 sur 570 km, y compris un ouvrage d'art – première tranche.</t>
  </si>
  <si>
    <t xml:space="preserve">Travaux publics et Infrastructures de Base </t>
  </si>
  <si>
    <t>Entretien routier</t>
  </si>
  <si>
    <t>NE5.521.3.214.058.23.04</t>
  </si>
  <si>
    <t>Modernisation de la RN 01 sur 
570km y compris la réalisation
 d'ouvrage d'art (1er tranche)</t>
  </si>
  <si>
    <t>NL5.531.1.214.058.23.08</t>
  </si>
  <si>
    <t>PACE2016: Entretien Des Routes Nationales Remise à niveau des routes national</t>
  </si>
  <si>
    <t xml:space="preserve">Habitat, l'Urbanisme et de la Ville </t>
  </si>
  <si>
    <t>Ville et ville nouvelles</t>
  </si>
  <si>
    <t>N1 021 081 01 3006 000 058 14 013</t>
  </si>
  <si>
    <t>Projet de la ville nouvelle d'el-meniaa</t>
  </si>
  <si>
    <t>NE5,531,1,214,054,10</t>
  </si>
  <si>
    <t>Modernisation de la RN01 sur 570 km y compris la réalisation d'un ouvrage d'art (1 er tranche)</t>
  </si>
  <si>
    <t xml:space="preserve">024_Travaux publics et Infrastructures de Base </t>
  </si>
  <si>
    <t>090_Infrastructures routières et autoroutières</t>
  </si>
  <si>
    <t>01_Développement des infrastructures routières</t>
  </si>
  <si>
    <t>NF5.521.2.214.239.85</t>
  </si>
  <si>
    <t>Etude et réalisation de la route reliant Mih Nacer El-Borma (limite avec wilaya d'Ouargla) sur 200 kms</t>
  </si>
  <si>
    <t>NL5.521.2.214.239.01</t>
  </si>
  <si>
    <t>Revêtement de la piste reliant Douar El Ma à Bir Dher sur 150 km (W. El-Oued)</t>
  </si>
  <si>
    <t>NL5.521.2.214.239.02</t>
  </si>
  <si>
    <t>Etude et réalisation de la piste reliant Bir Dher à Bir Lahrech sur 65 kms (W. El-Oued</t>
  </si>
  <si>
    <t>015_Hydraulique</t>
  </si>
  <si>
    <t>090_Mobilisation des ressources en eau et de la sécurité hydrique</t>
  </si>
  <si>
    <t>01_Mobilisation des ressources en eau conventionnelles</t>
  </si>
  <si>
    <t>N1.051·093·01·2039·000·039·15·160</t>
  </si>
  <si>
    <t>Réalisation de12700 ML de forges profonds dans la wilaya d' EL Oued destinés à l'agriculture</t>
  </si>
  <si>
    <t>024  :Travaux Publics, Hydraulique et Infrastructures de Base</t>
  </si>
  <si>
    <t xml:space="preserve"> 090 : Infrastructures routiéres et autoroutiéres</t>
  </si>
  <si>
    <t>1: Développement des infrastructures routières</t>
  </si>
  <si>
    <t>N 1 024 090 01 2056 000 056 21 485</t>
  </si>
  <si>
    <t>Revétement de la  route Azzane - Col d'Anai sur 115 km.</t>
  </si>
  <si>
    <t>25  :Travaux Publics, Hydraulique et Infrastructures de Base</t>
  </si>
  <si>
    <t xml:space="preserve"> 91 : Infrastructures routiéres et autoroutiéres</t>
  </si>
  <si>
    <t>N 1 024 090 01 2056 000 056 21 484</t>
  </si>
  <si>
    <t>Revétement de la  route Takisset - Col d'Anai sur 115 km.</t>
  </si>
  <si>
    <t>NE 5 721 3 225 130 31</t>
  </si>
  <si>
    <t>Travaux des VRD  des lotissements crées dans le cadre de l'offre fonciére dans les régions du Sud et des Hauts plateaux -Programme 2019-</t>
  </si>
  <si>
    <t>NE 5 721 3 225 130 37</t>
  </si>
  <si>
    <t>VRD Primaires et secondaires à travers les Wilayas - Programme Additionnel 2020-</t>
  </si>
  <si>
    <t>NE 5 721 3 225 130 38</t>
  </si>
  <si>
    <t>Amélioration Urbaine au niveau des zones d'ombre - Programme 2021</t>
  </si>
  <si>
    <t>Développements des infrastructures aéroportuaires</t>
  </si>
  <si>
    <t>NF5.521.2.214.230.01.86</t>
  </si>
  <si>
    <t xml:space="preserve">
(N.1.024.090.01.2030.000.030.16.066)
réalisation de la rocarde longeant les frontière tunisiennes entre Bire Yaakoub et Bir El Guelta en passant par El Borma sur 250 KM et réhabilitation de la Rn53 entre PK 155 et PK237 en lot(W.Ouargla)</t>
  </si>
  <si>
    <t>NL5.521.2.214.230.01.03</t>
  </si>
  <si>
    <t xml:space="preserve">
(N.1.024.090.01.2030.000.030.16.067)
étude, ouverture de piste Bire Colas- Akfou (bornee frontaliere10) sur 53 KM et Bir Yaakoub vers la frontalier (borne frontalière 8) sur 6,4 KM (W.Ouargla )</t>
  </si>
  <si>
    <t>s</t>
  </si>
  <si>
    <t>Oum El Bouaghi</t>
  </si>
  <si>
    <t>Ain Defla</t>
  </si>
  <si>
    <t>Skikda</t>
  </si>
  <si>
    <t>Taux financier</t>
  </si>
  <si>
    <t>Identication du projet</t>
  </si>
  <si>
    <r>
      <t>Montant
(AP 10</t>
    </r>
    <r>
      <rPr>
        <b/>
        <vertAlign val="superscript"/>
        <sz val="13"/>
        <color theme="1"/>
        <rFont val="Calibri"/>
        <family val="2"/>
        <scheme val="minor"/>
      </rPr>
      <t>3</t>
    </r>
    <r>
      <rPr>
        <b/>
        <sz val="13"/>
        <color theme="1"/>
        <rFont val="Calibri"/>
        <family val="2"/>
        <scheme val="minor"/>
      </rPr>
      <t>)
DA</t>
    </r>
  </si>
  <si>
    <t xml:space="preserve">Engagement cumulées </t>
  </si>
  <si>
    <t>Paiements cumulés</t>
  </si>
  <si>
    <t>Taux d'avancement physique</t>
  </si>
  <si>
    <t>OBS</t>
  </si>
  <si>
    <t>N1 005 017 02 4823 000 023 11 008
Etude et réalisation d'un système de vidéosurveillance de la wilaya de Annaba</t>
  </si>
  <si>
    <t>N1 005 020 01 4823 000 023 08 006
Etude, réalisation et équipement d’un centre national de formation et de perfectionnement et de recyclage du personnel des collectivités locales à El Bouni, Annaba</t>
  </si>
  <si>
    <t>N1 006 021 01 4023 000 023 04 001
Etude, réalisation et équipement d'une cour de justice à Annaba</t>
  </si>
  <si>
    <t xml:space="preserve">Etude et taravaux de mise à niveau de la station d'épuration d'annaba y compris l'amélioration de la collecte des eaux usées et les infrastructures de transfert des eaux épurées vers le périmétre agricole de Bounamoussa et le complexe d'EL Hadjar (Wilaya d'Annaba) </t>
  </si>
  <si>
    <t>Travaux Publics</t>
  </si>
  <si>
    <t xml:space="preserve">N1 024 090 01 2023 000 023 24 003
Dédoublement de la RN21 entre El Hadjar et la limite de la wilaya de Guelma sur 18 Kms (1 ere Tranche) (W d'Annaba)
</t>
  </si>
  <si>
    <t>N1 024 090 01 4023 000 023 08 006
Etude et réalisation d'un chemin communal y compris les ouvrages d'art reliant Ras El Hamra à Oued Begrat sur 08 km Annaba et Seraidi.</t>
  </si>
  <si>
    <t>N1 024 091 01 4023 000 023 09 001
Etude et Réalisation d'un parking avion E pour la nouvelle aérogare de Annaba</t>
  </si>
  <si>
    <t>51,77%</t>
  </si>
  <si>
    <t xml:space="preserve">travaux publics </t>
  </si>
  <si>
    <t xml:space="preserve">Réalisation du dédoublement de la RN 16 entre la limite de la wilaya de Souk ahras et la limite de la wilaya de Tarf via l'autoroute Est/Ouest sur 42 Km </t>
  </si>
  <si>
    <r>
      <t xml:space="preserve"> suite à l'accord pour la réévaluation de l'opération  au titre de l'exercice 2025, un avis d'appel d'offre a été lancé .                                </t>
    </r>
    <r>
      <rPr>
        <u/>
        <sz val="13"/>
        <color theme="1"/>
        <rFont val="Calibri"/>
        <family val="2"/>
        <scheme val="minor"/>
      </rPr>
      <t>pour  l'achevement de la RN 16    lot 03</t>
    </r>
    <r>
      <rPr>
        <sz val="13"/>
        <color theme="1"/>
        <rFont val="Calibri"/>
        <family val="2"/>
        <scheme val="minor"/>
      </rPr>
      <t xml:space="preserve"> : attribution provisoire en cours  et                      </t>
    </r>
    <r>
      <rPr>
        <u/>
        <sz val="13"/>
        <color theme="1"/>
        <rFont val="Calibri"/>
        <family val="2"/>
        <scheme val="minor"/>
      </rPr>
      <t xml:space="preserve">   lot 01</t>
    </r>
    <r>
      <rPr>
        <sz val="13"/>
        <color theme="1"/>
        <rFont val="Calibri"/>
        <family val="2"/>
        <scheme val="minor"/>
      </rPr>
      <t xml:space="preserve"> : attribution provisoire en cours </t>
    </r>
  </si>
  <si>
    <t>Réalisation d'un viaduc sur RN 16 au PK 69+800(wilaya de guelma)</t>
  </si>
  <si>
    <t xml:space="preserve">marché en cours de visa au niveau de la  commission séctorielle des marchés publics des travaux publics </t>
  </si>
  <si>
    <t>Enseignement supérieur et recherche scientifique</t>
  </si>
  <si>
    <t>Etude et réalisation de 2000 places pédagogiques</t>
  </si>
  <si>
    <t>Suivi et réalisation de 2000 Lits d'hébergement à El-Tarf</t>
  </si>
  <si>
    <t>Suivi et réalisation d'un restaurant central à El-Tarf</t>
  </si>
  <si>
    <t>Etude et réalisation de 1500 lits</t>
  </si>
  <si>
    <t>Viabilisation et aménagement du pôle universitaire</t>
  </si>
  <si>
    <t>Suivi et réalisation de 4000 places pédagogiques à El-Tarf</t>
  </si>
  <si>
    <t>Agriculture et de dévlopement rural</t>
  </si>
  <si>
    <t>Etude d’adaptation, suivi control et travaux de réalisation et équipement de 03 centres de proximité pour le stockage intermédiaire des céréales au niveau de la wilaya d’EL Tarf</t>
  </si>
  <si>
    <t>Bouhadjar   80% Ain assel 70%,Ben mhidi 100%</t>
  </si>
  <si>
    <t>industrie</t>
  </si>
  <si>
    <t>Suivi et réalisation d’une zone industrielle à matrouha wilaya de EL Tarf  ( tranche 1 )</t>
  </si>
  <si>
    <t xml:space="preserve">Travaux publics </t>
  </si>
  <si>
    <t>Projet de réalisation de la line ferroviaire chibaita moukhtar .drean . chihani</t>
  </si>
  <si>
    <t xml:space="preserve">Hydraulique </t>
  </si>
  <si>
    <t>Réalisation de la station eau dessalement des eaux de mer</t>
  </si>
  <si>
    <t>400 millions de dollar</t>
  </si>
  <si>
    <t>Travaux de raccordement à Laval  de la station de dessalement d’eau de mer . D’EL TARF   lot 0 01 : SDEM ver ANNABA</t>
  </si>
  <si>
    <t>Travaux de raccordement à Laval  de la station de dessalement d’eau de mer . D’EL TARF Lot n 2 : SDEM ver RMC</t>
  </si>
  <si>
    <t xml:space="preserve">Travaux de raccordement à Laval  de la station de dessalement d’eau de mer . D’EL TARF LOT n 03-1 : RMC LAC DES OISEAUX VERS MEXA </t>
  </si>
  <si>
    <t>Travaux de raccordement à Laval  de la station de dessalement d’eau de mer . D’EL TARF LOT n 03-2: RMC MEXA –RV EL KALA</t>
  </si>
  <si>
    <t>Travaux de raccordement de la station de dessalement d’eau de mer .LOT n 04 : RMC LAC DES OISEAUX –RMC daghoussa</t>
  </si>
  <si>
    <t>Travaux de raccordement de la station de dessalement d’eau de mer .LOT n 05 : RMC daghoussa EL TARF Sud Drean</t>
  </si>
  <si>
    <t>Construction et mise en service du barrage boukhroufa ( bouteldja )</t>
  </si>
  <si>
    <t>Agriculture et Développement rural</t>
  </si>
  <si>
    <t>Etude et Réalisation de  1000 km de réseaux éléctriques basse tension et moyenne tension</t>
  </si>
  <si>
    <t>Agriculture et développement rural</t>
  </si>
  <si>
    <t>Réalisation d'une unité de stockage</t>
  </si>
  <si>
    <t>Etude, suivi et réalisation de 03 unités de stockages d'une capacité de 60.000 Qtx pour chacune soit un total de 180.000 Qtx</t>
  </si>
  <si>
    <t>Etude, suivi, aménagement et réalisation des pistes agricoles améliorées et aménagements des pistes existantes sur 520 km</t>
  </si>
  <si>
    <t>Electrification agricole sur 500 km</t>
  </si>
  <si>
    <t>5000 logements publics locatifs</t>
  </si>
  <si>
    <t>Suivi, réalisation et équipement d’une station d’épuration à Babar</t>
  </si>
  <si>
    <t xml:space="preserve">Assainissement et protection du milieu naturel </t>
  </si>
  <si>
    <t>Suivi, réalisation et équipement d’une station d’épuration à Chechar</t>
  </si>
  <si>
    <t>Travaux Publics et infrastructures de Base</t>
  </si>
  <si>
    <t>Réalisation et suivi du dédoublement de la RN 88 reliant Kais -limite de la wilaya de Batna sur 18 km.</t>
  </si>
  <si>
    <t>Etude réhabilitation et développement de la zone d’activité de BAGHAI</t>
  </si>
  <si>
    <t xml:space="preserve">Appui à l'investissement </t>
  </si>
  <si>
    <t>Etude, suivi et réalisation de cinq (05) mini zones d'activité (10 ha chacune) au niveau des communes de : Taouzianet, Remila, Chechar, El Ouldja et Djellal.</t>
  </si>
  <si>
    <t>Etude ,réalisation et réhabilitation des zones d’activité de Ain touila, M’toussa, El mahmel.   </t>
  </si>
  <si>
    <t>Etude, construction et Equipement d'un hopital Mére et Enfant à Khenchela</t>
  </si>
  <si>
    <t>Etude,construction et Equipement d'une urgence médicale chirurgicale à Khenchela</t>
  </si>
  <si>
    <t>Suivi et réalisation de 6 000 places pédagogiques.</t>
  </si>
  <si>
    <t>Enseignement et formation supérieurs</t>
  </si>
  <si>
    <t>Suivi et réalisation de 3000 lits d’hébergement</t>
  </si>
  <si>
    <t>Formation et Enseignement Professionnels</t>
  </si>
  <si>
    <t xml:space="preserve">Suivi, réalisation et équipement d’un institut national  spécialisé de formation professionnelle  (INSFP) 300 PF/120 lits à khenchela </t>
  </si>
  <si>
    <t>Formation Professionnelle</t>
  </si>
  <si>
    <t>Suivi, réalisation et équipement d’un institut d’enseignement professionnel (IEP) 1000 PF /300 lits à khenchela</t>
  </si>
  <si>
    <t>Enseignement Professionnel</t>
  </si>
  <si>
    <t xml:space="preserve">Etude, construction et équipement d'un Centre Régional de  regroupement des Equipes Nationales à Ain Silane </t>
  </si>
  <si>
    <t>Tourisme</t>
  </si>
  <si>
    <t>Suivi et travaux de viabilisation de la station climatique à Chelia</t>
  </si>
  <si>
    <t>Energie</t>
  </si>
  <si>
    <t>Centrale Electrique cycle combiné 1266,71 MW à Remila - Daira de kais</t>
  </si>
  <si>
    <t>Retard et difficulté dans la régularisation du foncier (Périmètre de sécurité, l'accès de la route menant à la centrale et la canal de rejets)</t>
  </si>
  <si>
    <t>Réalisation du barrage lazreg  (w . Khenchela)</t>
  </si>
  <si>
    <t>la maturation des plans d'executions</t>
  </si>
  <si>
    <t>Etude, réalisation et gestion de la STEP de la ville de Oum El Bouaghi</t>
  </si>
  <si>
    <t>DSA</t>
  </si>
  <si>
    <t>Travaux de raccordement en energie electrique pour les expoloitations agricoles</t>
  </si>
  <si>
    <t xml:space="preserve"> /</t>
  </si>
  <si>
    <t>Culture</t>
  </si>
  <si>
    <t>Réalisation et équipement d'une annexe de l'école régionale des Beaux arts à Oum El Bouaghi_x000D_,</t>
  </si>
  <si>
    <t xml:space="preserve">Enseignement Supérieur </t>
  </si>
  <si>
    <t xml:space="preserve">Réalisation de 500 lits d’hébergement en extension de la résidence universitaire d’Ain M’lila. _x000D_
</t>
  </si>
  <si>
    <t xml:space="preserve">Réalisation et équipement d'un hôpital 120 lits à Ain Fakroun_x000D_
</t>
  </si>
  <si>
    <t xml:space="preserve">Réalisation d'un hôpital 240 lits à Ain M'Lila_x000D_
</t>
  </si>
  <si>
    <t>Réalisation d'un hôpital 60 lits à Ain Kercha_x000D_</t>
  </si>
  <si>
    <t xml:space="preserve">Etude, réalisation et gestion de la station d'épuration de la ville de Ain Fakroun _x000D_
</t>
  </si>
  <si>
    <t>Renforcement RN 80 du PK 128+000 au PK 150+500 sur 22,5 Km.</t>
  </si>
  <si>
    <t>PME</t>
  </si>
  <si>
    <t xml:space="preserve">Etude, Réhabilitation et développement de la zone d'activités d'Oum El Bouaghi Est _x000D_
</t>
  </si>
  <si>
    <t xml:space="preserve">Etude, réalisation et équipement d'une piscine de proximité à Ain M'lila_x000D_
</t>
  </si>
  <si>
    <t xml:space="preserve">Réalisation et équipement d'un centre de regroupement sportif  à Zorg_x000D_
</t>
  </si>
  <si>
    <t>Réalisation d'une zone industrielle à Ouled Gacem, wilaya d'Oum El Bouaghi sur 399,85 ha._x000D_</t>
  </si>
  <si>
    <t>Etude et construction d'un centre des brulés</t>
  </si>
  <si>
    <t>Opération à l'arrêt</t>
  </si>
  <si>
    <t>Réalisation et équipement d'un Hôpital 60 lits à Oum Toub (1ère tranche) (W.Skikda)</t>
  </si>
  <si>
    <t xml:space="preserve">
Phase ouverture des plis après le 3ème appel d'offres </t>
  </si>
  <si>
    <t>Etude et suivi pour la réalisation d'un hôpital 240 lits à Skikda</t>
  </si>
  <si>
    <t>Phase analyse des offres après un 1er avis infructueux</t>
  </si>
  <si>
    <t>Etude et suivi pour la réalisation d'un hôpital 120 lits à Collo, Wilaya de Skikda</t>
  </si>
  <si>
    <t xml:space="preserve">
Réalisation de la station d’épuration du groupement urbain de FILFILA</t>
  </si>
  <si>
    <t xml:space="preserve">La STEP est mise en régime et sera en exploitation (par l'entreprise) pendant deux (02) ans apres la reception provisoire </t>
  </si>
  <si>
    <t>Réalisation d'une zone industrielle à M'daourouch, wilaya souk ahras</t>
  </si>
  <si>
    <t>Reste travaux de pose des couches GB+BB+ETP réclament la hausse des prix +ETP est mise en demeure pour la deuxieme fois</t>
  </si>
  <si>
    <t>Etude et réalisation d'un centre frontalier mixte (DGSN - DGD) avec (05) logements de fonction et acquisition d'un groupe électrogène à Ouled-Moumen</t>
  </si>
  <si>
    <t>Etude et réalisation d'une Unité Républicaine de Sécurité (U.R.S) à Souk-Ahras</t>
  </si>
  <si>
    <t>تم الإعلان عن طلب عروض بعد تعديل دفتر الشروط  لإنجاز الوحدة الجمهورية في 07 حصص</t>
  </si>
  <si>
    <t>Suivi et réalisation de 6000 places pédagogiques</t>
  </si>
  <si>
    <t>Réalisation d'un hôpital de 120 lits à M'Daourouch</t>
  </si>
  <si>
    <t>Etude d'adaptation, suivi et réalisation d'un hôpital 120 lits en remplacement de l'ancienne structure à Sedrata</t>
  </si>
  <si>
    <t>Etude, suivi et réalisation d'un hôpital de 120 lits à Souk-Ahras</t>
  </si>
  <si>
    <t>Etude d'adaptation,suivi et réalisation d'un hôpital de 60 lits à Heddada</t>
  </si>
  <si>
    <t xml:space="preserve">Agriculture et développement rural </t>
  </si>
  <si>
    <t xml:space="preserve">Etude d'adaptation , suivi, cntrole  et travaux de réalisation et équipement de 08 centres de proximité pour le stockage intermédiaire des céréales au niveau de la wilaya de Tébessa </t>
  </si>
  <si>
    <t>pogramme 2023 En cours pour les 8 centres</t>
  </si>
  <si>
    <t>Réalisation Hopital 60 litsà Negrine</t>
  </si>
  <si>
    <t xml:space="preserve"> PEC-PSD                                  Non lancée,  lancement subordoné à l'achèvement de l'étude ,</t>
  </si>
  <si>
    <t>N 1 027 105 01 4012 000 012 08 004                           ETUDE ET REALISATION D'UN HÖPITAL 60 LITS EL OGLA</t>
  </si>
  <si>
    <t>PEC-PSD En cours</t>
  </si>
  <si>
    <t>N 1 027 105 01 4012 000 012 06 005                                REALISATION D'UN HOPITAL GENERAL  120 LITS A TEBESSA</t>
  </si>
  <si>
    <t xml:space="preserve">N 1 051 094 01 2012 000 012 24 003                                Travaux de renforcement de l'alimentation en eau potable de la ville de chéria à partir du champ captant d'El Malabiod (W-Tébessa)
</t>
  </si>
  <si>
    <t xml:space="preserve">pogramme 2023                travaux de réalisation en cours </t>
  </si>
  <si>
    <t xml:space="preserve"> N 1 051 094 01 2012 000 012 24 014                          Réalisation d’une conduite transfert d’eau potable à partir du barrage OULGET MELLEGUE  vers la commune d’ EL OUENZA y compris stockage ,équipement , amenée d’énergie et suivi
</t>
  </si>
  <si>
    <t>pogramme 2024                travaux de réalisation en cours</t>
  </si>
  <si>
    <t>Raccordement des Rejets des  eaux usées vers la STEP de la ville de Tébessa, Y compris la Réalisation de deux Stations de relevages</t>
  </si>
  <si>
    <t>pogramme 2024                *Marchés de réalisation au niveau du CMW pour approbation pour les 05 premiers lots et les deux derniers lots ont été déclarés infructueuses 
" demande de réévaluation de l'opération "</t>
  </si>
  <si>
    <t xml:space="preserve"> Travaux Publics</t>
  </si>
  <si>
    <t>Modernisation de la RN 88 sur 27.5 Kms du PK 183 au PK 210+500 (entre Ouenza– El-Aouinet) (W.Tébessa)</t>
  </si>
  <si>
    <t>Programme 2024</t>
  </si>
  <si>
    <t>Habitat et Urbanisme</t>
  </si>
  <si>
    <t>Etude, suivi et réalisation des travaux de VRD primaires et secondaires à travers la Wilaya de Tébessa -Programme 2024-</t>
  </si>
  <si>
    <t xml:space="preserve">programme 2024 en cours </t>
  </si>
  <si>
    <t>S 1 021 080 02 4812 000 012 18 003                               Suivi et réalisation des travaux de VRD des lotissements créés dans le cadre de développement de l'offre foncière publique dans les wilayas des hauts plateaux - prog,2018 - wilaya de Tébessa</t>
  </si>
  <si>
    <t xml:space="preserve">PEC-PSD                   en cours </t>
  </si>
  <si>
    <t>S 1 021 080 02 4812 000 012 14 009                             Résorption du déficit en VRD à travers les communes de la wilaya (1ère tranche)</t>
  </si>
  <si>
    <t xml:space="preserve">PEC-PSD                    en cours </t>
  </si>
  <si>
    <t xml:space="preserve">Haitat et urbanisme </t>
  </si>
  <si>
    <t>S 1 021 079 02 4812 000 012 14 001                              Etude et réalisation de 1.000 logements publics locatifs</t>
  </si>
  <si>
    <t xml:space="preserve">  PEC-PSD  Achevée</t>
  </si>
  <si>
    <t>PC 721 2 262 112 14 02                                                      VRD DES LOTISSMENTS SOCIAUX</t>
  </si>
  <si>
    <t xml:space="preserve"> PEC-PSD                  en cours </t>
  </si>
  <si>
    <t>Ifrastructures  administratives (sureté nationale)</t>
  </si>
  <si>
    <t>S1 005 017 02 4812 000 012 06 015                                  ETUDE, REALISATION ET EQUIPEMENT D'UN POSTE FRONTALIER MIXTE POLICE - DOUANE A EL-MERIDJ</t>
  </si>
  <si>
    <t xml:space="preserve">PEC-PSD                    Etude en cours </t>
  </si>
  <si>
    <t>Electrification rurale</t>
  </si>
  <si>
    <t>Programme complémentaire centralisé géré par SONELGAZ</t>
  </si>
  <si>
    <t>Raccordement des agglomérations secondaires et quartiers et lotissement sociaux en Gaz naturel QLS/Gaz</t>
  </si>
  <si>
    <t>Electricité pour les zones d'ombre</t>
  </si>
  <si>
    <t>Gaz naturel  pour les zones d'ombre</t>
  </si>
  <si>
    <t>N</t>
  </si>
  <si>
    <t>Communes
bénéficiaires</t>
  </si>
  <si>
    <t>Maitre d'ouvrage</t>
  </si>
  <si>
    <t>PROJET PAR LOT</t>
  </si>
  <si>
    <t>Entreprise(s) chargée(s) de réalisation</t>
  </si>
  <si>
    <t>Impacts du projet</t>
  </si>
  <si>
    <t>Délais de réalisation</t>
  </si>
  <si>
    <t>Date livraison 
(prévisionnelle)</t>
  </si>
  <si>
    <t>Emplois directs prévus</t>
  </si>
  <si>
    <t>Emplois indirects prévus</t>
  </si>
  <si>
    <t>Contraintes rencontrés</t>
  </si>
  <si>
    <t>Mesures proposées par la wilaya pour lever les contraintes</t>
  </si>
  <si>
    <t>W.ANNABA</t>
  </si>
  <si>
    <t>DEP</t>
  </si>
  <si>
    <t>1- les zone du système de vidéosurveillance
2- Extension du système de vidéosurveillance
3- Extension les zone du système de vidéosurveillance
4- Raccordement en energie electrique des camera de survillance</t>
  </si>
  <si>
    <t>1- S.A.D.E.G
2- EPIC-ERSV
3- EPW AM-UR
4- EPE-SPA ALGERIE TELECOM</t>
  </si>
  <si>
    <t>Sécurité, ordre public, prévention et intervention pour la wilaya d'annaba</t>
  </si>
  <si>
    <t>24 mois</t>
  </si>
  <si>
    <t>EL BOUNI</t>
  </si>
  <si>
    <t>DAL</t>
  </si>
  <si>
    <t>1- LOT ESPACE VERT
2- LOT TERRAINS DES SPORT
3- Reste à   Réaliser Bloc N°05  : l’Auditorium capacité  845 places, corps d’état secondaires
4- Reste à Réaliser Bloc 07 hébergement R+9 avec cage d'escalier (type A)</t>
  </si>
  <si>
    <t>1- yaala sofiane
2- sidrati khalifa
3- ETPBH MENDOUCHE LAMRI</t>
  </si>
  <si>
    <t xml:space="preserve">formé et recyclage du personnel des collectivités locales </t>
  </si>
  <si>
    <t>18 mois</t>
  </si>
  <si>
    <t>ANNABA</t>
  </si>
  <si>
    <t>1- realisation du rest a realiser  cour de justice a annaba</t>
  </si>
  <si>
    <t>1- ETPBH MENDOUCHE LAMRI</t>
  </si>
  <si>
    <t>une cour de justice à Annaba</t>
  </si>
  <si>
    <t>EL HADJAR</t>
  </si>
  <si>
    <t>DRE</t>
  </si>
  <si>
    <t>1-Travaux de réalisation des systèmes de traitementvtertiaire et d'une station de pompage pour la production d'eau industrielle pour le complexe Sider et agricole pour le périmetre agricole de Bounamoussa
2- travaux de transfert et d'adduction des eaux traitées au profit du complexe Sider avec ouvrages de réception</t>
  </si>
  <si>
    <t>1- EURL POWER HYDRAULIQUE 
2- EURL TGCTP</t>
  </si>
  <si>
    <t>la protection contre l innondation</t>
  </si>
  <si>
    <t>2 ans</t>
  </si>
  <si>
    <t>EL hadjar- Ain Berda</t>
  </si>
  <si>
    <t>DTP</t>
  </si>
  <si>
    <t xml:space="preserve"> lot 01: Réalisation d'une passerelle au pk 7+580</t>
  </si>
  <si>
    <t>EURL E,T,P,B,H,S Bouzida</t>
  </si>
  <si>
    <t>3 mois</t>
  </si>
  <si>
    <t xml:space="preserve"> lot 02: Réalisation d'une passerelle au pk 13+950</t>
  </si>
  <si>
    <t>Entreprise publique Economique Societe par Actions SAPTA</t>
  </si>
  <si>
    <t>Lot 03: Réalisation d'une passerelle au pk 17+200</t>
  </si>
  <si>
    <t>Lot 01: Realisation d'un chemin communal reliant RAS EL Hamra a oued Begrat ( accés sud)</t>
  </si>
  <si>
    <t xml:space="preserve">ETP: BEN ZAMIA </t>
  </si>
  <si>
    <t>11 mois</t>
  </si>
  <si>
    <t xml:space="preserve">Lot 2 : Réalisation d'un chemin communal y compris les ouvrages d'art reliant Ras el hamra à Oued Begrat sur 06 km </t>
  </si>
  <si>
    <t>ETP : Groupement  GRTOB ( ALTRO / SAPTA)</t>
  </si>
  <si>
    <t xml:space="preserve">27 mois </t>
  </si>
  <si>
    <t>parachevement de la réalisation d'un chemin communal reliant Ras el hamra à Oued Begrat sur 06 km ( rest à réaliser du lot 02)</t>
  </si>
  <si>
    <t>ETP : SARL ETPH BENATTIA</t>
  </si>
  <si>
    <t>14mois</t>
  </si>
  <si>
    <t xml:space="preserve"> EL BOUNI </t>
  </si>
  <si>
    <t xml:space="preserve">DTP </t>
  </si>
  <si>
    <t xml:space="preserve">lots 01: Travaux de réhabilitation </t>
  </si>
  <si>
    <t>Groupement abrantina - ALTRO</t>
  </si>
  <si>
    <t xml:space="preserve">lots 02: Travaux d'extention </t>
  </si>
  <si>
    <t>Lavantina ingenieria y construccion , S,L ( LIC)</t>
  </si>
  <si>
    <t>34 mois</t>
  </si>
  <si>
    <t>lot03 : parachevement de l'extension du parkinge avion E</t>
  </si>
  <si>
    <t xml:space="preserve">Groupement star route seghir abd elmadjid </t>
  </si>
  <si>
    <t>7 mois</t>
  </si>
  <si>
    <t xml:space="preserve">BOUCHEGOUF MDJEZ SAFA AIN TAHMMIMIN BOUCHEGOUF AIN BEN BAIDA  OUED FRAGHA </t>
  </si>
  <si>
    <r>
      <rPr>
        <u/>
        <sz val="13"/>
        <color theme="1"/>
        <rFont val="Calibri"/>
        <family val="2"/>
        <scheme val="minor"/>
      </rPr>
      <t xml:space="preserve">lot 01 </t>
    </r>
    <r>
      <rPr>
        <sz val="13"/>
        <color theme="1"/>
        <rFont val="Calibri"/>
        <family val="2"/>
        <scheme val="minor"/>
      </rPr>
      <t xml:space="preserve">: SARL GTR EL DJAZIRA EL ARABIA       </t>
    </r>
    <r>
      <rPr>
        <u/>
        <sz val="13"/>
        <color theme="1"/>
        <rFont val="Calibri"/>
        <family val="2"/>
        <scheme val="minor"/>
      </rPr>
      <t>lot 02:</t>
    </r>
    <r>
      <rPr>
        <sz val="13"/>
        <color theme="1"/>
        <rFont val="Calibri"/>
        <family val="2"/>
        <scheme val="minor"/>
      </rPr>
      <t xml:space="preserve"> TRENTERAP  Lot 02: EPTER SUD -EST -BATNA - lot 03: SARL GTR EL DJAZIRA EL ARABIA    </t>
    </r>
  </si>
  <si>
    <t xml:space="preserve">améliorer le niveau de service de la route et assurer l'accés rapide à l'autouroute EST -OUEST et assurer la continuité du dédoublement de la RN 16 et eviter l'empietement des deux cimetiéres et la traversée de la zone de glissement </t>
  </si>
  <si>
    <t xml:space="preserve">22 mois </t>
  </si>
  <si>
    <t xml:space="preserve">1 er trimestre 2027                    </t>
  </si>
  <si>
    <t xml:space="preserve">_ présence des différents réseaux dans l'emprise du projet                _ difficulté d'approvisionement  en matériaux de remblais          
_ opposition des proprétaires des terrains touchés </t>
  </si>
  <si>
    <t xml:space="preserve">_ Toutes les mesures ont été prises pour la prise en charge des déplacements des réseaux 
   _  Octroi des autorisations d'exploitation des gites d'emprunt au profit des entreprises    _  enquete parcellaire en cours pour l'indemnisation des proprétaires </t>
  </si>
  <si>
    <t xml:space="preserve"> AIN TAHMMIMIN </t>
  </si>
  <si>
    <t>ENGOA   ALGER</t>
  </si>
  <si>
    <t>20 mois</t>
  </si>
  <si>
    <t>1er trimestre 2027</t>
  </si>
  <si>
    <t>EL TARF</t>
  </si>
  <si>
    <t>equipement publique</t>
  </si>
  <si>
    <t>Création d’un nouveau pole</t>
  </si>
  <si>
    <t>EURL TALIAA,GROUPEMENT HITECH ,</t>
  </si>
  <si>
    <t>24 MOIS</t>
  </si>
  <si>
    <t>bouzergui soufiane</t>
  </si>
  <si>
    <t>ami kheiredine , chloufi mounir</t>
  </si>
  <si>
    <t>15 mois</t>
  </si>
  <si>
    <t xml:space="preserve">Insuffisance d’ AE </t>
  </si>
  <si>
    <t xml:space="preserve"> ( demande de réévaluation )  1,958,025,000,00</t>
  </si>
  <si>
    <t xml:space="preserve">Bouhadjar  ain assel , Ben mhidi </t>
  </si>
  <si>
    <t xml:space="preserve">bouzergui soufiane,batimital , ami kheiredine </t>
  </si>
  <si>
    <t xml:space="preserve">augmentation de stockage </t>
  </si>
  <si>
    <t>6 mois</t>
  </si>
  <si>
    <t>Insuffisance d’ AE</t>
  </si>
  <si>
    <t>Demande de réévaluation d’un montant 222 106 716 da</t>
  </si>
  <si>
    <t>Urbanisme , de l'architecture et de construction</t>
  </si>
  <si>
    <t>ETP maizi mohamed redha , dida, moundir nabil</t>
  </si>
  <si>
    <t>Création pole industrielle Encouragement de l’investissement privé              Création de richesse</t>
  </si>
  <si>
    <t>2 t 2025</t>
  </si>
  <si>
    <t>Demande de réévaluation d’un montant 318.606.000 da</t>
  </si>
  <si>
    <t>chibaita moukhtar .drean . chihani</t>
  </si>
  <si>
    <t>ANESRIF</t>
  </si>
  <si>
    <t>Cosider OA      INFRAFER , INFRARAIL , ENGOA , GCB,SERO EST</t>
  </si>
  <si>
    <t>La ligne ferroviaire miniére est à partir du port d'annaba jusqua' au gisement de blede hadba sur un finéaire total de 422 km traversant les territoire de cinq wilayas annaba el tarf geulma souk ahras et tebessa l'objectif principal de ce projet et d'augmenter la capacité de cette ligne miniére actuellement de l'ordre de 03 millions de tonnes pour un besoin future en premiére phase de l'onrdre de 13,5 million de tonnes /an a l'horizon 2027 et ce par rapport aux implantations industrielles et economiques existantes et future notamment le gisement de phosphate de bledhadba ppi et la mineral de fer prévenant des gisements de boukhadra et ouenza</t>
  </si>
  <si>
    <t>30 mois</t>
  </si>
  <si>
    <t>L’existence de 70 construction des EAC terrain privé ( relogement de 43 familles –démolition de 54 construction libration du couloir</t>
  </si>
  <si>
    <t>relogement de 43 familles –démolition de 54 construction libration du couloir</t>
  </si>
  <si>
    <t>W-EL TARF ,Geulma ,Annaba , Skikda</t>
  </si>
  <si>
    <t>société Miah EL tarf</t>
  </si>
  <si>
    <t>Groupement SARPI spa  et ENAC spa</t>
  </si>
  <si>
    <t>Renforcé et sécurisé le complexe hydraulique et besoin en eau de wilaya</t>
  </si>
  <si>
    <t>25 mois</t>
  </si>
  <si>
    <t>Wilaya ANNABA</t>
  </si>
  <si>
    <t>ADE</t>
  </si>
  <si>
    <t>COSIDER</t>
  </si>
  <si>
    <t xml:space="preserve">Alimentation en eau potable quatre wilaya Annaba, EL tarf , Geulma , et skikda </t>
  </si>
  <si>
    <t>14 MOIS</t>
  </si>
  <si>
    <t>FIN décembre 2024</t>
  </si>
  <si>
    <t>Groupe Gerhyd</t>
  </si>
  <si>
    <t>Cheffia,lac des oiseaux , bouteldja, berrihanne , el tarf ,geurgour ,zitouna</t>
  </si>
  <si>
    <t>eurl eatah</t>
  </si>
  <si>
    <t>Remonter des eaux de la nappe intempérie et impraticabilité de terrain</t>
  </si>
  <si>
    <t>Les autorité ont facilité  des terrains l’obtention nécessaire à l’installation  de centrales à béton et de bases de vie</t>
  </si>
  <si>
    <t>el kala ,ain el assel , bougous , el Aioun , Raml essougue</t>
  </si>
  <si>
    <t>SARL ETHIPE</t>
  </si>
  <si>
    <t>9 MOIS</t>
  </si>
  <si>
    <t>sidi kaci, ben m'hidi ,dréan , echatt , Besbes</t>
  </si>
  <si>
    <t>ERL STRAPHYD</t>
  </si>
  <si>
    <t>Janivier 2025</t>
  </si>
  <si>
    <t>Remonter des eaux de la nappe intempérie et impraticabilité de terrain demande traversé de ADA  DTP  il n'ya pas de réponse</t>
  </si>
  <si>
    <t>Les autorités ont facilité l’obtention des terrains nécessaires à l’inhalation de centrales à béton et de bases de vie</t>
  </si>
  <si>
    <t>Dagoussa , dréan sud</t>
  </si>
  <si>
    <t>HYDRO AMENAGEMENT</t>
  </si>
  <si>
    <t>12 MOIS</t>
  </si>
  <si>
    <t>Nnovembre 2025</t>
  </si>
  <si>
    <t>bouteldja</t>
  </si>
  <si>
    <t>ANBT</t>
  </si>
  <si>
    <t>Groupement Nurol / gesi TP TRUC / ALGERIE</t>
  </si>
  <si>
    <t>Assurer alimentation AEP + Irrigation agricole</t>
  </si>
  <si>
    <t>118 Mois marché + avent 11</t>
  </si>
  <si>
    <t>Fin 2025</t>
  </si>
  <si>
    <t>Travaux à l'arrét</t>
  </si>
  <si>
    <t xml:space="preserve">Confit ntre les deux membres du groupement. ( le groupement nurol gesi TP à refusé de signer RODS de reprise des travaux à partir 29/11/2023 pour motif non paiement des créances des situations causée par le manque de couverture de AE </t>
  </si>
  <si>
    <t>Attente du l’approbatif de réévaluation</t>
  </si>
  <si>
    <t>Oppositions des agriculteurs</t>
  </si>
  <si>
    <t>* Oppositions des agriculteurs contre le tracé des pistes traversent leurs terres agricoles
* problème de la disponibilité de la matière TUFF</t>
  </si>
  <si>
    <t>* Terrain rocheux
* Opposition des citoyens à la traversée du réseau gazier
* Résiliation du contrat avec le bureau d'études</t>
  </si>
  <si>
    <t>* Terrain rocheux
* Résiliation du Marché avec l'entreprise et relancement de procédure
* Insuffisance de l’enveloppe financière</t>
  </si>
  <si>
    <t>* Opposition des citoyens
* Résiliation du Marché avec l'entreprise et relancement de procédure
* Résiliation du contrat avec le bureau d'études</t>
  </si>
  <si>
    <t>* Insuffisance de l’enveloppe financière</t>
  </si>
  <si>
    <t>* Insuffisance de l’enveloppe financière
* Réévaluation notifié au titre de l'année 2025 pour un montant de 200 Millions DA</t>
  </si>
  <si>
    <t xml:space="preserve">* Résiliation du Marché avec l'entreprise et relancement de procédure pour 2000/6000 PP </t>
  </si>
  <si>
    <t>* stabilisation des terrains</t>
  </si>
  <si>
    <t>ONA</t>
  </si>
  <si>
    <t>Groupement Hydro-traitement (Algerie)/EFACEC (Portugal)</t>
  </si>
  <si>
    <t xml:space="preserve"> réutilisation des eaux usées à des fins agricoles 120 Ha ,protection de l'environnement , lutte contre les MTH</t>
  </si>
  <si>
    <t>46 mois</t>
  </si>
  <si>
    <t>fin 2025</t>
  </si>
  <si>
    <t>500</t>
  </si>
  <si>
    <t>Difficultés financières, situation juridique</t>
  </si>
  <si>
    <t>Arret des travaux depuis le15/06/2022</t>
  </si>
  <si>
    <t>sonelgaz</t>
  </si>
  <si>
    <t>prise en charge 940 exploitations agricoles +creation d'emplois + develloper l'industrie agro-alimentaire</t>
  </si>
  <si>
    <t>Opositions des agriculteurs 
Consultations declarées infrictueusements</t>
  </si>
  <si>
    <t>Lever des oppositions locales</t>
  </si>
  <si>
    <t>OUM EL BOUAGHI</t>
  </si>
  <si>
    <t>Nasri Mohamed Fouzi (Administration + Ateliers + Amphi théâtre  R+2 (gros œuvres) ) / Aboud Abd Elouahab (Travaux secondaires pour l'administration + les ateliers et l'amphi théâtre  + VRD + aménagement)</t>
  </si>
  <si>
    <t>prise en charge des jeunes artistes</t>
  </si>
  <si>
    <t>manque AP pour equipement</t>
  </si>
  <si>
    <t>demande de réevation de 20 millions lors des travaux d'arbitrages</t>
  </si>
  <si>
    <t>AIN M'LILA</t>
  </si>
  <si>
    <t>Barrah Abd Rahmane OEB</t>
  </si>
  <si>
    <t>prise en charge des etudiants en matière d'hebergement</t>
  </si>
  <si>
    <t>AIN FAKROUNE</t>
  </si>
  <si>
    <t>Hamel Ali Constantine</t>
  </si>
  <si>
    <t>Prise en charge sanitaire de la population</t>
  </si>
  <si>
    <t>Travaux en cours pour Lot n 01
les 03 lots du RAR projet des marchés au niveau de CMS pour etude 
Réevaluation accordée</t>
  </si>
  <si>
    <t>EURL Ababsa et associes</t>
  </si>
  <si>
    <t>Achevée,receptionné,  reste logement de fonction</t>
  </si>
  <si>
    <t>AIN KERCHA</t>
  </si>
  <si>
    <t>SARL Mohamed El Hachemi Ain M'lila</t>
  </si>
  <si>
    <t>procedures administratives (appel d'offre)</t>
  </si>
  <si>
    <t xml:space="preserve"> réutilisation des eaux usées à des fins agricoles 100 Ha ,protection de l'environnement , lutte contre les MTH</t>
  </si>
  <si>
    <t>probleme de distraction de terrain agricole</t>
  </si>
  <si>
    <t>dossier de disctraction à transmis au ministère de l'agriculture</t>
  </si>
  <si>
    <t>SOTROB</t>
  </si>
  <si>
    <t>Amélioration circulation et diminution des accidens de la route</t>
  </si>
  <si>
    <t>8 mois</t>
  </si>
  <si>
    <t>EPTR SUD EST Batna</t>
  </si>
  <si>
    <t>DUAC</t>
  </si>
  <si>
    <t>189 lots /unites de productions et de stokage</t>
  </si>
  <si>
    <t>Travaux Amenés electrique et Gaz non achevés par Sonelgaz</t>
  </si>
  <si>
    <t>Plusieurs réunions au niveau du secretariat Général de la wilaya avec Sonelgaz</t>
  </si>
  <si>
    <t>CETGTP</t>
  </si>
  <si>
    <t>Yahi Chakib</t>
  </si>
  <si>
    <t>Ben Sahli</t>
  </si>
  <si>
    <t>Adnane Hassanine</t>
  </si>
  <si>
    <t>Algégie Télécom</t>
  </si>
  <si>
    <t>DJS</t>
  </si>
  <si>
    <t>EPE d'individus mobilier et construction métalique (Ex Elm Tebessa)</t>
  </si>
  <si>
    <t>Prise en charge des clubs sportifs</t>
  </si>
  <si>
    <t xml:space="preserve">demande de réevation </t>
  </si>
  <si>
    <t>ZORG</t>
  </si>
  <si>
    <t xml:space="preserve">Lot N° 01 Maconst Sud Adrar et Chibane Rachid Ain Beida après résiliation (Bloc d'hébergement  + bloc pédagogique + Administration + bloc de récupération et soins) / Faraj Elkamassi Lot N°02 Complexe sportif (salle de sport + piscine + salle de musculation) / Lot N° 04 Berhail Mourad (Mur de clôture + loge de gardien + voie d'accès   </t>
  </si>
  <si>
    <t>Prise en charge des clubs sportifs et d'elites / 22 Ha</t>
  </si>
  <si>
    <t>p</t>
  </si>
  <si>
    <t>OULED GACEM</t>
  </si>
  <si>
    <t xml:space="preserve">Zone A+B:  SNCاغزر امقران و AFRO-TP Batna         Zone C:ش ذ م م etp hm مخلوفي يعقوب سطيف      zone D+E: ش ذ م م الاخوة غربي باتنة    ZONE F:سايغي محمد علي  الجزائر   ZONE G+H:EURLللاشغال العمومية خنشلة                       </t>
  </si>
  <si>
    <t>création 83 unites de productions</t>
  </si>
  <si>
    <t>Oppositions des occupants</t>
  </si>
  <si>
    <t>Les mesures d'indemnisation des occupants pour libérer l'assiette ont été prises par les services de la wilaya.</t>
  </si>
  <si>
    <t>Direction des Equipements Publics</t>
  </si>
  <si>
    <t>SPA TRAVOCOVIA</t>
  </si>
  <si>
    <t>Assurer une meileure prise en charge des brulés
Améliorer les indicateurs de santé
Réduire les évacuations sur d'autres Wilayas</t>
  </si>
  <si>
    <t>32 mois</t>
  </si>
  <si>
    <t>ETP et ETB hors délais</t>
  </si>
  <si>
    <t>Au niveau du ministère de la santé (CNM compétente)</t>
  </si>
  <si>
    <t>Oum Toub</t>
  </si>
  <si>
    <t>A.O le 10/12/2023
Ouverture le 31/12/2023
Montant du marché  après l'analyse des plis est : 
2 307 719 335,26 DA
Jugement subordonné à la réévaluation</t>
  </si>
  <si>
    <t>Assurer une meileure prise en charge de la population de la Daira d'Oum Toub
Réduction des délais de prise en charge des malades
Réduire les évacuations sur les CHU de Constantine et Annaba 
Désenclaver la région sur le plan sanitaire</t>
  </si>
  <si>
    <t>-</t>
  </si>
  <si>
    <t>notifiée en 2023 
(MF/2023/DI/494 du 14/08/2023)
(action déconcentrée 2023)</t>
  </si>
  <si>
    <t>Renforcement des infrastructures médicales
Assurer une meilleure couverture sanitaire</t>
  </si>
  <si>
    <t>Collo</t>
  </si>
  <si>
    <t xml:space="preserve">Renforcement des infrastructures médicales
Réduction des délais de prise en charge des malades
Réduire les évacuations sur les autres structures </t>
  </si>
  <si>
    <t>Skikda
FIL FILA</t>
  </si>
  <si>
    <t>Direction des Ressources en eau</t>
  </si>
  <si>
    <t>Power Hydraulique</t>
  </si>
  <si>
    <t xml:space="preserve"> - Collecte des eaux usées des groupements urbains (la nouvelle ville de bouzaaroura, Fil-Fila , Salah Chebel, Ben M'hidi et la ZET), 
 -  Elimination des rejets directs sur mer et chaabet, préservation de la nappe phréatique.
Population touchée: 30 000 hab</t>
  </si>
  <si>
    <t>36 mois et 15 jours (réalisation)
+ 24 mois (exploitation)</t>
  </si>
  <si>
    <t>Projet réceptionné le 31/12/2024</t>
  </si>
  <si>
    <t>01</t>
  </si>
  <si>
    <t>M'daourouch</t>
  </si>
  <si>
    <t xml:space="preserve">SARL MECELTI Yacine </t>
  </si>
  <si>
    <t>assainissement trottoirs+voirie + AEP</t>
  </si>
  <si>
    <t xml:space="preserve"> 06 mois</t>
  </si>
  <si>
    <t>Insuffisance de l’autorisation d’engagement de l’opération portant réalisation d'une zone industrielle à M'daourouch, wilaya                  Souk Ahras</t>
  </si>
  <si>
    <t>02</t>
  </si>
  <si>
    <t>Ouled-Moumen</t>
  </si>
  <si>
    <t>Lot N°01 et 02 : AFFIF ZAKIA</t>
  </si>
  <si>
    <t>تحسين ظروف إستقبال المسافرين إلى داخل و خارج الوطن</t>
  </si>
  <si>
    <t>Lot n°01: مستلم</t>
  </si>
  <si>
    <t>جوان 2026</t>
  </si>
  <si>
    <t>03</t>
  </si>
  <si>
    <t>Souk-Ahras</t>
  </si>
  <si>
    <t>Lot N°04:Nedjeh Ammar</t>
  </si>
  <si>
    <t>تعزيز الأمن و الإستقرار على مستوى المنطقة</t>
  </si>
  <si>
    <t xml:space="preserve">18 شهر </t>
  </si>
  <si>
    <t>04</t>
  </si>
  <si>
    <t xml:space="preserve">SINOHYDRO
( CHINE) </t>
  </si>
  <si>
    <t>UNIVERSITE  SOUK-AHRAS</t>
  </si>
  <si>
    <t>3000/6000 tuliser
3000/6000 juin 2025</t>
  </si>
  <si>
    <t>05</t>
  </si>
  <si>
    <t>EURL Touati Abdelkader</t>
  </si>
  <si>
    <t>Rapprocher la santé du citoyen</t>
  </si>
  <si>
    <t>06</t>
  </si>
  <si>
    <t>Sedrata</t>
  </si>
  <si>
    <t>ETB Ben Rahel abedelkrim</t>
  </si>
  <si>
    <t>07</t>
  </si>
  <si>
    <t xml:space="preserve">groupement sari mouldi </t>
  </si>
  <si>
    <t>Manque l’extrait de DPIC (réévaluation 2024) de l’opération portant Etude, suivi et réalisation d'un hôpital de 120 lits à Souk Ahras </t>
  </si>
  <si>
    <t>08</t>
  </si>
  <si>
    <t>Heddada</t>
  </si>
  <si>
    <t>EURL HYPROMAX</t>
  </si>
  <si>
    <t>36 mois</t>
  </si>
  <si>
    <t xml:space="preserve">Tébessa - Bir El Ater - Bir d Hab - El Ogla - El Malabiod – Chéria - Ferkane </t>
  </si>
  <si>
    <t>Directeur des équipements publics(DEP)</t>
  </si>
  <si>
    <t xml:space="preserve"> ETB: Prayem gérant Chorfi Tahar pour le lot N°01 
 ETB: SPA Frame Metal gérant Mechri Souhila pour le lot N°02
 ETB: SPA Divendus gérant Seddiki Hadj Yassine pour le lot N°03
 ETB: BH Bifouh Moussa  pour le lot N°04
 ETB: SPA Frame Metal gérant Mechri Souhila pour le lot N°05
 ETB: SARL Samet et ses fils gérant Samet Tahar pour le lot N°06
 ETB: Groupement des entreprises Ben Chanouf Abdel Hafid gérant  + Eyett El Hadj Kaled pour le lot N°07
ETB: Groupement des entreprises Ben Chanouf Abdel Hafid gérant  + Eyett El Hadj Kaled pour le lot N°08
</t>
  </si>
  <si>
    <t xml:space="preserve">-Renforcement des capacités de stockage.
-Promouvoir La filière céréalière.
</t>
  </si>
  <si>
    <t>08 mois</t>
  </si>
  <si>
    <t>Negrine</t>
  </si>
  <si>
    <t>-Amélioration de la couverture sanitaire
-Amélioration des services et des conditions d’accueil de malades</t>
  </si>
  <si>
    <t>EL OGLA</t>
  </si>
  <si>
    <t>Directeur de la santé</t>
  </si>
  <si>
    <t>*  Djaradi Zoubir Tébessa  * Slimani El Ouerdi Tébessa * Rachech Noredine Tébessa             * Boussahia Abdenoure Tébessa             *  Manad djalal Tébessa             * Younsi yassine Tébessa            * ETP rabhalah samir tébessa</t>
  </si>
  <si>
    <t>33 mois</t>
  </si>
  <si>
    <t>TEBESSA</t>
  </si>
  <si>
    <t xml:space="preserve">*Boulahbal Youcef Tébessa *Massar Tahar Tébessa        *Azaz Mabrouk Tébessa    * Slama Ismahane Tébessa    * Hamdadou Ridha Tébessa   * Achouri Ibrahim Tébessa   * Belamadi Salim Tébessa    * Messai Badis Tébessa </t>
  </si>
  <si>
    <t>Montant insufisant  pour prendre en charge le bloc opératoire et l'impact de la transformation d'un hopital psychiatrique à  un hopital général</t>
  </si>
  <si>
    <t>Demande de réévaluation introduite au niveau du Ministère de la santé pour prendre en charge le bloc opératoire et l'impact de la transformation d'un hopital psychiatrique à  un hopital général</t>
  </si>
  <si>
    <t xml:space="preserve">chéria </t>
  </si>
  <si>
    <t>Directeur Des Ressources En Eau  (DRE)</t>
  </si>
  <si>
    <t>* ETP, FARES ABD EL HAKIM-
BIR EL ATER
* ETP, DJARAMO AMOR Khenchella        * ETP, BOUSBIA EL AYECH HACEN-
EL OUED
*  ETP, DJARAMO AMOR-Khenchella               * ETP, GHARBI RIDA- BRIKA</t>
  </si>
  <si>
    <t>Amélioration de l’approvisionnement de la commune de Chéria en eau potable et amélioration de la fréquence horaire de distribution</t>
  </si>
  <si>
    <t>12 mois</t>
  </si>
  <si>
    <t>Mars 2025</t>
  </si>
  <si>
    <t>EL OUENZA</t>
  </si>
  <si>
    <t>Directeur Des Ressources En Eau (DRE)</t>
  </si>
  <si>
    <t>*ETP, BOUSBIA EL AYECH HACEN- 
EL OUED       * ETP M’ZAHDIA NABIL –SOUK AHRAS    * ETP- EL KMINE MORAD Khenchella * ETP HYDRO-TASSILI- Khenchella   * ETP NASRAT ALI EL OUED,</t>
  </si>
  <si>
    <t>Amélioration de l’approvisionnement de la commune d’El ouenza en eau potable et amélioration de la fréquence horaire de distribution</t>
  </si>
  <si>
    <t>04 mois</t>
  </si>
  <si>
    <t>Mars 2026</t>
  </si>
  <si>
    <t xml:space="preserve">* indisponibilité des équipements hydromécaniques " pompes "
* Terrain rocheux très dur  
</t>
  </si>
  <si>
    <t>Tébessa-Hammamet Morssot et Boulhafdyr et BirD’heb</t>
  </si>
  <si>
    <t xml:space="preserve">*Marchés de réalisation au niveau du CMW pour approbation pour les 05 premiers lots et les deux derniers lots ont été déclarés infructueuses </t>
  </si>
  <si>
    <t xml:space="preserve">*augmentation de la capacité de traitement de STEP de la ville de Tébessa, lutte contre les maladies transmissibles par voie hydrique et protection des eaux souterraines de la nappe stratégique Tébessa-Hammamet Morssot contre la contamination.
* augmentation de la superficie de terres irriguées par l'utilisation des eaux usées épurées.
</t>
  </si>
  <si>
    <t>07 mois</t>
  </si>
  <si>
    <t>Ouenza– El-Aouinet</t>
  </si>
  <si>
    <t>Directeur des Travaux Publics (DTP)</t>
  </si>
  <si>
    <t>SARL SOTRAMA
 -Tébessa-
EPTR SUD EST -Batna-
EURL Boughazala
 -El Oued-</t>
  </si>
  <si>
    <t>* Amélioration de la Sécurité Routière
* Réduction du Temps de Trajet
* Amélioration du Confort des Usagers</t>
  </si>
  <si>
    <t>Juin 2025</t>
  </si>
  <si>
    <t xml:space="preserve">Pénurie de matériaux utilisés dans la construction des remblais et de corps couches de la chaussée, en particulier en ce qui concerne les matériaux TVN, GNT et TVC, </t>
  </si>
  <si>
    <t>Les dossiers concernant les autorisations d'exploitation ont été déposés auprès des autorités compétentes, l'autorisation a été accordée   et le problème a été résolu</t>
  </si>
  <si>
    <t>Boulhef dyr- tebessa</t>
  </si>
  <si>
    <t>Directeur de l'urbanisme(DUAC)</t>
  </si>
  <si>
    <t>Tagoug-A- ZARIATA -SOTRAMA</t>
  </si>
  <si>
    <t>création de nouveaux noyaux urbains</t>
  </si>
  <si>
    <t>13 mois</t>
  </si>
  <si>
    <t>remblais en grande masse</t>
  </si>
  <si>
    <t>volontariat</t>
  </si>
  <si>
    <t>Tebessa, Cheria, Thlidjen, Ouanza, Aouinett,Kouif,Bir Ater,Bir Dheb,Negrine ,Ferkane,Gueriguer,El Hammamet,Oum Ali</t>
  </si>
  <si>
    <t>Sotrama,Isra, Boughrara, Younssi,Bohlal, Djedaoune, Batymide,TayamouneMenzer,Laychaoui,Nawres</t>
  </si>
  <si>
    <t>Création des Lotissements</t>
  </si>
  <si>
    <t>12Mois</t>
  </si>
  <si>
    <t>Oposition des citoyens,Remblai grand masse ,Construction illicite</t>
  </si>
  <si>
    <t xml:space="preserve">Volontariat,,et resolution des probleme d'oposition avec les citoyens </t>
  </si>
  <si>
    <t>Tebessa</t>
  </si>
  <si>
    <t>BOUHLEL</t>
  </si>
  <si>
    <t>amélioration urbaine des sites anciens et amélioration  du cadre de vie de la population</t>
  </si>
  <si>
    <t>06 mois</t>
  </si>
  <si>
    <t xml:space="preserve"> BOULHEF- DYR</t>
  </si>
  <si>
    <t>Directeur du logement</t>
  </si>
  <si>
    <t xml:space="preserve">ETP ACHI SALIM BATNA
SARL SOTRAMA TEBESSA
</t>
  </si>
  <si>
    <t>27 MOIS</t>
  </si>
  <si>
    <t>Mai 2025</t>
  </si>
  <si>
    <t xml:space="preserve">Bir el ater – Cheria - El kouif - El Ouenza – Negrine – 
Safsaf El Ouesra - Tébessa
</t>
  </si>
  <si>
    <t xml:space="preserve"> SARL soal tphf  Houam abdelKader
 Mesnadi belgacem
 Allala  lazhar
 Allala soufiane
 DJEDAOUNE MOHAMED
 slimi mohammed
 RAR  brahmi kamel
 Djadoune mohammed
 Belmadi salim
 Harrache abdelhaffid
 AIT IDIR  FAOUZI
 Laychaoui abdellatif soltane
 Bouakkaz khaled
 SARL tayamoune
 Harrache abdelhafid
 Laadjal seifeddine
 SARL BAMA INVEST 
 SARL Tayamoune
 Djadoune mohammed
 SARL B,CO,REAL 
 SARL el kahina
</t>
  </si>
  <si>
    <t>amélioration  du cadre de vie de la population</t>
  </si>
  <si>
    <t>5 mois</t>
  </si>
  <si>
    <t>Avril 2025</t>
  </si>
  <si>
    <t xml:space="preserve"> </t>
  </si>
  <si>
    <t>EL-MERIDJ</t>
  </si>
  <si>
    <t xml:space="preserve">Directeur de l'administration locale(DAL) </t>
  </si>
  <si>
    <t>Etude en cours ( BET Djouini Med Taha)</t>
  </si>
  <si>
    <t>projet stratégique s'inscrivant dans le cadre du développement économique dans les zones frontalières(coopération bilatéral Algéro-Tunisienne)</t>
  </si>
  <si>
    <t>Montant insufisant   pour prendre en charge l'impact de la modification de l'aspect en poste  commercial</t>
  </si>
  <si>
    <t>demande de réévaluation  d'un montant de 1 605 000 000 DA introduite au niveau du Ministère de l'intérieur et des collectivités locales suite au dégel de l'opération  pour prendre en charge l'impact de la modification de l'aspect en poste  commercial</t>
  </si>
  <si>
    <t>A travers les communes de  la wilaya</t>
  </si>
  <si>
    <t>Ministère de l'énergie et des mines</t>
  </si>
  <si>
    <t>SONELGAZ</t>
  </si>
  <si>
    <t xml:space="preserve">Amélioration du niveau de vie des citoyens </t>
  </si>
  <si>
    <t xml:space="preserve">- Retard dans l’octroi des autorisations par les APC.
- Retard de transmission des plans par les APC
- Les
Oppositions répétées aux travaux par les citoyens
</t>
  </si>
  <si>
    <t xml:space="preserve">- Plusieurs écrits transmis aux APC pour les transmissions des plans et les autorisations.
-Programmation Des sorties sur sites pour étudier et résoudre les oppositions
</t>
  </si>
  <si>
    <t>Code</t>
  </si>
  <si>
    <t>Structure par Activité</t>
  </si>
  <si>
    <t>001</t>
  </si>
  <si>
    <r>
      <rPr>
        <sz val="12"/>
        <color rgb="FF000000"/>
        <rFont val="Times New Roman"/>
        <family val="1"/>
      </rPr>
      <t>Présidence de la République</t>
    </r>
  </si>
  <si>
    <r>
      <rPr>
        <sz val="12"/>
        <color rgb="FF000000"/>
        <rFont val="Times New Roman"/>
        <family val="1"/>
      </rPr>
      <t>Activité de la Présidence de la République</t>
    </r>
  </si>
  <si>
    <r>
      <rPr>
        <sz val="12"/>
        <color rgb="FF000000"/>
        <rFont val="Times New Roman"/>
        <family val="1"/>
      </rPr>
      <t>Supervision de l'Activité Présidentielle</t>
    </r>
  </si>
  <si>
    <r>
      <rPr>
        <sz val="12"/>
        <color rgb="FF000000"/>
        <rFont val="Times New Roman"/>
        <family val="1"/>
      </rPr>
      <t>Sécurité et Protection</t>
    </r>
  </si>
  <si>
    <r>
      <rPr>
        <sz val="12"/>
        <color rgb="FF000000"/>
        <rFont val="Times New Roman"/>
        <family val="1"/>
      </rPr>
      <t>Archives et Mémoire Nationale</t>
    </r>
  </si>
  <si>
    <t>002</t>
  </si>
  <si>
    <r>
      <rPr>
        <sz val="12"/>
        <color rgb="FF000000"/>
        <rFont val="Times New Roman"/>
        <family val="1"/>
      </rPr>
      <t>Coordination de l'Activité Juridique et Gouvernementale</t>
    </r>
  </si>
  <si>
    <t>003</t>
  </si>
  <si>
    <r>
      <rPr>
        <sz val="12"/>
        <color rgb="FF000000"/>
        <rFont val="Times New Roman"/>
        <family val="1"/>
      </rPr>
      <t>Médiation de la République</t>
    </r>
  </si>
  <si>
    <t>004</t>
  </si>
  <si>
    <r>
      <rPr>
        <sz val="12"/>
        <color rgb="FF000000"/>
        <rFont val="Times New Roman"/>
        <family val="1"/>
      </rPr>
      <t>Promotion de la langue amazighe</t>
    </r>
  </si>
  <si>
    <t>005</t>
  </si>
  <si>
    <r>
      <rPr>
        <sz val="12"/>
        <color rgb="FF000000"/>
        <rFont val="Times New Roman"/>
        <family val="1"/>
      </rPr>
      <t>Administration Générale</t>
    </r>
  </si>
  <si>
    <r>
      <rPr>
        <sz val="12"/>
        <color rgb="FF000000"/>
        <rFont val="Times New Roman"/>
        <family val="1"/>
      </rPr>
      <t>Soutien Technique</t>
    </r>
  </si>
  <si>
    <r>
      <rPr>
        <sz val="12"/>
        <color rgb="FF000000"/>
        <rFont val="Times New Roman"/>
        <family val="1"/>
      </rPr>
      <t>Soutien Administratif</t>
    </r>
  </si>
  <si>
    <r>
      <rPr>
        <sz val="12"/>
        <color rgb="FF000000"/>
        <rFont val="Times New Roman"/>
        <family val="1"/>
      </rPr>
      <t>Services du Premier Ministre</t>
    </r>
  </si>
  <si>
    <t>006</t>
  </si>
  <si>
    <r>
      <rPr>
        <sz val="12"/>
        <color rgb="FF000000"/>
        <rFont val="Times New Roman"/>
        <family val="1"/>
      </rPr>
      <t>Activité du Premier Ministre</t>
    </r>
  </si>
  <si>
    <r>
      <rPr>
        <sz val="12"/>
        <color rgb="FF000000"/>
        <rFont val="Times New Roman"/>
        <family val="1"/>
      </rPr>
      <t>Gestion, coordination et suivi de l’activité du gouvernement</t>
    </r>
  </si>
  <si>
    <r>
      <rPr>
        <sz val="12"/>
        <color rgb="FF000000"/>
        <rFont val="Times New Roman"/>
        <family val="1"/>
      </rPr>
      <t>Soutien technique</t>
    </r>
  </si>
  <si>
    <t>008</t>
  </si>
  <si>
    <r>
      <rPr>
        <sz val="12"/>
        <color rgb="FF000000"/>
        <rFont val="Times New Roman"/>
        <family val="1"/>
      </rPr>
      <t>Fonction publique et réforme administrative</t>
    </r>
  </si>
  <si>
    <r>
      <rPr>
        <sz val="12"/>
        <color rgb="FF000000"/>
        <rFont val="Times New Roman"/>
        <family val="1"/>
      </rPr>
      <t>Fonction publique</t>
    </r>
  </si>
  <si>
    <r>
      <rPr>
        <sz val="12"/>
        <color rgb="FF000000"/>
        <rFont val="Times New Roman"/>
        <family val="1"/>
      </rPr>
      <t>Réforme administrative</t>
    </r>
  </si>
  <si>
    <r>
      <rPr>
        <sz val="12"/>
        <color rgb="FF000000"/>
        <rFont val="Times New Roman"/>
        <family val="1"/>
      </rPr>
      <t>Soutien administratif</t>
    </r>
  </si>
  <si>
    <r>
      <rPr>
        <sz val="12"/>
        <color rgb="FF000000"/>
        <rFont val="Times New Roman"/>
        <family val="1"/>
      </rPr>
      <t>Défense Nationale</t>
    </r>
  </si>
  <si>
    <t>009</t>
  </si>
  <si>
    <t>00</t>
  </si>
  <si>
    <t>010</t>
  </si>
  <si>
    <r>
      <rPr>
        <sz val="12"/>
        <color rgb="FF000000"/>
        <rFont val="Times New Roman"/>
        <family val="1"/>
      </rPr>
      <t>Logistique et soutien multiforme</t>
    </r>
  </si>
  <si>
    <t>011</t>
  </si>
  <si>
    <r>
      <rPr>
        <sz val="12"/>
        <color rgb="FF000000"/>
        <rFont val="Times New Roman"/>
        <family val="1"/>
      </rPr>
      <t>Administration générale</t>
    </r>
  </si>
  <si>
    <r>
      <rPr>
        <sz val="12"/>
        <color rgb="FF000000"/>
        <rFont val="Times New Roman"/>
        <family val="1"/>
      </rPr>
      <t>Affaires Etrangères, Communauté Nationale à l'Etranger et Affaires Africaines</t>
    </r>
  </si>
  <si>
    <t>012</t>
  </si>
  <si>
    <r>
      <rPr>
        <sz val="12"/>
        <color rgb="FF000000"/>
        <rFont val="Times New Roman"/>
        <family val="1"/>
      </rPr>
      <t>Activité diplomatique et consulaire</t>
    </r>
  </si>
  <si>
    <r>
      <rPr>
        <sz val="12"/>
        <color rgb="FF000000"/>
        <rFont val="Times New Roman"/>
        <family val="1"/>
      </rPr>
      <t>Diplomatie et relations extérieures</t>
    </r>
  </si>
  <si>
    <r>
      <rPr>
        <sz val="12"/>
        <color rgb="FF000000"/>
        <rFont val="Times New Roman"/>
        <family val="1"/>
      </rPr>
      <t>Affaires consulaires et communauté nationale à l'étranger</t>
    </r>
  </si>
  <si>
    <t>013</t>
  </si>
  <si>
    <r>
      <rPr>
        <sz val="12"/>
        <color rgb="FF000000"/>
        <rFont val="Times New Roman"/>
        <family val="1"/>
      </rPr>
      <t>Gestion du ministère</t>
    </r>
  </si>
  <si>
    <r>
      <rPr>
        <sz val="12"/>
        <color rgb="FF000000"/>
        <rFont val="Times New Roman"/>
        <family val="1"/>
      </rPr>
      <t>Intérieur, Collectivités Locales et Aménagement du Territoire</t>
    </r>
  </si>
  <si>
    <t>014</t>
  </si>
  <si>
    <r>
      <rPr>
        <sz val="12"/>
        <color rgb="FF000000"/>
        <rFont val="Times New Roman"/>
        <family val="1"/>
      </rPr>
      <t>Libertés publiques et circulation des personnes et des biens</t>
    </r>
  </si>
  <si>
    <r>
      <rPr>
        <sz val="12"/>
        <color rgb="FF000000"/>
        <rFont val="Times New Roman"/>
        <family val="1"/>
      </rPr>
      <t>Mouvement associatif et vie politique</t>
    </r>
  </si>
  <si>
    <r>
      <rPr>
        <sz val="12"/>
        <color rgb="FF000000"/>
        <rFont val="Times New Roman"/>
        <family val="1"/>
      </rPr>
      <t>Etat de circulation des personnes et des biens</t>
    </r>
  </si>
  <si>
    <r>
      <rPr>
        <sz val="12"/>
        <color rgb="FF000000"/>
        <rFont val="Times New Roman"/>
        <family val="1"/>
      </rPr>
      <t>Identité, titres et documents sécurisés</t>
    </r>
  </si>
  <si>
    <r>
      <rPr>
        <sz val="12"/>
        <color rgb="FF000000"/>
        <rFont val="Times New Roman"/>
        <family val="1"/>
      </rPr>
      <t>Numérisation du service public</t>
    </r>
  </si>
  <si>
    <t>015</t>
  </si>
  <si>
    <r>
      <rPr>
        <sz val="12"/>
        <color rgb="FF000000"/>
        <rFont val="Times New Roman"/>
        <family val="1"/>
      </rPr>
      <t>Soutien aux Collectivités locales</t>
    </r>
  </si>
  <si>
    <r>
      <rPr>
        <sz val="12"/>
        <color rgb="FF000000"/>
        <rFont val="Times New Roman"/>
        <family val="1"/>
      </rPr>
      <t>Missions dévolues aux collectivités locales</t>
    </r>
  </si>
  <si>
    <r>
      <rPr>
        <sz val="12"/>
        <color rgb="FF000000"/>
        <rFont val="Times New Roman"/>
        <family val="1"/>
      </rPr>
      <t>Appui au développement socio-économique des collectivités locales</t>
    </r>
  </si>
  <si>
    <t>016</t>
  </si>
  <si>
    <r>
      <rPr>
        <sz val="12"/>
        <color rgb="FF000000"/>
        <rFont val="Times New Roman"/>
        <family val="1"/>
      </rPr>
      <t>Aménagement du Territoire</t>
    </r>
  </si>
  <si>
    <r>
      <rPr>
        <sz val="12"/>
        <color rgb="FF000000"/>
        <rFont val="Times New Roman"/>
        <family val="1"/>
      </rPr>
      <t>Instruments de l'aménagement du territoire</t>
    </r>
  </si>
  <si>
    <r>
      <rPr>
        <sz val="12"/>
        <color rgb="FF000000"/>
        <rFont val="Times New Roman"/>
        <family val="1"/>
      </rPr>
      <t>Développement  et Attractivité du Territoire</t>
    </r>
  </si>
  <si>
    <t>017</t>
  </si>
  <si>
    <r>
      <rPr>
        <sz val="12"/>
        <color rgb="FF000000"/>
        <rFont val="Times New Roman"/>
        <family val="1"/>
      </rPr>
      <t>Sûreté Nationale</t>
    </r>
  </si>
  <si>
    <r>
      <rPr>
        <sz val="12"/>
        <color rgb="FF000000"/>
        <rFont val="Times New Roman"/>
        <family val="1"/>
      </rPr>
      <t>Soutien administratif et logistique central et régional</t>
    </r>
  </si>
  <si>
    <r>
      <rPr>
        <sz val="12"/>
        <color rgb="FF000000"/>
        <rFont val="Times New Roman"/>
        <family val="1"/>
      </rPr>
      <t>Sécurité, ordre public, prévention  et intervention</t>
    </r>
  </si>
  <si>
    <r>
      <rPr>
        <sz val="12"/>
        <color rgb="FF000000"/>
        <rFont val="Times New Roman"/>
        <family val="1"/>
      </rPr>
      <t>Activités socio-professionnelles</t>
    </r>
  </si>
  <si>
    <t>018</t>
  </si>
  <si>
    <r>
      <rPr>
        <sz val="12"/>
        <color rgb="FF000000"/>
        <rFont val="Times New Roman"/>
        <family val="1"/>
      </rPr>
      <t>Protection Civile</t>
    </r>
  </si>
  <si>
    <r>
      <rPr>
        <sz val="12"/>
        <color rgb="FF000000"/>
        <rFont val="Times New Roman"/>
        <family val="1"/>
      </rPr>
      <t>Intervention et Prévention</t>
    </r>
  </si>
  <si>
    <r>
      <rPr>
        <sz val="12"/>
        <color rgb="FF000000"/>
        <rFont val="Times New Roman"/>
        <family val="1"/>
      </rPr>
      <t>Soutien administratif et logistique</t>
    </r>
  </si>
  <si>
    <t>019</t>
  </si>
  <si>
    <r>
      <rPr>
        <sz val="12"/>
        <color rgb="FF000000"/>
        <rFont val="Times New Roman"/>
        <family val="1"/>
      </rPr>
      <t>Transmissions Nationales</t>
    </r>
  </si>
  <si>
    <r>
      <rPr>
        <sz val="12"/>
        <color rgb="FF000000"/>
        <rFont val="Times New Roman"/>
        <family val="1"/>
      </rPr>
      <t>Réseaux des transmissions</t>
    </r>
  </si>
  <si>
    <t>020</t>
  </si>
  <si>
    <r>
      <rPr>
        <sz val="12"/>
        <color rgb="FF000000"/>
        <rFont val="Times New Roman"/>
        <family val="1"/>
      </rPr>
      <t>Soutient Administratif et logistique</t>
    </r>
  </si>
  <si>
    <r>
      <rPr>
        <sz val="12"/>
        <color rgb="FF000000"/>
        <rFont val="Times New Roman"/>
        <family val="1"/>
      </rPr>
      <t>Risques majeurs</t>
    </r>
  </si>
  <si>
    <r>
      <rPr>
        <sz val="12"/>
        <color rgb="FF000000"/>
        <rFont val="Times New Roman"/>
        <family val="1"/>
      </rPr>
      <t>Sécurité routière</t>
    </r>
  </si>
  <si>
    <r>
      <rPr>
        <sz val="12"/>
        <color rgb="FF000000"/>
        <rFont val="Times New Roman"/>
        <family val="1"/>
      </rPr>
      <t>Justice</t>
    </r>
  </si>
  <si>
    <t>021</t>
  </si>
  <si>
    <r>
      <rPr>
        <sz val="12"/>
        <color rgb="FF000000"/>
        <rFont val="Times New Roman"/>
        <family val="1"/>
      </rPr>
      <t>Activité judiciaire</t>
    </r>
  </si>
  <si>
    <r>
      <rPr>
        <sz val="12"/>
        <color rgb="FF000000"/>
        <rFont val="Times New Roman"/>
        <family val="1"/>
      </rPr>
      <t>Activité judiciaire ordinaire et administrative</t>
    </r>
  </si>
  <si>
    <r>
      <rPr>
        <sz val="12"/>
        <color rgb="FF000000"/>
        <rFont val="Times New Roman"/>
        <family val="1"/>
      </rPr>
      <t xml:space="preserve">Compte de la pension alimentaire </t>
    </r>
  </si>
  <si>
    <t>022</t>
  </si>
  <si>
    <r>
      <rPr>
        <sz val="12"/>
        <color rgb="FF000000"/>
        <rFont val="Times New Roman"/>
        <family val="1"/>
      </rPr>
      <t>Administration pénitentiaire</t>
    </r>
  </si>
  <si>
    <r>
      <rPr>
        <sz val="12"/>
        <color rgb="FF000000"/>
        <rFont val="Times New Roman"/>
        <family val="1"/>
      </rPr>
      <t>Conditions de détention</t>
    </r>
  </si>
  <si>
    <r>
      <rPr>
        <sz val="12"/>
        <color rgb="FF000000"/>
        <rFont val="Times New Roman"/>
        <family val="1"/>
      </rPr>
      <t>Réinsertion sociale</t>
    </r>
  </si>
  <si>
    <r>
      <rPr>
        <sz val="12"/>
        <color rgb="FF000000"/>
        <rFont val="Times New Roman"/>
        <family val="1"/>
      </rPr>
      <t>Sécurité</t>
    </r>
  </si>
  <si>
    <t>023</t>
  </si>
  <si>
    <r>
      <rPr>
        <sz val="12"/>
        <color rgb="FF000000"/>
        <rFont val="Times New Roman"/>
        <family val="1"/>
      </rPr>
      <t>Répression de la corruption</t>
    </r>
  </si>
  <si>
    <r>
      <rPr>
        <sz val="12"/>
        <color rgb="FF000000"/>
        <rFont val="Times New Roman"/>
        <family val="1"/>
      </rPr>
      <t>Stratégie, Appui technique et administratif</t>
    </r>
  </si>
  <si>
    <r>
      <rPr>
        <sz val="12"/>
        <color rgb="FF000000"/>
        <rFont val="Times New Roman"/>
        <family val="1"/>
      </rPr>
      <t>Investigations et recherches</t>
    </r>
  </si>
  <si>
    <t>024</t>
  </si>
  <si>
    <t>007</t>
  </si>
  <si>
    <r>
      <rPr>
        <sz val="12"/>
        <color rgb="FF000000"/>
        <rFont val="Times New Roman"/>
        <family val="1"/>
      </rPr>
      <t>Finances</t>
    </r>
  </si>
  <si>
    <t>025</t>
  </si>
  <si>
    <r>
      <rPr>
        <sz val="12"/>
        <color rgb="FF000000"/>
        <rFont val="Times New Roman"/>
        <family val="1"/>
      </rPr>
      <t>Trésor et gestion comptable</t>
    </r>
  </si>
  <si>
    <r>
      <rPr>
        <sz val="12"/>
        <color rgb="FF000000"/>
        <rFont val="Times New Roman"/>
        <family val="1"/>
      </rPr>
      <t>Gestion financière de l'Etat</t>
    </r>
  </si>
  <si>
    <r>
      <rPr>
        <sz val="12"/>
        <color rgb="FF000000"/>
        <rFont val="Times New Roman"/>
        <family val="1"/>
      </rPr>
      <t>Modernisation des systèmes d'information et instruments de paiement</t>
    </r>
  </si>
  <si>
    <r>
      <rPr>
        <sz val="12"/>
        <color rgb="FF000000"/>
        <rFont val="Times New Roman"/>
        <family val="1"/>
      </rPr>
      <t>Gestion comptable des opérations du trésor</t>
    </r>
  </si>
  <si>
    <r>
      <rPr>
        <sz val="12"/>
        <color rgb="FF000000"/>
        <rFont val="Times New Roman"/>
        <family val="1"/>
      </rPr>
      <t>Gestion des moyens et soutien administratif</t>
    </r>
  </si>
  <si>
    <t>026</t>
  </si>
  <si>
    <r>
      <rPr>
        <sz val="12"/>
        <color rgb="FF000000"/>
        <rFont val="Times New Roman"/>
        <family val="1"/>
      </rPr>
      <t>Impôts</t>
    </r>
  </si>
  <si>
    <r>
      <rPr>
        <sz val="12"/>
        <color rgb="FF000000"/>
        <rFont val="Times New Roman"/>
        <family val="1"/>
      </rPr>
      <t>Assiette, recouvrement et Contrôle fiscal</t>
    </r>
  </si>
  <si>
    <t>027</t>
  </si>
  <si>
    <r>
      <rPr>
        <sz val="12"/>
        <color rgb="FF000000"/>
        <rFont val="Times New Roman"/>
        <family val="1"/>
      </rPr>
      <t>Budget</t>
    </r>
  </si>
  <si>
    <r>
      <rPr>
        <sz val="12"/>
        <color rgb="FF000000"/>
        <rFont val="Times New Roman"/>
        <family val="1"/>
      </rPr>
      <t>Elaboration et suivi du budget</t>
    </r>
  </si>
  <si>
    <r>
      <rPr>
        <sz val="12"/>
        <color rgb="FF000000"/>
        <rFont val="Times New Roman"/>
        <family val="1"/>
      </rPr>
      <t>Contrôle de la dépense</t>
    </r>
  </si>
  <si>
    <t>028</t>
  </si>
  <si>
    <r>
      <rPr>
        <sz val="12"/>
        <color rgb="FF000000"/>
        <rFont val="Times New Roman"/>
        <family val="1"/>
      </rPr>
      <t>Domaine national</t>
    </r>
  </si>
  <si>
    <r>
      <rPr>
        <sz val="12"/>
        <color rgb="FF000000"/>
        <rFont val="Times New Roman"/>
        <family val="1"/>
      </rPr>
      <t>Gestion des Operations domaniales</t>
    </r>
  </si>
  <si>
    <r>
      <rPr>
        <sz val="12"/>
        <color rgb="FF000000"/>
        <rFont val="Times New Roman"/>
        <family val="1"/>
      </rPr>
      <t>Conservation et cadastre</t>
    </r>
  </si>
  <si>
    <t>029</t>
  </si>
  <si>
    <r>
      <rPr>
        <sz val="12"/>
        <color rgb="FF000000"/>
        <rFont val="Times New Roman"/>
        <family val="1"/>
      </rPr>
      <t>Douanes</t>
    </r>
  </si>
  <si>
    <r>
      <rPr>
        <sz val="12"/>
        <color rgb="FF000000"/>
        <rFont val="Times New Roman"/>
        <family val="1"/>
      </rPr>
      <t>Recouvrement douanier</t>
    </r>
  </si>
  <si>
    <r>
      <rPr>
        <sz val="12"/>
        <color rgb="FF000000"/>
        <rFont val="Times New Roman"/>
        <family val="1"/>
      </rPr>
      <t>Contrôles et Protection de l’Economie  nationale</t>
    </r>
  </si>
  <si>
    <t>030</t>
  </si>
  <si>
    <r>
      <rPr>
        <sz val="12"/>
        <color rgb="FF000000"/>
        <rFont val="Times New Roman"/>
        <family val="1"/>
      </rPr>
      <t>Inspection des finances</t>
    </r>
  </si>
  <si>
    <r>
      <rPr>
        <sz val="12"/>
        <color rgb="FF000000"/>
        <rFont val="Times New Roman"/>
        <family val="1"/>
      </rPr>
      <t>Contrôle administratif des finances publiques  et des capitaux marchands de l'Etat</t>
    </r>
  </si>
  <si>
    <t>031</t>
  </si>
  <si>
    <r>
      <rPr>
        <sz val="12"/>
        <color rgb="FF000000"/>
        <rFont val="Times New Roman"/>
        <family val="1"/>
      </rPr>
      <t>Gestion du Ministère</t>
    </r>
  </si>
  <si>
    <t>700</t>
  </si>
  <si>
    <r>
      <rPr>
        <sz val="12"/>
        <color rgb="FF000000"/>
        <rFont val="Times New Roman"/>
        <family val="1"/>
      </rPr>
      <t>Crédits non assignés</t>
    </r>
  </si>
  <si>
    <r>
      <rPr>
        <sz val="12"/>
        <color rgb="FF000000"/>
        <rFont val="Times New Roman"/>
        <family val="1"/>
      </rPr>
      <t>Energie, Mines et Energies Renouvelables</t>
    </r>
  </si>
  <si>
    <t>032</t>
  </si>
  <si>
    <r>
      <rPr>
        <sz val="12"/>
        <color rgb="FF000000"/>
        <rFont val="Times New Roman"/>
        <family val="1"/>
      </rPr>
      <t>Electricité, gaz et énergies nouvelles</t>
    </r>
  </si>
  <si>
    <r>
      <rPr>
        <sz val="12"/>
        <color rgb="FF000000"/>
        <rFont val="Times New Roman"/>
        <family val="1"/>
      </rPr>
      <t>Electrification</t>
    </r>
  </si>
  <si>
    <r>
      <rPr>
        <sz val="12"/>
        <color rgb="FF000000"/>
        <rFont val="Times New Roman"/>
        <family val="1"/>
      </rPr>
      <t>Distribution publique du gaz</t>
    </r>
  </si>
  <si>
    <r>
      <rPr>
        <sz val="12"/>
        <color rgb="FF000000"/>
        <rFont val="Times New Roman"/>
        <family val="1"/>
      </rPr>
      <t>Programme spéciaux de l'électricité et du gaz</t>
    </r>
  </si>
  <si>
    <r>
      <rPr>
        <sz val="12"/>
        <color rgb="FF000000"/>
        <rFont val="Times New Roman"/>
        <family val="1"/>
      </rPr>
      <t>Energies nouvelles</t>
    </r>
  </si>
  <si>
    <r>
      <rPr>
        <sz val="12"/>
        <color rgb="FF000000"/>
        <rFont val="Times New Roman"/>
        <family val="1"/>
      </rPr>
      <t>Soutien de l'Etat à la facturation de l'électricité</t>
    </r>
  </si>
  <si>
    <t>033</t>
  </si>
  <si>
    <r>
      <rPr>
        <sz val="12"/>
        <color rgb="FF000000"/>
        <rFont val="Times New Roman"/>
        <family val="1"/>
      </rPr>
      <t>Mines</t>
    </r>
  </si>
  <si>
    <r>
      <rPr>
        <sz val="12"/>
        <color rgb="FF000000"/>
        <rFont val="Times New Roman"/>
        <family val="1"/>
      </rPr>
      <t>Mines et carrières</t>
    </r>
  </si>
  <si>
    <r>
      <rPr>
        <sz val="12"/>
        <color rgb="FF000000"/>
        <rFont val="Times New Roman"/>
        <family val="1"/>
      </rPr>
      <t>Ressources Minières</t>
    </r>
  </si>
  <si>
    <r>
      <rPr>
        <sz val="12"/>
        <color rgb="FF000000"/>
        <rFont val="Times New Roman"/>
        <family val="1"/>
      </rPr>
      <t>Développement minier</t>
    </r>
  </si>
  <si>
    <t>034</t>
  </si>
  <si>
    <r>
      <rPr>
        <sz val="12"/>
        <color rgb="FF000000"/>
        <rFont val="Times New Roman"/>
        <family val="1"/>
      </rPr>
      <t>Compensation au titre du dessalement de l'eau de mer</t>
    </r>
  </si>
  <si>
    <t>035</t>
  </si>
  <si>
    <r>
      <rPr>
        <sz val="12"/>
        <color rgb="FF000000"/>
        <rFont val="Times New Roman"/>
        <family val="1"/>
      </rPr>
      <t>Maitrise de l'Energie et Energies Renouvelables</t>
    </r>
  </si>
  <si>
    <r>
      <rPr>
        <sz val="12"/>
        <color rgb="FF000000"/>
        <rFont val="Times New Roman"/>
        <family val="1"/>
      </rPr>
      <t>Maitrise de l'Energie</t>
    </r>
  </si>
  <si>
    <r>
      <rPr>
        <sz val="12"/>
        <color rgb="FF000000"/>
        <rFont val="Times New Roman"/>
        <family val="1"/>
      </rPr>
      <t>Energies Renouvelables</t>
    </r>
  </si>
  <si>
    <t>036</t>
  </si>
  <si>
    <r>
      <rPr>
        <sz val="12"/>
        <color rgb="FF000000"/>
        <rFont val="Times New Roman"/>
        <family val="1"/>
      </rPr>
      <t>Moudjahidine et Ayants Droits</t>
    </r>
  </si>
  <si>
    <t>037</t>
  </si>
  <si>
    <r>
      <rPr>
        <sz val="12"/>
        <color rgb="FF000000"/>
        <rFont val="Times New Roman"/>
        <family val="1"/>
      </rPr>
      <t>Patrimoine historique et culturel</t>
    </r>
  </si>
  <si>
    <r>
      <rPr>
        <sz val="12"/>
        <color rgb="FF000000"/>
        <rFont val="Times New Roman"/>
        <family val="1"/>
      </rPr>
      <t>Protection des symboles et des hauts -fait historique</t>
    </r>
  </si>
  <si>
    <r>
      <rPr>
        <sz val="12"/>
        <color rgb="FF000000"/>
        <rFont val="Times New Roman"/>
        <family val="1"/>
      </rPr>
      <t>Recherche historique et suivi des activités muséales</t>
    </r>
  </si>
  <si>
    <t>038</t>
  </si>
  <si>
    <r>
      <rPr>
        <sz val="12"/>
        <color rgb="FF000000"/>
        <rFont val="Times New Roman"/>
        <family val="1"/>
      </rPr>
      <t>Pensions</t>
    </r>
  </si>
  <si>
    <r>
      <rPr>
        <sz val="12"/>
        <color rgb="FF000000"/>
        <rFont val="Times New Roman"/>
        <family val="1"/>
      </rPr>
      <t>Invalides et recours</t>
    </r>
  </si>
  <si>
    <r>
      <rPr>
        <sz val="12"/>
        <color rgb="FF000000"/>
        <rFont val="Times New Roman"/>
        <family val="1"/>
      </rPr>
      <t>Ayants droit</t>
    </r>
  </si>
  <si>
    <t>039</t>
  </si>
  <si>
    <r>
      <rPr>
        <sz val="12"/>
        <color rgb="FF000000"/>
        <rFont val="Times New Roman"/>
        <family val="1"/>
      </rPr>
      <t>Protection sociale</t>
    </r>
  </si>
  <si>
    <r>
      <rPr>
        <sz val="12"/>
        <color rgb="FF000000"/>
        <rFont val="Times New Roman"/>
        <family val="1"/>
      </rPr>
      <t>Santé des Moudjahidine et ayants droit</t>
    </r>
  </si>
  <si>
    <r>
      <rPr>
        <sz val="12"/>
        <color rgb="FF000000"/>
        <rFont val="Times New Roman"/>
        <family val="1"/>
      </rPr>
      <t>Promotion sociale</t>
    </r>
  </si>
  <si>
    <t>040</t>
  </si>
  <si>
    <r>
      <rPr>
        <sz val="12"/>
        <color rgb="FF000000"/>
        <rFont val="Times New Roman"/>
        <family val="1"/>
      </rPr>
      <t>Affaires Religieuses et Wakfs</t>
    </r>
  </si>
  <si>
    <t>041</t>
  </si>
  <si>
    <r>
      <rPr>
        <sz val="12"/>
        <color rgb="FF000000"/>
        <rFont val="Times New Roman"/>
        <family val="1"/>
      </rPr>
      <t>Orientation religieuses et culture islamique</t>
    </r>
  </si>
  <si>
    <r>
      <rPr>
        <sz val="12"/>
        <color rgb="FF000000"/>
        <rFont val="Times New Roman"/>
        <family val="1"/>
      </rPr>
      <t>Orientation religieuses</t>
    </r>
  </si>
  <si>
    <r>
      <rPr>
        <sz val="12"/>
        <color rgb="FF000000"/>
        <rFont val="Times New Roman"/>
        <family val="1"/>
      </rPr>
      <t>Culture islamique</t>
    </r>
  </si>
  <si>
    <r>
      <rPr>
        <sz val="12"/>
        <color rgb="FF000000"/>
        <rFont val="Times New Roman"/>
        <family val="1"/>
      </rPr>
      <t>Communication et coopération</t>
    </r>
  </si>
  <si>
    <r>
      <rPr>
        <sz val="12"/>
        <color rgb="FF000000"/>
        <rFont val="Times New Roman"/>
        <family val="1"/>
      </rPr>
      <t>Lieux de cultes</t>
    </r>
  </si>
  <si>
    <t>042</t>
  </si>
  <si>
    <r>
      <rPr>
        <sz val="12"/>
        <color rgb="FF000000"/>
        <rFont val="Times New Roman"/>
        <family val="1"/>
      </rPr>
      <t>Formation et enseignement coranique</t>
    </r>
  </si>
  <si>
    <r>
      <rPr>
        <sz val="12"/>
        <color rgb="FF000000"/>
        <rFont val="Times New Roman"/>
        <family val="1"/>
      </rPr>
      <t>Formation et évaluation et recherche</t>
    </r>
  </si>
  <si>
    <r>
      <rPr>
        <sz val="12"/>
        <color rgb="FF000000"/>
        <rFont val="Times New Roman"/>
        <family val="1"/>
      </rPr>
      <t>Enseignement coranique</t>
    </r>
  </si>
  <si>
    <t>043</t>
  </si>
  <si>
    <r>
      <rPr>
        <sz val="12"/>
        <color rgb="FF000000"/>
        <rFont val="Times New Roman"/>
        <family val="1"/>
      </rPr>
      <t>Education Nationale</t>
    </r>
  </si>
  <si>
    <t>044</t>
  </si>
  <si>
    <r>
      <rPr>
        <sz val="12"/>
        <color rgb="FF000000"/>
        <rFont val="Times New Roman"/>
        <family val="1"/>
      </rPr>
      <t>Enseignement</t>
    </r>
  </si>
  <si>
    <r>
      <rPr>
        <sz val="12"/>
        <color rgb="FF000000"/>
        <rFont val="Times New Roman"/>
        <family val="1"/>
      </rPr>
      <t>Enseignement préparatoire et primaire</t>
    </r>
  </si>
  <si>
    <r>
      <rPr>
        <sz val="12"/>
        <color rgb="FF000000"/>
        <rFont val="Times New Roman"/>
        <family val="1"/>
      </rPr>
      <t>Enseignement moyen normal et spécifique et à distance</t>
    </r>
  </si>
  <si>
    <r>
      <rPr>
        <sz val="12"/>
        <color rgb="FF000000"/>
        <rFont val="Times New Roman"/>
        <family val="1"/>
      </rPr>
      <t>Enseignement secondaire normal, spécifique et à distance</t>
    </r>
  </si>
  <si>
    <t>046</t>
  </si>
  <si>
    <r>
      <rPr>
        <sz val="12"/>
        <color rgb="FF000000"/>
        <rFont val="Times New Roman"/>
        <family val="1"/>
      </rPr>
      <t>Formation</t>
    </r>
  </si>
  <si>
    <r>
      <rPr>
        <sz val="12"/>
        <color rgb="FF000000"/>
        <rFont val="Times New Roman"/>
        <family val="1"/>
      </rPr>
      <t>Formation en cours d’emploi et Spécialisée</t>
    </r>
  </si>
  <si>
    <t>047</t>
  </si>
  <si>
    <r>
      <rPr>
        <sz val="12"/>
        <color rgb="FF000000"/>
        <rFont val="Times New Roman"/>
        <family val="1"/>
      </rPr>
      <t>Vie scolaire et transferts sociaux</t>
    </r>
  </si>
  <si>
    <r>
      <rPr>
        <sz val="12"/>
        <color rgb="FF000000"/>
        <rFont val="Times New Roman"/>
        <family val="1"/>
      </rPr>
      <t>Vie scolaire</t>
    </r>
  </si>
  <si>
    <r>
      <rPr>
        <sz val="12"/>
        <color rgb="FF000000"/>
        <rFont val="Times New Roman"/>
        <family val="1"/>
      </rPr>
      <t>Transferts sociaux</t>
    </r>
  </si>
  <si>
    <t>048</t>
  </si>
  <si>
    <r>
      <rPr>
        <sz val="12"/>
        <color rgb="FF000000"/>
        <rFont val="Times New Roman"/>
        <family val="1"/>
      </rPr>
      <t>Enseignement Supérieur et  Recherche Scientifique</t>
    </r>
  </si>
  <si>
    <t>049</t>
  </si>
  <si>
    <r>
      <rPr>
        <sz val="12"/>
        <color rgb="FF000000"/>
        <rFont val="Times New Roman"/>
        <family val="1"/>
      </rPr>
      <t>Enseignement et formation supérieurs</t>
    </r>
  </si>
  <si>
    <r>
      <rPr>
        <sz val="12"/>
        <color rgb="FF000000"/>
        <rFont val="Times New Roman"/>
        <family val="1"/>
      </rPr>
      <t>1er et 2ème cycles d’enseignement</t>
    </r>
  </si>
  <si>
    <r>
      <rPr>
        <sz val="12"/>
        <color rgb="FF000000"/>
        <rFont val="Times New Roman"/>
        <family val="1"/>
      </rPr>
      <t>Formation au 3ème  cycle</t>
    </r>
  </si>
  <si>
    <t>050</t>
  </si>
  <si>
    <r>
      <rPr>
        <sz val="12"/>
        <color rgb="FF000000"/>
        <rFont val="Times New Roman"/>
        <family val="1"/>
      </rPr>
      <t>Recherche scientifique et développement technologique</t>
    </r>
  </si>
  <si>
    <r>
      <rPr>
        <sz val="12"/>
        <color rgb="FF000000"/>
        <rFont val="Times New Roman"/>
        <family val="1"/>
      </rPr>
      <t>Soutien administratif à la recherche et gestion des finances</t>
    </r>
  </si>
  <si>
    <r>
      <rPr>
        <sz val="12"/>
        <color rgb="FF000000"/>
        <rFont val="Times New Roman"/>
        <family val="1"/>
      </rPr>
      <t>Recherche et développement</t>
    </r>
  </si>
  <si>
    <r>
      <rPr>
        <sz val="12"/>
        <color rgb="FF000000"/>
        <rFont val="Times New Roman"/>
        <family val="1"/>
      </rPr>
      <t>Innovation technologique</t>
    </r>
  </si>
  <si>
    <t>051</t>
  </si>
  <si>
    <r>
      <rPr>
        <sz val="12"/>
        <color rgb="FF000000"/>
        <rFont val="Times New Roman"/>
        <family val="1"/>
      </rPr>
      <t>Vie estudiantine</t>
    </r>
  </si>
  <si>
    <r>
      <rPr>
        <sz val="12"/>
        <color rgb="FF000000"/>
        <rFont val="Times New Roman"/>
        <family val="1"/>
      </rPr>
      <t>Œuvres universitaires</t>
    </r>
  </si>
  <si>
    <r>
      <rPr>
        <sz val="12"/>
        <color rgb="FF000000"/>
        <rFont val="Times New Roman"/>
        <family val="1"/>
      </rPr>
      <t>Conditions de vie des étudiants</t>
    </r>
  </si>
  <si>
    <t>052</t>
  </si>
  <si>
    <r>
      <rPr>
        <sz val="12"/>
        <color rgb="FF000000"/>
        <rFont val="Times New Roman"/>
        <family val="1"/>
      </rPr>
      <t>Formation et Enseignement Professionnels</t>
    </r>
  </si>
  <si>
    <t>053</t>
  </si>
  <si>
    <r>
      <rPr>
        <sz val="12"/>
        <color rgb="FF000000"/>
        <rFont val="Times New Roman"/>
        <family val="1"/>
      </rPr>
      <t>Formation Professionnelle</t>
    </r>
  </si>
  <si>
    <r>
      <rPr>
        <sz val="12"/>
        <color rgb="FF000000"/>
        <rFont val="Times New Roman"/>
        <family val="1"/>
      </rPr>
      <t>Formation Professionnelle initiale</t>
    </r>
  </si>
  <si>
    <r>
      <rPr>
        <sz val="12"/>
        <color rgb="FF000000"/>
        <rFont val="Times New Roman"/>
        <family val="1"/>
      </rPr>
      <t>Formation professionnelle continue et à distance</t>
    </r>
  </si>
  <si>
    <r>
      <rPr>
        <sz val="12"/>
        <color rgb="FF000000"/>
        <rFont val="Times New Roman"/>
        <family val="1"/>
      </rPr>
      <t>Ingénierie pédagogique de la Formation Professionnelle</t>
    </r>
  </si>
  <si>
    <t>054</t>
  </si>
  <si>
    <r>
      <rPr>
        <sz val="12"/>
        <color rgb="FF000000"/>
        <rFont val="Times New Roman"/>
        <family val="1"/>
      </rPr>
      <t>Enseignement Professionnel</t>
    </r>
  </si>
  <si>
    <r>
      <rPr>
        <sz val="12"/>
        <color rgb="FF000000"/>
        <rFont val="Times New Roman"/>
        <family val="1"/>
      </rPr>
      <t>Ingénierie pédagogique de l’Enseignement Professionnel</t>
    </r>
  </si>
  <si>
    <t>055</t>
  </si>
  <si>
    <r>
      <rPr>
        <sz val="12"/>
        <color rgb="FF000000"/>
        <rFont val="Times New Roman"/>
        <family val="1"/>
      </rPr>
      <t>Culture et Arts</t>
    </r>
  </si>
  <si>
    <t>056</t>
  </si>
  <si>
    <r>
      <rPr>
        <sz val="12"/>
        <color rgb="FF000000"/>
        <rFont val="Times New Roman"/>
        <family val="1"/>
      </rPr>
      <t>Arts et Lettres</t>
    </r>
  </si>
  <si>
    <r>
      <rPr>
        <sz val="12"/>
        <color rgb="FF000000"/>
        <rFont val="Times New Roman"/>
        <family val="1"/>
      </rPr>
      <t>Livre et lecture publique</t>
    </r>
  </si>
  <si>
    <r>
      <rPr>
        <sz val="12"/>
        <color rgb="FF000000"/>
        <rFont val="Times New Roman"/>
        <family val="1"/>
      </rPr>
      <t>Création et diffusion du produit culturel  et artistique</t>
    </r>
  </si>
  <si>
    <t>057</t>
  </si>
  <si>
    <r>
      <rPr>
        <sz val="12"/>
        <color rgb="FF000000"/>
        <rFont val="Times New Roman"/>
        <family val="1"/>
      </rPr>
      <t>Patrimoine culturel</t>
    </r>
  </si>
  <si>
    <r>
      <rPr>
        <sz val="12"/>
        <color rgb="FF000000"/>
        <rFont val="Times New Roman"/>
        <family val="1"/>
      </rPr>
      <t>Protection, valorisation et exploitation du patrimoine culturel</t>
    </r>
  </si>
  <si>
    <r>
      <rPr>
        <sz val="12"/>
        <color rgb="FF000000"/>
        <rFont val="Times New Roman"/>
        <family val="1"/>
      </rPr>
      <t>Restauration du patrimoine culturel</t>
    </r>
  </si>
  <si>
    <t>058</t>
  </si>
  <si>
    <r>
      <rPr>
        <sz val="12"/>
        <color rgb="FF000000"/>
        <rFont val="Times New Roman"/>
        <family val="1"/>
      </rPr>
      <t>Sports</t>
    </r>
  </si>
  <si>
    <t>060</t>
  </si>
  <si>
    <r>
      <rPr>
        <sz val="12"/>
        <color rgb="FF000000"/>
        <rFont val="Times New Roman"/>
        <family val="1"/>
      </rPr>
      <t>Jeunes talents, sports de l'elite et de haut niveau</t>
    </r>
  </si>
  <si>
    <r>
      <rPr>
        <sz val="12"/>
        <color rgb="FF000000"/>
        <rFont val="Times New Roman"/>
        <family val="1"/>
      </rPr>
      <t>Promotion du sport pour tous et en milieux educatif et spécialisé</t>
    </r>
  </si>
  <si>
    <r>
      <rPr>
        <sz val="12"/>
        <color rgb="FF000000"/>
        <rFont val="Times New Roman"/>
        <family val="1"/>
      </rPr>
      <t>Vie associative, établissements sportifs et l'éthique sportive</t>
    </r>
  </si>
  <si>
    <t>061</t>
  </si>
  <si>
    <r>
      <rPr>
        <sz val="12"/>
        <color rgb="FF000000"/>
        <rFont val="Times New Roman"/>
        <family val="1"/>
      </rPr>
      <t>Gestion du Ministere</t>
    </r>
  </si>
  <si>
    <r>
      <rPr>
        <sz val="12"/>
        <color rgb="FF000000"/>
        <rFont val="Times New Roman"/>
        <family val="1"/>
      </rPr>
      <t>Poste et Télécommunications</t>
    </r>
  </si>
  <si>
    <t>065</t>
  </si>
  <si>
    <r>
      <rPr>
        <sz val="12"/>
        <color rgb="FF000000"/>
        <rFont val="Times New Roman"/>
        <family val="1"/>
      </rPr>
      <t>Développement des services postaux</t>
    </r>
  </si>
  <si>
    <r>
      <rPr>
        <sz val="12"/>
        <color rgb="FF000000"/>
        <rFont val="Times New Roman"/>
        <family val="1"/>
      </rPr>
      <t>Développement de l'activité postale</t>
    </r>
  </si>
  <si>
    <r>
      <rPr>
        <sz val="12"/>
        <color rgb="FF000000"/>
        <rFont val="Times New Roman"/>
        <family val="1"/>
      </rPr>
      <t>Développement des services financiers postaux</t>
    </r>
  </si>
  <si>
    <t>066</t>
  </si>
  <si>
    <r>
      <rPr>
        <sz val="12"/>
        <color rgb="FF000000"/>
        <rFont val="Times New Roman"/>
        <family val="1"/>
      </rPr>
      <t>Développement des télécommunications</t>
    </r>
  </si>
  <si>
    <r>
      <rPr>
        <sz val="12"/>
        <color rgb="FF000000"/>
        <rFont val="Times New Roman"/>
        <family val="1"/>
      </rPr>
      <t>Développement et la sécurisation des infrastructures des Technologies de l'Information et de la Communication (TIC)</t>
    </r>
  </si>
  <si>
    <r>
      <rPr>
        <sz val="12"/>
        <color rgb="FF000000"/>
        <rFont val="Times New Roman"/>
        <family val="1"/>
      </rPr>
      <t>Développement des activités liées à la radiocommunication et des équipements sensibles des télécommunications</t>
    </r>
  </si>
  <si>
    <t>067</t>
  </si>
  <si>
    <r>
      <rPr>
        <sz val="12"/>
        <color rgb="FF000000"/>
        <rFont val="Times New Roman"/>
        <family val="1"/>
      </rPr>
      <t>Edification de la société algérienne  de l'information</t>
    </r>
  </si>
  <si>
    <r>
      <rPr>
        <sz val="12"/>
        <color rgb="FF000000"/>
        <rFont val="Times New Roman"/>
        <family val="1"/>
      </rPr>
      <t>Développement et promotion du contenu national, des services en ligne et généralisation des usages</t>
    </r>
  </si>
  <si>
    <r>
      <rPr>
        <sz val="12"/>
        <color rgb="FF000000"/>
        <rFont val="Times New Roman"/>
        <family val="1"/>
      </rPr>
      <t>Mise en place et la promotion d'un environnement de confiance pour l’utilisation des nouvelles technologies</t>
    </r>
  </si>
  <si>
    <t>068</t>
  </si>
  <si>
    <r>
      <rPr>
        <sz val="12"/>
        <color rgb="FF000000"/>
        <rFont val="Times New Roman"/>
        <family val="1"/>
      </rPr>
      <t>Solidarité Nationale, Famille et Condition de la Femme</t>
    </r>
  </si>
  <si>
    <t>069</t>
  </si>
  <si>
    <r>
      <rPr>
        <sz val="12"/>
        <color rgb="FF000000"/>
        <rFont val="Times New Roman"/>
        <family val="1"/>
      </rPr>
      <t>Personnes aux besoins spécifiques</t>
    </r>
  </si>
  <si>
    <r>
      <rPr>
        <sz val="12"/>
        <color rgb="FF000000"/>
        <rFont val="Times New Roman"/>
        <family val="1"/>
      </rPr>
      <t>Protection et insertion des personnes aux besoins spécifiques</t>
    </r>
  </si>
  <si>
    <r>
      <rPr>
        <sz val="12"/>
        <color rgb="FF000000"/>
        <rFont val="Times New Roman"/>
        <family val="1"/>
      </rPr>
      <t>Education et enseignement spécialisé des personnes aux besoins spécifiques</t>
    </r>
  </si>
  <si>
    <t>070</t>
  </si>
  <si>
    <r>
      <rPr>
        <sz val="12"/>
        <color rgb="FF000000"/>
        <rFont val="Times New Roman"/>
        <family val="1"/>
      </rPr>
      <t>Famille et condition de la femme</t>
    </r>
  </si>
  <si>
    <r>
      <rPr>
        <sz val="12"/>
        <color rgb="FF000000"/>
        <rFont val="Times New Roman"/>
        <family val="1"/>
      </rPr>
      <t>Protection et promotion de la Famille et de la femme</t>
    </r>
  </si>
  <si>
    <r>
      <rPr>
        <sz val="12"/>
        <color rgb="FF000000"/>
        <rFont val="Times New Roman"/>
        <family val="1"/>
      </rPr>
      <t>Protection de l'enfance et des personnes âgées</t>
    </r>
  </si>
  <si>
    <t>071</t>
  </si>
  <si>
    <r>
      <rPr>
        <sz val="12"/>
        <color rgb="FF000000"/>
        <rFont val="Times New Roman"/>
        <family val="1"/>
      </rPr>
      <t>Développement social et Action humanitaire</t>
    </r>
  </si>
  <si>
    <r>
      <rPr>
        <sz val="12"/>
        <color rgb="FF000000"/>
        <rFont val="Times New Roman"/>
        <family val="1"/>
      </rPr>
      <t>Développement social</t>
    </r>
  </si>
  <si>
    <r>
      <rPr>
        <sz val="12"/>
        <color rgb="FF000000"/>
        <rFont val="Times New Roman"/>
        <family val="1"/>
      </rPr>
      <t>Mouvement associatif et Action humanitaire</t>
    </r>
  </si>
  <si>
    <t>072</t>
  </si>
  <si>
    <r>
      <rPr>
        <sz val="12"/>
        <color rgb="FF000000"/>
        <rFont val="Times New Roman"/>
        <family val="1"/>
      </rPr>
      <t>Industrie et Production Pharmaceutique</t>
    </r>
  </si>
  <si>
    <t>073</t>
  </si>
  <si>
    <r>
      <rPr>
        <sz val="12"/>
        <color rgb="FF000000"/>
        <rFont val="Times New Roman"/>
        <family val="1"/>
      </rPr>
      <t>Compétitivité et Développement Industriels</t>
    </r>
  </si>
  <si>
    <r>
      <rPr>
        <sz val="12"/>
        <color rgb="FF000000"/>
        <rFont val="Times New Roman"/>
        <family val="1"/>
      </rPr>
      <t>Compétitivité Industrielle</t>
    </r>
  </si>
  <si>
    <r>
      <rPr>
        <sz val="12"/>
        <color rgb="FF000000"/>
        <rFont val="Times New Roman"/>
        <family val="1"/>
      </rPr>
      <t>Développement Industriel</t>
    </r>
  </si>
  <si>
    <t>074</t>
  </si>
  <si>
    <r>
      <rPr>
        <sz val="12"/>
        <color rgb="FF000000"/>
        <rFont val="Times New Roman"/>
        <family val="1"/>
      </rPr>
      <t>Appui à l'investissement</t>
    </r>
  </si>
  <si>
    <r>
      <rPr>
        <sz val="12"/>
        <color rgb="FF000000"/>
        <rFont val="Times New Roman"/>
        <family val="1"/>
      </rPr>
      <t>Promotion de l'Investissement</t>
    </r>
  </si>
  <si>
    <r>
      <rPr>
        <sz val="12"/>
        <color rgb="FF000000"/>
        <rFont val="Times New Roman"/>
        <family val="1"/>
      </rPr>
      <t>Appui à la PME</t>
    </r>
  </si>
  <si>
    <t>121</t>
  </si>
  <si>
    <r>
      <rPr>
        <sz val="12"/>
        <color rgb="FF000000"/>
        <rFont val="Times New Roman"/>
        <family val="1"/>
      </rPr>
      <t>Développement et Promotion de l'Industrie Pharmaceutique en Algerie</t>
    </r>
  </si>
  <si>
    <t>075</t>
  </si>
  <si>
    <r>
      <rPr>
        <sz val="12"/>
        <color rgb="FF000000"/>
        <rFont val="Times New Roman"/>
        <family val="1"/>
      </rPr>
      <t>Agriculture, Développement Rural et Pêche</t>
    </r>
  </si>
  <si>
    <t>076</t>
  </si>
  <si>
    <r>
      <rPr>
        <sz val="12"/>
        <color rgb="FF000000"/>
        <rFont val="Times New Roman"/>
        <family val="1"/>
      </rPr>
      <t>Agriculture et Développement Rural</t>
    </r>
  </si>
  <si>
    <r>
      <rPr>
        <sz val="12"/>
        <color rgb="FF000000"/>
        <rFont val="Times New Roman"/>
        <family val="1"/>
      </rPr>
      <t>Développement de l'agriculture</t>
    </r>
  </si>
  <si>
    <r>
      <rPr>
        <sz val="12"/>
        <color rgb="FF000000"/>
        <rFont val="Times New Roman"/>
        <family val="1"/>
      </rPr>
      <t>Sécurité et qualité sanitaires des aliments</t>
    </r>
  </si>
  <si>
    <r>
      <rPr>
        <sz val="12"/>
        <color rgb="FF000000"/>
        <rFont val="Times New Roman"/>
        <family val="1"/>
      </rPr>
      <t>Développement rural et gestion équilibrée et durable des territoires</t>
    </r>
  </si>
  <si>
    <t>077</t>
  </si>
  <si>
    <r>
      <rPr>
        <sz val="12"/>
        <color rgb="FF000000"/>
        <rFont val="Times New Roman"/>
        <family val="1"/>
      </rPr>
      <t>Forêts</t>
    </r>
  </si>
  <si>
    <r>
      <rPr>
        <sz val="12"/>
        <color rgb="FF000000"/>
        <rFont val="Times New Roman"/>
        <family val="1"/>
      </rPr>
      <t>Gestion et soutien</t>
    </r>
  </si>
  <si>
    <r>
      <rPr>
        <sz val="12"/>
        <color rgb="FF000000"/>
        <rFont val="Times New Roman"/>
        <family val="1"/>
      </rPr>
      <t>Gestion durable et conservation du patrimoine</t>
    </r>
  </si>
  <si>
    <t>117</t>
  </si>
  <si>
    <r>
      <rPr>
        <sz val="12"/>
        <color rgb="FF000000"/>
        <rFont val="Times New Roman"/>
        <family val="1"/>
      </rPr>
      <t>Pêche maritime</t>
    </r>
  </si>
  <si>
    <r>
      <rPr>
        <sz val="12"/>
        <color rgb="FF000000"/>
        <rFont val="Times New Roman"/>
        <family val="1"/>
      </rPr>
      <t>Développement des activités et des infrastructures liées à la Pêche</t>
    </r>
  </si>
  <si>
    <t>118</t>
  </si>
  <si>
    <r>
      <rPr>
        <sz val="12"/>
        <color rgb="FF000000"/>
        <rFont val="Times New Roman"/>
        <family val="1"/>
      </rPr>
      <t>Aquaculture</t>
    </r>
  </si>
  <si>
    <r>
      <rPr>
        <sz val="12"/>
        <color rgb="FF000000"/>
        <rFont val="Times New Roman"/>
        <family val="1"/>
      </rPr>
      <t>Développement des activités et des infrastructures liées à l'Aquaculture</t>
    </r>
  </si>
  <si>
    <t>119</t>
  </si>
  <si>
    <r>
      <rPr>
        <sz val="12"/>
        <color rgb="FF000000"/>
        <rFont val="Times New Roman"/>
        <family val="1"/>
      </rPr>
      <t>Contrôle des actvités et de la qualité des produits de la pêche et de l'aquaculture</t>
    </r>
  </si>
  <si>
    <r>
      <rPr>
        <sz val="12"/>
        <color rgb="FF000000"/>
        <rFont val="Times New Roman"/>
        <family val="1"/>
      </rPr>
      <t>Contrôle des activités de la Pêche et de l'aquaculture et de la salubrité des milieux et des produits halieutiques</t>
    </r>
  </si>
  <si>
    <t>078</t>
  </si>
  <si>
    <r>
      <rPr>
        <sz val="12"/>
        <color rgb="FF000000"/>
        <rFont val="Times New Roman"/>
        <family val="1"/>
      </rPr>
      <t>Gestion, intervention et soutien</t>
    </r>
  </si>
  <si>
    <r>
      <rPr>
        <sz val="12"/>
        <color rgb="FF000000"/>
        <rFont val="Times New Roman"/>
        <family val="1"/>
      </rPr>
      <t>Habitat, Urbanisme et Ville</t>
    </r>
  </si>
  <si>
    <t>079</t>
  </si>
  <si>
    <r>
      <rPr>
        <sz val="12"/>
        <color rgb="FF000000"/>
        <rFont val="Times New Roman"/>
        <family val="1"/>
      </rPr>
      <t>Logement</t>
    </r>
  </si>
  <si>
    <r>
      <rPr>
        <sz val="12"/>
        <color rgb="FF000000"/>
        <rFont val="Times New Roman"/>
        <family val="1"/>
      </rPr>
      <t>Logement public locatif</t>
    </r>
  </si>
  <si>
    <r>
      <rPr>
        <sz val="12"/>
        <color rgb="FF000000"/>
        <rFont val="Times New Roman"/>
        <family val="1"/>
      </rPr>
      <t>Aides aux logement</t>
    </r>
  </si>
  <si>
    <t>080</t>
  </si>
  <si>
    <r>
      <rPr>
        <sz val="12"/>
        <color rgb="FF000000"/>
        <rFont val="Times New Roman"/>
        <family val="1"/>
      </rPr>
      <t>Urbanisme et aménagement</t>
    </r>
  </si>
  <si>
    <r>
      <rPr>
        <sz val="12"/>
        <color rgb="FF000000"/>
        <rFont val="Times New Roman"/>
        <family val="1"/>
      </rPr>
      <t>Urbanisme</t>
    </r>
  </si>
  <si>
    <r>
      <rPr>
        <sz val="12"/>
        <color rgb="FF000000"/>
        <rFont val="Times New Roman"/>
        <family val="1"/>
      </rPr>
      <t>Aménagement du foncier</t>
    </r>
  </si>
  <si>
    <t>081</t>
  </si>
  <si>
    <r>
      <rPr>
        <sz val="12"/>
        <color rgb="FF000000"/>
        <rFont val="Times New Roman"/>
        <family val="1"/>
      </rPr>
      <t>Villes et Villes nouvelles</t>
    </r>
  </si>
  <si>
    <t>082</t>
  </si>
  <si>
    <r>
      <rPr>
        <sz val="12"/>
        <color rgb="FF000000"/>
        <rFont val="Times New Roman"/>
        <family val="1"/>
      </rPr>
      <t>Equipements publics</t>
    </r>
  </si>
  <si>
    <r>
      <rPr>
        <sz val="12"/>
        <color rgb="FF000000"/>
        <rFont val="Times New Roman"/>
        <family val="1"/>
      </rPr>
      <t>Équipements publics de l'éducation et de la formation</t>
    </r>
  </si>
  <si>
    <r>
      <rPr>
        <sz val="12"/>
        <color rgb="FF000000"/>
        <rFont val="Times New Roman"/>
        <family val="1"/>
      </rPr>
      <t>Équipements publics de sécurité et de santé</t>
    </r>
  </si>
  <si>
    <r>
      <rPr>
        <sz val="12"/>
        <color rgb="FF000000"/>
        <rFont val="Times New Roman"/>
        <family val="1"/>
      </rPr>
      <t>Autres publics équipements publics</t>
    </r>
  </si>
  <si>
    <t>083</t>
  </si>
  <si>
    <r>
      <rPr>
        <sz val="12"/>
        <color rgb="FF000000"/>
        <rFont val="Times New Roman"/>
        <family val="1"/>
      </rPr>
      <t>Commerce Intérieur et Régulation du Marché National</t>
    </r>
  </si>
  <si>
    <t>084</t>
  </si>
  <si>
    <r>
      <rPr>
        <sz val="12"/>
        <color rgb="FF000000"/>
        <rFont val="Times New Roman"/>
        <family val="1"/>
      </rPr>
      <t>Régulation et Promotion de la Concurrence</t>
    </r>
  </si>
  <si>
    <r>
      <rPr>
        <sz val="12"/>
        <color rgb="FF000000"/>
        <rFont val="Times New Roman"/>
        <family val="1"/>
      </rPr>
      <t>Régulation des Marchés</t>
    </r>
  </si>
  <si>
    <r>
      <rPr>
        <sz val="12"/>
        <color rgb="FF000000"/>
        <rFont val="Times New Roman"/>
        <family val="1"/>
      </rPr>
      <t>Organisation des Activités Commerciales</t>
    </r>
  </si>
  <si>
    <t>085</t>
  </si>
  <si>
    <r>
      <rPr>
        <sz val="12"/>
        <color rgb="FF000000"/>
        <rFont val="Times New Roman"/>
        <family val="1"/>
      </rPr>
      <t>Protection du Consommateur</t>
    </r>
  </si>
  <si>
    <r>
      <rPr>
        <sz val="12"/>
        <color rgb="FF000000"/>
        <rFont val="Times New Roman"/>
        <family val="1"/>
      </rPr>
      <t>Analyse et contrôle de la qualité</t>
    </r>
  </si>
  <si>
    <r>
      <rPr>
        <sz val="12"/>
        <color rgb="FF000000"/>
        <rFont val="Times New Roman"/>
        <family val="1"/>
      </rPr>
      <t>Contrôle des Pratiques Commerciales</t>
    </r>
  </si>
  <si>
    <t>087</t>
  </si>
  <si>
    <r>
      <rPr>
        <sz val="12"/>
        <color rgb="FF000000"/>
        <rFont val="Times New Roman"/>
        <family val="1"/>
      </rPr>
      <t>Communication</t>
    </r>
  </si>
  <si>
    <t>088</t>
  </si>
  <si>
    <r>
      <rPr>
        <sz val="12"/>
        <color rgb="FF000000"/>
        <rFont val="Times New Roman"/>
        <family val="1"/>
      </rPr>
      <t>Médias et Communication institutionnelle</t>
    </r>
  </si>
  <si>
    <r>
      <rPr>
        <sz val="12"/>
        <color rgb="FF000000"/>
        <rFont val="Times New Roman"/>
        <family val="1"/>
      </rPr>
      <t>Médias</t>
    </r>
  </si>
  <si>
    <r>
      <rPr>
        <sz val="12"/>
        <color rgb="FF000000"/>
        <rFont val="Times New Roman"/>
        <family val="1"/>
      </rPr>
      <t>Communication Institutionnelle</t>
    </r>
  </si>
  <si>
    <t>089</t>
  </si>
  <si>
    <r>
      <rPr>
        <sz val="12"/>
        <color rgb="FF000000"/>
        <rFont val="Times New Roman"/>
        <family val="1"/>
      </rPr>
      <t>Gestion Du Ministère</t>
    </r>
  </si>
  <si>
    <r>
      <rPr>
        <sz val="12"/>
        <color rgb="FF000000"/>
        <rFont val="Times New Roman"/>
        <family val="1"/>
      </rPr>
      <t>Travaux Publics et Infrastructures de Base</t>
    </r>
  </si>
  <si>
    <t>090</t>
  </si>
  <si>
    <r>
      <rPr>
        <sz val="12"/>
        <color rgb="FF000000"/>
        <rFont val="Times New Roman"/>
        <family val="1"/>
      </rPr>
      <t>Infrastructures routières et autoroutières</t>
    </r>
  </si>
  <si>
    <r>
      <rPr>
        <sz val="12"/>
        <color rgb="FF000000"/>
        <rFont val="Times New Roman"/>
        <family val="1"/>
      </rPr>
      <t>Développement des infrastructures routiéres</t>
    </r>
  </si>
  <si>
    <r>
      <rPr>
        <sz val="12"/>
        <color rgb="FF000000"/>
        <rFont val="Times New Roman"/>
        <family val="1"/>
      </rPr>
      <t>Entretien routier</t>
    </r>
  </si>
  <si>
    <r>
      <rPr>
        <sz val="12"/>
        <color rgb="FF000000"/>
        <rFont val="Times New Roman"/>
        <family val="1"/>
      </rPr>
      <t>Développement et entretien des autoroutes</t>
    </r>
  </si>
  <si>
    <t>091</t>
  </si>
  <si>
    <r>
      <rPr>
        <sz val="12"/>
        <color rgb="FF000000"/>
        <rFont val="Times New Roman"/>
        <family val="1"/>
      </rPr>
      <t>Infrastructures aéroportuaires</t>
    </r>
  </si>
  <si>
    <r>
      <rPr>
        <sz val="12"/>
        <color rgb="FF000000"/>
        <rFont val="Times New Roman"/>
        <family val="1"/>
      </rPr>
      <t>Développements des infrastructures aéroportuaires</t>
    </r>
  </si>
  <si>
    <r>
      <rPr>
        <sz val="12"/>
        <color rgb="FF000000"/>
        <rFont val="Times New Roman"/>
        <family val="1"/>
      </rPr>
      <t>Maintenances des infrastructures aéroportuaires</t>
    </r>
  </si>
  <si>
    <t>092</t>
  </si>
  <si>
    <r>
      <rPr>
        <sz val="12"/>
        <color rgb="FF000000"/>
        <rFont val="Times New Roman"/>
        <family val="1"/>
      </rPr>
      <t>Infrastructures maritimes</t>
    </r>
  </si>
  <si>
    <r>
      <rPr>
        <sz val="12"/>
        <color rgb="FF000000"/>
        <rFont val="Times New Roman"/>
        <family val="1"/>
      </rPr>
      <t>Développement des infrastructures maritimes</t>
    </r>
  </si>
  <si>
    <r>
      <rPr>
        <sz val="12"/>
        <color rgb="FF000000"/>
        <rFont val="Times New Roman"/>
        <family val="1"/>
      </rPr>
      <t>Maintenance des infrastructures maritimes et signalisation</t>
    </r>
  </si>
  <si>
    <t>142</t>
  </si>
  <si>
    <r>
      <rPr>
        <sz val="12"/>
        <color rgb="FF000000"/>
        <rFont val="Times New Roman"/>
        <family val="1"/>
      </rPr>
      <t>Infrastructures ferroviaires et transports guidés</t>
    </r>
  </si>
  <si>
    <r>
      <rPr>
        <sz val="12"/>
        <color rgb="FF000000"/>
        <rFont val="Times New Roman"/>
        <family val="1"/>
      </rPr>
      <t>Développement des Infrastructures Ferroviaires</t>
    </r>
  </si>
  <si>
    <r>
      <rPr>
        <sz val="12"/>
        <color rgb="FF000000"/>
        <rFont val="Times New Roman"/>
        <family val="1"/>
      </rPr>
      <t>Développement des infrastructures de transports guidés</t>
    </r>
  </si>
  <si>
    <t>097</t>
  </si>
  <si>
    <r>
      <rPr>
        <sz val="12"/>
        <color rgb="FF000000"/>
        <rFont val="Times New Roman"/>
        <family val="1"/>
      </rPr>
      <t>Transports</t>
    </r>
  </si>
  <si>
    <t>098</t>
  </si>
  <si>
    <r>
      <rPr>
        <sz val="12"/>
        <color rgb="FF000000"/>
        <rFont val="Times New Roman"/>
        <family val="1"/>
      </rPr>
      <t>Mobilité et logistique</t>
    </r>
  </si>
  <si>
    <r>
      <rPr>
        <sz val="12"/>
        <color rgb="FF000000"/>
        <rFont val="Times New Roman"/>
        <family val="1"/>
      </rPr>
      <t>Transports routiers et logistique</t>
    </r>
  </si>
  <si>
    <r>
      <rPr>
        <sz val="12"/>
        <color rgb="FF000000"/>
        <rFont val="Times New Roman"/>
        <family val="1"/>
      </rPr>
      <t>Transports ferroviaires et guidés</t>
    </r>
  </si>
  <si>
    <t>099</t>
  </si>
  <si>
    <r>
      <rPr>
        <sz val="12"/>
        <color rgb="FF000000"/>
        <rFont val="Times New Roman"/>
        <family val="1"/>
      </rPr>
      <t>Marine marchande et ports</t>
    </r>
  </si>
  <si>
    <r>
      <rPr>
        <sz val="12"/>
        <color rgb="FF000000"/>
        <rFont val="Times New Roman"/>
        <family val="1"/>
      </rPr>
      <t>Marine marchande</t>
    </r>
  </si>
  <si>
    <r>
      <rPr>
        <sz val="12"/>
        <color rgb="FF000000"/>
        <rFont val="Times New Roman"/>
        <family val="1"/>
      </rPr>
      <t>Ports</t>
    </r>
  </si>
  <si>
    <r>
      <rPr>
        <sz val="12"/>
        <color rgb="FF000000"/>
        <rFont val="Times New Roman"/>
        <family val="1"/>
      </rPr>
      <t>Aéronautique et météorologie</t>
    </r>
  </si>
  <si>
    <r>
      <rPr>
        <sz val="12"/>
        <color rgb="FF000000"/>
        <rFont val="Times New Roman"/>
        <family val="1"/>
      </rPr>
      <t>Aéronautique</t>
    </r>
  </si>
  <si>
    <r>
      <rPr>
        <sz val="12"/>
        <color rgb="FF000000"/>
        <rFont val="Times New Roman"/>
        <family val="1"/>
      </rPr>
      <t>Météorologie</t>
    </r>
  </si>
  <si>
    <t>101</t>
  </si>
  <si>
    <r>
      <rPr>
        <sz val="12"/>
        <color rgb="FF000000"/>
        <rFont val="Times New Roman"/>
        <family val="1"/>
      </rPr>
      <t>Tourisme et Artisanat</t>
    </r>
  </si>
  <si>
    <t>102</t>
  </si>
  <si>
    <r>
      <rPr>
        <sz val="12"/>
        <color rgb="FF000000"/>
        <rFont val="Times New Roman"/>
        <family val="1"/>
      </rPr>
      <t>Tourisme</t>
    </r>
  </si>
  <si>
    <r>
      <rPr>
        <sz val="12"/>
        <color rgb="FF000000"/>
        <rFont val="Times New Roman"/>
        <family val="1"/>
      </rPr>
      <t>Politique et promotion du  tourisme</t>
    </r>
  </si>
  <si>
    <r>
      <rPr>
        <sz val="12"/>
        <color rgb="FF000000"/>
        <rFont val="Times New Roman"/>
        <family val="1"/>
      </rPr>
      <t>Soutien aux projets touristiques</t>
    </r>
  </si>
  <si>
    <t>103</t>
  </si>
  <si>
    <r>
      <rPr>
        <sz val="12"/>
        <color rgb="FF000000"/>
        <rFont val="Times New Roman"/>
        <family val="1"/>
      </rPr>
      <t>Artisanat et métiers</t>
    </r>
  </si>
  <si>
    <r>
      <rPr>
        <sz val="12"/>
        <color rgb="FF000000"/>
        <rFont val="Times New Roman"/>
        <family val="1"/>
      </rPr>
      <t>Pilotage et encadrement du développement de l’artisanat et des métiers</t>
    </r>
  </si>
  <si>
    <r>
      <rPr>
        <sz val="12"/>
        <color rgb="FF000000"/>
        <rFont val="Times New Roman"/>
        <family val="1"/>
      </rPr>
      <t>Promotion et amélioration des performances des acteurs</t>
    </r>
  </si>
  <si>
    <t>104</t>
  </si>
  <si>
    <r>
      <rPr>
        <sz val="12"/>
        <color rgb="FF000000"/>
        <rFont val="Times New Roman"/>
        <family val="1"/>
      </rPr>
      <t>Santé</t>
    </r>
  </si>
  <si>
    <t>105</t>
  </si>
  <si>
    <r>
      <rPr>
        <sz val="12"/>
        <color rgb="FF000000"/>
        <rFont val="Times New Roman"/>
        <family val="1"/>
      </rPr>
      <t>Prévention et soins</t>
    </r>
  </si>
  <si>
    <t>106</t>
  </si>
  <si>
    <r>
      <rPr>
        <sz val="12"/>
        <color rgb="FF000000"/>
        <rFont val="Times New Roman"/>
        <family val="1"/>
      </rPr>
      <t>Formation dans le domaine de la santé</t>
    </r>
  </si>
  <si>
    <r>
      <rPr>
        <sz val="12"/>
        <color rgb="FF000000"/>
        <rFont val="Times New Roman"/>
        <family val="1"/>
      </rPr>
      <t>Formation et renforcement des compétences</t>
    </r>
  </si>
  <si>
    <t>107</t>
  </si>
  <si>
    <r>
      <rPr>
        <sz val="12"/>
        <color rgb="FF000000"/>
        <rFont val="Times New Roman"/>
        <family val="1"/>
      </rPr>
      <t>Travail, Emploi et Sécurité Sociale</t>
    </r>
  </si>
  <si>
    <t>108</t>
  </si>
  <si>
    <r>
      <rPr>
        <sz val="12"/>
        <color rgb="FF000000"/>
        <rFont val="Times New Roman"/>
        <family val="1"/>
      </rPr>
      <t>Inspection Générale du Travail</t>
    </r>
  </si>
  <si>
    <r>
      <rPr>
        <sz val="12"/>
        <color rgb="FF000000"/>
        <rFont val="Times New Roman"/>
        <family val="1"/>
      </rPr>
      <t>Gestion administrative et financière</t>
    </r>
  </si>
  <si>
    <r>
      <rPr>
        <sz val="12"/>
        <color rgb="FF000000"/>
        <rFont val="Times New Roman"/>
        <family val="1"/>
      </rPr>
      <t>Contrôle de l’application des dispositions  législatives et réglementaires du travail</t>
    </r>
  </si>
  <si>
    <t>109</t>
  </si>
  <si>
    <r>
      <rPr>
        <sz val="12"/>
        <color rgb="FF000000"/>
        <rFont val="Times New Roman"/>
        <family val="1"/>
      </rPr>
      <t>Soutien et promotion de l’emploi</t>
    </r>
  </si>
  <si>
    <r>
      <rPr>
        <sz val="12"/>
        <color rgb="FF000000"/>
        <rFont val="Times New Roman"/>
        <family val="1"/>
      </rPr>
      <t>Accès au marché  de l’emploi</t>
    </r>
  </si>
  <si>
    <r>
      <rPr>
        <sz val="12"/>
        <color rgb="FF000000"/>
        <rFont val="Times New Roman"/>
        <family val="1"/>
      </rPr>
      <t>Dispositif d’emploi</t>
    </r>
  </si>
  <si>
    <t>110</t>
  </si>
  <si>
    <r>
      <rPr>
        <sz val="12"/>
        <color rgb="FF000000"/>
        <rFont val="Times New Roman"/>
        <family val="1"/>
      </rPr>
      <t>Système de protection sociale</t>
    </r>
  </si>
  <si>
    <r>
      <rPr>
        <sz val="12"/>
        <color rgb="FF000000"/>
        <rFont val="Times New Roman"/>
        <family val="1"/>
      </rPr>
      <t>Mise en œuvre de la politique de sécurité sociale</t>
    </r>
  </si>
  <si>
    <r>
      <rPr>
        <sz val="12"/>
        <color rgb="FF000000"/>
        <rFont val="Times New Roman"/>
        <family val="1"/>
      </rPr>
      <t>Soutien au système de sécurité sociale</t>
    </r>
  </si>
  <si>
    <t>111</t>
  </si>
  <si>
    <r>
      <rPr>
        <sz val="12"/>
        <color rgb="FF000000"/>
        <rFont val="Times New Roman"/>
        <family val="1"/>
      </rPr>
      <t>Relations avec le Parlement</t>
    </r>
  </si>
  <si>
    <t>112</t>
  </si>
  <si>
    <r>
      <rPr>
        <sz val="12"/>
        <color rgb="FF000000"/>
        <rFont val="Times New Roman"/>
        <family val="1"/>
      </rPr>
      <t>Renforcement des relations entre le Gouvernement et le Parlement</t>
    </r>
  </si>
  <si>
    <r>
      <rPr>
        <sz val="12"/>
        <color rgb="FF000000"/>
        <rFont val="Times New Roman"/>
        <family val="1"/>
      </rPr>
      <t>Suivi du travail Parlementaire</t>
    </r>
  </si>
  <si>
    <r>
      <rPr>
        <sz val="12"/>
        <color rgb="FF000000"/>
        <rFont val="Times New Roman"/>
        <family val="1"/>
      </rPr>
      <t>Etude de textes législatifs et règlementaires</t>
    </r>
  </si>
  <si>
    <t>113</t>
  </si>
  <si>
    <r>
      <rPr>
        <sz val="12"/>
        <color rgb="FF000000"/>
        <rFont val="Times New Roman"/>
        <family val="1"/>
      </rPr>
      <t>Environnement et Qualité de la Vie</t>
    </r>
  </si>
  <si>
    <t>114</t>
  </si>
  <si>
    <r>
      <rPr>
        <sz val="12"/>
        <color rgb="FF000000"/>
        <rFont val="Times New Roman"/>
        <family val="1"/>
      </rPr>
      <t>Environnement et développement durable</t>
    </r>
  </si>
  <si>
    <r>
      <rPr>
        <sz val="12"/>
        <color rgb="FF000000"/>
        <rFont val="Times New Roman"/>
        <family val="1"/>
      </rPr>
      <t>Environnement urbain et industriel</t>
    </r>
  </si>
  <si>
    <r>
      <rPr>
        <sz val="12"/>
        <color rgb="FF000000"/>
        <rFont val="Times New Roman"/>
        <family val="1"/>
      </rPr>
      <t>Biodiversité et changement climatique</t>
    </r>
  </si>
  <si>
    <r>
      <rPr>
        <sz val="12"/>
        <color rgb="FF000000"/>
        <rFont val="Times New Roman"/>
        <family val="1"/>
      </rPr>
      <t>Education et sensibilisation environnementale</t>
    </r>
  </si>
  <si>
    <t>116</t>
  </si>
  <si>
    <r>
      <rPr>
        <sz val="12"/>
        <color rgb="FF000000"/>
        <rFont val="Times New Roman"/>
        <family val="1"/>
      </rPr>
      <t>Economie de la Connaissance, Start-up et Micro-Entreprises</t>
    </r>
  </si>
  <si>
    <t>123</t>
  </si>
  <si>
    <r>
      <rPr>
        <sz val="12"/>
        <color rgb="FF000000"/>
        <rFont val="Times New Roman"/>
        <family val="1"/>
      </rPr>
      <t>Promotion de l'économie de la connaissance, des startup et de l'entrepreneuriat</t>
    </r>
  </si>
  <si>
    <r>
      <rPr>
        <sz val="12"/>
        <color rgb="FF000000"/>
        <rFont val="Times New Roman"/>
        <family val="1"/>
      </rPr>
      <t>Promotion  de l'Economie de la Connaissance et des Startup</t>
    </r>
  </si>
  <si>
    <r>
      <rPr>
        <sz val="12"/>
        <color rgb="FF000000"/>
        <rFont val="Times New Roman"/>
        <family val="1"/>
      </rPr>
      <t>Promotion de l'Entrepreneuriat et de la créativité</t>
    </r>
  </si>
  <si>
    <t>124</t>
  </si>
  <si>
    <r>
      <rPr>
        <sz val="12"/>
        <color rgb="FF000000"/>
        <rFont val="Times New Roman"/>
        <family val="1"/>
      </rPr>
      <t>Hydraulique</t>
    </r>
  </si>
  <si>
    <t>093</t>
  </si>
  <si>
    <r>
      <rPr>
        <sz val="12"/>
        <color rgb="FF000000"/>
        <rFont val="Times New Roman"/>
        <family val="1"/>
      </rPr>
      <t>Mobilisation des ressources en eau et de la sécurité hydrique</t>
    </r>
  </si>
  <si>
    <r>
      <rPr>
        <sz val="12"/>
        <color rgb="FF000000"/>
        <rFont val="Times New Roman"/>
        <family val="1"/>
      </rPr>
      <t>Mobilisation des ressources en  eau Conventionnelles</t>
    </r>
  </si>
  <si>
    <r>
      <rPr>
        <sz val="12"/>
        <color rgb="FF000000"/>
        <rFont val="Times New Roman"/>
        <family val="1"/>
      </rPr>
      <t>Eau non conventionnelle</t>
    </r>
  </si>
  <si>
    <t>094</t>
  </si>
  <si>
    <r>
      <rPr>
        <sz val="12"/>
        <color rgb="FF000000"/>
        <rFont val="Times New Roman"/>
        <family val="1"/>
      </rPr>
      <t>Approvisionnement en eau potable et industrielle</t>
    </r>
  </si>
  <si>
    <r>
      <rPr>
        <sz val="12"/>
        <color rgb="FF000000"/>
        <rFont val="Times New Roman"/>
        <family val="1"/>
      </rPr>
      <t>Adduction et Réseaux de distribution en eau potable et industrielle</t>
    </r>
  </si>
  <si>
    <t>095</t>
  </si>
  <si>
    <r>
      <rPr>
        <sz val="12"/>
        <color rgb="FF000000"/>
        <rFont val="Times New Roman"/>
        <family val="1"/>
      </rPr>
      <t>Hydraulique agricole</t>
    </r>
  </si>
  <si>
    <r>
      <rPr>
        <sz val="12"/>
        <color rgb="FF000000"/>
        <rFont val="Times New Roman"/>
        <family val="1"/>
      </rPr>
      <t>Périmètres irrigués</t>
    </r>
  </si>
  <si>
    <r>
      <rPr>
        <sz val="12"/>
        <color rgb="FF000000"/>
        <rFont val="Times New Roman"/>
        <family val="1"/>
      </rPr>
      <t>Petite et moyenne hydraulique</t>
    </r>
  </si>
  <si>
    <t>096</t>
  </si>
  <si>
    <r>
      <rPr>
        <sz val="12"/>
        <color rgb="FF000000"/>
        <rFont val="Times New Roman"/>
        <family val="1"/>
      </rPr>
      <t>Assainissement et protection du milieu naturel</t>
    </r>
  </si>
  <si>
    <r>
      <rPr>
        <sz val="12"/>
        <color rgb="FF000000"/>
        <rFont val="Times New Roman"/>
        <family val="1"/>
      </rPr>
      <t>Réseaux d'assainissement et Systeme d'épuration</t>
    </r>
  </si>
  <si>
    <r>
      <rPr>
        <sz val="12"/>
        <color rgb="FF000000"/>
        <rFont val="Times New Roman"/>
        <family val="1"/>
      </rPr>
      <t>Protection des villes contre les inondations</t>
    </r>
  </si>
  <si>
    <t>143</t>
  </si>
  <si>
    <r>
      <rPr>
        <sz val="12"/>
        <color rgb="FF000000"/>
        <rFont val="Times New Roman"/>
        <family val="1"/>
      </rPr>
      <t>Jeunesse</t>
    </r>
  </si>
  <si>
    <t>059</t>
  </si>
  <si>
    <r>
      <rPr>
        <sz val="12"/>
        <color rgb="FF000000"/>
        <rFont val="Times New Roman"/>
        <family val="1"/>
      </rPr>
      <t>Promotion de l'animation socio-educative</t>
    </r>
  </si>
  <si>
    <r>
      <rPr>
        <sz val="12"/>
        <color rgb="FF000000"/>
        <rFont val="Times New Roman"/>
        <family val="1"/>
      </rPr>
      <t>Partenariat et établissements de jeunes</t>
    </r>
  </si>
  <si>
    <r>
      <rPr>
        <sz val="12"/>
        <color rgb="FF000000"/>
        <rFont val="Times New Roman"/>
        <family val="1"/>
      </rPr>
      <t>Tourisme et loisirs de jeunes</t>
    </r>
  </si>
  <si>
    <t>144</t>
  </si>
  <si>
    <r>
      <rPr>
        <sz val="12"/>
        <color rgb="FF000000"/>
        <rFont val="Times New Roman"/>
        <family val="1"/>
      </rPr>
      <t>Commerce Extérieur et Promotion des Exportations</t>
    </r>
  </si>
  <si>
    <t>086</t>
  </si>
  <si>
    <r>
      <rPr>
        <sz val="12"/>
        <color rgb="FF000000"/>
        <rFont val="Times New Roman"/>
        <family val="1"/>
      </rPr>
      <t>Encadrement des Echanges Commerciaux et Promotion des Exportations</t>
    </r>
  </si>
  <si>
    <r>
      <rPr>
        <sz val="12"/>
        <color rgb="FF000000"/>
        <rFont val="Times New Roman"/>
        <family val="1"/>
      </rPr>
      <t>Echanges Commerciaux</t>
    </r>
  </si>
  <si>
    <r>
      <rPr>
        <sz val="12"/>
        <color rgb="FF000000"/>
        <rFont val="Times New Roman"/>
        <family val="1"/>
      </rPr>
      <t>Promotion des Exportations hors Hydrocarbures</t>
    </r>
  </si>
  <si>
    <t>145</t>
  </si>
  <si>
    <r>
      <rPr>
        <sz val="12"/>
        <color rgb="FF000000"/>
        <rFont val="Times New Roman"/>
        <family val="1"/>
      </rPr>
      <t>S/Total Portefeuilles de Programmes 'Ministères'</t>
    </r>
  </si>
  <si>
    <r>
      <rPr>
        <sz val="12"/>
        <color rgb="FF000000"/>
        <rFont val="Times New Roman"/>
        <family val="1"/>
      </rPr>
      <t>Assemblée  Populaire  Nationale</t>
    </r>
  </si>
  <si>
    <t>125</t>
  </si>
  <si>
    <r>
      <rPr>
        <sz val="12"/>
        <color rgb="FF000000"/>
        <rFont val="Times New Roman"/>
        <family val="1"/>
      </rPr>
      <t>Législation et contrôle de l'Action du Gouvernement.</t>
    </r>
  </si>
  <si>
    <t>501</t>
  </si>
  <si>
    <r>
      <rPr>
        <sz val="12"/>
        <color rgb="FF000000"/>
        <rFont val="Times New Roman"/>
        <family val="1"/>
      </rPr>
      <t>Conseil de la Nation</t>
    </r>
  </si>
  <si>
    <t>126</t>
  </si>
  <si>
    <t>505</t>
  </si>
  <si>
    <r>
      <rPr>
        <sz val="12"/>
        <color rgb="FF000000"/>
        <rFont val="Times New Roman"/>
        <family val="1"/>
      </rPr>
      <t>Cour Constitutionnelle</t>
    </r>
  </si>
  <si>
    <t>130</t>
  </si>
  <si>
    <r>
      <rPr>
        <sz val="12"/>
        <color rgb="FF000000"/>
        <rFont val="Times New Roman"/>
        <family val="1"/>
      </rPr>
      <t>S/Total Portefeuilles de Dotations</t>
    </r>
  </si>
  <si>
    <t>502</t>
  </si>
  <si>
    <r>
      <rPr>
        <sz val="12"/>
        <color rgb="FF000000"/>
        <rFont val="Times New Roman"/>
        <family val="1"/>
      </rPr>
      <t>Cour Suprême</t>
    </r>
  </si>
  <si>
    <t>127</t>
  </si>
  <si>
    <r>
      <rPr>
        <sz val="12"/>
        <color rgb="FF000000"/>
        <rFont val="Times New Roman"/>
        <family val="1"/>
      </rPr>
      <t>Contrôle et évaluation des décisions judiciaires et l'unification de la jurisprudence</t>
    </r>
  </si>
  <si>
    <t>503</t>
  </si>
  <si>
    <r>
      <rPr>
        <sz val="12"/>
        <color rgb="FF000000"/>
        <rFont val="Times New Roman"/>
        <family val="1"/>
      </rPr>
      <t>Conseil d'Etat</t>
    </r>
  </si>
  <si>
    <t>128</t>
  </si>
  <si>
    <r>
      <rPr>
        <sz val="12"/>
        <color rgb="FF000000"/>
        <rFont val="Times New Roman"/>
        <family val="1"/>
      </rPr>
      <t>Régulation de l'activité des juridictions administratives et compétences consultatives</t>
    </r>
  </si>
  <si>
    <t>504</t>
  </si>
  <si>
    <r>
      <rPr>
        <sz val="12"/>
        <color rgb="FF000000"/>
        <rFont val="Times New Roman"/>
        <family val="1"/>
      </rPr>
      <t>Conseil Supérieur de la Magistrature</t>
    </r>
  </si>
  <si>
    <t>129</t>
  </si>
  <si>
    <r>
      <rPr>
        <sz val="12"/>
        <color rgb="FF000000"/>
        <rFont val="Times New Roman"/>
        <family val="1"/>
      </rPr>
      <t>Indépendance de la justice</t>
    </r>
  </si>
  <si>
    <r>
      <rPr>
        <sz val="12"/>
        <color rgb="FF000000"/>
        <rFont val="Times New Roman"/>
        <family val="1"/>
      </rPr>
      <t>Gestion des sessions du Conseil</t>
    </r>
  </si>
  <si>
    <t>506</t>
  </si>
  <si>
    <r>
      <rPr>
        <sz val="12"/>
        <color rgb="FF000000"/>
        <rFont val="Times New Roman"/>
        <family val="1"/>
      </rPr>
      <t>Cour des Comptes</t>
    </r>
  </si>
  <si>
    <t>131</t>
  </si>
  <si>
    <r>
      <rPr>
        <sz val="12"/>
        <color rgb="FF000000"/>
        <rFont val="Times New Roman"/>
        <family val="1"/>
      </rPr>
      <t>Contrôle du patrimoine et des fonds publics</t>
    </r>
  </si>
  <si>
    <r>
      <rPr>
        <sz val="12"/>
        <color rgb="FF000000"/>
        <rFont val="Times New Roman"/>
        <family val="1"/>
      </rPr>
      <t>Vérification et jugement des comptes de gestion.</t>
    </r>
  </si>
  <si>
    <r>
      <rPr>
        <sz val="12"/>
        <color rgb="FF000000"/>
        <rFont val="Times New Roman"/>
        <family val="1"/>
      </rPr>
      <t>Contrôle de la qualité de gestion, de l’exécution de la loi de Finances et l’évaluation des programmes publics</t>
    </r>
  </si>
  <si>
    <r>
      <rPr>
        <sz val="12"/>
        <color rgb="FF000000"/>
        <rFont val="Times New Roman"/>
        <family val="1"/>
      </rPr>
      <t>Administration et  générale</t>
    </r>
  </si>
  <si>
    <t>507</t>
  </si>
  <si>
    <r>
      <rPr>
        <sz val="12"/>
        <color rgb="FF000000"/>
        <rFont val="Times New Roman"/>
        <family val="1"/>
      </rPr>
      <t>Haute Autorité de Transparence, de Prévention et de Lutte Contre la Corruption</t>
    </r>
  </si>
  <si>
    <t>132</t>
  </si>
  <si>
    <r>
      <rPr>
        <sz val="12"/>
        <color rgb="FF000000"/>
        <rFont val="Times New Roman"/>
        <family val="1"/>
      </rPr>
      <t>Prévention et lutte contre la corruption</t>
    </r>
  </si>
  <si>
    <r>
      <rPr>
        <sz val="12"/>
        <color rgb="FF000000"/>
        <rFont val="Times New Roman"/>
        <family val="1"/>
      </rPr>
      <t>Formation, sensibilisation, prévention et lutte contre la corruption</t>
    </r>
  </si>
  <si>
    <t>508</t>
  </si>
  <si>
    <r>
      <rPr>
        <sz val="12"/>
        <color rgb="FF000000"/>
        <rFont val="Times New Roman"/>
        <family val="1"/>
      </rPr>
      <t>Autorité Nationale Indépendante des Elections</t>
    </r>
  </si>
  <si>
    <t>133</t>
  </si>
  <si>
    <r>
      <rPr>
        <sz val="12"/>
        <color rgb="FF000000"/>
        <rFont val="Times New Roman"/>
        <family val="1"/>
      </rPr>
      <t>Préparation, organisation, gestion et supervision de l'ensemble des opérations éléctorales et référendaires</t>
    </r>
  </si>
  <si>
    <r>
      <rPr>
        <sz val="12"/>
        <color rgb="FF000000"/>
        <rFont val="Times New Roman"/>
        <family val="1"/>
      </rPr>
      <t>Préparation de l'ensemble des opérations éléctorales et référendaires</t>
    </r>
  </si>
  <si>
    <r>
      <rPr>
        <sz val="12"/>
        <color rgb="FF000000"/>
        <rFont val="Times New Roman"/>
        <family val="1"/>
      </rPr>
      <t>Organisation, gestion et supervision de l'ensemble des opérations éléctorales et référendaires</t>
    </r>
  </si>
  <si>
    <r>
      <rPr>
        <sz val="12"/>
        <color rgb="FF000000"/>
        <rFont val="Times New Roman"/>
        <family val="1"/>
      </rPr>
      <t>Révision ordinaire des listes électorales</t>
    </r>
  </si>
  <si>
    <t>509</t>
  </si>
  <si>
    <r>
      <rPr>
        <sz val="12"/>
        <color rgb="FF000000"/>
        <rFont val="Times New Roman"/>
        <family val="1"/>
      </rPr>
      <t>Conseil National Economique, Social et Environnemental</t>
    </r>
  </si>
  <si>
    <t>134</t>
  </si>
  <si>
    <r>
      <rPr>
        <sz val="12"/>
        <color rgb="FF000000"/>
        <rFont val="Times New Roman"/>
        <family val="1"/>
      </rPr>
      <t>Dialogue ,  concertation et évaluation dans le domaine Economique, Social et Environnemental</t>
    </r>
  </si>
  <si>
    <r>
      <rPr>
        <sz val="12"/>
        <color rgb="FF000000"/>
        <rFont val="Times New Roman"/>
        <family val="1"/>
      </rPr>
      <t>Avis , recommandations et   élaboration des rapports et des études</t>
    </r>
  </si>
  <si>
    <t>510</t>
  </si>
  <si>
    <r>
      <rPr>
        <sz val="12"/>
        <color rgb="FF000000"/>
        <rFont val="Times New Roman"/>
        <family val="1"/>
      </rPr>
      <t>Haut Conseil Islamique</t>
    </r>
  </si>
  <si>
    <t>135</t>
  </si>
  <si>
    <r>
      <rPr>
        <sz val="12"/>
        <color rgb="FF000000"/>
        <rFont val="Times New Roman"/>
        <family val="1"/>
      </rPr>
      <t>Promotion des prescriptions religieuses islamiques</t>
    </r>
  </si>
  <si>
    <r>
      <rPr>
        <sz val="12"/>
        <color rgb="FF000000"/>
        <rFont val="Times New Roman"/>
        <family val="1"/>
      </rPr>
      <t>Encouragement et  promotion de l'ijtihad</t>
    </r>
  </si>
  <si>
    <t>511</t>
  </si>
  <si>
    <r>
      <rPr>
        <sz val="12"/>
        <color rgb="FF000000"/>
        <rFont val="Times New Roman"/>
        <family val="1"/>
      </rPr>
      <t>Haut Conseil de la Langue Arabe</t>
    </r>
  </si>
  <si>
    <t>136</t>
  </si>
  <si>
    <r>
      <rPr>
        <sz val="12"/>
        <color rgb="FF000000"/>
        <rFont val="Times New Roman"/>
        <family val="1"/>
      </rPr>
      <t>Promotion et généralisation de la langue arabe</t>
    </r>
  </si>
  <si>
    <r>
      <rPr>
        <sz val="12"/>
        <color rgb="FF000000"/>
        <rFont val="Times New Roman"/>
        <family val="1"/>
      </rPr>
      <t>Activités du Haut Conseil de la Langue Arabe</t>
    </r>
  </si>
  <si>
    <t>512</t>
  </si>
  <si>
    <r>
      <rPr>
        <sz val="12"/>
        <color rgb="FF000000"/>
        <rFont val="Times New Roman"/>
        <family val="1"/>
      </rPr>
      <t>Conseil National des Droits de l'Homme</t>
    </r>
  </si>
  <si>
    <t>137</t>
  </si>
  <si>
    <r>
      <rPr>
        <sz val="12"/>
        <color rgb="FF000000"/>
        <rFont val="Times New Roman"/>
        <family val="1"/>
      </rPr>
      <t>Droits de l'Homme</t>
    </r>
  </si>
  <si>
    <r>
      <rPr>
        <sz val="12"/>
        <color rgb="FF000000"/>
        <rFont val="Times New Roman"/>
        <family val="1"/>
      </rPr>
      <t>Promotion et protection des droits de l’homme</t>
    </r>
  </si>
  <si>
    <t>513</t>
  </si>
  <si>
    <r>
      <rPr>
        <sz val="12"/>
        <color rgb="FF000000"/>
        <rFont val="Times New Roman"/>
        <family val="1"/>
      </rPr>
      <t>Académie Algérienne des Sciences et des Technologies</t>
    </r>
  </si>
  <si>
    <t>138</t>
  </si>
  <si>
    <r>
      <rPr>
        <sz val="12"/>
        <color rgb="FF000000"/>
        <rFont val="Times New Roman"/>
        <family val="1"/>
      </rPr>
      <t>Promouvoir le développement national durable par les sciences et les technologies</t>
    </r>
  </si>
  <si>
    <r>
      <rPr>
        <sz val="12"/>
        <color rgb="FF000000"/>
        <rFont val="Times New Roman"/>
        <family val="1"/>
      </rPr>
      <t>La consultation et l'expertise dans le domaine des sciences et des technologies</t>
    </r>
  </si>
  <si>
    <t>514</t>
  </si>
  <si>
    <r>
      <rPr>
        <sz val="12"/>
        <color rgb="FF000000"/>
        <rFont val="Times New Roman"/>
        <family val="1"/>
      </rPr>
      <t>Conseil National de la Recherche Scientifique et des Technologies</t>
    </r>
  </si>
  <si>
    <t>139</t>
  </si>
  <si>
    <r>
      <rPr>
        <sz val="12"/>
        <color rgb="FF000000"/>
        <rFont val="Times New Roman"/>
        <family val="1"/>
      </rPr>
      <t>Développement de la recherche scientifique et technologique</t>
    </r>
  </si>
  <si>
    <r>
      <rPr>
        <sz val="12"/>
        <color rgb="FF000000"/>
        <rFont val="Times New Roman"/>
        <family val="1"/>
      </rPr>
      <t>Activité du Conseil</t>
    </r>
  </si>
  <si>
    <t>515</t>
  </si>
  <si>
    <r>
      <rPr>
        <sz val="12"/>
        <color rgb="FF000000"/>
        <rFont val="Times New Roman"/>
        <family val="1"/>
      </rPr>
      <t>Observatoire National de la Société Civile</t>
    </r>
  </si>
  <si>
    <t>140</t>
  </si>
  <si>
    <r>
      <rPr>
        <sz val="12"/>
        <color rgb="FF000000"/>
        <rFont val="Times New Roman"/>
        <family val="1"/>
      </rPr>
      <t>Promotion de la société civile.</t>
    </r>
  </si>
  <si>
    <r>
      <rPr>
        <sz val="12"/>
        <color rgb="FF000000"/>
        <rFont val="Times New Roman"/>
        <family val="1"/>
      </rPr>
      <t>Promotion de l'Action de la société civile</t>
    </r>
  </si>
  <si>
    <t>516</t>
  </si>
  <si>
    <r>
      <rPr>
        <sz val="12"/>
        <color rgb="FF000000"/>
        <rFont val="Times New Roman"/>
        <family val="1"/>
      </rPr>
      <t>Conseil Superieur de la Jeunesse</t>
    </r>
  </si>
  <si>
    <t>141</t>
  </si>
  <si>
    <r>
      <rPr>
        <sz val="12"/>
        <color rgb="FF000000"/>
        <rFont val="Times New Roman"/>
        <family val="1"/>
      </rPr>
      <t>Promotion  de la jeunesse</t>
    </r>
  </si>
  <si>
    <r>
      <rPr>
        <sz val="12"/>
        <color rgb="FF000000"/>
        <rFont val="Times New Roman"/>
        <family val="1"/>
      </rPr>
      <t>Activités du Conseil</t>
    </r>
  </si>
  <si>
    <r>
      <rPr>
        <sz val="12"/>
        <color rgb="FF000000"/>
        <rFont val="Times New Roman"/>
        <family val="1"/>
      </rPr>
      <t>S/Total Portefeuilles de Programmes 'Institutions'</t>
    </r>
  </si>
  <si>
    <r>
      <rPr>
        <sz val="12"/>
        <color rgb="FF000000"/>
        <rFont val="Times New Roman"/>
        <family val="1"/>
      </rPr>
      <t>Total Général</t>
    </r>
  </si>
  <si>
    <t>AE Engageé cumule</t>
  </si>
  <si>
    <t xml:space="preserve">Paiements cumulés </t>
  </si>
  <si>
    <t>CP 2025</t>
  </si>
  <si>
    <t>Réév 2025</t>
  </si>
  <si>
    <t xml:space="preserve">NK5.523.2.262.010.44
</t>
  </si>
  <si>
    <t>réalisation de la ligne ferroviaire reliant Hassi Mefsoukh et Mostaganem
N° de l’opération</t>
  </si>
  <si>
    <t>Affaires Religieuses et des Wakfs</t>
  </si>
  <si>
    <t>Suivi, réalisation et équipement d’une mosquée pôle à Mascara</t>
  </si>
  <si>
    <t>Enseignement Supérieur et de la Recherche Scientifique</t>
  </si>
  <si>
    <t>Suivi et réalisation de 6.000 places pédagogiques y compris une salle OMS, un terrain de football, une piscine semi-olympique et un théâtre de verdure à Mascara</t>
  </si>
  <si>
    <t>Jeunesse et Sports</t>
  </si>
  <si>
    <t xml:space="preserve">Suivi, réalisation et équipement d’un vélodrome à Mascara  </t>
  </si>
  <si>
    <t>Industrie Et De La Production Pharmaceutique</t>
  </si>
  <si>
    <t>Suivi et réalisation d’une zone industrielle 98 H à Oggaz, wilaya de Mascara (tranche 2)</t>
  </si>
  <si>
    <t>T3</t>
  </si>
  <si>
    <t>Etude d’adaptation, suivi , contrôle et travaux de réalisation et équipement de 09 centres de proximité pour le stockage intermédiaire des céréales au niveau de la wilaya de Mascarad’engagement :  DA</t>
  </si>
  <si>
    <t>Réalisation d'une pénétrante reliant l'autoroute - oust a Mascara sur 43 km</t>
  </si>
  <si>
    <t xml:space="preserve">59 000 000 000 </t>
  </si>
  <si>
    <t>Dédoublement de la RN4 sur 12 Km entre Sidi Daouad et Zeghloul</t>
  </si>
  <si>
    <t>1 500 000 000</t>
  </si>
  <si>
    <t>Etude et réalisation d'un établissement hospitalier spécialisé en urgences médicaux chirurgicales à Bouhanifia</t>
  </si>
  <si>
    <t>Suivi et réalisation d’un hôpital de 120 lits à Mascara</t>
  </si>
  <si>
    <t>Réalisation d'une station d'épuration des eaux usées pour la ville de Mohammadia y compris collecteur de rejet</t>
  </si>
  <si>
    <t>Etude , suivi et travaux de mise à niveau de deux (02) stations de lagunage aérés de la ville de Hacine et bouhnifia  y compris l’amélioration et réhabilitation de la collecte des rejets et intégration d’un système de traitement tertiaire (w. Mascara)</t>
  </si>
  <si>
    <t>Alimentation en Eau Potable de la commune de Mascara et du couloir Mohammadia - Sig à partir du Transfert MAO</t>
  </si>
  <si>
    <t>Confortement du Barrage Chorfa</t>
  </si>
  <si>
    <t>Transfert à partir du Barrage de Bouhanifia vers la retenue du Barrage de Fergoug</t>
  </si>
  <si>
    <t xml:space="preserve">infrastructure de base </t>
  </si>
  <si>
    <t>(routes et pénétrantes) :</t>
  </si>
  <si>
    <t>Réalisation Du Redoublement De La Rn06 (Carrefour Ain El Hadjar A Temetlas)</t>
  </si>
  <si>
    <t>Education et santé</t>
  </si>
  <si>
    <t xml:space="preserve">Etude, Réalisation Et Equipement De 2000 Places Pédagogiques </t>
  </si>
  <si>
    <t xml:space="preserve">Etude, Realisation Et Equipement D'Une Residence Universitaire De 1000 Lits A Saida </t>
  </si>
  <si>
    <t>1 642 759 000</t>
  </si>
  <si>
    <t xml:space="preserve">Suivi Et Réalisation De 2000 Places Pédagogiques </t>
  </si>
  <si>
    <t>Viabilisation Et Aménagement Du Nouveau Pôle Universitaire (2 Eme Tranche</t>
  </si>
  <si>
    <t>Développement rural et industrie</t>
  </si>
  <si>
    <t>Réalisation D'une Zone industriel/e A Sidi Ahmed (Sur 100 Ha) Wilaya De Saida (Tranche 1) »</t>
  </si>
  <si>
    <t>Réalisation D'une Zone lndustrielle A Sidi Ahmed (Sur 100 Ha) Wilaya De Saida (Tranche 2</t>
  </si>
  <si>
    <t>Enseignement supérieur et de la recherche scientifique </t>
  </si>
  <si>
    <t>Étude et réalisation de 8000 lits d'hébergement type standard et de 4280 lits améliorés (Villages méditerranéen)</t>
  </si>
  <si>
    <t xml:space="preserve">Jeunesse et des sports </t>
  </si>
  <si>
    <t>Réalisation et équipement de la 2éme tranche stade OMS (40000) places à Oran</t>
  </si>
  <si>
    <t>11 980 255</t>
  </si>
  <si>
    <t xml:space="preserve">Travaux publics et infrastructures de base </t>
  </si>
  <si>
    <t>Réalisation de la deuxième rocade d'Oran sur 21 KMs</t>
  </si>
  <si>
    <t>Extension du terminal à conteneurs du port d'Oran</t>
  </si>
  <si>
    <t>Étude, réalisation et équipement d’un établissement pénitentiaire pour 300 détenus à Ras El Ma</t>
  </si>
  <si>
    <t>jeunesse et des sports </t>
  </si>
  <si>
    <t>Étude, réalisation et équipement d'un centre régional des équipes nationales à Sidi Bel Abbes».</t>
  </si>
  <si>
    <t>industrie </t>
  </si>
  <si>
    <t>d’une zone industrielle à Ras El Ma.</t>
  </si>
  <si>
    <t>agriculture</t>
  </si>
  <si>
    <t>Étude, réalisation et équipement d'un centre de formation et de vulgarisation agricole à Sidi Bel Abbes</t>
  </si>
  <si>
    <t>travaux publics </t>
  </si>
  <si>
    <t>Aménagement du carrefour prolongement boulevard Guermouche Med - rocade Sud avec réalisation d'un ouvrage d'art sous voie ferré</t>
  </si>
  <si>
    <t>l’équipement d’un centre anti cancer à Sidi Bel Abbes</t>
  </si>
  <si>
    <t>l’hydraulique</t>
  </si>
  <si>
    <t>Protection du barrage de SARNO contre le déversement des eaux usées de la localité Dlahim</t>
  </si>
  <si>
    <t>Réalisation de 9.000 ML de forages y compris abris, électrification, équipement et raccordement aux réseaux existants à travers la wilaya</t>
  </si>
  <si>
    <t>Réalisation de transfert Sidi Bel Abbes vers les localités Nord de la wilaya</t>
  </si>
  <si>
    <t>Transfert des eaux de CHOTT CHERGUI vers les communes des Daïras de Telagh et Merine</t>
  </si>
  <si>
    <t>Réhabilitation de 03 stations de pompage du système de transfert des eaux du barrage de Sidi Abdelli vers Sidi Bel Abbes</t>
  </si>
  <si>
    <t>Réalisation de deux réservoirs d'une capacité de 20.000 M³ chacun au niveau du groupement urbain de Sidi Bel Abbes et leur raccordement au réseau existant</t>
  </si>
  <si>
    <t>Réalisation du dédoublement de la route nationale 7 sur 60km entre Maghnia et Marsat Ben M’hidi </t>
  </si>
  <si>
    <t>Portefeuille de programmes</t>
  </si>
  <si>
    <t>Programmes</t>
  </si>
  <si>
    <t>Sous-Programme</t>
  </si>
  <si>
    <t>Intitulé de l'opération</t>
  </si>
  <si>
    <t>N° de l'opération</t>
  </si>
  <si>
    <t>AE
Initiale</t>
  </si>
  <si>
    <t>AE
Actuelle</t>
  </si>
  <si>
    <t>Engagements
cumulés</t>
  </si>
  <si>
    <t>Cons.
Cumulées</t>
  </si>
  <si>
    <t>Taux
Fin</t>
  </si>
  <si>
    <t>Taux
Phys</t>
  </si>
  <si>
    <t>Date             d' individua.</t>
  </si>
  <si>
    <t xml:space="preserve">Nbre d'op. </t>
  </si>
  <si>
    <t>Localité</t>
  </si>
  <si>
    <t>PEC</t>
  </si>
  <si>
    <t>CHLEF</t>
  </si>
  <si>
    <t>Ex-PSD 31/12/2022</t>
  </si>
  <si>
    <t>011- Education nationale</t>
  </si>
  <si>
    <t>044- Enseignement</t>
  </si>
  <si>
    <t>01- Enseignement préparatoire et primaire</t>
  </si>
  <si>
    <t>Etude, construction et équipement de.70 groupes scolaires (16A1,16B1,17C1,21D1)+ 70 LOGTS ET 105 salles de classes en extension (remplacement du préfa) (programme de reconstruction).</t>
  </si>
  <si>
    <t>NF562342621020605</t>
  </si>
  <si>
    <t>*Travaux achevés
*Opération à clôturer</t>
  </si>
  <si>
    <t>02- Enseignement moyen normal et spécifique et a distance</t>
  </si>
  <si>
    <t xml:space="preserve">Etude, réalisation et équipement de 10 EF 8B6+ 2B5 </t>
  </si>
  <si>
    <t>NF562322621020603</t>
  </si>
  <si>
    <t>Dossier de clôture au niveau Trésor</t>
  </si>
  <si>
    <t>Etude, construction et équipement de 04 CEM (Oued Fodda, Boukader,El Karimia,Sidi Abderrahmane )</t>
  </si>
  <si>
    <t>NK562322621021305</t>
  </si>
  <si>
    <t>Travaux achevés,
Réévaluation accordé en 2025 (15 266 000 DA), avenant visé par CMW</t>
  </si>
  <si>
    <t>03- Enseignement secondaire normal, spécifique et a distance</t>
  </si>
  <si>
    <t>Etude, réalisation et équipement de 04 lycées (1000/300) (programme de reconstruction).</t>
  </si>
  <si>
    <t>NF562282621020605</t>
  </si>
  <si>
    <t>Etude, réalisation et équipement de 07 lycées (05 *800/200 R ET 2*1000/300 INT) avec installations sportives (LFC).</t>
  </si>
  <si>
    <t>NF562212621020606</t>
  </si>
  <si>
    <t>* Travaux achevés
*Opération à clôturer</t>
  </si>
  <si>
    <t>012- Enseignement supérieur et de la recherche scientifique</t>
  </si>
  <si>
    <t>049- Enseignement et formation supérieurs</t>
  </si>
  <si>
    <t>01- Premier et deuxième cycles d’enseignement</t>
  </si>
  <si>
    <t xml:space="preserve">Réalisation de 6000 places pédagogique à Chlef   </t>
  </si>
  <si>
    <t>NK562122621021101</t>
  </si>
  <si>
    <t>Travaux achevés (reste paiement des créances du  ETB chinoise (Problème de change de devis)</t>
  </si>
  <si>
    <t>051- Vie estudiantine</t>
  </si>
  <si>
    <t>01- Œuvres universitaires</t>
  </si>
  <si>
    <t xml:space="preserve">Suivi et réalisation de 2000 Lits d'hébergement </t>
  </si>
  <si>
    <t>NK562152621021102</t>
  </si>
  <si>
    <t xml:space="preserve">Suivi et réalisation  de 2000 places pédagogiques y compris bibliothèque de faculté </t>
  </si>
  <si>
    <t>NK562122621021201</t>
  </si>
  <si>
    <t>*Opération gelée
* Décision après la réunion des travaux d'assainissement:  proposition de maintenir l'opération avec changement d'intitulé pour supprimer la bibliothèque de faculté</t>
  </si>
  <si>
    <t>Etude et réalisation 2000 p.p en remplacement du préfabriqué</t>
  </si>
  <si>
    <t>NK562122621021301</t>
  </si>
  <si>
    <t>Achevée (reste paiement des créances du  ETB chinoise (Problème de change de devis)</t>
  </si>
  <si>
    <t>019- Industrie et de la production pharmaceutique</t>
  </si>
  <si>
    <t>074- Appui à l'investissement</t>
  </si>
  <si>
    <t>01- Promotion de l'Investissement</t>
  </si>
  <si>
    <t xml:space="preserve">Suivi et réalisation d'une zone industrielle à Boukadir 2, Wilaya de Chlef  </t>
  </si>
  <si>
    <t>NE517632621021801</t>
  </si>
  <si>
    <t xml:space="preserve">* Travaux achevés dans le cadre du marché
*  A.A.O pour  réalisation des travaux d'achèvement (voirie (GB+BB)+Trottoirs) pour les grands axes  lancé le 27/02/2025 (Ouverture des plis le 19/03/2025) de finalisation pour le reliquat resrant 701 000 000,00DA
* Nécéssite réévaluation d'un montant de 
1 361 551 097,06  pour prise en charge des travaux restants ( voiries et trottoir)
* Reste raccordement des différents réseaux non inscrits et non entamés pour l'ensemble des secteurs (travaux public, DRE, energie et Fibre optique)
* Raccordement de l'inergie gazière et électrique subordonné au bilan énergitique demandé par les futurs promoteurs
</t>
  </si>
  <si>
    <t xml:space="preserve">Suivi et réalisation d'une zone industrielle à Oued Sly (Tranche 2) </t>
  </si>
  <si>
    <t>NE517632621021803</t>
  </si>
  <si>
    <t>* Travaux à l'arrêt 17/12/2024 problème de Tuf (opposition + différence de niveau très importante entre les voiries et les lots projetés)
* Travaux en cours pour le lot D ( voire , AEP , Assainissement)  (65%)
*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</si>
  <si>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Indemnisation au titre de l’opération d’expropriation pour cause d’utilité publique de la zone industrielle de Boukadir</t>
  </si>
  <si>
    <t>NK557512621021304</t>
  </si>
  <si>
    <t xml:space="preserve">Opération d'indemnisation en cours
* ( 22 dossiers au niveau du tribunal administratif) en attendant le nouveau rapport d'évaluation </t>
  </si>
  <si>
    <t>021- Habitat, de l’ubanisme et de la ville</t>
  </si>
  <si>
    <t>080- Urbanisme et aménagement</t>
  </si>
  <si>
    <t>02- Aménagement du foncier</t>
  </si>
  <si>
    <t>Résorption des déficits en VRD</t>
  </si>
  <si>
    <t>NF572122621020801</t>
  </si>
  <si>
    <t>*Etude achevée et réceptionnée
*Opération à clôturer</t>
  </si>
  <si>
    <t>024- Travaux  publics et des infrastructures de base</t>
  </si>
  <si>
    <t>091- Infrastructures aéroportuaires</t>
  </si>
  <si>
    <t>01- Développements des infrastructures aéroportuaires</t>
  </si>
  <si>
    <t xml:space="preserve">Etude et réalisation d'un aérodrome à Chlef.  </t>
  </si>
  <si>
    <t>ND552782621020201</t>
  </si>
  <si>
    <t>Lot 01: Projet en voie d'achévement sur le 2éme bouts bétonnés( Reste fossé bétonés)</t>
  </si>
  <si>
    <t>090- Infrastructures routières et autoroutières</t>
  </si>
  <si>
    <t>01- Développement des infrastructures routières</t>
  </si>
  <si>
    <t>NK552232621021001</t>
  </si>
  <si>
    <t>* Travaux achevés
* Dossier de clôture au niveau du Trésor</t>
  </si>
  <si>
    <t>027- Santé</t>
  </si>
  <si>
    <t>105- Prévention et soins</t>
  </si>
  <si>
    <t>01- Prévention et soins</t>
  </si>
  <si>
    <t>Etude complémentaire, suivi, réalisation et équipement d'un centre Anticancéreux à Chlef.</t>
  </si>
  <si>
    <t>NF573382621020801</t>
  </si>
  <si>
    <t>Travaux en cours 
Dépassement des délais contractuels des travaux
Equipements (marchés visés)</t>
  </si>
  <si>
    <t xml:space="preserve">Etude, réalisation et équipement d'un hôpital mère et enfant   </t>
  </si>
  <si>
    <t>NK573112621021301</t>
  </si>
  <si>
    <t>Travaux en cours 
* Réévaluation accordée en 2025
(584 944 000 DA)</t>
  </si>
  <si>
    <t xml:space="preserve">Acquisition d'accélérateurs et accessoires de radiothérapie au profit du CAC Chlef  . </t>
  </si>
  <si>
    <t>NE573132621022202</t>
  </si>
  <si>
    <t xml:space="preserve">* Approbation CC le 22/11/2023, AAO le 01/2024, ouverture des plis le 18/03/2024
* lot n° 1 : Acquisition des accélérateurs: attribution le 05/09/2024 délais 7 mois, ODS le 30/09/2024
, lot n° 2 : (Acquisition d’un scanner-simulateur): ODS n°1 le 18/12/2024.
* lot n° 3 (Equipements de radio physique), lot n° 4 (Solution complète de curiethérapie hdr (infructueux) : Evaluation en cours </t>
  </si>
  <si>
    <t>Etude et réalisation d'un hôpital de 60 lits à Ain-Merane.</t>
  </si>
  <si>
    <t>NF573112621020801</t>
  </si>
  <si>
    <t>051- Hydraulique</t>
  </si>
  <si>
    <t>096- Assainissement et protection du milieu naturel</t>
  </si>
  <si>
    <t>01- Réseaux d’assainissement et systemes d'épuration</t>
  </si>
  <si>
    <t>Réalisation de la STEP de Chettia y compris collecteurs</t>
  </si>
  <si>
    <t>NK534292621021302</t>
  </si>
  <si>
    <t>* Gestion ONA
*Travaux en cours (Problème avec l'entreprise partie équipement)</t>
  </si>
  <si>
    <t>094- Approvisionnement en eau potable et industrielle</t>
  </si>
  <si>
    <t>01- Adduction et   Réseaux de distribution en eau potable et industrielle</t>
  </si>
  <si>
    <t>Alimentation en eau potable des zones rurales et éparses de la wilaya à partir de la SDEM de Tenés</t>
  </si>
  <si>
    <t>NL534122621021601</t>
  </si>
  <si>
    <t>Travaux achevés, reste paiement et clôture de l'opération</t>
  </si>
  <si>
    <t>Transfert de la station de dessalement d’eau de mer de Mainis vers la commune d’Oued Goussine</t>
  </si>
  <si>
    <t>NE534142621021801</t>
  </si>
  <si>
    <t>ODS d'arrêt le 30/10/2019, ODS de reprise transmis à l'entreprise FOREMHYD le 13/10/2024 pour signature.</t>
  </si>
  <si>
    <t>Programme 2023</t>
  </si>
  <si>
    <t>020- Agriculture et du Développement Rural</t>
  </si>
  <si>
    <t>076- Agriculture et développement rural</t>
  </si>
  <si>
    <t>01- Développement de l'agriculture</t>
  </si>
  <si>
    <t>Etude d'adaptation, suivi, contrôle et travaux de réalisation et équipement de 10 centres de proximité pour le stockage intermédiaire des céréales au niveau de la wilaya de chlef</t>
  </si>
  <si>
    <t>S1 020 076 01 4702 000 002 24 001</t>
  </si>
  <si>
    <t>Travaux en cours
ODS le 28/10/2024, délai 8 mois</t>
  </si>
  <si>
    <t>021-Habitat, de l'urbanisme et  de la ville</t>
  </si>
  <si>
    <t>Etude, suivi et réalisation de travaux de VRD primaires et secondaires à travers la wilaya de Chlef</t>
  </si>
  <si>
    <t>N1 021 080 02 2002 000 002 24 002</t>
  </si>
  <si>
    <t>024-Travaux publics et des infrastructures de base</t>
  </si>
  <si>
    <t xml:space="preserve"> 01- Développement des Infrastructures routières</t>
  </si>
  <si>
    <t xml:space="preserve">
réalisation de l'évitement Ouest de la ville de Ténès reliant RN 11-RN 19 en passant par la localité de flita sur 12 Kms</t>
  </si>
  <si>
    <t>N1 024 090 01 2002 000 002 24 004</t>
  </si>
  <si>
    <t>051-Hydraulique</t>
  </si>
  <si>
    <t>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</si>
  <si>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</si>
  <si>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 xml:space="preserve">Rejet des 03 marchés par CMW, lancement d'une nouvelle procédure, étude en cours, attente visa CTH  </t>
  </si>
  <si>
    <t>Habitat</t>
  </si>
  <si>
    <t>N 1 021 080 02 4844 000 044 14 003
NK5.721.8.262.144.14.01
Résorption du déficit en VRD à travers les communes  de la wilaya</t>
  </si>
  <si>
    <t>04/06/2015</t>
  </si>
  <si>
    <t xml:space="preserve">N 1 015 060 01 4031 000 044 14 001
NK5.742.2.262.144.14.15
Etude, réalisation et équipement d'un stades OMS 10 000 places à Ain Defla </t>
  </si>
  <si>
    <t>Etude d'adaptation           en cours</t>
  </si>
  <si>
    <t>14/05/2014</t>
  </si>
  <si>
    <t>N 1 024 090 01 4044 000 044 18 001
NE5.521.3.262.144.18.01
Travaux de modernisation de la RN65 sur 20 Km (Tacheta-Souk Lethnine)</t>
  </si>
  <si>
    <t>Reste un lot            en cours</t>
  </si>
  <si>
    <t>28/12/2018</t>
  </si>
  <si>
    <t>Tacheta</t>
  </si>
  <si>
    <t>Interieur</t>
  </si>
  <si>
    <t>N 1 005 020 01 4844 000 044 14 002
NK5.831.2.262.144.14.01
Réalisation d'un siège de wilaya à Ain Defla</t>
  </si>
  <si>
    <t>31/12/2014</t>
  </si>
  <si>
    <t>N 1 027 105 01 4043 000 044 08 001
NF5.731.1.262.144.08.01
Etude, réalisation  et équipement d'un hôpital de 240 lits</t>
  </si>
  <si>
    <t>Equipement en cours</t>
  </si>
  <si>
    <t>14/03/2008</t>
  </si>
  <si>
    <t xml:space="preserve"> Ain Defla</t>
  </si>
  <si>
    <t>Agriculture</t>
  </si>
  <si>
    <t>S 1 020 076 01 4744 000 044 23 001
Etude d'adaptation, suivi, contrôle et travaux de réalisation et équipement de 11 centres de proximité pour le stockage intermédiare des cériales au niveau de la wilaya de Ain Defla</t>
  </si>
  <si>
    <t>15/05/2024</t>
  </si>
  <si>
    <t>Ain Defla 
Djelida
 Bourached 
 El Amra
 Rouina 
 El Abadia
 B- E- Khaled 
Ain Lechièkh
 Djendel (03 sites)</t>
  </si>
  <si>
    <t>N 1 006 022 04 4844 000 044 06 001
NF5.853.3.262.144.06.01
Réalisation d'un EP (1000) détenus à Ain Defla</t>
  </si>
  <si>
    <t>12/03/2006</t>
  </si>
  <si>
    <t>Ens-Sup</t>
  </si>
  <si>
    <t>N 1 012 051 01 4032 000 044 11 002
NK5.621.5.262.144.11.01
Suivi et réalisation de 3.000 lits d'hébergement à Ain-Soltane</t>
  </si>
  <si>
    <t>03/03/2011</t>
  </si>
  <si>
    <t>Ain soltane</t>
  </si>
  <si>
    <t>N 1 012 049 01 4034 000 044 12 004
NK5.621.3.262.144.12.01
Suivi et réalisation de 2000 places pédagogiques</t>
  </si>
  <si>
    <t>11/03/2012</t>
  </si>
  <si>
    <t>Khemis Miliana</t>
  </si>
  <si>
    <t>N 1 012 051 01 4032 000 044 12 003
NK5.621.5.262.144.12.01
Suivi et réalisation de 1000 lits d'hébergement -Ain-Soltane</t>
  </si>
  <si>
    <t>Réalisation  de la STEP de Relizane</t>
  </si>
  <si>
    <t>NF5 342 3 262.148 06 01</t>
  </si>
  <si>
    <t>المشروع في طورالإنتهاء</t>
  </si>
  <si>
    <t>Etude et Réalisation d'une station d'épuration à Oued Rhiou</t>
  </si>
  <si>
    <t xml:space="preserve">NK 5 342 3 262 148 13 01 </t>
  </si>
  <si>
    <t>ADDUCTION D'EAU DESSALEE DESSRVANT LA WILAYA DE RELIZANE  A PARTIR DU RESERVOIR 10 000 M3 PROJETE A MOSTAGANEM</t>
  </si>
  <si>
    <t>NK 5 323  2 262 068 02</t>
  </si>
  <si>
    <t>Réalisation d'un passage inférieur au niveau de l'intersection du CW 13 et de la déviation poids lourd</t>
  </si>
  <si>
    <t>مشروع ممول من طرف الصندوق الوطني للطرق والطرقات السريعة وأنجز ماديا وماليا</t>
  </si>
  <si>
    <t>Portefeuille 010: Affaires Religieuses et Wakfs</t>
  </si>
  <si>
    <t>Suivi, réalisation et équipement d'une mosquée pôle à Relizane</t>
  </si>
  <si>
    <t>NK5 762 8 262.148 11 02</t>
  </si>
  <si>
    <t xml:space="preserve">المشروع في طورالإنجاز </t>
  </si>
  <si>
    <t>Portefeuille 006 : Justice</t>
  </si>
  <si>
    <t xml:space="preserve">Réalisation d'un centre pénitenciaire de 300 détenu à Sidi Moussa_x000D_
</t>
  </si>
  <si>
    <t>N1.006.022.04.4042.000.042.04.001</t>
  </si>
  <si>
    <t>En Cours, travaux relancés (en cours), marchés visés : mur de clôture + mur de soutènement + éclairage extérieur,  : chauffage (procédures relancés), travaux sont en cours :
-CES / VRD / ELECTRICTE / UNE PARTIE DU MUR DE RONDE  et climatisation projet réévalué en 2022</t>
  </si>
  <si>
    <t>Portefeuille 007 : Finances</t>
  </si>
  <si>
    <t xml:space="preserve">Etude, réalisation et équipement d'une Ecole Nationale de Trésor à Tipasa_x000D_
</t>
  </si>
  <si>
    <t>N1.007.025.04.4023.000.042.09.001</t>
  </si>
  <si>
    <t xml:space="preserve"> Suivi, réalisation et équipement d'une mosquée pôle à Tipasa _x000D_
</t>
  </si>
  <si>
    <t>N.1.010.041.04.4014.000.042.11.002</t>
  </si>
  <si>
    <t>Portefeuille 015 : Jeunesse et des Sports</t>
  </si>
  <si>
    <t xml:space="preserve"> Etude réalisation et équipement d'un stade de football de 10 000 places à Cherchell_x000D_</t>
  </si>
  <si>
    <t>N.1.015.060.01.4030.000.042.10.006</t>
  </si>
  <si>
    <t xml:space="preserve"> Suivi, réalisation et équipement d'un centre de regroupement à Fouka _x000D_
</t>
  </si>
  <si>
    <t>N.1.015.060.01.4030.000.042.11.008</t>
  </si>
  <si>
    <t xml:space="preserve"> Travaux de mise à niveau ,extension et équipement du stade de Koléa (2è Tranche)_x000D_
</t>
  </si>
  <si>
    <t>N.1.015.060.01.4030.000.042.11.009</t>
  </si>
  <si>
    <t>Portefeuille 021 : Habitat, Urbanisme et Ville</t>
  </si>
  <si>
    <t xml:space="preserve"> Amélioration urbaine et travaux VRD au niveau des Ahouaches et zones secondaires ._x000D_</t>
  </si>
  <si>
    <t>N.1.021.080.02.4001.000.042.14.001</t>
  </si>
  <si>
    <t>Réhabilitation et amélioration urbaine des vieux quartiers de Cherchell, Koléa, Gouraya , Tipasa, Hadjout et Fouka_x000D_</t>
  </si>
  <si>
    <t>N.1.021.080.02.4001.000.042.14.002</t>
  </si>
  <si>
    <t>Portefeuille 051 : Hydraulique</t>
  </si>
  <si>
    <t xml:space="preserve"> Réalisation de six (6) réservoirs d'une capacités de 2 000 m3 chaqu'un au daira de Damous ,Gouraya, Cherchell ,Sidi Amar y compris le système d'adduction et de distribution _x000D_</t>
  </si>
  <si>
    <t>N1.051.094.01.4842.000.042.14.010</t>
  </si>
  <si>
    <t xml:space="preserve">   Opération en cours  :                                                 * 01 projet Achevée                                                      * 04 projets : travaux  en cours         * 01 projet procedure administratif en cour aprés la résiliation de la première Entreprise ( zone d'ombre)</t>
  </si>
  <si>
    <t>Réalisation d'une station d'épuration à Menaceur y compris système de collecte pour la protection du barrage de Boukerdane_x000D_</t>
  </si>
  <si>
    <t>N1.051.096.01.4842.000.042.18.008</t>
  </si>
  <si>
    <t>Opération en cours 
-STEP Mencaceur : à l'arret 
-Système de collecte : travaux en cours
* Demande de réévaluation pour prise en charge partie conditionnelle (500 MDA) rejeté par le MF/DGB en date du 24/03/2024: : services DGB resaisis en date du 19/05/2024</t>
  </si>
  <si>
    <t>Portefeuille 027 : Santé</t>
  </si>
  <si>
    <t>Etude d'adaptation et réalisation et équipement d'un hôpital 60 lits à Bou-Ismail_x000D_</t>
  </si>
  <si>
    <t>N.1.027.105.01.4041.000.042.13.016</t>
  </si>
  <si>
    <t>Portefeuille 024 :Travaux publics et des infrastructures de Base</t>
  </si>
  <si>
    <t xml:space="preserve">évitement de la ville de Koléa </t>
  </si>
  <si>
    <t>N1.024.090.01.4042.000.042.11.003</t>
  </si>
  <si>
    <t xml:space="preserve"> Réhabilitation de la RN11 sur plusieurs sections_x000D_</t>
  </si>
  <si>
    <t>N1.024.090.02.4042.000.042.10.038</t>
  </si>
  <si>
    <t>N1.020.076.01.4738.000.038.23.001
Etude d'adaptation, suivi, contrôle et travaux de réalisation et équipement de 09 centres de proximité pour le stockage intermédiaire des céréales au niveau de la Wilaya de Tissemsilt(Décision n° MF/2023/DI/911 du 21/12/2023)</t>
  </si>
  <si>
    <t>Etude 100%
réalisation 20%</t>
  </si>
  <si>
    <t>décision de couverture financiére élaborée le 19/02/2024
décision d'individualisation N°001 élaborée le 09/07/2024
(RESPONSABLE D'ACTION: MONSIEUR LE WALI)</t>
  </si>
  <si>
    <t>N.1.021.080.02.2038.000.038.24.001
Etude, suivi et réalisation de travaux de VRD primaires et secondaires à travers la wilaya de Tissemsilt - Programme 2024</t>
  </si>
  <si>
    <t>Acquisition des équipements au profit de l'hopital 60 lits à Lardjem (W/ Tissemsilt)</t>
  </si>
  <si>
    <t>32 - GRANDE HYDRAULIQUE</t>
  </si>
  <si>
    <t>REALISATION DES COLLECTEURS PRINCIPAUX D'ASSAINISSEMENT Y COMPRIS SYSTEME EPURATOIRE A BENI CHAIB</t>
  </si>
  <si>
    <t>OULED BESSEM-AMMARI-SIDI LANTRI-SIDI SLIMANE-YOUSSOUFIA-M'GUISBA-TISSEMSILT (ROUTE HAMADIA-ROUTE BOUGARA)- BBN-BORDJ EMIR AEK- BENI CHAIB</t>
  </si>
  <si>
    <t xml:space="preserve">LA MISE A NIVEAU ET MODERNISATION DE LA STATION DE TRAITEMENT DE DEUR DEUR , LES STATIONS DE POMPAGE BOUGARA, KHEMISTI ET  DEUR DEUR </t>
  </si>
  <si>
    <t>KHEMISTI-BOUGARA- TEH</t>
  </si>
  <si>
    <t xml:space="preserve"> 52 - INFRASTRUCTURES ROUTIERES</t>
  </si>
  <si>
    <t>RN14: RECTIFICATION ET RENFORCEMENT DU PK.88+000 AU PK.118+000 SUR 30 KMS</t>
  </si>
  <si>
    <t>TISSEMSILT-LAYOUNE-KHEMISTI</t>
  </si>
  <si>
    <t>RECONSTRUCTION DES CHEMINS DE WILAYA</t>
  </si>
  <si>
    <t>TISSEMSILT-KHEMISTI-AMMARI</t>
  </si>
  <si>
    <t xml:space="preserve">ENTRETIEN DES CHEMINS COMMUNAUX  </t>
  </si>
  <si>
    <t>TISSEMSILT-BBN-LARDJEM-B/EMIR AEK-B/CHAIB-LARBAA-TEH-TAMELLAHET-KHEMISTI</t>
  </si>
  <si>
    <t xml:space="preserve">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t>
  </si>
  <si>
    <t>O/BESSEM-B/CHAIB-S/ABED-B/LAHCENE-S/SLIMANE-LAAYOUNE-B EMIR AEK-MELAAB</t>
  </si>
  <si>
    <t>REALISATION DE L'EVITEMENT DES VILLES DE KHEMISTI  ET LAAYOUNE SUR 12 KM</t>
  </si>
  <si>
    <t>KHEMISTI -LAAYOUNE</t>
  </si>
  <si>
    <t>ENTRETIEN DES CHEMINS DE WILAYA</t>
  </si>
  <si>
    <t>PROGRAMME COMPLEMENTAIRE</t>
  </si>
  <si>
    <t xml:space="preserve"> A TRAVERS LA WILAYA</t>
  </si>
  <si>
    <t>ENTRETIEN DES CHEMINS COMMUNAUX</t>
  </si>
  <si>
    <t>REALISATION DU DEDOUBLEMENT DE LA RN14 ENTRE TISSEMSILT ET LIMITE WILAYA AVEC TIARET SUR 08 KMS AVEC CONSTRUCTION D'UN ECHANGEUR</t>
  </si>
  <si>
    <t>TISSEMSILT</t>
  </si>
  <si>
    <t>SUIVI ET REALISATION DU DEDOUBLEMENT DE LA RN120 ENTRE LAAYOUNE ET LA LIMITE DE LA WILAYA DE DJELFA SUR 22 KMS</t>
  </si>
  <si>
    <t xml:space="preserve">LAAYOUNE </t>
  </si>
  <si>
    <t>INFRASTRUCTURES ADMINISTRATIVES</t>
  </si>
  <si>
    <t>ETUDE, REALISATION ET EQUIPEMENT D'UNE COUR DE JUSTICE</t>
  </si>
  <si>
    <t xml:space="preserve">ETUDE, REALISATION ET EQUIPEMENT D'UN ETABLISSEMENT PENITENTIAIRE DE 300 DETENUS </t>
  </si>
  <si>
    <t>LAAYOUNE</t>
  </si>
  <si>
    <t>ETUDE ET REALISATION D'UNE UNITE REPUBLICAINE DE SECURITE AVEC 04 LOGTS D'ASTREINTE ET ACQUISITION D'UN GROUPE ELECTROGENE</t>
  </si>
  <si>
    <t>ETUDE, REALISATION ET EQUIPEMENT D'UNE CITE ADMINISTRATIVE A TISSEMSILT</t>
  </si>
  <si>
    <t>ETUDE 90%</t>
  </si>
  <si>
    <t>64 - ENSEIGNEMENT SUPERIEUR</t>
  </si>
  <si>
    <t>SUIVI ET REALISATION DE 2000 LITS  D'HEBERGEMENT</t>
  </si>
  <si>
    <t>65 - ENSEIGNEMENT SUPERIEUR</t>
  </si>
  <si>
    <t>SUIVI ET REALISATION DE 4000 PLACES PEDAGOGIQUES</t>
  </si>
  <si>
    <t>66 - ENSEIGNEMENT SUPERIEUR</t>
  </si>
  <si>
    <t>SUIVI ET REALISATION DE 1000 LITS D’HEBERGEMENT  </t>
  </si>
  <si>
    <t>OPERATION GELEE
A MAINTENIR</t>
  </si>
  <si>
    <t xml:space="preserve"> Santé</t>
  </si>
  <si>
    <t>ETUDE ET REALISATION D'UN HOPITAL DE 60 LITS</t>
  </si>
  <si>
    <t>LARDJEM</t>
  </si>
  <si>
    <t>SUIVI , RÉALISATION ET ÉQUIPEMENT D'UN HÔPITAL 240 LITS À TISSEMSILT</t>
  </si>
  <si>
    <t>ETUDE, SUIVI ET REHABILITATION DE 22 STADES COMMUNAUX</t>
  </si>
  <si>
    <t>A TRAVERS LA WILAYA</t>
  </si>
  <si>
    <t>TRAVAUX DE VOIRIE ET RÉSEAUX DIVERS ( VRD)</t>
  </si>
  <si>
    <t>TISSEMSILT
O/BESSEM
KHEMISTI
LAAYOUNE
THENIET EH
BORDJ E- AEK
YOUSSOUFIA
AMMARI
S/ ABED
MAACEM
B/ BOUNAAMA
BENI LAHCEN
S/ SLIMANE
B/ CHAIB
LAZHARIA
BOUCAID
LARBAA
LARDJEM
TAMELLAHET
MELAAB
SIDI LANTRI
S/BOUTOUCHENT</t>
  </si>
  <si>
    <t xml:space="preserve">TRAVAUX DE VRD DE L'HABITAT RURAL GROUPÉ À TRAVERS LES WILAYAS DES HAUTS PLATEAUX -PROG 2018 </t>
  </si>
  <si>
    <t>Etude,réalisation et équipement d'un centre national de formation des personnels des colléctivités locales à Tiaret.</t>
  </si>
  <si>
    <t>NF5.651.8.262.114.08.01
N.1.005.020.01.4814.000.014.08.001</t>
  </si>
  <si>
    <t>Achevée, reste paiement et Equip par la DAL</t>
  </si>
  <si>
    <t>_x000D_Réalisation d'un siège de wilaya à Tiaret</t>
  </si>
  <si>
    <t xml:space="preserve">NI
</t>
  </si>
  <si>
    <t>Opération gelée, Dde levée de gel introduite le 19/04/2023 sous le n°262 au niv. du MF/DGB et MICLAT/SG</t>
  </si>
  <si>
    <t>Etude, réalisation et équipement d'un tribunal à Frenda.</t>
  </si>
  <si>
    <t>NF5.853.2.262.114.08.01
N.1.006.021.01.4014.000.014.08.004</t>
  </si>
  <si>
    <t>travaux achevés, la partie "Equip-DAL, Dde réév arbit 2025 (50 000)</t>
  </si>
  <si>
    <t>Etude, réalisation et équipement d'un établissement pénitentiaire (300) détenus à Frenda.</t>
  </si>
  <si>
    <t>NF5.853.3.262.114.06.01
N.1.006.022.04.4814.000.014.06.001</t>
  </si>
  <si>
    <t>reste lot aspect de sécurité+signal d'appel, déc. chang. Int. pour ajouter la partie "équip" n° MF/2024/DM/202 du 04/03/2024</t>
  </si>
  <si>
    <t>Réalisation et équipement d'un établissement pénitentiaire 300 détenus à Sougueur.</t>
  </si>
  <si>
    <t>SF5.853.3.262.114.07.01
S.1.006.022.04.4814.000.014.07.004</t>
  </si>
  <si>
    <t>reste lo aspect de sécurité+signal d'appel</t>
  </si>
  <si>
    <t>NK5.621.8.262.114.11.01
N.1.012.049.01.4012.000.014.11.002</t>
  </si>
  <si>
    <t>6000 pp achevée dont 2000 pp (reste engag et paiement Av de clôt ETB, Dde réév arbit 2025 (82 000)</t>
  </si>
  <si>
    <t>Suivi et réalisation de 3000 lits d'hébergement (Karman)</t>
  </si>
  <si>
    <t>NK5.621.5.262.114.11.01
N.1.012.051.01.4011.000.014.11.003</t>
  </si>
  <si>
    <t>Achevée, reste paiement BET et ETB</t>
  </si>
  <si>
    <t>Etude,Suivi et Viabilisation de la zône industrielle de Tiaret</t>
  </si>
  <si>
    <t>SF5.175.3.262.114.13.01
S.1.019.074.01.4814.000.014.13.004</t>
  </si>
  <si>
    <t>Branchement électricité en cours</t>
  </si>
  <si>
    <t>Réalisation d'une zone industrielle à Ain Bouchekif wilaya de Tiaret (1ère Tranche) sur 318 ha.</t>
  </si>
  <si>
    <t>NE5.176.3.262.114.18.02
N.1.019.074.01.4814.000.014.18.005</t>
  </si>
  <si>
    <t>Réalisation d'une zone industrielle à Zaaroura wilaya de Tiaret (1ère Tranche) sur 327 ha.</t>
  </si>
  <si>
    <t>NE5.176.3.262.114.18.01
N.1.019.074.01.4814.000.014.18.007</t>
  </si>
  <si>
    <t>Réalisation d'une zone industrielle à Ain bouchekif wilaya de Tiaret (2° Tranche) sur 318 ha</t>
  </si>
  <si>
    <t>NE5.176.3.262.114.18.04
N.1.019.074.01.4814.000.014.18.006</t>
  </si>
  <si>
    <t>Réalisation d'une zone industrielle à Zaaroura wilaya de Tiaret (2° Tranche) sur 327 ha</t>
  </si>
  <si>
    <t>NE5.176.3.262.114.18.03
N.1.019.074.01.4814.000.014.18.008</t>
  </si>
  <si>
    <t>Résorption du déficit en VRD (2 ème tranche).</t>
  </si>
  <si>
    <t>NF5.721.3.262.114.08.03
N.1.021.080.02.4814.000.014.08.008</t>
  </si>
  <si>
    <t>Achevée non contentieuse</t>
  </si>
  <si>
    <t>VRD primaire et secondaires POS N°01 zône Nord Est (commune de Tiaret)</t>
  </si>
  <si>
    <t>NF5.721.3.262.114.09.01
N.1.021.080.02.4814.000.014.09.003</t>
  </si>
  <si>
    <t>Travaux en voie d'achèvement</t>
  </si>
  <si>
    <t>Travaux de VRD de l'habitat rural groupé à travers les wilayas des hauts plateaux (Prog. 2018)</t>
  </si>
  <si>
    <t>SF5.721.8.262.114.18.02
S.1.021.080.02.4814.000.014.18.009</t>
  </si>
  <si>
    <t>Réalisation d'un centrale de vente (2°tranche) à Tiaret</t>
  </si>
  <si>
    <t>SF5.567.2.262.114.07.01
S.1.022.084.01.4814.000.014.07.002</t>
  </si>
  <si>
    <t>Achevée, Dde réév arbit 2025 (51 000)</t>
  </si>
  <si>
    <t>Réalisation évitement Sud de Tiaret sur 6 Kms</t>
  </si>
  <si>
    <t>NF5.521.4.262.114.06.01
N.1.024.090.01.4814.000.014.06.002</t>
  </si>
  <si>
    <t>Achevée contentieuse</t>
  </si>
  <si>
    <t>Modernisation du CW01 entre Rahouia et limite Wilaya de Tissemsilt sur 20 Km</t>
  </si>
  <si>
    <t>NK5.522.3.262.114.10.01
N.1.024.090.01.4814.000.014.10.004</t>
  </si>
  <si>
    <t>Evitement Est ville de Tiaret sur 8 Kms</t>
  </si>
  <si>
    <t>SF5.521.8.262.114.07.12
S.1.024.090.01.4814.000.014.07.003</t>
  </si>
  <si>
    <t>Clôturée le 05/03/2024</t>
  </si>
  <si>
    <t>Réalisation de trois échangeurs sur l'évitement (sud-est)de la ville de Tiaret.</t>
  </si>
  <si>
    <t xml:space="preserve">Op gelée jusqu' au 09/05/2023, relancée conformément à l’envoi n°8438/MF/DGB/DRBCMP/DRBEJ/2021 du 07/12/2021 de Mr le DGB à Mr le wali de M’sila. </t>
  </si>
  <si>
    <t>Réalisation d'une route reliant Z'malet Emir AEK et Nadhoura sur 42 km</t>
  </si>
  <si>
    <t>NE5.522.2.262.114.22.01
N.1.024.090.01.4814.000.014.22.005</t>
  </si>
  <si>
    <t>_x000D_Réalisation et équipement d'un centre anti-cancer à Tiaret</t>
  </si>
  <si>
    <t>NF5.732.1.262.114.08.01
N.1.027.105.01.4814.000.014.08.011</t>
  </si>
  <si>
    <t>Travaux en cours, Dde réév arbit 2025 (8 200 000)</t>
  </si>
  <si>
    <t>_x000D_Etude et réalisation d'un complexe "Mère et enfant" de 60 lits à Tiaret.</t>
  </si>
  <si>
    <t>NF5.733.8.262.114.06.01
N.1.027.105.01.4814.000.014.06.017</t>
  </si>
  <si>
    <t>Achevée, reste paiement ETB</t>
  </si>
  <si>
    <t>Etude, réalisation et équipement d'un hôpital 120 lits à Sougueur</t>
  </si>
  <si>
    <t>SF5.731.1.262.114.07.01
S.1.027.105.01.4814.000.014.07.009</t>
  </si>
  <si>
    <t>_x000D_Réalisation d'un établissement hospitalier spécialisé en brûlés à Tiaret</t>
  </si>
  <si>
    <t>NK5.732.1.262.114.11.01
N.1.027.105.01.4814.000.014.11.014</t>
  </si>
  <si>
    <t>Etude, suivi, réalisation et équipement d'un hôpital 60 lits à Takhmaret.</t>
  </si>
  <si>
    <t>SF5.731.9.262.114.19.01
S.1.027.105.01.4814.000.014.19.010</t>
  </si>
  <si>
    <t>Etude achevée, trav en cours, Dde réév arbit 2025 (1 670 000)</t>
  </si>
  <si>
    <t>Suivi et réalisation d'un hopital de 120 lits à Ksar Chellala Tiaret</t>
  </si>
  <si>
    <t>NE5.731.1.262.114.22.01
N.1.027.105.01.4814.000.014.22.005</t>
  </si>
  <si>
    <t>trav en cours, Dde réév arbit 2025 (600 000)</t>
  </si>
  <si>
    <t>Renforcement de la capacité de stockage à Tiaret, Sougueur, Frenda et Ksar Chellala y compris raccordement.</t>
  </si>
  <si>
    <t>SF5.341.4.262.114.13.01
S.1.051.094.01.4814.000.014.13.008</t>
  </si>
  <si>
    <t>Achèvement du renforcement de l'alimentation en eau potable des localités de Frenda, Ain Kermes, Medrissa, Madna, Sidi Abderahmane et Rosfa à partir de la nappe du chott chergui.</t>
  </si>
  <si>
    <t>NL5.341.2.262.114.15.01
N.1.051.094.01.4814.000.014.15.002</t>
  </si>
  <si>
    <t>Réalisation d'une station d'épuration à Frenda y compris collecteur de raccordement</t>
  </si>
  <si>
    <t>NK5.342.1.262.114.10.01
N.1.051.096.01.4814.000.014.10.003</t>
  </si>
  <si>
    <t>DRB/wilaya</t>
  </si>
  <si>
    <t>Nombre opération</t>
  </si>
  <si>
    <t xml:space="preserve"> Dépenses cumulée </t>
  </si>
  <si>
    <t xml:space="preserve"> AE Engagée</t>
  </si>
  <si>
    <t xml:space="preserve"> AE actuelle</t>
  </si>
  <si>
    <t>020  Programme: Administration Générale</t>
  </si>
  <si>
    <t>01 Soutient Administratif et logistique</t>
  </si>
  <si>
    <t>N.1.005.020.01.4818.000.018.09.008 Suivi,réalisation et équipement d'un siège de Wilaya à Jijel</t>
  </si>
  <si>
    <t xml:space="preserve">En cours, travaux en cours, </t>
  </si>
  <si>
    <t>021  Programme: Activité judiciaire</t>
  </si>
  <si>
    <t>01 activité judiciaire ordinaire et administrative</t>
  </si>
  <si>
    <t>N.1.006.021.01.4018.000.018.08.001 Etude,réalisation et équipement d'une cour de justice à Jijel</t>
  </si>
  <si>
    <t>En cours, Travaux achevée; lot  équipement transfère à la DAL (50%), nécessite réévaluation: 120 millions DA</t>
  </si>
  <si>
    <t>049  Programme: Enseignement et formation supérieurs</t>
  </si>
  <si>
    <t>01 Premier et deuxième cycles d'enseignement</t>
  </si>
  <si>
    <t>N.1.012.049.01.4015.000.018.10.001 Etude pour la réalisation de 6000 places pédagogiques à El Aouana</t>
  </si>
  <si>
    <t>En cours,  relier a l'achèvement des travaux de réalisation</t>
  </si>
  <si>
    <t>N.1.012.049.01.4015.000.018.10.009 Etude et réalisation d'une bibliothèque centrale 1000 pp à El Aouana</t>
  </si>
  <si>
    <t>N.1.012.049.01.4015.000.018.11.002 Suivi et réalisation de 4.000 places pédagogiques à El Aouana</t>
  </si>
  <si>
    <t>En cours, 3000 pp travaux  avancés à 95%,annexes travaux   en cours, pour les 1000 pp travaux en cours</t>
  </si>
  <si>
    <t>051  Programme: Vie estudiantine</t>
  </si>
  <si>
    <t>01 Œuvres universitaires</t>
  </si>
  <si>
    <t>N.1.012.051.01.4014.000.018.19.006 Etude ,suivi et réalisation d'un restaurant central 800 places à  EL Aouana</t>
  </si>
  <si>
    <t>En cours, lot N° 01 En cours; Lot N° 02  l'attribution subordonné a la réévaluation (demande de réévaluation : 106 Millions DA)</t>
  </si>
  <si>
    <t>056  Programme: Arts et lettre</t>
  </si>
  <si>
    <t>02 Création et diffusion du produit culturel</t>
  </si>
  <si>
    <t>C.1.014.056.02.4818.000.018.07.011 Réalisation et équipement d'un théâtre en plein air 4500 places -Jijel (Prog,Compl)</t>
  </si>
  <si>
    <t>En cours,  reste équipement (reste les dernières situations dans les cadres des avenants de clôtures)</t>
  </si>
  <si>
    <t>N.1.014.056.02.4818.000.018.10.012 Etude, réalisation et équipement d'un théâtre régional à Jijel</t>
  </si>
  <si>
    <t>En cours, reste  Lot: équipement  transféré à la DUAC au 12/02/2024,  reste lots: 02, 03 et 04</t>
  </si>
  <si>
    <t>060  Programme: Sports</t>
  </si>
  <si>
    <t>01 Jeunes talents, sports de l'Elite et de haut niveau</t>
  </si>
  <si>
    <t xml:space="preserve">C.1.015.060.01.4013.000.018.07.001 Etude , réalisation et équipement d'une salle OMS 3000 places à Jijel </t>
  </si>
  <si>
    <t>C.1.015.060.01.4013.000.018.07.005  Extension du stade OMS à Jijel de 20000 places à 40000 places (Prog,Compl)</t>
  </si>
  <si>
    <t>En cours, projet réceptionné, attribution provisoire du lot: écran d'affichage fait, marché en cours d'élaboration</t>
  </si>
  <si>
    <t>074  Programme: Appui à l'investissement</t>
  </si>
  <si>
    <t>01 Promotion de l'investissement</t>
  </si>
  <si>
    <t>N.1.019.074.01.4818.000.018.18.003 Réalisation d'une Zone Industrielle à Bellara,Wilaya de Jijel sur 523 Ha,(Tranche 1)</t>
  </si>
  <si>
    <t>En cours, nouveau Lot lancée (Achèvement des voies)</t>
  </si>
  <si>
    <t>N.1.019.074.01.4818.000.018.18.004 Réalisation d'une Zone Industrielle à Bellara,Wilaya de Jijel,(Tranche 2)</t>
  </si>
  <si>
    <t>En cours, paiement des factures en cours,  nécessite réévaluation: 70 Millions DA</t>
  </si>
  <si>
    <t>090  Programme: Infrastructures routières et autoroutières</t>
  </si>
  <si>
    <t>01 Développement des infrastructures routières</t>
  </si>
  <si>
    <t>N.1.024.090.01.4018.000.018.07.023 Dédoublement RN 43 sur 44 km (El Achouat - El Milia) y comp - ouvrage d'art</t>
  </si>
  <si>
    <t xml:space="preserve">En cours, reste à réalisé  :
Réalisation d'éclairage publics: travaux en cours </t>
  </si>
  <si>
    <t>N.1.024.090.01.4018.000.018.08.002 Etude et réalisation , viaduc sur RN 43 au niveau grottes ghar El Baz ,y compris la réhabilitation du réseau d'éclairage public su la RN 43 (W de jijel)</t>
  </si>
  <si>
    <t>En cours,  Réhabilitation de l'éclairage public sur la RN 43</t>
  </si>
  <si>
    <t>092  Programme: Infrastructures maritimes</t>
  </si>
  <si>
    <t>01 Développement des infrastructures maritimes</t>
  </si>
  <si>
    <t>N.1.024.092.01.4006.000.018.06.004 Réalisation port de pêche et plaisance à El Aouana</t>
  </si>
  <si>
    <t>N.1.024.092.01.4006.000.018.13.001 Réalisation des travaux de protection du front de mer à jijel</t>
  </si>
  <si>
    <t>En cours, Reste le lancement d'un nouveau lot pour l'achèvement des travaux sur 200 Ml (2 ème AAO lancé)</t>
  </si>
  <si>
    <t>099  Programme: Marine marchande et ports</t>
  </si>
  <si>
    <t xml:space="preserve">01 Marine marchande </t>
  </si>
  <si>
    <t>N.1.025.099.01.4818.000.018.11.001 Etude pour la réalisation  de la gare maritime de Djen Djen</t>
  </si>
  <si>
    <t>En cours, BET désigné attribution le 15/10/2024</t>
  </si>
  <si>
    <t>102  Programme: Tourisme</t>
  </si>
  <si>
    <t>02 Soutien aux projets touristiques</t>
  </si>
  <si>
    <t>N.1.026.102.02.4818.000.018.18.003 Travaux de viabilisation et mise à niveau de la zone d'expansion touristique à Tassoust (ouverture d'une piste d'accès aménagée de manière sommaire ,terrassements simplifiés, réseau d'assainissement) sur 391 Ha</t>
  </si>
  <si>
    <t>En cours, ETB désignée</t>
  </si>
  <si>
    <t>N.1.026.102.02.4818.000.018.19.004 Travaux de viabilisation et mise à niveau de zone d'expansion touristique à Adouane Ali (ouverture d'une piste d'accès aménagée de manière sommaire ,terrassements simplifiés, réseau d'assainissement) sur 116 Ha</t>
  </si>
  <si>
    <t>En cours, attribution provisoire en cours</t>
  </si>
  <si>
    <t>N.1.026.102.02.4818.000.018.19.005 Travaux de viabilisation et mise à niveau de zone d'expansion touristique à Casino (ouverture d'une piste d'accès aménagée de manière sommaire ,terrassements simplifiés, réseau d'assainissement) sur 73 Ha</t>
  </si>
  <si>
    <t>105  Programme: Prévention et soins</t>
  </si>
  <si>
    <t>01 Prévention et soins</t>
  </si>
  <si>
    <t>N.1.027.105.01.4018.000.018.08.001   Etude et réalisation , Hôpital 60 lits à Ziama</t>
  </si>
  <si>
    <t>En cours, relancement des travaux avec nouveau BET et ETB  (reste à réaliser)</t>
  </si>
  <si>
    <t>N.1.027.105.01.4018.000.018.10.002 Etude, réalisation d'un hôpital de 240 lits à Jijel</t>
  </si>
  <si>
    <t xml:space="preserve"> En cours, Travaux en cours </t>
  </si>
  <si>
    <t>N.1.027.105.01.4018.000.018.12.015 Etude pour la réalisation d'un hôpital de 240 lits TAHER</t>
  </si>
  <si>
    <t>En cours,  marché BETen cours d'élaboration</t>
  </si>
  <si>
    <t>N.1.027.105.01.4018.000.018.14.003 Etude ,Suivi,réalisation et équipement d'un hôpital 60 lits à Belghimouz (commune El Ancer)</t>
  </si>
  <si>
    <t>En cours, Choix BET en cours  après annulation de la procédure  pour la 3eme fois</t>
  </si>
  <si>
    <t xml:space="preserve">094  Programme: Approvisionnement en eau potable et industrielle </t>
  </si>
  <si>
    <t>01 Adduction en eau potable et industrielle</t>
  </si>
  <si>
    <t>N.1.051.094.01.4818.000.018.11.003 Réalisation de l'alimentation en eau potable de Taher et des agglomérations environnantes à partir du barrage d'El Agrem.</t>
  </si>
  <si>
    <t>En cours, Lots 1,2,4 et 5 achevés
lot 3 : indemnisation des citoyens en cours pour l'achèvement des travaux</t>
  </si>
  <si>
    <t xml:space="preserve">N.1.051.094.01.4818.000.018.13.010 Etude et réalisation des réseaux d'alimentation en eau potable des agglomération à travers la wilaya </t>
  </si>
  <si>
    <t>:</t>
  </si>
  <si>
    <t>prog</t>
  </si>
  <si>
    <t>sp</t>
  </si>
  <si>
    <t>001:Présidence de la République</t>
  </si>
  <si>
    <t>002:Services du Premier Ministre</t>
  </si>
  <si>
    <t>003:Défense Nationale</t>
  </si>
  <si>
    <t>004:Affaires Etrangères, Communauté Nationale à l'Etranger et Affaires Africaines</t>
  </si>
  <si>
    <t>005:Intérieur, Collectivités Locales et Aménagement du Territoire</t>
  </si>
  <si>
    <t>006:Justice</t>
  </si>
  <si>
    <t>007:Finances</t>
  </si>
  <si>
    <t>008:Energie, Mines et Energies Renouvelables</t>
  </si>
  <si>
    <t>009:Moudjahidine et Ayants Droits</t>
  </si>
  <si>
    <t>010:Affaires Religieuses et Wakfs</t>
  </si>
  <si>
    <t>011:Education Nationale</t>
  </si>
  <si>
    <t>012:Enseignement Supérieur et  Recherche Scientifique</t>
  </si>
  <si>
    <t>013:Formation et Enseignement Professionnels</t>
  </si>
  <si>
    <t>014:Culture et Arts</t>
  </si>
  <si>
    <t>015:Sports</t>
  </si>
  <si>
    <t>017:Poste et Télécommunications</t>
  </si>
  <si>
    <t>018:Solidarité Nationale, Famille et Condition de la Femme</t>
  </si>
  <si>
    <t>019:Industrie et Production Pharmaceutique</t>
  </si>
  <si>
    <t>020:Agriculture, Développement Rural et Pêche</t>
  </si>
  <si>
    <t>021:Habitat, Urbanisme et Ville</t>
  </si>
  <si>
    <t>022:Commerce Intérieur et Régulation du Marché National</t>
  </si>
  <si>
    <t>023:Communication</t>
  </si>
  <si>
    <t>024:Travaux Publics et Infrastructures de Base</t>
  </si>
  <si>
    <t>025:Transports</t>
  </si>
  <si>
    <t>026:Tourisme et Artisanat</t>
  </si>
  <si>
    <t>027:Santé</t>
  </si>
  <si>
    <t>028:Travail, Emploi et Sécurité Sociale</t>
  </si>
  <si>
    <t>029:Relations avec le Parlement</t>
  </si>
  <si>
    <t>030:Environnement et Qualité de la Vie</t>
  </si>
  <si>
    <t>033:Economie de la Connaissance, Start-up et Micro-Entreprises</t>
  </si>
  <si>
    <t>051:Hydraulique</t>
  </si>
  <si>
    <t>052:Jeunesse</t>
  </si>
  <si>
    <t>053:Commerce Extérieur et Promotion des Exportations</t>
  </si>
  <si>
    <t>:S/Total Portefeuilles de Programmes 'Ministères'</t>
  </si>
  <si>
    <t>500:Assemblée  Populaire  Nationale</t>
  </si>
  <si>
    <t>501:Conseil de la Nation</t>
  </si>
  <si>
    <t>505:Cour Constitutionnelle</t>
  </si>
  <si>
    <t>:S/Total Portefeuilles de Dotations</t>
  </si>
  <si>
    <t>502:Cour Suprême</t>
  </si>
  <si>
    <t>503:Conseil d'Etat</t>
  </si>
  <si>
    <t>504:Conseil Supérieur de la Magistrature</t>
  </si>
  <si>
    <t>506:Cour des Comptes</t>
  </si>
  <si>
    <t>507:Haute Autorité de Transparence, de Prévention et de Lutte Contre la Corruption</t>
  </si>
  <si>
    <t>508:Autorité Nationale Indépendante des Elections</t>
  </si>
  <si>
    <t>509:Conseil National Economique, Social et Environnemental</t>
  </si>
  <si>
    <t>510:Haut Conseil Islamique</t>
  </si>
  <si>
    <t>511:Haut Conseil de la Langue Arabe</t>
  </si>
  <si>
    <t>512:Conseil National des Droits de l'Homme</t>
  </si>
  <si>
    <t>513:Académie Algérienne des Sciences et des Technologies</t>
  </si>
  <si>
    <t>514:Conseil National de la Recherche Scientifique et des Technologies</t>
  </si>
  <si>
    <t>515:Observatoire National de la Société Civile</t>
  </si>
  <si>
    <t>516:Conseil Superieur de la Jeunesse</t>
  </si>
  <si>
    <t>002:Coordination de l'Activité Juridique et Gouvernementale</t>
  </si>
  <si>
    <t>003:Médiation de la République</t>
  </si>
  <si>
    <t>004:Promotion de la langue amazighe</t>
  </si>
  <si>
    <t>005:Administration Générale</t>
  </si>
  <si>
    <t>006:Activité du Premier Ministre</t>
  </si>
  <si>
    <t>008:Fonction publique et réforme administrative</t>
  </si>
  <si>
    <t>009:Défense Nationale</t>
  </si>
  <si>
    <t>010:Logistique et soutien multiforme</t>
  </si>
  <si>
    <t>011:Administration Générale</t>
  </si>
  <si>
    <t>012:Activité diplomatique et consulaire</t>
  </si>
  <si>
    <t>013:Administration générale</t>
  </si>
  <si>
    <t>014:Libertés publiques et circulation des personnes et des biens</t>
  </si>
  <si>
    <t>015:Soutien aux Collectivités locales</t>
  </si>
  <si>
    <t>016:Aménagement du Territoire</t>
  </si>
  <si>
    <t>018:Protection Civile</t>
  </si>
  <si>
    <t>019:Transmissions Nationales</t>
  </si>
  <si>
    <t>020:Administration Générale</t>
  </si>
  <si>
    <t>021:Activité judiciaire</t>
  </si>
  <si>
    <t>022:Administration pénitentiaire</t>
  </si>
  <si>
    <t>023:Répression de la corruption</t>
  </si>
  <si>
    <t>024:Administration générale</t>
  </si>
  <si>
    <t>025:Trésor et gestion comptable</t>
  </si>
  <si>
    <t>026:Impôts</t>
  </si>
  <si>
    <t>027:Budget</t>
  </si>
  <si>
    <t>028:Domaine national</t>
  </si>
  <si>
    <t>029:Douanes</t>
  </si>
  <si>
    <t>030:Inspection des finances</t>
  </si>
  <si>
    <t>031:Administration générale</t>
  </si>
  <si>
    <t>700:Crédits non assignés</t>
  </si>
  <si>
    <t>032:Electricité, gaz et énergies nouvelles</t>
  </si>
  <si>
    <t>033:Mines</t>
  </si>
  <si>
    <t>034:Compensation au titre du dessalement de l'eau de mer</t>
  </si>
  <si>
    <t>035:Maitrise de l'Energie et Energies Renouvelables</t>
  </si>
  <si>
    <t>036:Administration Générale</t>
  </si>
  <si>
    <t>037:Patrimoine historique et culturel</t>
  </si>
  <si>
    <t>038:Pensions</t>
  </si>
  <si>
    <t>039:Protection sociale</t>
  </si>
  <si>
    <t>040:Administration générale</t>
  </si>
  <si>
    <t>041:Orientation religieuses et culture islamique</t>
  </si>
  <si>
    <t>042:Formation et enseignement coranique</t>
  </si>
  <si>
    <t>043:Administration générale</t>
  </si>
  <si>
    <t>044:Enseignement</t>
  </si>
  <si>
    <t>046:Formation</t>
  </si>
  <si>
    <t>047:Vie scolaire et transferts sociaux</t>
  </si>
  <si>
    <t>048:Administration générale</t>
  </si>
  <si>
    <t>049:Enseignement et formation supérieurs</t>
  </si>
  <si>
    <t>050:Recherche scientifique et développement technologique</t>
  </si>
  <si>
    <t>051:Vie estudiantine</t>
  </si>
  <si>
    <t>052:Administration générale</t>
  </si>
  <si>
    <t>053:Formation Professionnelle</t>
  </si>
  <si>
    <t>054:Enseignement Professionnel</t>
  </si>
  <si>
    <t>055:Administration Générale</t>
  </si>
  <si>
    <t>056:Arts et Lettres</t>
  </si>
  <si>
    <t>057:Patrimoine culturel</t>
  </si>
  <si>
    <t>058:Administration générale</t>
  </si>
  <si>
    <t>060:Sports</t>
  </si>
  <si>
    <t>061:Administration Générale</t>
  </si>
  <si>
    <t>065:Développement des services postaux</t>
  </si>
  <si>
    <t>066:Développement des télécommunications</t>
  </si>
  <si>
    <t>067:Edification de la société algérienne  de l'information</t>
  </si>
  <si>
    <t>068:Administration Générale</t>
  </si>
  <si>
    <t>069:Personnes aux besoins spécifiques</t>
  </si>
  <si>
    <t>070:Famille et condition de la femme</t>
  </si>
  <si>
    <t>071:Développement social et Action humanitaire</t>
  </si>
  <si>
    <t>072:Administration générale</t>
  </si>
  <si>
    <t>073:Compétitivité et Développement Industriels</t>
  </si>
  <si>
    <t>074:Appui à l'investissement</t>
  </si>
  <si>
    <t>121:Développement et Promotion de l'Industrie Pharmaceutique en Algerie</t>
  </si>
  <si>
    <t>075:Administration Générale</t>
  </si>
  <si>
    <t>076:Agriculture et Développement Rural</t>
  </si>
  <si>
    <t>077:Forêts</t>
  </si>
  <si>
    <t>117:Pêche maritime</t>
  </si>
  <si>
    <t>118:Aquaculture</t>
  </si>
  <si>
    <t>119:Contrôle des actvités et de la qualité des produits de la pêche et de l'aquaculture</t>
  </si>
  <si>
    <t>078:Administration Générale</t>
  </si>
  <si>
    <t>080:Urbanisme et aménagement</t>
  </si>
  <si>
    <t>081:Villes et Villes nouvelles</t>
  </si>
  <si>
    <t>082:Equipements publics</t>
  </si>
  <si>
    <t>083:Administration générale</t>
  </si>
  <si>
    <t>084:Régulation et Promotion de la Concurrence</t>
  </si>
  <si>
    <t>085:Protection du Consommateur</t>
  </si>
  <si>
    <t>087:Administration Générale</t>
  </si>
  <si>
    <t>088:Médias et Communication institutionnelle</t>
  </si>
  <si>
    <t>089:Administration Générale</t>
  </si>
  <si>
    <t>090:Infrastructures routières et autoroutières</t>
  </si>
  <si>
    <t>091:Infrastructures aéroportuaires</t>
  </si>
  <si>
    <t>092:Infrastructures maritimes</t>
  </si>
  <si>
    <t>142:Infrastructures ferroviaires et transports guidés</t>
  </si>
  <si>
    <t>097:Administration générale</t>
  </si>
  <si>
    <t>098:Mobilité et logistique</t>
  </si>
  <si>
    <t>099:Marine marchande et ports</t>
  </si>
  <si>
    <t>100:Aéronautique et météorologie</t>
  </si>
  <si>
    <t>101:Administration générale</t>
  </si>
  <si>
    <t>102:Tourisme</t>
  </si>
  <si>
    <t>103:Artisanat et métiers</t>
  </si>
  <si>
    <t>104:Administration générale</t>
  </si>
  <si>
    <t>105:Prévention et soins</t>
  </si>
  <si>
    <t>106:Formation dans le domaine de la santé</t>
  </si>
  <si>
    <t>107:Administration générale</t>
  </si>
  <si>
    <t>108:Inspection Générale du Travail</t>
  </si>
  <si>
    <t>109:Soutien et promotion de l’emploi</t>
  </si>
  <si>
    <t>110:Système de protection sociale</t>
  </si>
  <si>
    <t>111:Administration générale</t>
  </si>
  <si>
    <t>112:Renforcement des relations entre le Gouvernement et le Parlement</t>
  </si>
  <si>
    <t>113:Administration générale</t>
  </si>
  <si>
    <t>114:Environnement et développement durable</t>
  </si>
  <si>
    <t>116:Administration Générale</t>
  </si>
  <si>
    <t>123:Promotion de l'économie de la connaissance, des startup et de l'entrepreneuriat</t>
  </si>
  <si>
    <t>124:Administration Générale</t>
  </si>
  <si>
    <t>093:Mobilisation des ressources en eau et de la sécurité hydrique</t>
  </si>
  <si>
    <t>094:Approvisionnement en eau potable et industrielle</t>
  </si>
  <si>
    <t>095:Hydraulique agricole</t>
  </si>
  <si>
    <t>143:Administration générale</t>
  </si>
  <si>
    <t>059:Jeunesse</t>
  </si>
  <si>
    <t>144:Administration Générale</t>
  </si>
  <si>
    <t>086:Encadrement des Echanges Commerciaux et Promotion des Exportations</t>
  </si>
  <si>
    <t>145:Administration Générale</t>
  </si>
  <si>
    <t>125:Législation et contrôle de l'Action du Gouvernement.</t>
  </si>
  <si>
    <t>126:Législation et contrôle de l'Action du Gouvernement.</t>
  </si>
  <si>
    <t>130:Cour Constitutionnelle</t>
  </si>
  <si>
    <t>127:Contrôle et évaluation des décisions judiciaires et l'unification de la jurisprudence</t>
  </si>
  <si>
    <t>128:Conseil d'Etat</t>
  </si>
  <si>
    <t>129:Indépendance de la justice</t>
  </si>
  <si>
    <t>131:Contrôle du patrimoine et des fonds publics</t>
  </si>
  <si>
    <t>132:Prévention et lutte contre la corruption</t>
  </si>
  <si>
    <t>133:Préparation, organisation, gestion et supervision de l'ensemble des opérations éléctorales et référendaires</t>
  </si>
  <si>
    <t>134:Dialogue ,  concertation et évaluation dans le domaine Economique, Social et Environnemental</t>
  </si>
  <si>
    <t>135:Promotion des prescriptions religieuses islamiques</t>
  </si>
  <si>
    <t>136:Promotion et généralisation de la langue arabe</t>
  </si>
  <si>
    <t>137:Droits de l'Homme</t>
  </si>
  <si>
    <t>138:Promouvoir le développement national durable par les sciences et les technologies</t>
  </si>
  <si>
    <t>139:Développement de la recherche scientifique et technologique</t>
  </si>
  <si>
    <t>140:Promotion de la société civile.</t>
  </si>
  <si>
    <t>141:Promotion  de la jeunesse</t>
  </si>
  <si>
    <t>001:Activité de la Présidence de la République</t>
  </si>
  <si>
    <t>01:Supervision de l'Activité Présidentielle</t>
  </si>
  <si>
    <t>02:Sécurité et Protection</t>
  </si>
  <si>
    <t>03:Archives et Mémoire Nationale</t>
  </si>
  <si>
    <t>01:Coordination de l'Activité Juridique et Gouvernementale</t>
  </si>
  <si>
    <t>01:Médiation de la République</t>
  </si>
  <si>
    <t>01:Promotion de la langue amazighe</t>
  </si>
  <si>
    <t>01:Soutien Technique</t>
  </si>
  <si>
    <t>02:Soutien Administratif</t>
  </si>
  <si>
    <t>01:Gestion, coordination et suivi de l’activité du gouvernement</t>
  </si>
  <si>
    <t>02:Soutien technique</t>
  </si>
  <si>
    <t>01:Fonction publique</t>
  </si>
  <si>
    <t>02:Réforme administrative</t>
  </si>
  <si>
    <t>03:Soutien administratif</t>
  </si>
  <si>
    <t>00:Défense Nationale</t>
  </si>
  <si>
    <t>00:Logistique et soutien multiforme</t>
  </si>
  <si>
    <t>00:Administration générale</t>
  </si>
  <si>
    <t>01:Diplomatie et relations extérieures</t>
  </si>
  <si>
    <t>02:Affaires consulaires et communauté nationale à l'étranger</t>
  </si>
  <si>
    <t>01:Gestion du ministère</t>
  </si>
  <si>
    <t>02:Soutien administratif</t>
  </si>
  <si>
    <t>01:Mouvement associatif et vie politique</t>
  </si>
  <si>
    <t>02:Etat de circulation des personnes et des biens</t>
  </si>
  <si>
    <t>03:Identité, titres et documents sécurisés</t>
  </si>
  <si>
    <t>04:Numérisation du service public</t>
  </si>
  <si>
    <t>01:Missions dévolues aux collectivités locales</t>
  </si>
  <si>
    <t>02:Appui au développement socio-économique des collectivités locales</t>
  </si>
  <si>
    <t>01:Instruments de l'aménagement du territoire</t>
  </si>
  <si>
    <t>02:Développement  et Attractivité du Territoire</t>
  </si>
  <si>
    <t>01:Soutien administratif et logistique central et régional</t>
  </si>
  <si>
    <t>02:Sécurité, ordre public, prévention  et intervention</t>
  </si>
  <si>
    <t>03:Activités socio-professionnelles</t>
  </si>
  <si>
    <t>01:Intervention et Prévention</t>
  </si>
  <si>
    <t>02:Soutien administratif et logistique</t>
  </si>
  <si>
    <t>01:Réseaux des transmissions</t>
  </si>
  <si>
    <t>01:Soutient Administratif et logistique</t>
  </si>
  <si>
    <t>02:Risques majeurs</t>
  </si>
  <si>
    <t>03:Sécurité routière</t>
  </si>
  <si>
    <t>01:Activité judiciaire ordinaire et administrative</t>
  </si>
  <si>
    <t xml:space="preserve">03:Compte de la pension alimentaire </t>
  </si>
  <si>
    <t>01:Conditions de détention</t>
  </si>
  <si>
    <t>02:Réinsertion sociale</t>
  </si>
  <si>
    <t>03:Sécurité</t>
  </si>
  <si>
    <t>04:Soutien administratif</t>
  </si>
  <si>
    <t>01:Stratégie, Appui technique et administratif</t>
  </si>
  <si>
    <t>02:Investigations et recherches</t>
  </si>
  <si>
    <t>01:Gestion financière de l'Etat</t>
  </si>
  <si>
    <t>02:Modernisation des systèmes d'information et instruments de paiement</t>
  </si>
  <si>
    <t>03:Gestion comptable des opérations du trésor</t>
  </si>
  <si>
    <t>04:Gestion des moyens et soutien administratif</t>
  </si>
  <si>
    <t>01:Assiette, recouvrement et Contrôle fiscal</t>
  </si>
  <si>
    <t>01:Elaboration et suivi du budget</t>
  </si>
  <si>
    <t>02:Contrôle de la dépense</t>
  </si>
  <si>
    <t>01:Gestion des Operations domaniales</t>
  </si>
  <si>
    <t>02:Conservation et cadastre</t>
  </si>
  <si>
    <t>01:Recouvrement douanier</t>
  </si>
  <si>
    <t>02:Contrôles et Protection de l’Economie  nationale</t>
  </si>
  <si>
    <t>01:Contrôle administratif des finances publiques  et des capitaux marchands de l'Etat</t>
  </si>
  <si>
    <t>01:Gestion du Ministère</t>
  </si>
  <si>
    <t>00:Crédits non assignés</t>
  </si>
  <si>
    <t>01:Electrification</t>
  </si>
  <si>
    <t>02:Distribution publique du gaz</t>
  </si>
  <si>
    <t>03:Programme spéciaux de l'électricité et du gaz</t>
  </si>
  <si>
    <t>04:Energies nouvelles</t>
  </si>
  <si>
    <t>05:Soutien de l'Etat à la facturation de l'électricité</t>
  </si>
  <si>
    <t>01:Mines et carrières</t>
  </si>
  <si>
    <t>02:Ressources Minières</t>
  </si>
  <si>
    <t>03:Développement minier</t>
  </si>
  <si>
    <t>01:Compensation au titre du dessalement de l'eau de mer</t>
  </si>
  <si>
    <t>01:Maitrise de l'Energie</t>
  </si>
  <si>
    <t>02:Energies Renouvelables</t>
  </si>
  <si>
    <t>01:Protection des symboles et des hauts -fait historique</t>
  </si>
  <si>
    <t>02:Recherche historique et suivi des activités muséales</t>
  </si>
  <si>
    <t>01:Invalides et recours</t>
  </si>
  <si>
    <t>02:Ayants droit</t>
  </si>
  <si>
    <t>01:Santé des Moudjahidine et ayants droit</t>
  </si>
  <si>
    <t>02:Promotion sociale</t>
  </si>
  <si>
    <t>01:Orientation religieuses</t>
  </si>
  <si>
    <t>02:Culture islamique</t>
  </si>
  <si>
    <t>03:Communication et coopération</t>
  </si>
  <si>
    <t>04:Lieux de cultes</t>
  </si>
  <si>
    <t>01:Formation et évaluation et recherche</t>
  </si>
  <si>
    <t>02:Enseignement coranique</t>
  </si>
  <si>
    <t>01:Enseignement préparatoire et primaire</t>
  </si>
  <si>
    <t>02:Enseignement moyen normal et spécifique et à distance</t>
  </si>
  <si>
    <t>03:Enseignement secondaire normal, spécifique et à distance</t>
  </si>
  <si>
    <t>01:Formation en cours d’emploi et Spécialisée</t>
  </si>
  <si>
    <t>01:Vie scolaire</t>
  </si>
  <si>
    <t>02:Transferts sociaux</t>
  </si>
  <si>
    <t>01:1er et 2ème cycles d’enseignement</t>
  </si>
  <si>
    <t>02:Formation au 3ème  cycle</t>
  </si>
  <si>
    <t>01:Soutien administratif à la recherche et gestion des finances</t>
  </si>
  <si>
    <t>02:Recherche et développement</t>
  </si>
  <si>
    <t>03:Innovation technologique</t>
  </si>
  <si>
    <t>01:Œuvres universitaires</t>
  </si>
  <si>
    <t>02:Conditions de vie des étudiants</t>
  </si>
  <si>
    <t>01:Formation Professionnelle initiale</t>
  </si>
  <si>
    <t>02:Formation professionnelle continue et à distance</t>
  </si>
  <si>
    <t>03:Ingénierie pédagogique de la Formation Professionnelle</t>
  </si>
  <si>
    <t>01:Enseignement Professionnel</t>
  </si>
  <si>
    <t>02:Ingénierie pédagogique de l’Enseignement Professionnel</t>
  </si>
  <si>
    <t>01:Livre et lecture publique</t>
  </si>
  <si>
    <t>02:Création et diffusion du produit culturel  et artistique</t>
  </si>
  <si>
    <t>01:Protection, valorisation et exploitation du patrimoine culturel</t>
  </si>
  <si>
    <t>02:Restauration du patrimoine culturel</t>
  </si>
  <si>
    <t>01:Jeunes talents, sports de l'elite et de haut niveau</t>
  </si>
  <si>
    <t>02:Promotion du sport pour tous et en milieux educatif et spécialisé</t>
  </si>
  <si>
    <t>03:Vie associative, établissements sportifs et l'éthique sportive</t>
  </si>
  <si>
    <t>01:Gestion du Ministere</t>
  </si>
  <si>
    <t>01:Développement de l'activité postale</t>
  </si>
  <si>
    <t>02:Développement des services financiers postaux</t>
  </si>
  <si>
    <t>01:Développement et la sécurisation des infrastructures des Technologies de l'Information et de la Communication (TIC)</t>
  </si>
  <si>
    <t>02:Développement des activités liées à la radiocommunication et des équipements sensibles des télécommunications</t>
  </si>
  <si>
    <t>01:Développement et promotion du contenu national, des services en ligne et généralisation des usages</t>
  </si>
  <si>
    <t>02:Mise en place et la promotion d'un environnement de confiance pour l’utilisation des nouvelles technologies</t>
  </si>
  <si>
    <t>01:Protection et insertion des personnes aux besoins spécifiques</t>
  </si>
  <si>
    <t>02:Education et enseignement spécialisé des personnes aux besoins spécifiques</t>
  </si>
  <si>
    <t>01:Protection et promotion de la Famille et de la femme</t>
  </si>
  <si>
    <t>02:Protection de l'enfance et des personnes âgées</t>
  </si>
  <si>
    <t>01:Développement social</t>
  </si>
  <si>
    <t>02:Mouvement associatif et Action humanitaire</t>
  </si>
  <si>
    <t>01:Compétitivité Industrielle</t>
  </si>
  <si>
    <t>02:Développement Industriel</t>
  </si>
  <si>
    <t>01:Promotion de l'Investissement</t>
  </si>
  <si>
    <t>02:Appui à la PME</t>
  </si>
  <si>
    <t>01:Développement et Promotion de l'Industrie Pharmaceutique en Algerie</t>
  </si>
  <si>
    <t>01:Développement de l'agriculture</t>
  </si>
  <si>
    <t>02:Sécurité et qualité sanitaires des aliments</t>
  </si>
  <si>
    <t>03:Développement rural et gestion équilibrée et durable des territoires</t>
  </si>
  <si>
    <t>01:Gestion et soutien</t>
  </si>
  <si>
    <t>02:Gestion durable et conservation du patrimoine</t>
  </si>
  <si>
    <t>01:Développement des activités et des infrastructures liées à la Pêche</t>
  </si>
  <si>
    <t>01:Développement des activités et des infrastructures liées à l'Aquaculture</t>
  </si>
  <si>
    <t>01:Contrôle des activités de la Pêche et de l'aquaculture et de la salubrité des milieux et des produits halieutiques</t>
  </si>
  <si>
    <t>02:Gestion, intervention et soutien</t>
  </si>
  <si>
    <t>01:Logement public locatif</t>
  </si>
  <si>
    <t>02:Aides aux logement</t>
  </si>
  <si>
    <t>01:Urbanisme</t>
  </si>
  <si>
    <t>02:Aménagement du foncier</t>
  </si>
  <si>
    <t>01:Villes et Villes nouvelles</t>
  </si>
  <si>
    <t>01:Équipements publics de l'éducation et de la formation</t>
  </si>
  <si>
    <t>02:Équipements publics de sécurité et de santé</t>
  </si>
  <si>
    <t>03:Autres publics équipements publics</t>
  </si>
  <si>
    <t>01:Régulation des Marchés</t>
  </si>
  <si>
    <t>02:Organisation des Activités Commerciales</t>
  </si>
  <si>
    <t>01:Analyse et contrôle de la qualité</t>
  </si>
  <si>
    <t>02:Contrôle des Pratiques Commerciales</t>
  </si>
  <si>
    <t>01:Médias</t>
  </si>
  <si>
    <t>02:Communication Institutionnelle</t>
  </si>
  <si>
    <t>01:Gestion Du Ministère</t>
  </si>
  <si>
    <t>01:Développement des infrastructures routiéres</t>
  </si>
  <si>
    <t>02:Entretien routier</t>
  </si>
  <si>
    <t>03:Développement et entretien des autoroutes</t>
  </si>
  <si>
    <t>01:Développements des infrastructures aéroportuaires</t>
  </si>
  <si>
    <t>02:Maintenances des infrastructures aéroportuaires</t>
  </si>
  <si>
    <t>01:Développement des infrastructures maritimes</t>
  </si>
  <si>
    <t>02:Maintenance des infrastructures maritimes et signalisation</t>
  </si>
  <si>
    <t>01:Développement des Infrastructures Ferroviaires</t>
  </si>
  <si>
    <t>02:Développement des infrastructures de transports guidés</t>
  </si>
  <si>
    <t>01:Transports routiers et logistique</t>
  </si>
  <si>
    <t>02:Transports ferroviaires et guidés</t>
  </si>
  <si>
    <t>01:Marine marchande</t>
  </si>
  <si>
    <t>02:Ports</t>
  </si>
  <si>
    <t>01:Aéronautique</t>
  </si>
  <si>
    <t>02:Météorologie</t>
  </si>
  <si>
    <t>01:Politique et promotion du  tourisme</t>
  </si>
  <si>
    <t>02:Soutien aux projets touristiques</t>
  </si>
  <si>
    <t>01:Pilotage et encadrement du développement de l’artisanat et des métiers</t>
  </si>
  <si>
    <t>02:Promotion et amélioration des performances des acteurs</t>
  </si>
  <si>
    <t>01:Prévention et soins</t>
  </si>
  <si>
    <t>01:Formation et renforcement des compétences</t>
  </si>
  <si>
    <t>02:Gestion administrative et financière</t>
  </si>
  <si>
    <t>01:Contrôle de l’application des dispositions  législatives et réglementaires du travail</t>
  </si>
  <si>
    <t>01:Accès au marché  de l’emploi</t>
  </si>
  <si>
    <t>02:Dispositif d’emploi</t>
  </si>
  <si>
    <t>01:Mise en œuvre de la politique de sécurité sociale</t>
  </si>
  <si>
    <t>02:Soutien au système de sécurité sociale</t>
  </si>
  <si>
    <t>01:Suivi du travail Parlementaire</t>
  </si>
  <si>
    <t>02:Etude de textes législatifs et règlementaires</t>
  </si>
  <si>
    <t>01:Environnement urbain et industriel</t>
  </si>
  <si>
    <t>02:Biodiversité et changement climatique</t>
  </si>
  <si>
    <t>03:Education et sensibilisation environnementale</t>
  </si>
  <si>
    <t>01:Promotion  de l'Economie de la Connaissance et des Startup</t>
  </si>
  <si>
    <t>02:Promotion de l'Entrepreneuriat et de la créativité</t>
  </si>
  <si>
    <t>01:Mobilisation des ressources en  eau Conventionnelles</t>
  </si>
  <si>
    <t>02:Eau non conventionnelle</t>
  </si>
  <si>
    <t>01:Adduction et Réseaux de distribution en eau potable et industrielle</t>
  </si>
  <si>
    <t>01:Périmètres irrigués</t>
  </si>
  <si>
    <t>02:Petite et moyenne hydraulique</t>
  </si>
  <si>
    <t>01:Réseaux d'assainissement et Systeme d'épuration</t>
  </si>
  <si>
    <t>02:Protection des villes contre les inondations</t>
  </si>
  <si>
    <t>01:Promotion de l'animation socio-educative</t>
  </si>
  <si>
    <t>02:Partenariat et établissements de jeunes</t>
  </si>
  <si>
    <t>03:Tourisme et loisirs de jeunes</t>
  </si>
  <si>
    <t>01:Echanges Commerciaux</t>
  </si>
  <si>
    <t>02:Promotion des Exportations hors Hydrocarbures</t>
  </si>
  <si>
    <t>00:Législation et contrôle de l'Action du Gouvernement.</t>
  </si>
  <si>
    <t>00:Cour Constitutionnelle</t>
  </si>
  <si>
    <t>01:Activité judiciaire</t>
  </si>
  <si>
    <t>01:Régulation de l'activité des juridictions administratives et compétences consultatives</t>
  </si>
  <si>
    <t>02:Administration générale</t>
  </si>
  <si>
    <t>01:Gestion des sessions du Conseil</t>
  </si>
  <si>
    <t>01:Vérification et jugement des comptes de gestion.</t>
  </si>
  <si>
    <t>02:Contrôle de la qualité de gestion, de l’exécution de la loi de Finances et l’évaluation des programmes publics</t>
  </si>
  <si>
    <t>03:Administration et  générale</t>
  </si>
  <si>
    <t>01:Formation, sensibilisation, prévention et lutte contre la corruption</t>
  </si>
  <si>
    <t>01:Préparation de l'ensemble des opérations éléctorales et référendaires</t>
  </si>
  <si>
    <t>02:Organisation, gestion et supervision de l'ensemble des opérations éléctorales et référendaires</t>
  </si>
  <si>
    <t>03:Révision ordinaire des listes électorales</t>
  </si>
  <si>
    <t>04:Administration et  générale</t>
  </si>
  <si>
    <t>01:Avis , recommandations et   élaboration des rapports et des études</t>
  </si>
  <si>
    <t>01:Encouragement et  promotion de l'ijtihad</t>
  </si>
  <si>
    <t>02:Administration et  générale</t>
  </si>
  <si>
    <t>01:Activités du Haut Conseil de la Langue Arabe</t>
  </si>
  <si>
    <t>01:Promotion et protection des droits de l’homme</t>
  </si>
  <si>
    <t>01:La consultation et l'expertise dans le domaine des sciences et des technologies</t>
  </si>
  <si>
    <t>01:Activité du Conseil</t>
  </si>
  <si>
    <t>01:Promotion de l'Action de la société civile</t>
  </si>
  <si>
    <t>01:Activités du Conseil</t>
  </si>
  <si>
    <t xml:space="preserve">Etude, Réhabilitation et développement de la zone d'activités d'Oum El Bouaghi Est </t>
  </si>
  <si>
    <t>N1 024 091 01 4023 000 023 09 001</t>
  </si>
  <si>
    <t>Etude et Réalisation d'un parking avion E pour la nouvelle aérogare de Annaba</t>
  </si>
  <si>
    <t>Non indiqué par la wilaya</t>
  </si>
  <si>
    <t>NK5.175.4.262.105.11.01
N1.019.074.01.4805.000.005.11.005
Etude et réhabilitation et developpement de la zone d'activité de Ain yagout</t>
  </si>
  <si>
    <t>NK5.175.4.262.105.11.02
N1.019.074.01.4805.000.005.11.006
Etude et  réhabilitation et developpement de la zone d'activité de Merouana</t>
  </si>
  <si>
    <t>NK5.175.1.262.105.12.03
N1.019.074.01.4805.000.005.12.007
Etude et réhabilitation de la zone d'activité d'El madher</t>
  </si>
  <si>
    <t xml:space="preserve">NE5.176.3.262.105.18.01
N1.019.074.01.4805.000.005.18.008
Réalisation d'une zone industrielle à Ain yagout, wilaya de Batna (Tranche 1) </t>
  </si>
  <si>
    <t xml:space="preserve">NE5.176.3.262.105.18.02
N1.019.074.01.4805.000.005.18.009
Réalisation d'une zone industrielle à Ain yagout, wilaya de Batna (Tranche 2) </t>
  </si>
  <si>
    <t>NE5.421.8.262.105.18.01
N 1 026 102 02 4805 000 005 18,003
Travaux de viabilisation et de mise à niveau de la zone d'expansion touristique à Saida (Ouverture d'une piste d'accès aménagée de manière sommaire, terrassements simplifies, réseau d'assainissement)</t>
  </si>
  <si>
    <t>Terrain privé</t>
  </si>
  <si>
    <t>NL5.342.3.262.105.16.01
N1.051.096.01.4005.000.005.16.006
Réalisation de la station d'épuration des eaux usées de Batna y compris les collecteurs</t>
  </si>
  <si>
    <t xml:space="preserve">NE5.323.9.262.105.22.01
N1.051.094.01.4005.000.005.22.001
Réalisation d'une jonction de 1100 ml en DN 1000 entre Béni Haroun et la station de traitement de Koudiate Medouar ( wilaya de Batna) </t>
  </si>
  <si>
    <t>NE5.521.2.262.105.19.01  
N1.024.090.01.4005.000.005.19.007
  Réalisation et suivi du dédoublement de l'axe routier reliant la RN 88 (limite de la wilaya de Khenchela) à la RN 03 sur 56 Km en passant par Boulfries - Chemora - Boumia</t>
  </si>
  <si>
    <t>NK5.321.2.262.068.07
Construction et mise en service du barrage Bouzina dans la wilaya de Batna</t>
  </si>
  <si>
    <t>SF5.521.3.262.105.06.01
S1.024.090.01.4005.000.005.06.002
Dédoublement de la RN3 Ain touta limite wilaya de Biskra y compris passage supérieur sur voie ferree</t>
  </si>
  <si>
    <t>Réalisation de la pénétrante autoroutière  de BATNA - Auto route Est Ouest  sur 62 Km</t>
  </si>
  <si>
    <t>CF5.731.1.262.105.07.01
N1.027.105.01.4005.000.005.07.003
Etude et réalisation d'un hopital 120 lits à Theniet el abed</t>
  </si>
  <si>
    <t>CF5.731.1.262.105.07.02
N1.027.105.01.4005.000.005.07.004
Etude et réalisation d'un hopital 120 lits à Ras el aioun</t>
  </si>
  <si>
    <t>Résiliation de l'entreprise</t>
  </si>
  <si>
    <t>NK5.731.1.262.105.10.02
N1.027.105.01.4005.000.005.10.005
Etude, construction et équipements d'un hopital 60 lits à T'kout</t>
  </si>
  <si>
    <t>NF5.732.1.262.105.06.01
N1.027.105.01.4005.000.005.06.014
Etude et réalisation d'un centre Anti-cancer à Batna (CAC)</t>
  </si>
  <si>
    <t>NF5.732.3.262.105.09.01
N1.027.105.01.4005.000.005.09.015
Acquisition d'équipements médicaux et collectifs pour le centre Anti-cancer  -Batna-</t>
  </si>
  <si>
    <t>SF5.732.1.262.105.07.02
S1.027.105.01.4005.000.005.07.001
Etude, réalisation et équipement  d'un hopital psychiatrique à El-madher</t>
  </si>
  <si>
    <t>NK5.742.8.262.105.11.13
N 1 015 060 01 4005 000 005 11,002
Suivi, réalisation et équipement d'un centre de regroupement à Arris</t>
  </si>
  <si>
    <t>Réalisation de l'auroute reliant échangeur RN 03 et RN 75 et autoroute EST OUEST au niveau du transformateur Chelghoum el aid</t>
  </si>
  <si>
    <t>Aménagement de la Zone Industrielle El- Kseur Fenaia Il Mathen</t>
  </si>
  <si>
    <t>Travaux achevés, reste alimentation en eau potable et réalisation de la station dépuration dont les travaux sont en cours</t>
  </si>
  <si>
    <t xml:space="preserve">Suivi et réalisation de la zone industrielle de Beni Mansour-  Commune de Boudjelil </t>
  </si>
  <si>
    <t>Opération gelée</t>
  </si>
  <si>
    <t>RN 09: Travaux aménagement des gorges de Kherrata</t>
  </si>
  <si>
    <t xml:space="preserve"> Travaux de mise à niveau des tunnels de kherrata </t>
  </si>
  <si>
    <t xml:space="preserve">Réalisation d’un Viaduc pour l’évitement de l’agglomération de Bordj Mira   </t>
  </si>
  <si>
    <t>Travaux de rempiètement et reprise des dégradations du quai de la Casbah et de la passe Casbah,</t>
  </si>
  <si>
    <t>Livraison partielle pévue pour le 11/12/2024 
le reste est prévu pour Février 2025</t>
  </si>
  <si>
    <t>Pénétrante autoroutière reliant le port de Béjaia à l'autoroute Est -Ouest au niveau d'Ahnif sur 100 Kms "déplacement de réseaux"</t>
  </si>
  <si>
    <t xml:space="preserve">Projet de la pénétrante reliant Béjaia à l'autoroute Est/Ouest section wilaya de Béjaia sur 85 KM  </t>
  </si>
  <si>
    <t xml:space="preserve">Travaux d'aménagement de la RN 12 du Pk 155+000 au PK 175+000 d'El-Kseur vers Béjaia sur 20 kms               </t>
  </si>
  <si>
    <t>Travaux de reconstruction de la RN24 du PK 207 au PK 247 sur 40 Kms</t>
  </si>
  <si>
    <t xml:space="preserve">Réalisation d'un abri de pêche </t>
  </si>
  <si>
    <t xml:space="preserve">Levée de réservres ,travaux de drainage des eaux pluviales en cours reste revêtement de la voie d'accés et la clôture </t>
  </si>
  <si>
    <t>Réalisation d'un port de pêche et de plaisance à Tala Guilef (Bejaia)</t>
  </si>
  <si>
    <t>PGR Deficit Gaz 2021</t>
  </si>
  <si>
    <t xml:space="preserve">Exploitation de la Mine de Zinc/plomb à Tala Hamza  </t>
  </si>
  <si>
    <t>Publication du Decret Exécutif n° 23-320 du 06/09/2023 portant déclaration d'utilité publique.
Opération d'indemnisation des propriètaires expropriés en cours</t>
  </si>
  <si>
    <t xml:space="preserve">Réalisation d'une Station de déssalement de l'Eau de mer à Toudja </t>
  </si>
  <si>
    <t>Réalisation d’une station d’épuration et collecteur d’amenée au niveau de la commune de Oued Ghir,</t>
  </si>
  <si>
    <t>Installation du chantier en cours</t>
  </si>
  <si>
    <t>Réalisation d’une station d’épuration de la ville de Sidi Aich</t>
  </si>
  <si>
    <t xml:space="preserve">Stration d'épuration mise en service et fonctionnelle reste le raccordement des  localités </t>
  </si>
  <si>
    <t>Parachèvement des travaux de réalisation de la station d’épuration de la ville d’Akbou y compris collecteur.</t>
  </si>
  <si>
    <t xml:space="preserve">Lot 1: 38,42%
Lot 2: 54% </t>
  </si>
  <si>
    <t>Lot 01: 84%
Lot 02: 50%</t>
  </si>
  <si>
    <t xml:space="preserve">Réalisation d'une Station d'épuration d'une capacité de 70000 EQ/HB avec drainage des eaux pluviales du parc industriel El- Kseur </t>
  </si>
  <si>
    <t>ODS remis le 21/11/2024</t>
  </si>
  <si>
    <t xml:space="preserve"> Réalisation des ouvrages aval au système d''AEP du couloir Tichy Haf - Béjaia (3ème tranche).     </t>
  </si>
  <si>
    <t xml:space="preserve">Lots 01-02 et 03 achevés et mis en service
Lots 04 et 06: manque amenée de l'énérgie 
Lot 05 en cours </t>
  </si>
  <si>
    <t xml:space="preserve"> REALISATION DES TRAVAUX D'ALIMENTATION EN EAU POTABLE DE SIX COMMUNES (06)  DE SUD DE LA WILAYA (BOUDJELLIL, TAZMALT, BENI MELIKECHE, AIT R' ZINE, IGHIL ALI ET IGHRAM)       
</t>
  </si>
  <si>
    <t>Lot 01: 90%
Lot 02: 50% 
Lot 03: 22%
Lot 04: 56%
Lot 05 :10 %</t>
  </si>
  <si>
    <t xml:space="preserve">Mise en service partielle (Ait R'Zine) Station de traitement 
le reste des travaux en cours </t>
  </si>
  <si>
    <t xml:space="preserve">Alimentation en eau  potable de Kherrata à partir du Barrage d'Ighil Emda </t>
  </si>
  <si>
    <t xml:space="preserve">Appel d'offres en cours de lancement suite à l'infructuosité  du 1er appel d'offres </t>
  </si>
  <si>
    <t>Etude de système de transport par cable dans l'agglomération de Béjaia étendue au PNG</t>
  </si>
  <si>
    <t xml:space="preserve">Opération groupée pour 07 villes 
  - Appel d'offres d'infructuosité publié le 18/11/2024                 - Nouveau cahier des charges visé par la commission sectorielle  du Ministère des  Travaux Publics  le 09/12/2024 </t>
  </si>
  <si>
    <t>Réalisation des travaux de doublement de la voie et rectification du tracé pour  augmentation de la vitesse à 160 km/h de la ligne férroviaire Beni Mansour / BEJAIA   (87 km).</t>
  </si>
  <si>
    <t xml:space="preserve">Retard dans la mise en service de l'unité de fabrication de voussoirs,
retard dans les études d'execution  et les revues d'APD </t>
  </si>
  <si>
    <t xml:space="preserve">Suivi, réalisation et Equipement  d'une cour de Justice </t>
  </si>
  <si>
    <t>06 Mois pour le Lot gros œuvre, marché en cours de levée de réserves au niveau CWMP</t>
  </si>
  <si>
    <t xml:space="preserve">Etude et réalisation d'un hôpital  60 lits </t>
  </si>
  <si>
    <t xml:space="preserve">Reste décret de création </t>
  </si>
  <si>
    <t xml:space="preserve"> Réalisation et équipement d'un Centre Anti Cancer</t>
  </si>
  <si>
    <t xml:space="preserve"> Travaux  de construction en cours. Projet necessite une réévaluation de l'ordre de 9.000.000.000 DA pour prendre en charge les équipements et les avenants du volet "réalisation".</t>
  </si>
  <si>
    <t>Etude, pour la  Réalisation  d'un Centre Hospitalo Universitaire à Bejaia (500 lits)</t>
  </si>
  <si>
    <t>suivi, Réalisation  d'un Centre Hospitalo Universitaire à Bejaia (500 lits)</t>
  </si>
  <si>
    <t xml:space="preserve">à lancer après l'achevement de l'étude </t>
  </si>
  <si>
    <t>Réalisation  et éauipement d'une Ecole de formation paramédicale</t>
  </si>
  <si>
    <t xml:space="preserve">cahier des charges pour la réalisation visé par CSMP de la santé, AAO déposé au niveau de la'ANEP LE 09/12/2024 </t>
  </si>
  <si>
    <t xml:space="preserve">Etude pour la réalisation d'un stade de 30 000 places couvertes à Bejaia </t>
  </si>
  <si>
    <t xml:space="preserve">remise des prestations par les bureaux préqualifiés techniquement prévue pour le 09 Février 2025 </t>
  </si>
  <si>
    <t>Suivi, réalisation et équipement d'un établissement d'éducation physique et sportif à Amizour 1ière  tranche</t>
  </si>
  <si>
    <t>Cahier des charges visé par le CWMP  pour la 1ière  tranche du projet,</t>
  </si>
  <si>
    <t xml:space="preserve">Etude,suivi; réalisation et équipement d'une mosquée pole à Bejaia </t>
  </si>
  <si>
    <t>Opération gélée</t>
  </si>
  <si>
    <t>N1.051.094.01.4825.000.025.14.004</t>
  </si>
  <si>
    <t>N.K.5.341.2.14.05
Renforcement  et sécurisation de l'alimentation en eau potable de la wilaya de Constantine</t>
  </si>
  <si>
    <t>N1.051.096.02.4825.000.025.14.008</t>
  </si>
  <si>
    <t>N.K.5.342.4.14.02
Calibrage des oueds des zones urbaines de la wilaya de Constantine</t>
  </si>
  <si>
    <t>Total Programme 022 - Administration Penitentaire</t>
  </si>
  <si>
    <t xml:space="preserve">Total S.Programme 04 -Soutien administratif </t>
  </si>
  <si>
    <t>SF5.853.3.262.128.07.03 
Réalisation et équipement D'un établissement pénitentiaire de 300 détenus à Sidi-Hadjes</t>
  </si>
  <si>
    <t>Total Programme 049 - Enseignement et formation supérieurs</t>
  </si>
  <si>
    <t>Total S.Programme 01 - 1er et 2ème cycles d’enseignement</t>
  </si>
  <si>
    <t>NK5.621.3.262.128.11.13 
Suivi, réalisation de 6000 places pédagogiques</t>
  </si>
  <si>
    <t>2011</t>
  </si>
  <si>
    <t>PN 2024</t>
  </si>
  <si>
    <t>N1.012.049.01.4014.000.028.24.001
 Réalisation d’une  école normale superieur de 2000 places pédagogique à Bou-saada</t>
  </si>
  <si>
    <t>Non Lancée</t>
  </si>
  <si>
    <t>Total Programme 060 - Sports</t>
  </si>
  <si>
    <t>Total S.Programme 02 - Promotion du sport pour tous et en milieux éducatif et spécialisé</t>
  </si>
  <si>
    <t xml:space="preserve">NK5.622.8.262.128.14.46 
Réalisation et équipement lycée sportif à M'sila </t>
  </si>
  <si>
    <t xml:space="preserve">Total Programme 074 - Appui à l'investissement </t>
  </si>
  <si>
    <t>Total S.Programme 01 - Promotion de l'Investissement</t>
  </si>
  <si>
    <t>NK5.175.4.262.128.11.03 
Etude, réhabilitation et développement de la Zone d'activité de M'sila</t>
  </si>
  <si>
    <t>SF5.175.4.262.128.14.05 
Etude, aménagement, réhabilitation et développement de quatre (04) zones d'activité</t>
  </si>
  <si>
    <t>PN 2023</t>
  </si>
  <si>
    <t>Programme 76 :  Agriculture et développement rural</t>
  </si>
  <si>
    <t>Total S.Programme 01 -développement  de l'agriculture</t>
  </si>
  <si>
    <t>S.1.020.076.01.4728.000.028.24.001
Etude D'adaptation, Suivi, Contrôle et travaux de réalisation et équipements de 07 centres de proximité  pour le stokage intermédiare des céréales au niveau de la wilya de m'sila</t>
  </si>
  <si>
    <t>PN 2025</t>
  </si>
  <si>
    <t>Programme 77: Forêts</t>
  </si>
  <si>
    <t>Total S.Programme 03: Lutte contre la désertification et la restauration des terres</t>
  </si>
  <si>
    <t>Mise en oeuvre du plan d'action de la réhabilitation, de l'extension et du développement  du barage vert (3éme tranche) (W.M'sila )</t>
  </si>
  <si>
    <t>Non indv</t>
  </si>
  <si>
    <t>Total Programme 080 - Urbanisme et aménagement</t>
  </si>
  <si>
    <t>Total S.Programme 02 - Aménagement du foncier</t>
  </si>
  <si>
    <t>SF5.721.1.262.128.18.01 
Travaux de VRD des lotissements crées dans le cadre de développement de l'offre foncière publique dans les wilaya des hauts plateaux</t>
  </si>
  <si>
    <t>Total Programme 090 - Infrastructures routières et autoroutières</t>
  </si>
  <si>
    <t>Total S.Programme 001- développement des infrastructures routriées</t>
  </si>
  <si>
    <t>N.1.024.090.01.2028.000.028.24.004
Réalisation évitement de la ville de Barhoum sur 08 km (W.M'SIIa)</t>
  </si>
  <si>
    <t xml:space="preserve"> N.1.024.090.01.2028.000.028.23.004
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</si>
  <si>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</si>
  <si>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</si>
  <si>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</si>
  <si>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</si>
  <si>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2015</t>
  </si>
  <si>
    <t>SF5.731.1.262.128.14.11 
Etude, suivi, réalisation et équipement d'un hôpital 240 lits à M'sila</t>
  </si>
  <si>
    <t>NE5.731.1.262.128.17.11 
Etude, suivi et réalisation d'un hôpital de 240 lits à Sidi Aissa</t>
  </si>
  <si>
    <t>2017</t>
  </si>
  <si>
    <t>SF5.731.1.262.128.14.12 
Etude, suivi, réalisation et équipement d'un complexe mère et enfant à Bou-saada</t>
  </si>
  <si>
    <t>NK5.731.1.262.128.10.10 
Réalisation d'un Hôpital 60 lits à Hammam-Dalaa</t>
  </si>
  <si>
    <t>Acquisition des équipements  médicaux  au  profit  du L'hôpital 240 lits de M'sila</t>
  </si>
  <si>
    <t>N.1.027.105.01.2026.000.028.24.007
Acquisition des équipements médicaux au profit du L'hôpital 240 lits de Sidi Aissa (W. M'sila)</t>
  </si>
  <si>
    <t>N.1.051.093.01.2.028.000.028.24.003
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</si>
  <si>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</si>
  <si>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</si>
  <si>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</si>
  <si>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</si>
  <si>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Realisation de deux systémes d'épurations communes D'Oouled Derradj et Ain El Hadjel</t>
  </si>
  <si>
    <r>
      <t>Assainissement et protection contre les crues de la vallée du M'zab (2</t>
    </r>
    <r>
      <rPr>
        <vertAlign val="superscript"/>
        <sz val="10"/>
        <rFont val="Calibri"/>
        <family val="2"/>
        <scheme val="minor"/>
      </rPr>
      <t>ème</t>
    </r>
    <r>
      <rPr>
        <sz val="10"/>
        <rFont val="Calibri"/>
        <family val="2"/>
        <scheme val="minor"/>
      </rPr>
      <t xml:space="preserve"> tranche) N1 051 096 01 4847 000 047 22 001</t>
    </r>
  </si>
  <si>
    <r>
      <t>Etp retenue après 2</t>
    </r>
    <r>
      <rPr>
        <vertAlign val="superscript"/>
        <sz val="10"/>
        <rFont val="Calibri"/>
        <family val="2"/>
        <scheme val="minor"/>
      </rPr>
      <t>ème</t>
    </r>
    <r>
      <rPr>
        <sz val="10"/>
        <rFont val="Calibri"/>
        <family val="2"/>
        <scheme val="minor"/>
      </rPr>
      <t xml:space="preserve"> AAO, projet de marché à déposer au niveau du comité sectoriel des marchés publics.</t>
    </r>
  </si>
  <si>
    <r>
      <t>Notifiée en 2025.
AAO lancée en lots séparés: un lot attribué et le marché en cours d'élaboration, le 2</t>
    </r>
    <r>
      <rPr>
        <vertAlign val="superscript"/>
        <sz val="10"/>
        <rFont val="Calibri"/>
        <family val="2"/>
        <scheme val="minor"/>
      </rPr>
      <t>ème</t>
    </r>
    <r>
      <rPr>
        <sz val="10"/>
        <rFont val="Calibri"/>
        <family val="2"/>
        <scheme val="minor"/>
      </rPr>
      <t xml:space="preserve"> lot déclaré infructueux.</t>
    </r>
  </si>
  <si>
    <r>
      <t>Dédoublement de la RN1 " 1</t>
    </r>
    <r>
      <rPr>
        <vertAlign val="superscript"/>
        <sz val="10"/>
        <rFont val="Calibri"/>
        <family val="2"/>
        <scheme val="minor"/>
      </rPr>
      <t>ere</t>
    </r>
    <r>
      <rPr>
        <sz val="10"/>
        <rFont val="Calibri"/>
        <family val="2"/>
        <scheme val="minor"/>
      </rPr>
      <t xml:space="preserve"> tranche sur 10 Km " wilaya de ghardaia     N1 024 090 01 2047 000 047 24 003</t>
    </r>
  </si>
  <si>
    <r>
      <t>VRD Primaires et second   1</t>
    </r>
    <r>
      <rPr>
        <vertAlign val="superscript"/>
        <sz val="10"/>
        <rFont val="Calibri"/>
        <family val="2"/>
        <scheme val="minor"/>
      </rPr>
      <t>ère</t>
    </r>
    <r>
      <rPr>
        <sz val="10"/>
        <rFont val="Calibri"/>
        <family val="2"/>
        <scheme val="minor"/>
      </rPr>
      <t xml:space="preserve"> Tranche DOTATION 2015 </t>
    </r>
  </si>
  <si>
    <r>
      <t xml:space="preserve"> suite à l'accord pour la réévaluation de l'opération  au titre de l'exercice 2025, un avis d'appel d'offre a été lancé .                                </t>
    </r>
    <r>
      <rPr>
        <u/>
        <sz val="10"/>
        <rFont val="Calibri"/>
        <family val="2"/>
        <scheme val="minor"/>
      </rPr>
      <t>pour  l'achevement de la RN 16    lot 03</t>
    </r>
    <r>
      <rPr>
        <sz val="10"/>
        <rFont val="Calibri"/>
        <family val="2"/>
        <scheme val="minor"/>
      </rPr>
      <t xml:space="preserve"> : attribution provisoire en cours  et                      </t>
    </r>
    <r>
      <rPr>
        <u/>
        <sz val="10"/>
        <rFont val="Calibri"/>
        <family val="2"/>
        <scheme val="minor"/>
      </rPr>
      <t xml:space="preserve">   lot 01</t>
    </r>
    <r>
      <rPr>
        <sz val="10"/>
        <rFont val="Calibri"/>
        <family val="2"/>
        <scheme val="minor"/>
      </rPr>
      <t xml:space="preserve"> : attribution provisoire en cours </t>
    </r>
  </si>
  <si>
    <t xml:space="preserve">
réalisation de la rocarde longeant les frontière tunisiennes entre Bire Yaakoub et Bir El Guelta en passant par El Borma sur 250 KM et réhabilitation de la Rn53 entre PK 155 et PK237 en lot(W.Ouargla)</t>
  </si>
  <si>
    <t>NF5.521.2.214.230.01.86
(N.1.024.090.01.2030.000.030.16.066)</t>
  </si>
  <si>
    <t>étude, ouverture de piste Bire Colas- Akfou (bornee frontaliere10) sur 53 KM et Bir Yaakoub vers la frontalier (borne frontalière 8) sur 6,4 KM (W.Ouargla )</t>
  </si>
  <si>
    <t>NL5.521.2.214.230.01.03
(N.1.024.090.01.2030.000.030.16.067)</t>
  </si>
  <si>
    <t>Dépenses cumulées</t>
  </si>
  <si>
    <r>
      <rPr>
        <sz val="10"/>
        <rFont val="Times New Roman"/>
        <family val="1"/>
      </rPr>
      <t>NK5.321.2.262.068.07
Construction et mise en service du barrage Bouzina dans la wilaya de Batna</t>
    </r>
  </si>
  <si>
    <t>Point de Situation sur les projets structurants tel que transmis par les DRB</t>
  </si>
  <si>
    <t>EN Milliers DA</t>
  </si>
  <si>
    <t>Etat de sythese des projets structurant relevant des 07 DRB</t>
  </si>
  <si>
    <t xml:space="preserve">Réalisation, équipement, éléctrification et raccordement de 25 forages (6800 ml ) à travers les communes de : Grand Blida, Meftah, Larbaa, Bougara, Chebli, Soumaa, Béni Mered, Mouzaia, Oued El Alleug, Ouled Slama, Boufarik, El Affroun, Ben Khelil, Chiffa et Ain Romana (W Blida) </t>
  </si>
  <si>
    <t>Etat de sythese des projets structurants relevant des 07 DRB</t>
  </si>
  <si>
    <t xml:space="preserve"> Dépenses cumulées</t>
  </si>
  <si>
    <t>Point de Situation sur les projets structurants tel que transmis par les DRB Direction Régionale du Budget)</t>
  </si>
  <si>
    <t>DRB Direction Régionale du Budget</t>
  </si>
  <si>
    <t>Taux physique %</t>
  </si>
  <si>
    <t>Taux financier %</t>
  </si>
  <si>
    <t>(blank)</t>
  </si>
  <si>
    <t>Grand Total</t>
  </si>
  <si>
    <t>Dédoublement de la RN1 " 1ere tranche sur 10 Km " wilaya de ghardaia     N1 024 090 01 2047 000 047 24 003</t>
  </si>
  <si>
    <t>Assainissement et protection contre les crues de la vallée du M'zab (2ème tranche) N1 051 096 01 4847 000 047 22 001</t>
  </si>
  <si>
    <t xml:space="preserve">VRD Primaires et second   1ère Tranche DOTATION 2015 </t>
  </si>
  <si>
    <t>Sum of AE initiale</t>
  </si>
  <si>
    <t xml:space="preserve"> suite à l'accord pour la réévaluation de l'opération  au titre de l'exercice 2025, un avis d'appel d'offre a été lancé .                                pour  l'achevement de la RN 16    lot 03 : attribution provisoire en cours  et                         lot 01 : attribution provisoire en cours </t>
  </si>
  <si>
    <t>Etp retenue après 2ème AAO, projet de marché à déposer au niveau du comité sectoriel des marchés publics.</t>
  </si>
  <si>
    <t>Notifiée en 2025.
AAO lancée en lots séparés: un lot attribué et le marché en cours d'élaboration, le 2ème lot déclaré infructueux.</t>
  </si>
  <si>
    <t>#VALUE!</t>
  </si>
  <si>
    <t>Montant
(AP 103)
DA</t>
  </si>
  <si>
    <t xml:space="preserve">lot 01 : SARL GTR EL DJAZIRA EL ARABIA       lot 02: TRENTERAP  Lot 02: EPTER SUD -EST -BATNA - lot 03: SARL GTR EL DJAZIRA EL ARABIA    </t>
  </si>
  <si>
    <t>Column5</t>
  </si>
  <si>
    <t>Ministere</t>
  </si>
  <si>
    <t>DRB/wilaya_1</t>
  </si>
  <si>
    <t>Nombre opération_2</t>
  </si>
  <si>
    <t xml:space="preserve"> AE Engagée_3</t>
  </si>
  <si>
    <t xml:space="preserve"> AE actuelle_4</t>
  </si>
  <si>
    <t>Activité de la Présidence de la République</t>
  </si>
  <si>
    <t>Supervision de l'Activité Présidentielle</t>
  </si>
  <si>
    <t>Sécurité et Protection</t>
  </si>
  <si>
    <t>Archives et Mémoire Nationale</t>
  </si>
  <si>
    <t>Coordination de l'Activité Juridique et Gouvernementale</t>
  </si>
  <si>
    <t>Médiation de la République</t>
  </si>
  <si>
    <t>Promotion de la langue amazighe</t>
  </si>
  <si>
    <t>Soutien Technique</t>
  </si>
  <si>
    <t>Soutien Administratif</t>
  </si>
  <si>
    <t>Services du Premier Ministre</t>
  </si>
  <si>
    <t>Activité du Premier Ministre</t>
  </si>
  <si>
    <t>Gestion, coordination et suivi de l’activité du gouvernement</t>
  </si>
  <si>
    <t>Soutien technique</t>
  </si>
  <si>
    <t>Fonction publique et réforme administrative</t>
  </si>
  <si>
    <t>Fonction publique</t>
  </si>
  <si>
    <t>Réforme administrative</t>
  </si>
  <si>
    <t>Défense Nationale</t>
  </si>
  <si>
    <t>Logistique et soutien multiforme</t>
  </si>
  <si>
    <t>Administration générale</t>
  </si>
  <si>
    <t>Affaires Etrangères, Communauté Nationale à l'Etranger et Affaires Africaines</t>
  </si>
  <si>
    <t>Activité diplomatique et consulaire</t>
  </si>
  <si>
    <t>Diplomatie et relations extérieures</t>
  </si>
  <si>
    <t>Affaires consulaires et communauté nationale à l'étranger</t>
  </si>
  <si>
    <t>Gestion du ministère</t>
  </si>
  <si>
    <t>Libertés publiques et circulation des personnes et des biens</t>
  </si>
  <si>
    <t>Mouvement associatif et vie politique</t>
  </si>
  <si>
    <t>Etat de circulation des personnes et des biens</t>
  </si>
  <si>
    <t>Identité, titres et documents sécurisés</t>
  </si>
  <si>
    <t>Numérisation du service public</t>
  </si>
  <si>
    <t>Soutien aux Collectivités locales</t>
  </si>
  <si>
    <t>Missions dévolues aux collectivités locales</t>
  </si>
  <si>
    <t>Appui au développement socio-économique des collectivités locales</t>
  </si>
  <si>
    <t>Aménagement du Territoire</t>
  </si>
  <si>
    <t>Instruments de l'aménagement du territoire</t>
  </si>
  <si>
    <t>Développement  et Attractivité du Territoire</t>
  </si>
  <si>
    <t>Soutien administratif et logistique central et régional</t>
  </si>
  <si>
    <t>Sécurité, ordre public, prévention  et intervention</t>
  </si>
  <si>
    <t>Activités socio-professionnelles</t>
  </si>
  <si>
    <t>Protection Civile</t>
  </si>
  <si>
    <t>Intervention et Prévention</t>
  </si>
  <si>
    <t>Soutien administratif et logistique</t>
  </si>
  <si>
    <t>Transmissions Nationales</t>
  </si>
  <si>
    <t>Réseaux des transmissions</t>
  </si>
  <si>
    <t>Soutient Administratif et logistique</t>
  </si>
  <si>
    <t>Risques majeurs</t>
  </si>
  <si>
    <t>Sécurité routière</t>
  </si>
  <si>
    <t>Activité judiciaire ordinaire et administrative</t>
  </si>
  <si>
    <t xml:space="preserve">Compte de la pension alimentaire </t>
  </si>
  <si>
    <t>Administration pénitentiaire</t>
  </si>
  <si>
    <t>Conditions de détention</t>
  </si>
  <si>
    <t>Réinsertion sociale</t>
  </si>
  <si>
    <t>Sécurité</t>
  </si>
  <si>
    <t>Répression de la corruption</t>
  </si>
  <si>
    <t>Stratégie, Appui technique et administratif</t>
  </si>
  <si>
    <t>Investigations et recherches</t>
  </si>
  <si>
    <t>Finances</t>
  </si>
  <si>
    <t>Trésor et gestion comptable</t>
  </si>
  <si>
    <t>Gestion financière de l'Etat</t>
  </si>
  <si>
    <t>Modernisation des systèmes d'information et instruments de paiement</t>
  </si>
  <si>
    <t>Gestion comptable des opérations du trésor</t>
  </si>
  <si>
    <t>Gestion des moyens et soutien administratif</t>
  </si>
  <si>
    <t>Impôts</t>
  </si>
  <si>
    <t>Assiette, recouvrement et Contrôle fiscal</t>
  </si>
  <si>
    <t>Budget</t>
  </si>
  <si>
    <t>Elaboration et suivi du budget</t>
  </si>
  <si>
    <t>Contrôle de la dépense</t>
  </si>
  <si>
    <t>Domaine national</t>
  </si>
  <si>
    <t>Gestion des Operations domaniales</t>
  </si>
  <si>
    <t>Conservation et cadastre</t>
  </si>
  <si>
    <t>Douanes</t>
  </si>
  <si>
    <t>Recouvrement douanier</t>
  </si>
  <si>
    <t>Contrôles et Protection de l’Economie  nationale</t>
  </si>
  <si>
    <t>Inspection des finances</t>
  </si>
  <si>
    <t>Contrôle administratif des finances publiques  et des capitaux marchands de l'Etat</t>
  </si>
  <si>
    <t>Gestion du Ministère</t>
  </si>
  <si>
    <t>Crédits non assignés</t>
  </si>
  <si>
    <t>Energie, Mines et Energies Renouvelables</t>
  </si>
  <si>
    <t>Electricité, gaz et énergies nouvelles</t>
  </si>
  <si>
    <t>Electrification</t>
  </si>
  <si>
    <t>Distribution publique du gaz</t>
  </si>
  <si>
    <t>Programme spéciaux de l'électricité et du gaz</t>
  </si>
  <si>
    <t>Energies nouvelles</t>
  </si>
  <si>
    <t>Soutien de l'Etat à la facturation de l'électricité</t>
  </si>
  <si>
    <t>Mines</t>
  </si>
  <si>
    <t>Mines et carrières</t>
  </si>
  <si>
    <t>Ressources Minières</t>
  </si>
  <si>
    <t>Développement minier</t>
  </si>
  <si>
    <t>Compensation au titre du dessalement de l'eau de mer</t>
  </si>
  <si>
    <t>Maitrise de l'Energie et Energies Renouvelables</t>
  </si>
  <si>
    <t>Maitrise de l'Energie</t>
  </si>
  <si>
    <t>Energies Renouvelables</t>
  </si>
  <si>
    <t>Moudjahidine et Ayants Droits</t>
  </si>
  <si>
    <t>Patrimoine historique et culturel</t>
  </si>
  <si>
    <t>Protection des symboles et des hauts -fait historique</t>
  </si>
  <si>
    <t>Recherche historique et suivi des activités muséales</t>
  </si>
  <si>
    <t>Pensions</t>
  </si>
  <si>
    <t>Invalides et recours</t>
  </si>
  <si>
    <t>Ayants droit</t>
  </si>
  <si>
    <t>Protection sociale</t>
  </si>
  <si>
    <t>Santé des Moudjahidine et ayants droit</t>
  </si>
  <si>
    <t>Promotion sociale</t>
  </si>
  <si>
    <t>Affaires Religieuses et Wakfs</t>
  </si>
  <si>
    <t>Orientation religieuses et culture islamique</t>
  </si>
  <si>
    <t>Orientation religieuses</t>
  </si>
  <si>
    <t>Culture islamique</t>
  </si>
  <si>
    <t>Communication et coopération</t>
  </si>
  <si>
    <t>Lieux de cultes</t>
  </si>
  <si>
    <t>Formation et enseignement coranique</t>
  </si>
  <si>
    <t>Formation et évaluation et recherche</t>
  </si>
  <si>
    <t>Enseignement coranique</t>
  </si>
  <si>
    <t>Education Nationale</t>
  </si>
  <si>
    <t>Enseignement</t>
  </si>
  <si>
    <t>Enseignement préparatoire et primaire</t>
  </si>
  <si>
    <t>Enseignement moyen normal et spécifique et à distance</t>
  </si>
  <si>
    <t>Enseignement secondaire normal, spécifique et à distance</t>
  </si>
  <si>
    <t>Formation</t>
  </si>
  <si>
    <t>Formation en cours d’emploi et Spécialisée</t>
  </si>
  <si>
    <t>Vie scolaire et transferts sociaux</t>
  </si>
  <si>
    <t>Vie scolaire</t>
  </si>
  <si>
    <t>Transferts sociaux</t>
  </si>
  <si>
    <t>Enseignement Supérieur et  Recherche Scientifique</t>
  </si>
  <si>
    <t>Recherche scientifique et développement technologique</t>
  </si>
  <si>
    <t>Soutien administratif à la recherche et gestion des finances</t>
  </si>
  <si>
    <t>Recherche et développement</t>
  </si>
  <si>
    <t>Innovation technologique</t>
  </si>
  <si>
    <t>Conditions de vie des étudiants</t>
  </si>
  <si>
    <t>Formation Professionnelle initiale</t>
  </si>
  <si>
    <t>Formation professionnelle continue et à distance</t>
  </si>
  <si>
    <t>Ingénierie pédagogique de la Formation Professionnelle</t>
  </si>
  <si>
    <t>Ingénierie pédagogique de l’Enseignement Professionnel</t>
  </si>
  <si>
    <t>Culture et Arts</t>
  </si>
  <si>
    <t>Arts et Lettres</t>
  </si>
  <si>
    <t>Livre et lecture publique</t>
  </si>
  <si>
    <t>Création et diffusion du produit culturel  et artistique</t>
  </si>
  <si>
    <t>Patrimoine culturel</t>
  </si>
  <si>
    <t>Protection, valorisation et exploitation du patrimoine culturel</t>
  </si>
  <si>
    <t>Restauration du patrimoine culturel</t>
  </si>
  <si>
    <t>Jeunes talents, sports de l'elite et de haut niveau</t>
  </si>
  <si>
    <t>Promotion du sport pour tous et en milieux educatif et spécialisé</t>
  </si>
  <si>
    <t>Vie associative, établissements sportifs et l'éthique sportive</t>
  </si>
  <si>
    <t>Gestion du Ministere</t>
  </si>
  <si>
    <t>Poste et Télécommunications</t>
  </si>
  <si>
    <t>Développement des services postaux</t>
  </si>
  <si>
    <t>Développement de l'activité postale</t>
  </si>
  <si>
    <t>Développement des services financiers postaux</t>
  </si>
  <si>
    <t>Développement des télécommunications</t>
  </si>
  <si>
    <t>Développement et la sécurisation des infrastructures des Technologies de l'Information et de la Communication (TIC)</t>
  </si>
  <si>
    <t>Développement des activités liées à la radiocommunication et des équipements sensibles des télécommunications</t>
  </si>
  <si>
    <t>Edification de la société algérienne  de l'information</t>
  </si>
  <si>
    <t>Développement et promotion du contenu national, des services en ligne et généralisation des usages</t>
  </si>
  <si>
    <t>Mise en place et la promotion d'un environnement de confiance pour l’utilisation des nouvelles technologies</t>
  </si>
  <si>
    <t>Solidarité Nationale, Famille et Condition de la Femme</t>
  </si>
  <si>
    <t>Personnes aux besoins spécifiques</t>
  </si>
  <si>
    <t>Protection et insertion des personnes aux besoins spécifiques</t>
  </si>
  <si>
    <t>Education et enseignement spécialisé des personnes aux besoins spécifiques</t>
  </si>
  <si>
    <t>Famille et condition de la femme</t>
  </si>
  <si>
    <t>Protection et promotion de la Famille et de la femme</t>
  </si>
  <si>
    <t>Protection de l'enfance et des personnes âgées</t>
  </si>
  <si>
    <t>Développement social et Action humanitaire</t>
  </si>
  <si>
    <t>Développement social</t>
  </si>
  <si>
    <t>Mouvement associatif et Action humanitaire</t>
  </si>
  <si>
    <t>Industrie et Production Pharmaceutique</t>
  </si>
  <si>
    <t>Compétitivité et Développement Industriels</t>
  </si>
  <si>
    <t>Compétitivité Industrielle</t>
  </si>
  <si>
    <t>Développement Industriel</t>
  </si>
  <si>
    <t>Appui à l'investissement</t>
  </si>
  <si>
    <t>Promotion de l'Investissement</t>
  </si>
  <si>
    <t>Appui à la PME</t>
  </si>
  <si>
    <t>Développement et Promotion de l'Industrie Pharmaceutique en Algerie</t>
  </si>
  <si>
    <t>Agriculture, Développement Rural et Pêche</t>
  </si>
  <si>
    <t>Développement de l'agriculture</t>
  </si>
  <si>
    <t>Sécurité et qualité sanitaires des aliments</t>
  </si>
  <si>
    <t>Développement rural et gestion équilibrée et durable des territoires</t>
  </si>
  <si>
    <t>Forêts</t>
  </si>
  <si>
    <t>Gestion et soutien</t>
  </si>
  <si>
    <t>Gestion durable et conservation du patrimoine</t>
  </si>
  <si>
    <t>Pêche maritime</t>
  </si>
  <si>
    <t>Développement des activités et des infrastructures liées à la Pêche</t>
  </si>
  <si>
    <t>Aquaculture</t>
  </si>
  <si>
    <t>Développement des activités et des infrastructures liées à l'Aquaculture</t>
  </si>
  <si>
    <t>Contrôle des actvités et de la qualité des produits de la pêche et de l'aquaculture</t>
  </si>
  <si>
    <t>Contrôle des activités de la Pêche et de l'aquaculture et de la salubrité des milieux et des produits halieutiques</t>
  </si>
  <si>
    <t>Gestion, intervention et soutien</t>
  </si>
  <si>
    <t>Aides aux logement</t>
  </si>
  <si>
    <t>Villes et Villes nouvelles</t>
  </si>
  <si>
    <t>Équipements publics de l'éducation et de la formation</t>
  </si>
  <si>
    <t>Équipements publics de sécurité et de santé</t>
  </si>
  <si>
    <t>Autres publics équipements publics</t>
  </si>
  <si>
    <t>Commerce Intérieur et Régulation du Marché National</t>
  </si>
  <si>
    <t>Régulation et Promotion de la Concurrence</t>
  </si>
  <si>
    <t>Régulation des Marchés</t>
  </si>
  <si>
    <t>Organisation des Activités Commerciales</t>
  </si>
  <si>
    <t>Protection du Consommateur</t>
  </si>
  <si>
    <t>Analyse et contrôle de la qualité</t>
  </si>
  <si>
    <t>Contrôle des Pratiques Commerciales</t>
  </si>
  <si>
    <t>Communication</t>
  </si>
  <si>
    <t>Médias et Communication institutionnelle</t>
  </si>
  <si>
    <t>Médias</t>
  </si>
  <si>
    <t>Communication Institutionnelle</t>
  </si>
  <si>
    <t>Gestion Du Ministère</t>
  </si>
  <si>
    <t>Développement des infrastructures routiéres</t>
  </si>
  <si>
    <t>Développement et entretien des autoroutes</t>
  </si>
  <si>
    <t>Infrastructures aéroportuaires</t>
  </si>
  <si>
    <t>Maintenances des infrastructures aéroportuaires</t>
  </si>
  <si>
    <t>Infrastructures maritimes</t>
  </si>
  <si>
    <t>Développement des infrastructures maritimes</t>
  </si>
  <si>
    <t>Maintenance des infrastructures maritimes et signalisation</t>
  </si>
  <si>
    <t>Infrastructures ferroviaires et transports guidés</t>
  </si>
  <si>
    <t>Développement des Infrastructures Ferroviaires</t>
  </si>
  <si>
    <t>Développement des infrastructures de transports guidés</t>
  </si>
  <si>
    <t>Transports</t>
  </si>
  <si>
    <t>Mobilité et logistique</t>
  </si>
  <si>
    <t>Transports routiers et logistique</t>
  </si>
  <si>
    <t>Transports ferroviaires et guidés</t>
  </si>
  <si>
    <t>Marine marchande et ports</t>
  </si>
  <si>
    <t>Marine marchande</t>
  </si>
  <si>
    <t>Ports</t>
  </si>
  <si>
    <t>Aéronautique et météorologie</t>
  </si>
  <si>
    <t>Aéronautique</t>
  </si>
  <si>
    <t>Météorologie</t>
  </si>
  <si>
    <t>Tourisme et Artisanat</t>
  </si>
  <si>
    <t>Politique et promotion du  tourisme</t>
  </si>
  <si>
    <t>Soutien aux projets touristiques</t>
  </si>
  <si>
    <t>Artisanat et métiers</t>
  </si>
  <si>
    <t>Pilotage et encadrement du développement de l’artisanat et des métiers</t>
  </si>
  <si>
    <t>Promotion et amélioration des performances des acteurs</t>
  </si>
  <si>
    <t>Formation dans le domaine de la santé</t>
  </si>
  <si>
    <t>Formation et renforcement des compétences</t>
  </si>
  <si>
    <t>Travail, Emploi et Sécurité Sociale</t>
  </si>
  <si>
    <t>Inspection Générale du Travail</t>
  </si>
  <si>
    <t>Gestion administrative et financière</t>
  </si>
  <si>
    <t>Contrôle de l’application des dispositions  législatives et réglementaires du travail</t>
  </si>
  <si>
    <t>Soutien et promotion de l’emploi</t>
  </si>
  <si>
    <t>Accès au marché  de l’emploi</t>
  </si>
  <si>
    <t>Dispositif d’emploi</t>
  </si>
  <si>
    <t>Système de protection sociale</t>
  </si>
  <si>
    <t>Mise en œuvre de la politique de sécurité sociale</t>
  </si>
  <si>
    <t>Soutien au système de sécurité sociale</t>
  </si>
  <si>
    <t>Relations avec le Parlement</t>
  </si>
  <si>
    <t>Renforcement des relations entre le Gouvernement et le Parlement</t>
  </si>
  <si>
    <t>Suivi du travail Parlementaire</t>
  </si>
  <si>
    <t>Etude de textes législatifs et règlementaires</t>
  </si>
  <si>
    <t>Environnement et Qualité de la Vie</t>
  </si>
  <si>
    <t>Environnement et développement durable</t>
  </si>
  <si>
    <t>Environnement urbain et industriel</t>
  </si>
  <si>
    <t>Biodiversité et changement climatique</t>
  </si>
  <si>
    <t>Education et sensibilisation environnementale</t>
  </si>
  <si>
    <t>Economie de la Connaissance, Start-up et Micro-Entreprises</t>
  </si>
  <si>
    <t>Promotion de l'économie de la connaissance, des startup et de l'entrepreneuriat</t>
  </si>
  <si>
    <t>Promotion  de l'Economie de la Connaissance et des Startup</t>
  </si>
  <si>
    <t>Promotion de l'Entrepreneuriat et de la créativité</t>
  </si>
  <si>
    <t>Mobilisation des ressources en eau et de la sécurité hydrique</t>
  </si>
  <si>
    <t>Mobilisation des ressources en  eau Conventionnelles</t>
  </si>
  <si>
    <t>Eau non conventionnelle</t>
  </si>
  <si>
    <t>Hydraulique agricole</t>
  </si>
  <si>
    <t>Périmètres irrigués</t>
  </si>
  <si>
    <t>Petite et moyenne hydraulique</t>
  </si>
  <si>
    <t>Réseaux d'assainissement et Systeme d'épuration</t>
  </si>
  <si>
    <t>Protection des villes contre les inondations</t>
  </si>
  <si>
    <t>Jeunesse</t>
  </si>
  <si>
    <t>Promotion de l'animation socio-educative</t>
  </si>
  <si>
    <t>Partenariat et établissements de jeunes</t>
  </si>
  <si>
    <t>Tourisme et loisirs de jeunes</t>
  </si>
  <si>
    <t>Commerce Extérieur et Promotion des Exportations</t>
  </si>
  <si>
    <t>Encadrement des Echanges Commerciaux et Promotion des Exportations</t>
  </si>
  <si>
    <t>Echanges Commerciaux</t>
  </si>
  <si>
    <t>Promotion des Exportations hors Hydrocarbures</t>
  </si>
  <si>
    <t>Assemblée  Populaire  Nationale</t>
  </si>
  <si>
    <t>Législation et contrôle de l'Action du Gouvernement.</t>
  </si>
  <si>
    <t>Conseil de la Nation</t>
  </si>
  <si>
    <t>Cour Constitutionnelle</t>
  </si>
  <si>
    <t>Cour Suprême</t>
  </si>
  <si>
    <t>Contrôle et évaluation des décisions judiciaires et l'unification de la jurisprudence</t>
  </si>
  <si>
    <t>Conseil d'Etat</t>
  </si>
  <si>
    <t>Régulation de l'activité des juridictions administratives et compétences consultatives</t>
  </si>
  <si>
    <t>Conseil Supérieur de la Magistrature</t>
  </si>
  <si>
    <t>Indépendance de la justice</t>
  </si>
  <si>
    <t>Gestion des sessions du Conseil</t>
  </si>
  <si>
    <t>Cour des Comptes</t>
  </si>
  <si>
    <t>Contrôle du patrimoine et des fonds publics</t>
  </si>
  <si>
    <t>Vérification et jugement des comptes de gestion.</t>
  </si>
  <si>
    <t>Contrôle de la qualité de gestion, de l’exécution de la loi de Finances et l’évaluation des programmes publics</t>
  </si>
  <si>
    <t>Administration et  générale</t>
  </si>
  <si>
    <t>Haute Autorité de Transparence, de Prévention et de Lutte Contre la Corruption</t>
  </si>
  <si>
    <t>Prévention et lutte contre la corruption</t>
  </si>
  <si>
    <t>Formation, sensibilisation, prévention et lutte contre la corruption</t>
  </si>
  <si>
    <t>Autorité Nationale Indépendante des Elections</t>
  </si>
  <si>
    <t>Préparation, organisation, gestion et supervision de l'ensemble des opérations éléctorales et référendaires</t>
  </si>
  <si>
    <t>Préparation de l'ensemble des opérations éléctorales et référendaires</t>
  </si>
  <si>
    <t>Organisation, gestion et supervision de l'ensemble des opérations éléctorales et référendaires</t>
  </si>
  <si>
    <t>Révision ordinaire des listes électorales</t>
  </si>
  <si>
    <t>Conseil National Economique, Social et Environnemental</t>
  </si>
  <si>
    <t>Dialogue ,  concertation et évaluation dans le domaine Economique, Social et Environnemental</t>
  </si>
  <si>
    <t>Avis , recommandations et   élaboration des rapports et des études</t>
  </si>
  <si>
    <t>Haut Conseil Islamique</t>
  </si>
  <si>
    <t>Promotion des prescriptions religieuses islamiques</t>
  </si>
  <si>
    <t>Encouragement et  promotion de l'ijtihad</t>
  </si>
  <si>
    <t>Haut Conseil de la Langue Arabe</t>
  </si>
  <si>
    <t>Promotion et généralisation de la langue arabe</t>
  </si>
  <si>
    <t>Activités du Haut Conseil de la Langue Arabe</t>
  </si>
  <si>
    <t>Conseil National des Droits de l'Homme</t>
  </si>
  <si>
    <t>Droits de l'Homme</t>
  </si>
  <si>
    <t>Promotion et protection des droits de l’homme</t>
  </si>
  <si>
    <t>Académie Algérienne des Sciences et des Technologies</t>
  </si>
  <si>
    <t>Promouvoir le développement national durable par les sciences et les technologies</t>
  </si>
  <si>
    <t>La consultation et l'expertise dans le domaine des sciences et des technologies</t>
  </si>
  <si>
    <t>Conseil National de la Recherche Scientifique et des Technologies</t>
  </si>
  <si>
    <t>Développement de la recherche scientifique et technologique</t>
  </si>
  <si>
    <t>Activité du Conseil</t>
  </si>
  <si>
    <t>Observatoire National de la Société Civile</t>
  </si>
  <si>
    <t>Promotion de la société civile.</t>
  </si>
  <si>
    <t>Promotion de l'Action de la société civile</t>
  </si>
  <si>
    <t>Conseil Superieur de la Jeunesse</t>
  </si>
  <si>
    <t>Promotion  de la jeunesse</t>
  </si>
  <si>
    <t>Activités du Conseil</t>
  </si>
  <si>
    <t>Présidence de la République</t>
  </si>
  <si>
    <t>Programme</t>
  </si>
  <si>
    <t>1</t>
  </si>
  <si>
    <t>2</t>
  </si>
  <si>
    <t>3</t>
  </si>
  <si>
    <t>4</t>
  </si>
  <si>
    <t>5</t>
  </si>
  <si>
    <t>1er et 2ème cycles d’enseignement</t>
  </si>
  <si>
    <t>Formation au 3ème  cycle</t>
  </si>
  <si>
    <t>DRB/Wilaya/Ministere</t>
  </si>
  <si>
    <t>Column20</t>
  </si>
  <si>
    <t>Column21</t>
  </si>
  <si>
    <t>Column22</t>
  </si>
  <si>
    <t>2019</t>
  </si>
  <si>
    <t>2790000</t>
  </si>
  <si>
    <t>139600</t>
  </si>
  <si>
    <t>905021</t>
  </si>
  <si>
    <t>255312</t>
  </si>
  <si>
    <t>1290000</t>
  </si>
  <si>
    <t>93100</t>
  </si>
  <si>
    <t>Travaux publics et des infrastructures
base</t>
  </si>
  <si>
    <t>Column23</t>
  </si>
  <si>
    <t>Column24</t>
  </si>
  <si>
    <t>Column25</t>
  </si>
  <si>
    <t>Portefeuille</t>
  </si>
  <si>
    <t>Sous Programme</t>
  </si>
  <si>
    <t>Adrar</t>
  </si>
  <si>
    <t>Chlef</t>
  </si>
  <si>
    <t>Batna</t>
  </si>
  <si>
    <t>Beajaia</t>
  </si>
  <si>
    <t>Biskra</t>
  </si>
  <si>
    <t>Bechar</t>
  </si>
  <si>
    <t>Blida</t>
  </si>
  <si>
    <t>10</t>
  </si>
  <si>
    <t>Bouira</t>
  </si>
  <si>
    <t>11</t>
  </si>
  <si>
    <t>Tamenrasset</t>
  </si>
  <si>
    <t>12</t>
  </si>
  <si>
    <t>13</t>
  </si>
  <si>
    <t>Tlemcen</t>
  </si>
  <si>
    <t>14</t>
  </si>
  <si>
    <t>Tiaret</t>
  </si>
  <si>
    <t>15</t>
  </si>
  <si>
    <t>Tizi Ouzou</t>
  </si>
  <si>
    <t>16</t>
  </si>
  <si>
    <t>17</t>
  </si>
  <si>
    <t>Djelfa</t>
  </si>
  <si>
    <t>18</t>
  </si>
  <si>
    <t>Jijel</t>
  </si>
  <si>
    <t>Setif</t>
  </si>
  <si>
    <t>20</t>
  </si>
  <si>
    <t>Saida</t>
  </si>
  <si>
    <t>21</t>
  </si>
  <si>
    <t>22</t>
  </si>
  <si>
    <t>Sidi Bel Abbes</t>
  </si>
  <si>
    <t>23</t>
  </si>
  <si>
    <t>24</t>
  </si>
  <si>
    <t>Guelma</t>
  </si>
  <si>
    <t>25</t>
  </si>
  <si>
    <t>Constantine</t>
  </si>
  <si>
    <t>26</t>
  </si>
  <si>
    <t>Medea</t>
  </si>
  <si>
    <t>27</t>
  </si>
  <si>
    <t>Mostaganem</t>
  </si>
  <si>
    <t>28</t>
  </si>
  <si>
    <t>M'sila</t>
  </si>
  <si>
    <t>29</t>
  </si>
  <si>
    <t>Mascara</t>
  </si>
  <si>
    <t>30</t>
  </si>
  <si>
    <t>31</t>
  </si>
  <si>
    <t>32</t>
  </si>
  <si>
    <t>El bayadh</t>
  </si>
  <si>
    <t>33</t>
  </si>
  <si>
    <t>Illizi</t>
  </si>
  <si>
    <t>Bordj Bou Arreridj</t>
  </si>
  <si>
    <t>35</t>
  </si>
  <si>
    <t>Boumerdes</t>
  </si>
  <si>
    <t>36</t>
  </si>
  <si>
    <t>El Tarf</t>
  </si>
  <si>
    <t>37</t>
  </si>
  <si>
    <t>Tindouf</t>
  </si>
  <si>
    <t>38</t>
  </si>
  <si>
    <t>Tissemsilt</t>
  </si>
  <si>
    <t>39</t>
  </si>
  <si>
    <t>El Oued</t>
  </si>
  <si>
    <t>40</t>
  </si>
  <si>
    <t>Khenechla</t>
  </si>
  <si>
    <t>41</t>
  </si>
  <si>
    <t>Souk Ahras</t>
  </si>
  <si>
    <t>42</t>
  </si>
  <si>
    <t>Tipaza</t>
  </si>
  <si>
    <t>Mila</t>
  </si>
  <si>
    <t>44</t>
  </si>
  <si>
    <t>Naama</t>
  </si>
  <si>
    <t>Ain Temouchent</t>
  </si>
  <si>
    <t>47</t>
  </si>
  <si>
    <t>Ghardaia</t>
  </si>
  <si>
    <t>48</t>
  </si>
  <si>
    <t>Relizane</t>
  </si>
  <si>
    <t>49</t>
  </si>
  <si>
    <t>Timimoun</t>
  </si>
  <si>
    <t>50</t>
  </si>
  <si>
    <t>Bordj Badj Mokhtar</t>
  </si>
  <si>
    <t>51</t>
  </si>
  <si>
    <t>Ouled Djellal</t>
  </si>
  <si>
    <t>52</t>
  </si>
  <si>
    <t>Beni Abbes</t>
  </si>
  <si>
    <t>53</t>
  </si>
  <si>
    <t>In Salah</t>
  </si>
  <si>
    <t>54</t>
  </si>
  <si>
    <t>In Guezzam</t>
  </si>
  <si>
    <t>55</t>
  </si>
  <si>
    <t>Tougourt</t>
  </si>
  <si>
    <t>56</t>
  </si>
  <si>
    <t>Djanet</t>
  </si>
  <si>
    <t>57</t>
  </si>
  <si>
    <t>El Maghair</t>
  </si>
  <si>
    <t>58</t>
  </si>
  <si>
    <t>El Meniaa</t>
  </si>
  <si>
    <t>program</t>
  </si>
  <si>
    <t>Médéa</t>
  </si>
  <si>
    <t>regional_budget_directorate</t>
  </si>
  <si>
    <t>province</t>
  </si>
  <si>
    <t>municipality</t>
  </si>
  <si>
    <t>program_type</t>
  </si>
  <si>
    <t>portfolio-program</t>
  </si>
  <si>
    <t>code</t>
  </si>
  <si>
    <t>name</t>
  </si>
  <si>
    <t>notification_year</t>
  </si>
  <si>
    <t>initial_ae</t>
  </si>
  <si>
    <t>current_ae</t>
  </si>
  <si>
    <t>committed_ae</t>
  </si>
  <si>
    <t>cumulative_payments</t>
  </si>
  <si>
    <t>financial_rate</t>
  </si>
  <si>
    <t>physical_rate</t>
  </si>
  <si>
    <t>project_status</t>
  </si>
  <si>
    <t>observations</t>
  </si>
  <si>
    <t>012:Enseignement Supérieur et  Recherche Scientifique---051:Vie Estudiantine---</t>
  </si>
  <si>
    <t>024:Travaux Publics et Infrastructures de Base---090:Infrastructures Routières et autoroutières---</t>
  </si>
  <si>
    <t>005:Intérieur, Collectivités Locales et Aménagement du Territoire---017:Sûreté Nationale---</t>
  </si>
  <si>
    <t>021:Habitat, Urbanisme et Ville---079:Logement---</t>
  </si>
  <si>
    <t>014:Culture et Arts---57:Patrimoine culturel---</t>
  </si>
  <si>
    <t>024:Travaux Publics et Infrastructures de Base---092:Infastructures Maritimes---</t>
  </si>
  <si>
    <t>012:Enseignement Supérieur et  Recherche Scientifique---049:Enseignement et Formation Supérieurs---</t>
  </si>
  <si>
    <t>051:Hydraulique---096:Assainissement et protection du milieu naturel---</t>
  </si>
  <si>
    <t>024:Travaux Publics et Infrastructures de Base------</t>
  </si>
  <si>
    <t>051:Hydraulique------</t>
  </si>
  <si>
    <t>020:Agriculture, Développement Rural et Pêche------</t>
  </si>
  <si>
    <t>010:Affaires Religieuses et Wakfs------</t>
  </si>
  <si>
    <t>027:Santé------</t>
  </si>
  <si>
    <t>012:Enseignement Supérieur et  Recherche Scientifique---Programme: Enseignement et Formation supérieur---</t>
  </si>
  <si>
    <t>020:Agriculture, Développement Rural et Pêche---Programme: Agriculture et du Développement rural ---</t>
  </si>
  <si>
    <t>024:Travaux Publics et Infrastructures de Base---Programme:Infrastructures Routières et Autoroutières---</t>
  </si>
  <si>
    <t>027:Santé---Programme: Prévention et Soins---</t>
  </si>
  <si>
    <t>051:Hydraulique---Programme: Assainissement et Protection du Millieu Naturel---</t>
  </si>
  <si>
    <t>024:Travaux Publics et Infrastructures de Base---infrastructures routières et autoroutières---</t>
  </si>
  <si>
    <t>012:Enseignement Supérieur et  Recherche Scientifique---Enseignement  et formation supérieurs---</t>
  </si>
  <si>
    <t>006:Justice---Administration pénitentiare---</t>
  </si>
  <si>
    <t>051:Hydraulique---Approvisionnement en eau potable te Industrielle---</t>
  </si>
  <si>
    <t>027:Santé---Prévention et soins---</t>
  </si>
  <si>
    <t>024:Travaux Publics et Infrastructures de Base---Infrastructures routières et autoroutières---</t>
  </si>
  <si>
    <t>051:Hydraulique---Assainissement et protection du milieu naturel---</t>
  </si>
  <si>
    <t>024:Travaux Publics et Infrastructures de Base---Programme 090: Infrastructures routières et autoroutières---</t>
  </si>
  <si>
    <t>027:Santé---Programme 105: Prévention et Soins---</t>
  </si>
  <si>
    <t>051:Hydraulique---Programme 094: Approvisionnement en eau potable et industrielle---</t>
  </si>
  <si>
    <t>051:Hydraulique---Programme 096: Assainissement et protection du milieu naturel---</t>
  </si>
  <si>
    <t>020:Agriculture, Développement Rural et Pêche---Developpement de l'agriculture---</t>
  </si>
  <si>
    <t>019:Industrie et Production Pharmaceutique---Programme 074:Appoui a l'investissement---</t>
  </si>
  <si>
    <t>024:Travaux Publics et Infrastructures de Base---090 :Infrastructures routières et auto routières---</t>
  </si>
  <si>
    <t>024:Travaux Publics et Infrastructures de Base---91 :Infrastructures routières et auto routières---</t>
  </si>
  <si>
    <t>024:Travaux Publics et Infrastructures de Base---92 :Infrastructures routières et auto routières---</t>
  </si>
  <si>
    <t>010:Affaires Religieuses et Wakfs---041:Orientation  religieuse et culture islamique---</t>
  </si>
  <si>
    <t>020:Agriculture, Développement Rural et Pêche---076: AGRICULTURE ET DE DEVELOPPEMENT RURAL---</t>
  </si>
  <si>
    <t>006:Justice------</t>
  </si>
  <si>
    <t>019:Industrie et Production Pharmaceutique------</t>
  </si>
  <si>
    <t>021:Habitat, Urbanisme et Ville------</t>
  </si>
  <si>
    <t>Non indiqué par la wilaya------</t>
  </si>
  <si>
    <t>030:Environnement et Qualité de la Vie------</t>
  </si>
  <si>
    <t>020:Agriculture, Développement Rural et Pêche---Agriculture et Développement Rural ( 076)---Sous Programme 01: Développement de l'Agriculture</t>
  </si>
  <si>
    <t>020:Agriculture, Développement Rural et Pêche---Agriculture et Développement Rural ( 076)---Sous Programme 03: Développement de l'Agriculture</t>
  </si>
  <si>
    <t>020:Agriculture, Développement Rural et Pêche--- Agriculture et Développement Rural ( 076)---Sous Programme 03: Développement de l'Agriculture</t>
  </si>
  <si>
    <t>024:Travaux Publics et Infrastructures de Base--- infrastructures routières et autoroutières ( 090)---Sous Programme 01: développement des infrastructures routières</t>
  </si>
  <si>
    <t>027:Santé--- prévenstion et soins---sous programme prévenstion et soins</t>
  </si>
  <si>
    <t>021:Habitat, Urbanisme et Ville--- urbanisme (080)---sous programme aménagement du foncier (02)</t>
  </si>
  <si>
    <t>008:Energie, Mines et Energies Renouvelables---ND---ND</t>
  </si>
  <si>
    <t>005:Intérieur, Collectivités Locales et Aménagement du Territoire------</t>
  </si>
  <si>
    <t>012:Enseignement Supérieur et  Recherche Scientifique------</t>
  </si>
  <si>
    <t>025:Transports------</t>
  </si>
  <si>
    <t>008:Energie, Mines et Energies Renouvelables------</t>
  </si>
  <si>
    <t>005:Intérieur, Collectivités Locales et Aménagement du Territoire---Progrmme: Protection civile---</t>
  </si>
  <si>
    <t>006:Justice---Programme: Administration pénitentiaire---Sous-Programme: Soutien administratif (Activité Pénitenaire)</t>
  </si>
  <si>
    <t>015:Sports------</t>
  </si>
  <si>
    <t>021:Habitat, Urbanisme et Ville---Programme (80): Urbanisme et aménagement.---S.Programme (02): Aménagement du foncier.</t>
  </si>
  <si>
    <t>027:Santé---Programme (105): Prévention et soins.---S.Programme (01): Prévention et soins.</t>
  </si>
  <si>
    <t>006:Justice---Programme : Administration pénitentiaire---Sous-programme : Soutien administratif</t>
  </si>
  <si>
    <t>011:Education Nationale---Programme : Enseignement---Sous-programme : Enseignement préparatoire et primaire</t>
  </si>
  <si>
    <t>012:Enseignement Supérieur et  Recherche Scientifique---Programme : Enseignement et formation supérieurs---Sous-programme : Premier et deuxième cycles d'enseignement</t>
  </si>
  <si>
    <t>019:Industrie et Production Pharmaceutique---Programme : Appui à l'investissement---Sous-programme : Promotion de l'investissement</t>
  </si>
  <si>
    <t>021:Habitat, Urbanisme et Ville---Programme : Logement---Sous-programme : Logement public locatif</t>
  </si>
  <si>
    <t>021:Habitat, Urbanisme et Ville---Programme : Urbanisme et aménagement---Sous-programme : Aménagement du foncier</t>
  </si>
  <si>
    <t>024:Travaux Publics et Infrastructures de Base---Programme : Infrastructures routières et autoroutières---Sous-programme : Développement des infrastructures routières</t>
  </si>
  <si>
    <t>027:Santé---Programme : Prévention et Soins---Sous-programme : Prévention et Soins</t>
  </si>
  <si>
    <t>006:Justice---Programme : "022"Administration Pénitentiaire---Sous Programme :" 04" Soutient Administratif</t>
  </si>
  <si>
    <t>024:Travaux Publics et Infrastructures de Base---Programme : "090"infrastructures routières et autoroutières---Sous Programme :" 01" Développement des Infrastructures Routières</t>
  </si>
  <si>
    <t>027:Santé---Programme : "105" Prévention et Soins---Sous Programme :" 01" Prévention et Soins</t>
  </si>
  <si>
    <t>006:Justice---Programme 022. Administration pénitentiaire---Sous Programme 04. Soutien administratif</t>
  </si>
  <si>
    <t>012:Enseignement Supérieur et  Recherche Scientifique---Programme 049. Enseignement et formation supérieurs---Sous Programme 01. 1er et 2ème cycles d’enseignement</t>
  </si>
  <si>
    <t>012:Enseignement Supérieur et  Recherche Scientifique---Programme 051. Vie estudiantine---Sous Programme 01. Œuvres universitaires</t>
  </si>
  <si>
    <t>014:Culture et Arts---Programme 057. Patrimoine culturel---Sous Programme 01. Protection, valorisation et exploitation du patrimoine culturel</t>
  </si>
  <si>
    <t>015:Sports---Programme 060. Sports---Sous Programme 01. Jeunes talents, sports d'élite et de haut niveau</t>
  </si>
  <si>
    <t>019:Industrie et Production Pharmaceutique---Programme 074. Appui à l'investissement---Sous Programme 01. Promotion de l'investissement</t>
  </si>
  <si>
    <t>024:Travaux Publics et Infrastructures de Base---Programme 090. Infrastructures routières et autoroutières---Sous Programme 01. Développement des infrastructures routières</t>
  </si>
  <si>
    <t>027:Santé---Programme 105. Prévention et soins---Sous Programme 01. Prévention et soins</t>
  </si>
  <si>
    <t>027:Santé---Programme 094. Approvisionnement en eau potable et industrielle---Sous Programme 01. Adduction et réseaux de distribution en eau potable et industrielle</t>
  </si>
  <si>
    <t>051:Hydraulique---Programme 096. Assainissement et protection du milieu naturel---Sous Programme 01. Réseaux d'assainissement et système d'épuration</t>
  </si>
  <si>
    <t>021:Habitat, Urbanisme et Ville---Programme (080): Urbanisme et aménagement---Sous Programme (02): Aménagement du foncier</t>
  </si>
  <si>
    <t>027:Santé---Programme (105): Prévention et soins---Sous Programme (01): Prévention et soins</t>
  </si>
  <si>
    <t>051:Hydraulique---Programme (096): Assainissement et protection du milieu naturel---Sous Programme (01): Réseaux d'assainissement et Système d'épuration</t>
  </si>
  <si>
    <t>024:Travaux Publics et Infrastructures de Base---infrastructures routières et autoroutières ---developpement des infrastructures routières</t>
  </si>
  <si>
    <t>012:Enseignement Supérieur et  Recherche Scientifique---vie estudiantine ---ouevres universitères</t>
  </si>
  <si>
    <t>021:Habitat, Urbanisme et Ville---Logement---Logement public locatif</t>
  </si>
  <si>
    <t>005:Intérieur, Collectivités Locales et Aménagement du Territoire---017 : Sûreté nationale---02 : Sécurité, ordre public, prévention et intervention</t>
  </si>
  <si>
    <t>005:Intérieur, Collectivités Locales et Aménagement du Territoire---020 : Administration générale---01 : Soutien administratif et logistique</t>
  </si>
  <si>
    <t>006:Justice---021 : Activité judiciaire---01 : Activité judiciaire ordinaire et administrative</t>
  </si>
  <si>
    <t>021:Habitat, Urbanisme et Ville---079 : Logement---01 : Logement public locatif</t>
  </si>
  <si>
    <t>021:Habitat, Urbanisme et Ville---080 : Urbanisme et aménagement---02 : Aménagement du foncier</t>
  </si>
  <si>
    <t>024:Travaux Publics et Infrastructures de Base---090 : Infrastructures routières et autoroutières---01 : Développement des infrastructures routières</t>
  </si>
  <si>
    <t>024:Travaux Publics et Infrastructures de Base---090 : Infrastructures routières et autoroutières---02 : Entretien routier</t>
  </si>
  <si>
    <t>024:Travaux Publics et Infrastructures de Base---091 : Infrastructures aéroportuaires---01 : Développement des infrastructures aéroportuaires</t>
  </si>
  <si>
    <t>027:Santé---105 : Prévention et soins---01 : Prévention et soins</t>
  </si>
  <si>
    <t>051:Hydraulique---096 : Assainissement et protection du milieu naturel---01 : Réseaux d'assainissement et système d'épuration</t>
  </si>
  <si>
    <t>006:Justice---Programme  022 : Administration Pénitentiaire---Sous Programme 4:Soutien administratif</t>
  </si>
  <si>
    <t>021:Habitat, Urbanisme et Ville---Programme  079 : Logements---Sous Programme 1: Logements publics locatifs</t>
  </si>
  <si>
    <t>021:Habitat, Urbanisme et Ville---Programme  080 :Urbanisme et aménagement---Sous Programme 2: Aménagement du foncier</t>
  </si>
  <si>
    <t>027:Santé---Programme 105 : Prévention et Soins---Sous Programme 1 :Prévention et Soins</t>
  </si>
  <si>
    <t>051:Hydraulique---Programme 096 :Assainissement et protection du milieu naturel---Sous Programme 2: Protection des villes contre les inondations</t>
  </si>
  <si>
    <t>005:Intérieur, Collectivités Locales et Aménagement du Territoire---Administration Générale---                     Soutient Administratif et logistique</t>
  </si>
  <si>
    <t>005:Intérieur, Collectivités Locales et Aménagement du Territoire---Sûreté Nationale---Sécurité, ordre public, prévention et intervention</t>
  </si>
  <si>
    <t>006:Justice---Administration Pénitentiaire---Soutien administratif</t>
  </si>
  <si>
    <t>012:Enseignement Supérieur et  Recherche Scientifique---Vie estudiantine---Œuvres universitaires</t>
  </si>
  <si>
    <t>015:Sports---Sports---Promotion du sport pour tous et en milieux éducatif et spécialisé</t>
  </si>
  <si>
    <t>021:Habitat, Urbanisme et Ville---Urbanisme et aménagement---Aménagement du foncier</t>
  </si>
  <si>
    <t>024:Travaux Publics et Infrastructures de Base---Infrastructures routières et autoroutières---Développement des infrastructures routières</t>
  </si>
  <si>
    <t>027:Santé---Prévention et soins---Prévention et soins</t>
  </si>
  <si>
    <t>051:Hydraulique---Approvisionnement en eau potable et industrielle---Adduction et Réseaux de distribution en eau potable et industrielle</t>
  </si>
  <si>
    <t>005:Intérieur, Collectivités Locales et Aménagement du Territoire---PROGRAMME ; Suréte Nationale---SOUS PROGRAMME :  Sucurite , ordre public , prevention et entrvention</t>
  </si>
  <si>
    <t>027:Santé---PROGRAMME : Prévention et soins---SOUS PROGRAMME :  Prévention et soins</t>
  </si>
  <si>
    <t>005:Intérieur, Collectivités Locales et Aménagement du Territoire---Sureté Nationale---Securité, Ordre Public, Prévention et Intervention</t>
  </si>
  <si>
    <t>024:Travaux Publics et Infrastructures de Base---Infrastructures Routières et Autoroutères---Développement des Infrastructures Routières</t>
  </si>
  <si>
    <t>024:Travaux Publics et Infrastructures de Base--- Infrastructures Aéroportuaire---Développement des Infrastructures Aéroportuaire</t>
  </si>
  <si>
    <t>051:Hydraulique---Approvisionnement en Eau Potable et Industrielle---Adduction et réseaux de distribution en eau potable et industrielle</t>
  </si>
  <si>
    <t>020:Agriculture, Développement Rural et Pêche---Electrification agricole, destiné aux périmetres des cultures strategiques, « Appui au développement des cultures stratégiques», W Ouargla---Electrification agricole, destiné aux périmetres des cultures strategiques, « Appui au développement des cultures stratégiques», W Ouargla</t>
  </si>
  <si>
    <t>024:Travaux Publics et Infrastructures de Base---Entretien des Routes Nationales -Exercice 2025 (W.Ouargla)---Entretien des Routes Nationales -Exercice 2025 (W.Ouargla)</t>
  </si>
  <si>
    <t>024:Travaux Publics et Infrastructures de Base---N.1.024.091.01.2020.000.030.24.002 Renforcement de la piste principale de l'aérodrome de Hassi Messaoud et ses annexes---N.1.024.091.01.2020.000.030.24.002 Renforcement de la piste principale de l'aérodrome de Hassi Messaoud et ses annexes</t>
  </si>
  <si>
    <t>006:Justice---N.1.006.021.01.4113.000.055.23.001.---N.1.006.021.01.4113.000.055.23.001.</t>
  </si>
  <si>
    <t>020:Agriculture, Développement Rural et Pêche---/---/</t>
  </si>
  <si>
    <t>021:Habitat, Urbanisme et Ville---N.1.021.080.02.2055.000.055.23.001.---N.1.021.080.02.2055.000.055.23.001.</t>
  </si>
  <si>
    <t>021:Habitat, Urbanisme et Ville---N.1.021.080.02.2055.000.055.24.004.---N.1.021.080.02.2055.000.055.24.004.</t>
  </si>
  <si>
    <t>024:Travaux Publics et Infrastructures de Base---N.1.024.090.01.2055.000.055.24.001.---N.1.024.090.01.2055.000.055.24.001.</t>
  </si>
  <si>
    <t>024:Travaux Publics et Infrastructures de Base---N.1.024.090.02.2055.000.055.25.001.---N.1.024.090.02.2055.000.055.25.001.</t>
  </si>
  <si>
    <t>024:Travaux Publics et Infrastructures de Base---N1.024.090.01.2039.000.039.24.004---N1.024.090.01.2039.000.039.24.004</t>
  </si>
  <si>
    <t>020:Agriculture, Développement Rural et Pêche---S1.020.076.01.4739.000.039.23.001---S1.020.076.01.4739.000.039.23.001</t>
  </si>
  <si>
    <t>006:Justice--- Réalisation d'une cour de justice a El- M'ghaier--- Réalisation d'une cour de justice a El- M'ghaier</t>
  </si>
  <si>
    <t>024:Travaux Publics et Infrastructures de Base---Dédoublement de la RN03 entre Oum Etoyour et El-M'Ghaier (Sidi Khellil) sur19km N.1.024.090.01.2057.000.057.23.003---Dédoublement de la RN03 entre Oum Etoyour et El-M'Ghaier (Sidi Khellil) sur19km N.1.024.090.01.2057.000.057.23.003</t>
  </si>
  <si>
    <t>024:Travaux Publics et Infrastructures de Base---Renforcement de la RN 107 du PK 0+000 au PK24+000 sur  24 km                 Non individualisée---Renforcement de la RN 107 du PK 0+000 au PK24+000 sur  24 km                 Non individualisée</t>
  </si>
  <si>
    <t>024:Travaux Publics et Infrastructures de Base---Dédoublement de la RN1 " 1ere tranche sur 10 Km " wilaya de ghardaia     N1 024 090 01 2047 000 047 24 003---Dédoublement de la RN1 " 1ere tranche sur 10 Km " wilaya de ghardaia     N1 024 090 01 2047 000 047 24 003</t>
  </si>
  <si>
    <t>020:Agriculture, Développement Rural et Pêche---Electrification agricole,  destiné aux périmètres des cultures stratégiques,   « Appui au développement  des cultures stratégiques »,  W Ghardaia            Non individualisée---Electrification agricole,  destiné aux périmètres des cultures stratégiques,   « Appui au développement  des cultures stratégiques »,  W Ghardaia            Non individualisée</t>
  </si>
  <si>
    <t>020:Agriculture, Développement Rural et Pêche---Etude d'adaptation, suivi, contrôle et travaux de réalisation et équipement de 08 centres    de proximité pour le stockage intermédiaire des céréales au niveau de la wilaya de Ghardaia                                                                         S1 020 076 01 4747 000 047 23 001---Etude d'adaptation, suivi, contrôle et travaux de réalisation et équipement de 08 centres    de proximité pour le stockage intermédiaire des céréales au niveau de la wilaya de Ghardaia                                                                         S1 020 076 01 4747 000 047 23 001</t>
  </si>
  <si>
    <t>021:Habitat, Urbanisme et Ville---Etude, suivi et réalisation des travaux  de 04 lotissements sociaux (6956 lots ) crées dans le cadre du développement de l'offre fonciere publique dans les régions du sud à berriane, guerrara wilaya de ghardaia ( programme2024 )                                                                                                       N1 021 080 02 2047 000 047 24 001---Etude, suivi et réalisation des travaux  de 04 lotissements sociaux (6956 lots ) crées dans le cadre du développement de l'offre fonciere publique dans les régions du sud à berriane, guerrara wilaya de ghardaia ( programme2024 )                                                                                                       N1 021 080 02 2047 000 047 24 001</t>
  </si>
  <si>
    <t>024:Travaux Publics et Infrastructures de Base---N1 024 090 01 2058 000 058 24 002---N1 024 090 01 2058 000 058 24 002</t>
  </si>
  <si>
    <t>024:Travaux Publics et Infrastructures de Base---NI---NI</t>
  </si>
  <si>
    <t>006:Justice---N1 024 090 01 2058 000 058 24 002---N1 024 090 01 2058 000 058 24 002</t>
  </si>
  <si>
    <t>020:Agriculture, Développement Rural et Pêche---S1.020.076.01.4758.000.058.24.001---S1.020.076.01.4758.000.058.24.001</t>
  </si>
  <si>
    <t>024:Travaux Publics et Infrastructures de Base---024 : Travaux Publics et Infrastructures de Base---024 : Travaux Publics et Infrastructures de Base</t>
  </si>
  <si>
    <t>024:Travaux Publics et Infrastructures de Base---090 : Infrastructures routières et autoroutières---090 : Infrastructures routières et autoroutières</t>
  </si>
  <si>
    <t>024:Travaux Publics et Infrastructures de Base---01 : Développement des infrastructures routières---01 : Développement des infrastructures routières</t>
  </si>
  <si>
    <t>024:Travaux Publics et Infrastructures de Base---N1.024.090.01.2033.000.033.24.004 Achèvement de la réalisation du CW 02 Illizi - Oued Samen sur 45 Km du  PK 105 au PK 150 (w.d'Illizi)---N1.024.090.01.2033.000.033.24.004 Achèvement de la réalisation du CW 02 Illizi - Oued Samen sur 45 Km du  PK 105 au PK 150 (w.d'Illizi)</t>
  </si>
  <si>
    <t>021:Habitat, Urbanisme et Ville---N1.024.090.01.2033.000.033.23.003  Aménagement et revetement des pistes au niveau de la wilaya d'Illizi sur 149 Km---N1.024.090.01.2033.000.033.23.003  Aménagement et revetement des pistes au niveau de la wilaya d'Illizi sur 149 Km</t>
  </si>
  <si>
    <t>020:Agriculture, Développement Rural et Pêche---020 : Agriculture et du Développement Rural---020 : Agriculture et du Développement Rural</t>
  </si>
  <si>
    <t>051:Hydraulique---076 : Agriculture et développement rural---076 : Agriculture et développement rural</t>
  </si>
  <si>
    <t>020:Agriculture, Développement Rural et Pêche---03 : Développement rural et gestion équilibrée et durable des territoires---03 : Développement rural et gestion équilibrée et durable des territoires</t>
  </si>
  <si>
    <t>020:Agriculture, Développement Rural et Pêche---Electrification agricole, destiné aux périmètres des cultures Stratégiques, "Appui au développement des cultures stratégique" W.Illizi---Electrification agricole, destiné aux périmètres des cultures Stratégiques, "Appui au développement des cultures stratégique" W.Illizi</t>
  </si>
  <si>
    <t>021:Habitat, Urbanisme et Ville---N 1 021 080 02 2056 000 056 23 001  Amélioration urbaine de l'ancien tissu urbain à travers la wilaya de Djanet - 2023.---N 1 021 080 02 2056 000 056 23 001  Amélioration urbaine de l'ancien tissu urbain à travers la wilaya de Djanet - 2023.</t>
  </si>
  <si>
    <t>024:Travaux Publics et Infrastructures de Base---N 1 024 090 01 2056 000 056 23 003 Aménagement et revêtement des pistes au niveau de la wilaya de Djanet  sur 90 km.---N 1 024 090 01 2056 000 056 23 003 Aménagement et revêtement des pistes au niveau de la wilaya de Djanet  sur 90 km.</t>
  </si>
  <si>
    <t>024:Travaux Publics et Infrastructures de Base---Réalisation de la route reliant CW 501 et la route BF10-BF11 sur 88 km.---Réalisation de la route reliant CW 501 et la route BF10-BF11 sur 88 km.</t>
  </si>
  <si>
    <t>024:Travaux Publics et Infrastructures de Base---Réalisation de la route reliant Tin Merzouga et la route BF11-BF12 sur 65 km.---Réalisation de la route reliant Tin Merzouga et la route BF11-BF12 sur 65 km.</t>
  </si>
  <si>
    <t>024:Travaux Publics et Infrastructures de Base---Réalisation de la route reliant BF10 et BF11 sur 155 km.---Réalisation de la route reliant BF10 et BF11 sur 155 km.</t>
  </si>
  <si>
    <t>024:Travaux Publics et Infrastructures de Base---Réalisation de la route reliant BF11 et BF12 sur 110 km.---Réalisation de la route reliant BF11 et BF12 sur 110 km.</t>
  </si>
  <si>
    <t>012:Enseignement Supérieur et  Recherche Scientifique---N1.051.094.01.2011.000.011.24.001---N1.051.094.01.2011.000.011.24.001</t>
  </si>
  <si>
    <t>024:Travaux Publics et Infrastructures de Base---AE 2023---AE 2023</t>
  </si>
  <si>
    <t>024:Travaux Publics et Infrastructures de Base---AE 2024---AE 2024</t>
  </si>
  <si>
    <t>024:Travaux Publics et Infrastructures de Base---N1.024.090.01.2011.000.011.23.005---N1.024.090.01.2011.000.011.23.005</t>
  </si>
  <si>
    <t>024:Travaux Publics et Infrastructures de Base---N1.024.090.02.2011.000.011.24.003---N1.024.090.02.2011.000.011.24.003</t>
  </si>
  <si>
    <t>051:Hydraulique---N1.012.049.01.4001.000.011.23.001---N1.012.049.01.4001.000.011.23.001</t>
  </si>
  <si>
    <t>020:Agriculture, Développement Rural et Pêche---Electrification agricole destiné aux périmétres des cultures stratégiques ( Appui au développement des cultures stratégiques) w in salah---Electrification agricole destiné aux périmétres des cultures stratégiques ( Appui au développement des cultures stratégiques) w in salah</t>
  </si>
  <si>
    <t>021:Habitat, Urbanisme et Ville---Amélioratoin urbaine de l'ancien tissu urbain à travers la wilaya d'In Salah - 2023---Amélioratoin urbaine de l'ancien tissu urbain à travers la wilaya d'In Salah - 2023</t>
  </si>
  <si>
    <t>021:Habitat, Urbanisme et Ville--- N1 021 080 02 2054 000 054 23 001 Amélioration urbaine de l'ancien tissu urbain à travers la wilaya d'In Guezzam - 2023--- N1 021 080 02 2054 000 054 23 001 Amélioration urbaine de l'ancien tissu urbain à travers la wilaya d'In Guezzam - 2023</t>
  </si>
  <si>
    <t>024:Travaux Publics et Infrastructures de Base---N.1.024.090.01.2054.000.054.23.002 Réalisation de la route entre Tirek - Timiaouine, sur 71 Km ( W. In Guezzam)---N.1.024.090.01.2054.000.054.23.002 Réalisation de la route entre Tirek - Timiaouine, sur 71 Km ( W. In Guezzam)</t>
  </si>
  <si>
    <t>024:Travaux Publics et Infrastructures de Base---N.1.024.090.01.2054.000.054.24.003 Modernisation de la RN1 sur 40,5 kms du PK 2230+000 au PK 2270+500 (1er tranche) (W.In Guezzam)---N.1.024.090.01.2054.000.054.24.003 Modernisation de la RN1 sur 40,5 kms du PK 2230+000 au PK 2270+500 (1er tranche) (W.In Guezzam)</t>
  </si>
  <si>
    <t>024:Travaux Publics et Infrastructures de Base---Infrastructures routier et autoroutiers---Dévloppement des Infrastructures routier</t>
  </si>
  <si>
    <t>021:Habitat, Urbanisme et Ville--- Urbanism et Aménagement--- Aménagement du foncier</t>
  </si>
  <si>
    <t>024:Travaux Publics et Infrastructures de Base---Infrastructures routières et autoroutières---Entretien routier</t>
  </si>
  <si>
    <t>021:Habitat, Urbanisme et Ville---Ville et ville nouvelles---Ville et ville nouvelles</t>
  </si>
  <si>
    <t>024:Travaux Publics et Infrastructures de Base---090_Infrastructures routières et autoroutières---01_Développement des infrastructures routières</t>
  </si>
  <si>
    <t>051:Hydraulique---090_Mobilisation des ressources en eau et de la sécurité hydrique---01_Mobilisation des ressources en eau conventionnelles</t>
  </si>
  <si>
    <t>024:Travaux Publics et Infrastructures de Base--- 090 : Infrastructures routiéres et autoroutiéres---1: Développement des infrastructures routières</t>
  </si>
  <si>
    <t>024:Travaux Publics et Infrastructures de Base--- 91 : Infrastructures routiéres et autoroutiéres---1: Développement des infrastructures routières</t>
  </si>
  <si>
    <t>021:Habitat, Urbanisme et Ville---Urbanisme et Aménagement---Aménagement du foncier</t>
  </si>
  <si>
    <t>024:Travaux Publics et Infrastructures de Base---Infrastructures routières et autoroutières---Développements des infrastructures aéroportuaires</t>
  </si>
  <si>
    <t>024:Travaux Publics et Infrastructures de Base---infrastructure de base ---(routes et pénétrantes) :</t>
  </si>
  <si>
    <t>011:Education Nationale------</t>
  </si>
  <si>
    <t>011:Education Nationale---044- Enseignement---01- Enseignement préparatoire et primaire</t>
  </si>
  <si>
    <t>011:Education Nationale---044- Enseignement---02- Enseignement moyen normal et spécifique et a distance</t>
  </si>
  <si>
    <t>011:Education Nationale---044- Enseignement---03- Enseignement secondaire normal, spécifique et a distance</t>
  </si>
  <si>
    <t>012:Enseignement Supérieur et  Recherche Scientifique---049- Enseignement et formation supérieurs---01- Premier et deuxième cycles d’enseignement</t>
  </si>
  <si>
    <t>012:Enseignement Supérieur et  Recherche Scientifique---051- Vie estudiantine---01- Œuvres universitaires</t>
  </si>
  <si>
    <t>019:Industrie et Production Pharmaceutique---074- Appui à l'investissement---01- Promotion de l'Investissement</t>
  </si>
  <si>
    <t>021:Habitat, Urbanisme et Ville---080- Urbanisme et aménagement---02- Aménagement du foncier</t>
  </si>
  <si>
    <t>024:Travaux Publics et Infrastructures de Base---091- Infrastructures aéroportuaires---01- Développements des infrastructures aéroportuaires</t>
  </si>
  <si>
    <t>024:Travaux Publics et Infrastructures de Base---090- Infrastructures routières et autoroutières---01- Développement des infrastructures routières</t>
  </si>
  <si>
    <t>027:Santé---105- Prévention et soins---01- Prévention et soins</t>
  </si>
  <si>
    <t>051:Hydraulique---096- Assainissement et protection du milieu naturel---01- Réseaux d’assainissement et systemes d'épuration</t>
  </si>
  <si>
    <t>051:Hydraulique---094- Approvisionnement en eau potable et industrielle---01- Adduction et   Réseaux de distribution en eau potable et industrielle</t>
  </si>
  <si>
    <t>020:Agriculture, Développement Rural et Pêche---076- Agriculture et développement rural---01- Développement de l'agriculture</t>
  </si>
  <si>
    <t>024:Travaux Publics et Infrastructures de Base---090- Infrastructures routières et autoroutières--- 01- Développement des Infrastructures routières</t>
  </si>
  <si>
    <t>051:Hydraulique---096- Assainissement et protection du milieu naturel---01- Réseaux d'assainissement et Système d'épuration</t>
  </si>
  <si>
    <t>007:Finances------</t>
  </si>
  <si>
    <t>022:Commerce Intérieur et Régulation du Marché National------</t>
  </si>
  <si>
    <t>005:Intérieur, Collectivités Locales et Aménagement du Territoire---020  Programme: Administration Générale---01 Soutient Administratif et logistique</t>
  </si>
  <si>
    <t>006:Justice---021  Programme: Activité judiciaire---01 activité judiciaire ordinaire et administrative</t>
  </si>
  <si>
    <t>012:Enseignement Supérieur et  Recherche Scientifique---049  Programme: Enseignement et formation supérieurs---01 Premier et deuxième cycles d'enseignement</t>
  </si>
  <si>
    <t>015:Sports---060  Programme: Sports---01 Jeunes talents, sports de l'Elite et de haut niveau</t>
  </si>
  <si>
    <t>019:Industrie et Production Pharmaceutique---074  Programme: Appui à l'investissement---01 Promotion de l'investissement</t>
  </si>
  <si>
    <t>024:Travaux Publics et Infrastructures de Base---090  Programme: Infrastructures routières et autoroutières---01 Développement des infrastructures routières</t>
  </si>
  <si>
    <t>024:Travaux Publics et Infrastructures de Base---092  Programme: Infrastructures maritimes---01 Développement des infrastructures maritimes</t>
  </si>
  <si>
    <t>027:Santé---105  Programme: Prévention et soins---01 Prévention et soins</t>
  </si>
  <si>
    <t>051:Hydraulique---094  Programme: Approvisionnement en eau potable et industrielle ---01 Adduction en eau potable et industrielle</t>
  </si>
  <si>
    <t>012:Enseignement Supérieur et  Recherche Scientifique---Total Programme 049 - Enseignement et formation supérieurs---Total S.Programme 01 - 1er et 2ème cycles d’enseignement</t>
  </si>
  <si>
    <t>015:Sports---Total Programme 060 - Sports---Total S.Programme 02 - Promotion du sport pour tous et en milieux éducatif et spécialisé</t>
  </si>
  <si>
    <t>019:Industrie et Production Pharmaceutique---Total Programme 074 - Appui à l'investissement ---Total S.Programme 01 - Promotion de l'Investissement</t>
  </si>
  <si>
    <t>020:Agriculture, Développement Rural et Pêche---Programme 76 :  Agriculture et développement rural---Total S.Programme 01 -développement  de l'agriculture</t>
  </si>
  <si>
    <t>020:Agriculture, Développement Rural et Pêche---Programme 77: Forêts---Total S.Programme 03: Lutte contre la désertification et la restauration des terres</t>
  </si>
  <si>
    <t>021:Habitat, Urbanisme et Ville---Total Programme 080 - Urbanisme et aménagement---Total S.Programme 02 - Aménagement du foncier</t>
  </si>
  <si>
    <t>024:Travaux Publics et Infrastructures de Base---Total Programme 090 - Infrastructures routières et autoroutières---Total S.Programme 001- développement des infrastructures routriées</t>
  </si>
  <si>
    <t>024:Travaux Publics et Infrastructures de Base---Total Programme 090 - Infrastructures routières et autoroutières---</t>
  </si>
  <si>
    <t>------</t>
  </si>
  <si>
    <t>Réalisation, contrôle et suivi du dédoublement de la RN29 entre Bouinan et l'université de Blida y compris l'évitement de la ville Soumaa "linéaire 5,9 km" (W.Blida)</t>
  </si>
  <si>
    <t>Etude d'adaptation, suivi, contôle et travaux de réalisation et équipement de 06 centres de proximité pour le stockage intermédiaire des céréales au niveau de la wilay de Blida</t>
  </si>
  <si>
    <t>Contrôle;suivi et réalisation du contournement Sud de la ville nouvelle de Bouinane entre pk 4+000 (Rn 29-CW 116 Sidi Sarhane )</t>
  </si>
  <si>
    <t>Etude d'adaptation  suivi  control et travaux de réalisation et équipement de 08 centres de proximité pour le stockage intermédiaire des céréales au niveau de la wilaya de Naâma</t>
  </si>
  <si>
    <t>Réalisation de la station d’épuration du groupement urbain de FILFILA</t>
  </si>
  <si>
    <t>Travaux en cours opération transférer à la DARQ</t>
  </si>
  <si>
    <t>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t>
  </si>
  <si>
    <t>Etude d’adaptation, suivi, contrôle et travaux de réalisation et équipement 08 centres de proximités pour stockage des céréales au niveau de la wilaya de Laghouat</t>
  </si>
  <si>
    <t>Etue d’adaptation, suivi, contrôle et travaux de réalisation et équipement de 12 centre de proximité pour le stockage intermédiaire des céréales au niveaux de la wilaya de Médéa</t>
  </si>
  <si>
    <t>En cours d'individualisation</t>
  </si>
  <si>
    <t>Présence des habitations sur les sites des travaux ;  AE insuffisante</t>
  </si>
  <si>
    <t>Réalisation de la station de dessalement de l'eau de mer Tamdat Ougemoune de capacité 60 000 m3/j;</t>
  </si>
  <si>
    <t>Réalisation de la pénétrante autoroutière reliant la ville de Tizi Ouzou vers l’autoroute Est/Ouest sur 48 Kms dont 36 Kms dans la wilaya de Tizi Ouzou ;</t>
  </si>
  <si>
    <t>Etude d'adaptation, suivi et réalisation d'un CHU 500 lits à Tizi Ouzou;</t>
  </si>
  <si>
    <t>Dossier d'étude déposé  au niveau du ministère de la santé pour approbation</t>
  </si>
  <si>
    <t>Etude et réalisation d'une station d'épuration du parc industriel de Larbaatche</t>
  </si>
  <si>
    <t>Réalisation de la station d’Epuration des eaux usées des villes de Boudouaou,  Boudouaou El Bahri et Kherrouba</t>
  </si>
  <si>
    <t>projet attribué,  PDM en cours de la levée des réserves                                           Déclassement de l’assiette  en cours</t>
  </si>
  <si>
    <t>CDC en cours de la levée des réserves                                           Déclassement de l’assiette  en cours</t>
  </si>
  <si>
    <t>Réalisation et équipement d'un Hôpital 80 lits à Bordj Okhriss</t>
  </si>
  <si>
    <t>etude d'adaptation suivi, contrôle et travaux de realisation et equipement de 08 centres de proximite pour le stokage intermediare des cereales au niveau de la wilaya de bouira</t>
  </si>
  <si>
    <t>9</t>
  </si>
  <si>
    <t>Etude suivi réalisation et équipement d'une mosquée pole à Blida</t>
  </si>
  <si>
    <t>006:Justice--- activité judiciaire  021---sous programme  activité judiciaire ordinaire et administrative</t>
  </si>
  <si>
    <t>Zones concernées : Bordj El May- El Faraa – Dair El Hessiane – Oum Djrabiaa – Chaaba Beida et Lighen –   El Khodr</t>
  </si>
  <si>
    <t>les procédures administratives de lancement été entamées, ce projet nécessite l’insertion du suivi dans l’intitulé de l’opération pour une meilleure prise charge lors de son exécution</t>
  </si>
  <si>
    <t>procédures administratives lancées</t>
  </si>
  <si>
    <t>en cours, ce projet nécessite un besoin en matières des crédits de paiement de l’ordre de 1418 millions de DA et une réévaluation de 400 millions de DA</t>
  </si>
  <si>
    <t>8</t>
  </si>
  <si>
    <t>Cahier des charges étude et suivi déposé au niveau  de la commission sectorielle ministère de la santéBesoin en reevaluation de25 000 000 000 DA</t>
  </si>
  <si>
    <t>Cahier des charges  au niveau  de la commission sectorielle</t>
  </si>
  <si>
    <t>EN COUR</t>
  </si>
  <si>
    <t>Réquisition délivrée le 11/11/2024</t>
  </si>
  <si>
    <t>GESTION TRANSFERER À  L'ANRIE</t>
  </si>
  <si>
    <t>08 centres en cours</t>
  </si>
  <si>
    <t>024:Travaux Publics et Infrastructures de Base---Programmes: Infrastructures Routiéres et autoroutiéres---Entretien routiere</t>
  </si>
  <si>
    <t>N.1.005.017.02.4830.000.030.21.001Etude et réalisation d'un système de vidéosurveillance au Chef lieu de la wilaya</t>
  </si>
  <si>
    <t>réevaluée en 2025 PouAE=205.000.000DA</t>
  </si>
  <si>
    <t>N.1.005.017.03.4830.000.030.06.020 Etude et réalisation d'une école de police à Ouargla ( LFC 2006 )</t>
  </si>
  <si>
    <t>N.1.006.021.01.4830.000.030.02.004Etude et réalisation et équipement d'un centre régional d'archives (justice)</t>
  </si>
  <si>
    <t>reste equipement et réseau</t>
  </si>
  <si>
    <t>S.1.006.022.04.4830.000.030.06.002Réalisation et équipement d'un établissement de prévention 300 places à Ouargla</t>
  </si>
  <si>
    <t>S.1.006.022.04.4830.000.030.07.005Réalisation et équipement d'un établissement de prévention de 300 détenus à Touggourt</t>
  </si>
  <si>
    <t>Portefeuille: Enseignement supérieur et de la recherche scientifique</t>
  </si>
  <si>
    <t>N.1.012.049.01.4830.000.030.12.002Suivi et réalisation de 3000 places pédagogiques</t>
  </si>
  <si>
    <t>N.1.012.049.01.4830.000.030.11.003Suivi et réalisation de 6000 places pédagogiques</t>
  </si>
  <si>
    <t>N.1.012.051.01.4830.000.030.12.002Suivi et réalisation de 1500 lits d'hébergement</t>
  </si>
  <si>
    <t>N.1.012.051.01.4830.000.030.11.003Suivi et réalisation de 3000 lits d'hébergement</t>
  </si>
  <si>
    <t>N.1.015.060.01.4830.000.030.10.002Etude, réalisation et équipement d'une salle OMS de 3000 places à Ouargla ( Programme complémentaire 2010)</t>
  </si>
  <si>
    <t>Achevée réevalue en 2025 Pou une AE= 87 558 000 reste Equipement</t>
  </si>
  <si>
    <t>S.1.015.060.01.4830.000.030.06.003Etude, réalisation et équipement d'une piscine olympique à Ouargla</t>
  </si>
  <si>
    <t>N.1.015.060.02.4830.000.030.10.004 Etude réalisation et équipement de 04 stades de football à Rouissat, Temacine Megarine et Ain Beida ( Programme complémentaire 2010)</t>
  </si>
  <si>
    <t>N.1.019.074.01.4830.000.030.15.003Etude et réalisation d'une zone d'activité à Ain Beida</t>
  </si>
  <si>
    <t>N.1.019.074.01.4830.000.030.18.001Réalisation d'une zone industrielle à Hassi benabdalah ( Tranche 1)</t>
  </si>
  <si>
    <t>N.1.019.074.01.4830.000.030.18.002Réalisation d'une zone industrielle à Hassi benabdalah ( Tranche 2)</t>
  </si>
  <si>
    <t>S.1.020.076.03.4830.000.030.14.007 Développement du potentiel productif par l' amélioration des services ,sa modernisation et son extension ( 3 éme tranche )</t>
  </si>
  <si>
    <t>S.1.020.076.03.4830.000.030.13.005Développement du potentiel productif par l' amélioration des services ,sa modernisation et son extension ( 2 éme tranche )</t>
  </si>
  <si>
    <t>S.1.020.076.03.4830.000.030.12.002Développement du potentiel productif par l' amélioration des services ,sa modernisation et son extension ( 1ére tranche )</t>
  </si>
  <si>
    <t>S.1.021.079.01.4830.000.030.09.001Réalisation de 430 logements publics locatifs</t>
  </si>
  <si>
    <t>a l'arrêt en justice contentieux330 logts achevées , 100 logts à l'arrêt</t>
  </si>
  <si>
    <t>S.1.021.080.02.4830.000.030.18.002Travaux de VRD des lotissements créés dans le cadre de développement de l'offre foncière publique dans les wilayas du Sud -prog .2018</t>
  </si>
  <si>
    <t>N.1.021.080.02.4830.000.030.22.001Travaux d'amenées en hors site au niveau de 51 sites d'habitat rural groupé ( 2392 lots) à travers les commnes de Ouargla , Rouissat , Sidi khouiled , Hassi ben abdallah , Ain beida et N'Goussa ( wilya de Ouargla )</t>
  </si>
  <si>
    <t>N.1.021.080.02.4830.000.030.22.006 Travaux d'amenées en hors site au niveau de 19 lotissements urbains ( 4985 lots) à travers les commnes de Ouargla  et  de N'Goussa ( wilya de Ouargla )</t>
  </si>
  <si>
    <t>S.1.027.105.01.4830.000.030.12.006Etude d'adaptation, réalisation et équipement d'une maternité urbaine à Hassi Messaoud</t>
  </si>
  <si>
    <t>N.1.027.105.01.4830.000.030.13.003Réalisation d'un hôpital de 60 lits à Rouissat</t>
  </si>
  <si>
    <t>N.1.027.105.01.4830.000.030.18.004 Etude ,suivi , réalisation et équipement d'un Centre Hospitalo-universitaire de 400 lits à Ouargla</t>
  </si>
  <si>
    <t>N.1.051.096.01.4830.000.030.22.006Réalisation d'une système d'évacuation des eaux pour le nouveau pole Ain beida , wilaya de Ouargla ( 02 tations de refoulement ,01 station d'épuration d'une capacité de 35000 eq/h et 26,5 kms de conduites de refoulement )</t>
  </si>
  <si>
    <t>en cours d'achevement</t>
  </si>
  <si>
    <t>NE5.721.3.268.583.22.02N.1.021.080.02.4855.000.055.22.002.</t>
  </si>
  <si>
    <t>SE5.721.3.268.583.18.04S.1.021.080.02.4855.000.055.18.004.</t>
  </si>
  <si>
    <t>NK5.731.1.268.583.13.01N.1.027.105.01.4855.000.055.13.003.</t>
  </si>
  <si>
    <t>SF5.731.1.268.583.07.02S.1.027.105.01.4855.000.055.07.009.</t>
  </si>
  <si>
    <t>Etude, suivi et réalisation des travaux de VRD des lotissements créés dans le cadre de développement de l’offre foncière publique dans les wilayas</t>
  </si>
  <si>
    <t>Etude, réalisation et équipement d'un hôpital EHS Mère et Enfant à El-Oued</t>
  </si>
  <si>
    <t>Réalisation et équipement d'un établissement de prévention de 300 détenus à DjamaaN.1.006.022.04.4857.000.057.22.002</t>
  </si>
  <si>
    <t>Réalisation d'un E,P  de 300 détenus à M'ghaierN.1.006.022.04.4857.000.057.22.003</t>
  </si>
  <si>
    <t>Dédoublement de la R03 (1ére tranche sur 20km)N.1.024.090.01.4057.000.057.22.001</t>
  </si>
  <si>
    <t>Etude, réalisation et équipement d'un hôpital 120 lits à DjamaaS.1.027.105.01.4857.000.057.22.001</t>
  </si>
  <si>
    <t>7</t>
  </si>
  <si>
    <t>Montant de la réevaluation 4.983.000.000 DA notifié en 2025</t>
  </si>
  <si>
    <t>N.1.021.080.02.4851.000.051.22.001      Travaux d’amenées  en hors site au niveau de deux lotissements urbains (3 137 lots) à travers les communes de Ouled Djellal et Sidi Khaled (wilaya  de Ouled Djellal)</t>
  </si>
  <si>
    <t>N.1.027.105.01.4851.000.051.23.001            Etude, suivi et réalisation d'un complexe mère et enfant de 80 lits       à Ouled Djellal</t>
  </si>
  <si>
    <t>في طور الدراسة (العملية تحتاج الى إعادة التقييم)</t>
  </si>
  <si>
    <t>N.1.027.105.01.4851.000.051.24.002Etude, suivi et réalisation d'un hôpital de 120 lits à Ouled Djellal</t>
  </si>
  <si>
    <t>N.1.051.096.01.4851.000.051.22.001Réalisation de la STEP de Ouled Djellal et Sidi Khaled</t>
  </si>
  <si>
    <t>051:Hydraulique---assainissement et protection du milieu naturel ---Réseaux d'assainissement et systèmes d'épuration</t>
  </si>
  <si>
    <t>022:Commerce Intérieur et Régulation du Marché National---admistratin generale ---Soutien Administratif</t>
  </si>
  <si>
    <t>005:Intérieur, Collectivités Locales et Aménagement du Territoire---sureté nationale---sécurité, ordre public, prévention et intervention</t>
  </si>
  <si>
    <t>021:Habitat, Urbanisme et Ville---urbanisme et aménagement ---aménagement du fonciér</t>
  </si>
  <si>
    <t>006:Justice---Activité judiciaire---Activité judiciaire ordinaire et administrative</t>
  </si>
  <si>
    <t>006:Justice---Administration pénitentiaire ---soutien administrative</t>
  </si>
  <si>
    <t>N1.005.017.02.4833.000.033.06.002                                                  Etude et réalisation d'une unité républicaine de sécurité à Illizi avec  04 logts et acquis de groupe électrogène</t>
  </si>
  <si>
    <t>S1.005.020.01.4833.000.033.14.001                                                           Etude, réalisation et équipement en climatisation (400) de 200 logements incessibles à travers la wilaya</t>
  </si>
  <si>
    <t>S1.024.090.01.4033.000.033.14.002                                                        Modernisation de la RN 54 entre  Bordj Omar Driss  vers Amguid sur 150 km</t>
  </si>
  <si>
    <t>S1.024.090.01.4033.000.033.14.001                                                        Réalisation du CW N° 02 reliant Oued Samen-Bordj Omar driss sur 210 Km du PK 150 au PK 360</t>
  </si>
  <si>
    <t>S1.024.090.02.4033.000.033.07.008                                                   Elimination des obstacles à la circulation et balisage au niveau principales pistes</t>
  </si>
  <si>
    <t>N1.027.105.01.4033.000.033.08.006                                                           Etude et réalisation d'un Hôpital de 60 lits à In Amenas</t>
  </si>
  <si>
    <t>S1.027.105.01.4033.000.033.19.004                                                       Suivi et réalisation d'un  hôpital de 60 lits à Deb Deb</t>
  </si>
  <si>
    <t>Opération en Cours</t>
  </si>
  <si>
    <t>Réalisation et équipement d'un établissement de prévention 500 places à Tamanrasset</t>
  </si>
  <si>
    <t>En cours / Reste travaux de protection en cours</t>
  </si>
  <si>
    <t>Réalisation de la piste Tinzaouatine-In Guezzam sur 365 km</t>
  </si>
  <si>
    <t>En cours / reste achévement de lot n° 2 (Gabossa),</t>
  </si>
  <si>
    <t>Réalisation de la transsaharienne entre Silet Timiaouine sur 240 Km</t>
  </si>
  <si>
    <t>En cours / Reste passerelle à côté de l’université( marché résilié en cours de lancement 3ème fois)</t>
  </si>
  <si>
    <t>Etude, réalisation et équipement d'un Hôpital 240 lits à Tamanrasset</t>
  </si>
  <si>
    <t>Realisation     :en cours de leve de reserve et la reception       /  équipements (  2eme avis d'appel  lance  )    /  équipements receptienne ( les lots 01-02-03-04-05-06-07-08-09-10-11-12-13-16-17-18-19-20-21-22-23)  /  ( lot  15)   en cours de livraison</t>
  </si>
  <si>
    <t>Résiliation du contrat de réalisation En cours d'annonce de marché</t>
  </si>
  <si>
    <t>Achèvement des travaux en cours aménagement et equipement</t>
  </si>
  <si>
    <t>012:Enseignement Supérieur et  Recherche Scientifique---N.1.012.049.01.3003.000.030.24.001Réalisation d'une école nationale supérieure (ENS)de 2000 place pédagogique à Ouargla---N.1.012.049.01.3003.000.030.24.001Réalisation d'une école nationale supérieure (ENS)de 2000 place pédagogique à Ouargla</t>
  </si>
  <si>
    <t>N.1.012.049.01.3003.000.030.24.001Réalisation d'une école nationale supérieure (ENS)de 2000 place pédagogique à Ouargla</t>
  </si>
  <si>
    <t>réevaluée en 2025 pour  une AE= 560 000 000</t>
  </si>
  <si>
    <t>020:Agriculture, Développement Rural et Pêche---N.1.020.076.01.4730.000.030.24.001Etude d'adaptation , suivi , contrôle et travaux de réalisation et équipement de 09 centres de proximité pour le stockage intermédiaire des céréales au niveau de la wilaya de ouargla---N.1.020.076.01.4730.000.030.24.001Etude d'adaptation , suivi , contrôle et travaux de réalisation et équipement de 09 centres de proximité pour le stockage intermédiaire des céréales au niveau de la wilaya de ouargla</t>
  </si>
  <si>
    <t>N.1.020.076.01.4730.000.030.24.001Etude d'adaptation , suivi , contrôle et travaux de réalisation et équipement de 09 centres de proximité pour le stockage intermédiaire des céréales au niveau de la wilaya de ouargla</t>
  </si>
  <si>
    <t>024:Travaux Publics et Infrastructures de Base---N.1.024.090.01.2030.000.030.24.004Modernisation de la RN 51 du PK 90 au PK 140 sur 50 Km (W Ouargla)---N.1.024.090.01.2030.000.030.24.004Modernisation de la RN 51 du PK 90 au PK 140 sur 50 Km (W Ouargla)</t>
  </si>
  <si>
    <t>N.1.024.090.01.2030.000.030.24.004Modernisation de la RN 51 du PK 90 au PK 140 sur 50 Km (W Ouargla)</t>
  </si>
  <si>
    <t>Notifiée en 2025.Opération confie à SONELGAZ de gré à gré (en phase d'étude afin d'établir les marchés).</t>
  </si>
  <si>
    <t>Notifiée en 2025.AAO lancée en lots séparés: un lot attribué et le marché en cours d'élaboration, le 2ème lot déclaré infructueux.</t>
  </si>
  <si>
    <t>Réalisation d'une cour de justice a El- M'ghaier</t>
  </si>
  <si>
    <t>020:Agriculture, Développement Rural et Pêche---Etude d'adaptation, suivi, contrôle et travaux de réalisation et équipement de 04 centres de proximité pour le stockage intermédiaire des céréales au niveau de la wilaya d'el M'GhaierS.1.020.076.01.4757.000.057.23.001---Etude d'adaptation, suivi, contrôle et travaux de réalisation et équipement de 04 centres de proximité pour le stockage intermédiaire des céréales au niveau de la wilaya d'el M'GhaierS.1.020.076.01.4757.000.057.23.001</t>
  </si>
  <si>
    <t>Etude d'adaptation, suivi, contrôle et travaux de réalisation et équipement de 04 centres de proximité pour le stockage intermédiaire des céréales au niveau de la wilaya d'el M'GhaierS.1.020.076.01.4757.000.057.23.001</t>
  </si>
  <si>
    <t>En cours (Gestion de wilaya)</t>
  </si>
  <si>
    <t>021:Habitat, Urbanisme et Ville---Amélioration urbaine de l'ancien tissu urbain à travers la wilaya d'El M'Ghair-2023N.1.021.080.02.2057.000.057.23.001---Amélioration urbaine de l'ancien tissu urbain à travers la wilaya d'El M'Ghair-2023N.1.021.080.02.2057.000.057.23.001</t>
  </si>
  <si>
    <t>Amélioration urbaine de l'ancien tissu urbain à travers la wilaya d'El M'Ghair-2023N.1.021.080.02.2057.000.057.23.001</t>
  </si>
  <si>
    <t>024:Travaux Publics et Infrastructures de Base---Dédoublement de RN03 entre Sidi khelil et tendla sur 23 km (W.El M’Ghair)N.1.024.090.01.2057.000.057.24.001---Dédoublement de RN03 entre Sidi khelil et tendla sur 23 km (W.El M’Ghair)N.1.024.090.01.2057.000.057.24.001</t>
  </si>
  <si>
    <t>Dédoublement de RN03 entre Sidi khelil et tendla sur 23 km (W.El M’Ghair)N.1.024.090.01.2057.000.057.24.001</t>
  </si>
  <si>
    <t>020:Agriculture, Développement Rural et Pêche---S.1.020.076.01.4707.000.007.23.001Etude d'adaptation,suivi,contrôleet travaux de réalisation et equipement de 08 centres de proximité pour le stockage intermédiaire des céréales au niveau de la wilaya de Biskra---S.1.020.076.01.4707.000.007.23.001Etude d'adaptation,suivi,contrôleet travaux de réalisation et equipement de 08 centres de proximité pour le stockage intermédiaire des céréales au niveau de la wilaya de Biskra</t>
  </si>
  <si>
    <t>S.1.020.076.01.4707.000.007.23.001Etude d'adaptation,suivi,contrôleet travaux de réalisation et equipement de 08 centres de proximité pour le stockage intermédiaire des céréales au niveau de la wilaya de Biskra</t>
  </si>
  <si>
    <t>024:Travaux Publics et Infrastructures de Base---N.1.024.090.01.2007.000.007.24.004Réalisation du dédoublement de la RN83 sur 15km (W-Biskra)---N.1.024.090.01.2007.000.007.24.004Réalisation du dédoublement de la RN83 sur 15km (W-Biskra)</t>
  </si>
  <si>
    <t>N.1.024.090.01.2007.000.007.24.004Réalisation du dédoublement de la RN83 sur 15km (W-Biskra)</t>
  </si>
  <si>
    <t>024:Travaux Publics et Infrastructures de Base---N.1.024.090.01.2007.000.007.24.003Réalisation du dédoublement de la RN03 sur 26 km du PK336 au PK 342 et du PK363 au PK383 (2éme tranche) ( W-Biskra)---N.1.024.090.01.2007.000.007.24.003Réalisation du dédoublement de la RN03 sur 26 km du PK336 au PK 342 et du PK363 au PK383 (2éme tranche) ( W-Biskra)</t>
  </si>
  <si>
    <t>N.1.024.090.01.2007.000.007.24.003Réalisation du dédoublement de la RN03 sur 26 km du PK336 au PK 342 et du PK363 au PK383 (2éme tranche) ( W-Biskra)</t>
  </si>
  <si>
    <t>024:Travaux Publics et Infrastructures de Base---N.1.024.090.01.2007.000.007.24.002Réalisation du dédoublement de la RN 46 sur 25km entre PK 219 et PK 244 ( W-Biskra)---N.1.024.090.01.2007.000.007.24.002Réalisation du dédoublement de la RN 46 sur 25km entre PK 219 et PK 244 ( W-Biskra)</t>
  </si>
  <si>
    <t>N.1.024.090.01.2007.000.007.24.002Réalisation du dédoublement de la RN 46 sur 25km entre PK 219 et PK 244 ( W-Biskra)</t>
  </si>
  <si>
    <t>051:Hydraulique---N.1.051.096.01.2007.000.007.24.001Réalisation et rénovation des collecteurs principaux d'assainissement de la ville Biskra---N.1.051.096.01.2007.000.007.24.001Réalisation et rénovation des collecteurs principaux d'assainissement de la ville Biskra</t>
  </si>
  <si>
    <t>N.1.051.096.01.2007.000.007.24.001Réalisation et rénovation des collecteurs principaux d'assainissement de la ville Biskra</t>
  </si>
  <si>
    <t>006:Justice---NIRéalisation d'une cour de justice à Ouled Djellal---NIRéalisation d'une cour de justice à Ouled Djellal</t>
  </si>
  <si>
    <t>NIRéalisation d'une cour de justice à Ouled Djellal</t>
  </si>
  <si>
    <t>021:Habitat, Urbanisme et Ville---N.1.021.080.02.2051.000.051.23.001Amélioration urbaine de l’ancien tissu urbain à travers la wilaya de Ouled Djellal-2023---N.1.021.080.02.2051.000.051.23.001Amélioration urbaine de l’ancien tissu urbain à travers la wilaya de Ouled Djellal-2023</t>
  </si>
  <si>
    <t>N.1.021.080.02.2051.000.051.23.001Amélioration urbaine de l’ancien tissu urbain à travers la wilaya de Ouled Djellal-2023</t>
  </si>
  <si>
    <t>051:Hydraulique---NIRéalisation , équipement et électrification de 2200 MI de forages Albien pour l'irrigation des palmerais à travers les communes de Ouled Djellal , Sidi Khaled et Besbes ( W , Ouled Djellal )---NIRéalisation , équipement et électrification de 2200 MI de forages Albien pour l'irrigation des palmerais à travers les communes de Ouled Djellal , Sidi Khaled et Besbes ( W , Ouled Djellal )</t>
  </si>
  <si>
    <t>NIRéalisation , équipement et électrification de 2200 MI de forages Albien pour l'irrigation des palmerais à travers les communes de Ouled Djellal , Sidi Khaled et Besbes ( W , Ouled Djellal )</t>
  </si>
  <si>
    <t>تم إيداع دفتر الشروط على مستوى اللجنة القطاعية للصفقات العمومية</t>
  </si>
  <si>
    <t>Marché engagé / Travaux en voie de lancement</t>
  </si>
  <si>
    <t>024:Travaux Publics et Infrastructures de Base---Renforcement de la RN 52 Sur 30KM du PK222+600 au PK 252+600---Renforcement de la RN 52 Sur 30KM du PK222+600 au PK 252+600</t>
  </si>
  <si>
    <t>Renforcement de la RN 52 Sur 30KM du PK222+600 au PK 252+600</t>
  </si>
  <si>
    <t>N1 021 080 02 2054 000 054 23 001 Amélioration urbaine de l'ancien tissu urbain à travers la wilaya d'In Guezzam - 2023</t>
  </si>
  <si>
    <t>021:Habitat, Urbanisme et Ville---urbanisme et aménagement ---aménagement du foncier</t>
  </si>
  <si>
    <t>Travaux L'amélioration urbaine DOTATION 2013</t>
  </si>
  <si>
    <t>VRD Primaires et second   1ère Tranche DOTATION 2015</t>
  </si>
  <si>
    <t>Modernisation de la RN 01 sur 570 km entre In Geuzzam et la limite de la wilaya de Ghardaïa(1 ère Tranche)</t>
  </si>
  <si>
    <t>VRD Primaires et secondaires à travers les Wilayas</t>
  </si>
  <si>
    <t>VRD Primaires et secondaires à travers les Wilayas - Programme Additionnel 2018, 2eme Tranche-</t>
  </si>
  <si>
    <t>Modernisation de la RN 01 sur 570km y compris la réalisation d'ouvrage d'art (1er tranche)</t>
  </si>
  <si>
    <t>réalisation de la rocarde longeant les frontière tunisiennes entre Bire Yaakoub et Bir El Guelta en passant par El Borma sur 250 KM et réhabilitation de la Rn53 entre PK 155 et PK237 en lot(W.Ouargla)</t>
  </si>
  <si>
    <t>N1 005 017 02 4823 000 023 11 008Etude et réalisation d'un système de vidéosurveillance de la wilaya de Annaba</t>
  </si>
  <si>
    <t>N1 005 020 01 4823 000 023 08 006Etude, réalisation et équipement d’un centre national de formation et de perfectionnement et de recyclage du personnel des collectivités locales à El Bouni, Annaba</t>
  </si>
  <si>
    <t>N1 006 021 01 4023 000 023 04 001Etude, réalisation et équipement d'une cour de justice à Annaba</t>
  </si>
  <si>
    <t>Etude et taravaux de mise à niveau de la station d'épuration d'annaba y compris l'amélioration de la collecte des eaux usées et les infrastructures de transfert des eaux épurées vers le périmétre agricole de Bounamoussa et le complexe d'EL Hadjar (Wilaya d'Annaba)</t>
  </si>
  <si>
    <t>N1 024 090 01 2023 000 023 24 003Dédoublement de la RN21 entre El Hadjar et la limite de la wilaya de Guelma sur 18 Kms (1 ere Tranche) (W d'Annaba)</t>
  </si>
  <si>
    <t>N1 024 090 01 4023 000 023 08 006Etude et réalisation d'un chemin communal y compris les ouvrages d'art reliant Ras El Hamra à Oued Begrat sur 08 km Annaba et Seraidi.</t>
  </si>
  <si>
    <t>Réalisation du dédoublement de la RN 16 entre la limite de la wilaya de Souk ahras et la limite de la wilaya de Tarf via l'autoroute Est/Ouest sur 42 Km</t>
  </si>
  <si>
    <t>suite à l'accord pour la réévaluation de l'opération  au titre de l'exercice 2025, un avis d'appel d'offre a été lancé .                                pour  l'achevement de la RN 16    lot 03 : attribution provisoire en cours  et                         lot 01 : attribution provisoire en cours</t>
  </si>
  <si>
    <t>marché en cours de visa au niveau de la  commission séctorielle des marchés publics des travaux publics</t>
  </si>
  <si>
    <t>Travaux de raccordement à Laval  de la station de dessalement d’eau de mer . D’EL TARF LOT n 03-1 : RMC LAC DES OISEAUX VERS MEXA</t>
  </si>
  <si>
    <t>Etude ,réalisation et réhabilitation des zones d’activité de Ain touila, M’toussa, El mahmel.</t>
  </si>
  <si>
    <t>Etude, construction et équipement d'un Centre Régional de  regroupement des Equipes Nationales à Ain Silane</t>
  </si>
  <si>
    <t>Réalisation et équipement d'un hôpital 120 lits à Ain Fakroun</t>
  </si>
  <si>
    <t>Réalisation d'un hôpital 240 lits à Ain M'Lila</t>
  </si>
  <si>
    <t>Réalisation d'un hôpital 60 lits à Ain Kercha</t>
  </si>
  <si>
    <t>Etude, réalisation et gestion de la station d'épuration de la ville de Ain Fakroun</t>
  </si>
  <si>
    <t>Etude, Réhabilitation et développement de la zone d'activités d'Oum El Bouaghi Est</t>
  </si>
  <si>
    <t>Réalisation et équipement d'un centre de regroupement sportif  à Zorg</t>
  </si>
  <si>
    <t>Réalisation d'une zone industrielle à Ouled Gacem, wilaya d'Oum El Bouaghi sur 399,85 ha.</t>
  </si>
  <si>
    <t>Phase ouverture des plis après le 3ème appel d'offres</t>
  </si>
  <si>
    <t>La STEP est mise en régime et sera en exploitation (par l'entreprise) pendant deux (02) ans apres la reception provisoire</t>
  </si>
  <si>
    <t>Etude d'adaptation , suivi, cntrole  et travaux de réalisation et équipement de 08 centres de proximité pour le stockage intermédiaire des céréales au niveau de la wilaya de Tébessa</t>
  </si>
  <si>
    <t>PEC-PSD                                  Non lancée,  lancement subordoné à l'achèvement de l'étude ,</t>
  </si>
  <si>
    <t>programme 2024 en cours</t>
  </si>
  <si>
    <t>PEC-PSD                   en cours</t>
  </si>
  <si>
    <t>PEC-PSD                    en cours</t>
  </si>
  <si>
    <t>PEC-PSD  Achevée</t>
  </si>
  <si>
    <t>réalisation de la ligne ferroviaire reliant Hassi Mefsoukh et MostaganemN° de l’opération</t>
  </si>
  <si>
    <t>Suivi, réalisation et équipement d’un vélodrome à Mascara</t>
  </si>
  <si>
    <t>Etude, Réalisation Et Equipement De 2000 Places Pédagogiques</t>
  </si>
  <si>
    <t>Etude, Realisation Et Equipement D'Une Residence Universitaire De 1000 Lits A Saida</t>
  </si>
  <si>
    <t>Suivi Et Réalisation De 2000 Places Pédagogiques</t>
  </si>
  <si>
    <t>Réalisation du dédoublement de la route nationale 7 sur 60km entre Maghnia et Marsat Ben M’hidi</t>
  </si>
  <si>
    <t>*Travaux achevés*Opération à clôturer</t>
  </si>
  <si>
    <t>Etude, réalisation et équipement de 10 EF 8B6+ 2B5</t>
  </si>
  <si>
    <t>Travaux achevés,Réévaluation accordé en 2025 (15 266 000 DA), avenant visé par CMW</t>
  </si>
  <si>
    <t>* Travaux achevés*Opération à clôturer</t>
  </si>
  <si>
    <t>Réalisation de 6000 places pédagogique à Chlef</t>
  </si>
  <si>
    <t>Suivi et réalisation de 2000 Lits d'hébergement</t>
  </si>
  <si>
    <t>Suivi et réalisation  de 2000 places pédagogiques y compris bibliothèque de faculté</t>
  </si>
  <si>
    <t>*Opération gelée* Décision après la réunion des travaux d'assainissement:  proposition de maintenir l'opération avec changement d'intitulé pour supprimer la bibliothèque de faculté</t>
  </si>
  <si>
    <t>* Travaux achevés dans le cadre du marché*  A.A.O pour  réalisation des travaux d'achèvement (voirie (GB+BB)+Trottoirs) pour les grands axes  lancé le 27/02/2025 (Ouverture des plis le 19/03/2025) de finalisation pour le reliquat resrant 701 000 000,00DA* Nécéssite réévaluation d'un montant de 1 361 551 097,06  pour prise en charge des travaux restants ( voiries et trottoir)* Reste raccordement des différents réseaux non inscrits et non entamés pour l'ensemble des secteurs (travaux public, DRE, energie et Fibre optique)* Raccordement de l'inergie gazière et électrique subordonné au bilan énergitique demandé par les futurs promoteurs</t>
  </si>
  <si>
    <t>* Travaux à l'arrêt 17/12/2024 problème de Tuf (opposition + différence de niveau très importante entre les voiries et les lots projetés)* Travaux en cours pour le lot D ( voire , AEP , Assainissement)  (65%)*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</si>
  <si>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Opération d'indemnisation en cours* ( 22 dossiers au niveau du tribunal administratif) en attendant le nouveau rapport d'évaluation</t>
  </si>
  <si>
    <t>*Etude achevée et réceptionnée*Opération à clôturer</t>
  </si>
  <si>
    <t>Etude et réalisation d'un aérodrome à Chlef.</t>
  </si>
  <si>
    <t>* Travaux achevés* Dossier de clôture au niveau du Trésor</t>
  </si>
  <si>
    <t>Travaux en cours Dépassement des délais contractuels des travauxEquipements (marchés visés)</t>
  </si>
  <si>
    <t>Etude, réalisation et équipement d'un hôpital mère et enfant</t>
  </si>
  <si>
    <t>Travaux en cours * Réévaluation accordée en 2025(584 944 000 DA)</t>
  </si>
  <si>
    <t>Acquisition d'accélérateurs et accessoires de radiothérapie au profit du CAC Chlef  .</t>
  </si>
  <si>
    <t>* Approbation CC le 22/11/2023, AAO le 01/2024, ouverture des plis le 18/03/2024* lot n° 1 : Acquisition des accélérateurs: attribution le 05/09/2024 délais 7 mois, ODS le 30/09/2024, lot n° 2 : (Acquisition d’un scanner-simulateur): ODS n°1 le 18/12/2024.* lot n° 3 (Equipements de radio physique), lot n° 4 (Solution complète de curiethérapie hdr (infructueux) : Evaluation en cours</t>
  </si>
  <si>
    <t>* Gestion ONA*Travaux en cours (Problème avec l'entreprise partie équipement)</t>
  </si>
  <si>
    <t>Travaux en coursODS le 28/10/2024, délai 8 mois</t>
  </si>
  <si>
    <t>réalisation de l'évitement Ouest de la ville de Ténès reliant RN 11-RN 19 en passant par la localité de flita sur 12 Kms</t>
  </si>
  <si>
    <t>Rejet des 03 marchés par CMW, lancement d'une nouvelle procédure, étude en cours, attente visa CTH</t>
  </si>
  <si>
    <t>N 1 021 080 02 4844 000 044 14 003NK5.721.8.262.144.14.01Résorption du déficit en VRD à travers les communes  de la wilaya</t>
  </si>
  <si>
    <t>N 1 015 060 01 4031 000 044 14 001NK5.742.2.262.144.14.15Etude, réalisation et équipement d'un stades OMS 10 000 places à Ain Defla</t>
  </si>
  <si>
    <t>N 1 024 090 01 4044 000 044 18 001NE5.521.3.262.144.18.01Travaux de modernisation de la RN65 sur 20 Km (Tacheta-Souk Lethnine)</t>
  </si>
  <si>
    <t>N 1 005 020 01 4844 000 044 14 002NK5.831.2.262.144.14.01Réalisation d'un siège de wilaya à Ain Defla</t>
  </si>
  <si>
    <t>N 1 027 105 01 4043 000 044 08 001NF5.731.1.262.144.08.01Etude, réalisation  et équipement d'un hôpital de 240 lits</t>
  </si>
  <si>
    <t>S 1 020 076 01 4744 000 044 23 001Etude d'adaptation, suivi, contrôle et travaux de réalisation et équipement de 11 centres de proximité pour le stockage intermédiare des cériales au niveau de la wilaya de Ain Defla</t>
  </si>
  <si>
    <t>N 1 006 022 04 4844 000 044 06 001NF5.853.3.262.144.06.01Réalisation d'un EP (1000) détenus à Ain Defla</t>
  </si>
  <si>
    <t>N 1 012 051 01 4032 000 044 11 002NK5.621.5.262.144.11.01Suivi et réalisation de 3.000 lits d'hébergement à Ain-Soltane</t>
  </si>
  <si>
    <t>N 1 012 049 01 4034 000 044 12 004NK5.621.3.262.144.12.01Suivi et réalisation de 2000 places pédagogiques</t>
  </si>
  <si>
    <t>N 1 012 051 01 4032 000 044 12 003NK5.621.5.262.144.12.01Suivi et réalisation de 1000 lits d'hébergement -Ain-Soltane</t>
  </si>
  <si>
    <t>المشروع في طورالإنجاز</t>
  </si>
  <si>
    <t>En Cours, travaux relancés (en cours), marchés visés : mur de clôture + mur de soutènement + éclairage extérieur,  : chauffage (procédures relancés), travaux sont en cours :-CES / VRD / ELECTRICTE / UNE PARTIE DU MUR DE RONDE  et climatisation projet réévalué en 2022</t>
  </si>
  <si>
    <t>Etude, réalisation et équipement d'une Ecole Nationale de Trésor à Tipasa</t>
  </si>
  <si>
    <t>Etude réalisation et équipement d'un stade de football de 10 000 places à Cherchell</t>
  </si>
  <si>
    <t>Amélioration urbaine et travaux VRD au niveau des Ahouaches et zones secondaires .</t>
  </si>
  <si>
    <t>Opération en cours  :                                                 * 01 projet Achevée                                                      * 04 projets : travaux  en cours         * 01 projet procedure administratif en cour aprés la résiliation de la première Entreprise ( zone d'ombre)</t>
  </si>
  <si>
    <t>Opération en cours -STEP Mencaceur : à l'arret -Système de collecte : travaux en cours* Demande de réévaluation pour prise en charge partie conditionnelle (500 MDA) rejeté par le MF/DGB en date du 24/03/2024: : services DGB resaisis en date du 19/05/2024</t>
  </si>
  <si>
    <t>évitement de la ville de Koléa</t>
  </si>
  <si>
    <t>décision de couverture financiére élaborée le 19/02/2024décision d'individualisation N°001 élaborée le 09/07/2024(RESPONSABLE D'ACTION: MONSIEUR LE WALI)</t>
  </si>
  <si>
    <t>OPERATION GELEEA MAINTENIR</t>
  </si>
  <si>
    <t>Réalisation d'un siège de wilaya à Tiaret</t>
  </si>
  <si>
    <t>Op gelée jusqu' au 09/05/2023, relancée conformément à l’envoi n°8438/MF/DGB/DRBCMP/DRBEJ/2021 du 07/12/2021 de Mr le DGB à Mr le wali de M’sila.</t>
  </si>
  <si>
    <t>Réalisation et équipement d'un centre anti-cancer à Tiaret</t>
  </si>
  <si>
    <t>Etude et réalisation d'un complexe "Mère et enfant" de 60 lits à Tiaret.</t>
  </si>
  <si>
    <t>Réalisation d'un établissement hospitalier spécialisé en brûlés à Tiaret</t>
  </si>
  <si>
    <t>En cours, travaux en cours,</t>
  </si>
  <si>
    <t>C.1.015.060.01.4013.000.018.07.001 Etude , réalisation et équipement d'une salle OMS 3000 places à Jijel</t>
  </si>
  <si>
    <t>En cours, reste à réalisé  :Réalisation d'éclairage publics: travaux en cours</t>
  </si>
  <si>
    <t>En cours, Travaux en cours</t>
  </si>
  <si>
    <t>En cours, Lots 1,2,4 et 5 achevéslot 3 : indemnisation des citoyens en cours pour l'achèvement des travaux</t>
  </si>
  <si>
    <t>NL5.342.3.262.105.16.01N1.051.096.01.4005.000.005.16.006Réalisation de la station d'épuration des eaux usées de Batna y compris les collecteurs</t>
  </si>
  <si>
    <t>NE5.521.2.262.105.19.01  N1.024.090.01.4005.000.005.19.007  Réalisation et suivi du dédoublement de l'axe routier reliant la RN 88 (limite de la wilaya de Khenchela) à la RN 03 sur 56 Km en passant par Boulfries - Chemora - Boumia</t>
  </si>
  <si>
    <t>NK5.321.2.262.068.07Construction et mise en service du barrage Bouzina dans la wilaya de Batna</t>
  </si>
  <si>
    <t>SF5.521.3.262.105.06.01S1.024.090.01.4005.000.005.06.002Dédoublement de la RN3 Ain touta limite wilaya de Biskra y compris passage supérieur sur voie ferree</t>
  </si>
  <si>
    <t>CF5.731.1.262.105.07.01N1.027.105.01.4005.000.005.07.003Etude et réalisation d'un hopital 120 lits à Theniet el abed</t>
  </si>
  <si>
    <t>CF5.731.1.262.105.07.02N1.027.105.01.4005.000.005.07.004Etude et réalisation d'un hopital 120 lits à Ras el aioun</t>
  </si>
  <si>
    <t>NK5.731.1.262.105.10.02N1.027.105.01.4005.000.005.10.005Etude, construction et équipements d'un hopital 60 lits à T'kout</t>
  </si>
  <si>
    <t>NF5.732.1.262.105.06.01N1.027.105.01.4005.000.005.06.014Etude et réalisation d'un centre Anti-cancer à Batna (CAC)</t>
  </si>
  <si>
    <t>NF5.732.3.262.105.09.01N1.027.105.01.4005.000.005.09.015Acquisition d'équipements médicaux et collectifs pour le centre Anti-cancer  -Batna-</t>
  </si>
  <si>
    <t>SF5.732.1.262.105.07.02S1.027.105.01.4005.000.005.07.001Etude, réalisation et équipement  d'un hopital psychiatrique à El-madher</t>
  </si>
  <si>
    <t>6</t>
  </si>
  <si>
    <t>Suivi et réalisation de la zone industrielle de Beni Mansour-  Commune de Boudjelil</t>
  </si>
  <si>
    <t>Travaux de mise à niveau des tunnels de kherrata</t>
  </si>
  <si>
    <t>Réalisation d’un Viaduc pour l’évitement de l’agglomération de Bordj Mira</t>
  </si>
  <si>
    <t>Livraison partielle pévue pour le 11/12/2024 le reste est prévu pour Février 2025</t>
  </si>
  <si>
    <t>Projet de la pénétrante reliant Béjaia à l'autoroute Est/Ouest section wilaya de Béjaia sur 85 KM</t>
  </si>
  <si>
    <t>Travaux d'aménagement de la RN 12 du Pk 155+000 au PK 175+000 d'El-Kseur vers Béjaia sur 20 kms</t>
  </si>
  <si>
    <t>Réalisation d'un abri de pêche</t>
  </si>
  <si>
    <t>Levée de réservres ,travaux de drainage des eaux pluviales en cours reste revêtement de la voie d'accés et la clôture</t>
  </si>
  <si>
    <t>Réalisation d'une Station de déssalement de l'Eau de mer à Toudja</t>
  </si>
  <si>
    <t>Stration d'épuration mise en service et fonctionnelle reste le raccordement des  localités</t>
  </si>
  <si>
    <t>Réalisation d'une Station d'épuration d'une capacité de 70000 EQ/HB avec drainage des eaux pluviales du parc industriel El- Kseur</t>
  </si>
  <si>
    <t>Réalisation des ouvrages aval au système d''AEP du couloir Tichy Haf - Béjaia (3ème tranche).</t>
  </si>
  <si>
    <t>Lots 01-02 et 03 achevés et mis en serviceLots 04 et 06: manque amenée de l'énérgie Lot 05 en cours</t>
  </si>
  <si>
    <t>REALISATION DES TRAVAUX D'ALIMENTATION EN EAU POTABLE DE SIX COMMUNES (06)  DE SUD DE LA WILAYA (BOUDJELLIL, TAZMALT, BENI MELIKECHE, AIT R' ZINE, IGHIL ALI ET IGHRAM)</t>
  </si>
  <si>
    <t>Mise en service partielle (Ait R'Zine) Station de traitement le reste des travaux en cours</t>
  </si>
  <si>
    <t>Alimentation en eau  potable de Kherrata à partir du Barrage d'Ighil Emda</t>
  </si>
  <si>
    <t>Appel d'offres en cours de lancement suite à l'infructuosité  du 1er appel d'offres</t>
  </si>
  <si>
    <t>Opération groupée pour 07 villes   - Appel d'offres d'infructuosité publié le 18/11/2024                 - Nouveau cahier des charges visé par la commission sectorielle  du Ministère des  Travaux Publics  le 09/12/2024</t>
  </si>
  <si>
    <t>Retard dans la mise en service de l'unité de fabrication de voussoirs,retard dans les études d'execution  et les revues d'APD</t>
  </si>
  <si>
    <t>Suivi, réalisation et Equipement  d'une cour de Justice</t>
  </si>
  <si>
    <t>Etude et réalisation d'un hôpital  60 lits</t>
  </si>
  <si>
    <t>Reste décret de création</t>
  </si>
  <si>
    <t>Réalisation et équipement d'un Centre Anti Cancer</t>
  </si>
  <si>
    <t>Travaux  de construction en cours. Projet necessite une réévaluation de l'ordre de 9.000.000.000 DA pour prendre en charge les équipements et les avenants du volet "réalisation".</t>
  </si>
  <si>
    <t>à lancer après l'achevement de l'étude</t>
  </si>
  <si>
    <t>cahier des charges pour la réalisation visé par CSMP de la santé, AAO déposé au niveau de la'ANEP LE 09/12/2024</t>
  </si>
  <si>
    <t>Etude,suivi; réalisation et équipement d'une mosquée pole à Bejaia</t>
  </si>
  <si>
    <t>N.K.5.341.2.14.05Renforcement  et sécurisation de l'alimentation en eau potable de la wilaya de Constantine</t>
  </si>
  <si>
    <t>N.K.5.342.4.14.02Calibrage des oueds des zones urbaines de la wilaya de Constantine</t>
  </si>
  <si>
    <t>006:Justice---Total Programme 022 - Administration Penitentaire---Total S.Programme 04 -Soutien administratif</t>
  </si>
  <si>
    <t>SF5.853.3.262.128.07.03 Réalisation et équipement D'un établissement pénitentiaire de 300 détenus à Sidi-Hadjes</t>
  </si>
  <si>
    <t>NK5.621.3.262.128.11.13 Suivi, réalisation de 6000 places pédagogiques</t>
  </si>
  <si>
    <t>N1.012.049.01.4014.000.028.24.001 Réalisation d’une  école normale superieur de 2000 places pédagogique à Bou-saada</t>
  </si>
  <si>
    <t>NK5.622.8.262.128.14.46 Réalisation et équipement lycée sportif à M'sila</t>
  </si>
  <si>
    <t>NK5.175.4.262.128.11.03 Etude, réhabilitation et développement de la Zone d'activité de M'sila</t>
  </si>
  <si>
    <t>SF5.175.4.262.128.14.05 Etude, aménagement, réhabilitation et développement de quatre (04) zones d'activité</t>
  </si>
  <si>
    <t>S.1.020.076.01.4728.000.028.24.001Etude D'adaptation, Suivi, Contrôle et travaux de réalisation et équipements de 07 centres de proximité  pour le stokage intermédiare des céréales au niveau de la wilya de m'sila</t>
  </si>
  <si>
    <t>SF5.721.1.262.128.18.01 Travaux de VRD des lotissements crées dans le cadre de développement de l'offre foncière publique dans les wilaya des hauts plateaux</t>
  </si>
  <si>
    <t>N.1.024.090.01.2028.000.028.24.004Réalisation évitement de la ville de Barhoum sur 08 km (W.M'SIIa)</t>
  </si>
  <si>
    <t>N.1.024.090.01.2028.000.028.23.004Réalisation du dédoublement route reliant Bou Saada et El Hamel, distante de 10,5 km</t>
  </si>
  <si>
    <t>NK5.521.2.262.128.18.14 Réalisation du dédoublement de la RN 60/60A ente M'sila - Hammam Dalaa limite wilaya de Bou Arreridj sur 38 km (y compris l'évitement de la ville de Hammam Dalaa sur 10 km)</t>
  </si>
  <si>
    <t>NE5.521.2.262.128.21.01 Réalisation de l'évitement Nord/Est de la ville de Boussaada, Maadher -RN46-RN08 sur 15 KM (2eme Tranche)</t>
  </si>
  <si>
    <t>NE5.521.2.262.128.18.13 Réalisation de l'évitement Nord/Est de la ville de Boussaada, Maadher -RN46-RN08 sur 15 KM (1ere Tranche)</t>
  </si>
  <si>
    <t>NL5.527.2.262.128.15.01 Construction et extension de l' Aérodrome de Bou-saada (Ain Eddis) M'sila</t>
  </si>
  <si>
    <t>SF5.731.1.262.128.14.11 Etude, suivi, réalisation et équipement d'un hôpital 240 lits à M'sila</t>
  </si>
  <si>
    <t>NE5.731.1.262.128.17.11 Etude, suivi et réalisation d'un hôpital de 240 lits à Sidi Aissa</t>
  </si>
  <si>
    <t>SF5.731.1.262.128.14.12 Etude, suivi, réalisation et équipement d'un complexe mère et enfant à Bou-saada</t>
  </si>
  <si>
    <t>NK5.731.1.262.128.10.10 Réalisation d'un Hôpital 60 lits à Hammam-Dalaa</t>
  </si>
  <si>
    <t>N.1.027.105.01.2026.000.028.24.007Acquisition des équipements médicaux au profit du L'hôpital 240 lits de Sidi Aissa (W. M'sila)</t>
  </si>
  <si>
    <t>N.1.051.093.01.2.028.000.028.24.003Réalisation, Equipements, électrification et raccordements de 6000 ml de forages à travers seize (16) communes (W M'sila)</t>
  </si>
  <si>
    <t>SF5.323.6.262.128.14.08 Renforcement en A.E.P de la ville de M'sila à partir de Birine et du transfert Koudiet Acerdoune : - - Réalisation adduction principale à partir du réservoir tampon vers M'sila (2eme tranche)</t>
  </si>
  <si>
    <t>NE5.323.6.262.128.17.09 Renforcement en AEP de la ville de Boussaada à partir du transfert Koudiat Acerdoune via le réservoir de charge le Ain lahdjal</t>
  </si>
  <si>
    <t>NK5.342.3.262.128.10.03 Réalisation de la S.T.E.P de Sidi-aissa</t>
  </si>
  <si>
    <t>SF5.342.2.262.128.14.23 Réalisation des travaux d'assainissement de 10 centres ruraux et urbains</t>
  </si>
  <si>
    <t>id</t>
  </si>
  <si>
    <t>name_fr</t>
  </si>
  <si>
    <t>description</t>
  </si>
  <si>
    <t>parent_id</t>
  </si>
  <si>
    <t>address</t>
  </si>
  <si>
    <t>email</t>
  </si>
  <si>
    <t>phone</t>
  </si>
  <si>
    <t>is_active</t>
  </si>
  <si>
    <t>name_ar</t>
  </si>
  <si>
    <t>name_en</t>
  </si>
  <si>
    <t>phone2</t>
  </si>
  <si>
    <t>fax</t>
  </si>
  <si>
    <t>fax2</t>
  </si>
  <si>
    <t>041cfce7-eedb-408e-90de-ac92f6611696</t>
  </si>
  <si>
    <t>Ministère du Commerce Intérieur et de la Régulation du Marché National</t>
  </si>
  <si>
    <t>MCI</t>
  </si>
  <si>
    <t>Organisation des marchés nationaux.</t>
  </si>
  <si>
    <t>+213</t>
  </si>
  <si>
    <t>وزارة التجارة الداخلية وتنظيم السوق الوطني</t>
  </si>
  <si>
    <t>Ministry of Internal Trade and Regulation of the National Market</t>
  </si>
  <si>
    <t>07d625e3-ac56-4bd0-9f2c-9ad0c053e934</t>
  </si>
  <si>
    <t>Ministère de l"Énergie, des Mines et des Énergies Renouvelables</t>
  </si>
  <si>
    <t>MENR</t>
  </si>
  <si>
    <t>Supervise les ressources énergétiques et minières.</t>
  </si>
  <si>
    <t>Hydra, Alger</t>
  </si>
  <si>
    <t>وزارة الطاقة والمناجم والطاقات المتجددة</t>
  </si>
  <si>
    <t>Ministry of Energy, Mines, and Renewable Energies</t>
  </si>
  <si>
    <t>0c2db0f3-d1eb-4e03-aa36-7a3f4e70f9f0</t>
  </si>
  <si>
    <t>Ministère du Tourisme et de l"Artisanat</t>
  </si>
  <si>
    <t>MTU</t>
  </si>
  <si>
    <t>Promotion touristique et artisanale.</t>
  </si>
  <si>
    <t>وزارة السياحة والصناعة التقليدية</t>
  </si>
  <si>
    <t>Ministry of Tourism and Handicrafts</t>
  </si>
  <si>
    <t>0c476b47-ac8b-4262-9eb4-9f121cc1ecf1</t>
  </si>
  <si>
    <t>Ministère des Finances</t>
  </si>
  <si>
    <t>MF</t>
  </si>
  <si>
    <t>Gestion du budget de l"État et des politiques financières.</t>
  </si>
  <si>
    <t>Alger Centre</t>
  </si>
  <si>
    <t>وزارة المالية</t>
  </si>
  <si>
    <t>Ministry of Finance</t>
  </si>
  <si>
    <t>0feb88bc-dbf0-4080-aae3-b6584b634f8b</t>
  </si>
  <si>
    <t>Ministère de l"Industrie et de la Production Pharmaceutique</t>
  </si>
  <si>
    <t>MIPP</t>
  </si>
  <si>
    <t>Développement industriel et pharmaceutique.</t>
  </si>
  <si>
    <t>وزارة الصناعة والإنتاج الصيدلاني</t>
  </si>
  <si>
    <t>Ministry of Industry and Pharmaceutical Production</t>
  </si>
  <si>
    <t>11111111-1111-1111-1111-111111111111</t>
  </si>
  <si>
    <t>Ministère de l'Éducation Nationale</t>
  </si>
  <si>
    <t>MIN-EDU</t>
  </si>
  <si>
    <t>Ministère en charge de l'éducation nationale</t>
  </si>
  <si>
    <t>وزارة التربية الوطنية</t>
  </si>
  <si>
    <t>Ministry of National Education</t>
  </si>
  <si>
    <t>146f34b9-fa49-49f6-89a5-d2abc5cc8a25</t>
  </si>
  <si>
    <t>HCI</t>
  </si>
  <si>
    <t>Promotion des valeurs islamiques.</t>
  </si>
  <si>
    <t>Bir Mourad Raïs, Alger</t>
  </si>
  <si>
    <t>contact@hci.dz</t>
  </si>
  <si>
    <t>+213 21 67 89 45</t>
  </si>
  <si>
    <t>المجلس الإسلامي الأعلى</t>
  </si>
  <si>
    <t>High Islamic Council</t>
  </si>
  <si>
    <t>+213 21 67 89 46</t>
  </si>
  <si>
    <t>17f662d1-754f-43d8-a8c8-d2b0e97c4356</t>
  </si>
  <si>
    <t>Ministère des Travaux Publics et des Infrastructures de Base</t>
  </si>
  <si>
    <t>MTP</t>
  </si>
  <si>
    <t>Construction et entretien des infrastructures.</t>
  </si>
  <si>
    <t>وزارة الأشغال العمومية والبنى التحتية الأساسية</t>
  </si>
  <si>
    <t>Ministry of Public Works and Basic Infrastructure</t>
  </si>
  <si>
    <t>19d34e7f-35e0-4e65-a3bb-ba03d24ae483</t>
  </si>
  <si>
    <t>CN</t>
  </si>
  <si>
    <t>Chambre haute du Parlement algérien.</t>
  </si>
  <si>
    <t>Palais du Conseil, El Mouradia, Alger</t>
  </si>
  <si>
    <t>contact@conseil-nation.dz</t>
  </si>
  <si>
    <t>+213 21 60 45 67</t>
  </si>
  <si>
    <t>مجلس الأمة</t>
  </si>
  <si>
    <t>Council of the Nation</t>
  </si>
  <si>
    <t>+213 21 60 89 10</t>
  </si>
  <si>
    <t>1bfc9b4b-f5e5-41c3-9350-161ad4862208</t>
  </si>
  <si>
    <t>Conseil National Économique, Social et Environnemental</t>
  </si>
  <si>
    <t>CNESE</t>
  </si>
  <si>
    <t>Dialogue, concertation sur les politiques publiques.</t>
  </si>
  <si>
    <t>El Madania, Alger</t>
  </si>
  <si>
    <t>info@cnese.dz</t>
  </si>
  <si>
    <t>+213 21 64 32 10</t>
  </si>
  <si>
    <t>المجلس الوطني الاقتصادي والاجتماعي والبيئي</t>
  </si>
  <si>
    <t>National Economic, Social and Environmental Council</t>
  </si>
  <si>
    <t>+213 21 64 32 11</t>
  </si>
  <si>
    <t>1ca0a183-bb96-43ee-9e89-7fc9e3e4330a</t>
  </si>
  <si>
    <t>Ministère de la Solidarité Nationale, de la Famille et de la Condition de la Femme</t>
  </si>
  <si>
    <t>MSN</t>
  </si>
  <si>
    <t>Soutien aux familles et aux personnes vulnérables.</t>
  </si>
  <si>
    <t>وزارة التضامن الوطني والأسرة وقضايا المرأة</t>
  </si>
  <si>
    <t>Ministry of National Solidarity, Family and Women"s Affairs</t>
  </si>
  <si>
    <t>1e86897d-a003-4935-942c-e70c153848ec</t>
  </si>
  <si>
    <t>Ministère des Transports</t>
  </si>
  <si>
    <t>MT</t>
  </si>
  <si>
    <t>Développement et régulation du transport.</t>
  </si>
  <si>
    <t>وزارة النقل</t>
  </si>
  <si>
    <t>Ministry of Transport</t>
  </si>
  <si>
    <t/>
  </si>
  <si>
    <t>22222222-2222-2222-2222-222222222222</t>
  </si>
  <si>
    <t>Ministère de la Santé</t>
  </si>
  <si>
    <t>MS</t>
  </si>
  <si>
    <t>Ministère en charge de la santé publique</t>
  </si>
  <si>
    <t>وزارة الصحة</t>
  </si>
  <si>
    <t>Ministry of Health</t>
  </si>
  <si>
    <t>31e460cd-7c84-483f-8561-5dce104d6b6e</t>
  </si>
  <si>
    <t>Ministère de la Communication</t>
  </si>
  <si>
    <t>MC</t>
  </si>
  <si>
    <t>Régulation et développement des médias.</t>
  </si>
  <si>
    <t>وزارة الاتصال</t>
  </si>
  <si>
    <t>Ministry of Communication</t>
  </si>
  <si>
    <t>32718f95-540f-472c-af72-e1ad29ccb982</t>
  </si>
  <si>
    <t>Ministère de l"Intérieur, des Collectivités Locales et de l"Aménagement du Territoire</t>
  </si>
  <si>
    <t>MI</t>
  </si>
  <si>
    <t>Garant de la sécurité intérieure et du développement local.</t>
  </si>
  <si>
    <t>Place Mohamed Belouizdad, Alger</t>
  </si>
  <si>
    <t>وزارة الداخلية والجماعات المحلية والتهيئة العمرانية</t>
  </si>
  <si>
    <t>Ministry of the Interior, Local Authorities, and Regional Planning</t>
  </si>
  <si>
    <t>3292ee1c-8b28-46a1-a303-18529ff1053a</t>
  </si>
  <si>
    <t>Haute Autorité de Transparence, de Prévention et de Lutte contre la Corruption</t>
  </si>
  <si>
    <t>HATPLC</t>
  </si>
  <si>
    <t>Prévention et lutte contre la corruption.</t>
  </si>
  <si>
    <t>contact@hatplc.dz</t>
  </si>
  <si>
    <t>+213 21 77 88 99</t>
  </si>
  <si>
    <t>الهيئة العليا للشفافية والوقاية من الفساد ومكافحته</t>
  </si>
  <si>
    <t>High Authority for Transparency, Prevention and Fight Against Corruption</t>
  </si>
  <si>
    <t>+213 21 77 88 66</t>
  </si>
  <si>
    <t>33333333-3333-3333-3333-333333333333</t>
  </si>
  <si>
    <t>Ministère des Infrastructures</t>
  </si>
  <si>
    <t>MIN-INF</t>
  </si>
  <si>
    <t>Ministère en charge des travaux publics</t>
  </si>
  <si>
    <t>34f8bf2b-a020-469f-9351-841b32da7fd6</t>
  </si>
  <si>
    <t>Ministère des Relations avec le Parlement</t>
  </si>
  <si>
    <t>MRP</t>
  </si>
  <si>
    <t>12 شارع علي بجاوي الابيار الجزائر</t>
  </si>
  <si>
    <t>info@mrp.gov.dz</t>
  </si>
  <si>
    <t>+213 23 05 32 84</t>
  </si>
  <si>
    <t>وزارة العلاقات مع البرلمان</t>
  </si>
  <si>
    <t>Ministry of Relations with Parliament</t>
  </si>
  <si>
    <t>+213 23 05 32 85</t>
  </si>
  <si>
    <t>35bebe4f-4fcb-47c4-901e-4b3bc7b96ee4</t>
  </si>
  <si>
    <t>Conseil Supérieur de la Langue Arabe</t>
  </si>
  <si>
    <t>CSLA</t>
  </si>
  <si>
    <t>Promotion de la langue arabe en Algérie.</t>
  </si>
  <si>
    <t>Val d"Hydra, Alger</t>
  </si>
  <si>
    <t>info@csla.dz</t>
  </si>
  <si>
    <t>+213 21 70 80 90</t>
  </si>
  <si>
    <t>المجلس الأعلى للغة العربية</t>
  </si>
  <si>
    <t>High Council of the Arabic Language</t>
  </si>
  <si>
    <t>+213 21 70 80 91</t>
  </si>
  <si>
    <t>39080ab4-53e6-4f91-9b2c-c4ba5f416e72</t>
  </si>
  <si>
    <t>Assemblée Populaire Nationale</t>
  </si>
  <si>
    <t>APN</t>
  </si>
  <si>
    <t>Législation et contrôle de l"action gouvernementale.</t>
  </si>
  <si>
    <t>Rue des Fusillés, El Mouradia, Alger</t>
  </si>
  <si>
    <t>contact@apn.dz</t>
  </si>
  <si>
    <t>+213 21 60 12 34</t>
  </si>
  <si>
    <t>المجلس الشعبي الوطني</t>
  </si>
  <si>
    <t>National People"s Assembly</t>
  </si>
  <si>
    <t>+213 21 60 56 78</t>
  </si>
  <si>
    <t>44444444-4444-4444-4444-444444444444</t>
  </si>
  <si>
    <t>Ministère de l'Agriculture</t>
  </si>
  <si>
    <t>MIN-AGR</t>
  </si>
  <si>
    <t>Ministère en charge du développement rural</t>
  </si>
  <si>
    <t>480b491b-052f-4d8a-96a6-b06e23b2bb14</t>
  </si>
  <si>
    <t>Ministère des Affaires Étrangères, de la Communauté Nationale à l"Étranger et des Affaires Africaines</t>
  </si>
  <si>
    <t>MAE</t>
  </si>
  <si>
    <t>Gère la diplomatie et la diaspora nationale.</t>
  </si>
  <si>
    <t>Plateau des Anassers, Kouba, Alger</t>
  </si>
  <si>
    <t>وزارة الشؤون الخارجية والجالية الوطنية بالخارج والشؤون الإفريقية</t>
  </si>
  <si>
    <t>Ministry of Foreign Affairs, National Community Abroad and African Affairs</t>
  </si>
  <si>
    <t>4aa8af5d-4173-438f-8bee-ca3954dbf55c</t>
  </si>
  <si>
    <t>Ministère du Commerce Extérieur et de la Promotion des Exportations</t>
  </si>
  <si>
    <t>MCE</t>
  </si>
  <si>
    <t>Développement du commerce international.</t>
  </si>
  <si>
    <t>وزارة التجارة الخارجية وترقية الصادرات</t>
  </si>
  <si>
    <t>Ministry of Foreign Trade and Export Promotion</t>
  </si>
  <si>
    <t>4b80853b-1a44-49b9-9cdb-f7077db555d7</t>
  </si>
  <si>
    <t>CS</t>
  </si>
  <si>
    <t>Contrôle et unification de la jurisprudence.</t>
  </si>
  <si>
    <t>contact@cour-supreme.dz</t>
  </si>
  <si>
    <t>+213 21 65 78 90</t>
  </si>
  <si>
    <t>المحكمة العليا</t>
  </si>
  <si>
    <t>Supreme Court</t>
  </si>
  <si>
    <t>+213 21 65 43 21</t>
  </si>
  <si>
    <t>5212c2ce-08b0-4fd5-9443-58df8a26daf2</t>
  </si>
  <si>
    <t>Ministère des Sports</t>
  </si>
  <si>
    <t>MSP</t>
  </si>
  <si>
    <t>Promotion du sport et de la performance nationale.</t>
  </si>
  <si>
    <t>وزارة الرياضة</t>
  </si>
  <si>
    <t>Ministry of Sports</t>
  </si>
  <si>
    <t>633a15a0-787d-4a8c-b32e-9117dbe700df</t>
  </si>
  <si>
    <t>ONSC</t>
  </si>
  <si>
    <t>Promotion et encadrement de la société civile.</t>
  </si>
  <si>
    <t>info@onsc.dz</t>
  </si>
  <si>
    <t>+213 21 87 88 89</t>
  </si>
  <si>
    <t>المرصد الوطني للمجتمع المدني</t>
  </si>
  <si>
    <t>National Observatory of Civil Society</t>
  </si>
  <si>
    <t>+213 21 87 88 90</t>
  </si>
  <si>
    <t>65aad606-cd27-4290-9154-07fb8477e1b6</t>
  </si>
  <si>
    <t>Ministère de la Justice, Garde des Sceaux</t>
  </si>
  <si>
    <t>MJ</t>
  </si>
  <si>
    <t>Organisation judiciaire et sauvegarde de l"État de droit.</t>
  </si>
  <si>
    <t>El Biar, Alger</t>
  </si>
  <si>
    <t>contact@mjustice.dz</t>
  </si>
  <si>
    <t>+213 23 38 35 37</t>
  </si>
  <si>
    <t>وزارة العدل، حافظ الأختام</t>
  </si>
  <si>
    <t>Ministry of Justice, Keeper of the Seals</t>
  </si>
  <si>
    <t>+213 23 38 35 50</t>
  </si>
  <si>
    <t>66f58abe-6c51-4eb6-81bc-58f44ddaa4b2</t>
  </si>
  <si>
    <t>PR</t>
  </si>
  <si>
    <t>Assure la plus haute fonction exécutive et représente l"État.</t>
  </si>
  <si>
    <t>El Mouradia, Alger</t>
  </si>
  <si>
    <t>رئاسة الجمهورية</t>
  </si>
  <si>
    <t>Presidency of the Republic</t>
  </si>
  <si>
    <t>67cc3e55-e422-4c06-9e8c-0c0e9ad0ef58</t>
  </si>
  <si>
    <t>Ministère de l"Économie de la Connaissance, des Start-ups et des Micro-entreprises</t>
  </si>
  <si>
    <t>MEK</t>
  </si>
  <si>
    <t>Développement des start-ups et de l"économie numérique.</t>
  </si>
  <si>
    <t>وزارة اقتصاد المعرفة والمؤسسات الناشئة والمؤسسات المصغرة</t>
  </si>
  <si>
    <t>Ministry of Knowledge Economy, Start-ups and Micro-enterprises</t>
  </si>
  <si>
    <t>715090b3-85fd-4fea-9255-047ee2af8978</t>
  </si>
  <si>
    <t>Conseil Supérieur de la Jeunesse</t>
  </si>
  <si>
    <t>CSJ</t>
  </si>
  <si>
    <t>Encadrement et soutien à la jeunesse algérienne.</t>
  </si>
  <si>
    <t>contact@csj.dz</t>
  </si>
  <si>
    <t>+213 21 89 90 91</t>
  </si>
  <si>
    <t>المجلس الأعلى للشباب</t>
  </si>
  <si>
    <t>High Council for Youth</t>
  </si>
  <si>
    <t>+213 21 89 90 92</t>
  </si>
  <si>
    <t>78a39bbc-c2d0-4d59-b05a-4499dd21171f</t>
  </si>
  <si>
    <t>Autorité Nationale Indépendante des Élections</t>
  </si>
  <si>
    <t>ANIE</t>
  </si>
  <si>
    <t>Organisation, supervision des élections.</t>
  </si>
  <si>
    <t>contact@anie.dz</t>
  </si>
  <si>
    <t>+213 21 99 88 77</t>
  </si>
  <si>
    <t>السلطة الوطنية المستقلة للانتخابات</t>
  </si>
  <si>
    <t>National Independent Authority for Elections</t>
  </si>
  <si>
    <t>+213 21 99 88 66</t>
  </si>
  <si>
    <t>7eebd9fd-816a-4135-9fe8-b413e3cc997a</t>
  </si>
  <si>
    <t>Services du Premier ministre</t>
  </si>
  <si>
    <t>SPM</t>
  </si>
  <si>
    <t>Coordination de l"action gouvernementale.</t>
  </si>
  <si>
    <t>Palais du Gouvernement, Alger</t>
  </si>
  <si>
    <t>مصالح الوزير الأول</t>
  </si>
  <si>
    <t>Services of the Prime Minister</t>
  </si>
  <si>
    <t>7fec8310-3abf-49c6-90ac-f303a0859c2a</t>
  </si>
  <si>
    <t>CSM</t>
  </si>
  <si>
    <t>Garant de l"indépendance du pouvoir judiciaire.</t>
  </si>
  <si>
    <t>csm@justice.dz</t>
  </si>
  <si>
    <t>+213 21 66 77 88</t>
  </si>
  <si>
    <t>المجلس الأعلى للقضاء</t>
  </si>
  <si>
    <t>High Council of the Judiciary</t>
  </si>
  <si>
    <t>+213 21 66 55 44</t>
  </si>
  <si>
    <t>80c3e210-fa54-4e4f-bb39-1a251905e1a8</t>
  </si>
  <si>
    <t>Conseil d"État</t>
  </si>
  <si>
    <t>CE</t>
  </si>
  <si>
    <t>Instance suprême du contentieux administratif.</t>
  </si>
  <si>
    <t>info@conseil-etat.dz</t>
  </si>
  <si>
    <t>+213 21 45 67 89</t>
  </si>
  <si>
    <t>مجلس الدولة</t>
  </si>
  <si>
    <t>Council of State</t>
  </si>
  <si>
    <t>+213 21 45 12 34</t>
  </si>
  <si>
    <t>80da0ce9-4412-4e3e-9f75-2b6560428f8f</t>
  </si>
  <si>
    <t>Protection sanitaire et promotion de la santé publique.</t>
  </si>
  <si>
    <t>Belouizdad, Alger</t>
  </si>
  <si>
    <t>84ad7cde-b5af-44dd-b3c3-59c3856bcca2</t>
  </si>
  <si>
    <t>Ministère du Travail, de l"Emploi et de la Sécurité Sociale</t>
  </si>
  <si>
    <t>MTESS</t>
  </si>
  <si>
    <t>Gestion de l"emploi et de la protection sociale.</t>
  </si>
  <si>
    <t>وزارة العمل والتشغيل والضمان الاجتماعي</t>
  </si>
  <si>
    <t>Ministry of Labour, Employment and Social Security</t>
  </si>
  <si>
    <t>89ba5f7d-dcd5-4863-9735-d67b1a1d3fec</t>
  </si>
  <si>
    <t>Ministère de l"Hydraulique</t>
  </si>
  <si>
    <t>MHY</t>
  </si>
  <si>
    <t>Gestion des ressources hydriques.</t>
  </si>
  <si>
    <t>وزارة الموارد المائية</t>
  </si>
  <si>
    <t>Ministry of Water Resources</t>
  </si>
  <si>
    <t>9d7abf27-35f2-4445-ac27-b68b4b0c9bfd</t>
  </si>
  <si>
    <t>Ministère des Affaires Religieuses et des Wakfs</t>
  </si>
  <si>
    <t>MRA</t>
  </si>
  <si>
    <t>Encadrement du culte religieux.</t>
  </si>
  <si>
    <t>وزارة الشؤون الدينية والأوقاف</t>
  </si>
  <si>
    <t>Ministry of Religious Affairs and Endowments</t>
  </si>
  <si>
    <t>9df14c2c-15ac-4f6b-9334-6e8a1858bd1b</t>
  </si>
  <si>
    <t>Conseil National des Droits de l"Homme</t>
  </si>
  <si>
    <t>CNDH</t>
  </si>
  <si>
    <t>Protection et promotion des droits de l"Homme.</t>
  </si>
  <si>
    <t>contact@cndh.dz</t>
  </si>
  <si>
    <t>+213 21 75 84 93</t>
  </si>
  <si>
    <t>المجلس الوطني لحقوق الإنسان</t>
  </si>
  <si>
    <t>National Human Rights Council</t>
  </si>
  <si>
    <t>+213 21 75 84 94</t>
  </si>
  <si>
    <t>ab50a7ba-2ccf-4756-b046-81d6beadda75</t>
  </si>
  <si>
    <t>Ministère de la Culture et des Arts</t>
  </si>
  <si>
    <t>MCA</t>
  </si>
  <si>
    <t>Promotion culturelle et artistique.</t>
  </si>
  <si>
    <t>وزارة الثقافة والفنون</t>
  </si>
  <si>
    <t>Ministry of Culture and Arts</t>
  </si>
  <si>
    <t>ada2c974-4cd7-40c2-a5e6-20a8ef55ebca</t>
  </si>
  <si>
    <t>Ministère de l"Habitat, de l"Urbanisme et de la Ville</t>
  </si>
  <si>
    <t>MHU</t>
  </si>
  <si>
    <t>Aménagement urbain et construction de logements.</t>
  </si>
  <si>
    <t>وزارة السكن والعمران والمدينة</t>
  </si>
  <si>
    <t>Ministry of Housing, Urban Planning, and the City</t>
  </si>
  <si>
    <t>afa92087-b61e-4748-a9fc-ef4add0580e2</t>
  </si>
  <si>
    <t>Ministère de la Défense Nationale</t>
  </si>
  <si>
    <t>MDN</t>
  </si>
  <si>
    <t>Assure la défense et la sécurité nationale.</t>
  </si>
  <si>
    <t>Tagarins, Alger</t>
  </si>
  <si>
    <t>وزارة الدفاع الوطني</t>
  </si>
  <si>
    <t>Ministry of National Defense</t>
  </si>
  <si>
    <t>b624c68f-9a7a-43cf-9fb7-85ab4d468b27</t>
  </si>
  <si>
    <t>Ministère de l"Éducation Nationale</t>
  </si>
  <si>
    <t>MEN</t>
  </si>
  <si>
    <t>Supervise le système éducatif national.</t>
  </si>
  <si>
    <t>bd8fe809-c3ee-45d2-ad66-937f6e77f292</t>
  </si>
  <si>
    <t>Académie Algérienne des Sciences et Technologies</t>
  </si>
  <si>
    <t>AAST</t>
  </si>
  <si>
    <t>Développement scientifique et technologique.</t>
  </si>
  <si>
    <t>El Harrach, Alger</t>
  </si>
  <si>
    <t>info@aast.dz</t>
  </si>
  <si>
    <t>+213 21 85 96 07</t>
  </si>
  <si>
    <t>الأكاديمية الجزائرية للعلوم والتكنولوجيا</t>
  </si>
  <si>
    <t>Algerian Academy of Sciences and Technologies</t>
  </si>
  <si>
    <t>+213 21 85 96 08</t>
  </si>
  <si>
    <t>c10f25ce-d5f3-4fbf-a3ad-eaf5e660207f</t>
  </si>
  <si>
    <t>CDC</t>
  </si>
  <si>
    <t>Contrôle du patrimoine public et des finances de l"État.</t>
  </si>
  <si>
    <t>Rue Colonel Amirouche, Alger</t>
  </si>
  <si>
    <t>contact@courdescomptes.dz</t>
  </si>
  <si>
    <t>+213 21 73 85 60</t>
  </si>
  <si>
    <t>مجلس المحاسبة</t>
  </si>
  <si>
    <t>Court of Auditors</t>
  </si>
  <si>
    <t>+213 21 73 85 70</t>
  </si>
  <si>
    <t>c4694af4-b6dd-4512-bd47-750410f4c44d</t>
  </si>
  <si>
    <t>Ministère de l"Environnement et de la Qualité de Vie</t>
  </si>
  <si>
    <t>MEQ</t>
  </si>
  <si>
    <t>Préservation de l"environnement et développement durable.</t>
  </si>
  <si>
    <t>وزارة البيئة وجودة الحياة</t>
  </si>
  <si>
    <t>Ministry of Environment and Quality of Life</t>
  </si>
  <si>
    <t>c5ee78eb-d947-4ddc-922b-a615dd07c334</t>
  </si>
  <si>
    <t>CNRST</t>
  </si>
  <si>
    <t>Promotion de la recherche scientifique.</t>
  </si>
  <si>
    <t>Baba Hassen, Alger</t>
  </si>
  <si>
    <t>contact@cnrst.dz</t>
  </si>
  <si>
    <t>+213 21 86 97 09</t>
  </si>
  <si>
    <t>المجلس الوطني للبحث العلمي والتكنولوجيات</t>
  </si>
  <si>
    <t>National Council for Scientific Research and Technologies</t>
  </si>
  <si>
    <t>+213 21 86 97 10</t>
  </si>
  <si>
    <t>c95ceaf9-fb59-4009-89e2-b69ac53bf99f</t>
  </si>
  <si>
    <t>Ministère des Moudjahidine et des Ayants Droit</t>
  </si>
  <si>
    <t>MPLF</t>
  </si>
  <si>
    <t>Préservation de la mémoire nationale.</t>
  </si>
  <si>
    <t>وزارة المجاهدين وذوي الحقوق</t>
  </si>
  <si>
    <t>Ministry of Mujahideen and Rights Holders</t>
  </si>
  <si>
    <t>cdeb8109-5fd7-47b2-82a7-a4c10148ec0e</t>
  </si>
  <si>
    <t>Ministère de la Formation et de l"Enseignement Professionnels</t>
  </si>
  <si>
    <t>MFEP</t>
  </si>
  <si>
    <t>Développement de la formation professionnelle.</t>
  </si>
  <si>
    <t>وزارة التكوين والتعليم المهنيين</t>
  </si>
  <si>
    <t>Ministry of Vocational Training and Education</t>
  </si>
  <si>
    <t>cf086abd-d853-4f01-8592-79ea48e1f127</t>
  </si>
  <si>
    <t>Ministère de la Jeunesse</t>
  </si>
  <si>
    <t>Développement des politiques de jeunesse.</t>
  </si>
  <si>
    <t>وزارة الشباب</t>
  </si>
  <si>
    <t>Ministry of Youth</t>
  </si>
  <si>
    <t>d226e11b-3b82-4f3c-9769-5d448ebf00ae</t>
  </si>
  <si>
    <t>Ministère de l"Enseignement Supérieur et de la Recherche Scientifique</t>
  </si>
  <si>
    <t>MESRS</t>
  </si>
  <si>
    <t>Développement de la recherche et des universités.</t>
  </si>
  <si>
    <t>وزارة التعليم العالي والبحث العلمي</t>
  </si>
  <si>
    <t>Ministry of Higher Education and Scientific Research</t>
  </si>
  <si>
    <t>e356bde9-28bf-4e6e-a4d2-9065a8439296</t>
  </si>
  <si>
    <t>Ministère de l"Agriculture, du Développement Rural et de la Pêche</t>
  </si>
  <si>
    <t>MAGRI</t>
  </si>
  <si>
    <t>Développement rural et agriculture durable.</t>
  </si>
  <si>
    <t>وزارة الفلاحة والتنمية الريفية والصيد البحري</t>
  </si>
  <si>
    <t>Ministry of Agriculture, Rural Development, and Fisheries</t>
  </si>
  <si>
    <t>f06f899b-b5ce-4090-98ab-639b8442d052</t>
  </si>
  <si>
    <t>CC</t>
  </si>
  <si>
    <t>Vérification de la conformité des lois à la Constitution.</t>
  </si>
  <si>
    <t>Rue de la Constitution, El Madania, Alger</t>
  </si>
  <si>
    <t>info@courconstitutionnelle.dz</t>
  </si>
  <si>
    <t>+213 21 50 12 34</t>
  </si>
  <si>
    <t>المحكمة الدستورية</t>
  </si>
  <si>
    <t>Constitutional Court</t>
  </si>
  <si>
    <t>+213 21 50 56 78</t>
  </si>
  <si>
    <t>fc84b236-8154-4c83-b013-7f1da7c76fbe</t>
  </si>
  <si>
    <t>Ministère de la Poste et des Télécommunications</t>
  </si>
  <si>
    <t>MPT</t>
  </si>
  <si>
    <t>Gestion des communications postales et électroniques.</t>
  </si>
  <si>
    <t>وزارة البريد والمواصلات</t>
  </si>
  <si>
    <t>Ministry of Post and Telecommunications</t>
  </si>
  <si>
    <t>ministry_id</t>
  </si>
  <si>
    <t>managing_entity</t>
  </si>
  <si>
    <t>responsible_person</t>
  </si>
  <si>
    <t>allocated_ae</t>
  </si>
  <si>
    <t>allocated_cp</t>
  </si>
  <si>
    <t>status</t>
  </si>
  <si>
    <t>006d2873-db18-42bb-90ab-5c157ec352ca</t>
  </si>
  <si>
    <t>PRF-052</t>
  </si>
  <si>
    <t>active</t>
  </si>
  <si>
    <t>06b69f63-892d-43ff-a426-98415c868bcf</t>
  </si>
  <si>
    <t>PRF-513</t>
  </si>
  <si>
    <t>Académie algérienne des sciences et des technologies</t>
  </si>
  <si>
    <t>07bbd7d0-1ed0-4a45-88f4-b35d4570d3be</t>
  </si>
  <si>
    <t>PRF-012</t>
  </si>
  <si>
    <t>18755c04-9a30-464c-bdc8-8cdd1585c26c</t>
  </si>
  <si>
    <t>PRF-506</t>
  </si>
  <si>
    <t>198419c3-5fc1-4cc5-8545-fd933aa9fe32</t>
  </si>
  <si>
    <t>PRF-013</t>
  </si>
  <si>
    <t>1fe942bc-018f-4828-bf2f-2fd54b42b141</t>
  </si>
  <si>
    <t>PRF-501</t>
  </si>
  <si>
    <t>1fe942bc-018f-4828-bf2f-2fd54b42b142</t>
  </si>
  <si>
    <t>PRF-502</t>
  </si>
  <si>
    <t>2cf652c6-536b-4683-9e91-e0775f766873</t>
  </si>
  <si>
    <t>PRF-027</t>
  </si>
  <si>
    <t>31942608-3949-4163-bd48-6c8419478a23</t>
  </si>
  <si>
    <t>PRF-022</t>
  </si>
  <si>
    <t>Commerce intérieur et régulation du marché national</t>
  </si>
  <si>
    <t>349243fb-eb50-4240-a1ff-b6525ff16500</t>
  </si>
  <si>
    <t>PRF-021</t>
  </si>
  <si>
    <t>354c643d-ad38-4dbf-a593-b8bc821be939</t>
  </si>
  <si>
    <t>PRF-515</t>
  </si>
  <si>
    <t>398c7dae-9d3a-4f81-a5f0-59165a426ae9</t>
  </si>
  <si>
    <t>PRF-001</t>
  </si>
  <si>
    <t>441f8cd9-b9ba-4dd3-a2fb-a75b92b694b5</t>
  </si>
  <si>
    <t>PRF-018</t>
  </si>
  <si>
    <t>4ac9810b-29f8-4fc6-acc7-1982ce5cfe13</t>
  </si>
  <si>
    <t>PRF-015</t>
  </si>
  <si>
    <t>51f88a17-c1ff-4c7c-8e70-0b719e724eee</t>
  </si>
  <si>
    <t>Conseil d'état</t>
  </si>
  <si>
    <t>PRF-503</t>
  </si>
  <si>
    <t>5735ee06-381d-47fa-b3fd-717382d3579f</t>
  </si>
  <si>
    <t>PRF-511</t>
  </si>
  <si>
    <t>577320eb-2929-4d49-8d42-c320aafd5e27</t>
  </si>
  <si>
    <t>PRF-014</t>
  </si>
  <si>
    <t>584503c4-9f64-4cad-809f-5d6c44fe4cbb</t>
  </si>
  <si>
    <t>PRF-024</t>
  </si>
  <si>
    <t>60f2c159-689d-41bc-88ba-c46e6858e158</t>
  </si>
  <si>
    <t>PRF-007</t>
  </si>
  <si>
    <t>68712e0f-06f3-4829-91f7-cdeeb53bcb5d</t>
  </si>
  <si>
    <t>PRF-009</t>
  </si>
  <si>
    <t>6e4cbb7c-0883-47b3-a09d-2a9f956fe232</t>
  </si>
  <si>
    <t>PRF-504</t>
  </si>
  <si>
    <t>7d25e690-66fb-4cbc-97a1-6d9585de2c0e</t>
  </si>
  <si>
    <t>PRF-025</t>
  </si>
  <si>
    <t>7eedc741-d483-4b4d-9e70-4914477606e7</t>
  </si>
  <si>
    <t>PRF-002</t>
  </si>
  <si>
    <t>7f2a3da1-99a0-4dc5-8589-5b8490785e7c</t>
  </si>
  <si>
    <t>PRF-005</t>
  </si>
  <si>
    <t>8d84ea0c-a667-4df3-9cf8-cf7913bdcf26</t>
  </si>
  <si>
    <t>PRF-053</t>
  </si>
  <si>
    <t>Commerce extérieur et promotion des exportations</t>
  </si>
  <si>
    <t>8f56ef1d-6fbb-462b-9a5f-114a72266b3a</t>
  </si>
  <si>
    <t>PRF-028</t>
  </si>
  <si>
    <t>93241027-d530-4d1a-9cfe-cb8e0d74b3eb</t>
  </si>
  <si>
    <t>PRF-507</t>
  </si>
  <si>
    <t>94286361-3927-4ab6-9f6d-361a7a0130d2</t>
  </si>
  <si>
    <t>PRF-017</t>
  </si>
  <si>
    <t>9737d89c-d19b-44a4-9fbc-0aad18bdba29</t>
  </si>
  <si>
    <t>PRF-030</t>
  </si>
  <si>
    <t>a1101f2f-ffc5-4c30-95b3-cb5860be5593</t>
  </si>
  <si>
    <t>PRF-011</t>
  </si>
  <si>
    <t>a35fd904-d2a2-4552-84d9-8c921dd75b20</t>
  </si>
  <si>
    <t>PRF-023</t>
  </si>
  <si>
    <t>a59f4b88-dcd7-4115-8352-32a62b631e28</t>
  </si>
  <si>
    <t>PRF-020</t>
  </si>
  <si>
    <t>Agriculture, développement rural et pêche</t>
  </si>
  <si>
    <t>aae4a43b-bf92-41ce-a3e3-771a3ddb5bfa</t>
  </si>
  <si>
    <t>PRF-008</t>
  </si>
  <si>
    <t>ac428d70-568a-45ee-a5d2-226ea9ddc1d3</t>
  </si>
  <si>
    <t>PRF-510</t>
  </si>
  <si>
    <t>acda81a5-9096-43e4-9f7b-b6323753da92</t>
  </si>
  <si>
    <t>PRF-010</t>
  </si>
  <si>
    <t>Affaires religieuses et wakfs</t>
  </si>
  <si>
    <t>ad18d997-3719-485f-b494-4e1f22b5e53c</t>
  </si>
  <si>
    <t>PRF-026</t>
  </si>
  <si>
    <t>b244abf3-90bd-43b7-90da-d3ea1f2c35ee</t>
  </si>
  <si>
    <t>PRF-003</t>
  </si>
  <si>
    <t>b4ccb712-a11f-43f2-a5b7-f8df79b21d75</t>
  </si>
  <si>
    <t>PRF-509</t>
  </si>
  <si>
    <t>b536f770-c6d3-41ac-87f6-a881d33709a4</t>
  </si>
  <si>
    <t>PRF-019</t>
  </si>
  <si>
    <t>b7a0d61d-a5b1-4a67-ae4e-46c31eb8c3a7</t>
  </si>
  <si>
    <t>PRF-508</t>
  </si>
  <si>
    <t>Autorité nationale indépendante des élections</t>
  </si>
  <si>
    <t>c3f402e9-6d52-410c-9fd3-ce933cd2732f</t>
  </si>
  <si>
    <t>PRF-006</t>
  </si>
  <si>
    <t>c44e3b0f-4b5b-46fa-a0ff-af1b96900dbb</t>
  </si>
  <si>
    <t>PRF-512</t>
  </si>
  <si>
    <t>d0bf1234-a5a2-4f01-8fe0-0cae5ceabc57</t>
  </si>
  <si>
    <t>PRF-051</t>
  </si>
  <si>
    <t>d22fbe35-db4b-43b6-860a-a3873cb661e3</t>
  </si>
  <si>
    <t>PRF-516</t>
  </si>
  <si>
    <t>d5dcc8a7-0875-4ede-9945-ca35e59e5cac</t>
  </si>
  <si>
    <t>PRF-029</t>
  </si>
  <si>
    <t>df95e119-418f-4f3b-9328-24a3e56a2add</t>
  </si>
  <si>
    <t>PRF-514</t>
  </si>
  <si>
    <t>e2bf83e6-2f5e-4b6b-bdaf-341779d34ccc</t>
  </si>
  <si>
    <t>PRF-004</t>
  </si>
  <si>
    <t>Affaires étrangères, communauté nationale à l"étranger et affaires africaines</t>
  </si>
  <si>
    <t>f511e031-557a-428a-8026-b91a1b81c3b9</t>
  </si>
  <si>
    <t>PRF-033</t>
  </si>
  <si>
    <t>f89a72a3-4eee-4028-8487-b6fc90825414</t>
  </si>
  <si>
    <t>PRF-500</t>
  </si>
  <si>
    <t>f89a72a3-4eee-4028-8487-b6fc90825415</t>
  </si>
  <si>
    <t>PRF-505</t>
  </si>
  <si>
    <t>portfolio_id</t>
  </si>
  <si>
    <t>objectives</t>
  </si>
  <si>
    <t>expected_results</t>
  </si>
  <si>
    <t>performance_indicators</t>
  </si>
  <si>
    <t>type</t>
  </si>
  <si>
    <t>00dc736b-5fc8-4881-947a-630791235a2f</t>
  </si>
  <si>
    <t>PRG-700-00</t>
  </si>
  <si>
    <t>subprogram</t>
  </si>
  <si>
    <t>cd2ebe87-bc57-48f3-8b27-0ca90cae75b5</t>
  </si>
  <si>
    <t>0149734f-c33d-4c33-835c-e2cd9fce1c2f</t>
  </si>
  <si>
    <t>PRG-131-01</t>
  </si>
  <si>
    <t>9c6be370-f660-4e10-bba1-2015d3e0b2fc</t>
  </si>
  <si>
    <t>019afd08-6a5a-4019-8c78-397998217a9a</t>
  </si>
  <si>
    <t>PRG-054</t>
  </si>
  <si>
    <t>0368affa-894c-4705-abd4-3b85acfe95e7</t>
  </si>
  <si>
    <t>PRG-017-03</t>
  </si>
  <si>
    <t>e52d6d24-e857-4877-a034-da14de28e3e4</t>
  </si>
  <si>
    <t>03db6b1e-4a32-4e3b-bfaf-30fefb5f9f2c</t>
  </si>
  <si>
    <t>PRG-102</t>
  </si>
  <si>
    <t>04a2af33-110a-4a55-8105-264805fb78dc</t>
  </si>
  <si>
    <t>PRG-113</t>
  </si>
  <si>
    <t>04bd5298-fbeb-419c-9da7-6635fe9ed279</t>
  </si>
  <si>
    <t>PRG-117</t>
  </si>
  <si>
    <t>0590f234-0272-4727-bd65-a4478d87a877</t>
  </si>
  <si>
    <t>PRG-047</t>
  </si>
  <si>
    <t>06117d36-907f-44b7-a122-117ae8066f06</t>
  </si>
  <si>
    <t>PRG-126-00</t>
  </si>
  <si>
    <t>881ef38b-b446-4fb7-8459-c6b86252ec11</t>
  </si>
  <si>
    <t>0760d21a-223a-4c02-92d7-1bd3891a3093</t>
  </si>
  <si>
    <t>Maîtrise de l'Energie et Energies Renouvelables</t>
  </si>
  <si>
    <t>PRG-035</t>
  </si>
  <si>
    <t>07738070-e3c8-4f3b-9515-69e53657a31b</t>
  </si>
  <si>
    <t>PRG-110</t>
  </si>
  <si>
    <t>07a036b5-2505-4fc4-8aca-096fa2b8c3d1</t>
  </si>
  <si>
    <t>PRG-015-02</t>
  </si>
  <si>
    <t>b487bf31-576f-479b-9255-86c9a3d69eb7</t>
  </si>
  <si>
    <t>07b25973-1745-44c7-9861-7c270f574dc7</t>
  </si>
  <si>
    <t>PRG-043</t>
  </si>
  <si>
    <t>080b114a-6855-47bf-b3b5-8a3b2a4a4f96</t>
  </si>
  <si>
    <t>Conseil supérieur de la jeunesse</t>
  </si>
  <si>
    <t>PRG-059</t>
  </si>
  <si>
    <t>080b3cb1-e4e1-409d-8035-c6fe4ecaf442</t>
  </si>
  <si>
    <t>PRG-082-01</t>
  </si>
  <si>
    <t>bd1b6a3a-aebb-497d-a949-e9305f599419</t>
  </si>
  <si>
    <t>0811f401-e2cf-448e-8f92-7122df19aef7</t>
  </si>
  <si>
    <t>Promotion de la jeunesse</t>
  </si>
  <si>
    <t>PRG-141</t>
  </si>
  <si>
    <t>0827b327-e8c0-4e4f-846a-357ef920f38c</t>
  </si>
  <si>
    <t>PRG-047-01</t>
  </si>
  <si>
    <t>090ed0f8-0059-400f-8194-09708a515540</t>
  </si>
  <si>
    <t>PRG-104</t>
  </si>
  <si>
    <t>0981a362-75f3-4836-856d-82979970873d</t>
  </si>
  <si>
    <t>PRG-127-01</t>
  </si>
  <si>
    <t>e08e35e4-5a37-48cc-9c23-34b49fa33dfa</t>
  </si>
  <si>
    <t>099746e7-19e4-46b9-93e4-e9f5b37f2eea</t>
  </si>
  <si>
    <t>PRG-116-02</t>
  </si>
  <si>
    <t>5c14071a-c482-4efb-91c4-a9c155a515d9</t>
  </si>
  <si>
    <t>0a167f71-3162-4076-b00a-c0615dfd7e0b</t>
  </si>
  <si>
    <t>PRG-040-01</t>
  </si>
  <si>
    <t>540cfb3a-eec9-4edb-93f1-222264c4aeec</t>
  </si>
  <si>
    <t>0a29e851-efb9-4592-9ef1-8763f744133d</t>
  </si>
  <si>
    <t>PRG-112-01</t>
  </si>
  <si>
    <t>e2914ea1-d4bd-442e-b277-a7e1d76cc4e2</t>
  </si>
  <si>
    <t>0a2d0eea-dec0-4d9c-a247-b43b632f0e38</t>
  </si>
  <si>
    <t>PRG-006</t>
  </si>
  <si>
    <t>0b474f63-02f5-44ec-a90b-a1b03b0f85c5</t>
  </si>
  <si>
    <t>PRG-042</t>
  </si>
  <si>
    <t>0b735414-e7cd-44e4-887c-5f6709611b95</t>
  </si>
  <si>
    <t>PRG-124-01</t>
  </si>
  <si>
    <t>f6d82fbe-1b88-4839-a849-c7d7ad370843</t>
  </si>
  <si>
    <t>0b83dbbe-ba28-4bf3-9ff4-74a38dc71bbd</t>
  </si>
  <si>
    <t>Soutien de l'État à la facturation de l'électricité</t>
  </si>
  <si>
    <t>PRG-032-05</t>
  </si>
  <si>
    <t>404f28af-5061-494c-8573-4619a8246933</t>
  </si>
  <si>
    <t>0bca3a4f-af0c-422c-8242-64a9dd79b6fa</t>
  </si>
  <si>
    <t>Mise en place et la promotion d'un environnement de confiance pour l'utilisation des nouvelles technologies</t>
  </si>
  <si>
    <t>PRG-067-02</t>
  </si>
  <si>
    <t>8009501f-9c79-4b03-8202-366cbc4b9b41</t>
  </si>
  <si>
    <t>0bd78b44-d461-4059-9a4c-78d10c0a3266</t>
  </si>
  <si>
    <t>PRG-053-03</t>
  </si>
  <si>
    <t>ef33e222-8e70-458a-85d2-8a7cc3afbd6f</t>
  </si>
  <si>
    <t>0bfa2940-a5d5-48db-ac00-13aea498c2d4</t>
  </si>
  <si>
    <t>PRG-012-01</t>
  </si>
  <si>
    <t>bb39b664-f503-4491-a637-5f99015776d1</t>
  </si>
  <si>
    <t>0c0430eb-25b6-4e21-92a3-a469e4cfc961</t>
  </si>
  <si>
    <t>PRG-052-01</t>
  </si>
  <si>
    <t>a8dfc7b2-43fe-4b27-a425-ebf4a9b84b9b</t>
  </si>
  <si>
    <t>0d8d74bd-5b9c-460a-a13b-ad3da0062453</t>
  </si>
  <si>
    <t>Création et diffusion du produit culturel et artistique</t>
  </si>
  <si>
    <t>PRG-056-02</t>
  </si>
  <si>
    <t>a3f626f0-1b80-4b28-9500-62f22cd1eb88</t>
  </si>
  <si>
    <t>0db3c4e1-9b48-4e77-ab82-06e98a505b42</t>
  </si>
  <si>
    <t>PRG-024-02</t>
  </si>
  <si>
    <t>f7042304-c519-4abd-b70d-7b5954233b44</t>
  </si>
  <si>
    <t>0e5daf9f-49d3-4e07-ab83-ce4c6a3db1ad</t>
  </si>
  <si>
    <t>PRG-128-01</t>
  </si>
  <si>
    <t>b8df46d1-a756-498d-bbe4-545735d45da8</t>
  </si>
  <si>
    <t>0e5fa12c-8a4b-4faf-984a-c19bb5a9765d</t>
  </si>
  <si>
    <t>PRG-090</t>
  </si>
  <si>
    <t>103449c0-8709-4f61-ae80-bdc1a0e3a8f0</t>
  </si>
  <si>
    <t>PRG-026</t>
  </si>
  <si>
    <t>10622c00-543a-423b-81e2-cf0e9cbb9240</t>
  </si>
  <si>
    <t>PRG-021-01</t>
  </si>
  <si>
    <t>bb5d2819-471f-4d4a-944e-c4155427312b</t>
  </si>
  <si>
    <t>111358bf-f817-4903-8516-8e80250816a9</t>
  </si>
  <si>
    <t>PRG-094</t>
  </si>
  <si>
    <t>11936b31-46c5-4b06-8bfa-2854d677ae5f</t>
  </si>
  <si>
    <t>PRG-022</t>
  </si>
  <si>
    <t>13900bc1-4c46-446c-8946-1108d978b408</t>
  </si>
  <si>
    <t>PRG-136</t>
  </si>
  <si>
    <t>1413aec8-43d1-497b-8284-012124a971b5</t>
  </si>
  <si>
    <t>PRG-048</t>
  </si>
  <si>
    <t>159be777-694a-4fb4-8173-6c3e196506b6</t>
  </si>
  <si>
    <t>PRG-076</t>
  </si>
  <si>
    <t>15f4a3af-58ce-4886-be15-8a0cb56a209f</t>
  </si>
  <si>
    <t>Administration et générale</t>
  </si>
  <si>
    <t>PRG-140-02</t>
  </si>
  <si>
    <t>27a2391c-25fd-4173-ac57-c5f932af13b8</t>
  </si>
  <si>
    <t>16e02146-5301-4ab2-895f-fea24ded1726</t>
  </si>
  <si>
    <t>PRG-142</t>
  </si>
  <si>
    <t>1745e288-9717-46a3-8624-47fffc1f9917</t>
  </si>
  <si>
    <t>PRG-108-02</t>
  </si>
  <si>
    <t>1b7df3a6-e383-4132-9230-9de68ad0ccf8</t>
  </si>
  <si>
    <t>178e3126-b287-42d3-a9cc-97d295fd85a8</t>
  </si>
  <si>
    <t>PRG-020-02</t>
  </si>
  <si>
    <t>6cb711f1-1fd7-436f-9665-e9ec95254a06</t>
  </si>
  <si>
    <t>189e8bff-5f1e-4612-9491-4f8729c67e46</t>
  </si>
  <si>
    <t>Réseaux d'assainissement et Système d'épuration</t>
  </si>
  <si>
    <t>PRG-096-01</t>
  </si>
  <si>
    <t>7a885841-adf1-48f3-b7bc-f33ea87a1c0b</t>
  </si>
  <si>
    <t>18a4311a-35ee-40d5-9801-a618af4ee3e1</t>
  </si>
  <si>
    <t>PRG-058</t>
  </si>
  <si>
    <t>1952136e-50e5-4dd8-96c1-0357f06492bf</t>
  </si>
  <si>
    <t>PRG-076-02</t>
  </si>
  <si>
    <t>197c6981-dcb8-4243-81a6-b1fa6d6f4ca7</t>
  </si>
  <si>
    <t>PRG-141-02</t>
  </si>
  <si>
    <t>19d28eb3-a69b-4331-8e9a-4dbbc3333e39</t>
  </si>
  <si>
    <t>PRG-022-04</t>
  </si>
  <si>
    <t>1a57f65b-1be7-475b-9fe9-b3d85d3a68a7</t>
  </si>
  <si>
    <t>PRG-144-01</t>
  </si>
  <si>
    <t>39141bc0-81ac-4ad0-bf26-aa6d5bc25498</t>
  </si>
  <si>
    <t>PRG-108</t>
  </si>
  <si>
    <t>1c1a8a21-abd4-462b-96ab-30439b083434</t>
  </si>
  <si>
    <t>PRG-004</t>
  </si>
  <si>
    <t>1c438853-524f-4acd-998e-ed1d07d275e1</t>
  </si>
  <si>
    <t>PRG-051-02</t>
  </si>
  <si>
    <t>cf9db9f4-84b1-4643-b3d9-e0a26c825b6d</t>
  </si>
  <si>
    <t>1c7e960b-aabe-4f0f-ac86-c8d6abc1393b</t>
  </si>
  <si>
    <t>Formation en cours d'emploi et Spécialisée</t>
  </si>
  <si>
    <t>PRG-046-01</t>
  </si>
  <si>
    <t>952aed53-3f46-438f-bf52-f8946948315c</t>
  </si>
  <si>
    <t>1cbafa88-61c4-40de-894a-8fcf7cfc6908</t>
  </si>
  <si>
    <t>PRG-029</t>
  </si>
  <si>
    <t>1e273c3b-ffd3-4e2a-9a45-1174a57313fb</t>
  </si>
  <si>
    <t>PRG-048-01</t>
  </si>
  <si>
    <t>1e409ef2-be29-4d5b-bceb-21d8756d8c80</t>
  </si>
  <si>
    <t>PRG-113-01</t>
  </si>
  <si>
    <t>1e66efe7-650f-4e32-b64c-916b71d2ee17</t>
  </si>
  <si>
    <t>PRG-075</t>
  </si>
  <si>
    <t>1f03c124-b4e6-443a-aa19-4e32d3c63704</t>
  </si>
  <si>
    <t>PRG-061-02</t>
  </si>
  <si>
    <t>64ba45ec-4ca4-4294-b348-a3d2c1516b5b</t>
  </si>
  <si>
    <t>1fc8c60a-7608-4a8b-8292-08dc19687d3a</t>
  </si>
  <si>
    <t>PRG-061-01</t>
  </si>
  <si>
    <t>201d8e3d-cce4-41d5-a0b8-8e719612a170</t>
  </si>
  <si>
    <t>PRG-125-00</t>
  </si>
  <si>
    <t>b340c395-8f9c-49ef-ac21-1b58cf359525</t>
  </si>
  <si>
    <t>2033f827-9a99-4a17-9ffe-20363cf22d7d</t>
  </si>
  <si>
    <t>PRG-103</t>
  </si>
  <si>
    <t>20489fb8-aae8-4c25-85a6-508b97334041</t>
  </si>
  <si>
    <t>PRG-026-01</t>
  </si>
  <si>
    <t>207902bd-b24e-4d24-bb6e-51050821e3aa</t>
  </si>
  <si>
    <t>PRG-041-03</t>
  </si>
  <si>
    <t>42a1cf43-452a-43bd-ba3e-f0e2191c811c</t>
  </si>
  <si>
    <t>20e4ca9a-53ff-4fb8-8153-8ecdeb42d7b1</t>
  </si>
  <si>
    <t>PRG-111-02</t>
  </si>
  <si>
    <t>4550adb0-e1bd-4fcd-bd73-98d607b97026</t>
  </si>
  <si>
    <t>21336b0d-cc2a-47c3-9973-4b795933d7e6</t>
  </si>
  <si>
    <t>PRG-022-03</t>
  </si>
  <si>
    <t>220b4bbe-fc39-4d9c-9870-9ecabafee2fc</t>
  </si>
  <si>
    <t>PRG-100</t>
  </si>
  <si>
    <t>224af6ac-dcfc-41cf-ac18-6a2a7bdc7c5e</t>
  </si>
  <si>
    <t>PRG-023</t>
  </si>
  <si>
    <t>22b42f58-16c0-4bf9-a70d-304b825c1461</t>
  </si>
  <si>
    <t>Politique et promotion du tourisme</t>
  </si>
  <si>
    <t>PRG-102-01</t>
  </si>
  <si>
    <t>23133d32-9061-47d1-82da-5bbf733e70aa</t>
  </si>
  <si>
    <t>PRG-091</t>
  </si>
  <si>
    <t>239c597c-6e97-483d-a071-62326e5a4b06</t>
  </si>
  <si>
    <t>PRG-097-01</t>
  </si>
  <si>
    <t>7e7e7dd1-82e1-4a28-a49d-17696d83c823</t>
  </si>
  <si>
    <t>23bd5f73-3075-40b8-bf56-688d601a5f11</t>
  </si>
  <si>
    <t>PRG-077</t>
  </si>
  <si>
    <t>23e6125a-73f8-4f83-8bd5-3bad4c24204e</t>
  </si>
  <si>
    <t>Accès au marché de l'emploi</t>
  </si>
  <si>
    <t>PRG-109-01</t>
  </si>
  <si>
    <t>b725cfc5-cd98-4e17-abf9-6c5dec949ef5</t>
  </si>
  <si>
    <t>23f71843-bcb3-4f50-b380-bf79c5a7fc7b</t>
  </si>
  <si>
    <t>PRG-030-02</t>
  </si>
  <si>
    <t>ab8ca5e4-e5ab-4cc4-b558-577bfb138674</t>
  </si>
  <si>
    <t>25202069-405f-480c-8c86-8f229707da5c</t>
  </si>
  <si>
    <t>PRG-028-01</t>
  </si>
  <si>
    <t>636977f6-3dff-4da2-890c-a91552de9d94</t>
  </si>
  <si>
    <t>272ddcb5-58f8-4122-8b42-ce8e6c5fa926</t>
  </si>
  <si>
    <t>PRG-072</t>
  </si>
  <si>
    <t>PRG-140</t>
  </si>
  <si>
    <t>28b469e7-48b2-484b-b7d0-e7de2241e47f</t>
  </si>
  <si>
    <t>PRG-008-01</t>
  </si>
  <si>
    <t>8148a9f2-4ecc-48bb-8860-9f2bdcc91816</t>
  </si>
  <si>
    <t>28fcc880-bcb8-47b3-bb97-09e14d07d9ce</t>
  </si>
  <si>
    <t>PRG-039-02</t>
  </si>
  <si>
    <t>79734d01-ae16-422f-86d7-c4e6c57f9461</t>
  </si>
  <si>
    <t>29bd4ef2-e3e6-4aa4-8b1a-863e48d45a91</t>
  </si>
  <si>
    <t>PRG-092</t>
  </si>
  <si>
    <t>2a07335e-c1ad-44ed-85c4-e65562b2fb97</t>
  </si>
  <si>
    <t>PRG-053-01</t>
  </si>
  <si>
    <t>2ada8b7a-da1c-425f-ac0a-b7653c88a794</t>
  </si>
  <si>
    <t>PRG-022-01</t>
  </si>
  <si>
    <t>2b80470e-5297-49c7-b696-ef0afc1b602b</t>
  </si>
  <si>
    <t>PRG-006-02</t>
  </si>
  <si>
    <t>2b898d7f-b715-4b44-8f32-08aa4886cee2</t>
  </si>
  <si>
    <t>PRG-033-02</t>
  </si>
  <si>
    <t>ccce5bc3-c913-4200-9d12-a56518279c51</t>
  </si>
  <si>
    <t>2be52c05-a13f-4788-b725-97fbe3b25cc0</t>
  </si>
  <si>
    <t>PRG-133-04</t>
  </si>
  <si>
    <t>d732107d-bddf-4538-a650-f6f1ca2a8b15</t>
  </si>
  <si>
    <t>2c157572-45d0-4c33-b8f2-a206cd4d1902</t>
  </si>
  <si>
    <t>Échanges Commerciaux</t>
  </si>
  <si>
    <t>PRG-086-01</t>
  </si>
  <si>
    <t>c66adcac-9c74-4522-9d81-94e9f2f693d5</t>
  </si>
  <si>
    <t>2c794ad4-f8c9-447a-9ffa-1b5cfb1f3eee</t>
  </si>
  <si>
    <t>PRG-132-02</t>
  </si>
  <si>
    <t>6f059f7e-1472-4804-95c9-aab5226af016</t>
  </si>
  <si>
    <t>2ce32266-cddb-45a3-855a-3fe3f831a46a</t>
  </si>
  <si>
    <t>PRG-071-02</t>
  </si>
  <si>
    <t>59306412-2a99-4efa-b4d1-a8f59795f34f</t>
  </si>
  <si>
    <t>2d1df846-689b-4549-88d5-53381b147fa4</t>
  </si>
  <si>
    <t>PRG-027-03</t>
  </si>
  <si>
    <t>9b83b95f-944d-4b94-b8d7-1d15d9b5b5b1</t>
  </si>
  <si>
    <t>2fc055bc-28cd-4c57-bcdc-5225dc885d42</t>
  </si>
  <si>
    <t>PRG-010</t>
  </si>
  <si>
    <t>2fcde5ce-6f63-4968-86fa-2cd32c77a363</t>
  </si>
  <si>
    <t>PRG-130-00</t>
  </si>
  <si>
    <t>b0806445-13b9-4897-af0b-1e92082cc0a0</t>
  </si>
  <si>
    <t>333b0b53-daf2-498d-b7cd-f23e751c91b7</t>
  </si>
  <si>
    <t>PRG-123-02</t>
  </si>
  <si>
    <t>74f2343e-3a85-408b-b571-5ce8694dad90</t>
  </si>
  <si>
    <t>3355cd8f-e16a-465c-ab02-9e8f7701a9fb</t>
  </si>
  <si>
    <t>PRG-008-02</t>
  </si>
  <si>
    <t>342e80a6-1379-45f2-b893-ccf0528bcef1</t>
  </si>
  <si>
    <t>PRG-117-01</t>
  </si>
  <si>
    <t>37a8aa2b-4eec-4de8-9859-1e31a0445551</t>
  </si>
  <si>
    <t>PRG-004-01</t>
  </si>
  <si>
    <t>37f917b8-524c-49c7-8782-6ecbe48e9614</t>
  </si>
  <si>
    <t>PRG-100-01</t>
  </si>
  <si>
    <t>3820d80d-e1e8-4616-99ab-8726c73ef8a4</t>
  </si>
  <si>
    <t>PRG-033-01</t>
  </si>
  <si>
    <t>PRG-144</t>
  </si>
  <si>
    <t>3a2bbec5-6b6e-4059-94ad-1c2e61bc338a</t>
  </si>
  <si>
    <t>PRG-138</t>
  </si>
  <si>
    <t>3b451927-8466-4362-a5c9-071d704ea3f3</t>
  </si>
  <si>
    <t>PRG-097-02</t>
  </si>
  <si>
    <t>3bcf4185-467e-4e17-b770-97edde62f03e</t>
  </si>
  <si>
    <t>PRG-028-03</t>
  </si>
  <si>
    <t>3d1b3d95-0c84-4a86-9376-62a2747415d6</t>
  </si>
  <si>
    <t>PRG-104-02</t>
  </si>
  <si>
    <t>3d9e2274-d540-467a-b1e1-335bd134b72b</t>
  </si>
  <si>
    <t>PRG-019-01</t>
  </si>
  <si>
    <t>a0534c08-6b44-481e-8580-40ea4685d9b4</t>
  </si>
  <si>
    <t>3d9f870d-56e6-4a37-bd21-3efd95ba65e4</t>
  </si>
  <si>
    <t>PRG-011-00</t>
  </si>
  <si>
    <t>f0af311e-f8db-4c59-aa2a-87c6bb436878</t>
  </si>
  <si>
    <t>3f2f4c99-2e63-4c59-bc5d-7ba2f9b3d402</t>
  </si>
  <si>
    <t>PRG-065-02</t>
  </si>
  <si>
    <t>7154e042-5304-40b3-85ed-e445e1373ab3</t>
  </si>
  <si>
    <t>3fb6fc46-d828-4ff4-a0bd-77d6bbd35755</t>
  </si>
  <si>
    <t>PRG-087-02</t>
  </si>
  <si>
    <t>c66adcac-9c74-4522-9d81-94e9f2f693d4</t>
  </si>
  <si>
    <t>3fd8150e-35be-4606-9c7f-daee3caee101</t>
  </si>
  <si>
    <t>PRG-091-02</t>
  </si>
  <si>
    <t>Électricité, gaz et énergies nouvelles</t>
  </si>
  <si>
    <t>PRG-032</t>
  </si>
  <si>
    <t>427040e3-2362-496e-9ca5-cf9eecc843fc</t>
  </si>
  <si>
    <t>PRG-106</t>
  </si>
  <si>
    <t>4274d4dd-e9c3-48a2-b9f1-c7f15932f75f</t>
  </si>
  <si>
    <t>PRG-087-01</t>
  </si>
  <si>
    <t>PRG-041</t>
  </si>
  <si>
    <t>42bdd89e-0738-435a-8bef-e3310d00d752</t>
  </si>
  <si>
    <t>PRG-054-01</t>
  </si>
  <si>
    <t>44b79075-4f1f-4ccc-9ebd-31ee6d240d5a</t>
  </si>
  <si>
    <t>PRG-047-02</t>
  </si>
  <si>
    <t>PRG-111</t>
  </si>
  <si>
    <t>457dd75c-9dc3-4e7c-88c1-d01f63fb2e37</t>
  </si>
  <si>
    <t>PRG-060-01</t>
  </si>
  <si>
    <t>9a456c10-79f9-4513-a5c7-19f8cc3cc86d</t>
  </si>
  <si>
    <t>4639962e-23aa-452a-89ed-1174461318de</t>
  </si>
  <si>
    <t>PRG-084-01</t>
  </si>
  <si>
    <t>fe9a42c6-d800-444f-a28a-38caadb3394b</t>
  </si>
  <si>
    <t>4651c0f8-35c1-46f8-babb-3aa5544491b0</t>
  </si>
  <si>
    <t>PRG-026-02</t>
  </si>
  <si>
    <t>46c785f8-4860-45ed-943c-7dc5ce8051c5</t>
  </si>
  <si>
    <t>Organisation, gestion et supervision de l'ensemble des opérations électorales et référendaires</t>
  </si>
  <si>
    <t>PRG-133-02</t>
  </si>
  <si>
    <t>46f575b5-f42b-40e4-8e81-e5b469b57933</t>
  </si>
  <si>
    <t>PRG-139-01</t>
  </si>
  <si>
    <t>c486196f-485e-44e3-a103-ddda87a154a0</t>
  </si>
  <si>
    <t>48445c11-1871-47f6-8fc7-048674d85bf7</t>
  </si>
  <si>
    <t>PRG-020-01</t>
  </si>
  <si>
    <t>4904f402-8f26-469f-804b-83199bacb736</t>
  </si>
  <si>
    <t>Maîtrise de l'Energie</t>
  </si>
  <si>
    <t>PRG-035-01</t>
  </si>
  <si>
    <t>49120de1-f2c4-457b-a402-4c584fe31c02</t>
  </si>
  <si>
    <t>Développement et Attractivité du Territoire</t>
  </si>
  <si>
    <t>PRG-016-02</t>
  </si>
  <si>
    <t>5c2d6315-6e19-4498-98a2-714d3103e5d1</t>
  </si>
  <si>
    <t>4a9f1162-e88e-438a-af79-bcf82c3a7f1a</t>
  </si>
  <si>
    <t>PRG-142-01</t>
  </si>
  <si>
    <t>4bea8969-e0ca-4511-820b-7598859374e5</t>
  </si>
  <si>
    <t>Mobilisation des ressources en eau Conventionnelles</t>
  </si>
  <si>
    <t>PRG-093-01</t>
  </si>
  <si>
    <t>780b3bde-9fd8-468d-8a3a-d108007e392c</t>
  </si>
  <si>
    <t>4ca95765-09bd-4017-9cf9-23682703b6a6</t>
  </si>
  <si>
    <t>PRG-003</t>
  </si>
  <si>
    <t>4edfbbeb-6b94-46d4-acf0-73e61f5b124b</t>
  </si>
  <si>
    <t>PRG-023-01</t>
  </si>
  <si>
    <t>4f73be84-156f-40c5-8b08-d16e60c4697b</t>
  </si>
  <si>
    <t>PRG-025-04</t>
  </si>
  <si>
    <t>94380a4d-168c-44f9-aad4-fe2479435c03</t>
  </si>
  <si>
    <t>50abd2f8-19e3-43dc-a7b9-083c9f316932</t>
  </si>
  <si>
    <t>PRG-001</t>
  </si>
  <si>
    <t>5240e93f-6ca2-4550-bdc0-4d56ef39eeb3</t>
  </si>
  <si>
    <t>PRG-053-02</t>
  </si>
  <si>
    <t>PRG-040</t>
  </si>
  <si>
    <t>545d6e41-bcd2-445d-a812-171583c2b65d</t>
  </si>
  <si>
    <t>PRG-085-01</t>
  </si>
  <si>
    <t>b7e6dbdc-1219-4265-93a3-d6f1092f0da8</t>
  </si>
  <si>
    <t>54a9d213-f033-407c-9686-aa3eb227f1a0</t>
  </si>
  <si>
    <t>PRG-110-01</t>
  </si>
  <si>
    <t>54d094ca-260c-4667-8eaa-3f0ab05cbd75</t>
  </si>
  <si>
    <t>PRG-029-03</t>
  </si>
  <si>
    <t>557d7d0d-1293-4ead-b335-d75d546bbcf0</t>
  </si>
  <si>
    <t>1er et 2ème cycles d'enseignement</t>
  </si>
  <si>
    <t>PRG-049-01</t>
  </si>
  <si>
    <t>d7f7dca0-098f-41b3-8824-d2527139e127</t>
  </si>
  <si>
    <t>56dad213-dd05-44c3-971a-b8d444c397e7</t>
  </si>
  <si>
    <t>PRG-072-01</t>
  </si>
  <si>
    <t>56e23524-1ecf-416b-9c85-9e6ccf9934ae</t>
  </si>
  <si>
    <t>PRG-001-03</t>
  </si>
  <si>
    <t>57509747-a595-41e2-80af-0c8dbf7b99db</t>
  </si>
  <si>
    <t>PRG-081-01</t>
  </si>
  <si>
    <t>fad2f3fe-8452-4042-a063-c5af5f58f530</t>
  </si>
  <si>
    <t>57b76fa8-d24e-4322-8a91-0235f7a934c9</t>
  </si>
  <si>
    <t>PRG-137</t>
  </si>
  <si>
    <t>PRG-071</t>
  </si>
  <si>
    <t>5a973521-fd61-44e5-8579-024b0b205810</t>
  </si>
  <si>
    <t>PRG-050</t>
  </si>
  <si>
    <t>5aa27dc4-de9c-4bf0-af3b-4c2ee34c7f9a</t>
  </si>
  <si>
    <t>PRG-013-01</t>
  </si>
  <si>
    <t>b957352f-1655-43b8-a90c-0b53b065fe7e</t>
  </si>
  <si>
    <t>5c085790-726f-4653-acd8-727832b13329</t>
  </si>
  <si>
    <t>PRG-145-02</t>
  </si>
  <si>
    <t>77d8083f-be11-46b7-8a74-915b7aaf6cac</t>
  </si>
  <si>
    <t>PRG-116</t>
  </si>
  <si>
    <t>PRG-016</t>
  </si>
  <si>
    <t>5e131749-a8ba-4231-ad37-9a657bc62e35</t>
  </si>
  <si>
    <t>PRG-073-02</t>
  </si>
  <si>
    <t>6d937d50-c5bd-46d7-bce2-67d512afa63e</t>
  </si>
  <si>
    <t>5e35c763-a3a5-4965-a466-8cde0bd91b7b</t>
  </si>
  <si>
    <t>Compte de la pension alimentaire</t>
  </si>
  <si>
    <t>PRG-021-03</t>
  </si>
  <si>
    <t>5e75a17f-5c85-4b85-a2c0-7f40a57aaeac</t>
  </si>
  <si>
    <t>PRG-057-01</t>
  </si>
  <si>
    <t>7371d894-6c81-41b2-9226-4c657d19883a</t>
  </si>
  <si>
    <t>5fad9cb7-d0b2-422a-ae9e-bb691d406a9d</t>
  </si>
  <si>
    <t>PRG-098</t>
  </si>
  <si>
    <t>5fca0c19-d930-4ef5-b171-828cb2b7ce65</t>
  </si>
  <si>
    <t>PRG-136-01</t>
  </si>
  <si>
    <t>607dc08c-1634-4760-b6bb-1b1681bd95f2</t>
  </si>
  <si>
    <t>PRG-080</t>
  </si>
  <si>
    <t>608285cf-af9d-4d24-8f90-a0aeaf150476</t>
  </si>
  <si>
    <t>PRG-005-01</t>
  </si>
  <si>
    <t>f88d2e6a-235a-43af-8249-788d46f9d7d6</t>
  </si>
  <si>
    <t>608ed5fd-8fb9-4bd6-b985-e0bae50eecab</t>
  </si>
  <si>
    <t>Développement et Promotion de l'Industrie Pharmaceutique en Algérie</t>
  </si>
  <si>
    <t>PRG-121-01</t>
  </si>
  <si>
    <t>d8db1351-8b42-411c-be6c-b18122179c43</t>
  </si>
  <si>
    <t>63432615-5d96-4859-aef7-49b00a8a8beb</t>
  </si>
  <si>
    <t>PRG-027-01</t>
  </si>
  <si>
    <t>PRG-028</t>
  </si>
  <si>
    <t>63f6a57a-120a-41c5-83bd-7fc9afcd4581</t>
  </si>
  <si>
    <t>PRG-089</t>
  </si>
  <si>
    <t>648548f4-ebc2-48a0-a8f2-88a02123f19b</t>
  </si>
  <si>
    <t>PRG-103-02</t>
  </si>
  <si>
    <t>PRG-061</t>
  </si>
  <si>
    <t>650d96b8-5305-4543-9e0f-12aaa394e785</t>
  </si>
  <si>
    <t>PRG-055-01</t>
  </si>
  <si>
    <t>77976d4b-938a-4135-b974-7adc081bb32a</t>
  </si>
  <si>
    <t>653ed0e6-5c34-40e4-b1d3-4a9df0de530c</t>
  </si>
  <si>
    <t>Protection des symboles et des hauts-fait historique</t>
  </si>
  <si>
    <t>PRG-037-01</t>
  </si>
  <si>
    <t>d69c4fa1-75af-430a-9862-b2713ee55581</t>
  </si>
  <si>
    <t>6555b4a7-5ac3-4da5-bc6e-94a784774d90</t>
  </si>
  <si>
    <t>PRG-138-02</t>
  </si>
  <si>
    <t>657b4c97-d103-4e99-b367-a20bb379ac59</t>
  </si>
  <si>
    <t>PRG-022-02</t>
  </si>
  <si>
    <t>65ee9f71-5e4e-489e-b355-da18b6df43a4</t>
  </si>
  <si>
    <t>PRG-044-03</t>
  </si>
  <si>
    <t>8af9e0d6-c27d-4427-a1e7-029bed1fa5c3</t>
  </si>
  <si>
    <t>66267065-d55a-4655-b93d-9bf1f514be4f</t>
  </si>
  <si>
    <t>PRG-020-03</t>
  </si>
  <si>
    <t>666bea90-571c-4228-b131-62bceb38cf5f</t>
  </si>
  <si>
    <t>Contrôles et Protection de l'Économie nationale</t>
  </si>
  <si>
    <t>PRG-029-02</t>
  </si>
  <si>
    <t>66dd7871-5511-4082-a6ac-463730f22d2b</t>
  </si>
  <si>
    <t>PRG-068-02</t>
  </si>
  <si>
    <t>6f059f7e-1472-4804-95c9-aab5226af017</t>
  </si>
  <si>
    <t>67edef4d-5a84-4c20-90a2-ab07bbedcc0f</t>
  </si>
  <si>
    <t>PRG-102-02</t>
  </si>
  <si>
    <t>68401a36-d797-4521-8164-2bb7fcd7ff6d</t>
  </si>
  <si>
    <t>Dialogue, concertation et évaluation dans le domaine Économique, Social et Environnemental</t>
  </si>
  <si>
    <t>PRG-134</t>
  </si>
  <si>
    <t>6874987d-a26f-4d48-a6a5-5773cafe6fb6</t>
  </si>
  <si>
    <t>PRG-018</t>
  </si>
  <si>
    <t>688747f3-6826-43fe-b806-dac3d3aa2370</t>
  </si>
  <si>
    <t>Promotion de l'Économie de la Connaissance et des Startup</t>
  </si>
  <si>
    <t>PRG-123-01</t>
  </si>
  <si>
    <t>68d3f969-a4b7-44b2-bd2d-ec7fd3c9aa42</t>
  </si>
  <si>
    <t>PRG-034-01</t>
  </si>
  <si>
    <t>b74c8814-a8e7-438f-be2d-07e71ba5d80e</t>
  </si>
  <si>
    <t>699a9af4-64d2-441a-b098-175fbaaf6b69</t>
  </si>
  <si>
    <t>PRG-035-02</t>
  </si>
  <si>
    <t>69e99d65-6397-45d3-9b6a-6ac1a3c1ecf5</t>
  </si>
  <si>
    <t>PRG-099</t>
  </si>
  <si>
    <t>69f39044-0982-4a12-868e-87aadc321c43</t>
  </si>
  <si>
    <t>PRG-110-02</t>
  </si>
  <si>
    <t>6affb7fa-116e-4eab-9aa5-d32b941cadbc</t>
  </si>
  <si>
    <t>PRG-074-01</t>
  </si>
  <si>
    <t>8f6959ca-221d-4728-9195-328cbf0c19c7</t>
  </si>
  <si>
    <t>6b0df9e9-819d-4bb8-b5ef-8967e60b495f</t>
  </si>
  <si>
    <t>Gestion financière de l'État</t>
  </si>
  <si>
    <t>PRG-025-01</t>
  </si>
  <si>
    <t>6b152ea3-4150-4897-9e86-f18a4bd2b06a</t>
  </si>
  <si>
    <t>PRG-129</t>
  </si>
  <si>
    <t>6b58914f-7976-48fc-b7c6-0df00242c8d3</t>
  </si>
  <si>
    <t>PRG-080-02</t>
  </si>
  <si>
    <t>6b846341-c9ec-4d8e-8024-b1efc563a8c3</t>
  </si>
  <si>
    <t>PRG-119-01</t>
  </si>
  <si>
    <t>f0d2a589-8746-4a9f-99db-9a2b50150866</t>
  </si>
  <si>
    <t>6c88d44e-92c6-4ff6-bc8d-3125e996cca2</t>
  </si>
  <si>
    <t>PRG-058-01</t>
  </si>
  <si>
    <t>PRG-020</t>
  </si>
  <si>
    <t>PRG-073</t>
  </si>
  <si>
    <t>6e9d11ca-d0f9-4fed-9ebd-75334634116d</t>
  </si>
  <si>
    <t>PRG-077-02</t>
  </si>
  <si>
    <t>6ec5936b-2b7e-4e77-9845-0cf539bf846c</t>
  </si>
  <si>
    <t>PRG-041-04</t>
  </si>
  <si>
    <t>PRG-132</t>
  </si>
  <si>
    <t>PRG-068</t>
  </si>
  <si>
    <t>6f1117cc-daf3-4233-a0e2-714ef6c92b53</t>
  </si>
  <si>
    <t>PRG-082-03</t>
  </si>
  <si>
    <t>6f8dc859-50ed-4607-b6ac-aef268ec2d66</t>
  </si>
  <si>
    <t>PRG-092-02</t>
  </si>
  <si>
    <t>701ef7ad-682d-45b6-91cb-51b785b05b86</t>
  </si>
  <si>
    <t>PRG-055-02</t>
  </si>
  <si>
    <t>PRG-065</t>
  </si>
  <si>
    <t>71b61c0f-e19c-4755-896c-adcafb0444ea</t>
  </si>
  <si>
    <t>721bbb5a-8d2c-4055-8afd-52e238082cb7</t>
  </si>
  <si>
    <t>PRG-088</t>
  </si>
  <si>
    <t>PRG-057</t>
  </si>
  <si>
    <t>739e238c-5ad7-49f5-93bc-4e1f188b952b</t>
  </si>
  <si>
    <t>PRG-031-02</t>
  </si>
  <si>
    <t>db73e5dc-42e8-4e3b-9cd1-a422e50c1f58</t>
  </si>
  <si>
    <t>740aa6ab-e8e2-474b-a7e2-905fc5ecf3ad</t>
  </si>
  <si>
    <t>PRG-018-01</t>
  </si>
  <si>
    <t>741baec3-cba5-4576-a0eb-77aeef168ee3</t>
  </si>
  <si>
    <t>Promotion et protection des droits de l'homme</t>
  </si>
  <si>
    <t>PRG-137-01</t>
  </si>
  <si>
    <t>74caaa51-0872-4eeb-b4d8-df3131f4180f</t>
  </si>
  <si>
    <t>PRG-028-02</t>
  </si>
  <si>
    <t>74dbae65-c956-4496-b76b-f08133b08ef9</t>
  </si>
  <si>
    <t>PRG-040-02</t>
  </si>
  <si>
    <t>PRG-123</t>
  </si>
  <si>
    <t>PRG-055</t>
  </si>
  <si>
    <t>77d36a56-0287-45eb-ae6f-fbd45f35ecec</t>
  </si>
  <si>
    <t>PRG-025-02</t>
  </si>
  <si>
    <t>PRG-145</t>
  </si>
  <si>
    <t>PRG-093</t>
  </si>
  <si>
    <t>781cde86-aeef-41cf-8b59-901feb00cf78</t>
  </si>
  <si>
    <t>PRG-066</t>
  </si>
  <si>
    <t>782b13b0-ab2f-405f-b40d-b088c4d721f7</t>
  </si>
  <si>
    <t>PRG-094-01</t>
  </si>
  <si>
    <t>7874ac72-c5f9-4ee5-b479-26d874a82709</t>
  </si>
  <si>
    <t>PRG-067-01</t>
  </si>
  <si>
    <t>78e6482b-45fd-46d8-ad0b-393c319f2df4</t>
  </si>
  <si>
    <t>Encouragement et promotion de l'ijtihad</t>
  </si>
  <si>
    <t>PRG-135-01</t>
  </si>
  <si>
    <t>f1e1f389-7f88-47c7-a8a2-f6afdbb9eef4</t>
  </si>
  <si>
    <t>PRG-039</t>
  </si>
  <si>
    <t>PRG-096</t>
  </si>
  <si>
    <t>7b6c3977-a8fc-45b5-9696-2216d437131f</t>
  </si>
  <si>
    <t>PRG-029-01</t>
  </si>
  <si>
    <t>7ca37ba7-fa06-4b49-bb78-a66c4e689a88</t>
  </si>
  <si>
    <t>PRG-075-02</t>
  </si>
  <si>
    <t>7cdc6949-9628-4b86-90cd-e399c699addf</t>
  </si>
  <si>
    <t>PRG-088-01</t>
  </si>
  <si>
    <t>7dbd9995-39fe-445a-83bb-56aa0aa71f0a</t>
  </si>
  <si>
    <t>Santé des Moudjahidin et ayants droit</t>
  </si>
  <si>
    <t>PRG-039-01</t>
  </si>
  <si>
    <t>PRG-097</t>
  </si>
  <si>
    <t>7faef1b7-3f6f-49ef-a965-d7a191307ce2</t>
  </si>
  <si>
    <t>PRG-005-02</t>
  </si>
  <si>
    <t>7fd23ac3-2f0a-418d-a4a0-1c95a659c964</t>
  </si>
  <si>
    <t>PRG-032-03</t>
  </si>
  <si>
    <t>Edification de la société algérienne de l'information</t>
  </si>
  <si>
    <t>PRG-067</t>
  </si>
  <si>
    <t>PRG-008</t>
  </si>
  <si>
    <t>815b4fa7-43ec-4d89-8462-0ca18d95c3d7</t>
  </si>
  <si>
    <t>PRG-114</t>
  </si>
  <si>
    <t>83c0a362-b96e-43dc-9b7b-244717d5d1dd</t>
  </si>
  <si>
    <t>PRG-076-03</t>
  </si>
  <si>
    <t>84075a9e-96a0-4053-8244-5cd53168bf06</t>
  </si>
  <si>
    <t>PRG-116-01</t>
  </si>
  <si>
    <t>843ae101-5a60-40d2-891f-b4922c2c58f3</t>
  </si>
  <si>
    <t>PRG-135-02</t>
  </si>
  <si>
    <t>8486e5f5-a406-4040-8077-4ae08393e7b6</t>
  </si>
  <si>
    <t>PRG-059-03</t>
  </si>
  <si>
    <t>85a1be19-b123-420e-9796-79c62100d19a</t>
  </si>
  <si>
    <t>PRG-095-02</t>
  </si>
  <si>
    <t>b921d45b-d7ad-4611-989e-9313ce9bd0cb</t>
  </si>
  <si>
    <t>866d6b85-1def-4235-b489-56ce8030e00b</t>
  </si>
  <si>
    <t>PRG-050-03</t>
  </si>
  <si>
    <t>86ea6b6f-bb25-4fa1-bda2-b6bc34c679f9</t>
  </si>
  <si>
    <t>PRG-107-01</t>
  </si>
  <si>
    <t>d048c441-7c55-481b-bd3b-4e1d002568c1</t>
  </si>
  <si>
    <t>PRG-126</t>
  </si>
  <si>
    <t>8933d4e6-be95-45ae-8558-3521bddd24bb</t>
  </si>
  <si>
    <t>PRG-070-02</t>
  </si>
  <si>
    <t>9d767514-58f6-484e-b9ae-14a55f104c56</t>
  </si>
  <si>
    <t>89f4a426-5030-4e84-b068-48eab66ea4a3</t>
  </si>
  <si>
    <t>PRG-085-02</t>
  </si>
  <si>
    <t>8a54284d-78cc-4d53-980d-e012e2791c67</t>
  </si>
  <si>
    <t>PRG-073-01</t>
  </si>
  <si>
    <t>8aaf4caf-6c91-4b3c-b425-0e8de27632e4</t>
  </si>
  <si>
    <t>PRG-038-02</t>
  </si>
  <si>
    <t>8b227fd7-f942-4ee9-9e05-afc82df1fade</t>
  </si>
  <si>
    <t>PRG-044</t>
  </si>
  <si>
    <t>PRG-038</t>
  </si>
  <si>
    <t>8c7975b0-d823-429b-864f-414dbe41e133</t>
  </si>
  <si>
    <t>PRG-001-02</t>
  </si>
  <si>
    <t>8d6e1376-5b3e-464d-b2df-1ecb8ce708ab</t>
  </si>
  <si>
    <t>PRG-037-02</t>
  </si>
  <si>
    <t>8d7535c9-e6b9-485f-b465-db5224eeacd1</t>
  </si>
  <si>
    <t>PRG-118</t>
  </si>
  <si>
    <t>8e924aa5-6fa1-4d71-a61f-25b1c067abd2</t>
  </si>
  <si>
    <t>PRG-129-01</t>
  </si>
  <si>
    <t>8e9b5d82-a57d-47e7-83b0-188c0d56de90</t>
  </si>
  <si>
    <t>PRG-091-01</t>
  </si>
  <si>
    <t>8ea9aed2-06c4-4a5e-a58d-fa24be4d4b1c</t>
  </si>
  <si>
    <t>PRG-078-02</t>
  </si>
  <si>
    <t>ba756a64-c427-4a1b-bc1c-98dfc719b794</t>
  </si>
  <si>
    <t>8ecf95cc-08c5-4abc-90f6-6c7aa72f4709</t>
  </si>
  <si>
    <t>PRG-042-02</t>
  </si>
  <si>
    <t>PRG-074</t>
  </si>
  <si>
    <t>90c742dc-6f55-4ce6-b86b-48da8d759d37</t>
  </si>
  <si>
    <t>PRG-014</t>
  </si>
  <si>
    <t>90df0a53-8070-4a99-960f-1feb6f09ebca</t>
  </si>
  <si>
    <t>PRG-137-02</t>
  </si>
  <si>
    <t>912db04b-ba2b-42eb-82d5-a91128e11476</t>
  </si>
  <si>
    <t>Contrôle administratif des finances publiques et des capitaux marchands de l'État</t>
  </si>
  <si>
    <t>PRG-030-01</t>
  </si>
  <si>
    <t>914a8480-bfb8-485c-8698-96bbfe8fd2f8</t>
  </si>
  <si>
    <t>PRG-069</t>
  </si>
  <si>
    <t>916bcf95-c68a-4e2a-b2c1-331936201ccd</t>
  </si>
  <si>
    <t>PRG-143</t>
  </si>
  <si>
    <t>91cb4e51-189d-4445-807a-d013301271ce</t>
  </si>
  <si>
    <t>PRG-042-01</t>
  </si>
  <si>
    <t>91f8a446-ac0b-4ed7-a320-862445c206cb</t>
  </si>
  <si>
    <t>PRG-118-01</t>
  </si>
  <si>
    <t>93c1ea6b-b5e7-45f1-a168-e2d3e03d0ffd</t>
  </si>
  <si>
    <t>PRG-051-01</t>
  </si>
  <si>
    <t>93faff90-d9a7-44c2-afb8-2fd9227d8cc2</t>
  </si>
  <si>
    <t>PRG-128-02</t>
  </si>
  <si>
    <t>PRG-025</t>
  </si>
  <si>
    <t>948e1697-51e3-4c9e-9258-7a9a838c95f5</t>
  </si>
  <si>
    <t>PRG-010-00</t>
  </si>
  <si>
    <t>9499b906-c931-4109-9483-815e1322feee</t>
  </si>
  <si>
    <t>PRG-002-01</t>
  </si>
  <si>
    <t>ee17d4fb-5577-4820-ba62-7ce96f7a2960</t>
  </si>
  <si>
    <t>94eee44f-dd10-44d9-baaa-3517d17b9518</t>
  </si>
  <si>
    <t>PRG-068-01</t>
  </si>
  <si>
    <t>PRG-046</t>
  </si>
  <si>
    <t>955b743a-89e6-4522-8a07-64a001a570e1</t>
  </si>
  <si>
    <t>PRG-032-01</t>
  </si>
  <si>
    <t>959aa7ac-0d3b-4e6a-b619-649f44f90692</t>
  </si>
  <si>
    <t>PRG-104-01</t>
  </si>
  <si>
    <t>9637ad6d-cbf4-494f-b94e-285532162b4a</t>
  </si>
  <si>
    <t>PRG-084-02</t>
  </si>
  <si>
    <t>96ccb3ce-25d6-46df-8a54-98d6aeda12f4</t>
  </si>
  <si>
    <t>PRG-050-02</t>
  </si>
  <si>
    <t>97ccbb6f-f423-40f9-a11b-c4371a8475d4</t>
  </si>
  <si>
    <t>PRG-080-01</t>
  </si>
  <si>
    <t>97ef03b3-e18d-45c8-94bf-ff446edd4a66</t>
  </si>
  <si>
    <t>PRG-093-02</t>
  </si>
  <si>
    <t>9879a6b9-4461-4414-8092-2295b5b5ffc2</t>
  </si>
  <si>
    <t>PRG-090-03</t>
  </si>
  <si>
    <t>98c663b7-0938-4f09-bc52-0e5e177315d2</t>
  </si>
  <si>
    <t>PRG-033-03</t>
  </si>
  <si>
    <t>996b60b5-325b-4b84-83db-0baa70e5eff8</t>
  </si>
  <si>
    <t>Dispositif d'emploi</t>
  </si>
  <si>
    <t>PRG-109-02</t>
  </si>
  <si>
    <t>996e7ead-a836-48ed-bc6f-8ef41c28dd48</t>
  </si>
  <si>
    <t>PRG-090-01</t>
  </si>
  <si>
    <t>999ac9cc-fa40-438b-92b3-d38bc6e9ef3b</t>
  </si>
  <si>
    <t>PRG-083-01</t>
  </si>
  <si>
    <t>e56da18d-d4c7-4494-98a9-39914b1a42fb</t>
  </si>
  <si>
    <t>9a222a1d-e879-44af-bcba-579ba058f880</t>
  </si>
  <si>
    <t>PRG-141-01</t>
  </si>
  <si>
    <t>PRG-060</t>
  </si>
  <si>
    <t>9acbc657-9f76-4ec1-a24f-526aded045e9</t>
  </si>
  <si>
    <t>PRG-143-01</t>
  </si>
  <si>
    <t>PRG-027</t>
  </si>
  <si>
    <t>PRG-131</t>
  </si>
  <si>
    <t>9c8345c2-e488-45a9-8dbd-883fb583d6f4</t>
  </si>
  <si>
    <t>PRG-032-04</t>
  </si>
  <si>
    <t>9c8a0624-1135-4edd-8fa3-b5c69f577f68</t>
  </si>
  <si>
    <t>PRG-044-01</t>
  </si>
  <si>
    <t>PRG-070</t>
  </si>
  <si>
    <t>9db6f59b-18cb-475c-acc5-3f45a470529a</t>
  </si>
  <si>
    <t>PRG-099-02</t>
  </si>
  <si>
    <t>a002ce9c-dd38-4d56-b68a-106ecfce0998</t>
  </si>
  <si>
    <t>PRG-095-01</t>
  </si>
  <si>
    <t>PRG-019</t>
  </si>
  <si>
    <t>a201d98c-6853-4587-a9fa-527dcb4a4d84</t>
  </si>
  <si>
    <t>PRG-114-03</t>
  </si>
  <si>
    <t>a216d2eb-ed9c-46c3-8e19-41a3f89f135e</t>
  </si>
  <si>
    <t>PRG-043-01</t>
  </si>
  <si>
    <t>PRG-056</t>
  </si>
  <si>
    <t>a5ac4c99-32ef-431e-99a3-90db0ce2fa1e</t>
  </si>
  <si>
    <t>PRG-088-02</t>
  </si>
  <si>
    <t>a5bf2f5a-4b48-4e8a-bf8e-cc2a54f4c873</t>
  </si>
  <si>
    <t>PRG-098-02</t>
  </si>
  <si>
    <t>a5f546b6-1006-4255-b08b-b3b01c763cf4</t>
  </si>
  <si>
    <t>PRG-041-02</t>
  </si>
  <si>
    <t>a64cc102-8f78-44da-9b04-d941ba9c02a9</t>
  </si>
  <si>
    <t>Contrôle de l'application des dispositions législatives et réglementaires du travail</t>
  </si>
  <si>
    <t>PRG-108-01</t>
  </si>
  <si>
    <t>a7766461-820f-4cd8-8c7c-c4b491ebf827</t>
  </si>
  <si>
    <t>PRG-089-01</t>
  </si>
  <si>
    <t>a7a67c73-172a-497f-b81b-c738e6873c7d</t>
  </si>
  <si>
    <t>PRG-066-02</t>
  </si>
  <si>
    <t>PRG-052</t>
  </si>
  <si>
    <t>a931eb20-5f58-462b-98ad-6361da86dfa9</t>
  </si>
  <si>
    <t>PRG-124-02</t>
  </si>
  <si>
    <t>a9f4d0d8-60db-4489-a374-c1abefa64b37</t>
  </si>
  <si>
    <t>PRG-014-03</t>
  </si>
  <si>
    <t>aa06cc16-8b58-4249-b1a8-6541199e23e0</t>
  </si>
  <si>
    <t>PRG-142-02</t>
  </si>
  <si>
    <t>aa571bf7-975a-4df7-951b-9616ecd1857f</t>
  </si>
  <si>
    <t>PRG-143-02</t>
  </si>
  <si>
    <t>ab530062-43f1-481b-b359-c129a482d52f</t>
  </si>
  <si>
    <t>PRG-031-01</t>
  </si>
  <si>
    <t>ab840e6a-f607-4abc-b21f-e9de21fd522d</t>
  </si>
  <si>
    <t>PRG-089-02</t>
  </si>
  <si>
    <t>PRG-030</t>
  </si>
  <si>
    <t>ac2bd701-2be0-4fef-b966-be380f506855</t>
  </si>
  <si>
    <t>Etude de textes législatifs et réglementaires</t>
  </si>
  <si>
    <t>PRG-112-02</t>
  </si>
  <si>
    <t>ac2e179a-3970-43e9-bb3f-b1e733d0ff66</t>
  </si>
  <si>
    <t>PRG-052-02</t>
  </si>
  <si>
    <t>ad78c756-84ab-47ed-adb1-0c887c6d9440</t>
  </si>
  <si>
    <t>PRG-060-03</t>
  </si>
  <si>
    <t>aee0ee49-545d-41a8-b901-a243d79f5333</t>
  </si>
  <si>
    <t>PRG-101-02</t>
  </si>
  <si>
    <t>b66289df-b145-4a82-aa08-25426b647cda</t>
  </si>
  <si>
    <t>PRG-130</t>
  </si>
  <si>
    <t>b0a4517c-0e5d-41d6-a682-4af336e4e406</t>
  </si>
  <si>
    <t>PRG-113-02</t>
  </si>
  <si>
    <t>b0ebad1e-2799-45bc-957e-984f7beeeb69</t>
  </si>
  <si>
    <t>PRG-114-01</t>
  </si>
  <si>
    <t>b1f362cc-0adc-4bf3-86c7-972a6769b95b</t>
  </si>
  <si>
    <t>PRG-079-02</t>
  </si>
  <si>
    <t>ca336b31-7546-4782-9bd4-7a16945b570a</t>
  </si>
  <si>
    <t>PRG-125</t>
  </si>
  <si>
    <t>b363baeb-266b-4ca5-9b00-a249ede12d85</t>
  </si>
  <si>
    <t>PRG-056-01</t>
  </si>
  <si>
    <t>PRG-015</t>
  </si>
  <si>
    <t>b4960353-51bf-4790-838c-df51236bed2b</t>
  </si>
  <si>
    <t>PRG-036-02</t>
  </si>
  <si>
    <t>f2451b3a-3e41-47f4-a668-962075689474</t>
  </si>
  <si>
    <t>PRG-101</t>
  </si>
  <si>
    <t>b6a68f62-207c-43d1-8742-fd66f3df8d3e</t>
  </si>
  <si>
    <t>PRG-090-02</t>
  </si>
  <si>
    <t>b6d7b507-bda8-4244-a606-c2bc048412b7</t>
  </si>
  <si>
    <t>État de circulation des personnes et des biens</t>
  </si>
  <si>
    <t>PRG-014-02</t>
  </si>
  <si>
    <t>Soutien et promotion de l'emploi</t>
  </si>
  <si>
    <t>PRG-109</t>
  </si>
  <si>
    <t>PRG-034</t>
  </si>
  <si>
    <t>PRG-085</t>
  </si>
  <si>
    <t>b8746045-9dae-460a-909b-5ce46f19d0ab</t>
  </si>
  <si>
    <t>PRG-024-01</t>
  </si>
  <si>
    <t>Conseil d'État</t>
  </si>
  <si>
    <t>PRG-128</t>
  </si>
  <si>
    <t>PRG-095</t>
  </si>
  <si>
    <t>PRG-013</t>
  </si>
  <si>
    <t>PRG-078</t>
  </si>
  <si>
    <t>PRG-012</t>
  </si>
  <si>
    <t>PRG-021</t>
  </si>
  <si>
    <t>bc489b92-e683-4f3d-a847-2336d2ecee2a</t>
  </si>
  <si>
    <t>PRG-078-01</t>
  </si>
  <si>
    <t>bcae5fda-7e47-4d34-96e6-3f95eac44032</t>
  </si>
  <si>
    <t>PRG-044-02</t>
  </si>
  <si>
    <t>bcc2e83c-a18a-4acc-b45b-b435bb434157</t>
  </si>
  <si>
    <t>PRG-003-01</t>
  </si>
  <si>
    <t>bd0c92dc-030a-4c6b-94b4-b64a3ba1a731</t>
  </si>
  <si>
    <t>PRG-136-02</t>
  </si>
  <si>
    <t>Équipements publics</t>
  </si>
  <si>
    <t>PRG-082</t>
  </si>
  <si>
    <t>bd88bf1f-2b7d-4791-b286-88d470c4aeaf</t>
  </si>
  <si>
    <t>PRG-099-01</t>
  </si>
  <si>
    <t>bef51f1f-41c1-4ff0-9b2d-8424ea7ecaaf</t>
  </si>
  <si>
    <t>PRG-027-02</t>
  </si>
  <si>
    <t>bf116390-7efd-4482-9a1a-da2905226de7</t>
  </si>
  <si>
    <t>PRG-041-01</t>
  </si>
  <si>
    <t>bfb1c8ff-e5c5-4b66-bd23-8fa1f0120008</t>
  </si>
  <si>
    <t>PRG-058-02</t>
  </si>
  <si>
    <t>c1816208-dee9-4621-8ce5-05093e270b14</t>
  </si>
  <si>
    <t>PRG-048-02</t>
  </si>
  <si>
    <t>c3791c77-2ada-4282-9051-50f536559246</t>
  </si>
  <si>
    <t>PRG-138-01</t>
  </si>
  <si>
    <t>c3d3ae2d-9495-4ea1-9db4-f651620d744d</t>
  </si>
  <si>
    <t>PRG-032-02</t>
  </si>
  <si>
    <t>PRG-139</t>
  </si>
  <si>
    <t>c58a338e-7d89-4f05-baac-500155ac0f5a</t>
  </si>
  <si>
    <t>Formation au 3ème cycle</t>
  </si>
  <si>
    <t>PRG-049-02</t>
  </si>
  <si>
    <t>c6479595-7e07-4b68-b55d-cf5e5e6464e0</t>
  </si>
  <si>
    <t>Gestion, coordination et suivi de l'activité du gouvernement</t>
  </si>
  <si>
    <t>PRG-006-01</t>
  </si>
  <si>
    <t>PRG-087</t>
  </si>
  <si>
    <t>Encadrement des Échanges Commerciaux et Promotion des Exportations</t>
  </si>
  <si>
    <t>PRG-086</t>
  </si>
  <si>
    <t>c677b7ed-784b-48e5-9b85-5b386db422fe</t>
  </si>
  <si>
    <t>PRG-043-02</t>
  </si>
  <si>
    <t>c706e7f6-6ec2-439f-a87f-6fd1ce59fdd2</t>
  </si>
  <si>
    <t>PRG-060-02</t>
  </si>
  <si>
    <t>c7c87cfb-1e2f-411d-b470-afa4781ddc90</t>
  </si>
  <si>
    <t>PRG-057-02</t>
  </si>
  <si>
    <t>c819bb6a-90ca-4318-a04f-02a410729a54</t>
  </si>
  <si>
    <t>Préparation de l'ensemble des opérations électorales et référendaires</t>
  </si>
  <si>
    <t>PRG-133-01</t>
  </si>
  <si>
    <t>c8b7065a-787f-4fb6-a587-d827fecd2f5f</t>
  </si>
  <si>
    <t>PRG-079-01</t>
  </si>
  <si>
    <t>c9b15675-12b4-4bd0-b673-885ed5e30c45</t>
  </si>
  <si>
    <t>PRG-008-03</t>
  </si>
  <si>
    <t>PRG-079</t>
  </si>
  <si>
    <t>caa527e8-dd4a-4d98-9698-cb6b3070999d</t>
  </si>
  <si>
    <t>PRG-014-01</t>
  </si>
  <si>
    <t>cc0395b0-ffb3-4bec-873c-994feacd4d9a</t>
  </si>
  <si>
    <t>PRG-096-02</t>
  </si>
  <si>
    <t>PRG-033</t>
  </si>
  <si>
    <t>PRG-700</t>
  </si>
  <si>
    <t>cd628166-3ac4-43c6-aa9b-17a5330b3d38</t>
  </si>
  <si>
    <t>PRG-098-01</t>
  </si>
  <si>
    <t>PRG-051</t>
  </si>
  <si>
    <t>PRG-107</t>
  </si>
  <si>
    <t>d06e144e-35f8-49f8-b68c-9cfe20056dfd</t>
  </si>
  <si>
    <t>PRG-114-02</t>
  </si>
  <si>
    <t>d43de5a9-9974-4401-8e0d-749e0a6d50fe</t>
  </si>
  <si>
    <t>PRG-018-02</t>
  </si>
  <si>
    <t>d4ff1dea-8ac6-4775-86dd-b757d65165e7</t>
  </si>
  <si>
    <t>PRG-009</t>
  </si>
  <si>
    <t>PRG-037</t>
  </si>
  <si>
    <t>d6ea26a5-241e-4578-b5cb-e7a4765a2547</t>
  </si>
  <si>
    <t>Pilotage et encadrement du développement de l'artisanat et des métiers</t>
  </si>
  <si>
    <t>PRG-103-01</t>
  </si>
  <si>
    <t>Préparation, organisation, gestion et supervision de l'ensemble des opérations électorales et référendaires</t>
  </si>
  <si>
    <t>PRG-133</t>
  </si>
  <si>
    <t>d73c0a1f-2e4c-42eb-b2b7-16e4fbd62c8e</t>
  </si>
  <si>
    <t>PRG-131-03</t>
  </si>
  <si>
    <t>d75493fd-bd1e-4918-9acf-683099a31890</t>
  </si>
  <si>
    <t>PRG-077-01</t>
  </si>
  <si>
    <t>PRG-049</t>
  </si>
  <si>
    <t>d83d469a-0b33-4d4f-8c36-c1021f9c8271</t>
  </si>
  <si>
    <t>PRG-140-01</t>
  </si>
  <si>
    <t>d8c45463-59da-408b-ae54-bf4614a5f6b4</t>
  </si>
  <si>
    <t>PRG-092-01</t>
  </si>
  <si>
    <t>PRG-121</t>
  </si>
  <si>
    <t>d9b99032-a65f-413d-ae24-8fb6a72f6cc7</t>
  </si>
  <si>
    <t>PRG-075-01</t>
  </si>
  <si>
    <t>daa20dd2-b863-4b5f-96ab-d225c869a343</t>
  </si>
  <si>
    <t>PRG-017-01</t>
  </si>
  <si>
    <t>PRG-031</t>
  </si>
  <si>
    <t>db7c0cf5-36e2-45a8-98b9-3b701a6d4d4d</t>
  </si>
  <si>
    <t>PRG-072-02</t>
  </si>
  <si>
    <t>dd105de9-7dd4-4848-bb45-868c2a53011a</t>
  </si>
  <si>
    <t>PRG-012-02</t>
  </si>
  <si>
    <t>de0460f3-8643-4c86-a9eb-cfe76b5f1b98</t>
  </si>
  <si>
    <t>PRG-066-01</t>
  </si>
  <si>
    <t>de6e12ab-14b8-4d14-b15e-241fddac3295</t>
  </si>
  <si>
    <t>PRG-105</t>
  </si>
  <si>
    <t>df7d58ec-c76f-4e4e-93ff-ad0999ae2caa</t>
  </si>
  <si>
    <t>PRG-139-02</t>
  </si>
  <si>
    <t>df97caea-3de0-47fd-8e98-b8ec3cf4eccc</t>
  </si>
  <si>
    <t>PRG-021-02</t>
  </si>
  <si>
    <t>dfca7a64-ff47-4cc4-8482-2f985004979f</t>
  </si>
  <si>
    <t>PRG-025-03</t>
  </si>
  <si>
    <t>PRG-127</t>
  </si>
  <si>
    <t>e23a390d-66bb-469a-9694-d00a20b58919</t>
  </si>
  <si>
    <t>PRG-074-02</t>
  </si>
  <si>
    <t>e27aaf42-bfcb-4b4d-a9a3-1abbe4693ed1</t>
  </si>
  <si>
    <t>PRG-050-01</t>
  </si>
  <si>
    <t>PRG-112</t>
  </si>
  <si>
    <t>e2d1046a-3646-4d5c-816a-1bd224398026</t>
  </si>
  <si>
    <t>PRG-013-02</t>
  </si>
  <si>
    <t>e3774eeb-7ad3-40d0-9c42-de3abd5fadb6</t>
  </si>
  <si>
    <t>PRG-076-01</t>
  </si>
  <si>
    <t>e4531365-3206-4e1c-bfc4-41ea46196777</t>
  </si>
  <si>
    <t>PRG-129-02</t>
  </si>
  <si>
    <t>PRG-017</t>
  </si>
  <si>
    <t>PRG-083</t>
  </si>
  <si>
    <t>e8b4a20c-51f7-461d-9c09-13cb681ed8e1</t>
  </si>
  <si>
    <t>PRG-059-01</t>
  </si>
  <si>
    <t>e9430516-b6fe-4aae-802b-ed3f865cddbc</t>
  </si>
  <si>
    <t>PRG-133-03</t>
  </si>
  <si>
    <t>e9990f65-997a-4e11-9016-1b3977dbd9eb</t>
  </si>
  <si>
    <t>PRG-100-02</t>
  </si>
  <si>
    <t>ea3cdf76-60fa-4346-a181-92dc0993ee4d</t>
  </si>
  <si>
    <t>Contrôle de la qualité de gestion, de l'exécution de la loi de Finances et l'évaluation des programmes publics</t>
  </si>
  <si>
    <t>PRG-131-02</t>
  </si>
  <si>
    <t>eab8a1e6-9a0f-48a6-89c4-d4a40a3f31a9</t>
  </si>
  <si>
    <t>PRG-001-01</t>
  </si>
  <si>
    <t>eadcfb4b-f1d2-492c-8bd2-f162532c27a4</t>
  </si>
  <si>
    <t>PRG-082-02</t>
  </si>
  <si>
    <t>ebacfb12-554d-4f28-b235-c64be11e3fe4</t>
  </si>
  <si>
    <t>PRG-071-01</t>
  </si>
  <si>
    <t>ed9b49d6-9b26-450b-8b86-a138b5c0f620</t>
  </si>
  <si>
    <t>PRG-105-01</t>
  </si>
  <si>
    <t>ee0a685a-6795-4b4d-a1b0-4de148be6364</t>
  </si>
  <si>
    <t>PRG-014-04</t>
  </si>
  <si>
    <t>PRG-002</t>
  </si>
  <si>
    <t>eea255cc-b810-4bca-a6a8-869fa2850837</t>
  </si>
  <si>
    <t>PRG-132-01</t>
  </si>
  <si>
    <t>PRG-053</t>
  </si>
  <si>
    <t>ef667840-bdf2-4e39-8a12-e1014890e8f5</t>
  </si>
  <si>
    <t>Avis, recommandations et élaboration des rapports et des études</t>
  </si>
  <si>
    <t>PRG-134-01</t>
  </si>
  <si>
    <t>ef7f30ef-c6a2-46ad-8d2c-d5ede61dc856</t>
  </si>
  <si>
    <t>PRG-023-02</t>
  </si>
  <si>
    <t>f054e9da-49e0-4bf8-8757-909fd44132c5</t>
  </si>
  <si>
    <t>PRG-111-01</t>
  </si>
  <si>
    <t>PRG-011</t>
  </si>
  <si>
    <t>Contrôle des activités et de la qualité des produits de la pêche et de l'aquaculture</t>
  </si>
  <si>
    <t>PRG-119</t>
  </si>
  <si>
    <t>f1ba2ba2-f3fc-4c66-85ea-0290d3ad615a</t>
  </si>
  <si>
    <t>PRG-107-02</t>
  </si>
  <si>
    <t>PRG-135</t>
  </si>
  <si>
    <t>PRG-036</t>
  </si>
  <si>
    <t>f3166c4d-f646-46d1-a84a-727597e48948</t>
  </si>
  <si>
    <t>PRG-009-00</t>
  </si>
  <si>
    <t>f451bef1-700a-4d63-b0fb-41041f081e2c</t>
  </si>
  <si>
    <t>PRG-145-01</t>
  </si>
  <si>
    <t>f5804f17-b261-439d-a3b8-c85a2446a890</t>
  </si>
  <si>
    <t>Ingénierie pédagogique de l'Enseignement Professionnel</t>
  </si>
  <si>
    <t>PRG-054-02</t>
  </si>
  <si>
    <t>f5b4dcb9-a386-4ab0-a594-a3bbf4abb020</t>
  </si>
  <si>
    <t>PRG-069-01</t>
  </si>
  <si>
    <t>f68232e3-f14b-49fb-85c0-ead3bc193d1f</t>
  </si>
  <si>
    <t>PRG-106-01</t>
  </si>
  <si>
    <t>PRG-124</t>
  </si>
  <si>
    <t>f6ebd820-7e38-4f8e-be15-42120634d93f</t>
  </si>
  <si>
    <t>PRG-016-01</t>
  </si>
  <si>
    <t>PRG-024</t>
  </si>
  <si>
    <t>f820a19c-e1b8-492d-8537-2e73b8074136</t>
  </si>
  <si>
    <t>PRG-070-01</t>
  </si>
  <si>
    <t>PRG-005</t>
  </si>
  <si>
    <t>f8c52bc5-eb38-459e-99fa-e74657e68d4c</t>
  </si>
  <si>
    <t>PRG-065-01</t>
  </si>
  <si>
    <t>f8f3fdbf-a830-4355-ab7a-e73a77022489</t>
  </si>
  <si>
    <t>PRG-101-01</t>
  </si>
  <si>
    <t>f99034f6-8418-4f43-a872-52cb588110f8</t>
  </si>
  <si>
    <t>PRG-017-02</t>
  </si>
  <si>
    <t>fa96b92b-8852-4354-8db7-840768500826</t>
  </si>
  <si>
    <t>PRG-059-02</t>
  </si>
  <si>
    <t>faccbe5e-a94c-43de-830f-28f1ffbc0436</t>
  </si>
  <si>
    <t>PRG-134-02</t>
  </si>
  <si>
    <t>PRG-081</t>
  </si>
  <si>
    <t>fb818b60-f521-48c6-9d56-7a01449f93de</t>
  </si>
  <si>
    <t>PRG-036-01</t>
  </si>
  <si>
    <t>fb8deae3-de4d-4ff1-9161-ca7588b7ef17</t>
  </si>
  <si>
    <t>PRG-015-01</t>
  </si>
  <si>
    <t>fc2d435e-71d4-454c-ae87-1be483f3fe40</t>
  </si>
  <si>
    <t>PRG-083-02</t>
  </si>
  <si>
    <t>fc8b163a-5bb1-4348-bcc8-6594147c7639</t>
  </si>
  <si>
    <t>PRG-069-02</t>
  </si>
  <si>
    <t>fca0780d-6e3c-4f4b-971c-eba6478c837f</t>
  </si>
  <si>
    <t>PRG-144-02</t>
  </si>
  <si>
    <t>fda1fd87-5bb8-429d-8dfd-86212ae7f361</t>
  </si>
  <si>
    <t>PRG-038-01</t>
  </si>
  <si>
    <t>PRG-084</t>
  </si>
  <si>
    <t>ff3e4d00-3dab-4cfd-a0df-57400ad064bd</t>
  </si>
  <si>
    <t>PRG-019-02</t>
  </si>
  <si>
    <t>ff54f4e1-b770-405d-abd5-6f6982923b61</t>
  </si>
  <si>
    <t>PRG-086-02</t>
  </si>
  <si>
    <t>program_id</t>
  </si>
  <si>
    <t>action_id</t>
  </si>
  <si>
    <t>wilaya_id</t>
  </si>
  <si>
    <t>budget_title_id</t>
  </si>
  <si>
    <t>portfolio_program</t>
  </si>
  <si>
    <t>location</t>
  </si>
  <si>
    <t>beneficiary</t>
  </si>
  <si>
    <t>project_owner</t>
  </si>
  <si>
    <t>individualization_number</t>
  </si>
  <si>
    <t>inscription_date</t>
  </si>
  <si>
    <t>start_year</t>
  </si>
  <si>
    <t>end_year</t>
  </si>
  <si>
    <t>start_order_date</t>
  </si>
  <si>
    <t>completion_date</t>
  </si>
  <si>
    <t>delay</t>
  </si>
  <si>
    <t>consumed_ae</t>
  </si>
  <si>
    <t>notified_cp</t>
  </si>
  <si>
    <t>consumed_cp</t>
  </si>
  <si>
    <t>cumulative_commitments</t>
  </si>
  <si>
    <t>recent_photos</t>
  </si>
  <si>
    <t>execution_mode</t>
  </si>
  <si>
    <t>00225b12-26a8-4079-b6c2-6117e26e7941</t>
  </si>
  <si>
    <t>Modernisation de la RN 01 sur 570km y compris la réalisation d’ouvrage d’art (1er tranche)</t>
  </si>
  <si>
    <t>00291236-0e1e-481b-acf3-27b82334aacd</t>
  </si>
  <si>
    <t>0032393c-cbd3-47e0-b596-e937889389b6</t>
  </si>
  <si>
    <t>Électrification agricole, destiné aux périmètres des cultures stratégiques, ""Appui au développement des cultures stratégiques», Wilaya de Nâama</t>
  </si>
  <si>
    <t>0043a58e-863b-44cc-9513-cb0db9f306b9</t>
  </si>
  <si>
    <t>CF5.731.1.262.105.07.02N1.027.105.01.4005.000.005.07.004Etude et réalisation d’un hopital 120 lits à Ras el aioun</t>
  </si>
  <si>
    <t>Résiliation de l’entreprise</t>
  </si>
  <si>
    <t>008d59ae-ae9f-4c3e-bf75-c27dfba48d8b</t>
  </si>
  <si>
    <t>N.K.5.341.2.14.05Renforcement  et sécurisation de l’alimentation en eau potable de la wilaya de Constantine</t>
  </si>
  <si>
    <t>00d44b48-51d4-465e-bfd7-bea56a94bf4c</t>
  </si>
  <si>
    <t>ETUDE ET REALISATION D’UNE UNITE REPUBLICAINE DE SECURITE AVEC 04 LOGTS D’ASTREINTE ET ACQUISITION D’UN GROUPE ELECTROGENE</t>
  </si>
  <si>
    <t>020c2919-47b7-4c2a-a6c4-c96bfcc9fada</t>
  </si>
  <si>
    <t>Etude, réalisation et équipement d’un tribunal à Frenda.</t>
  </si>
  <si>
    <t>travaux achevés, la partie ""Equip-DAL, Dde réév arbit 2025 (50 000)</t>
  </si>
  <si>
    <t>022043b7-d0a0-4042-8cae-d7b812b6494f</t>
  </si>
  <si>
    <t>NL5.527.2.262.128.15.01 Construction et extension de l’ Aérodrome de Bou-saada (Ain Eddis) M’sila</t>
  </si>
  <si>
    <t>M’sila</t>
  </si>
  <si>
    <t>02578685-6deb-4c3f-b8a3-dd4ee7fe0bfa</t>
  </si>
  <si>
    <t>025d2eda-f982-4a1e-b63b-3c3ff0355f5a</t>
  </si>
  <si>
    <t>026e470f-71c6-4b73-bdda-332b48c4a6c1</t>
  </si>
  <si>
    <t>Etude et réalisation d’un complexe ""Mère et enfant"" de 60 lits à Tiaret.</t>
  </si>
  <si>
    <t>02f27c9d-37c6-4666-92f7-5e1d3bb38804</t>
  </si>
  <si>
    <t>Travaux  en voie d’achèvement                                               *aménagement extérieur en cours                   *rinçage des conduites en cours</t>
  </si>
  <si>
    <t>03e5261a-36d5-4d1b-acb5-6f0d9cd9722d</t>
  </si>
  <si>
    <t>Réalisation d’une zone industrielle à Ain Bouchekif wilaya de Tiaret (1ère Tranche) sur 318 ha.</t>
  </si>
  <si>
    <t>03ed5400-6b7c-4c1b-bddb-c2e57231efee</t>
  </si>
  <si>
    <t>043d6dcd-a2d8-463e-80b5-e9779edd7e7d</t>
  </si>
  <si>
    <t>045887cf-7692-4f88-8a6a-e56302ecdf0d</t>
  </si>
  <si>
    <t>048fcf9a-4342-40d7-85c0-984113d8027a</t>
  </si>
  <si>
    <t>012:Enseignement Supérieur et  Recherche Scientifique---Programme : Enseignement et formation supérieurs---Sous-programme : Premier et deuxième cycles d’enseignement</t>
  </si>
  <si>
    <t>04faa89c-dbea-49c0-a1de-ea5b1c506293</t>
  </si>
  <si>
    <t>N.1.012.051.01.4830.000.030.11.003Suivi et réalisation de 3000 lits d’hébergement</t>
  </si>
  <si>
    <t>05139238-0f04-481c-b275-39978999c421</t>
  </si>
  <si>
    <t>051f8d35-ed16-42ad-b9b7-3063f02771d1</t>
  </si>
  <si>
    <t>N1 024 090 01 2023 000 023 24 003Dédoublement de la RN21 entre El Hadjar et la limite de la wilaya de Guelma sur 18 Kms (1 ere Tranche) (W d’Annaba)</t>
  </si>
  <si>
    <t>05417a7c-f7e1-4d3a-aae6-53683082f322</t>
  </si>
  <si>
    <t>Travaux de VRD des lotissements créés dans le cadre de développement de l’offre foncière publique dans les wilayas du Sud - Programme 2018</t>
  </si>
  <si>
    <t>05e29b61-b325-4882-b6f7-017cc82e614f</t>
  </si>
  <si>
    <t>N.1.024.091.01.2020.000.030.24.002 Renforcement de la piste principale de l’aérodrome de Hassi Messaoud et ses annexes</t>
  </si>
  <si>
    <t>024:Travaux Publics et Infrastructures de Base---N.1.024.091.01.2020.000.030.24.002 Renforcement de la piste principale de l’aérodrome de Hassi Messaoud et ses annexes---N.1.024.091.01.2020.000.030.24.002 Renforcement de la piste principale de l’aérodrome de Hassi Messaoud et ses annexes</t>
  </si>
  <si>
    <t>05fdfc2e-fac9-42ca-9f9b-6eef2fac2b90</t>
  </si>
  <si>
    <t>06574849-faf5-401a-a352-6696167250ae</t>
  </si>
  <si>
    <t>Suivi et réalisation de 2000 Lits d’hébergement</t>
  </si>
  <si>
    <t>067ba6c9-d044-4080-a0ad-a867da9e98ba</t>
  </si>
  <si>
    <t>Etude, suivi, réalisation et équipement d’un complèxe mère et enfant à Médéa</t>
  </si>
  <si>
    <t>07c5a9b8-401e-43a1-b24f-1490a0217f67</t>
  </si>
  <si>
    <t>07e4214d-02d8-416e-8e38-701387192592</t>
  </si>
  <si>
    <t>Réalisation et équipement d’un l’hôpital psychiatrique de 120 lits à Tamanrasset</t>
  </si>
  <si>
    <t>07e60888-b071-4f60-91a2-d4aac062b2ed</t>
  </si>
  <si>
    <t>Suivi et réalisation de 1000 lits d’hébergement                                                       N1 012 051 01 4034 000 047 12 001</t>
  </si>
  <si>
    <t>08a9c018-631e-41d6-a404-2a85c70daf49</t>
  </si>
  <si>
    <t>Etude et taravaux de mise à niveau de la station d’épuration d’annaba y compris l’amélioration de la collecte des eaux usées et les infrastructures de transfert des eaux épurées vers le périmétre agricole de Bounamoussa et le complexe d’EL Hadjar (Wilaya d’Annaba)</t>
  </si>
  <si>
    <t>08c117ea-4b61-4d99-871f-6e00b6d41c16</t>
  </si>
  <si>
    <t>S 1 021 080 02 4812 000 012 18 003                               Suivi et réalisation des travaux de VRD des lotissements créés dans le cadre de développement de l’offre foncière publique dans les wilayas des hauts plateaux - prog,2018 - wilaya de Tébessa</t>
  </si>
  <si>
    <t>08c2ab33-162b-4605-a739-a40174cd8256</t>
  </si>
  <si>
    <t>S1.024.091.01.4023.000.033.06.003                                                      Renforcement de l’Aérodrome d’Illizi</t>
  </si>
  <si>
    <t>08c6d927-f40d-4925-bb72-0243927b1ddc</t>
  </si>
  <si>
    <t>08ec5da2-cda0-401b-a3de-73fdc7c99956</t>
  </si>
  <si>
    <t>019:Industrie et Production Pharmaceutique---Programme : Appui à l’investissement---Sous-programme : Promotion de l’investissement</t>
  </si>
  <si>
    <t>09c4b477-7077-43fe-956a-9b56976771cf</t>
  </si>
  <si>
    <t>N 1 012 051 01 4032 000 044 12 003NK5.621.5.262.144.12.01Suivi et réalisation de 1000 lits d’hébergement -Ain-Soltane</t>
  </si>
  <si>
    <t>09f06a1c-c445-46d8-b190-1a901b32b99a</t>
  </si>
  <si>
    <t>09f63b02-0ed3-4524-9b70-20f990658a2f</t>
  </si>
  <si>
    <t>réalisation de l’évitement Ouest de la ville de Ténès reliant RN 11-RN 19 en passant par la localité de flita sur 12 Kms</t>
  </si>
  <si>
    <t>0a5903ac-70be-4e8d-9422-370351d44d5d</t>
  </si>
  <si>
    <t>Etude de système de transport par cable dans l’agglomération de Béjaia étendue au PNG</t>
  </si>
  <si>
    <t>Opération groupée pour 07 villes   - Appel d’offres d’infructuosité publié le 18/11/2024                 - Nouveau cahier des charges visé par la commission sectorielle  du Ministère des  Travaux Publics  le 09/12/2024</t>
  </si>
  <si>
    <t>0a804df1-cc07-40a3-b249-83c177f8ca7b</t>
  </si>
  <si>
    <t>0a902fb2-8db1-4629-a0b4-efae571626d1</t>
  </si>
  <si>
    <t>S.1.020.076.03.4830.000.030.12.002Développement du potentiel productif par l’ amélioration des services ,sa modernisation et son extension ( 1ére tranche )</t>
  </si>
  <si>
    <t>0b43924b-a737-4a70-a10c-fc4022819cb1</t>
  </si>
  <si>
    <t>Réalisation d’une Station de déssalement de l’Eau de mer à Toudja</t>
  </si>
  <si>
    <t>0bcc1d22-624c-4c29-85c2-af5c3319beff</t>
  </si>
  <si>
    <t>0c1c3d4f-f037-4942-aaa9-70c4d221efb5</t>
  </si>
  <si>
    <t>0c7388d3-d13a-420f-a739-3344bb0eb90e</t>
  </si>
  <si>
    <t>Étude, réalisation et équipement de station d’épuration des eaux usées de la ville de Ain Bessem (y compris raccordement)</t>
  </si>
  <si>
    <t>0cbba6c1-1814-4e7c-abf7-2dc6d05050a6</t>
  </si>
  <si>
    <t>La STEP est mise en régime et sera en exploitation (par l’entreprise) pendant deux (02) ans apres la reception provisoire</t>
  </si>
  <si>
    <t>0cd36a00-fd3e-4fac-b05e-3083ea68594a</t>
  </si>
  <si>
    <t>Demande de fusionnement des deux tranche au niveau du MF pour régler le probléme de dépassement de l’AE</t>
  </si>
  <si>
    <t>0d1c0318-c2cc-4702-ad42-350593880a6a</t>
  </si>
  <si>
    <t>Réalisation et Équipement d’un hôpital Psychiatrique de 120 lits de Laghouat</t>
  </si>
  <si>
    <t>0d57133f-66f0-4108-813f-a8701bcbc06e</t>
  </si>
  <si>
    <t>019:Industrie et Production Pharmaceutique---074- Appui à l’investissement---01- Promotion de l’Investissement</t>
  </si>
  <si>
    <t xml:space="preserve">Suivi et réalisation d’une zone industrielle à Boukadir 2, Wilaya de Chlef  </t>
  </si>
  <si>
    <t>* Travaux achevés dans le cadre du marché*  A.A.O pour  réalisation des travaux d’achèvement (voirie (GB+BB)+Trottoirs) pour les grands axes  lancé le 27/02/2025 (Ouverture des plis le 19/03/2025) de finalisation pour le reliquat resrant 701 000 000,00DA* Nécéssite réévaluation d’un montant de 1 361 551 097,06  pour prise en charge des travaux restants ( voiries et trottoir)* Reste raccordement des différents réseaux non inscrits et non entamés pour l’ensemble des secteurs (travaux public, DRE, energie et Fibre optique)* Raccordement de l’inergie gazière et électrique subordonné au bilan énergitique demandé par les futurs promoteurs</t>
  </si>
  <si>
    <t>0d8a3faf-3c43-403d-9663-2c1c2b8d9e39</t>
  </si>
  <si>
    <t>Réalisation de dédoublement de la RN01 avec échangeur entre Tamanrasset et l’Aéroport sur 12 Km</t>
  </si>
  <si>
    <t>0d940bc2-379a-4653-a885-d7fc44ff3e3f</t>
  </si>
  <si>
    <t>Travaux d’amenées en hors site ( y compris réalisation et équipement de reservoir, forages et chateau d’eau ) au niveau de lotissemnets urbains à travers la wilaya de Ghardaia                                                                                                                   N1 021 080 02 4847 000 047 22 009</t>
  </si>
  <si>
    <t>0de8934e-c285-4854-9a4d-da44e4225b2b</t>
  </si>
  <si>
    <t>0e43b540-6b9b-4f19-a69b-a83aa1f7ec25</t>
  </si>
  <si>
    <t>Réalisation d’un E,P  de 300 détenus à M’ghaierN.1.006.022.04.4857.000.057.22.003</t>
  </si>
  <si>
    <t>006:Justice---Programme : ""022""Administration Pénitentiaire---Sous Programme :"" 04"" Soutient Administratif</t>
  </si>
  <si>
    <t>Réalisation d’un E,P  de 300 détenus à M’ghaier
N.1.006.022.04.4857.000.057.22.003</t>
  </si>
  <si>
    <t>0e878818-c413-4f90-95fd-47be296e9455</t>
  </si>
  <si>
    <t>0ec5816d-218b-4203-abe8-5743c9403061</t>
  </si>
  <si>
    <t>0ed81261-2a8d-4f8c-b7cf-3bc484ceaf1a</t>
  </si>
  <si>
    <t>0f004ebe-2cc0-46b7-8823-be04abae4b96</t>
  </si>
  <si>
    <t>0f46c7b9-eb3b-4a9f-a2a7-b16339ca6d47</t>
  </si>
  <si>
    <t>Réalisation de l’évitement Est de la ville de Bouira sur 10 Kms</t>
  </si>
  <si>
    <t>0f5d9c5e-0f16-4f9c-acb4-b5ed09a8879a</t>
  </si>
  <si>
    <t>Plusieurs lots sont à l’arrêt suite à des résiliation pour augmentation du prix du bitume</t>
  </si>
  <si>
    <t>0f95a07f-8bca-4c19-9bf6-21cb70e2355d</t>
  </si>
  <si>
    <t>S.1.020.076.03.4830.000.030.13.005Développement du potentiel productif par l’ amélioration des services ,sa modernisation et son extension ( 2 éme tranche )</t>
  </si>
  <si>
    <t>0fceb14c-7a6a-4bcf-89b4-85707829ff8b</t>
  </si>
  <si>
    <t>Réalisation de deux réservoirs d’une capacité de 20.000 M³ chacun au niveau du groupement urbain de Sidi Bel Abbes et leur raccordement au réseau existant</t>
  </si>
  <si>
    <t>10014b34-2876-4aad-a837-29ecc95ecdd5</t>
  </si>
  <si>
    <t>NE5.521.2.262.105.19.01  N1.024.090.01.4005.000.005.19.007  Réalisation et suivi du dédoublement de l’axe routier reliant la RN 88 (limite de la wilaya de Khenchela) à la RN 03 sur 56 Km en passant par Boulfries - Chemora - Boumia</t>
  </si>
  <si>
    <t>1001958b-4598-4183-a282-a6b8b9cd9032</t>
  </si>
  <si>
    <t>102c700f-bf0a-4cd8-aa60-952a1c0af2c1</t>
  </si>
  <si>
    <t>Raccordement vers l’autoroute est-ouest, dédoublement de la route reliant l’échangeur Est de Bouira à la ville de Sour El Ghozlanesur 23 Kms</t>
  </si>
  <si>
    <t>10495786-7b6a-416e-96b1-24183923058e</t>
  </si>
  <si>
    <t>10665b89-703b-4ed4-9103-81f40ba43687</t>
  </si>
  <si>
    <t>10b02146-c878-4aa4-806f-e219c69d2d82</t>
  </si>
  <si>
    <t>N.1.027.105.01.2026.000.028.24.007Acquisition des équipements médicaux au profit du L’hôpital 240 lits de Sidi Aissa (W. M’sila)</t>
  </si>
  <si>
    <t>10eead80-1ee8-4e5e-b9f8-259b1fbc0db4</t>
  </si>
  <si>
    <t>Suivi, réalisation et Equipement  d’une cour de Justice</t>
  </si>
  <si>
    <t>114efc53-e975-433c-b551-acb419741221</t>
  </si>
  <si>
    <t>117b1f0e-f466-4718-bb88-c1a5794ff857</t>
  </si>
  <si>
    <t>Réalisation de la Station d’épuration (parachèvement des travaux )</t>
  </si>
  <si>
    <t>1264a49d-0ada-4804-8ca0-079912458991</t>
  </si>
  <si>
    <t>131e9074-1451-4007-a898-e6a7eea51ebc</t>
  </si>
  <si>
    <t>14129a79-8041-459a-af8a-899b05808718</t>
  </si>
  <si>
    <t>Travaux de VRD des lotissements créés dans le cadre de développement de l’offre foncière publique dans les wilayas du Sud- Prog.2018</t>
  </si>
  <si>
    <t>142fec95-94c3-4c48-9792-f3f7059fa3e7</t>
  </si>
  <si>
    <t>GESTION TRANSFERER À  L’ANRIE</t>
  </si>
  <si>
    <t>143cfbe0-d4bb-4c25-a3e6-0e11eab46480</t>
  </si>
  <si>
    <t>Réalisation de la station d’épuration des eaux usées de Meftah et le pole urbain de Safsaf y compris collecteurs (W, Blida)</t>
  </si>
  <si>
    <t>150ec8d9-704e-4153-9a37-ff912b539f6b</t>
  </si>
  <si>
    <t>15201937-6e1d-4891-bd1a-601d54b4495a</t>
  </si>
  <si>
    <t>N.1.005.020.01.4818.000.018.09.008 Suivi,réalisation et équipement d’un siège de Wilaya à Jijel</t>
  </si>
  <si>
    <t>15330b00-1dea-455d-9f68-cf0450e68310</t>
  </si>
  <si>
    <t>Retard dans la mise en service de l’unité de fabrication de voussoirs,retard dans les études d’execution  et les revues d’APD</t>
  </si>
  <si>
    <t>15b0a62a-e612-45c7-96d0-e81b79466d65</t>
  </si>
  <si>
    <t>15bcf9e8-3834-436a-9409-7a987d8269ab</t>
  </si>
  <si>
    <t>Réalisation d’une pénétrante reliant l’autoroute - oust a Mascara sur 43 km</t>
  </si>
  <si>
    <t>15f03db6-6f91-44ec-95d1-523bdf559982</t>
  </si>
  <si>
    <t>165e22d7-ab8b-4f48-acbd-20613af5bb5c</t>
  </si>
  <si>
    <t>NE5.731.1.262.128.17.11 Etude, suivi et réalisation d’un hôpital de 240 lits à Sidi Aissa</t>
  </si>
  <si>
    <t>16bc2e62-699b-42ed-a978-06179633a966</t>
  </si>
  <si>
    <t>16e2bf52-8a77-4fc8-a014-022c419f9916</t>
  </si>
  <si>
    <t>192d3623-eb8f-4ac0-afa8-ee346328acb9</t>
  </si>
  <si>
    <t>197db3c1-d47f-4f14-af6c-1f7d8f6527ab</t>
  </si>
  <si>
    <t>N.1.027.105.01.4018.000.018.14.003 Etude ,Suivi,réalisation et équipement d’un hôpital 60 lits à Belghimouz (commune El Ancer)</t>
  </si>
  <si>
    <t>198535e7-eade-4903-8977-086299f934c1</t>
  </si>
  <si>
    <t>Etude, construction et équipement d’un Centre Régional de  regroupement des Equipes Nationales à Ain Silane</t>
  </si>
  <si>
    <t>19c20d8d-89ce-494c-96fc-a0d98ac180e2</t>
  </si>
  <si>
    <t>19fad131-7c92-482d-a970-f76947711bdb</t>
  </si>
  <si>
    <t>Réalisation et équipement d’un Hôpital 60 lits à Oum Toub (1ère tranche) (W.Skikda)</t>
  </si>
  <si>
    <t>Phase ouverture des plis après le 3ème appel d’offres</t>
  </si>
  <si>
    <t>1a829287-a2b1-4fd1-a303-5f3c83d7dfed</t>
  </si>
  <si>
    <t>Réalisation d’un centrale de vente (2°tranche) à Tiaret</t>
  </si>
  <si>
    <t>1a8cc2a0-7df0-4390-aa0a-c561dfaaa6d2</t>
  </si>
  <si>
    <t>Etude d’adaptation, Suivi, Contrôle et travaux de réalisation et équipement de 09 centres de proximité pour le stockage intermédiaire des céréales au niveau de la wilaya de Timimoun</t>
  </si>
  <si>
    <t>020:Agriculture, Développement Rural et Pêche---Agriculture et Développement Rural ( 076)---Sous Programme 01: Développement de l’Agriculture</t>
  </si>
  <si>
    <t>1b335436-e13c-4746-a603-4649e4932534</t>
  </si>
  <si>
    <t>1b3fb66a-e8ef-4281-a806-96ab6278f9f9</t>
  </si>
  <si>
    <t>Réalisation et équipement d’un centre anti-cancer à Laghouat</t>
  </si>
  <si>
    <t>1b4d3ad8-7d7d-402a-8e63-2d673ce89322</t>
  </si>
  <si>
    <t>1bd7d017-580e-421e-9946-9cfc8f24d8fa</t>
  </si>
  <si>
    <t>1bf9d104-ec0e-496c-b9c5-5a92c1e53f53</t>
  </si>
  <si>
    <t>1c1ff0b4-ce9d-449b-b74c-06d0b61e13ab</t>
  </si>
  <si>
    <t>1c726076-2544-40c6-bfd8-ab841f2a2689</t>
  </si>
  <si>
    <t>1c7c323a-6b4b-4400-86b8-78e08afc789e</t>
  </si>
  <si>
    <t>1cec0667-3121-4793-8a08-0899207b02fa</t>
  </si>
  <si>
    <t>Réalisation et équipement d’un centre de regroupement sportif  à Zorg</t>
  </si>
  <si>
    <t>1d90ff8d-8fc6-4a3e-a846-37047bce866a</t>
  </si>
  <si>
    <t>1dded884-dcac-4ef0-ac41-b9d99eebff23</t>
  </si>
  <si>
    <t>1e1f9abb-b97a-4458-8f49-a09dcb1d0a89</t>
  </si>
  <si>
    <t>N 1 012 051 01 4032 000 044 11 002NK5.621.5.262.144.11.01Suivi et réalisation de 3.000 lits d’hébergement à Ain-Soltane</t>
  </si>
  <si>
    <t>1e2351e9-06c2-4d91-b448-8d6f9c8448fa</t>
  </si>
  <si>
    <t>1eb16c7a-af39-4033-9846-ca40e81252b3</t>
  </si>
  <si>
    <t>N1.024.090.01.2033.000.033.24.004 Achèvement de la réalisation du CW 02 Illizi - Oued Samen sur 45 Km du  PK 105 au PK 150 (w.d’Illizi)</t>
  </si>
  <si>
    <t>024:Travaux Publics et Infrastructures de Base---N1.024.090.01.2033.000.033.24.004 Achèvement de la réalisation du CW 02 Illizi - Oued Samen sur 45 Km du  PK 105 au PK 150 (w.d’Illizi)---N1.024.090.01.2033.000.033.24.004 Achèvement de la réalisation du CW 02 Illizi - Oued Samen sur 45 Km du  PK 105 au PK 150 (w.d’Illizi)</t>
  </si>
  <si>
    <t>1ec307ec-c521-46f4-abc9-e4d580ce1317</t>
  </si>
  <si>
    <t>1f78b0b0-507c-4528-b8fb-5625167f6ceb</t>
  </si>
  <si>
    <t>Etude, suivi et réalisation d’un hopital de 60 lits à Baghlia</t>
  </si>
  <si>
    <t>Dossier d’étude déposé  au niveau du ministère de la santé pour approbation</t>
  </si>
  <si>
    <t>1ff67065-e429-4fc8-b0cf-cbed1ea477d1</t>
  </si>
  <si>
    <t>1ff79235-4971-4936-9999-b2879461e37f</t>
  </si>
  <si>
    <t>realisation de la station d’epuration du bassin versant de ouled haddadj</t>
  </si>
  <si>
    <t>200726ff-50fc-4474-a543-4b5f702c34b2</t>
  </si>
  <si>
    <t>20078573-0c6d-4459-b426-0e0f3cb6a177</t>
  </si>
  <si>
    <t>20b238dc-49ea-46a3-8c0c-4f790c257bb1</t>
  </si>
  <si>
    <t>20d0c427-4ad7-4bba-b1b4-a27b967d565b</t>
  </si>
  <si>
    <t>20dfac3c-c08b-4d4f-ab29-3a7e4e6055ec</t>
  </si>
  <si>
    <t>Réalisation et équipement d’un établissement pénitentiaire 300 détenus à Sougueur.</t>
  </si>
  <si>
    <t>reste lo aspect de sécurité+signal d’appel</t>
  </si>
  <si>
    <t>21485a81-cff9-469f-9e60-3e6cbd2a8914</t>
  </si>
  <si>
    <t>Acquisition des équipements  médicaux  au  profit  du L’hôpital 240 lits de M’sila</t>
  </si>
  <si>
    <t>216afaec-8025-423a-a630-01c7dd3cb2e4</t>
  </si>
  <si>
    <t>21bd108e-e468-4acd-a81e-dcd54346db38</t>
  </si>
  <si>
    <t>228610fd-2327-44fa-956c-29f7030aafdc</t>
  </si>
  <si>
    <t>Etude et réalisation d’une station d’épuration du parc industriel de Larbaatche</t>
  </si>
  <si>
    <t>travaux  a l’arrêt (ODS d’arrêt)</t>
  </si>
  <si>
    <t>23221818-145e-47c7-9d3e-dbdea5512f8d</t>
  </si>
  <si>
    <t>23505038-4637-4ce4-ba3f-1f0a29bbc895</t>
  </si>
  <si>
    <t>Réalisation de la station d’épuration de la ville nouvelle de Bouinan (wilaya de Blida)</t>
  </si>
  <si>
    <t>2370b128-82ab-4e63-bbbf-f74f130ec5c6</t>
  </si>
  <si>
    <t>237e1b39-0051-4495-be94-fe1f7ad2fb6b</t>
  </si>
  <si>
    <t>NK5.622.8.262.128.14.46 Réalisation et équipement lycée sportif à M’sila</t>
  </si>
  <si>
    <t>24236bca-daee-4507-b05a-b99afaa4b166</t>
  </si>
  <si>
    <t>24a9d2b9-efb2-4127-a5b6-1481bff05674</t>
  </si>
  <si>
    <t>24fce90c-d956-489d-91d7-7c69eaaba2be</t>
  </si>
  <si>
    <t>254c689c-5d1c-434c-bef5-b1aaddbd7303</t>
  </si>
  <si>
    <t>25d1faa5-9d5e-403e-bc7a-73c39ac5f985</t>
  </si>
  <si>
    <t>261c7f4b-5caa-4b9d-a217-b00a727ca527</t>
  </si>
  <si>
    <t>26bf9014-84d3-4a8d-babb-ad0f1da85e9f</t>
  </si>
  <si>
    <t>Réalisation d’une zone industrielle à Zaaroura wilaya de Tiaret (2° Tranche) sur 327 ha</t>
  </si>
  <si>
    <t>26c19a9a-2ca6-4c31-b1fd-c1b67a464bbc</t>
  </si>
  <si>
    <t>Réalisation et équipement d’un hôpital 120 lits à Ain Fakroun</t>
  </si>
  <si>
    <t>26c35819-2a39-493a-92ce-36efdbf1c405</t>
  </si>
  <si>
    <t>Réalisation de la deuxième rocade d’Oran sur 21 KMs</t>
  </si>
  <si>
    <t>26df392d-8147-4325-b8b1-b92673c63df1</t>
  </si>
  <si>
    <t>051:Hydraulique---Programme (096): Assainissement et protection du milieu naturel---Sous Programme (01): Réseaux d’assainissement et Système d’épuration</t>
  </si>
  <si>
    <t>270a0a17-c549-48d4-b7e2-6a764d5f353d</t>
  </si>
  <si>
    <t>276f6319-1358-4cb3-951e-9bfcca64aa62</t>
  </si>
  <si>
    <t xml:space="preserve"> Suivi, réalisation et équipement d’une mosquée pôle à Tipasa 
</t>
  </si>
  <si>
    <t>27c94db0-1337-4396-970d-b71f8d4e5991</t>
  </si>
  <si>
    <t>2811aacf-3b54-49e4-bcab-31493796f3b3</t>
  </si>
  <si>
    <t>2813e456-9c9c-4397-88d7-6e2c8239b032</t>
  </si>
  <si>
    <t>288b816a-6c57-4eaa-9c43-d02e8b365158</t>
  </si>
  <si>
    <t>Alimentation en eau  potable de Kherrata à partir du Barrage d’Ighil Emda</t>
  </si>
  <si>
    <t>Appel d’offres en cours de lancement suite à l’infructuosité  du 1er appel d’offres</t>
  </si>
  <si>
    <t>28dc5d31-f406-4c2e-ac04-c70fa3aaab2d</t>
  </si>
  <si>
    <t>297680d5-204e-4ace-929a-3c91396dbeea</t>
  </si>
  <si>
    <t>29a7729a-ddfe-461e-82be-d5e443f09768</t>
  </si>
  <si>
    <t>29b57824-c583-4c9a-bfc5-a3451c57f9ba</t>
  </si>
  <si>
    <t>29e2e933-9367-478a-ac50-5d914b691c1e</t>
  </si>
  <si>
    <t>2a0d8f3e-ab21-4d9b-ae7e-2a087b9a05a1</t>
  </si>
  <si>
    <t>Etude, Réhabilitation et développement de la zone d’activités d’Oum El Bouaghi Est</t>
  </si>
  <si>
    <t>2a49d52d-8dce-4566-91c1-ec86c1aac4ef</t>
  </si>
  <si>
    <t>Etude et Réalisation d’une station d’épuration à Oued Rhiou</t>
  </si>
  <si>
    <t>2ad711ce-ce25-4751-a293-fd489f45804a</t>
  </si>
  <si>
    <t>suivi, Réalisation  d’un Centre Hospitalo Universitaire à Bejaia (500 lits)</t>
  </si>
  <si>
    <t>à lancer après l’achevement de l’étude</t>
  </si>
  <si>
    <t>2c09d675-134b-47b3-8d25-fee71b3e4393</t>
  </si>
  <si>
    <t>2c4a254f-0c83-41e9-a114-ba94654eabe5</t>
  </si>
  <si>
    <t>Etude, réalis et équipt d’un tribunal à Ghardaia                                                       N1 006 021 01 4047 000 047 08 002</t>
  </si>
  <si>
    <t>2cfb6e4a-603b-43f8-a51c-2309a8d8a418</t>
  </si>
  <si>
    <t>étude suivi et réalisation d’un hopital de 60 lits à Aougrout</t>
  </si>
  <si>
    <t>2d03471c-7c37-456d-8dab-82fb6b6206e9</t>
  </si>
  <si>
    <t>2d1fbe56-1941-4cdd-9620-92a94b08b655</t>
  </si>
  <si>
    <t>Reconstruction des 05 ouvrages d’art sur RN 06C Oued founassa avec raccordement de la routes</t>
  </si>
  <si>
    <t>2d308567-d205-4905-808b-600865169979</t>
  </si>
  <si>
    <t>2d4a8f50-3879-48de-a3e9-a520cfbc7c94</t>
  </si>
  <si>
    <t>2e3daf41-75ae-41b5-9b17-95815a211f13</t>
  </si>
  <si>
    <t>2e96aa41-a0aa-414f-a8db-efa11dc6c183</t>
  </si>
  <si>
    <t>Dédoublement de la RN1 "" 1ere tranche sur 10 Km "" wilaya de ghardaia     N1 024 090 01 2047 000 047 24 003</t>
  </si>
  <si>
    <t>024:Travaux Publics et Infrastructures de Base---Dédoublement de la RN1 "" 1ere tranche sur 10 Km "" wilaya de ghardaia     N1 024 090 01 2047 000 047 24 003---Dédoublement de la RN1 "" 1ere tranche sur 10 Km "" wilaya de ghardaia     N1 024 090 01 2047 000 047 24 003</t>
  </si>
  <si>
    <t>2f2468f4-f779-432f-abf2-75f10decdedc</t>
  </si>
  <si>
    <t>2f7b329a-a7a3-4fef-b87f-3d8aa6b90089</t>
  </si>
  <si>
    <t>Notifiée en 2025.Opération confie à SONELGAZ de gré à gré (en phase d’étude afin d’établir les marchés).</t>
  </si>
  <si>
    <t>2fd65c75-670c-442f-8e8f-fbd354f5e392</t>
  </si>
  <si>
    <t>303343cb-e371-4006-83b8-63d33d72aa61</t>
  </si>
  <si>
    <t>3045959e-3cb6-4102-9f4b-1196461b3005</t>
  </si>
  <si>
    <t>Réalisation et équipement d’un centre anti cancer de 120 lits</t>
  </si>
  <si>
    <t>308d8787-7cf8-422e-bbde-bd300868d83f</t>
  </si>
  <si>
    <t>Aménagement du carrefour prolongement boulevard Guermouche Med - rocade Sud avec réalisation d’un ouvrage d’art sous voie ferré</t>
  </si>
  <si>
    <t>30a9bb0c-19fa-495e-bc1a-86e9b83d7021</t>
  </si>
  <si>
    <t>30edfa9e-efdc-472d-9c20-5b1367c6b9ca</t>
  </si>
  <si>
    <t>N.1.019.074.01.4830.000.030.18.001Réalisation d’une zone industrielle à Hassi benabdalah ( Tranche 1)</t>
  </si>
  <si>
    <t>3119f657-f41a-4a5d-8199-c4e2bf9d0178</t>
  </si>
  <si>
    <t>31488725-ed99-46f9-b7a6-16c1e2028ce8</t>
  </si>
  <si>
    <t>N.1.019.074.01.4002.000.007.18.009  N.E.5.176.3.262.107.18.02                                                   Réalisation d’une zone Industrielle à Oumeche, wilaya de Biskra, (tranche 2)</t>
  </si>
  <si>
    <t>019:Industrie et Production Pharmaceutique---Programme 074. Appui à l’investissement---Sous Programme 01. Promotion de l’investissement</t>
  </si>
  <si>
    <t>31be3498-a78c-4877-a100-3986e393e6ee</t>
  </si>
  <si>
    <t>31ef7b0a-b607-4ab2-8a2d-3808358bb2d1</t>
  </si>
  <si>
    <t>N.1.051.094.01.4007.000.007.17.002 N.E.5.341.8.262.107.17.01                                                   Réalisation du système d’AEP du nouveau pôle Urbain Zhun Ouest-Biskra</t>
  </si>
  <si>
    <t>31f620f6-77fd-4bdf-9fc5-582a6f8f43f9</t>
  </si>
  <si>
    <t>32a9888b-675b-4a99-9411-399a638bd110</t>
  </si>
  <si>
    <t>3345253f-1075-4eb1-b4cf-9cb600b6a5f0</t>
  </si>
  <si>
    <t>339626c2-8a1d-4e75-8118-2b398562a47a</t>
  </si>
  <si>
    <t>33a4c2ef-7b7a-4bde-975d-824db7081f2d</t>
  </si>
  <si>
    <t>33f058d5-3fa9-40ee-9965-54b1d2bfcc36</t>
  </si>
  <si>
    <t>342b030f-9d75-4d6d-9bf6-5f7ea519ce7f</t>
  </si>
  <si>
    <t>Réalisation  et éauipement d’une Ecole de formation paramédicale</t>
  </si>
  <si>
    <t>cahier des charges pour la réalisation visé par CSMP de la santé, AAO déposé au niveau de la’ANEP LE 09/12/2024</t>
  </si>
  <si>
    <t>34c697f9-58e5-4a88-9532-d585c0d7025d</t>
  </si>
  <si>
    <t>34ea1a65-3269-46b6-9a64-9e197cca9a7e</t>
  </si>
  <si>
    <t>Aménagement de l’Oued El Harrach- Travaux et suivi</t>
  </si>
  <si>
    <t>Mise en demeure N°02 publiée dans le journal Algérie Aujourd’hui le 21/01/2025.</t>
  </si>
  <si>
    <t>35394290-df70-4264-959f-7a8685d0479f</t>
  </si>
  <si>
    <t>3584e4da-57cf-4282-85a2-4d0c191aa2d7</t>
  </si>
  <si>
    <t>35a3c3d0-739d-44f2-8c59-bb0f673e43b7</t>
  </si>
  <si>
    <t>35a5d2bc-481e-4613-b0b2-bb7edb293b95</t>
  </si>
  <si>
    <t>35bcb71a-1b58-4556-b1b6-657cddd17172</t>
  </si>
  <si>
    <t>360067cb-1a3e-4e62-b484-5082f5f485d2</t>
  </si>
  <si>
    <t>N.1.005.017.02.4054.000.054.22.002 Etude et réalisation d’un poste frontalier mixte (DGSN-DGD) et acquisition d’un groupe électrogène à Tinzaouatine</t>
  </si>
  <si>
    <t>3638e625-db90-41e0-a574-18ea3f02f02d</t>
  </si>
  <si>
    <t>365ddc73-615a-4e52-8761-205768a7e2ee</t>
  </si>
  <si>
    <t>3690be71-5650-4d8f-89c8-de7fec7cc73a</t>
  </si>
  <si>
    <t>36a937ce-af87-4748-8d60-ccc2b045b7be</t>
  </si>
  <si>
    <t>36a9486f-eff2-4a41-919b-2ad9abfb27a6</t>
  </si>
  <si>
    <t>36c900a0-f17d-4a3a-ba8f-0c38af995350</t>
  </si>
  <si>
    <t>37eb0b47-5ad9-4ebc-b44e-a1fdab861621</t>
  </si>
  <si>
    <t>38315334-5bde-47cc-9656-c04c730a44dd</t>
  </si>
  <si>
    <t>387951b2-6625-4274-a758-32d79fa2a90e</t>
  </si>
  <si>
    <t>3932406a-ab0c-436b-94ec-176a53e9818d</t>
  </si>
  <si>
    <t>395022dd-fb49-4e35-8656-20a140362ce4</t>
  </si>
  <si>
    <t>N.1.019.074.01.4830.000.030.18.002Réalisation d’une zone industrielle à Hassi benabdalah ( Tranche 2)</t>
  </si>
  <si>
    <t>39b36816-6fab-4b43-8997-ceb447652baa</t>
  </si>
  <si>
    <t>39d2b9e4-73dc-409d-a4b1-ccc339ff207d</t>
  </si>
  <si>
    <t>Etude et construction d’un centre des brulés</t>
  </si>
  <si>
    <t>Opération à l’arrêt</t>
  </si>
  <si>
    <t>3a70c3b9-6da0-49f1-a49b-5eff0fd2814f</t>
  </si>
  <si>
    <t xml:space="preserve"> Suivi, réalisation et équipement d’un centre de regroupement à Fouka 
</t>
  </si>
  <si>
    <t>3a998b1b-d106-46bd-9aa5-8c75849386f9</t>
  </si>
  <si>
    <t>3be74e80-c83c-4db3-84bd-0f608a9ace67</t>
  </si>
  <si>
    <t>3c27a1f8-48b4-4779-82a2-72896094baa3</t>
  </si>
  <si>
    <t>3c34e7df-a686-4e97-9dd6-dc82b3ca4adc</t>
  </si>
  <si>
    <t>3c75b16d-074d-4f11-a5b3-4a519cce662c</t>
  </si>
  <si>
    <t>N1 005 017 02 4823 000 023 11 008Etude et réalisation d’un système de vidéosurveillance de la wilaya de Annaba</t>
  </si>
  <si>
    <t>3ca91efc-1623-4455-841f-cf283fb6f2dd</t>
  </si>
  <si>
    <t>3cb4dbb7-e63d-4218-91df-468802828623</t>
  </si>
  <si>
    <t>Etude et réalisation d’un aérodrome à Chlef.</t>
  </si>
  <si>
    <t>Lot 01: Projet en voie d’achévement sur le 2éme bouts bétonnés( Reste fossé bétonés)</t>
  </si>
  <si>
    <t>3cde0dcc-93d1-4eae-9ade-882e494c2fcb</t>
  </si>
  <si>
    <t>Réalisation d’un abri de pêche</t>
  </si>
  <si>
    <t>Levée de réservres ,travaux de drainage des eaux pluviales en cours reste revêtement de la voie d’accés et la clôture</t>
  </si>
  <si>
    <t>3dede251-c1b6-423f-9766-59edd8801875</t>
  </si>
  <si>
    <t>3dfdfea6-26e6-4b65-9252-1d5ef321d33c</t>
  </si>
  <si>
    <t>3e627142-01f0-4b0d-8ef2-0959cb7af906</t>
  </si>
  <si>
    <t>N.1.051.096.01.2007.000.007.24.001Réalisation et rénovation des collecteurs principaux d’assainissement de la ville Biskra</t>
  </si>
  <si>
    <t>051:Hydraulique---N.1.051.096.01.2007.000.007.24.001Réalisation et rénovation des collecteurs principaux d’assainissement de la ville Biskra---N.1.051.096.01.2007.000.007.24.001Réalisation et rénovation des collecteurs principaux d’assainissement de la ville Biskra</t>
  </si>
  <si>
    <t>N.1.051.096.01.2007.000.007.24.001
Réalisation et rénovation des collecteurs principaux d’assainissement de la ville Biskra</t>
  </si>
  <si>
    <t>3e71f088-e1df-4d4f-b49b-28b02319ea9d</t>
  </si>
  <si>
    <t>3e7d4b35-b2ba-4983-90c4-b9a14443fdfc</t>
  </si>
  <si>
    <t>N.1.021.080.02.4830.000.030.22.001Travaux d’amenées en hors site au niveau de 51 sites d’habitat rural groupé ( 2392 lots) à travers les commnes de Ouargla , Rouissat , Sidi khouiled , Hassi ben abdallah , Ain beida et N’Goussa ( wilya de Ouargla )</t>
  </si>
  <si>
    <t>3e88d0f7-c6ff-469f-a68d-23157105a730</t>
  </si>
  <si>
    <t>051:Hydraulique---Programme 096. Assainissement et protection du milieu naturel---Sous Programme 01. Réseaux d’assainissement et système d’épuration</t>
  </si>
  <si>
    <t>3e9b9279-9679-4852-a5ac-061f07429c6d</t>
  </si>
  <si>
    <t>051:Hydraulique---assainissement et protection du milieu naturel ---Réseaux d’assainissement et systèmes d’épuration</t>
  </si>
  <si>
    <t>3ee7cd18-9e64-4b49-a110-0d0cbed420da</t>
  </si>
  <si>
    <t>3f05f4f4-bfee-4668-a234-2db6ce4b9df1</t>
  </si>
  <si>
    <t>3f412212-718f-492d-9b39-1d2068fa0405</t>
  </si>
  <si>
    <t>N.1.027.105.01.4018.000.018.10.002 Etude, réalisation d’un hôpital de 240 lits à Jijel</t>
  </si>
  <si>
    <t>3ff4d038-ec40-4315-96cc-0c31b24b7d85</t>
  </si>
  <si>
    <t>N.1.027.105.01.4007.000.007.14.017 N.K.5.733.1.262.107.14.01                                                   Réalisation et équipement d’une maternite 80 lits à Bordj Ben Azzouz</t>
  </si>
  <si>
    <t>Appel d’offre lancé</t>
  </si>
  <si>
    <t>4033698d-42ee-4e4f-80e7-d8e2475b8f44</t>
  </si>
  <si>
    <t>413bd0e0-afe3-40a2-bfc8-bd5b4a9399e7</t>
  </si>
  <si>
    <t>Etude et réalisation d’une Unité Républicaine de Sécurité (U.R.S) à Souk-Ahras</t>
  </si>
  <si>
    <t>4167e6e7-5087-47e6-8c41-fe72b43f7997</t>
  </si>
  <si>
    <t>418b7416-667e-4a39-bcda-503c8be29d54</t>
  </si>
  <si>
    <t>Réalisation d’une zone industrielle à Ain bouchekif wilaya de Tiaret (2° Tranche) sur 318 ha</t>
  </si>
  <si>
    <t>41d962ea-b13c-45c9-ab4d-ccdbb2982e08</t>
  </si>
  <si>
    <t>41f2ea56-49b7-461d-8fe6-845bf6bf80ca</t>
  </si>
  <si>
    <t>42eee411-68ef-4c33-9e80-75fbf2656377</t>
  </si>
  <si>
    <t>CF5.731.1.262.105.07.01N1.027.105.01.4005.000.005.07.003Etude et réalisation d’un hopital 120 lits à Theniet el abed</t>
  </si>
  <si>
    <t>4325ff0f-8251-41ed-8dda-16254159e466</t>
  </si>
  <si>
    <t>Etude, réalisation et équipement d’une Ecole Nationale de Trésor à Tipasa</t>
  </si>
  <si>
    <t>43ac1ea2-9d7c-4e8c-8d1a-ab3f17f77c4e</t>
  </si>
  <si>
    <t>S1.021.080.02.4020.000.033.18.004                                                        Travaux de  VRD de d’habitat rural  groupé à travers les wilayas du Sud</t>
  </si>
  <si>
    <t>43b5e2d4-0b4b-4eca-8db9-73fe5e74683e</t>
  </si>
  <si>
    <t>Réalisation de l’auroute reliant échangeur RN 03 et RN 75 et autoroute EST OUEST au niveau du transformateur Chelghoum el aid</t>
  </si>
  <si>
    <t>43b64c47-7ac4-44a3-994f-2f5e53fca201</t>
  </si>
  <si>
    <t>43bd5219-3833-4db4-916b-ff88baa445d8</t>
  </si>
  <si>
    <t>Réalisation et équipement d’une maternité de 60 lits à Bordj-Ménaiel</t>
  </si>
  <si>
    <t>440de040-9689-41a8-8868-3013d719182a</t>
  </si>
  <si>
    <t>Etude et réalisation d’un laboratoire régional de la police scientifique et technique à Tam</t>
  </si>
  <si>
    <t>44645d91-891f-47bc-991b-c5eb5cdd55e5</t>
  </si>
  <si>
    <t>450bee6e-e487-4f7b-adf2-aa2198ec9098</t>
  </si>
  <si>
    <t>N1.005.017.02.4833.000.033.06.002                                                  Etude et réalisation d’une unité républicaine de sécurité à Illizi avec  04 logts et acquis de groupe électrogène</t>
  </si>
  <si>
    <t>45ad152c-02eb-49eb-9633-448c39863600</t>
  </si>
  <si>
    <t>45d23cbd-62dd-4572-bfff-217b4ada5010</t>
  </si>
  <si>
    <t>461bac1f-edfb-4ffa-b0c1-dd25d023789b</t>
  </si>
  <si>
    <t>Travaux de VRD de l’habitat rural groupé à travers les wilayas des hauts plateaux (Prog. 2018)</t>
  </si>
  <si>
    <t>46d79aa7-a22c-49c3-9b91-224ea8281aaf</t>
  </si>
  <si>
    <t>46dc4c84-c228-4aa6-92aa-e53c5fc27489</t>
  </si>
  <si>
    <t>470989d4-7015-4ad7-8576-8efc12497607</t>
  </si>
  <si>
    <t>4735994b-6fb2-42d2-933f-384323c680da</t>
  </si>
  <si>
    <t>474956ff-8318-46e9-9790-54a2e6ef2539</t>
  </si>
  <si>
    <t>Etude, suivi et réalisation d’un Hôpital 60 lits à Debila</t>
  </si>
  <si>
    <t>4787b665-9d7e-4683-9a74-e5c1578b9a29</t>
  </si>
  <si>
    <t xml:space="preserve">Réalisation d’un centre pénitenciaire de 300 détenu à Sidi Moussa
</t>
  </si>
  <si>
    <t>4846c9f9-8a8f-45d3-bbdb-08e928d24538</t>
  </si>
  <si>
    <t>N1.024.090.01.2033.000.033.23.003  Aménagement et revetement des pistes au niveau de la wilaya d’Illizi sur 149 Km</t>
  </si>
  <si>
    <t>021:Habitat, Urbanisme et Ville---N1.024.090.01.2033.000.033.23.003  Aménagement et revetement des pistes au niveau de la wilaya d’Illizi sur 149 Km---N1.024.090.01.2033.000.033.23.003  Aménagement et revetement des pistes au niveau de la wilaya d’Illizi sur 149 Km</t>
  </si>
  <si>
    <t>484db177-6092-4f9c-80ea-33aaf4af446b</t>
  </si>
  <si>
    <t>Amélioration urbaine de l’ancien tissu urbain à travers la wilaya d’El M’Ghair-2023N.1.021.080.02.2057.000.057.23.001</t>
  </si>
  <si>
    <t>021:Habitat, Urbanisme et Ville---Amélioration urbaine de l’ancien tissu urbain à travers la wilaya d’El M’Ghair-2023N.1.021.080.02.2057.000.057.23.001---Amélioration urbaine de l’ancien tissu urbain à travers la wilaya d’El M’Ghair-2023N.1.021.080.02.2057.000.057.23.001</t>
  </si>
  <si>
    <t>Amélioration urbaine de l’ancien tissu urbain à travers la wilaya d’El M’Ghair-2023
N.1.021.080.02.2057.000.057.23.001</t>
  </si>
  <si>
    <t>48615a46-7d52-4096-b3e2-0d86f7701f3c</t>
  </si>
  <si>
    <t>ODS d’arrêt le 30/10/2019, ODS de reprise transmis à l’entreprise FOREMHYD le 13/10/2024 pour signature.</t>
  </si>
  <si>
    <t>4872bfbd-65dc-4608-a0c3-7829faf67273</t>
  </si>
  <si>
    <t>4896dcac-31f7-4425-9ad5-a403e2329fe5</t>
  </si>
  <si>
    <t>REALISATION DE L’EVITEMENT DES VILLES DE KHEMISTI  ET LAAYOUNE SUR 12 KM</t>
  </si>
  <si>
    <t>4897bdcc-4259-4aca-9639-f4cd3de131e7</t>
  </si>
  <si>
    <t>SF5.323.6.262.128.14.08 Renforcement en A.E.P de la ville de M’sila à partir de Birine et du transfert Koudiet Acerdoune : - - Réalisation adduction principale à partir du réservoir tampon vers M’sila (2eme tranche)</t>
  </si>
  <si>
    <t>48a86673-03ce-48ba-a53c-8aeed2f2cdb1</t>
  </si>
  <si>
    <t>48b3103b-5519-4220-8b54-85213f19ea3a</t>
  </si>
  <si>
    <t>492c8399-9e01-4c70-a109-e987cf92e37e</t>
  </si>
  <si>
    <t>Suivi, réalisation et équipement d’une mosquée pôle à Relizane</t>
  </si>
  <si>
    <t>495618f0-3ad7-4f36-bf42-6bf2a9e906fc</t>
  </si>
  <si>
    <t>Etude pour la création et viabilisation de 05 centres de vie sur l’axe de la RN 1 Carrefour Abalessa/Taman - Ouhagene - Molay Lahcene - Takareft et Imlaoulaouene et réalisation des travaux de viabilité</t>
  </si>
  <si>
    <t>4994d187-d13a-45d1-b7f8-774c8581c1a9</t>
  </si>
  <si>
    <t>Étude, réalisation et équipement d’un centre régional des équipes nationales à Sidi Bel Abbes».</t>
  </si>
  <si>
    <t>499d1d6a-51c2-46e2-bb66-780611160a58</t>
  </si>
  <si>
    <t>49a6a6d8-43ed-49d9-938b-66e4e6fe4ec0</t>
  </si>
  <si>
    <t>49f7834a-4338-44bf-9f67-b5c2c3a3f2af</t>
  </si>
  <si>
    <t>fc5c7f4c-ccd2-4775-9f00-1558b82ba909</t>
  </si>
  <si>
    <t>Opération Formation Q2</t>
  </si>
  <si>
    <t>4a3e7a0c-6f5b-4c98-9e76-17ad7d93d6ef</t>
  </si>
  <si>
    <t>Etude suivi réalisation et équipement d’une mosquée pole à Blida</t>
  </si>
  <si>
    <t>4a444f65-50d6-498f-943a-9e3613125bf6</t>
  </si>
  <si>
    <t>4b22db8b-29d4-4eaa-87ce-de8ba971dee1</t>
  </si>
  <si>
    <t>4b40d3b0-aadf-4a84-adbc-3e2955e0f3a0</t>
  </si>
  <si>
    <t>4b9b5a33-d1f8-4e3a-8d07-ff133dc2ac4f</t>
  </si>
  <si>
    <t>N1 027 105 01 4856 000 056 22 002                                          Suivi et réalisation d’un  hôpital de 120 lits à Djanet</t>
  </si>
  <si>
    <t>4ba544fb-802f-4f74-9d41-fcce71a6518d</t>
  </si>
  <si>
    <t>4bad549b-ae0b-4396-9c85-2033c9c5cc2e</t>
  </si>
  <si>
    <t>4bf33dbc-e9a8-4fb0-bbad-3aeb4d7a41f0</t>
  </si>
  <si>
    <t>4c47ef50-ee71-4792-87a0-6a35b3948f56</t>
  </si>
  <si>
    <t>Extension du terminal à conteneurs du port d’Oran</t>
  </si>
  <si>
    <t>4c67f0f4-a861-4389-8175-9ea74c770904</t>
  </si>
  <si>
    <t>4cd05213-65d7-41e6-84c8-c564551b07b5</t>
  </si>
  <si>
    <t>Etude et réalisation d’un établissement hospitalier spécialisé en urgences médicaux chirurgicales à Bouhanifia</t>
  </si>
  <si>
    <t>4d73a6b8-cbc0-4385-b89e-78925739d230</t>
  </si>
  <si>
    <t>Réalisation et équipement d’un complexe mère-enfant de 80 lits à Boumerdes</t>
  </si>
  <si>
    <t>4d8e0517-572b-439e-b25e-ae0c773f558a</t>
  </si>
  <si>
    <t>Travaux d’amenées en hors site au niveau de 07 lotissements urbains (4074 lots) à travers les communes de Guemar, Taghzout, Hassi khalifa, Debila, Ourmes, Reguiba et Bayada (wilaya d’El-Oued)</t>
  </si>
  <si>
    <t>4dc46eb0-d8b8-414b-b9a6-49fc39aca64a</t>
  </si>
  <si>
    <t>4e07eb24-c8bd-45ad-bee8-d10c56b31d47</t>
  </si>
  <si>
    <t>4f82d812-cda2-4d8c-b557-b92e2eb5ca37</t>
  </si>
  <si>
    <t>Projet de la pénétrante reliant Béjaia à l’autoroute Est/Ouest section wilaya de Béjaia sur 85 KM</t>
  </si>
  <si>
    <t>4ff2f46a-2440-48a7-a748-6da1c09ad613</t>
  </si>
  <si>
    <t>50ac4281-cd3b-405c-8024-e751f2717a74</t>
  </si>
  <si>
    <t>51349291-fb88-4d15-aaf0-452fcb835ac2</t>
  </si>
  <si>
    <t>Réalisation d’un hôpital 60 lits à Ain Kercha</t>
  </si>
  <si>
    <t>5136c1c3-4f1a-446d-8d49-506629c59cfe</t>
  </si>
  <si>
    <t>51ac1aa7-605c-4840-b1f4-cc162794348c</t>
  </si>
  <si>
    <t>Réalisation d’une station d’épuration des eaux usées pour la ville de Mohammadia y compris collecteur de rejet</t>
  </si>
  <si>
    <t>51d6a755-5884-40be-a1ec-0f4639f0d7ce</t>
  </si>
  <si>
    <t>En cours / Travaux lot n°01 achevés / Reste travaux lots 02 et 03 après l’autorisation des services exploitants</t>
  </si>
  <si>
    <t>51e7ebb3-620e-4b6b-a19c-846c0b3675ed</t>
  </si>
  <si>
    <t>N.1.027.105.01.4851.000.051.24.002Etude, suivi et réalisation d’un hôpital de 120 lits à Ouled Djellal</t>
  </si>
  <si>
    <t>526b4a52-a5a5-43cb-b4e9-60b9e3af2723</t>
  </si>
  <si>
    <t>Etude,suivi; réalisation et équipement d’une mosquée pole à Bejaia</t>
  </si>
  <si>
    <t>52989624-145f-45a4-bc74-85c87186d183</t>
  </si>
  <si>
    <t>53a7f12d-db95-49a1-89a5-33ffe0f33eb0</t>
  </si>
  <si>
    <t>53b5653b-ae21-42ac-8aaf-f731504281e0</t>
  </si>
  <si>
    <t>Réalisation D’une Zone lndustrielle A Sidi Ahmed (Sur 100 Ha) Wilaya De Saida (Tranche 2</t>
  </si>
  <si>
    <t>53b8b69e-a733-41d8-b64b-b51adfd90480</t>
  </si>
  <si>
    <t>54937b5d-75b0-42ea-a15c-79eddddb0a8d</t>
  </si>
  <si>
    <t>Etude, suivi et réalisation d’un hopital de 120 lits à Khemis El khechna</t>
  </si>
  <si>
    <t>551225a3-1849-4d82-a253-2df4c4d82489</t>
  </si>
  <si>
    <t>Réalisation  de 2000 lits d’hébergement                                                                  N1 012 051 01 4034 000 047 11 004</t>
  </si>
  <si>
    <t>55dc5029-7e25-4dbe-8a73-5c4d664e4e0a</t>
  </si>
  <si>
    <t>Réalisation de 1000 lits d’hébergement à Naâma</t>
  </si>
  <si>
    <t>55e7b354-9df0-4107-acaf-472799e8a906</t>
  </si>
  <si>
    <t>55f751b1-7bfa-4909-aecc-aff38e8f1ed3</t>
  </si>
  <si>
    <t>Réalisation et équipement d’un établissement de prévention 500 places à Tamanrasset</t>
  </si>
  <si>
    <t>562e43c5-6881-4839-a9c0-0e570f0eace9</t>
  </si>
  <si>
    <t>Suivi, réalisation et équipement d’un complexe mère et enfant (CME) à Bouira</t>
  </si>
  <si>
    <t>569fa76f-fd5a-4f97-b83d-50c3b729d911</t>
  </si>
  <si>
    <t>56c70c95-e10b-448e-b3d6-8d2b3243a475</t>
  </si>
  <si>
    <t>56de4d1d-3e50-4498-b0a5-9b8699512479</t>
  </si>
  <si>
    <t>S1.021.079.01.4833.000.033.14.002                                                     Etude et réalisation de 1450 logements destinés à la résorption de l’habitat précaire (RHP)</t>
  </si>
  <si>
    <t>57499967-acd5-40f2-860d-246cd82d3540</t>
  </si>
  <si>
    <t>a86a8c4d-8b1e-4e60-9255-f2e92f93bca9</t>
  </si>
  <si>
    <t>Opération Maintenance Q1</t>
  </si>
  <si>
    <t>57f38ed8-8bb1-4fc5-b2be-fef5e78ac9b7</t>
  </si>
  <si>
    <t>SUIVI ET REALISATION DE 2000 LITS  D’HEBERGEMENT</t>
  </si>
  <si>
    <t>5825a3ce-cc5b-4fab-bc90-43e67440d197</t>
  </si>
  <si>
    <t>N 1 015 060 01 4031 000 044 14 001NK5.742.2.262.144.14.15Etude, réalisation et équipement d’un stades OMS 10 000 places à Ain Defla</t>
  </si>
  <si>
    <t>Etude d’adaptation           en cours</t>
  </si>
  <si>
    <t>588a8dbb-fe87-4b83-a816-95a986fd3421</t>
  </si>
  <si>
    <t>SF5.175.4.262.128.14.05 Etude, aménagement, réhabilitation et développement de quatre (04) zones d’activité</t>
  </si>
  <si>
    <t>019:Industrie et Production Pharmaceutique---Total Programme 074 - Appui à l’investissement ---Total S.Programme 01 - Promotion de l’Investissement</t>
  </si>
  <si>
    <t>58f72c27-5343-4b21-ba20-2c40bd19f5c4</t>
  </si>
  <si>
    <t>Réalisation d’une zone industrielle à M’daourouch, wilaya souk ahras</t>
  </si>
  <si>
    <t>59498bcf-fec8-418c-850e-5a2070d5e733</t>
  </si>
  <si>
    <t>Etude d’adaptation  suivi  control et travaux de réalisation et équipement de 08 centres de proximité pour le stockage intermédiaire des céréales au niveau de la wilaya de Naâma</t>
  </si>
  <si>
    <t>596eff59-9297-49fb-87b7-44a7226aab7c</t>
  </si>
  <si>
    <t>020:Agriculture, Développement Rural et Pêche---076- Agriculture et développement rural---01- Développement de l’agriculture</t>
  </si>
  <si>
    <t>Etude d’adaptation, suivi, contrôle et travaux de réalisation et équipement de 10 centres de proximité pour le stockage intermédiaire des céréales au niveau de la wilaya de chlef</t>
  </si>
  <si>
    <t>5a2e50d8-d3f4-4437-83c3-d67773e7566f</t>
  </si>
  <si>
    <t>Travaux d’aménagement de la RN 12 du Pk 155+000 au PK 175+000 d’El-Kseur vers Béjaia sur 20 kms</t>
  </si>
  <si>
    <t>5a7d7cad-989c-43db-904e-b3956fdfa1b7</t>
  </si>
  <si>
    <t>5b48baa8-9d95-4e42-82c1-b943757800b0</t>
  </si>
  <si>
    <t>Réalisation, contrôle et suivi du dédoublement de la RN29 entre Bouinan et l’université de Blida y compris l’évitement de la ville Soumaa ""linéaire 5,9 km"" (W.Blida)</t>
  </si>
  <si>
    <t>5bfdffbf-7504-4109-aa8e-f1ebff7c7026</t>
  </si>
  <si>
    <t>5c133ca7-f50c-4dc9-8668-8e1dc185233e</t>
  </si>
  <si>
    <t>5c14f765-d96a-4a5a-a611-05ac191612f5</t>
  </si>
  <si>
    <t>Réalisation d’une zone industrielle à Dirah,wilaya de Bouira sur 250 Ha</t>
  </si>
  <si>
    <t>019:Industrie et Production Pharmaceutique---Programme 074:Appoui a l’investissement---</t>
  </si>
  <si>
    <t>5c489242-52f0-43d5-9991-2b134a57efb2</t>
  </si>
  <si>
    <t>5cab9429-965a-4cd9-ae46-4e8fc4f94155</t>
  </si>
  <si>
    <t>5d030545-63c7-4711-9ea9-3a920c45e2a8</t>
  </si>
  <si>
    <t>5d0a3f60-64e0-45ca-be64-db7cf7001edc</t>
  </si>
  <si>
    <t>N.1.024.090.01.2028.000.028.24.004Réalisation évitement de la ville de Barhoum sur 08 km (W.M’SIIa)</t>
  </si>
  <si>
    <t>5df9dc48-500b-4996-82dd-c56c9e8846e2</t>
  </si>
  <si>
    <t>Total Portefeuille: Intérieur, des collectivités locales et de l’aménagement du territoire.</t>
  </si>
  <si>
    <t>5e387f51-9273-42fe-9f84-5c1b4299355f</t>
  </si>
  <si>
    <t>5e4db658-29e8-42b9-b8df-0efc993866f8</t>
  </si>
  <si>
    <t>60d23c71-88f7-4efa-bef9-d50da68ba9c8</t>
  </si>
  <si>
    <t>N.1.019.074.01.4818.000.018.18.003 Réalisation d’une Zone Industrielle à Bellara,Wilaya de Jijel sur 523 Ha,(Tranche 1)</t>
  </si>
  <si>
    <t>019:Industrie et Production Pharmaceutique---074  Programme: Appui à l’investissement---01 Promotion de l’investissement</t>
  </si>
  <si>
    <t>60e213a1-89ce-4c58-a23e-d27d37fc06d5</t>
  </si>
  <si>
    <t>Étude, réalisation et équipement d’un centre de formation et de vulgarisation agricole à Sidi Bel Abbes</t>
  </si>
  <si>
    <t>612657d5-b88c-4e84-95fd-913c9d31a5c6</t>
  </si>
  <si>
    <t>6168f048-827a-4663-8fcd-8c666f139917</t>
  </si>
  <si>
    <t>62570438-7bf0-4375-ad58-f66e01235d83</t>
  </si>
  <si>
    <t>SF5.721.1.262.128.18.01 Travaux de VRD des lotissements crées dans le cadre de développement de l’offre foncière publique dans les wilaya des hauts plateaux</t>
  </si>
  <si>
    <t>62b4f85c-cc03-49d9-b31b-34c508df9b5c</t>
  </si>
  <si>
    <t>Construction d’un barrage de Souk N’tleta</t>
  </si>
  <si>
    <t>62fb1ed9-b629-47c5-89e4-4cc14087374f</t>
  </si>
  <si>
    <t>6387b7c8-ca25-440b-9bc3-e31d922b7370</t>
  </si>
  <si>
    <t>Travaux de VRD de d’habitat rural groupé à travers les wilayas du Sud - Programme 2018</t>
  </si>
  <si>
    <t>63dc9a41-298c-4474-85db-b0eda9fb131f</t>
  </si>
  <si>
    <t>Evitement de la ville de Boumerdes CW 146- RN 24 sur 10 Kms (lot route et lot ouvrage d’art)</t>
  </si>
  <si>
    <t>63fa0ac4-5f18-4de1-881c-1e05e707054c</t>
  </si>
  <si>
    <t>6416b150-c9c6-4d4d-b08a-faa08d40712a</t>
  </si>
  <si>
    <t>En cours d’individualisation</t>
  </si>
  <si>
    <t>646ff1db-3b29-45f9-914e-dba17dd6fb7a</t>
  </si>
  <si>
    <t>Suivi et réalisation de 3000 lits d’hébergement (Karman)</t>
  </si>
  <si>
    <t>64cfb13b-88d9-43bb-9abc-3dd6cf4fab3b</t>
  </si>
  <si>
    <t>Electricité pour les zones d’ombre</t>
  </si>
  <si>
    <t>656a40b0-e229-4b1b-8ddc-6e02a53d9236</t>
  </si>
  <si>
    <t>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t>
  </si>
  <si>
    <t>à l’arrêt</t>
  </si>
  <si>
    <t>65935c93-a306-400d-b841-553cfb5d5b20</t>
  </si>
  <si>
    <t>Réalisation et équipement d’un établissement de rééducation de 500 places à El-Oued</t>
  </si>
  <si>
    <t>65a0973c-4a88-4f45-9656-7d82efba7ec5</t>
  </si>
  <si>
    <t>65ff2748-d286-48be-b36f-68be6603b81d</t>
  </si>
  <si>
    <t>*Opération gelée* Décision après la réunion des travaux d’assainissement:  proposition de maintenir l’opération avec changement d’intitulé pour supprimer la bibliothèque de faculté</t>
  </si>
  <si>
    <t>66fda569-0f95-4aac-b2be-1a8b18ad932c</t>
  </si>
  <si>
    <t xml:space="preserve">TRAVAUX DE VRD DE L’HABITAT RURAL GROUPÉ À TRAVERS LES WILAYAS DES HAUTS PLATEAUX -PROG 2018 </t>
  </si>
  <si>
    <t>67450f7f-1051-4317-bde5-d3acb013f0e6</t>
  </si>
  <si>
    <t>Réalisation et équipement d’un établissement de prévention de 300 détenus à Guemar</t>
  </si>
  <si>
    <t>6779566c-161d-4d55-a64d-2ddbcf969b4e</t>
  </si>
  <si>
    <t>68763583-6448-4d00-ac57-42d71520f94c</t>
  </si>
  <si>
    <t>N.1.021.080.02.4830.000.030.22.006 Travaux d’amenées en hors site au niveau de 19 lotissements urbains ( 4985 lots) à travers les commnes de Ouargla  et  de N’Goussa ( wilya de Ouargla )</t>
  </si>
  <si>
    <t>68a3f8b9-7121-421a-ae6b-83890c4195cb</t>
  </si>
  <si>
    <t>ec04128a-e937-41c1-a70c-6124dc065d58</t>
  </si>
  <si>
    <t>68fb4d30-7c68-45e9-8971-759d180ae3c0</t>
  </si>
  <si>
    <t>691a5ea6-8493-4c3e-bed3-0f6aedd817cd</t>
  </si>
  <si>
    <t>Electrification agricole, destiné aux périmètres des cultures Stratégiques, ""Appui au développement des cultures stratégique"" W.Illizi</t>
  </si>
  <si>
    <t>020:Agriculture, Développement Rural et Pêche---Electrification agricole, destiné aux périmètres des cultures Stratégiques, ""Appui au développement des cultures stratégique"" W.Illizi---Electrification agricole, destiné aux périmètres des cultures Stratégiques, ""Appui au développement des cultures stratégique"" W.Illizi</t>
  </si>
  <si>
    <t>69327839-a358-4f7e-a1cc-0f52e4dcef59</t>
  </si>
  <si>
    <t>S.1.006.022.04.4007.000.007.07.003  S.F.5.853.3.262.107.07.01                                                    Réalisation et équipement d’un établissement de prévention de 1000 détenus à Biskra</t>
  </si>
  <si>
    <t>69393779-bbf2-4d8e-8088-0b70af4fbed0</t>
  </si>
  <si>
    <t>S1.027.105.01.4033.000.033.19.003                                                       Suivi et réalisation d’un  hôpital de 120 lits à Illizi</t>
  </si>
  <si>
    <t>6981ce9f-73b7-48c2-b159-f492f8c7112e</t>
  </si>
  <si>
    <t>en cours l’achèvement minaret + coupole salle - d’ablution et VRD.</t>
  </si>
  <si>
    <t>69bc8cc7-7e8c-4b66-a1d9-5562d25061fb</t>
  </si>
  <si>
    <t>N.1.020.076.01.4730.000.030.24.001Etude d’adaptation , suivi , contrôle et travaux de réalisation et équipement de 09 centres de proximité pour le stockage intermédiaire des céréales au niveau de la wilaya de ouargla</t>
  </si>
  <si>
    <t>020:Agriculture, Développement Rural et Pêche---N.1.020.076.01.4730.000.030.24.001Etude d’adaptation , suivi , contrôle et travaux de réalisation et équipement de 09 centres de proximité pour le stockage intermédiaire des céréales au niveau de la wilaya de ouargla---N.1.020.076.01.4730.000.030.24.001Etude d’adaptation , suivi , contrôle et travaux de réalisation et équipement de 09 centres de proximité pour le stockage intermédiaire des céréales au niveau de la wilaya de ouargla</t>
  </si>
  <si>
    <t>N.1.020.076.01.4730.000.030.24.001
Etude d’adaptation , suivi , contrôle et travaux de réalisation et équipement de 09 centres de proximité pour le stockage intermédiaire des céréales au niveau de la wilaya de ouargla</t>
  </si>
  <si>
    <t>69c61b0e-dad2-4872-b23f-27bf7b95982c</t>
  </si>
  <si>
    <t>REALISATION DES TRAVAUX D’ALIMENTATION EN EAU POTABLE DE SIX COMMUNES (06)  DE SUD DE LA WILAYA (BOUDJELLIL, TAZMALT, BENI MELIKECHE, AIT R’ ZINE, IGHIL ALI ET IGHRAM)</t>
  </si>
  <si>
    <t>Mise en service partielle (Ait R’Zine) Station de traitement le reste des travaux en cours</t>
  </si>
  <si>
    <t>6a00ffb4-e991-484c-944c-7bc6d5c8d9f1</t>
  </si>
  <si>
    <t>6b74256e-ab4a-4f52-9feb-48916e9ad987</t>
  </si>
  <si>
    <t>Electrification agricole, destiné aus périmètres des cultures stratégiques ""appui au développement des cultures stratégiques"" W Timimoun</t>
  </si>
  <si>
    <t>020:Agriculture, Développement Rural et Pêche---Agriculture et Développement Rural ( 076)---Sous Programme 03: Développement de l’Agriculture</t>
  </si>
  <si>
    <t>6b9c0d9c-9282-456d-bc45-3e9be6bd5ea1</t>
  </si>
  <si>
    <t>ETUDE ET REALISATION D’UN HOPITAL DE 60 LITS</t>
  </si>
  <si>
    <t>6c34916a-29ab-4eb3-9928-6c5604ec1d27</t>
  </si>
  <si>
    <t>6cc97465-30ad-4c02-b9aa-203d449caa5d</t>
  </si>
  <si>
    <t>Etude, réalisation et équipement d’un hôpital EHS Mère et Enfant à El-Oued</t>
  </si>
  <si>
    <t>6d5265ac-7cb3-45bd-bf52-80fbacbbc26c</t>
  </si>
  <si>
    <t>Etude d’adaptation , suivi, cntrole  et travaux de réalisation et équipement de 08 centres de proximité pour le stockage intermédiaire des céréales au niveau de la wilaya de Tébessa</t>
  </si>
  <si>
    <t>6f249132-9cb3-4573-be72-a837634895b5</t>
  </si>
  <si>
    <t>6f59fba9-0733-4877-8e15-77f842ce14d6</t>
  </si>
  <si>
    <t>N.1.019.074.01.4830.000.030.15.003Etude et réalisation d’une zone d’activité à Ain Beida</t>
  </si>
  <si>
    <t>6f640d33-6b76-4fb4-8198-edf0b238d01d</t>
  </si>
  <si>
    <t>6f7502f8-e8c6-44b0-8c46-d4b1db91d0d1</t>
  </si>
  <si>
    <t>SF5.342.2.262.128.14.23 Réalisation des travaux d’assainissement de 10 centres ruraux et urbains</t>
  </si>
  <si>
    <t>6f7c90ec-c0d3-4c96-b36b-4538d2e2f119</t>
  </si>
  <si>
    <t>6f810410-ba8c-4139-a49b-8e1f9655e777</t>
  </si>
  <si>
    <t>051:Hydraulique---096- Assainissement et protection du milieu naturel---01- Réseaux d’assainissement et systemes d’épuration</t>
  </si>
  <si>
    <t>* Gestion ONA*Travaux en cours (Problème avec l’entreprise partie équipement)</t>
  </si>
  <si>
    <t>7002d216-d4ea-4861-8381-5105f1a127ef</t>
  </si>
  <si>
    <t>705d2647-b5f0-4712-aefe-d94ebda83dc7</t>
  </si>
  <si>
    <t>N1.051.096.01.4833.000.033.12.002                                                     Réalisation du système d’épuration (lagunage) à Illizi</t>
  </si>
  <si>
    <t>051:Hydraulique---096 : Assainissement et protection du milieu naturel---01 : Réseaux d’assainissement et système d’épuration</t>
  </si>
  <si>
    <t>70b498a1-f942-42c4-9ced-b9bd70029b34</t>
  </si>
  <si>
    <t>suivi  réalisation et équipement d’une cour de justice à Naâma</t>
  </si>
  <si>
    <t>70face68-370a-42d5-8c10-ceca0d96a598</t>
  </si>
  <si>
    <t>Réalisation et équipement d’un établissement de prévention de 300 détenus à DjamaaN.1.006.022.04.4857.000.057.22.002</t>
  </si>
  <si>
    <t>Réalisation et équipement d’un établissement de prévention de 300 détenus à Djamaa
N.1.006.022.04.4857.000.057.22.002</t>
  </si>
  <si>
    <t>7126e1e3-f240-4ee2-a177-b8cf0f6b857a</t>
  </si>
  <si>
    <t>Etude réalisation et équipement d’un stade de football de 10 000 places à Cherchell</t>
  </si>
  <si>
    <t>71aaee31-6f25-4650-8a52-968a772d49f0</t>
  </si>
  <si>
    <t>N.1.027.105.01.4851.000.051.23.001            Etude, suivi et réalisation d’un complexe mère et enfant de 80 lits       à Ouled Djellal</t>
  </si>
  <si>
    <t>7298ca23-caa5-45c0-9f71-2618c42505b0</t>
  </si>
  <si>
    <t>72a455dc-591b-4583-abf9-a8df5d31450e</t>
  </si>
  <si>
    <t>C.1.015.060.01.4013.000.018.07.001 Etude , réalisation et équipement d’une salle OMS 3000 places à Jijel</t>
  </si>
  <si>
    <t>015:Sports---060  Programme: Sports---01 Jeunes talents, sports de l’Elite et de haut niveau</t>
  </si>
  <si>
    <t>72f52313-3a9a-4bc5-b14a-a4d6316a3b97</t>
  </si>
  <si>
    <t>NF5.732.3.262.105.09.01N1.027.105.01.4005.000.005.09.015Acquisition d’équipements médicaux et collectifs pour le centre Anti-cancer  -Batna-</t>
  </si>
  <si>
    <t>732c7e1b-e19c-4ea2-bf9f-77f1d5e4a461</t>
  </si>
  <si>
    <t>732ff16d-9621-4618-bfc0-414e4ef23d9d</t>
  </si>
  <si>
    <t>73688197-d72e-46a5-8cf5-89adb1c0898f</t>
  </si>
  <si>
    <t>PEC-PSD                                  Non lancée,  lancement subordoné à l’achèvement de l’étude ,</t>
  </si>
  <si>
    <t>73829448-f717-4815-b9e7-63340bd65157</t>
  </si>
  <si>
    <t>73a3db3c-4393-4955-85c0-e825ef2727f7</t>
  </si>
  <si>
    <t>Evitement de la ville de Boumerdes:lot route et lot ouvrages d’art sur 4,9 Kms</t>
  </si>
  <si>
    <t>7437fbc6-1532-4fe6-92e4-525d8d9e29b6</t>
  </si>
  <si>
    <t>74dc410a-b5ce-449b-b1c5-2ae0fe75ddab</t>
  </si>
  <si>
    <t>Etude, réalisation et gestion de la station d’épuration de la ville de Ain Fakroun</t>
  </si>
  <si>
    <t>74e6ae7f-9dfc-4166-b4a5-1066c2cf324b</t>
  </si>
  <si>
    <t>Réalisation d’un hopital général de 120 lits à Boudouaou</t>
  </si>
  <si>
    <t>Travaux à l’arrêt depuis 22/03/2020, motif approbation de l’avenant n°05 auprès  de la commission sectorielle,</t>
  </si>
  <si>
    <t>74fcc644-e601-4ec6-8ef6-e48c8c915bbb</t>
  </si>
  <si>
    <t>7544566f-95ba-4e3a-86f3-c25b9eecc53b</t>
  </si>
  <si>
    <t>Etude, pour la  Réalisation  d’un Centre Hospitalo Universitaire à Bejaia (500 lits)</t>
  </si>
  <si>
    <t>7546c4c6-6e5e-4763-be3d-9d27878bb148</t>
  </si>
  <si>
    <t>75604c2f-8086-49ff-8664-238caf76b85a</t>
  </si>
  <si>
    <t>75b6d907-790a-4d88-a1e7-f5325b713758</t>
  </si>
  <si>
    <t>75d6377c-2d1a-4226-8eb9-aae8f712c910</t>
  </si>
  <si>
    <t>N.1.027.105.01.4007.000.007.06.006 N.F.5.731.1.262.107.06.01                                                   Réalisation d’un hopital psychiatrique de 120 lits</t>
  </si>
  <si>
    <t>765482a9-73d3-4c57-bf1b-af311bf65da6</t>
  </si>
  <si>
    <t>765ad622-b7b9-4497-a321-018fadfa4352</t>
  </si>
  <si>
    <t>76e26597-5f59-4bc3-ac34-62589bbcbbe9</t>
  </si>
  <si>
    <t>78942db2-51d3-441a-8978-bbcf20df61c1</t>
  </si>
  <si>
    <t>suivi réalisation et équipement d’une cours de justice à Timimoun</t>
  </si>
  <si>
    <t>78c36504-bcba-4f69-9c44-d08fa56db7cf</t>
  </si>
  <si>
    <t>78c66940-1e80-4740-94a4-dc41f4cb379e</t>
  </si>
  <si>
    <t>N.1.051.096.01.4007.000.007.12.003 N.K.5.342.2.262.107.12.02                                           Réalisation et extension des collecteurs d’assainissement de dix (10) centres à travers la Wilaya</t>
  </si>
  <si>
    <t>78d3781e-6b34-446f-8fc4-b0f2e25dd723</t>
  </si>
  <si>
    <t>N.1.024.090.01.4018.000.018.08.002 Etude et réalisation , viaduc sur RN 43 au niveau grottes ghar El Baz ,y compris la réhabilitation du réseau d’éclairage public su la RN 43 (W de jijel)</t>
  </si>
  <si>
    <t>En cours,  Réhabilitation de l’éclairage public sur la RN 43</t>
  </si>
  <si>
    <t>793bdd0a-f2dc-4353-9e25-b7280a35851a</t>
  </si>
  <si>
    <t>7948e4b0-2080-4585-850d-39bfe415ec1b</t>
  </si>
  <si>
    <t>797b492a-6801-4556-8a2a-59e71b4a49e0</t>
  </si>
  <si>
    <t>N.1.005.017.02.4830.000.030.21.001Etude et réalisation d’un système de vidéosurveillance au Chef lieu de la wilaya</t>
  </si>
  <si>
    <t>7980545e-0d7b-4a84-93e6-c33f11c4c3e8</t>
  </si>
  <si>
    <t>7988e587-5599-4c6c-849d-deb8d0198a81</t>
  </si>
  <si>
    <t>798c73d9-1224-472e-b0a2-4d8bf1262e87</t>
  </si>
  <si>
    <t>79b19673-7e5f-406a-a592-0b3a72aab413</t>
  </si>
  <si>
    <t>N.1.027.105.01.4007.000.007.08.007 N.F.5.731.1.262.107.08.02                                                   Etude et réalisation d’un hôpital 60 lits à Elkantara</t>
  </si>
  <si>
    <t>7a41ede5-adf1-4e9d-b98c-ef21b6deeb6b</t>
  </si>
  <si>
    <t>NL5.342.3.262.105.16.01N1.051.096.01.4005.000.005.16.006Réalisation de la station d’épuration des eaux usées de Batna y compris les collecteurs</t>
  </si>
  <si>
    <t>7b3bbb22-b870-4bb5-9b3f-6272c0856230</t>
  </si>
  <si>
    <t>7b90b07e-c262-49cd-b7c3-276b6a941b5b</t>
  </si>
  <si>
    <t>Etude, réalisation et équipement d’un Hôpital 240 lits à Tamanrasset</t>
  </si>
  <si>
    <t>Realisation     :en cours de leve de reserve et la reception       /  équipements (  2eme avis d’appel  lance  )    /  équipements receptienne ( les lots 01-02-03-04-05-06-07-08-09-10-11-12-13-16-17-18-19-20-21-22-23)  /  ( lot  15)   en cours de livraison</t>
  </si>
  <si>
    <t>7bc11345-46a8-4095-87e6-485d9254e70c</t>
  </si>
  <si>
    <t>Réalisation et équipement d’un hôpital de 120 lits à Guerrara                                S1 027 105 01 4045 000 047 07 002</t>
  </si>
  <si>
    <t>7c4dd331-a070-411f-a5e1-7580c405f4de</t>
  </si>
  <si>
    <t>7e371057-0bc8-4197-909a-a35c77f65d96</t>
  </si>
  <si>
    <t>7e771fd9-1f0c-4708-94ed-09eab428a778</t>
  </si>
  <si>
    <t>Etude d’adaptation, suivi, contrôle et travaux de réalisation et équipement de 08 centres    de proximité pour le stockage intermédiaire des céréales au niveau de la wilaya de Ghardaia                                                                         S1 020 076 01 4747 000 047 23 001</t>
  </si>
  <si>
    <t>020:Agriculture, Développement Rural et Pêche---Etude d’adaptation, suivi, contrôle et travaux de réalisation et équipement de 08 centres    de proximité pour le stockage intermédiaire des céréales au niveau de la wilaya de Ghardaia                                                                         S1 020 076 01 4747 000 047 23 001---Etude d’adaptation, suivi, contrôle et travaux de réalisation et équipement de 08 centres    de proximité pour le stockage intermédiaire des céréales au niveau de la wilaya de Ghardaia                                                                         S1 020 076 01 4747 000 047 23 001</t>
  </si>
  <si>
    <t>7e8d4ec4-653e-4d4c-8c74-45f1da9350a7</t>
  </si>
  <si>
    <t>7eac6250-325d-49c2-a577-676af2b69c7c</t>
  </si>
  <si>
    <t>7f1cfeac-aaff-48ab-91fd-6f3be912ebb8</t>
  </si>
  <si>
    <t>7f729502-74be-4847-8d0d-d75532f650db</t>
  </si>
  <si>
    <t>7fdad6cf-9576-4f7b-ae47-9b62fe2ada3f</t>
  </si>
  <si>
    <t>etude d’adaptation suivi, contrôle et travaux de realisation et equipement de 08 centres de proximite pour le stokage intermediare des cereales au niveau de la wilaya de bouira</t>
  </si>
  <si>
    <t>020:Agriculture, Développement Rural et Pêche---Developpement de l’agriculture---</t>
  </si>
  <si>
    <t>8038f4db-a57c-43fa-ac0f-a17cafa067dc</t>
  </si>
  <si>
    <t>804eacb2-b47e-4a98-9b5b-a1e65fdb6fee</t>
  </si>
  <si>
    <t>808fbcff-908a-44a7-8b96-eeb9cd5d219c</t>
  </si>
  <si>
    <t>N.1.019.074.01.4818.000.018.18.004 Réalisation d’une Zone Industrielle à Bellara,Wilaya de Jijel,(Tranche 2)</t>
  </si>
  <si>
    <t>811aaa0f-c2a0-411e-9933-523398bdef9d</t>
  </si>
  <si>
    <t>8190d1da-7ca6-450e-a679-ca51f2c0e47d</t>
  </si>
  <si>
    <t>82852206-0ba8-4513-8800-f0736cbabd7a</t>
  </si>
  <si>
    <t>82bf6566-3297-45a0-a24f-ee9a93660731</t>
  </si>
  <si>
    <t>82cb9bb2-2fde-4434-a1d9-f2219d32a703</t>
  </si>
  <si>
    <t>Projet de la ville nouvelle d’el-meniaa</t>
  </si>
  <si>
    <t>82e3b0d9-2249-40c9-9fd6-4c17e98ab65e</t>
  </si>
  <si>
    <t>830ce513-c1ca-4648-8f70-60cfd16795c1</t>
  </si>
  <si>
    <t>A l’arrêt pourv résiliation BET</t>
  </si>
  <si>
    <t>83ba3faa-fae4-4008-8045-aadda8c1ba50</t>
  </si>
  <si>
    <t>amélioration urbaine de l’ancien tissu urbain à travers la wilaya de timimoun-2023</t>
  </si>
  <si>
    <t>83bf2ac9-f520-4d98-87f1-43fc22fb03ee</t>
  </si>
  <si>
    <t>Réalisation et équipement d’un E H S  de  psychiatrie à Ghardaia                          S1 027 105 01 4045 000 047 07 003</t>
  </si>
  <si>
    <t>83cf4b22-0a8d-4fee-873d-ef0e24d12a24</t>
  </si>
  <si>
    <t>8516f740-59b1-41b2-87f4-d5d13d64e3ab</t>
  </si>
  <si>
    <t>Revétement de la  route Azzane - Col d’Anai sur 115 km.</t>
  </si>
  <si>
    <t>85a7c639-2c00-4eb9-9397-7a2fb110094d</t>
  </si>
  <si>
    <t>85d49903-c42c-41ed-968c-c7874ebd2d78</t>
  </si>
  <si>
    <t>8676baf8-9c6f-4d18-b34b-6d30b8890d5c</t>
  </si>
  <si>
    <t>8699ea82-e1e4-4715-99fc-5607b236507f</t>
  </si>
  <si>
    <t>86b39b10-b2af-4ac2-91cb-e7f04dcd9f00</t>
  </si>
  <si>
    <t>F1.027.105.01.4048.000.053.22.004                                  Etude , réalisation et équipement d’un hôpital de 120 lits à In Salah</t>
  </si>
  <si>
    <t>86dfc296-59fa-49f2-b953-eeb736f6a456</t>
  </si>
  <si>
    <t>Etude, réalisation et équipement d’un établissement pénitentiaire (300) détenus à Frenda.</t>
  </si>
  <si>
    <t>reste lot aspect de sécurité+signal d’appel, déc. chang. Int. pour ajouter la partie ""équip"" n° MF/2024/DM/202 du 04/03/2024</t>
  </si>
  <si>
    <t>86e8cdec-4f09-4187-b7f1-b7d7b786c16a</t>
  </si>
  <si>
    <t>N1 021 079 01 4856 000 056 23 001                                     Etude, Réalisation de 550 logements destinés à la résorption de l’habitat précaire (RHP) wilaya de Djanet.</t>
  </si>
  <si>
    <t>872ab41b-3c26-4055-a3ba-7227afc4efdf</t>
  </si>
  <si>
    <t>Réalisation et équipement d’un établissement de prévention 300 places à In Guezzam</t>
  </si>
  <si>
    <t>878bbb81-7965-467d-a1ca-9b37a373c4f0</t>
  </si>
  <si>
    <t>884b4ab9-5ab8-4e0f-bc40-662964e5f377</t>
  </si>
  <si>
    <t>88a241d8-e9b6-4729-a792-3ee18c1a2933</t>
  </si>
  <si>
    <t>N.1.012.051.01.4005.000.007.11.007 N.K.5.621.5.262.107.11.01                                                                Suivi et réalisation de 3000 lits  d’hébergement</t>
  </si>
  <si>
    <t>8960ad4e-6689-44f4-a1d9-332c9cdfa44f</t>
  </si>
  <si>
    <t>89b8feb8-31be-4f3f-a432-1c15a7f10150</t>
  </si>
  <si>
    <t>051:Hydraulique---096- Assainissement et protection du milieu naturel---01- Réseaux d’assainissement et Système d’épuration</t>
  </si>
  <si>
    <t>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t>
  </si>
  <si>
    <t>Rejet des 03 marchés par CMW, lancement d’une nouvelle procédure, étude en cours, attente visa CTH</t>
  </si>
  <si>
    <t>89e02cf0-dc5a-4bbd-9c78-b9ce4843b85f</t>
  </si>
  <si>
    <t>8c07f96a-0c36-413c-8ee3-ba732752070d</t>
  </si>
  <si>
    <t>8c45b009-6205-4e7c-9b55-a195a2b92980</t>
  </si>
  <si>
    <t>8c4752e5-4518-429b-843a-db7dc2cc4555</t>
  </si>
  <si>
    <t>Etude, réalisation et équipement d’un hôpital 120 lits à DjamaaS.1.027.105.01.4857.000.057.22.001</t>
  </si>
  <si>
    <t>027:Santé---Programme : ""105"" Prévention et Soins---Sous Programme :"" 01"" Prévention et Soins</t>
  </si>
  <si>
    <t>Etude, réalisation et équipement d’un hôpital 120 lits à Djamaa
S.1.027.105.01.4857.000.057.22.001</t>
  </si>
  <si>
    <t>8cca6e4c-7f00-4dbf-b66b-e7eb906aed00</t>
  </si>
  <si>
    <t>8cd8e647-57bf-4f2d-a153-7763b9256854</t>
  </si>
  <si>
    <t>N.1.024.091.01.4054.000.054.22.001 Réalisation de la nouvelle piste d’atterrissage sur 3000x45 m et ses annexes à l’aérodrome de Tinzaoutine</t>
  </si>
  <si>
    <t>8cfbe3b9-cfae-4740-86f5-0f34a8ab7e13</t>
  </si>
  <si>
    <t>8d19af4b-1aee-42cf-8975-03427f09e91c</t>
  </si>
  <si>
    <t>Réalisation de la station de dessalement de l’eau de mer Tamdat Ougemoune de capacité 60 000 m3/j;</t>
  </si>
  <si>
    <t>Impact du projet Renforcement de l’AEP des communes côtières. Population touchée par le projet 190 000 habitants,</t>
  </si>
  <si>
    <t>8d51878a-f28d-46cb-b6f5-10be4dc2f902</t>
  </si>
  <si>
    <t>8d5bdc6f-f035-4059-885c-2f2a463fd2e0</t>
  </si>
  <si>
    <t>NK5.521.2.262.128.18.14 Réalisation du dédoublement de la RN 60/60A ente M’sila - Hammam Dalaa limite wilaya de Bou Arreridj sur 38 km (y compris l’évitement de la ville de Hammam Dalaa sur 10 km)</t>
  </si>
  <si>
    <t>8d733de5-a6c4-4d76-95cd-c51a46a168a6</t>
  </si>
  <si>
    <t>8df422c2-e7a7-433c-87a3-ad9c7f3fd09b</t>
  </si>
  <si>
    <t>8e075105-938d-4491-94cc-2fac62f71dc7</t>
  </si>
  <si>
    <t>S.1.027.105.01.4007.000.007.14.023  FSDRS.73.262.107.14.01                                                                   Etude, suivi, réalisation et equipement d’un hopital de 240 lits à Biskra (Remplacement de l’hopital Hakime Saadane)</t>
  </si>
  <si>
    <t>8ea8f336-ed96-477d-9aec-7c9b2b46c822</t>
  </si>
  <si>
    <t>Réalisation de trois échangeurs sur l’évitement (sud-est)de la ville de Tiaret.</t>
  </si>
  <si>
    <t>Op gelée jusqu’ au 09/05/2023, relancée conformément à l’envoi n°8438/MF/DGB/DRBCMP/DRBEJ/2021 du 07/12/2021 de Mr le DGB à Mr le wali de M’sila.</t>
  </si>
  <si>
    <t>8eacab08-7dd4-4ff7-98ad-b69294e42c39</t>
  </si>
  <si>
    <t>8ec30b9f-5096-4471-b4a7-7faf5608a6a9</t>
  </si>
  <si>
    <t>S.1.020.076.01.4707.000.007.23.001Etude d’adaptation,suivi,contrôleet travaux de réalisation et equipement de 08 centres de proximité pour le stockage intermédiaire des céréales au niveau de la wilaya de Biskra</t>
  </si>
  <si>
    <t>020:Agriculture, Développement Rural et Pêche---S.1.020.076.01.4707.000.007.23.001Etude d’adaptation,suivi,contrôleet travaux de réalisation et equipement de 08 centres de proximité pour le stockage intermédiaire des céréales au niveau de la wilaya de Biskra---S.1.020.076.01.4707.000.007.23.001Etude d’adaptation,suivi,contrôleet travaux de réalisation et equipement de 08 centres de proximité pour le stockage intermédiaire des céréales au niveau de la wilaya de Biskra</t>
  </si>
  <si>
    <t>S.1.020.076.01.4707.000.007.23.001
Etude d’adaptation,suivi,contrôleet travaux de réalisation et equipement de 08 centres de proximité pour le stockage intermédiaire des céréales au niveau de la wilaya de Biskra</t>
  </si>
  <si>
    <t>8ed96268-c84a-4355-8436-0c0b9cf42635</t>
  </si>
  <si>
    <t>NE5.521.2.262.128.18.13 Réalisation de l’évitement Nord/Est de la ville de Boussaada, Maadher -RN46-RN08 sur 15 KM (1ere Tranche)</t>
  </si>
  <si>
    <t>8fff0568-a42b-4414-8969-aca9f7ddc5ce</t>
  </si>
  <si>
    <t>901845fa-f2bd-4f5d-a6b6-e48d92e700f0</t>
  </si>
  <si>
    <t>902194c1-bcd5-4b06-a3a9-4e165e3fd870</t>
  </si>
  <si>
    <t>Revétement de la  route Takisset - Col d’Anai sur 115 km.</t>
  </si>
  <si>
    <t>904f21df-1202-4754-a606-a9e00889aa19</t>
  </si>
  <si>
    <t>906a964e-a306-416c-9e0e-b9f34c2b770a</t>
  </si>
  <si>
    <t>REALISATION DES COLLECTEURS PRINCIPAUX D’ASSAINISSEMENT Y COMPRIS SYSTEME EPURATOIRE A BENI CHAIB</t>
  </si>
  <si>
    <t>9090733c-a858-41f8-815c-c16a6909d12a</t>
  </si>
  <si>
    <t>Etude et réalisation d’un centre frontalier mixte (DGSN - DGD) avec (05) logements de fonction et acquisition d’un groupe électrogène à Ouled-Moumen</t>
  </si>
  <si>
    <t>909e1829-3e61-4145-b0c8-6c089d62194b</t>
  </si>
  <si>
    <t>90cbb5db-d480-4e4f-a5d4-4de062f25fb1</t>
  </si>
  <si>
    <t>SF5.732.1.262.105.07.02S1.027.105.01.4005.000.005.07.001Etude, réalisation et équipement  d’un hopital psychiatrique à El-madher</t>
  </si>
  <si>
    <t>9128e1cb-792e-4708-b760-1194f0f31465</t>
  </si>
  <si>
    <t>916288fe-aa36-4870-923f-8a788cc42f39</t>
  </si>
  <si>
    <t>929f2c33-6cf5-4604-97cb-1b28c684e8c3</t>
  </si>
  <si>
    <t>92ab5721-181a-4de7-b4f4-b0245159e264</t>
  </si>
  <si>
    <t>Travaux achevés, reste paiement et clôture de l’opération</t>
  </si>
  <si>
    <t>92ec91fc-c288-4054-b0a1-e725388dca8d</t>
  </si>
  <si>
    <t>93339113-ff10-41f4-bc85-9b02ac1da698</t>
  </si>
  <si>
    <t>Etude et Réalisation d’un parking avion E pour la nouvelle aérogare de Annaba</t>
  </si>
  <si>
    <t>942c5f03-c149-440d-9562-14a5c5440c00</t>
  </si>
  <si>
    <t>943a8410-dc59-46c3-88a5-7eea9e48c3f2</t>
  </si>
  <si>
    <t>Réalisation d’un hôpital 240 lits à Ain M’Lila</t>
  </si>
  <si>
    <t>946b1ef1-f932-49ba-a93c-86f8762084b1</t>
  </si>
  <si>
    <t>947d4da6-ba5f-43f5-979b-5fe0014897b9</t>
  </si>
  <si>
    <t>94c28804-b7a2-4bbf-98f6-31cf40fae345</t>
  </si>
  <si>
    <t>95e91129-8a44-4ef3-a2c3-870e61124728</t>
  </si>
  <si>
    <t>960d084f-ad07-4ea0-a87b-3d5bd77c851a</t>
  </si>
  <si>
    <t>Réalisation du dédoublement de la RN8 entre Sour El Ghozlane et limite de wilaya de M’Sila sur 32 Km (1ere tranche sur 17 Km) (wilaya de bouira)</t>
  </si>
  <si>
    <t>9610b83e-949f-4ead-a418-e9de51574481</t>
  </si>
  <si>
    <t>Réalisation et équipement d’un hôpital de 60 lits à  Berriane                                 S1 027 105 01 4045 000 047 06 001</t>
  </si>
  <si>
    <t>961deb5b-af60-47ee-8aa2-80ee89484fe7</t>
  </si>
  <si>
    <t>N 1 027 105 01 4043 000 044 08 001NF5.731.1.262.144.08.01Etude, réalisation  et équipement d’un hôpital de 240 lits</t>
  </si>
  <si>
    <t>9687f214-1cb2-4ddf-a835-07e8abd19fcf</t>
  </si>
  <si>
    <t>S.1.015.060.01.4830.000.030.06.003Etude, réalisation et équipement d’une piscine olympique à Ouargla</t>
  </si>
  <si>
    <t>96d23b43-b554-4b1b-9469-01b126d59db5</t>
  </si>
  <si>
    <t>Etude et réalisation d’un système de vidéosurveillance  dans la wilaya de Ghardaia S1 021 080 02 4847 000 047 14 012</t>
  </si>
  <si>
    <t>975cc24f-b156-4c4e-9fd7-77ddf36aabeb</t>
  </si>
  <si>
    <t>Réalisation d’une zone industrielle à Oued El Berdi wilaya de Bouira sur 193 Ha (tranche 2)</t>
  </si>
  <si>
    <t>976d64a5-15fb-476e-bfa8-419f5bac7373</t>
  </si>
  <si>
    <t>9770f335-5ea1-458d-a7ec-b047a4da12c3</t>
  </si>
  <si>
    <t>97d7217a-a8da-4ff1-9502-6da03333a472</t>
  </si>
  <si>
    <t>Gaz naturel  pour les zones d’ombre</t>
  </si>
  <si>
    <t>989475e4-81ba-4012-8ded-8357368c8f42</t>
  </si>
  <si>
    <t>Etude, suivi et réalisation d’un hôpital de 120 lits à Souk-Ahras</t>
  </si>
  <si>
    <t>98d0fdb8-28b2-4b1a-9c45-f854c662fdb8</t>
  </si>
  <si>
    <t>Travaux de VRD des lotissements créés dans le cadre  de développement de l’offre foncière publique dans les wilaya du Sud                                                        S1 021 080 02 4847 000 047 18 015</t>
  </si>
  <si>
    <t>9a66bbc8-aa88-41e3-bc0f-a9f51a020641</t>
  </si>
  <si>
    <t>9ae758d0-054b-4115-ac47-2631e6f09d27</t>
  </si>
  <si>
    <t>9b1f08b4-08e4-400c-9911-a6bbc6a5a77a</t>
  </si>
  <si>
    <t>9b4d755e-1ba3-4a38-b08a-6ebcaf8b532d</t>
  </si>
  <si>
    <t>9b701cf3-b328-41df-83d7-ad2054f0eb85</t>
  </si>
  <si>
    <t>9c9c06f5-4014-4408-92de-884cde413dc2</t>
  </si>
  <si>
    <t>9c9cd8f8-42c1-4171-9ad6-7eba967ef4d2</t>
  </si>
  <si>
    <t>Réalisation d’une route reliant Z’malet Emir AEK et Nadhoura sur 42 km</t>
  </si>
  <si>
    <t>9cd366f5-41df-43f7-929a-5e851abd745e</t>
  </si>
  <si>
    <t>024:Travaux Publics et Infrastructures de Base---Programme : ""090""infrastructures routières et autoroutières---Sous Programme :"" 01"" Développement des Infrastructures Routières</t>
  </si>
  <si>
    <t>9d20f943-9197-453d-87b2-9cc2f0955ea4</t>
  </si>
  <si>
    <t>9d4e07b3-fda1-460d-91da-aeea7ea3a984</t>
  </si>
  <si>
    <t>9d61f921-52b0-4d2f-b657-a37ededf7f26</t>
  </si>
  <si>
    <t>Acquisition d’accélérateurs et accessoires de radiothérapie au profit du CAC Chlef  .</t>
  </si>
  <si>
    <t>9e85020d-cf84-4f4a-9b9f-695e61c183b5</t>
  </si>
  <si>
    <t>Raccordement des systèmes d’AEP de la wilya de Boumerdes Dellys-Boudouaou-Hammadi au SPET.</t>
  </si>
  <si>
    <t>9f043e72-337b-4944-9c34-c056b69f1d47</t>
  </si>
  <si>
    <t>9f0a8051-6e1e-4840-8043-c490f4930574</t>
  </si>
  <si>
    <t>9f871102-f6e8-4bd3-b8f7-75afe8e207e9</t>
  </si>
  <si>
    <t>a008c541-388f-4e06-aee2-3a7ad05d0948</t>
  </si>
  <si>
    <t>a036bf93-4124-46f3-a19d-0dfc5a8a70c2</t>
  </si>
  <si>
    <t>a15feaed-57b9-4367-8c91-3416a2a8eb88</t>
  </si>
  <si>
    <t>a1887270-ec0c-4b69-93a6-d3cf3fafcbce</t>
  </si>
  <si>
    <t>S1.027.105.01.4033.000.033.19.004                                                       Suivi et réalisation d’un  hôpital de 60 lits à Deb Deb</t>
  </si>
  <si>
    <t>a20e617c-7f27-4a44-8211-b836d88dc133</t>
  </si>
  <si>
    <t>a265600b-f813-4155-ba06-ee9025275358</t>
  </si>
  <si>
    <t>Réalisation d’une cour de justice a El- M’ghaier</t>
  </si>
  <si>
    <t>006:Justice--- Réalisation d’une cour de justice a El- M’ghaier--- Réalisation d’une cour de justice a El- M’ghaier</t>
  </si>
  <si>
    <t xml:space="preserve"> Réalisation d’une cour de justice a El- M’ghaier</t>
  </si>
  <si>
    <t>a26b68f8-83d5-4180-b2d8-6d0af8a7173c</t>
  </si>
  <si>
    <t>a2db668d-5d57-47eb-874f-47121cd3de70</t>
  </si>
  <si>
    <t>a31cb6c3-28e8-449d-8c04-e4ac514555af</t>
  </si>
  <si>
    <t>a358bdb0-7d27-4529-be4f-c30be1243438</t>
  </si>
  <si>
    <t>REALISATION DU DEDOUBLEMENT DE LA RN14 ENTRE TISSEMSILT ET LIMITE WILAYA AVEC TIARET SUR 08 KMS AVEC CONSTRUCTION D’UN ECHANGEUR</t>
  </si>
  <si>
    <t>a3ed557f-4f01-4260-a6b5-9e1f6cde57f6</t>
  </si>
  <si>
    <t>S.1.027.105.01.4007.000.007.14.024  FSDRS.73.262.107.14.03                                                                       Etude, suivi, réalisation et equipement d’un hopital de 60 lits (Cardio-vasculaire) à Biskra</t>
  </si>
  <si>
    <t>Etude achevée. Réalisation : Appel d’offre lancé</t>
  </si>
  <si>
    <t>a4754682-adc9-4116-b3b0-8864fc38f5e2</t>
  </si>
  <si>
    <t>a51f484a-b78b-49bb-8356-81c8a2db125c</t>
  </si>
  <si>
    <t>Etude, réalisation et équipement d’un établissement de prévention et réadaptation de 300 détenus à Issers</t>
  </si>
  <si>
    <t>Travaux à l’arrêt depuis le 29/08/2022, résiliation à l’amiable du marché est en cours.</t>
  </si>
  <si>
    <t>a57370ae-c34f-47af-8e82-8fc288777cec</t>
  </si>
  <si>
    <t>a5866749-4781-4e55-ae2d-75332509cf28</t>
  </si>
  <si>
    <t>SF5.731.1.262.128.14.12 Etude, suivi, réalisation et équipement d’un complexe mère et enfant à Bou-saada</t>
  </si>
  <si>
    <t>a5ca6968-1f54-4b5a-ae30-e95e7308eded</t>
  </si>
  <si>
    <t>a601cd09-c31f-4f5f-a11e-5a06e55d0c6d</t>
  </si>
  <si>
    <t>a631190c-4e6b-44a7-b351-d7f741e8db13</t>
  </si>
  <si>
    <t>a68c7c96-4c2c-4d72-99e7-fd6f663a8123</t>
  </si>
  <si>
    <t>a6fe545c-bf77-4256-9d31-2f8b6e66d52d</t>
  </si>
  <si>
    <t>a722024c-2c1d-4610-916a-b43419f32261</t>
  </si>
  <si>
    <t>SF5.853.3.262.128.07.03 Réalisation et équipement D’un établissement pénitentiaire de 300 détenus à Sidi-Hadjes</t>
  </si>
  <si>
    <t>a7d4fae7-2bf2-40fc-be1e-943469b48030</t>
  </si>
  <si>
    <t>a7ed9607-06cf-414a-8987-3fbdffe06329</t>
  </si>
  <si>
    <t>a851c9d7-5297-4206-b185-81c92e246f39</t>
  </si>
  <si>
    <t>a88a5ef4-6fcd-45e6-bc29-66851cea3094</t>
  </si>
  <si>
    <t>SF5.731.1.262.128.14.11 Etude, suivi, réalisation et équipement d’un hôpital 240 lits à M’sila</t>
  </si>
  <si>
    <t>a8c3a3ca-d35c-42c0-9d4c-b89cbb962cf8</t>
  </si>
  <si>
    <t>a8fa05c6-ffd6-41ba-b561-9eee8c2f4830</t>
  </si>
  <si>
    <t>Etude, Realisation Et Equipement D’Une Residence Universitaire De 1000 Lits A Saida</t>
  </si>
  <si>
    <t>a9249f8c-6d6a-4afe-87e5-4be38a728c7b</t>
  </si>
  <si>
    <t>N.1.051.094.01.4818.000.018.11.003 Réalisation de l’alimentation en eau potable de Taher et des agglomérations environnantes à partir du barrage d’El Agrem.</t>
  </si>
  <si>
    <t>En cours, Lots 1,2,4 et 5 achevéslot 3 : indemnisation des citoyens en cours pour l’achèvement des travaux</t>
  </si>
  <si>
    <t>a9c727e0-73a6-4477-99d1-c5652fadf7b3</t>
  </si>
  <si>
    <t>aa7ec4a9-0551-471d-8884-1d3696aeed7d</t>
  </si>
  <si>
    <t>aaaaaaaa-1111-1111-1111-111111111111</t>
  </si>
  <si>
    <t>aaaaaaaa-aaaa-aaaa-aaaa-aaaaaaaaaaaa</t>
  </si>
  <si>
    <t>Construction École Primaire de Koné</t>
  </si>
  <si>
    <t>ab2e6f93-ae70-4802-afb4-808a3d9807d0</t>
  </si>
  <si>
    <t>S.1.021.080.02.4830.000.030.18.002Travaux de VRD des lotissements créés dans le cadre de développement de l’offre foncière publique dans les wilayas du Sud -prog .2018</t>
  </si>
  <si>
    <t>ab2f57c4-1674-46c5-a01e-78e4d0525442</t>
  </si>
  <si>
    <t>ac3e1201-8920-403e-b6f4-ef4b90a5edb5</t>
  </si>
  <si>
    <t>Réalisation des ouvrages aval au système d’’AEP du couloir Tichy Haf - Béjaia (3ème tranche).</t>
  </si>
  <si>
    <t>Lots 01-02 et 03 achevés et mis en serviceLots 04 et 06: manque amenée de l’énérgie Lot 05 en cours</t>
  </si>
  <si>
    <t>ad065dcf-5573-4f8d-852a-df263d05e4c3</t>
  </si>
  <si>
    <t>ad17849d-04df-444e-9852-865a4d8e2708</t>
  </si>
  <si>
    <t>ad3ee04c-04db-4958-8550-bc9857c65085</t>
  </si>
  <si>
    <t>Réhabilitation et amélioration urbaine des vieux quartiers de Cherchell, Koléa, Gouraya , Tipasa, Hadjout et Fouka</t>
  </si>
  <si>
    <t>adf97f4e-ff7e-42f2-8f4d-7bfa92dc5553</t>
  </si>
  <si>
    <t>Suivi et réalisation de 2000 Lits d’hébergement à El-Tarf</t>
  </si>
  <si>
    <t>ae778371-a254-4e89-b6a8-1e495d352e23</t>
  </si>
  <si>
    <t>Aménagement aval d’alimentation en eau potable du système du barrage Koudiat Acerdoune des centres de : Bouderbala, Kadiria,Aomar,Djebahia et Lakhdaria</t>
  </si>
  <si>
    <t>ae946077-afcb-47c2-a5fb-f80c1ae925ea</t>
  </si>
  <si>
    <t>N.1.012.051.01.4830.000.030.12.002Suivi et réalisation de 1500 lits d’hébergement</t>
  </si>
  <si>
    <t>aea5ba91-7092-4302-b9cb-85f570441871</t>
  </si>
  <si>
    <t>af32baef-8a9f-461c-8ba2-8bd661146d91</t>
  </si>
  <si>
    <t>Etude, réalisation et équipement d’un hôpital 120 lits à Sougueur</t>
  </si>
  <si>
    <t>af4e6475-692d-43f9-a30e-614e87e5a753</t>
  </si>
  <si>
    <t>Etude d’adaptation, suivi, contôle et travaux de réalisation et équipement de 06 centres de proximité pour le stockage intermédiaire des céréales au niveau de la wilay de Blida</t>
  </si>
  <si>
    <t>af647f7c-ac62-47c9-b385-7c8df26aaaef</t>
  </si>
  <si>
    <t>S.1.020.076.01.4728.000.028.24.001Etude D’adaptation, Suivi, Contrôle et travaux de réalisation et équipements de 07 centres de proximité  pour le stokage intermédiare des céréales au niveau de la wilya de m’sila</t>
  </si>
  <si>
    <t>020:Agriculture, Développement Rural et Pêche---Programme 76 :  Agriculture et développement rural---Total S.Programme 01 -développement  de l’agriculture</t>
  </si>
  <si>
    <t>afdfa52d-0b5a-4f11-9205-b908cbbf2a15</t>
  </si>
  <si>
    <t>b0c2dd36-a66d-4d67-815d-ef3ba3f0567c</t>
  </si>
  <si>
    <t>b0d60f8a-b5b9-48bb-a01c-8a5e31a057cd</t>
  </si>
  <si>
    <t>b0fa7504-f100-4837-94e6-a2247c8d4aa4</t>
  </si>
  <si>
    <t>b11c0613-d336-40e9-8b16-244eaba966a2</t>
  </si>
  <si>
    <t>b1718ea5-28ac-4da9-8458-0d182559cb21</t>
  </si>
  <si>
    <t>b293c6e9-bc85-4d87-8833-37272644c720</t>
  </si>
  <si>
    <t>Etude d’adaptation, suivi et réalisation d’un CHU 500 lits à Tizi Ouzou;</t>
  </si>
  <si>
    <t>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t>
  </si>
  <si>
    <t>b2af3bd3-a0ad-424d-8598-f0f32c0118e1</t>
  </si>
  <si>
    <t>b2b6c232-1e57-4657-9f69-095727a49cdc</t>
  </si>
  <si>
    <t>b2f605ef-033a-4a56-b93f-ff0a54de7258</t>
  </si>
  <si>
    <t>b325652a-0011-4f58-9f90-56d8602ce8b5</t>
  </si>
  <si>
    <t>b37fb876-badf-47af-ad5a-6c5409b71b4b</t>
  </si>
  <si>
    <t>Dédoublement du collecteur par la réalisation d’une galerie ovoidale sur 4.500ml N1 051 096 01 4847 000 047 22 003</t>
  </si>
  <si>
    <t>b3993ae3-251e-4e2a-9738-a6cd2e1ea803</t>
  </si>
  <si>
    <t>Suivi et réalisation d’un hopital de 120 lits à Ksar Chellala Tiaret</t>
  </si>
  <si>
    <t>b3a5854a-4859-410c-aea5-db5d50815e47</t>
  </si>
  <si>
    <t>Réalisation d’une station d’épuration à Menaceur y compris système de collecte pour la protection du barrage de Boukerdane</t>
  </si>
  <si>
    <t>Opération en cours -STEP Mencaceur : à l’arret -Système de collecte : travaux en cours* Demande de réévaluation pour prise en charge partie conditionnelle (500 MDA) rejeté par le MF/DGB en date du 24/03/2024: : services DGB resaisis en date du 19/05/2024</t>
  </si>
  <si>
    <t>b4963acc-4475-45dd-ae5c-93ea598841f7</t>
  </si>
  <si>
    <t>b4b52bb1-3e3b-419e-be1a-e0f83dd072de</t>
  </si>
  <si>
    <t>Etude d’adaptation, suivi et réalisation d’un hôpital 120 lits en remplacement de l’ancienne structure à Sedrata</t>
  </si>
  <si>
    <t>b51a1d7d-5b96-4851-9620-2dfc5f804fdb</t>
  </si>
  <si>
    <t>b56cd2c9-909a-450c-a535-18513a90ac3d</t>
  </si>
  <si>
    <t>N.1.027.105.01.4830.000.030.13.003Réalisation d’un hôpital de 60 lits à Rouissat</t>
  </si>
  <si>
    <t>b63032b7-bcdb-4276-a440-9fd37b85ee28</t>
  </si>
  <si>
    <t>N 1 006 022 04 4844 000 044 06 001NF5.853.3.262.144.06.01Réalisation d’un EP (1000) détenus à Ain Defla</t>
  </si>
  <si>
    <t>b6831e83-a596-4c67-959e-538d4dd6f0ac</t>
  </si>
  <si>
    <t>b6fe630d-6bb9-4eb7-9535-c5b61ed65fa5</t>
  </si>
  <si>
    <t>b71f7363-89e9-4771-9d3d-62f39db3f677</t>
  </si>
  <si>
    <t>Pénétrante autoroutière reliant le port de Béjaia à l’autoroute Est -Ouest au niveau d’Ahnif sur 100 Kms ""déplacement de réseaux""</t>
  </si>
  <si>
    <t>b7ee1805-d2fa-4435-9176-4cc79fa02b0b</t>
  </si>
  <si>
    <t>N.1.027.105.01.4054.000.054.22.004 Etude, réalisation et équipement d’un Hôpital 60 lits à Tin Zaouatine</t>
  </si>
  <si>
    <t>b80dbc39-a62d-4b11-b5f5-1a5a7fdd493e</t>
  </si>
  <si>
    <t>b8e6903a-02ae-483d-8e1f-e8b058e8bb8f</t>
  </si>
  <si>
    <t>N.1.027.105.01.4054.000.054.22.003 Etude, réalisation et équipement d’un Hôpital 60 lits à In Guezzam</t>
  </si>
  <si>
    <t>b91c791e-5f4e-473b-b5c0-6380499eb104</t>
  </si>
  <si>
    <t>Réalisation, équipement et exploitation de la station d’épuration des eaux ussées de la ville de Berrouaghia pour 100.000 eq/hab (y compris étude d’exécution)</t>
  </si>
  <si>
    <t>b92431e3-2790-4e93-9392-ad07d76b4f8d</t>
  </si>
  <si>
    <t>b984b983-b41e-4759-ac7a-ed93add7848a</t>
  </si>
  <si>
    <t>b9a3f560-57d6-4a20-a74c-d6444aca80a2</t>
  </si>
  <si>
    <t>ba076b79-4b22-4e0f-90a0-6115c95f7d54</t>
  </si>
  <si>
    <t>ba229d57-a606-401d-836d-4a8802b59fb9</t>
  </si>
  <si>
    <t>baa24765-a3db-4cb5-8594-565deb4dcbaf</t>
  </si>
  <si>
    <t>bae5ef31-8ef9-4c70-b970-1b03d5b84d27</t>
  </si>
  <si>
    <t>Réalisation d’une zone industrielle à Ouled Gacem, wilaya d’Oum El Bouaghi sur 399,85 ha.</t>
  </si>
  <si>
    <t>bb062433-5c8d-4e04-9702-fc038f697688</t>
  </si>
  <si>
    <t>bb4455ce-2a08-466b-b8b6-dc336cddf40b</t>
  </si>
  <si>
    <t>bb6924df-dafb-4b9b-92d0-801d08d6cd99</t>
  </si>
  <si>
    <t>bbbbbbbb-2222-2222-2222-222222222222</t>
  </si>
  <si>
    <t>bbbbbbbb-bbbb-bbbb-bbbb-bbbbbbbbbbbb</t>
  </si>
  <si>
    <t>Équipement Hôpital Central</t>
  </si>
  <si>
    <t>bbcb9fa9-2774-409f-b100-b400f50e4a34</t>
  </si>
  <si>
    <t>bbf311f5-8f03-46be-8a14-80ad2cab5a1c</t>
  </si>
  <si>
    <t>Réalisation  et équipement d’un  établissement de Rééducation de 500 détenus a Ghardaïa                                                                                                                    S1 006 022 04 4847 000 047 07 001</t>
  </si>
  <si>
    <t>bbf68112-acc6-4f70-b88c-2f363d1d9bc6</t>
  </si>
  <si>
    <t>NK5.175.4.262.128.11.03 Etude, réhabilitation et développement de la Zone d’activité de M’sila</t>
  </si>
  <si>
    <t>bc7293f8-febe-4f2c-a9ca-a299b92c3344</t>
  </si>
  <si>
    <t>bfb8fa16-0007-474d-bddb-7c012508067a</t>
  </si>
  <si>
    <t>N.1.051.096.01.4830.000.030.22.006Réalisation d’une système d’évacuation des eaux pour le nouveau pole Ain beida , wilaya de Ouargla ( 02 tations de refoulement ,01 station d’épuration d’une capacité de 35000 eq/h et 26,5 kms de conduites de refoulement )</t>
  </si>
  <si>
    <t>en cours d’achevement</t>
  </si>
  <si>
    <t>c024626a-fe51-4ce1-935e-f6fd275c0786</t>
  </si>
  <si>
    <t>Réalisation de ( 11 ) ouvrages de stockage à travers la wilaya d’une capacité de stockage globale de 15.500 M                                                                                 N1 051 094 01 4847 000 047 22 001</t>
  </si>
  <si>
    <t>c07b7b69-b81b-4351-91f1-c0e16d118075</t>
  </si>
  <si>
    <t>c0cbcd0b-f5a2-448b-8aa3-d8e6f018eb89</t>
  </si>
  <si>
    <t>S.1.019.074.01.4002.000.007.14.002  FSDRS.17.262.107.14.02                                                      Etude et aménagement de deux (02) nouvelles Zones d’activite (Communes de Tolga et Branis)</t>
  </si>
  <si>
    <t>Etude achevée. Travaux d’aménagement : choix entreprise en cours</t>
  </si>
  <si>
    <t>c10d9c49-4c73-469c-ac72-2da8295390ff</t>
  </si>
  <si>
    <t>c12d99b3-8e4c-4eec-8d28-862106eb1b48</t>
  </si>
  <si>
    <t>c17a8c88-0d97-4c01-9941-cc81a0ff27f2</t>
  </si>
  <si>
    <t>Étude, suivi ,et réalisation et équipement d’un Hôpital de 60 lits à Bellil Hassi R’mel</t>
  </si>
  <si>
    <t>c1e93647-91df-4f35-8966-0a053a2b6f83</t>
  </si>
  <si>
    <t>NIRéalisation d’une cour de justice à Ouled Djellal</t>
  </si>
  <si>
    <t>006:Justice---NIRéalisation d’une cour de justice à Ouled Djellal---NIRéalisation d’une cour de justice à Ouled Djellal</t>
  </si>
  <si>
    <t>NI
Réalisation d’une cour de justice à Ouled Djellal</t>
  </si>
  <si>
    <t>c254a29d-8e05-4ba8-897f-7b9598b9662f</t>
  </si>
  <si>
    <t xml:space="preserve"> Travaux de mise à niveau ,extension et équipement du stade de Koléa (2è Tranche)
</t>
  </si>
  <si>
    <t>c2f1fe9d-7cc0-4543-8667-22e75814f264</t>
  </si>
  <si>
    <t>c337d700-e235-4be7-8c3c-031024d041ad</t>
  </si>
  <si>
    <t>c354eb87-8924-4ec4-ab11-8a5535575d61</t>
  </si>
  <si>
    <t xml:space="preserve"> Réhabilitation de la RN11 sur plusieurs sections</t>
  </si>
  <si>
    <t>c38f9b61-3abc-493c-afc1-b4d50da325ed</t>
  </si>
  <si>
    <t>ETUDE, REALISATION ET EQUIPEMENT D’UNE COUR DE JUSTICE</t>
  </si>
  <si>
    <t>c3bce1c5-01e6-4443-b3ae-fd1a4936bbe6</t>
  </si>
  <si>
    <t>S.1.006.022.04.4830.000.030.07.005Réalisation et équipement d’un établissement de prévention de 300 détenus à Touggourt</t>
  </si>
  <si>
    <t>c3e429fe-0d89-4e7e-8901-8cfa18cf5f4c</t>
  </si>
  <si>
    <t>c40b39c5-c684-4ad7-a94c-68865f5a1d64</t>
  </si>
  <si>
    <t>N1 006 021 01 4023 000 023 04 001Etude, réalisation et équipement d’une cour de justice à Annaba</t>
  </si>
  <si>
    <t>c40cb955-6769-49ab-a1a4-d0a08088d27d</t>
  </si>
  <si>
    <t>c474383b-3c9b-47de-a2d4-ab7e8e3c52cb</t>
  </si>
  <si>
    <t>c48232a4-6f2b-4d52-9435-6088be4e4c1d</t>
  </si>
  <si>
    <t>c48e2758-7bc1-4627-86e2-1fcc30a97b82</t>
  </si>
  <si>
    <t>c4a6f8c6-2bc9-4601-b027-4b6e1f8cbfd4</t>
  </si>
  <si>
    <t>c5081a27-9522-4739-8463-a2d12d1c4612</t>
  </si>
  <si>
    <t>N1 021 080 02 2054 000 054 23 001 Amélioration urbaine de l’ancien tissu urbain à travers la wilaya d’In Guezzam - 2023</t>
  </si>
  <si>
    <t>021:Habitat, Urbanisme et Ville--- N1 021 080 02 2054 000 054 23 001 Amélioration urbaine de l’ancien tissu urbain à travers la wilaya d’In Guezzam - 2023--- N1 021 080 02 2054 000 054 23 001 Amélioration urbaine de l’ancien tissu urbain à travers la wilaya d’In Guezzam - 2023</t>
  </si>
  <si>
    <t xml:space="preserve"> N1 021 080 02 2054 000 054 23 001 Amélioration urbaine de l’ancien tissu urbain à travers la wilaya d’In Guezzam - 2023</t>
  </si>
  <si>
    <t>c55a3ad0-26ee-409d-8da0-83dd74c72175</t>
  </si>
  <si>
    <t>N 1 005 020 01 4844 000 044 14 002NK5.831.2.262.144.14.01Réalisation d’un siège de wilaya à Ain Defla</t>
  </si>
  <si>
    <t>c5758123-95fd-4bab-90ba-189ad25ed963</t>
  </si>
  <si>
    <t>c59a40b7-dddf-4f62-89c4-b6c48d767615</t>
  </si>
  <si>
    <t>Réalisation d’une zone industrielle à Zaaroura wilaya de Tiaret (1ère Tranche) sur 327 ha.</t>
  </si>
  <si>
    <t>c5a68b8f-c7e3-47ab-b854-536a4b52f080</t>
  </si>
  <si>
    <t>c5ddbf1f-2cfd-4744-9658-ef1d4bd14065</t>
  </si>
  <si>
    <t>NK5.731.1.262.128.10.10 Réalisation d’un Hôpital 60 lits à Hammam-Dalaa</t>
  </si>
  <si>
    <t>c60dfbd9-61b7-4e47-8f13-5fffe11a9f29</t>
  </si>
  <si>
    <t>S.1.014.057.01.4807.000.007.14.002  FSDRS.75.262.107.14.01                                                                           Etude, réalisation et équipement d’un musée pluridisciplinaire à Biskra</t>
  </si>
  <si>
    <t>c636ba06-5130-4ed4-84ef-c0b4a093b26d</t>
  </si>
  <si>
    <t>012:Enseignement Supérieur et  Recherche Scientifique---049  Programme: Enseignement et formation supérieurs---01 Premier et deuxième cycles d’enseignement</t>
  </si>
  <si>
    <t>c674b605-90e4-4757-8916-6a882f826b7a</t>
  </si>
  <si>
    <t xml:space="preserve"> Réalisation de six (6) réservoirs d’une capacités de 2 000 m3 chaqu’un au daira de Damous ,Gouraya, Cherchell ,Sidi Amar y compris le système d’adduction et de distribution </t>
  </si>
  <si>
    <t>Opération en cours  :                                                 * 01 projet Achevée                                                      * 04 projets : travaux  en cours         * 01 projet procedure administratif en cour aprés la résiliation de la première Entreprise ( zone d’ombre)</t>
  </si>
  <si>
    <t>c74cfda2-f285-4267-b615-c478133e1b51</t>
  </si>
  <si>
    <t>Etude et réalisation de la route reliant Mih Nacer El-Borma (limite avec wilaya d’Ouargla) sur 200 kms</t>
  </si>
  <si>
    <t>c78784c1-99a2-471f-922b-415dd8b6ce37</t>
  </si>
  <si>
    <t>Achèvement du renforcement de l’alimentation en eau potable des localités de Frenda, Ain Kermes, Medrissa, Madna, Sidi Abderahmane et Rosfa à partir de la nappe du chott chergui.</t>
  </si>
  <si>
    <t>c7f72c17-457e-4691-b69a-860ba79c301a</t>
  </si>
  <si>
    <t>c896da23-5649-458e-bffd-26b007e4c793</t>
  </si>
  <si>
    <t>N 1 021 080 02 2056 000 056 23 001  Amélioration urbaine de l’ancien tissu urbain à travers la wilaya de Djanet - 2023.</t>
  </si>
  <si>
    <t>021:Habitat, Urbanisme et Ville---N 1 021 080 02 2056 000 056 23 001  Amélioration urbaine de l’ancien tissu urbain à travers la wilaya de Djanet - 2023.---N 1 021 080 02 2056 000 056 23 001  Amélioration urbaine de l’ancien tissu urbain à travers la wilaya de Djanet - 2023.</t>
  </si>
  <si>
    <t>c8d7cb09-ab88-4038-885f-3ae7bf58f732</t>
  </si>
  <si>
    <t>c8f22472-fedd-4aa6-867c-137412c258d7</t>
  </si>
  <si>
    <t>Réalisation d’une Station d’épuration d’une capacité de 70000 EQ/HB avec drainage des eaux pluviales du parc industriel El- Kseur</t>
  </si>
  <si>
    <t>c9afa9dd-535f-4847-9f40-08723318bf3a</t>
  </si>
  <si>
    <t>N1.006.021.01.4833.000.033.08.002                                                    Etude , réalisation et équipement d’une Cour de justice à Illizi</t>
  </si>
  <si>
    <t>ca751707-73c2-4f32-ba71-d47f715d9661</t>
  </si>
  <si>
    <t>cacfb081-7140-4647-986b-43ec12a96e45</t>
  </si>
  <si>
    <t>N1.027.105.01.4033.000.033.08.006                                                           Etude et réalisation d’un Hôpital de 60 lits à In Amenas</t>
  </si>
  <si>
    <t>cad236e1-6f7b-458e-b284-58afd1065d69</t>
  </si>
  <si>
    <t>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t>
  </si>
  <si>
    <t>cb1ea768-59bb-46a2-aac7-0d13f677a443</t>
  </si>
  <si>
    <t>N.1.015.060.01.4830.000.030.10.002Etude, réalisation et équipement d’une salle OMS de 3000 places à Ouargla ( Programme complémentaire 2010)</t>
  </si>
  <si>
    <t>cb316ea7-86d5-4dd8-a987-d3a110385f46</t>
  </si>
  <si>
    <t>7d7c5312-025c-48c3-a3a4-a05c1eb49567</t>
  </si>
  <si>
    <t>cbe0cc3e-f04a-40fb-a97f-6e79050b856f</t>
  </si>
  <si>
    <t>Stration d’épuration mise en service et fonctionnelle reste le raccordement des  localités</t>
  </si>
  <si>
    <t>cbe86f75-b22c-4186-9d32-3198b6c2f7d7</t>
  </si>
  <si>
    <t>cc037ca8-105a-4113-9c79-cbb87ba8b59b</t>
  </si>
  <si>
    <t>cccccccc-3333-3333-3333-333333333333</t>
  </si>
  <si>
    <t>cccccccc-cccc-cccc-cccc-cccccccccccc</t>
  </si>
  <si>
    <t>Rénovation Route Nationale 1</t>
  </si>
  <si>
    <t>cd12266a-fe53-4b37-b4b8-7c7bb844061e</t>
  </si>
  <si>
    <t>Suivi, Réalisation et équipement d’un hôpital 120 lits à Ain Bessem</t>
  </si>
  <si>
    <t>cd8a1406-9eba-4631-a797-043268af28b5</t>
  </si>
  <si>
    <t>Travaux L’amélioration urbaine DOTATION 2013</t>
  </si>
  <si>
    <t>cd9e24a5-bfb4-4731-92d4-0aed1605f5cc</t>
  </si>
  <si>
    <t>S 1 020 076 01 4744 000 044 23 001Etude d’adaptation, suivi, contrôle et travaux de réalisation et équipement de 11 centres de proximité pour le stockage intermédiare des cériales au niveau de la wilaya de Ain Defla</t>
  </si>
  <si>
    <t>cdce55f9-efd7-4bf9-86f5-0cb56ab7f365</t>
  </si>
  <si>
    <t>Étude, suivi , réalisation et équipement d’un Hôpital de 60 lits à Ain Madhi</t>
  </si>
  <si>
    <t>cdfe9fc8-12cb-45f1-a9c4-31da26b1d602</t>
  </si>
  <si>
    <t>Réalisation d’un port de pêche et de plaisance à Tala Guilef (Bejaia)</t>
  </si>
  <si>
    <t>ceb33f84-704a-4416-95ce-d7194d5a2143</t>
  </si>
  <si>
    <t>Etude d’adaptation, suivi, contrôle et travaux de réalisation et équipement de 04 centres de proximité pour le stockage intermédiaire des céréales au niveau de la wilaya d’el M’GhaierS.1.020.076.01.4757.000.057.23.001</t>
  </si>
  <si>
    <t>020:Agriculture, Développement Rural et Pêche---Etude d’adaptation, suivi, contrôle et travaux de réalisation et équipement de 04 centres de proximité pour le stockage intermédiaire des céréales au niveau de la wilaya d’el M’GhaierS.1.020.076.01.4757.000.057.23.001---Etude d’adaptation, suivi, contrôle et travaux de réalisation et équipement de 04 centres de proximité pour le stockage intermédiaire des céréales au niveau de la wilaya d’el M’GhaierS.1.020.076.01.4757.000.057.23.001</t>
  </si>
  <si>
    <t>Etude d’adaptation, suivi, contrôle et travaux de réalisation et équipement de 04 centres de proximité pour le stockage intermédiaire des céréales au niveau de la wilaya d’el M’Ghaier
S.1.020.076.01.4757.000.057.23.001</t>
  </si>
  <si>
    <t>cf76da9e-0640-4fdf-9c0a-b142b50855e1</t>
  </si>
  <si>
    <t>cf778a73-ff75-4f6b-9683-1f06238d0cc4</t>
  </si>
  <si>
    <t>Réalisation et équipement d’un centre anti-cancer à Tiaret</t>
  </si>
  <si>
    <t>d0137417-f90d-4e95-8a46-9208e8677cf3</t>
  </si>
  <si>
    <t>N.1.024.091.01.4054.000.054.22.002 Etude et réalisation d’une nouvelle piste d’atterrissage sur 08/26 sur 3200 x 45 m et ses annexes à l’aérodrome d’In Guezzam</t>
  </si>
  <si>
    <t>d039d68e-0f44-4e6b-8327-c602cf820e92</t>
  </si>
  <si>
    <t>d05ec94b-177d-4217-a8bf-220c291f4b97</t>
  </si>
  <si>
    <t xml:space="preserve">Suivi et réalisation d’une zone industrielle à Oued Sly (Tranche 2) </t>
  </si>
  <si>
    <t>* Travaux à l’arrêt 17/12/2024 problème de Tuf (opposition + différence de niveau très importante entre les voiries et les lots projetés)* Travaux en cours pour le lot D ( voire , AEP , Assainissement)  (65%)*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t>
  </si>
  <si>
    <t>d0ccad42-26b9-44b6-bf35-ee0d59ef47e4</t>
  </si>
  <si>
    <t>d0e8f1ac-7bd2-42ba-8e20-1a614f92a462</t>
  </si>
  <si>
    <t>Dédoublement de la RN03 entre Oum Etoyour et El-M’Ghaier (Sidi Khellil) sur19km N.1.024.090.01.2057.000.057.23.003</t>
  </si>
  <si>
    <t>024:Travaux Publics et Infrastructures de Base---Dédoublement de la RN03 entre Oum Etoyour et El-M’Ghaier (Sidi Khellil) sur19km N.1.024.090.01.2057.000.057.23.003---Dédoublement de la RN03 entre Oum Etoyour et El-M’Ghaier (Sidi Khellil) sur19km N.1.024.090.01.2057.000.057.23.003</t>
  </si>
  <si>
    <t>d126b1ab-f146-4317-87dd-2877f1f29586</t>
  </si>
  <si>
    <t>d1404a2e-9d44-42f6-9c9a-c51c80ccaa3f</t>
  </si>
  <si>
    <t>d18e5271-6100-409d-8a1e-bf0d62ccd566</t>
  </si>
  <si>
    <t>d1dee474-d80b-4a27-ae8a-2f77c2158278</t>
  </si>
  <si>
    <t>N.1.006.022.04.4007.000.007.04.001        N.D.5.853.3.262.107.04.01                                                  Réalisation d’un centre pénitentiaire pour mineurs</t>
  </si>
  <si>
    <t>d26d5e72-e608-4ded-bddd-5c732c856240</t>
  </si>
  <si>
    <t>N.1.006.021.01.4830.000.030.02.004Etude et réalisation et équipement d’un centre régional d’archives (justice)</t>
  </si>
  <si>
    <t>d2805d16-8a08-4f39-9116-1ec08f8aa0c8</t>
  </si>
  <si>
    <t>N.1.051.093.01.2.028.000.028.24.003Réalisation, Equipements, électrification et raccordements de 6000 ml de forages à travers seize (16) communes (W M’sila)</t>
  </si>
  <si>
    <t>d2a83efd-ef4a-4560-b617-0924b6133ad3</t>
  </si>
  <si>
    <t>NE5.521.2.262.128.21.01 Réalisation de l’évitement Nord/Est de la ville de Boussaada, Maadher -RN46-RN08 sur 15 KM (2eme Tranche)</t>
  </si>
  <si>
    <t>d2db954c-d7a2-42ed-9ac6-39e52695db60</t>
  </si>
  <si>
    <t>d3051a29-23c6-44af-8921-22a6b563556e</t>
  </si>
  <si>
    <t>d37e8d0a-5166-4c46-9cea-90b0cd57ed48</t>
  </si>
  <si>
    <t>d42c7fd4-ea87-4e10-a7d3-d8dae03296c5</t>
  </si>
  <si>
    <t>d472df2c-e026-4d19-8edb-e4a8f45ea38f</t>
  </si>
  <si>
    <t>Réalisation de l’évitement de Meftah sur 17 Km avec l’accès au nouveau pôle urbain de Safsaf</t>
  </si>
  <si>
    <t>d4bb0cbd-9425-451d-bf8c-a33319cd045b</t>
  </si>
  <si>
    <t>d4db0093-d425-46a7-b5e8-9639f82aa732</t>
  </si>
  <si>
    <t>d4f32099-bf7e-42e5-99b8-b64e1d45f1ed</t>
  </si>
  <si>
    <t>Ouverture et aménagement de pistes agricoles sur 300km, destiné aux périmètres des cultures stratégiques ""appui au développement des cultures stratégiques"" W Timimoun</t>
  </si>
  <si>
    <t>020:Agriculture, Développement Rural et Pêche--- Agriculture et Développement Rural ( 076)---Sous Programme 03: Développement de l’Agriculture</t>
  </si>
  <si>
    <t>d52c9c88-d60f-430d-8a3e-5db69c572777</t>
  </si>
  <si>
    <t>d58acccb-75b4-457e-b517-267d7249789d</t>
  </si>
  <si>
    <t>d5cef6c4-e1f9-450b-9179-aea87a82ab79</t>
  </si>
  <si>
    <t>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t>
  </si>
  <si>
    <t>d608b814-e376-413a-b963-6f118933f000</t>
  </si>
  <si>
    <t>d6bec2d8-8223-4099-8b0f-4ef6a91e87fb</t>
  </si>
  <si>
    <t>d6df6f9f-4cbe-4994-96e8-9eb16a97de19</t>
  </si>
  <si>
    <t>ADDUCTION D’EAU DESSALEE DESSRVANT LA WILAYA DE RELIZANE  A PARTIR DU RESERVOIR 10 000 M3 PROJETE A MOSTAGANEM</t>
  </si>
  <si>
    <t>d733d4e1-8073-439a-a7e3-96ba7953a24c</t>
  </si>
  <si>
    <t>d748d30f-830a-4ae9-bd90-b66d78d5d79c</t>
  </si>
  <si>
    <t>NK5.731.1.262.105.10.02N1.027.105.01.4005.000.005.10.005Etude, construction et équipements d’un hopital 60 lits à T’kout</t>
  </si>
  <si>
    <t>d77a99af-d95c-43ca-8d13-3d4049066183</t>
  </si>
  <si>
    <t>d79617d1-a2dd-4ff2-accf-efce1897ec5f</t>
  </si>
  <si>
    <t>S1 006 022 04 4856 000 056 22 002                                       Etude, réalisation et équipement d’un établiss. de prévention de 300 détenus à Djanet</t>
  </si>
  <si>
    <t>d865721f-16a0-4358-9c42-278a6e78e5f7</t>
  </si>
  <si>
    <t>S.1.020.076.03.4830.000.030.14.007 Développement du potentiel productif par l’ amélioration des services ,sa modernisation et son extension ( 3 éme tranche )</t>
  </si>
  <si>
    <t>d888d857-456a-402b-a13a-2af17e5d4c40</t>
  </si>
  <si>
    <t>d91cb0e3-84a7-4945-bb24-81aab2edb9bf</t>
  </si>
  <si>
    <t>Etude, suivi et réalisation des travaux  de 04 lotissements sociaux (6956 lots ) crées dans le cadre du développement de l’offre fonciere publique dans les régions du sud à berriane, guerrara wilaya de ghardaia ( programme2024 )                                                                                                       N1 021 080 02 2047 000 047 24 001</t>
  </si>
  <si>
    <t>021:Habitat, Urbanisme et Ville---Etude, suivi et réalisation des travaux  de 04 lotissements sociaux (6956 lots ) crées dans le cadre du développement de l’offre fonciere publique dans les régions du sud à berriane, guerrara wilaya de ghardaia ( programme2024 )                                                                                                       N1 021 080 02 2047 000 047 24 001---Etude, suivi et réalisation des travaux  de 04 lotissements sociaux (6956 lots ) crées dans le cadre du développement de l’offre fonciere publique dans les régions du sud à berriane, guerrara wilaya de ghardaia ( programme2024 )                                                                                                       N1 021 080 02 2047 000 047 24 001</t>
  </si>
  <si>
    <t>d998b9c8-11fa-465d-b087-17e4e4b3b10b</t>
  </si>
  <si>
    <t>d9c8ce3d-3c10-499d-8155-ac50dad24ad1</t>
  </si>
  <si>
    <t>Travaux en voie d’achèvement</t>
  </si>
  <si>
    <t>da294b09-ac87-498a-8c36-6cd1a6fbd0e1</t>
  </si>
  <si>
    <t>da67e93b-2c22-4042-84d4-73857b02c8f5</t>
  </si>
  <si>
    <t>Mise en oeuvre du plan d’action de la réhabilitation, de l’extension et du développement  du barage vert (3éme tranche) (W.M’sila )</t>
  </si>
  <si>
    <t>dadb205b-0067-4a4d-990e-a76d12bd0a43</t>
  </si>
  <si>
    <t>Étude et réalisation de 8000 lits d’hébergement type standard et de 4280 lits améliorés (Villages méditerranéen)</t>
  </si>
  <si>
    <t>db6e8042-dd25-4425-be92-663585971d23</t>
  </si>
  <si>
    <t>dbb50b92-f836-4bfe-a55c-69fe3e1d83c4</t>
  </si>
  <si>
    <t>N.1.012.049.01.3003.000.030.24.001Réalisation d’une école nationale supérieure (ENS)de 2000 place pédagogique à Ouargla</t>
  </si>
  <si>
    <t>012:Enseignement Supérieur et  Recherche Scientifique---N.1.012.049.01.3003.000.030.24.001Réalisation d’une école nationale supérieure (ENS)de 2000 place pédagogique à Ouargla---N.1.012.049.01.3003.000.030.24.001Réalisation d’une école nationale supérieure (ENS)de 2000 place pédagogique à Ouargla</t>
  </si>
  <si>
    <t>N.1.012.049.01.3003.000.030.24.001
Réalisation d’une école nationale supérieure (ENS)de 2000 place pédagogique à Ouargla</t>
  </si>
  <si>
    <t>dbf1a13c-e0e9-4a2c-9266-955d483470ce</t>
  </si>
  <si>
    <t>dc94be01-e084-4331-8d75-2e23494d68d1</t>
  </si>
  <si>
    <t>dcbe802e-fa76-498d-886a-91bdc7bf6b87</t>
  </si>
  <si>
    <t>Marché BET en cours d’engagement</t>
  </si>
  <si>
    <t>dd1b8bab-4b20-4574-9c7d-38d9ffa2c8b7</t>
  </si>
  <si>
    <t>dd278cd8-e60d-48c9-a979-38f497ef880e</t>
  </si>
  <si>
    <t>dd40b1ab-4985-49d9-8cf2-42b5cb56d976</t>
  </si>
  <si>
    <t>dd72012c-826a-42b4-ae7e-f19c0617b983</t>
  </si>
  <si>
    <t>Réalisation d’un siège de wilaya à Tiaret</t>
  </si>
  <si>
    <t>dd75abd2-0f9d-4b59-9a20-beda3d8c9cf6</t>
  </si>
  <si>
    <t>ddbc7df4-97e8-47e6-a86e-0e32b9fa757b</t>
  </si>
  <si>
    <t>Travaux des VRD  des lotissements crées dans le cadre de l’offre fonciére dans les régions du Sud et des Hauts plateaux -Programme 2019-</t>
  </si>
  <si>
    <t>ddce97a0-e0c2-4edc-8a59-4d81ccc2a300</t>
  </si>
  <si>
    <t>En cours, Reste le lancement d’un nouveau lot pour l’achèvement des travaux sur 200 Ml (2 ème AAO lancé)</t>
  </si>
  <si>
    <t>dddddddd-4444-4444-4444-444444444444</t>
  </si>
  <si>
    <t>dddddddd-dddd-dddd-dddd-dddddddddddd</t>
  </si>
  <si>
    <t>Installation Système d'Irrigation</t>
  </si>
  <si>
    <t>de3494ad-d6c7-4b89-bac2-0838fb07754c</t>
  </si>
  <si>
    <t>debd70cd-250d-49de-a5d4-34c3e4e3dad6</t>
  </si>
  <si>
    <t>e07c52e4-17eb-4983-964a-0d2281c3f8bf</t>
  </si>
  <si>
    <t>e0a7e52a-7a05-485e-ba46-cb4a9d20d8df</t>
  </si>
  <si>
    <t>Assainissement et protection contre les crues de la vallée du M’zab (2ème tranche) N1 051 096 01 4847 000 047 22 001</t>
  </si>
  <si>
    <t>e1001e42-056e-48d9-aba9-6ceccc123e1e</t>
  </si>
  <si>
    <t>e2236e08-908f-42c6-b127-ad7482f7f614</t>
  </si>
  <si>
    <t>e2516c99-41e2-45ca-903c-cfbe22ac4fff</t>
  </si>
  <si>
    <t>Acquisition des équipements au profit de l’hopital 60 lits à Lardjem (W/ Tissemsilt)</t>
  </si>
  <si>
    <t>e257fa33-1998-4771-96d0-b6491820b27d</t>
  </si>
  <si>
    <t>Realisation de deux systémes d’épurations communes D’Oouled Derradj et Ain El Hadjel</t>
  </si>
  <si>
    <t>e2886a18-a508-4dc7-a3b2-28189c06163c</t>
  </si>
  <si>
    <t>e2e1f829-6e5f-46c3-8eb3-10e77a8c885d</t>
  </si>
  <si>
    <t>Etude et réalisation d’un hôpital  60 lits</t>
  </si>
  <si>
    <t>e310dfc2-2125-4a09-963d-b77ea63f6a40</t>
  </si>
  <si>
    <t>e3586037-a514-4eaf-a557-26305254a1c2</t>
  </si>
  <si>
    <t>Etude et réalisation  d’une unité Républicaine de sécurité au chef lieu de la wilaya (URS)                                                                                                                       N1 005 017 02 4847 000 047 10 001</t>
  </si>
  <si>
    <t>e368a31a-0e5a-4818-b110-fe094d407521</t>
  </si>
  <si>
    <t>e39cf3ff-9f98-4586-ab67-77d2c46221a6</t>
  </si>
  <si>
    <t>Réalisation et équipement d’un Hôpital 80 lits à Bordj Okhriss</t>
  </si>
  <si>
    <t>e3e98d89-9b20-40d6-aadb-da0919fe22f9</t>
  </si>
  <si>
    <t>S.1.027.105.01.4830.000.030.12.006Etude d’adaptation, réalisation et équipement d’une maternité urbaine à Hassi Messaoud</t>
  </si>
  <si>
    <t>e4d32910-0f5f-408b-a388-a10970deba31</t>
  </si>
  <si>
    <t>Etude,réalisation et équipement d’un centre national de formation des personnels des colléctivités locales à Tiaret.</t>
  </si>
  <si>
    <t>e4e62640-ef82-4d7f-8f5d-2a27c06f3953</t>
  </si>
  <si>
    <t>e562a0da-ebbe-4c02-826b-dd2cb773ea4e</t>
  </si>
  <si>
    <t>ETUDE, REALISATION ET EQUIPEMENT D’UNE CITE ADMINISTRATIVE A TISSEMSILT</t>
  </si>
  <si>
    <t>e567eb76-1866-4ae4-ac9a-9c2eb4bda0fa</t>
  </si>
  <si>
    <t>Amélioratoin urbaine de l’ancien tissu urbain à travers la wilaya d’In Salah - 2023</t>
  </si>
  <si>
    <t>021:Habitat, Urbanisme et Ville---Amélioratoin urbaine de l’ancien tissu urbain à travers la wilaya d’In Salah - 2023---Amélioratoin urbaine de l’ancien tissu urbain à travers la wilaya d’In Salah - 2023</t>
  </si>
  <si>
    <t>e5abe233-6ede-464b-914e-a88b6e226971</t>
  </si>
  <si>
    <t>e5f4b81b-0ab7-4e28-910b-ec45a5c6ac9a</t>
  </si>
  <si>
    <t>Réalisation d’un hôpital de 120 lits à M’Daourouch</t>
  </si>
  <si>
    <t>e668b2fe-80b9-42db-865e-1bf2ece12c4e</t>
  </si>
  <si>
    <t>e6c38e20-23d2-48bd-8c0d-44a5840c8ae4</t>
  </si>
  <si>
    <t>Réalisation de la station d’épuration des eaux usées des communes de Larbâa, Bougara et Ouled Slama y compris collecteurs (W, Blida)</t>
  </si>
  <si>
    <t>e6c58932-81c4-4736-b013-50052d29a894</t>
  </si>
  <si>
    <t>N.1.005.017.03.4830.000.030.06.020 Etude et réalisation d’une école de police à Ouargla ( LFC 2006 )</t>
  </si>
  <si>
    <t>en cours d’élaboration le CC de réalisation</t>
  </si>
  <si>
    <t>e6ee10e7-bb2e-4adb-81e1-ad76bda5f2b5</t>
  </si>
  <si>
    <t>e71d3b66-f289-4a8a-8587-18bcd147c35d</t>
  </si>
  <si>
    <t>Etude et réalisation d’un hôpital de 60 lits à Ain-Merane.</t>
  </si>
  <si>
    <t>e753fbda-74de-48ab-9eab-1de40fa21e7a</t>
  </si>
  <si>
    <t>e8077d21-0599-429c-920d-b21541d35114</t>
  </si>
  <si>
    <t>e82ae36a-2539-4fee-8f63-9d8ea2731e24</t>
  </si>
  <si>
    <t>e8bed66a-9347-4f69-92ec-56b73863e9dc</t>
  </si>
  <si>
    <t>e92d570e-4241-49d4-940d-903aa90f92b3</t>
  </si>
  <si>
    <t>e9a7ff41-4ff9-4197-97ba-6767afd4d008</t>
  </si>
  <si>
    <t>e9fb2400-bd71-4f70-a9b5-6079da977bc7</t>
  </si>
  <si>
    <t>ea40e3e7-c4bd-4351-8cbf-a5cd9a12cb08</t>
  </si>
  <si>
    <t>ea4a9b88-e676-4d25-9433-3375f16cf38e</t>
  </si>
  <si>
    <t>N.1.015.060.01.4006.000.007.06.005 N.F.5.742.8.262.107.06.12                                                    Etude, réalisation et équipement d’un centre de regroupement pour jeunes talents en football</t>
  </si>
  <si>
    <t>015:Sports---Programme 060. Sports---Sous Programme 01. Jeunes talents, sports d’élite et de haut niveau</t>
  </si>
  <si>
    <t>eb433b83-94dc-4503-a7ed-47d60ce43124</t>
  </si>
  <si>
    <t>Réalisation d’un établissement hospitalier spécialisé en brûlés à Tiaret</t>
  </si>
  <si>
    <t>eb9b1341-e32a-47dc-bfd0-2efe5910e4e8</t>
  </si>
  <si>
    <t>ec2a4cac-3f0c-4d15-9e64-540de030619c</t>
  </si>
  <si>
    <t>ec2b7e31-5163-4cb3-aae8-ca6cbb793198</t>
  </si>
  <si>
    <t>ec7a0c57-b67a-42c2-bf7f-9c40cf36179a</t>
  </si>
  <si>
    <t>ecc4fdb0-1fdd-4c64-8635-e0b8ee2b32a1</t>
  </si>
  <si>
    <t>Alimentation en eau potable de la zone Sud Est de la wilaya de Boumerdes à partir du système de dessalement d’eau de mer (SDEM) de cap Djinet</t>
  </si>
  <si>
    <t>eccb4d18-70ce-4dd3-aa3d-d74168193d39</t>
  </si>
  <si>
    <t>Etude, réalisation et équipement d’une école de formation et de perfectionnement des agents de contrôle et de répression des fraudes à Ghardaïa                             N1 022 087 01 4847 000 047 09 001</t>
  </si>
  <si>
    <t>ed44b206-68d0-4ed4-9ec9-5f200fd7239d</t>
  </si>
  <si>
    <t>N1.005.017.02.4853.000.053.22.005  Etude et réalisation d’une Unité Républicaine de Sécurité (URS) avec 04 logements à In Salah.</t>
  </si>
  <si>
    <t>Résiliation du contrat de réalisation En cours d’annonce de marché</t>
  </si>
  <si>
    <t>ed4a2872-5aba-4f70-8f7e-e91c22915cd7</t>
  </si>
  <si>
    <t>N1.027.105.01.4033.000.033.08.005                                                      Etude et réalisation d’un Hôpital de 60 lits à Bordj Omar Idris</t>
  </si>
  <si>
    <t>ed5214d5-be91-41e8-b4e4-24dc8dd3d704</t>
  </si>
  <si>
    <t>edf24442-f15e-48c1-869d-f2e0f92729b1</t>
  </si>
  <si>
    <t>edfe20c3-d362-4eb2-8537-5bb42c1b8cd2</t>
  </si>
  <si>
    <t>Etude complémentaire, suivi, réalisation et équipement d’un centre Anticancéreux à Chlef.</t>
  </si>
  <si>
    <t>edff849a-5172-41fb-903c-3e42c0abc542</t>
  </si>
  <si>
    <t>S.1.006.022.04.4830.000.030.06.002Réalisation et équipement d’un établissement de prévention 300 places à Ouargla</t>
  </si>
  <si>
    <t>ee374081-5513-4037-91aa-c48a9b2b98d4</t>
  </si>
  <si>
    <t>Réalisation d’un viaduc sur RN 16 au PK 69+800(wilaya de guelma)</t>
  </si>
  <si>
    <t>eeeeeeee-5555-5555-5555-555555555555</t>
  </si>
  <si>
    <t>eeeeeeee-eeee-eeee-eeee-eeeeeeeeeeee</t>
  </si>
  <si>
    <t>Formation des Enseignants</t>
  </si>
  <si>
    <t>efd126ea-5f2d-4ce0-9287-db48b07eb03a</t>
  </si>
  <si>
    <t>Réalisation d’une station d’épuration à Frenda y compris collecteur de raccordement</t>
  </si>
  <si>
    <t>efdd44d2-ecfc-4e1d-aa94-c31f741c658d</t>
  </si>
  <si>
    <t>Réalisation d’un hopital de 240 lits à Boumerdes</t>
  </si>
  <si>
    <t>eff2e4dd-e373-4c88-9098-cc1b36fdb0b6</t>
  </si>
  <si>
    <t>Réalisation et équipement d’un Centre Anti Cancer</t>
  </si>
  <si>
    <t>Travaux  de construction en cours. Projet necessite une réévaluation de l’ordre de 9.000.000.000 DA pour prendre en charge les équipements et les avenants du volet ""réalisation"".</t>
  </si>
  <si>
    <t>f0043ee5-df5d-49c1-bf25-b9f2b93c66d7</t>
  </si>
  <si>
    <t>f0838162-46c2-4566-b416-4742937f52b2</t>
  </si>
  <si>
    <t>NIRéalisation , équipement et électrification de 2200 MI de forages Albien pour l’irrigation des palmerais à travers les communes de Ouled Djellal , Sidi Khaled et Besbes ( W , Ouled Djellal )</t>
  </si>
  <si>
    <t>051:Hydraulique---NIRéalisation , équipement et électrification de 2200 MI de forages Albien pour l’irrigation des palmerais à travers les communes de Ouled Djellal , Sidi Khaled et Besbes ( W , Ouled Djellal )---NIRéalisation , équipement et électrification de 2200 MI de forages Albien pour l’irrigation des palmerais à travers les communes de Ouled Djellal , Sidi Khaled et Besbes ( W , Ouled Djellal )</t>
  </si>
  <si>
    <t>NI
Réalisation , équipement et électrification de 2200 MI de forages Albien pour l’irrigation des palmerais à travers les communes de Ouled Djellal , Sidi Khaled et Besbes ( W , Ouled Djellal )</t>
  </si>
  <si>
    <t>f27f5024-7170-4e38-af59-1bb17f660b40</t>
  </si>
  <si>
    <t>Opération d’indemnisation en cours* ( 22 dossiers au niveau du tribunal administratif) en attendant le nouveau rapport d’évaluation</t>
  </si>
  <si>
    <t>f2cbf7f5-48a7-45d6-b137-dda0eb54b27e</t>
  </si>
  <si>
    <t>f300034e-1095-4915-921c-f46fbdb5fd82</t>
  </si>
  <si>
    <t>N.1.024.090.01.4018.000.018.07.023 Dédoublement RN 43 sur 44 km (El Achouat - El Milia) y comp - ouvrage d’art</t>
  </si>
  <si>
    <t>En cours, reste à réalisé  :Réalisation d’éclairage publics: travaux en cours</t>
  </si>
  <si>
    <t>f42371e8-2324-47db-87fe-be8659932f09</t>
  </si>
  <si>
    <t>f452168f-3d9a-4362-8134-8d6259161fbf</t>
  </si>
  <si>
    <t>f4b7b57c-bfc8-4a67-81b5-cc136dfdee0d</t>
  </si>
  <si>
    <t>Réalisation du dédoublement de la RN 16 entre la limite de la wilaya de Souk ahras et la limite de la wilaya de Tarf via l’autoroute Est/Ouest sur 42 Km</t>
  </si>
  <si>
    <t>suite à l’accord pour la réévaluation de l’opération  au titre de l’exercice 2025, un avis d’appel d’offre a été lancé .                                pour  l’achevement de la RN 16    lot 03 : attribution provisoire en cours  et                         lot 01 : attribution provisoire en cours</t>
  </si>
  <si>
    <t>f4f67329-54ab-4c5b-b3cd-cb53954f1987</t>
  </si>
  <si>
    <t>f54bd742-c937-4e33-8ffc-5b4b74ad0a4b</t>
  </si>
  <si>
    <t>f5b1da3f-61db-4b66-b153-3f2258470723</t>
  </si>
  <si>
    <t>N1 024 090 01 4023 000 023 08 006Etude et réalisation d’un chemin communal y compris les ouvrages d’art reliant Ras El Hamra à Oued Begrat sur 08 km Annaba et Seraidi.</t>
  </si>
  <si>
    <t>f5ce09a8-4ba2-4297-afc1-8ed34bee2518</t>
  </si>
  <si>
    <t>En cours / Lot 01 et 06 Achevés / Lots de 02 à 09 et 11 à 16 en cours / Lot 10 ""château infructuex</t>
  </si>
  <si>
    <t>f6e60262-77c9-4d9d-8dda-9a826882a1a2</t>
  </si>
  <si>
    <t>Notifiée en 2025.AAO lancée en lots séparés: un lot attribué et le marché en cours d’élaboration, le 2ème lot déclaré infructueux.</t>
  </si>
  <si>
    <t>f716b25c-7772-4476-bf78-be4783bda77c</t>
  </si>
  <si>
    <t>f729d916-d065-43cd-b7cd-9a42ac98f411</t>
  </si>
  <si>
    <t>Travaux de protection et d’aménagement de la bande côtière (promenade et plage de la baie d’Alger, 1ere tranche)- Etude et réalisation</t>
  </si>
  <si>
    <t>f7edb602-bc8c-4ef6-a49b-516d108520ff</t>
  </si>
  <si>
    <t>N.1.027.105.01.4830.000.030.18.004 Etude ,suivi , réalisation et équipement d’un Centre Hospitalo-universitaire de 400 lits à Ouargla</t>
  </si>
  <si>
    <t>f8008cbd-3e03-4da5-8f03-0760b0a4e307</t>
  </si>
  <si>
    <t>f8547552-2ded-4974-91cf-667cfac7b7fe</t>
  </si>
  <si>
    <t>f90dfd01-3756-4566-988b-c574d00552b5</t>
  </si>
  <si>
    <t>f93a1f4d-13d7-4c08-a1fd-8e5e15bc6ce8</t>
  </si>
  <si>
    <t xml:space="preserve">ETUDE, REALISATION ET EQUIPEMENT D’UN ETABLISSEMENT PENITENTIAIRE DE 300 DETENUS </t>
  </si>
  <si>
    <t>f993b33e-8b18-48cf-80f4-498f9c690fff</t>
  </si>
  <si>
    <t>f9ca03fb-c3cb-4c58-b5e4-1dc75e02e563</t>
  </si>
  <si>
    <t>fa423a08-711f-4d04-94eb-bce5cc75b858</t>
  </si>
  <si>
    <t>fac14b09-96fa-499e-9183-1882f43e5081</t>
  </si>
  <si>
    <t>fb326028-2ef8-4a12-87f8-a08802e599fc</t>
  </si>
  <si>
    <t>fb4b6aa2-87b9-4b93-8583-446ba9e67a08</t>
  </si>
  <si>
    <t>NF5.732.1.262.105.06.01N1.027.105.01.4005.000.005.06.014Etude et réalisation d’un centre Anti-cancer à Batna (CAC)</t>
  </si>
  <si>
    <t>fb620cd9-b5e5-49d9-8871-a1964014af18</t>
  </si>
  <si>
    <t>N1.020.076.01.4738.000.038.23.001
Etude d’adaptation, suivi, contrôle et travaux de réalisation et équipement de 09 centres de proximité pour le stockage intermédiaire des céréales au niveau de la Wilaya de Tissemsilt(Décision n° MF/2023/DI/911 du 21/12/2023)</t>
  </si>
  <si>
    <t>décision de couverture financiére élaborée le 19/02/2024décision d’individualisation N°001 élaborée le 09/07/2024(RESPONSABLE D’ACTION: MONSIEUR LE WALI)</t>
  </si>
  <si>
    <t>fbf2c58a-a0ad-4073-ab85-3b84f32c91fd</t>
  </si>
  <si>
    <t>fc5d08a0-a7e3-4495-8248-5e029900e8d1</t>
  </si>
  <si>
    <t>fcc75efd-530e-4a9a-b1f5-bbde5cfd24de</t>
  </si>
  <si>
    <t>Réalisation de12700 ML de forges profonds dans la wilaya d’ EL Oued destinés à l’agriculture</t>
  </si>
  <si>
    <t>fce9da60-1cd0-46bc-91e4-1c57b8a1c9b7</t>
  </si>
  <si>
    <t>Réalisation et équipement d’un hôpital 120 lits à M’chedallah</t>
  </si>
  <si>
    <t>fd0def87-7359-4136-bd31-c9cb50fc22fe</t>
  </si>
  <si>
    <t>Acquisition d’équipements au profit du CAC de El-Oued</t>
  </si>
  <si>
    <t>fdcd7bc0-76e9-498d-ba8f-00a6026c505a</t>
  </si>
  <si>
    <t>fe382a49-cc24-4254-bc7a-e6ae13519c3b</t>
  </si>
  <si>
    <t>Réalisation et équipement d’un établissement de prévention 300 places à In Salah</t>
  </si>
  <si>
    <t>fe385d21-f57b-45f6-b661-67f43516207c</t>
  </si>
  <si>
    <t>Etude, suivi, réalisation et équipement d’un hôpital 60 lits à Takhmaret.</t>
  </si>
  <si>
    <t>fe3bb666-2121-41c9-b09e-52b4cb9bba41</t>
  </si>
  <si>
    <t>a l’arrêt en justice contentieux330 logts achevées , 100 logts à l’arrêt</t>
  </si>
  <si>
    <t>fea0a4e4-cabc-4409-9bca-a2c6fa3ef1dd</t>
  </si>
  <si>
    <t>SUIVI , RÉALISATION ET ÉQUIPEMENT D’UN HÔPITAL 240 LITS À TISSEMSILT</t>
  </si>
  <si>
    <t>fec1ca7b-165c-4ea5-8106-af62b6607f3f</t>
  </si>
  <si>
    <t>N.1.006.021.01.4018.000.018.08.001 Etude,réalisation et équipement d’une cour de justice à Jijel</t>
  </si>
  <si>
    <t>fec2f42f-b08f-4303-837f-c8224b434ae8</t>
  </si>
  <si>
    <t>Etude, Rehabilitation et Réalisation des tronçons de voies d’acces aux unités militaires sur 560 km a travers les wilayas de Tamanrasset, Tebessa et Naama (y compris contrôle et suivi)</t>
  </si>
  <si>
    <t>feec4185-c6f1-4f40-ad72-5d95abebc0e2</t>
  </si>
  <si>
    <t>ff48a228-0d66-4a25-873d-da18124e5afb</t>
  </si>
  <si>
    <t>ff4aa78b-286c-48c4-a24f-5dbca91c2eeb</t>
  </si>
  <si>
    <t>Etude, réalisation et équipement d’un hôpital mère et enfant</t>
  </si>
  <si>
    <t>ffb5fc9a-5704-436e-b680-dde5c0c89ce8</t>
  </si>
  <si>
    <t>fff56bb3-e524-4db9-a359-b61fd9bb9648</t>
  </si>
  <si>
    <t>0069f5f6-800b-4aee-8906-b0f91d7c7a72</t>
  </si>
  <si>
    <t>المسيلة</t>
  </si>
  <si>
    <t>05594ee8-281e-4a5a-8bea-1549aedc6bec</t>
  </si>
  <si>
    <t>البويرة</t>
  </si>
  <si>
    <t>0874177a-252b-4143-8223-dbeb2abb9372</t>
  </si>
  <si>
    <t>برج بوعريريج</t>
  </si>
  <si>
    <t>1f938144-3b87-4e53-b941-24041675912b</t>
  </si>
  <si>
    <t>ورقلة</t>
  </si>
  <si>
    <t>215e2e50-45ed-4344-a002-d6bf9975f20a</t>
  </si>
  <si>
    <t>بشار</t>
  </si>
  <si>
    <t>28032ba1-c58f-4ab1-8eeb-5ae5fa3f6751</t>
  </si>
  <si>
    <t>سعيدة</t>
  </si>
  <si>
    <t>28585b0f-f874-4357-8b8d-d332112c4125</t>
  </si>
  <si>
    <t>سكيكدة</t>
  </si>
  <si>
    <t>29956f0b-77bf-4790-9d28-8020a365695d</t>
  </si>
  <si>
    <t>بومرداس</t>
  </si>
  <si>
    <t>2dab8c6e-85bd-4745-a0fa-fdbcba0074c1</t>
  </si>
  <si>
    <t>سطيف</t>
  </si>
  <si>
    <t>3d32d8b2-dca1-47c3-bb49-63f784cf1f77</t>
  </si>
  <si>
    <t>باتنة</t>
  </si>
  <si>
    <t>3d39df0f-cc65-4b4c-8d7a-5fefad85bdd1</t>
  </si>
  <si>
    <t>تندوف</t>
  </si>
  <si>
    <t>3fc167b8-53ad-4bde-9fa8-c17a4c36dda1</t>
  </si>
  <si>
    <t>المدية</t>
  </si>
  <si>
    <t>46ad5a81-9a63-4bdb-8b29-f1d48d275c74</t>
  </si>
  <si>
    <t>برج باجي مختار</t>
  </si>
  <si>
    <t>Bordj Badji Mokhtar</t>
  </si>
  <si>
    <t>5d86e459-ae61-4be6-8b06-2ae57f8cdd68</t>
  </si>
  <si>
    <t>الأغواط</t>
  </si>
  <si>
    <t>621c8991-b33a-4c60-9695-f2a8e5296bc7</t>
  </si>
  <si>
    <t>أم البواقي</t>
  </si>
  <si>
    <t>67881ac2-00a8-4780-ab35-1ae746181240</t>
  </si>
  <si>
    <t>قسنطينة</t>
  </si>
  <si>
    <t>6b2af5e6-1d34-42fe-9f45-2e2e33429168</t>
  </si>
  <si>
    <t>البيض</t>
  </si>
  <si>
    <t>El Bayadh</t>
  </si>
  <si>
    <t>6ed1dbd6-bfe3-4d56-9fa8-e319fb94fe43</t>
  </si>
  <si>
    <t>بسكرة</t>
  </si>
  <si>
    <t>87b21f3f-8718-44a4-936b-638f7c2262b6</t>
  </si>
  <si>
    <t>جيجل</t>
  </si>
  <si>
    <t>909f7e88-b2c2-42d7-af0b-c601d4f366f2</t>
  </si>
  <si>
    <t>الوادي</t>
  </si>
  <si>
    <t>a034db1f-eaef-4f41-89e3-8a1c1b9f244e</t>
  </si>
  <si>
    <t>قالمة</t>
  </si>
  <si>
    <t>a059ab44-8824-42da-ab4e-af2c351ff7da</t>
  </si>
  <si>
    <t>تلمسان</t>
  </si>
  <si>
    <t>a14ace51-a7bb-4313-b306-d637cc64c6ba</t>
  </si>
  <si>
    <t>تيسمسيلت</t>
  </si>
  <si>
    <t>a192a5a6-c007-4ce9-88f1-8dbf9f897c4b</t>
  </si>
  <si>
    <t>عين صالح</t>
  </si>
  <si>
    <t>a4a05650-c238-4f1e-accf-7c7793e1dec1</t>
  </si>
  <si>
    <t>المنيعة</t>
  </si>
  <si>
    <t>aaae387f-4422-4794-98c0-ecbea7c741f9</t>
  </si>
  <si>
    <t>بني عباس</t>
  </si>
  <si>
    <t>ac9c325b-8f87-46e3-b582-aa59756f5942</t>
  </si>
  <si>
    <t>عين تموشنت</t>
  </si>
  <si>
    <t>aeae680b-00fc-4eec-9d87-1041f06be885</t>
  </si>
  <si>
    <t>المغير</t>
  </si>
  <si>
    <t>El Meghaier</t>
  </si>
  <si>
    <t>b573dd14-4744-4c02-ad80-aad755ff6459</t>
  </si>
  <si>
    <t>تيارت</t>
  </si>
  <si>
    <t>b704058b-cc31-4404-bc81-e610ebb6ddc1</t>
  </si>
  <si>
    <t>وهران</t>
  </si>
  <si>
    <t>b7268ba3-20ef-40d6-8b00-16d649153f81</t>
  </si>
  <si>
    <t>تمنراست</t>
  </si>
  <si>
    <t>Tamanrasset</t>
  </si>
  <si>
    <t>b9dcb774-bea9-4b1e-b616-2f16875d2bd9</t>
  </si>
  <si>
    <t>البليدة</t>
  </si>
  <si>
    <t>bafa1dce-1065-4cb1-9408-380b493f0dc0</t>
  </si>
  <si>
    <t>عين قزام</t>
  </si>
  <si>
    <t>bedc12e6-f07f-4745-9a6d-5c76f8bf1a34</t>
  </si>
  <si>
    <t>إليزي</t>
  </si>
  <si>
    <t>bf48679a-1ef9-4a87-8360-1338372df590</t>
  </si>
  <si>
    <t>معسكر</t>
  </si>
  <si>
    <t>c0c4a3d4-39df-4bfb-b354-854bb334b614</t>
  </si>
  <si>
    <t>الجلفة</t>
  </si>
  <si>
    <t>c0ca1677-73c9-4ec3-9c0f-6addbdd9f438</t>
  </si>
  <si>
    <t>تيبازة</t>
  </si>
  <si>
    <t>c3eafc5d-9040-4d63-bb16-361de43e8438</t>
  </si>
  <si>
    <t>غرداية</t>
  </si>
  <si>
    <t>c8187a09-e785-4355-8313-0cfbba208eec</t>
  </si>
  <si>
    <t>غليزان</t>
  </si>
  <si>
    <t>c828c1d6-6487-45f9-a0b9-55aba64291de</t>
  </si>
  <si>
    <t>عنابة</t>
  </si>
  <si>
    <t>cc040ad8-20d2-42e2-ad4f-7eca33f328c9</t>
  </si>
  <si>
    <t>أولاد جلال</t>
  </si>
  <si>
    <t>ce58245a-4d3e-4664-bf59-08624e2e6107</t>
  </si>
  <si>
    <t>عين الدفلى</t>
  </si>
  <si>
    <t>ce8ca7c5-8084-440f-9711-60f728bcaaf9</t>
  </si>
  <si>
    <t>تيميمون</t>
  </si>
  <si>
    <t>d0e943f8-e4e1-4056-ab06-6a572c4daaee</t>
  </si>
  <si>
    <t>سوق أهراس</t>
  </si>
  <si>
    <t>d271833b-fa3f-4382-b33a-440a71a75e83</t>
  </si>
  <si>
    <t>النعامة</t>
  </si>
  <si>
    <t>d66b91d5-4c0a-4d11-bbdc-ed5bf13b567d</t>
  </si>
  <si>
    <t>أدرار</t>
  </si>
  <si>
    <t>da0e2fcf-d00a-41d2-8c76-a40ab03a01f3</t>
  </si>
  <si>
    <t>تقرت</t>
  </si>
  <si>
    <t>Touggourt</t>
  </si>
  <si>
    <t>da60a470-2c91-417f-b5b5-c977fd253b5c</t>
  </si>
  <si>
    <t>تبسة</t>
  </si>
  <si>
    <t>dbda05ca-7f33-4f00-a020-fcf490d7463e</t>
  </si>
  <si>
    <t>تيزي وزو</t>
  </si>
  <si>
    <t>dc178549-75f2-412c-bc0b-ec8eeecbdcfd</t>
  </si>
  <si>
    <t>الشلف</t>
  </si>
  <si>
    <t>e3432759-9001-4d43-915e-06cd1ab3cc10</t>
  </si>
  <si>
    <t>جانت</t>
  </si>
  <si>
    <t>e3491d42-20d6-4bb4-ad2e-87ca8b70aa86</t>
  </si>
  <si>
    <t>الطارف</t>
  </si>
  <si>
    <t>e45dd8b8-5bd6-4a5e-945a-2e1540b9d658</t>
  </si>
  <si>
    <t>سيدي بلعباس</t>
  </si>
  <si>
    <t>e6242f1d-6a79-422d-b898-85630bf91332</t>
  </si>
  <si>
    <t>ميلة</t>
  </si>
  <si>
    <t>e6d57725-d379-4bf8-a0ab-186f7c081139</t>
  </si>
  <si>
    <t>بجاية</t>
  </si>
  <si>
    <t>Bejaia</t>
  </si>
  <si>
    <t>eb1b5c6b-4b6c-4c48-a1a8-c4f99b0c2fd5</t>
  </si>
  <si>
    <t>مستغانم</t>
  </si>
  <si>
    <t>eb304359-1693-41f7-8c8a-8cd766945b09</t>
  </si>
  <si>
    <t>الجزائر</t>
  </si>
  <si>
    <t>Algiers</t>
  </si>
  <si>
    <t>f68f1221-4f49-48ae-b0c7-9fd01e067bb1</t>
  </si>
  <si>
    <t>خنشلة</t>
  </si>
  <si>
    <t>Khenchela</t>
  </si>
  <si>
    <t>wilaya_code</t>
  </si>
  <si>
    <t>portfolio_name</t>
  </si>
  <si>
    <t>portdolio_code</t>
  </si>
  <si>
    <t>program_code</t>
  </si>
  <si>
    <t>program_name</t>
  </si>
  <si>
    <t>operation_name</t>
  </si>
  <si>
    <t xml:space="preserve"> Enseignement Supérieur et Recherche Scientifique </t>
  </si>
  <si>
    <t>Vie Estudiantine</t>
  </si>
  <si>
    <t>40422</t>
  </si>
  <si>
    <t xml:space="preserve"> Travaux Publics et des Infrastructures de Base</t>
  </si>
  <si>
    <t>Infrastructures Routières et autoroutières</t>
  </si>
  <si>
    <t>40993</t>
  </si>
  <si>
    <t xml:space="preserve"> Intérieur ,Des Collectivités Locales et de l'Aménagement du Territoire</t>
  </si>
  <si>
    <t>39814</t>
  </si>
  <si>
    <t xml:space="preserve"> Habitat, Urbanisme et Ville</t>
  </si>
  <si>
    <t>40026</t>
  </si>
  <si>
    <t xml:space="preserve"> Culture et des Arts </t>
  </si>
  <si>
    <t>Infastructures Maritimes</t>
  </si>
  <si>
    <t>41266</t>
  </si>
  <si>
    <t>Enseignement et Formation Supérieurs</t>
  </si>
  <si>
    <t xml:space="preserve"> Hydraulique</t>
  </si>
  <si>
    <t xml:space="preserve"> Agriculture et du Développement Rural</t>
  </si>
  <si>
    <t xml:space="preserve"> Enseignement et Formation supérieur</t>
  </si>
  <si>
    <t xml:space="preserve"> Agriculture et du Développement rural </t>
  </si>
  <si>
    <t>Infrastructures Routières et Autoroutières</t>
  </si>
  <si>
    <t xml:space="preserve"> Prévention et Soins</t>
  </si>
  <si>
    <t xml:space="preserve"> Assainissement et Protection du Millieu Naturel</t>
  </si>
  <si>
    <t>41047</t>
  </si>
  <si>
    <t>46203</t>
  </si>
  <si>
    <t>45930</t>
  </si>
  <si>
    <t>41700</t>
  </si>
  <si>
    <t xml:space="preserve"> Infrastructures routières et autoroutières</t>
  </si>
  <si>
    <t xml:space="preserve"> Approvisionnement en eau potable et industrielle</t>
  </si>
  <si>
    <t xml:space="preserve"> Assainissement et protection du milieu naturel</t>
  </si>
  <si>
    <t>Appoui a l'investissement</t>
  </si>
  <si>
    <t xml:space="preserve"> Mobilisation des ressources en eau et de sécurité hydrique</t>
  </si>
  <si>
    <t>Infrastructures routières et auto routières</t>
  </si>
  <si>
    <t>Orientation  religieuse et culture islamique</t>
  </si>
  <si>
    <t xml:space="preserve"> Prévention et soins</t>
  </si>
  <si>
    <t xml:space="preserve"> AGRICULTURE ET DE DEVELOPPEMENT RURAL</t>
  </si>
  <si>
    <t>09</t>
  </si>
  <si>
    <t>19</t>
  </si>
  <si>
    <t>34</t>
  </si>
  <si>
    <t>46</t>
  </si>
  <si>
    <t>43</t>
  </si>
  <si>
    <t>programs_rows.id</t>
  </si>
  <si>
    <t>PRG-</t>
  </si>
  <si>
    <t xml:space="preserve">PRG-090 </t>
  </si>
  <si>
    <t xml:space="preserve">PRG-91 </t>
  </si>
  <si>
    <t xml:space="preserve">PRG-92 </t>
  </si>
  <si>
    <t xml:space="preserve">PRG-094 </t>
  </si>
  <si>
    <t>PRG-57</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</si>
  <si>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</si>
  <si>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</si>
  <si>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</si>
  <si>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</si>
  <si>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</si>
  <si>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</si>
  <si>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</si>
  <si>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</si>
  <si>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</si>
  <si>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</si>
  <si>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</si>
  <si>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</si>
  <si>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</si>
  <si>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</si>
  <si>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</si>
  <si>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</si>
  <si>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</si>
  <si>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</si>
  <si>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</si>
  <si>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</si>
  <si>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</si>
  <si>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</si>
  <si>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</si>
  <si>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</si>
  <si>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</si>
  <si>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</si>
  <si>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</si>
  <si>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</si>
  <si>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</si>
  <si>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</si>
  <si>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</si>
  <si>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</si>
  <si>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</si>
  <si>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</si>
  <si>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</si>
  <si>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</si>
  <si>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</si>
  <si>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</si>
  <si>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</si>
  <si>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</si>
  <si>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</si>
  <si>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</si>
  <si>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</si>
  <si>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</si>
  <si>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</si>
  <si>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</si>
  <si>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</si>
  <si>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</si>
  <si>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</si>
  <si>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</si>
  <si>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</si>
  <si>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</si>
  <si>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</si>
  <si>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</si>
  <si>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</si>
  <si>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</si>
  <si>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</si>
  <si>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</si>
  <si>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</si>
  <si>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</si>
  <si>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</si>
  <si>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</si>
  <si>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</si>
  <si>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</si>
  <si>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</si>
  <si>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</si>
  <si>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</si>
  <si>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</si>
  <si>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</si>
  <si>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</si>
  <si>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</si>
  <si>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</si>
  <si>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</si>
  <si>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</si>
  <si>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</si>
  <si>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</si>
  <si>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</si>
  <si>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</si>
  <si>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</si>
  <si>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</si>
  <si>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</si>
  <si>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</si>
  <si>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</si>
  <si>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</si>
  <si>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</si>
  <si>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</si>
  <si>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</si>
  <si>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</si>
  <si>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</si>
  <si>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</si>
  <si>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</si>
  <si>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</si>
  <si>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</si>
  <si>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</si>
  <si>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</si>
  <si>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</si>
  <si>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</si>
  <si>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</si>
  <si>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</si>
  <si>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</si>
  <si>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</si>
  <si>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</si>
  <si>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</si>
  <si>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</si>
  <si>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</si>
  <si>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</si>
  <si>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</si>
  <si>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</si>
  <si>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</si>
  <si>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</si>
  <si>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</si>
  <si>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</si>
  <si>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</si>
  <si>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</si>
  <si>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</si>
  <si>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</si>
  <si>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</si>
  <si>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</si>
  <si>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</si>
  <si>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</si>
  <si>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</si>
  <si>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</si>
  <si>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</si>
  <si>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</si>
  <si>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</si>
  <si>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</si>
  <si>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</si>
  <si>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</si>
  <si>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</si>
  <si>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</si>
  <si>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</si>
  <si>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</si>
  <si>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</si>
  <si>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</si>
  <si>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</si>
  <si>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</si>
  <si>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</si>
  <si>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</si>
  <si>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</si>
  <si>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</si>
  <si>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</si>
  <si>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</si>
  <si>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</si>
  <si>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</si>
  <si>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</si>
  <si>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</si>
  <si>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</si>
  <si>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</si>
  <si>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</si>
  <si>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</si>
  <si>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</si>
  <si>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</si>
  <si>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</si>
  <si>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</si>
  <si>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</si>
  <si>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</si>
  <si>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</si>
  <si>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</si>
  <si>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</si>
  <si>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</si>
  <si>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</si>
  <si>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</si>
  <si>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</si>
  <si>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</si>
  <si>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</si>
  <si>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</si>
  <si>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</si>
  <si>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</si>
  <si>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</si>
  <si>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</si>
  <si>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</si>
  <si>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</si>
  <si>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</si>
  <si>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</si>
  <si>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</si>
  <si>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</si>
  <si>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</si>
  <si>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</si>
  <si>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</si>
  <si>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</si>
  <si>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</si>
  <si>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</si>
  <si>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</si>
  <si>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</si>
  <si>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</si>
  <si>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</si>
  <si>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</si>
  <si>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</si>
  <si>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</si>
  <si>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</si>
  <si>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</si>
  <si>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</si>
  <si>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</si>
  <si>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</si>
  <si>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</si>
  <si>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</si>
  <si>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</si>
  <si>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</si>
  <si>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</si>
  <si>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</si>
  <si>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</si>
  <si>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</si>
  <si>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</si>
  <si>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</si>
  <si>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</si>
  <si>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</si>
  <si>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</si>
  <si>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</si>
  <si>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</si>
  <si>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</si>
  <si>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</si>
  <si>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</si>
  <si>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</si>
  <si>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</si>
  <si>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</si>
  <si>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</si>
  <si>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</si>
  <si>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</si>
  <si>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</si>
  <si>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</si>
  <si>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</si>
  <si>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</si>
  <si>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</si>
  <si>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</si>
  <si>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</si>
  <si>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</si>
  <si>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</si>
  <si>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</si>
  <si>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</si>
  <si>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</si>
  <si>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</si>
  <si>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</si>
  <si>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</si>
  <si>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</si>
  <si>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</si>
  <si>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</si>
  <si>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</si>
  <si>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</si>
  <si>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</si>
  <si>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</si>
  <si>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</si>
  <si>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</si>
  <si>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</si>
  <si>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</si>
  <si>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</si>
  <si>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</si>
  <si>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</si>
  <si>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</si>
  <si>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</si>
  <si>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</si>
  <si>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</si>
  <si>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</si>
  <si>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</si>
  <si>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</si>
  <si>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</si>
  <si>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</si>
  <si>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</si>
  <si>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</si>
  <si>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</si>
  <si>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</si>
  <si>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</si>
  <si>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</si>
  <si>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</si>
  <si>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</si>
  <si>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</si>
  <si>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</si>
  <si>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</si>
  <si>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</si>
  <si>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</si>
  <si>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</si>
  <si>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</si>
  <si>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</si>
  <si>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</si>
  <si>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</si>
  <si>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</si>
  <si>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</si>
  <si>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</si>
  <si>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</si>
  <si>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</si>
  <si>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</si>
  <si>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</si>
  <si>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</si>
  <si>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</si>
  <si>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</si>
  <si>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</si>
  <si>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</si>
  <si>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</si>
  <si>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</si>
  <si>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</si>
  <si>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</si>
  <si>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</si>
  <si>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</si>
  <si>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</si>
  <si>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</si>
  <si>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</si>
  <si>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</si>
  <si>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</si>
  <si>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</si>
  <si>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</si>
  <si>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</si>
  <si>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</si>
  <si>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</si>
  <si>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</si>
  <si>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</si>
  <si>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</si>
  <si>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</si>
  <si>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</si>
  <si>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</si>
  <si>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</si>
  <si>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</si>
  <si>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</si>
  <si>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</si>
  <si>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</si>
  <si>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</si>
  <si>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</si>
  <si>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</si>
  <si>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</si>
  <si>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</si>
  <si>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</si>
  <si>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</si>
  <si>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</si>
  <si>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</si>
  <si>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</si>
  <si>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</si>
  <si>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</si>
  <si>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</si>
  <si>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</si>
  <si>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</si>
  <si>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</si>
  <si>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</si>
  <si>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</si>
  <si>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</si>
  <si>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</si>
  <si>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</si>
  <si>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</si>
  <si>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</si>
  <si>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</si>
  <si>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</si>
  <si>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</si>
  <si>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</si>
  <si>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</si>
  <si>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</si>
  <si>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</si>
  <si>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</si>
  <si>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</si>
  <si>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</si>
  <si>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</si>
  <si>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</si>
  <si>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</si>
  <si>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</si>
  <si>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</si>
  <si>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</si>
  <si>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</si>
  <si>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</si>
  <si>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</si>
  <si>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</si>
  <si>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</si>
  <si>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</si>
  <si>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</si>
  <si>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</si>
  <si>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</si>
  <si>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</si>
  <si>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</si>
  <si>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</si>
  <si>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</si>
  <si>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</si>
  <si>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</si>
  <si>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</si>
  <si>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</si>
  <si>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</si>
  <si>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</si>
  <si>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</si>
  <si>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</si>
  <si>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</si>
  <si>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</si>
  <si>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</si>
  <si>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</si>
  <si>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</si>
  <si>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</si>
  <si>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</si>
  <si>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</si>
  <si>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</si>
  <si>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</si>
  <si>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</si>
  <si>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</si>
  <si>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</si>
  <si>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</si>
  <si>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</si>
  <si>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</si>
  <si>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</si>
  <si>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</si>
  <si>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</si>
  <si>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</si>
  <si>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</si>
  <si>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</si>
  <si>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</si>
  <si>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</si>
  <si>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</si>
  <si>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</si>
  <si>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</si>
  <si>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</si>
  <si>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</si>
  <si>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</si>
  <si>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</si>
  <si>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</si>
  <si>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</si>
  <si>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</si>
  <si>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</si>
  <si>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</si>
  <si>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</si>
  <si>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</si>
  <si>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</si>
  <si>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</si>
  <si>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</si>
  <si>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</si>
  <si>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</si>
  <si>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</si>
  <si>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</si>
  <si>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</si>
  <si>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</si>
  <si>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</si>
  <si>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</si>
  <si>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</si>
  <si>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</si>
  <si>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</si>
  <si>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</si>
  <si>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</si>
  <si>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</si>
  <si>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</si>
  <si>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</si>
  <si>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</si>
  <si>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</si>
  <si>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</si>
  <si>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</si>
  <si>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</si>
  <si>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</si>
  <si>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</si>
  <si>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</si>
  <si>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</si>
  <si>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</si>
  <si>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</si>
  <si>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</si>
  <si>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</si>
  <si>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</si>
  <si>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</si>
  <si>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</si>
  <si>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</si>
  <si>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</si>
  <si>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</si>
  <si>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</si>
  <si>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</si>
  <si>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</si>
  <si>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</si>
  <si>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</si>
  <si>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</si>
  <si>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</si>
  <si>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</si>
  <si>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</si>
  <si>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</si>
  <si>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</si>
  <si>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</si>
  <si>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</si>
  <si>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</si>
  <si>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</si>
  <si>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</si>
  <si>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</si>
  <si>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</si>
  <si>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</si>
  <si>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</si>
  <si>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</si>
  <si>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</si>
  <si>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</si>
  <si>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</si>
  <si>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</si>
  <si>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</si>
  <si>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</si>
  <si>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</si>
  <si>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</si>
  <si>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</si>
  <si>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</si>
  <si>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</si>
  <si>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</si>
  <si>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</si>
  <si>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</si>
  <si>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</si>
  <si>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</si>
  <si>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</si>
  <si>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</si>
  <si>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</si>
  <si>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</si>
  <si>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</si>
  <si>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</si>
  <si>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</si>
  <si>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</si>
  <si>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</si>
  <si>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</si>
  <si>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</si>
  <si>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</si>
  <si>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</si>
  <si>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</si>
  <si>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</si>
  <si>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</si>
  <si>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</si>
  <si>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</si>
  <si>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</si>
  <si>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</si>
  <si>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</si>
  <si>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</si>
  <si>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</si>
  <si>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</si>
  <si>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</si>
  <si>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</si>
  <si>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</si>
  <si>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</si>
  <si>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</si>
  <si>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</si>
  <si>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</si>
  <si>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</si>
  <si>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</si>
  <si>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</si>
  <si>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</si>
  <si>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</si>
  <si>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</si>
  <si>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</si>
  <si>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</si>
  <si>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</si>
  <si>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</si>
  <si>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</si>
  <si>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</si>
  <si>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</si>
  <si>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</si>
  <si>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</si>
  <si>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</si>
  <si>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</si>
  <si>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</si>
  <si>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</si>
  <si>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</si>
  <si>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</si>
  <si>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</si>
  <si>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</si>
  <si>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</si>
  <si>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</si>
  <si>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</si>
  <si>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</si>
  <si>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</si>
  <si>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</si>
  <si>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</si>
  <si>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</si>
  <si>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</si>
  <si>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</si>
  <si>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</si>
  <si>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</si>
  <si>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</si>
  <si>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</si>
  <si>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</si>
  <si>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</si>
  <si>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</si>
  <si>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</si>
  <si>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</si>
  <si>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</si>
  <si>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</si>
  <si>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</si>
  <si>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</si>
  <si>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</si>
  <si>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</si>
  <si>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</si>
  <si>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</si>
  <si>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</si>
  <si>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</si>
  <si>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</si>
  <si>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</si>
  <si>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</si>
  <si>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</si>
  <si>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</si>
  <si>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</si>
  <si>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</si>
  <si>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</si>
  <si>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</si>
  <si>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</si>
  <si>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</si>
  <si>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</si>
  <si>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</si>
  <si>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</si>
  <si>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</si>
  <si>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</si>
  <si>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</si>
  <si>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</si>
  <si>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</si>
  <si>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</si>
  <si>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</si>
  <si>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</si>
  <si>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</si>
  <si>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</si>
  <si>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</si>
  <si>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</si>
  <si>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</si>
  <si>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</si>
  <si>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</si>
  <si>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</si>
  <si>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</si>
  <si>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</si>
  <si>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</si>
  <si>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</si>
  <si>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</si>
  <si>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</si>
  <si>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</si>
  <si>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</si>
  <si>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</si>
  <si>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</si>
  <si>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</si>
  <si>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</si>
  <si>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</si>
  <si>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</si>
  <si>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</si>
  <si>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</si>
  <si>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</si>
  <si>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</si>
  <si>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</si>
  <si>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</si>
  <si>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</si>
  <si>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</si>
  <si>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</si>
  <si>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</si>
  <si>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</si>
  <si>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</si>
  <si>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</si>
  <si>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</si>
  <si>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</si>
  <si>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</si>
  <si>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</si>
  <si>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</si>
  <si>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</si>
  <si>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</si>
  <si>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</si>
  <si>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</si>
  <si>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</si>
  <si>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</si>
  <si>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</si>
  <si>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</si>
  <si>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</si>
  <si>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</si>
  <si>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</si>
  <si>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</si>
  <si>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</si>
  <si>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</si>
  <si>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</si>
  <si>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</si>
  <si>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</si>
  <si>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</si>
  <si>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</si>
  <si>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</si>
  <si>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</si>
  <si>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</si>
  <si>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</si>
  <si>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</si>
  <si>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</si>
  <si>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</si>
  <si>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</si>
  <si>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</si>
  <si>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</si>
  <si>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</si>
  <si>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</si>
  <si>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</si>
  <si>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</si>
  <si>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</si>
  <si>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</si>
  <si>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</si>
  <si>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</si>
  <si>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</si>
  <si>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</si>
  <si>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</si>
  <si>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</si>
  <si>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</si>
  <si>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</si>
  <si>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</si>
  <si>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</si>
  <si>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</si>
  <si>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</si>
  <si>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</si>
  <si>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</si>
  <si>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</si>
  <si>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</si>
  <si>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</si>
  <si>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</si>
  <si>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</si>
  <si>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</si>
  <si>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</si>
  <si>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</si>
  <si>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</si>
  <si>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</si>
  <si>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</si>
  <si>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</si>
  <si>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</si>
  <si>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</si>
  <si>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</si>
  <si>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</si>
  <si>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</si>
  <si>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</si>
  <si>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</si>
  <si>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</si>
  <si>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</si>
  <si>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</si>
  <si>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</si>
  <si>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</si>
  <si>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</si>
  <si>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</si>
  <si>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</si>
  <si>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</si>
  <si>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</si>
  <si>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</si>
  <si>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</si>
  <si>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</si>
  <si>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</si>
  <si>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</si>
  <si>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</si>
  <si>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</si>
  <si>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</si>
  <si>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</si>
  <si>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</si>
  <si>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</si>
  <si>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</si>
  <si>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</si>
  <si>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</si>
  <si>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</si>
  <si>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</si>
  <si>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</si>
  <si>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</si>
  <si>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</si>
  <si>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</si>
  <si>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</si>
  <si>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</si>
  <si>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</si>
  <si>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</si>
  <si>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</si>
  <si>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</si>
  <si>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</si>
  <si>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</si>
  <si>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</si>
  <si>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</si>
  <si>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</si>
  <si>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</si>
  <si>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</si>
  <si>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</si>
  <si>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</si>
  <si>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</si>
  <si>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</si>
  <si>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</si>
  <si>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</si>
  <si>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</si>
  <si>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</si>
  <si>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</si>
  <si>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</si>
  <si>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</si>
  <si>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</si>
  <si>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</si>
  <si>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</si>
  <si>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</si>
  <si>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</si>
  <si>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</si>
  <si>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</si>
  <si>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</si>
  <si>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</si>
  <si>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</si>
  <si>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</si>
  <si>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</si>
  <si>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</si>
  <si>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</si>
  <si>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</si>
  <si>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</si>
  <si>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</si>
  <si>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</si>
  <si>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</si>
  <si>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</si>
  <si>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</si>
  <si>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</si>
  <si>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</si>
  <si>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</si>
  <si>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</si>
  <si>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</si>
  <si>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</si>
  <si>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</si>
  <si>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</si>
  <si>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</si>
  <si>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</si>
  <si>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</si>
  <si>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</si>
  <si>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</si>
  <si>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</si>
  <si>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</si>
  <si>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</si>
  <si>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</si>
  <si>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</si>
  <si>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</si>
  <si>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</si>
  <si>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</si>
  <si>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</si>
  <si>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</si>
  <si>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</si>
  <si>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</si>
  <si>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</si>
  <si>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</si>
  <si>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</si>
  <si>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</si>
  <si>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</si>
  <si>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</si>
  <si>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</si>
  <si>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</si>
  <si>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</si>
  <si>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</si>
  <si>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</si>
  <si>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</si>
  <si>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</si>
  <si>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</si>
  <si>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</si>
  <si>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</si>
  <si>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</si>
  <si>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</si>
  <si>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</si>
  <si>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</si>
  <si>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</si>
  <si>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</si>
  <si>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</si>
  <si>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</si>
  <si>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</si>
  <si>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</si>
  <si>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</si>
  <si>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</si>
  <si>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</si>
  <si>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</si>
  <si>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</si>
  <si>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</si>
  <si>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</si>
  <si>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</si>
  <si>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</si>
  <si>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</si>
  <si>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</si>
  <si>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</si>
  <si>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</si>
  <si>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</si>
  <si>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</si>
  <si>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</si>
  <si>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</si>
  <si>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</si>
  <si>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</si>
  <si>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</si>
  <si>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</si>
  <si>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</si>
  <si>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</si>
  <si>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</si>
  <si>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</si>
  <si>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</si>
  <si>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</si>
  <si>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</si>
  <si>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</si>
  <si>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</si>
  <si>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</si>
  <si>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</si>
  <si>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</si>
  <si>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</si>
  <si>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</si>
  <si>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</si>
  <si>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</si>
  <si>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</si>
  <si>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</si>
  <si>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</si>
  <si>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</si>
  <si>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</si>
  <si>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</si>
  <si>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</si>
  <si>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</si>
  <si>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</si>
  <si>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</si>
  <si>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</si>
  <si>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</si>
  <si>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</si>
  <si>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</si>
  <si>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</si>
  <si>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</si>
  <si>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</si>
  <si>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</si>
  <si>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</si>
  <si>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</si>
  <si>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</si>
  <si>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</si>
  <si>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</si>
  <si>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</si>
  <si>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</si>
  <si>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</si>
  <si>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</si>
  <si>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</si>
  <si>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</si>
  <si>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</si>
  <si>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</si>
  <si>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</si>
  <si>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</si>
  <si>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</si>
  <si>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</si>
  <si>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</si>
  <si>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</si>
  <si>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</si>
  <si>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</si>
  <si>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</si>
  <si>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</si>
  <si>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</si>
  <si>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</si>
  <si>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</si>
  <si>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</si>
  <si>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</si>
  <si>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</si>
  <si>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</si>
  <si>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</si>
  <si>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</si>
  <si>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</si>
  <si>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</si>
  <si>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</si>
  <si>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</si>
  <si>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</si>
  <si>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</si>
  <si>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</si>
  <si>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</si>
  <si>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</si>
  <si>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</si>
  <si>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</si>
  <si>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</si>
  <si>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</si>
  <si>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</si>
  <si>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</si>
  <si>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</si>
  <si>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</si>
  <si>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</si>
  <si>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</si>
  <si>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</si>
  <si>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</si>
  <si>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</si>
  <si>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</si>
  <si>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</si>
  <si>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</si>
  <si>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</si>
  <si>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</si>
  <si>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</si>
  <si>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</si>
  <si>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</si>
  <si>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</si>
  <si>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</si>
  <si>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</si>
  <si>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</si>
  <si>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</si>
  <si>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</si>
  <si>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</si>
  <si>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</si>
  <si>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</si>
  <si>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</si>
  <si>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</si>
  <si>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</si>
  <si>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</si>
  <si>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</si>
  <si>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</si>
  <si>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</si>
  <si>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</si>
  <si>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</si>
  <si>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</si>
  <si>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</si>
  <si>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</si>
  <si>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</si>
  <si>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</si>
  <si>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</si>
  <si>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</si>
  <si>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</si>
  <si>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</si>
  <si>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</si>
  <si>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</si>
  <si>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</si>
  <si>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</si>
  <si>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</si>
  <si>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</si>
  <si>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</si>
  <si>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</si>
  <si>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</si>
  <si>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</si>
  <si>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</si>
  <si>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</si>
  <si>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</si>
  <si>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</si>
  <si>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</si>
  <si>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</si>
  <si>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</si>
  <si>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</si>
  <si>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</si>
  <si>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</si>
  <si>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</si>
  <si>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</si>
  <si>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</si>
  <si>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</si>
  <si>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</si>
  <si>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</si>
  <si>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</si>
  <si>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</si>
  <si>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</si>
  <si>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</si>
  <si>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Colonne1000</t>
  </si>
  <si>
    <t>Colonne1001</t>
  </si>
  <si>
    <t>Colonne1002</t>
  </si>
  <si>
    <t>Colonne1003</t>
  </si>
  <si>
    <t>Colonne1004</t>
  </si>
  <si>
    <t>Colonne1005</t>
  </si>
  <si>
    <t>Colonne1006</t>
  </si>
  <si>
    <t>Colonne1007</t>
  </si>
  <si>
    <t>Colonne1008</t>
  </si>
  <si>
    <t>Colonne1009</t>
  </si>
  <si>
    <t>Colonne1010</t>
  </si>
  <si>
    <t>Colonne1011</t>
  </si>
  <si>
    <t>Colonne1012</t>
  </si>
  <si>
    <t>Colonne1013</t>
  </si>
  <si>
    <t>Colonne1014</t>
  </si>
  <si>
    <t>Colonne1015</t>
  </si>
  <si>
    <t>Colonne1016</t>
  </si>
  <si>
    <t>Colonne1017</t>
  </si>
  <si>
    <t>Colonne1018</t>
  </si>
  <si>
    <t>Colonne1019</t>
  </si>
  <si>
    <t>Colonne1020</t>
  </si>
  <si>
    <t>Colonne1021</t>
  </si>
  <si>
    <t>Colonne1022</t>
  </si>
  <si>
    <t>Colonne1023</t>
  </si>
  <si>
    <t>Colonne1024</t>
  </si>
  <si>
    <t>Colonne1025</t>
  </si>
  <si>
    <t>Colonne1026</t>
  </si>
  <si>
    <t>Colonne1027</t>
  </si>
  <si>
    <t>Colonne1028</t>
  </si>
  <si>
    <t>Colonne1029</t>
  </si>
  <si>
    <t>Colonne1030</t>
  </si>
  <si>
    <t>Colonne1031</t>
  </si>
  <si>
    <t>Colonne1032</t>
  </si>
  <si>
    <t>Colonne1033</t>
  </si>
  <si>
    <t>Colonne1034</t>
  </si>
  <si>
    <t>Colonne1035</t>
  </si>
  <si>
    <t>Colonne1036</t>
  </si>
  <si>
    <t>Colonne1037</t>
  </si>
  <si>
    <t>Colonne1038</t>
  </si>
  <si>
    <t>Colonne1039</t>
  </si>
  <si>
    <t>Colonne1040</t>
  </si>
  <si>
    <t>Colonne1041</t>
  </si>
  <si>
    <t>Colonne1042</t>
  </si>
  <si>
    <t>Colonne1043</t>
  </si>
  <si>
    <t>Colonne1044</t>
  </si>
  <si>
    <t>Colonne1045</t>
  </si>
  <si>
    <t>Colonne1046</t>
  </si>
  <si>
    <t>Colonne1047</t>
  </si>
  <si>
    <t>Colonne1048</t>
  </si>
  <si>
    <t>Colonne1049</t>
  </si>
  <si>
    <t>Colonne1050</t>
  </si>
  <si>
    <t>Colonne1051</t>
  </si>
  <si>
    <t>Colonne1052</t>
  </si>
  <si>
    <t>Colonne1053</t>
  </si>
  <si>
    <t>Colonne1054</t>
  </si>
  <si>
    <t>Colonne1055</t>
  </si>
  <si>
    <t>Colonne1056</t>
  </si>
  <si>
    <t>Colonne1057</t>
  </si>
  <si>
    <t>Colonne1058</t>
  </si>
  <si>
    <t>Colonne1059</t>
  </si>
  <si>
    <t>Colonne1060</t>
  </si>
  <si>
    <t>Colonne1061</t>
  </si>
  <si>
    <t>Colonne1062</t>
  </si>
  <si>
    <t>Colonne1063</t>
  </si>
  <si>
    <t>Colonne1064</t>
  </si>
  <si>
    <t>Colonne1065</t>
  </si>
  <si>
    <t>Colonne1066</t>
  </si>
  <si>
    <t>Colonne1067</t>
  </si>
  <si>
    <t>Colonne1068</t>
  </si>
  <si>
    <t>Colonne1069</t>
  </si>
  <si>
    <t>Colonne1070</t>
  </si>
  <si>
    <t>Colonne1071</t>
  </si>
  <si>
    <t>Colonne1072</t>
  </si>
  <si>
    <t>Colonne1073</t>
  </si>
  <si>
    <t>Colonne1074</t>
  </si>
  <si>
    <t>Colonne1075</t>
  </si>
  <si>
    <t>Colonne1076</t>
  </si>
  <si>
    <t>Colonne1077</t>
  </si>
  <si>
    <t>Colonne1078</t>
  </si>
  <si>
    <t>Colonne1079</t>
  </si>
  <si>
    <t>Colonne1080</t>
  </si>
  <si>
    <t>Colonne1081</t>
  </si>
  <si>
    <t>Colonne1082</t>
  </si>
  <si>
    <t>Colonne1083</t>
  </si>
  <si>
    <t>Colonne1084</t>
  </si>
  <si>
    <t>Colonne1085</t>
  </si>
  <si>
    <t>Colonne1086</t>
  </si>
  <si>
    <t>Colonne1087</t>
  </si>
  <si>
    <t>Colonne1088</t>
  </si>
  <si>
    <t>Colonne1089</t>
  </si>
  <si>
    <t>Colonne1090</t>
  </si>
  <si>
    <t>Colonne1091</t>
  </si>
  <si>
    <t>Colonne1092</t>
  </si>
  <si>
    <t>Colonne1093</t>
  </si>
  <si>
    <t>Colonne1094</t>
  </si>
  <si>
    <t>Colonne1095</t>
  </si>
  <si>
    <t>Colonne1096</t>
  </si>
  <si>
    <t>Colonne1097</t>
  </si>
  <si>
    <t>Colonne1098</t>
  </si>
  <si>
    <t>Colonne1099</t>
  </si>
  <si>
    <t>Colonne1100</t>
  </si>
  <si>
    <t>Colonne1101</t>
  </si>
  <si>
    <t>Colonne1102</t>
  </si>
  <si>
    <t>Colonne1103</t>
  </si>
  <si>
    <t>Colonne1104</t>
  </si>
  <si>
    <t>Colonne1105</t>
  </si>
  <si>
    <t>Colonne1106</t>
  </si>
  <si>
    <t>Colonne1107</t>
  </si>
  <si>
    <t>Colonne1108</t>
  </si>
  <si>
    <t>Colonne1109</t>
  </si>
  <si>
    <t>Colonne1110</t>
  </si>
  <si>
    <t>Colonne1111</t>
  </si>
  <si>
    <t>Colonne1112</t>
  </si>
  <si>
    <t>Colonne1113</t>
  </si>
  <si>
    <t>Colonne1114</t>
  </si>
  <si>
    <t>Colonne1115</t>
  </si>
  <si>
    <t>Colonne1116</t>
  </si>
  <si>
    <t>Colonne1117</t>
  </si>
  <si>
    <t>Colonne1118</t>
  </si>
  <si>
    <t>Colonne1119</t>
  </si>
  <si>
    <t>Colonne1120</t>
  </si>
  <si>
    <t>Colonne1121</t>
  </si>
  <si>
    <t>Colonne1122</t>
  </si>
  <si>
    <t>Colonne1123</t>
  </si>
  <si>
    <t>Colonne1124</t>
  </si>
  <si>
    <t>Colonne1125</t>
  </si>
  <si>
    <t>Colonne1126</t>
  </si>
  <si>
    <t>Colonne1127</t>
  </si>
  <si>
    <t>Colonne1128</t>
  </si>
  <si>
    <t>Colonne1129</t>
  </si>
  <si>
    <t>Colonne1130</t>
  </si>
  <si>
    <t>Colonne1131</t>
  </si>
  <si>
    <t>Colonne1132</t>
  </si>
  <si>
    <t>Colonne1133</t>
  </si>
  <si>
    <t>Colonne1134</t>
  </si>
  <si>
    <t>Colonne1135</t>
  </si>
  <si>
    <t>Colonne1136</t>
  </si>
  <si>
    <t>Colonne1137</t>
  </si>
  <si>
    <t>Colonne1138</t>
  </si>
  <si>
    <t>Colonne1139</t>
  </si>
  <si>
    <t>Colonne1140</t>
  </si>
  <si>
    <t>Colonne1141</t>
  </si>
  <si>
    <t>Colonne1142</t>
  </si>
  <si>
    <t>Colonne1143</t>
  </si>
  <si>
    <t>Colonne1144</t>
  </si>
  <si>
    <t>Colonne1145</t>
  </si>
  <si>
    <t>Colonne1146</t>
  </si>
  <si>
    <t>Colonne1147</t>
  </si>
  <si>
    <t>Colonne1148</t>
  </si>
  <si>
    <t>Colonne1149</t>
  </si>
  <si>
    <t>Colonne1150</t>
  </si>
  <si>
    <t>Colonne1151</t>
  </si>
  <si>
    <t>Colonne1152</t>
  </si>
  <si>
    <t>Colonne1153</t>
  </si>
  <si>
    <t>Colonne1154</t>
  </si>
  <si>
    <t>Colonne1155</t>
  </si>
  <si>
    <t>Colonne1156</t>
  </si>
  <si>
    <t>Colonne1157</t>
  </si>
  <si>
    <t>Colonne1158</t>
  </si>
  <si>
    <t>Colonne1159</t>
  </si>
  <si>
    <t>Colonne1160</t>
  </si>
  <si>
    <t>Colonne1161</t>
  </si>
  <si>
    <t>Colonne1162</t>
  </si>
  <si>
    <t>Colonne1163</t>
  </si>
  <si>
    <t>Colonne1164</t>
  </si>
  <si>
    <t>Colonne1165</t>
  </si>
  <si>
    <t>Colonne1166</t>
  </si>
  <si>
    <t>Colonne1167</t>
  </si>
  <si>
    <t>Colonne1168</t>
  </si>
  <si>
    <t>Colonne1169</t>
  </si>
  <si>
    <t>Colonne1170</t>
  </si>
  <si>
    <t>Colonne1171</t>
  </si>
  <si>
    <t>Colonne1172</t>
  </si>
  <si>
    <t>Colonne1173</t>
  </si>
  <si>
    <t>Colonne1174</t>
  </si>
  <si>
    <t>Colonne1175</t>
  </si>
  <si>
    <t>Colonne1176</t>
  </si>
  <si>
    <t>Colonne1177</t>
  </si>
  <si>
    <t>Colonne1178</t>
  </si>
  <si>
    <t>Colonne1179</t>
  </si>
  <si>
    <t>Colonne1180</t>
  </si>
  <si>
    <t>Colonne1181</t>
  </si>
  <si>
    <t>Colonne1182</t>
  </si>
  <si>
    <t>Colonne1183</t>
  </si>
  <si>
    <t>Colonne1184</t>
  </si>
  <si>
    <t>Colonne1185</t>
  </si>
  <si>
    <t>Colonne1186</t>
  </si>
  <si>
    <t>Colonne1187</t>
  </si>
  <si>
    <t>Colonne1188</t>
  </si>
  <si>
    <t>Colonne1189</t>
  </si>
  <si>
    <t>Colonne1190</t>
  </si>
  <si>
    <t>Colonne1191</t>
  </si>
  <si>
    <t>Colonne1192</t>
  </si>
  <si>
    <t>Colonne1193</t>
  </si>
  <si>
    <t>Colonne1194</t>
  </si>
  <si>
    <t>Colonne1195</t>
  </si>
  <si>
    <t>Colonne1196</t>
  </si>
  <si>
    <t>Colonne1197</t>
  </si>
  <si>
    <t>Colonne1198</t>
  </si>
  <si>
    <t>Colonne1199</t>
  </si>
  <si>
    <t>Colonne1200</t>
  </si>
  <si>
    <t>Colonne1201</t>
  </si>
  <si>
    <t>Colonne1202</t>
  </si>
  <si>
    <t>Colonne1203</t>
  </si>
  <si>
    <t>Colonne1204</t>
  </si>
  <si>
    <t>Colonne1205</t>
  </si>
  <si>
    <t>Colonne1206</t>
  </si>
  <si>
    <t>Colonne1207</t>
  </si>
  <si>
    <t>Colonne1208</t>
  </si>
  <si>
    <t>Colonne1209</t>
  </si>
  <si>
    <t>Colonne1210</t>
  </si>
  <si>
    <t>Colonne1211</t>
  </si>
  <si>
    <t>Colonne1212</t>
  </si>
  <si>
    <t>Colonne1213</t>
  </si>
  <si>
    <t>Colonne1214</t>
  </si>
  <si>
    <t>Colonne1215</t>
  </si>
  <si>
    <t>Colonne1216</t>
  </si>
  <si>
    <t>Colonne1217</t>
  </si>
  <si>
    <t>Colonne1218</t>
  </si>
  <si>
    <t>Colonne1219</t>
  </si>
  <si>
    <t>Colonne1220</t>
  </si>
  <si>
    <t>Colonne1221</t>
  </si>
  <si>
    <t>Colonne1222</t>
  </si>
  <si>
    <t>Colonne1223</t>
  </si>
  <si>
    <t>Colonne1224</t>
  </si>
  <si>
    <t>Colonne1225</t>
  </si>
  <si>
    <t>Colonne1226</t>
  </si>
  <si>
    <t>Colonne1227</t>
  </si>
  <si>
    <t>Colonne1228</t>
  </si>
  <si>
    <t>Colonne1229</t>
  </si>
  <si>
    <t>Colonne1230</t>
  </si>
  <si>
    <t>Colonne1231</t>
  </si>
  <si>
    <t>Colonne1232</t>
  </si>
  <si>
    <t>Colonne1233</t>
  </si>
  <si>
    <t>Colonne1234</t>
  </si>
  <si>
    <t>Colonne1235</t>
  </si>
  <si>
    <t>Colonne1236</t>
  </si>
  <si>
    <t>Colonne1237</t>
  </si>
  <si>
    <t>Colonne1238</t>
  </si>
  <si>
    <t>Colonne1239</t>
  </si>
  <si>
    <t>Colonne1240</t>
  </si>
  <si>
    <t>Colonne1241</t>
  </si>
  <si>
    <t>Colonne1242</t>
  </si>
  <si>
    <t>Colonne1243</t>
  </si>
  <si>
    <t>Colonne1244</t>
  </si>
  <si>
    <t>Colonne1245</t>
  </si>
  <si>
    <t>Colonne1246</t>
  </si>
  <si>
    <t>Colonne1247</t>
  </si>
  <si>
    <t>Colonne1248</t>
  </si>
  <si>
    <t>Colonne1249</t>
  </si>
  <si>
    <t>Colonne1250</t>
  </si>
  <si>
    <t>Colonne1251</t>
  </si>
  <si>
    <t>Colonne1252</t>
  </si>
  <si>
    <t>Colonne1253</t>
  </si>
  <si>
    <t>Colonne1254</t>
  </si>
  <si>
    <t>Colonne1255</t>
  </si>
  <si>
    <t>Colonne1256</t>
  </si>
  <si>
    <t>Colonne1257</t>
  </si>
  <si>
    <t>Colonne1258</t>
  </si>
  <si>
    <t>Colonne1259</t>
  </si>
  <si>
    <t>Colonne1260</t>
  </si>
  <si>
    <t>Colonne1261</t>
  </si>
  <si>
    <t>Colonne1262</t>
  </si>
  <si>
    <t>Colonne1263</t>
  </si>
  <si>
    <t>Colonne1264</t>
  </si>
  <si>
    <t>Colonne1265</t>
  </si>
  <si>
    <t>Colonne1266</t>
  </si>
  <si>
    <t>Colonne1267</t>
  </si>
  <si>
    <t>Colonne1268</t>
  </si>
  <si>
    <t>Colonne1269</t>
  </si>
  <si>
    <t>Colonne1270</t>
  </si>
  <si>
    <t>Colonne1271</t>
  </si>
  <si>
    <t>Colonne1272</t>
  </si>
  <si>
    <t>Colonne1273</t>
  </si>
  <si>
    <t>Colonne1274</t>
  </si>
  <si>
    <t>Colonne1275</t>
  </si>
  <si>
    <t>Colonne1276</t>
  </si>
  <si>
    <t>Colonne1277</t>
  </si>
  <si>
    <t>Colonne1278</t>
  </si>
  <si>
    <t>Colonne1279</t>
  </si>
  <si>
    <t>Colonne1280</t>
  </si>
  <si>
    <t>Colonne1281</t>
  </si>
  <si>
    <t>Colonne1282</t>
  </si>
  <si>
    <t>Colonne1283</t>
  </si>
  <si>
    <t>Colonne1284</t>
  </si>
  <si>
    <t>Colonne1285</t>
  </si>
  <si>
    <t>Colonne1286</t>
  </si>
  <si>
    <t>Colonne1287</t>
  </si>
  <si>
    <t>Colonne1288</t>
  </si>
  <si>
    <t>Colonne1289</t>
  </si>
  <si>
    <t>Colonne1290</t>
  </si>
  <si>
    <t>Colonne1291</t>
  </si>
  <si>
    <t>Colonne1292</t>
  </si>
  <si>
    <t>Colonne1293</t>
  </si>
  <si>
    <t>Colonne1294</t>
  </si>
  <si>
    <t>Colonne1295</t>
  </si>
  <si>
    <t>Colonne1296</t>
  </si>
  <si>
    <t>Colonne1297</t>
  </si>
  <si>
    <t>Colonne1298</t>
  </si>
  <si>
    <t>Colonne1299</t>
  </si>
  <si>
    <t>Colonne1300</t>
  </si>
  <si>
    <t>Colonne1301</t>
  </si>
  <si>
    <t>Colonne1302</t>
  </si>
  <si>
    <t>Colonne1303</t>
  </si>
  <si>
    <t>Colonne1304</t>
  </si>
  <si>
    <t>Colonne1305</t>
  </si>
  <si>
    <t>Colonne1306</t>
  </si>
  <si>
    <t>Colonne1307</t>
  </si>
  <si>
    <t>Colonne1308</t>
  </si>
  <si>
    <t>Colonne1309</t>
  </si>
  <si>
    <t>Colonne1310</t>
  </si>
  <si>
    <t>Colonne1311</t>
  </si>
  <si>
    <t>Colonne1312</t>
  </si>
  <si>
    <t>Colonne1313</t>
  </si>
  <si>
    <t>Colonne1314</t>
  </si>
  <si>
    <t>Colonne1315</t>
  </si>
  <si>
    <t>Colonne1316</t>
  </si>
  <si>
    <t>Colonne1317</t>
  </si>
  <si>
    <t>Colonne1318</t>
  </si>
  <si>
    <t>Colonne1319</t>
  </si>
  <si>
    <t>Colonne1320</t>
  </si>
  <si>
    <t>Colonne1321</t>
  </si>
  <si>
    <t>Colonne1322</t>
  </si>
  <si>
    <t>Colonne1323</t>
  </si>
  <si>
    <t>Colonne1324</t>
  </si>
  <si>
    <t>Colonne1325</t>
  </si>
  <si>
    <t>Colonne1326</t>
  </si>
  <si>
    <t>Colonne1327</t>
  </si>
  <si>
    <t>Colonne1328</t>
  </si>
  <si>
    <t>Colonne1329</t>
  </si>
  <si>
    <t>Colonne1330</t>
  </si>
  <si>
    <t>Colonne1331</t>
  </si>
  <si>
    <t>Colonne1332</t>
  </si>
  <si>
    <t>Colonne1333</t>
  </si>
  <si>
    <t>Colonne1334</t>
  </si>
  <si>
    <t>Colonne1335</t>
  </si>
  <si>
    <t>Colonne1336</t>
  </si>
  <si>
    <t>Colonne1337</t>
  </si>
  <si>
    <t>Colonne1338</t>
  </si>
  <si>
    <t>Colonne1339</t>
  </si>
  <si>
    <t>Colonne1340</t>
  </si>
  <si>
    <t>Colonne1341</t>
  </si>
  <si>
    <t>Colonne1342</t>
  </si>
  <si>
    <t>Colonne1343</t>
  </si>
  <si>
    <t>Colonne1344</t>
  </si>
  <si>
    <t>Colonne1345</t>
  </si>
  <si>
    <t>Colonne1346</t>
  </si>
  <si>
    <t>Colonne1347</t>
  </si>
  <si>
    <t>Colonne1348</t>
  </si>
  <si>
    <t>Colonne1349</t>
  </si>
  <si>
    <t>Colonne1350</t>
  </si>
  <si>
    <t>Colonne1351</t>
  </si>
  <si>
    <t>Colonne1352</t>
  </si>
  <si>
    <t>Colonne1353</t>
  </si>
  <si>
    <t>Colonne1354</t>
  </si>
  <si>
    <t>Colonne1355</t>
  </si>
  <si>
    <t>Colonne1356</t>
  </si>
  <si>
    <t>Colonne1357</t>
  </si>
  <si>
    <t>Colonne1358</t>
  </si>
  <si>
    <t>Colonne1359</t>
  </si>
  <si>
    <t>Colonne1360</t>
  </si>
  <si>
    <t>Colonne1361</t>
  </si>
  <si>
    <t>Colonne1362</t>
  </si>
  <si>
    <t>Colonne1363</t>
  </si>
  <si>
    <t>Colonne1364</t>
  </si>
  <si>
    <t>Colonne1365</t>
  </si>
  <si>
    <t>Colonne1366</t>
  </si>
  <si>
    <t>Colonne1367</t>
  </si>
  <si>
    <t>Colonne1368</t>
  </si>
  <si>
    <t>Colonne1369</t>
  </si>
  <si>
    <t>Colonne1370</t>
  </si>
  <si>
    <t>Colonne1371</t>
  </si>
  <si>
    <t>Colonne1372</t>
  </si>
  <si>
    <t>Colonne1373</t>
  </si>
  <si>
    <t>Colonne1374</t>
  </si>
  <si>
    <t>Colonne1375</t>
  </si>
  <si>
    <t>Colonne1376</t>
  </si>
  <si>
    <t>Colonne1377</t>
  </si>
  <si>
    <t>Colonne1378</t>
  </si>
  <si>
    <t>Colonne1379</t>
  </si>
  <si>
    <t>Colonne1380</t>
  </si>
  <si>
    <t>Colonne1381</t>
  </si>
  <si>
    <t>Colonne1382</t>
  </si>
  <si>
    <t>Colonne1383</t>
  </si>
  <si>
    <t>Colonne1384</t>
  </si>
  <si>
    <t>Colonne1385</t>
  </si>
  <si>
    <t>Colonne1386</t>
  </si>
  <si>
    <t>Colonne1387</t>
  </si>
  <si>
    <t>Colonne1388</t>
  </si>
  <si>
    <t>Colonne1389</t>
  </si>
  <si>
    <t>Colonne1390</t>
  </si>
  <si>
    <t>Colonne1391</t>
  </si>
  <si>
    <t>Colonne1392</t>
  </si>
  <si>
    <t>Colonne1393</t>
  </si>
  <si>
    <t>Colonne1394</t>
  </si>
  <si>
    <t>Colonne1395</t>
  </si>
  <si>
    <t>Colonne1396</t>
  </si>
  <si>
    <t>Colonne1397</t>
  </si>
  <si>
    <t>Colonne1398</t>
  </si>
  <si>
    <t>Colonne1399</t>
  </si>
  <si>
    <t>Colonne1400</t>
  </si>
  <si>
    <t>Colonne1401</t>
  </si>
  <si>
    <t>Colonne1402</t>
  </si>
  <si>
    <t>Colonne1403</t>
  </si>
  <si>
    <t>Colonne1404</t>
  </si>
  <si>
    <t>Colonne1405</t>
  </si>
  <si>
    <t>Colonne1406</t>
  </si>
  <si>
    <t>Colonne1407</t>
  </si>
  <si>
    <t>Colonne1408</t>
  </si>
  <si>
    <t>Colonne1409</t>
  </si>
  <si>
    <t>Colonne1410</t>
  </si>
  <si>
    <t>Colonne1411</t>
  </si>
  <si>
    <t>Colonne1412</t>
  </si>
  <si>
    <t>Colonne1413</t>
  </si>
  <si>
    <t>Colonne1414</t>
  </si>
  <si>
    <t>Colonne1415</t>
  </si>
  <si>
    <t>Colonne1416</t>
  </si>
  <si>
    <t>Colonne1417</t>
  </si>
  <si>
    <t>Colonne1418</t>
  </si>
  <si>
    <t>Colonne1419</t>
  </si>
  <si>
    <t>Colonne1420</t>
  </si>
  <si>
    <t>Colonne1421</t>
  </si>
  <si>
    <t>Colonne1422</t>
  </si>
  <si>
    <t>Colonne1423</t>
  </si>
  <si>
    <t>Colonne1424</t>
  </si>
  <si>
    <t>Colonne1425</t>
  </si>
  <si>
    <t>Colonne1426</t>
  </si>
  <si>
    <t>Colonne1427</t>
  </si>
  <si>
    <t>Colonne1428</t>
  </si>
  <si>
    <t>Colonne1429</t>
  </si>
  <si>
    <t>Colonne1430</t>
  </si>
  <si>
    <t>Colonne1431</t>
  </si>
  <si>
    <t>Colonne1432</t>
  </si>
  <si>
    <t>Colonne1433</t>
  </si>
  <si>
    <t>Colonne1434</t>
  </si>
  <si>
    <t>Colonne1435</t>
  </si>
  <si>
    <t>Colonne1436</t>
  </si>
  <si>
    <t>Colonne1437</t>
  </si>
  <si>
    <t>Colonne1438</t>
  </si>
  <si>
    <t>Colonne1439</t>
  </si>
  <si>
    <t>Colonne1440</t>
  </si>
  <si>
    <t>Colonne1441</t>
  </si>
  <si>
    <t>Colonne1442</t>
  </si>
  <si>
    <t>Colonne1443</t>
  </si>
  <si>
    <t>Colonne1444</t>
  </si>
  <si>
    <t>Colonne1445</t>
  </si>
  <si>
    <t>Colonne1446</t>
  </si>
  <si>
    <t>Colonne1447</t>
  </si>
  <si>
    <t>Colonne1448</t>
  </si>
  <si>
    <t>Colonne1449</t>
  </si>
  <si>
    <t>Colonne1450</t>
  </si>
  <si>
    <t>Colonne1451</t>
  </si>
  <si>
    <t>Colonne1452</t>
  </si>
  <si>
    <t>Colonne1453</t>
  </si>
  <si>
    <t>Colonne1454</t>
  </si>
  <si>
    <t>Colonne1455</t>
  </si>
  <si>
    <t>Colonne1456</t>
  </si>
  <si>
    <t>Colonne1457</t>
  </si>
  <si>
    <t>Colonne1458</t>
  </si>
  <si>
    <t>Colonne1459</t>
  </si>
  <si>
    <t>Colonne1460</t>
  </si>
  <si>
    <t>Colonne1461</t>
  </si>
  <si>
    <t>Colonne1462</t>
  </si>
  <si>
    <t>Colonne1463</t>
  </si>
  <si>
    <t>Colonne1464</t>
  </si>
  <si>
    <t>Colonne1465</t>
  </si>
  <si>
    <t>Colonne1466</t>
  </si>
  <si>
    <t>Colonne1467</t>
  </si>
  <si>
    <t>Colonne1468</t>
  </si>
  <si>
    <t>Colonne1469</t>
  </si>
  <si>
    <t>Colonne1470</t>
  </si>
  <si>
    <t>Colonne1471</t>
  </si>
  <si>
    <t>Colonne1472</t>
  </si>
  <si>
    <t>Colonne1473</t>
  </si>
  <si>
    <t>Colonne1474</t>
  </si>
  <si>
    <t>Colonne1475</t>
  </si>
  <si>
    <t>Colonne1476</t>
  </si>
  <si>
    <t>Colonne1477</t>
  </si>
  <si>
    <t>Colonne1478</t>
  </si>
  <si>
    <t>Colonne1479</t>
  </si>
  <si>
    <t>Colonne1480</t>
  </si>
  <si>
    <t>Colonne1481</t>
  </si>
  <si>
    <t>Colonne1482</t>
  </si>
  <si>
    <t>Colonne1483</t>
  </si>
  <si>
    <t>Colonne1484</t>
  </si>
  <si>
    <t>Colonne1485</t>
  </si>
  <si>
    <t>Colonne1486</t>
  </si>
  <si>
    <t>Colonne1487</t>
  </si>
  <si>
    <t>Colonne1488</t>
  </si>
  <si>
    <t>Colonne1489</t>
  </si>
  <si>
    <t>Colonne1490</t>
  </si>
  <si>
    <t>Colonne1491</t>
  </si>
  <si>
    <t>Colonne1492</t>
  </si>
  <si>
    <t>Colonne1493</t>
  </si>
  <si>
    <t>Colonne1494</t>
  </si>
  <si>
    <t>Colonne1495</t>
  </si>
  <si>
    <t>Colonne1496</t>
  </si>
  <si>
    <t>Colonne1497</t>
  </si>
  <si>
    <t>Colonne1498</t>
  </si>
  <si>
    <t>Colonne1499</t>
  </si>
  <si>
    <t>Colonne1500</t>
  </si>
  <si>
    <t>Colonne1501</t>
  </si>
  <si>
    <t>Colonne1502</t>
  </si>
  <si>
    <t>Colonne1503</t>
  </si>
  <si>
    <t>Colonne1504</t>
  </si>
  <si>
    <t>Colonne1505</t>
  </si>
  <si>
    <t>Colonne1506</t>
  </si>
  <si>
    <t>Colonne1507</t>
  </si>
  <si>
    <t>Colonne1508</t>
  </si>
  <si>
    <t>Colonne1509</t>
  </si>
  <si>
    <t>Colonne1510</t>
  </si>
  <si>
    <t>Colonne1511</t>
  </si>
  <si>
    <t>Colonne1512</t>
  </si>
  <si>
    <t>Colonne1513</t>
  </si>
  <si>
    <t>Colonne1514</t>
  </si>
  <si>
    <t>Colonne1515</t>
  </si>
  <si>
    <t>Colonne1516</t>
  </si>
  <si>
    <t>Colonne1517</t>
  </si>
  <si>
    <t>Colonne1518</t>
  </si>
  <si>
    <t>Colonne1519</t>
  </si>
  <si>
    <t>Colonne1520</t>
  </si>
  <si>
    <t>Colonne1521</t>
  </si>
  <si>
    <t>Colonne1522</t>
  </si>
  <si>
    <t>Colonne1523</t>
  </si>
  <si>
    <t>Colonne1524</t>
  </si>
  <si>
    <t>Colonne1525</t>
  </si>
  <si>
    <t>Colonne1526</t>
  </si>
  <si>
    <t>Colonne1527</t>
  </si>
  <si>
    <t>Colonne1528</t>
  </si>
  <si>
    <t>Colonne1529</t>
  </si>
  <si>
    <t>Colonne1530</t>
  </si>
  <si>
    <t>Colonne1531</t>
  </si>
  <si>
    <t>Colonne1532</t>
  </si>
  <si>
    <t>Colonne1533</t>
  </si>
  <si>
    <t>Colonne1534</t>
  </si>
  <si>
    <t>Colonne1535</t>
  </si>
  <si>
    <t>Colonne1536</t>
  </si>
  <si>
    <t>Colonne1537</t>
  </si>
  <si>
    <t>Colonne1538</t>
  </si>
  <si>
    <t>Colonne1539</t>
  </si>
  <si>
    <t>Colonne1540</t>
  </si>
  <si>
    <t>Colonne1541</t>
  </si>
  <si>
    <t>Colonne1542</t>
  </si>
  <si>
    <t>Colonne1543</t>
  </si>
  <si>
    <t>Colonne1544</t>
  </si>
  <si>
    <t>Colonne1545</t>
  </si>
  <si>
    <t>Colonne1546</t>
  </si>
  <si>
    <t>Colonne1547</t>
  </si>
  <si>
    <t>Colonne1548</t>
  </si>
  <si>
    <t>Colonne1549</t>
  </si>
  <si>
    <t>Colonne1550</t>
  </si>
  <si>
    <t>Colonne1551</t>
  </si>
  <si>
    <t>Colonne1552</t>
  </si>
  <si>
    <t>Colonne1553</t>
  </si>
  <si>
    <t>Colonne1554</t>
  </si>
  <si>
    <t>Colonne1555</t>
  </si>
  <si>
    <t>Colonne1556</t>
  </si>
  <si>
    <t>Colonne1557</t>
  </si>
  <si>
    <t>Colonne1558</t>
  </si>
  <si>
    <t>Colonne1559</t>
  </si>
  <si>
    <t>Colonne1560</t>
  </si>
  <si>
    <t>Colonne1561</t>
  </si>
  <si>
    <t>Colonne1562</t>
  </si>
  <si>
    <t>Colonne1563</t>
  </si>
  <si>
    <t>Colonne1564</t>
  </si>
  <si>
    <t>Colonne1565</t>
  </si>
  <si>
    <t>Colonne1566</t>
  </si>
  <si>
    <t>Colonne1567</t>
  </si>
  <si>
    <t>Colonne1568</t>
  </si>
  <si>
    <t>Colonne1569</t>
  </si>
  <si>
    <t>Colonne1570</t>
  </si>
  <si>
    <t>Colonne1571</t>
  </si>
  <si>
    <t>Colonne1572</t>
  </si>
  <si>
    <t>Colonne1573</t>
  </si>
  <si>
    <t>Colonne1574</t>
  </si>
  <si>
    <t>Colonne1575</t>
  </si>
  <si>
    <t>Colonne1576</t>
  </si>
  <si>
    <t>Colonne1577</t>
  </si>
  <si>
    <t>Colonne1578</t>
  </si>
  <si>
    <t>Colonne1579</t>
  </si>
  <si>
    <t>Colonne1580</t>
  </si>
  <si>
    <t>Colonne1581</t>
  </si>
  <si>
    <t>Colonne1582</t>
  </si>
  <si>
    <t>Colonne1583</t>
  </si>
  <si>
    <t>Colonne1584</t>
  </si>
  <si>
    <t>Colonne1585</t>
  </si>
  <si>
    <t>Colonne1586</t>
  </si>
  <si>
    <t>Colonne1587</t>
  </si>
  <si>
    <t>Colonne1588</t>
  </si>
  <si>
    <t>Colonne1589</t>
  </si>
  <si>
    <t>Colonne1590</t>
  </si>
  <si>
    <t>Colonne1591</t>
  </si>
  <si>
    <t>Colonne1592</t>
  </si>
  <si>
    <t>Colonne1593</t>
  </si>
  <si>
    <t>Colonne1594</t>
  </si>
  <si>
    <t>Colonne1595</t>
  </si>
  <si>
    <t>Colonne1596</t>
  </si>
  <si>
    <t>Colonne1597</t>
  </si>
  <si>
    <t>Colonne1598</t>
  </si>
  <si>
    <t>Colonne1599</t>
  </si>
  <si>
    <t>Colonne1600</t>
  </si>
  <si>
    <t>Colonne1601</t>
  </si>
  <si>
    <t>Colonne1602</t>
  </si>
  <si>
    <t>Colonne1603</t>
  </si>
  <si>
    <t>Colonne1604</t>
  </si>
  <si>
    <t>Colonne1605</t>
  </si>
  <si>
    <t>Colonne1606</t>
  </si>
  <si>
    <t>Colonne1607</t>
  </si>
  <si>
    <t>Colonne1608</t>
  </si>
  <si>
    <t>Colonne1609</t>
  </si>
  <si>
    <t>Colonne1610</t>
  </si>
  <si>
    <t>Colonne1611</t>
  </si>
  <si>
    <t>Colonne1612</t>
  </si>
  <si>
    <t>Colonne1613</t>
  </si>
  <si>
    <t>Colonne1614</t>
  </si>
  <si>
    <t>Colonne1615</t>
  </si>
  <si>
    <t>Colonne1616</t>
  </si>
  <si>
    <t>Colonne1617</t>
  </si>
  <si>
    <t>Colonne1618</t>
  </si>
  <si>
    <t>Colonne1619</t>
  </si>
  <si>
    <t>Colonne1620</t>
  </si>
  <si>
    <t>Colonne1621</t>
  </si>
  <si>
    <t>Colonne1622</t>
  </si>
  <si>
    <t>Colonne1623</t>
  </si>
  <si>
    <t>Colonne1624</t>
  </si>
  <si>
    <t>Colonne1625</t>
  </si>
  <si>
    <t>Colonne1626</t>
  </si>
  <si>
    <t>Colonne1627</t>
  </si>
  <si>
    <t>Colonne1628</t>
  </si>
  <si>
    <t>Colonne1629</t>
  </si>
  <si>
    <t>Colonne1630</t>
  </si>
  <si>
    <t>Colonne1631</t>
  </si>
  <si>
    <t>Colonne1632</t>
  </si>
  <si>
    <t>Colonne1633</t>
  </si>
  <si>
    <t>Colonne1634</t>
  </si>
  <si>
    <t>Colonne1635</t>
  </si>
  <si>
    <t>Colonne1636</t>
  </si>
  <si>
    <t>Colonne1637</t>
  </si>
  <si>
    <t>Colonne1638</t>
  </si>
  <si>
    <t>Colonne1639</t>
  </si>
  <si>
    <t>Colonne1640</t>
  </si>
  <si>
    <t>Colonne1641</t>
  </si>
  <si>
    <t>Colonne1642</t>
  </si>
  <si>
    <t>Colonne1643</t>
  </si>
  <si>
    <t>Colonne1644</t>
  </si>
  <si>
    <t>Colonne1645</t>
  </si>
  <si>
    <t>Colonne1646</t>
  </si>
  <si>
    <t>Colonne1647</t>
  </si>
  <si>
    <t>Colonne1648</t>
  </si>
  <si>
    <t>Colonne1649</t>
  </si>
  <si>
    <t>Colonne1650</t>
  </si>
  <si>
    <t>Colonne1651</t>
  </si>
  <si>
    <t>Colonne1652</t>
  </si>
  <si>
    <t>Colonne1653</t>
  </si>
  <si>
    <t>Colonne1654</t>
  </si>
  <si>
    <t>Colonne1655</t>
  </si>
  <si>
    <t>Colonne1656</t>
  </si>
  <si>
    <t>Colonne1657</t>
  </si>
  <si>
    <t>Colonne1658</t>
  </si>
  <si>
    <t>Colonne1659</t>
  </si>
  <si>
    <t>Colonne1660</t>
  </si>
  <si>
    <t>Colonne1661</t>
  </si>
  <si>
    <t>Colonne1662</t>
  </si>
  <si>
    <t>Colonne1663</t>
  </si>
  <si>
    <t>Colonne1664</t>
  </si>
  <si>
    <t>Colonne1665</t>
  </si>
  <si>
    <t>Colonne1666</t>
  </si>
  <si>
    <t>Colonne1667</t>
  </si>
  <si>
    <t>Colonne1668</t>
  </si>
  <si>
    <t>Colonne1669</t>
  </si>
  <si>
    <t>Colonne1670</t>
  </si>
  <si>
    <t>Colonne1671</t>
  </si>
  <si>
    <t>Colonne1672</t>
  </si>
  <si>
    <t>Colonne1673</t>
  </si>
  <si>
    <t>Colonne1674</t>
  </si>
  <si>
    <t>Colonne1675</t>
  </si>
  <si>
    <t>Colonne1676</t>
  </si>
  <si>
    <t>Colonne1677</t>
  </si>
  <si>
    <t>Colonne1678</t>
  </si>
  <si>
    <t>Colonne1679</t>
  </si>
  <si>
    <t>Colonne1680</t>
  </si>
  <si>
    <t>Colonne1681</t>
  </si>
  <si>
    <t>Colonne1682</t>
  </si>
  <si>
    <t>Colonne1683</t>
  </si>
  <si>
    <t>Colonne1684</t>
  </si>
  <si>
    <t>Colonne1685</t>
  </si>
  <si>
    <t>Colonne1686</t>
  </si>
  <si>
    <t>Colonne1687</t>
  </si>
  <si>
    <t>Colonne1688</t>
  </si>
  <si>
    <t>Colonne1689</t>
  </si>
  <si>
    <t>Colonne1690</t>
  </si>
  <si>
    <t>Colonne1691</t>
  </si>
  <si>
    <t>Colonne1692</t>
  </si>
  <si>
    <t>Colonne1693</t>
  </si>
  <si>
    <t>Colonne1694</t>
  </si>
  <si>
    <t>Colonne1695</t>
  </si>
  <si>
    <t>Colonne1696</t>
  </si>
  <si>
    <t>Colonne1697</t>
  </si>
  <si>
    <t>Colonne1698</t>
  </si>
  <si>
    <t>Colonne1699</t>
  </si>
  <si>
    <t>Colonne1700</t>
  </si>
  <si>
    <t>Colonne1701</t>
  </si>
  <si>
    <t>Colonne1702</t>
  </si>
  <si>
    <t>Colonne1703</t>
  </si>
  <si>
    <t>Colonne1704</t>
  </si>
  <si>
    <t>Colonne1705</t>
  </si>
  <si>
    <t>Colonne1706</t>
  </si>
  <si>
    <t>Colonne1707</t>
  </si>
  <si>
    <t>Colonne1708</t>
  </si>
  <si>
    <t>Colonne1709</t>
  </si>
  <si>
    <t>Colonne1710</t>
  </si>
  <si>
    <t>Colonne1711</t>
  </si>
  <si>
    <t>Colonne1712</t>
  </si>
  <si>
    <t>Colonne1713</t>
  </si>
  <si>
    <t>Colonne1714</t>
  </si>
  <si>
    <t>Colonne1715</t>
  </si>
  <si>
    <t>Colonne1716</t>
  </si>
  <si>
    <t>Colonne1717</t>
  </si>
  <si>
    <t>Colonne1718</t>
  </si>
  <si>
    <t>Colonne1719</t>
  </si>
  <si>
    <t>Colonne1720</t>
  </si>
  <si>
    <t>Colonne1721</t>
  </si>
  <si>
    <t>Colonne1722</t>
  </si>
  <si>
    <t>Colonne1723</t>
  </si>
  <si>
    <t>Colonne1724</t>
  </si>
  <si>
    <t>Colonne1725</t>
  </si>
  <si>
    <t>Colonne1726</t>
  </si>
  <si>
    <t>Colonne1727</t>
  </si>
  <si>
    <t>Colonne1728</t>
  </si>
  <si>
    <t>Colonne1729</t>
  </si>
  <si>
    <t>Colonne1730</t>
  </si>
  <si>
    <t>Colonne1731</t>
  </si>
  <si>
    <t>Colonne1732</t>
  </si>
  <si>
    <t>Colonne1733</t>
  </si>
  <si>
    <t>Colonne1734</t>
  </si>
  <si>
    <t>Colonne1735</t>
  </si>
  <si>
    <t>Colonne1736</t>
  </si>
  <si>
    <t>Colonne1737</t>
  </si>
  <si>
    <t>Colonne1738</t>
  </si>
  <si>
    <t>Colonne1739</t>
  </si>
  <si>
    <t>Colonne1740</t>
  </si>
  <si>
    <t>Colonne1741</t>
  </si>
  <si>
    <t>Colonne1742</t>
  </si>
  <si>
    <t>Colonne1743</t>
  </si>
  <si>
    <t>Colonne1744</t>
  </si>
  <si>
    <t>Colonne1745</t>
  </si>
  <si>
    <t>Colonne1746</t>
  </si>
  <si>
    <t>Colonne1747</t>
  </si>
  <si>
    <t>Colonne1748</t>
  </si>
  <si>
    <t>Colonne1749</t>
  </si>
  <si>
    <t>Colonne1750</t>
  </si>
  <si>
    <t>Colonne1751</t>
  </si>
  <si>
    <t>Colonne1752</t>
  </si>
  <si>
    <t>Colonne1753</t>
  </si>
  <si>
    <t>Colonne1754</t>
  </si>
  <si>
    <t>Colonne1755</t>
  </si>
  <si>
    <t>Colonne1756</t>
  </si>
  <si>
    <t>Colonne1757</t>
  </si>
  <si>
    <t>Colonne1758</t>
  </si>
  <si>
    <t>Colonne1759</t>
  </si>
  <si>
    <t>Colonne1760</t>
  </si>
  <si>
    <t>Colonne1761</t>
  </si>
  <si>
    <t>Colonne1762</t>
  </si>
  <si>
    <t>Colonne1763</t>
  </si>
  <si>
    <t>Colonne1764</t>
  </si>
  <si>
    <t>Colonne1765</t>
  </si>
  <si>
    <t>Colonne1766</t>
  </si>
  <si>
    <t>Colonne1767</t>
  </si>
  <si>
    <t>Colonne1768</t>
  </si>
  <si>
    <t>Colonne1769</t>
  </si>
  <si>
    <t>Colonne1770</t>
  </si>
  <si>
    <t>Colonne1771</t>
  </si>
  <si>
    <t>Colonne1772</t>
  </si>
  <si>
    <t>Colonne1773</t>
  </si>
  <si>
    <t>Colonne1774</t>
  </si>
  <si>
    <t>Colonne1775</t>
  </si>
  <si>
    <t>Colonne1776</t>
  </si>
  <si>
    <t>Colonne1777</t>
  </si>
  <si>
    <t>Colonne1778</t>
  </si>
  <si>
    <t>Colonne1779</t>
  </si>
  <si>
    <t>Colonne1780</t>
  </si>
  <si>
    <t>Colonne1781</t>
  </si>
  <si>
    <t>Colonne1782</t>
  </si>
  <si>
    <t>Colonne1783</t>
  </si>
  <si>
    <t>Colonne1784</t>
  </si>
  <si>
    <t>Colonne1785</t>
  </si>
  <si>
    <t>Colonne1786</t>
  </si>
  <si>
    <t>Colonne1787</t>
  </si>
  <si>
    <t>Colonne1788</t>
  </si>
  <si>
    <t>Colonne1789</t>
  </si>
  <si>
    <t>Colonne1790</t>
  </si>
  <si>
    <t>Colonne1791</t>
  </si>
  <si>
    <t>Colonne1792</t>
  </si>
  <si>
    <t>Colonne1793</t>
  </si>
  <si>
    <t>Colonne1794</t>
  </si>
  <si>
    <t>Colonne1795</t>
  </si>
  <si>
    <t>Colonne1796</t>
  </si>
  <si>
    <t>Colonne1797</t>
  </si>
  <si>
    <t>Colonne1798</t>
  </si>
  <si>
    <t>Colonne1799</t>
  </si>
  <si>
    <t>Colonne1800</t>
  </si>
  <si>
    <t>Colonne1801</t>
  </si>
  <si>
    <t>Colonne1802</t>
  </si>
  <si>
    <t>Colonne1803</t>
  </si>
  <si>
    <t>Colonne1804</t>
  </si>
  <si>
    <t>Colonne1805</t>
  </si>
  <si>
    <t>Colonne1806</t>
  </si>
  <si>
    <t>Colonne1807</t>
  </si>
  <si>
    <t>Colonne1808</t>
  </si>
  <si>
    <t>Colonne1809</t>
  </si>
  <si>
    <t>Colonne1810</t>
  </si>
  <si>
    <t>Colonne1811</t>
  </si>
  <si>
    <t>Colonne1812</t>
  </si>
  <si>
    <t>Colonne1813</t>
  </si>
  <si>
    <t>Colonne1814</t>
  </si>
  <si>
    <t>Colonne1815</t>
  </si>
  <si>
    <t>Colonne1816</t>
  </si>
  <si>
    <t>Colonne1817</t>
  </si>
  <si>
    <t>Colonne1818</t>
  </si>
  <si>
    <t>Colonne1819</t>
  </si>
  <si>
    <t>Colonne1820</t>
  </si>
  <si>
    <t>Colonne1821</t>
  </si>
  <si>
    <t>Colonne1822</t>
  </si>
  <si>
    <t>Colonne1823</t>
  </si>
  <si>
    <t>Colonne1824</t>
  </si>
  <si>
    <t>Colonne1825</t>
  </si>
  <si>
    <t>Colonne1826</t>
  </si>
  <si>
    <t>Colonne1827</t>
  </si>
  <si>
    <t>Colonne1828</t>
  </si>
  <si>
    <t>Colonne1829</t>
  </si>
  <si>
    <t>Colonne1830</t>
  </si>
  <si>
    <t>Colonne1831</t>
  </si>
  <si>
    <t>Colonne1832</t>
  </si>
  <si>
    <t>Colonne1833</t>
  </si>
  <si>
    <t>Colonne1834</t>
  </si>
  <si>
    <t>Colonne1835</t>
  </si>
  <si>
    <t>Colonne1836</t>
  </si>
  <si>
    <t>Colonne1837</t>
  </si>
  <si>
    <t>Colonne1838</t>
  </si>
  <si>
    <t>Colonne1839</t>
  </si>
  <si>
    <t>Colonne1840</t>
  </si>
  <si>
    <t>Colonne1841</t>
  </si>
  <si>
    <t>Colonne1842</t>
  </si>
  <si>
    <t>Colonne1843</t>
  </si>
  <si>
    <t>Colonne1844</t>
  </si>
  <si>
    <t>Colonne1845</t>
  </si>
  <si>
    <t>Colonne1846</t>
  </si>
  <si>
    <t>Colonne1847</t>
  </si>
  <si>
    <t>Colonne1848</t>
  </si>
  <si>
    <t>Colonne1849</t>
  </si>
  <si>
    <t>Colonne1850</t>
  </si>
  <si>
    <t>Colonne1851</t>
  </si>
  <si>
    <t>Colonne1852</t>
  </si>
  <si>
    <t>Colonne1853</t>
  </si>
  <si>
    <t>Colonne1854</t>
  </si>
  <si>
    <t>Colonne1855</t>
  </si>
  <si>
    <t>Colonne1856</t>
  </si>
  <si>
    <t>Colonne1857</t>
  </si>
  <si>
    <t>Colonne1858</t>
  </si>
  <si>
    <t>Colonne1859</t>
  </si>
  <si>
    <t>Colonne1860</t>
  </si>
  <si>
    <t>Colonne1861</t>
  </si>
  <si>
    <t>Colonne1862</t>
  </si>
  <si>
    <t>Colonne1863</t>
  </si>
  <si>
    <t>Colonne1864</t>
  </si>
  <si>
    <t>Colonne1865</t>
  </si>
  <si>
    <t>Colonne1866</t>
  </si>
  <si>
    <t>Colonne1867</t>
  </si>
  <si>
    <t>Colonne1868</t>
  </si>
  <si>
    <t>Colonne1869</t>
  </si>
  <si>
    <t>Colonne1870</t>
  </si>
  <si>
    <t>Colonne1871</t>
  </si>
  <si>
    <t>Colonne1872</t>
  </si>
  <si>
    <t>Colonne1873</t>
  </si>
  <si>
    <t>Colonne1874</t>
  </si>
  <si>
    <t>Colonne1875</t>
  </si>
  <si>
    <t>Colonne1876</t>
  </si>
  <si>
    <t>Colonne1877</t>
  </si>
  <si>
    <t>Colonne1878</t>
  </si>
  <si>
    <t>Colonne1879</t>
  </si>
  <si>
    <t>Colonne1880</t>
  </si>
  <si>
    <t>Colonne1881</t>
  </si>
  <si>
    <t>Colonne1882</t>
  </si>
  <si>
    <t>Colonne1883</t>
  </si>
  <si>
    <t>Colonne1884</t>
  </si>
  <si>
    <t>Colonne1885</t>
  </si>
  <si>
    <t>Colonne1886</t>
  </si>
  <si>
    <t>Colonne1887</t>
  </si>
  <si>
    <t>Colonne1888</t>
  </si>
  <si>
    <t>Colonne1889</t>
  </si>
  <si>
    <t>Colonne1890</t>
  </si>
  <si>
    <t>Colonne1891</t>
  </si>
  <si>
    <t>Colonne1892</t>
  </si>
  <si>
    <t>Colonne1893</t>
  </si>
  <si>
    <t>Colonne1894</t>
  </si>
  <si>
    <t>Colonne1895</t>
  </si>
  <si>
    <t>Colonne1896</t>
  </si>
  <si>
    <t>Colonne1897</t>
  </si>
  <si>
    <t>Colonne1898</t>
  </si>
  <si>
    <t>Colonne1899</t>
  </si>
  <si>
    <t>Colonne1900</t>
  </si>
  <si>
    <t>Colonne1901</t>
  </si>
  <si>
    <t>Colonne1902</t>
  </si>
  <si>
    <t>Colonne1903</t>
  </si>
  <si>
    <t>Colonne1904</t>
  </si>
  <si>
    <t>Colonne1905</t>
  </si>
  <si>
    <t>Colonne1906</t>
  </si>
  <si>
    <t>Colonne1907</t>
  </si>
  <si>
    <t>Colonne1908</t>
  </si>
  <si>
    <t>Colonne1909</t>
  </si>
  <si>
    <t>Colonne1910</t>
  </si>
  <si>
    <t>Colonne1911</t>
  </si>
  <si>
    <t>Colonne1912</t>
  </si>
  <si>
    <t>Colonne1913</t>
  </si>
  <si>
    <t>Colonne1914</t>
  </si>
  <si>
    <t>Colonne1915</t>
  </si>
  <si>
    <t>Colonne1916</t>
  </si>
  <si>
    <t>Colonne1917</t>
  </si>
  <si>
    <t>Colonne1918</t>
  </si>
  <si>
    <t>Colonne1919</t>
  </si>
  <si>
    <t>Colonne1920</t>
  </si>
  <si>
    <t>Colonne1921</t>
  </si>
  <si>
    <t>Colonne1922</t>
  </si>
  <si>
    <t>Colonne1923</t>
  </si>
  <si>
    <t>Colonne1924</t>
  </si>
  <si>
    <t>Colonne1925</t>
  </si>
  <si>
    <t>Colonne1926</t>
  </si>
  <si>
    <t>Colonne1927</t>
  </si>
  <si>
    <t>Colonne1928</t>
  </si>
  <si>
    <t>Colonne1929</t>
  </si>
  <si>
    <t>Colonne1930</t>
  </si>
  <si>
    <t>Colonne1931</t>
  </si>
  <si>
    <t>Colonne1932</t>
  </si>
  <si>
    <t>Colonne1933</t>
  </si>
  <si>
    <t>Colonne1934</t>
  </si>
  <si>
    <t>Colonne1935</t>
  </si>
  <si>
    <t>Colonne1936</t>
  </si>
  <si>
    <t>Colonne1937</t>
  </si>
  <si>
    <t>Colonne1938</t>
  </si>
  <si>
    <t>Colonne1939</t>
  </si>
  <si>
    <t>Colonne1940</t>
  </si>
  <si>
    <t>Colonne1941</t>
  </si>
  <si>
    <t>Colonne1942</t>
  </si>
  <si>
    <t>Colonne1943</t>
  </si>
  <si>
    <t>Colonne1944</t>
  </si>
  <si>
    <t>Colonne1945</t>
  </si>
  <si>
    <t>Colonne1946</t>
  </si>
  <si>
    <t>Colonne1947</t>
  </si>
  <si>
    <t>Colonne1948</t>
  </si>
  <si>
    <t>Colonne1949</t>
  </si>
  <si>
    <t>Colonne1950</t>
  </si>
  <si>
    <t>Colonne1951</t>
  </si>
  <si>
    <t>Colonne1952</t>
  </si>
  <si>
    <t>Colonne1953</t>
  </si>
  <si>
    <t>Colonne1954</t>
  </si>
  <si>
    <t>Colonne1955</t>
  </si>
  <si>
    <t>Colonne1956</t>
  </si>
  <si>
    <t>Colonne1957</t>
  </si>
  <si>
    <t>Colonne1958</t>
  </si>
  <si>
    <t>Colonne1959</t>
  </si>
  <si>
    <t>Colonne1960</t>
  </si>
  <si>
    <t>Colonne1961</t>
  </si>
  <si>
    <t>Colonne1962</t>
  </si>
  <si>
    <t>Colonne1963</t>
  </si>
  <si>
    <t>Colonne1964</t>
  </si>
  <si>
    <t>Colonne1965</t>
  </si>
  <si>
    <t>Colonne1966</t>
  </si>
  <si>
    <t>Colonne1967</t>
  </si>
  <si>
    <t>Colonne1968</t>
  </si>
  <si>
    <t>Colonne1969</t>
  </si>
  <si>
    <t>Colonne1970</t>
  </si>
  <si>
    <t>Colonne1971</t>
  </si>
  <si>
    <t>Colonne1972</t>
  </si>
  <si>
    <t>Colonne1973</t>
  </si>
  <si>
    <t>Colonne1974</t>
  </si>
  <si>
    <t>Colonne1975</t>
  </si>
  <si>
    <t>Colonne1976</t>
  </si>
  <si>
    <t>Colonne1977</t>
  </si>
  <si>
    <t>Colonne1978</t>
  </si>
  <si>
    <t>Colonne1979</t>
  </si>
  <si>
    <t>Colonne1980</t>
  </si>
  <si>
    <t>Colonne1981</t>
  </si>
  <si>
    <t>Colonne1982</t>
  </si>
  <si>
    <t>Colonne1983</t>
  </si>
  <si>
    <t>Colonne1984</t>
  </si>
  <si>
    <t>Colonne1985</t>
  </si>
  <si>
    <t>Colonne1986</t>
  </si>
  <si>
    <t>Colonne1987</t>
  </si>
  <si>
    <t>Colonne1988</t>
  </si>
  <si>
    <t>Colonne1989</t>
  </si>
  <si>
    <t>Colonne1990</t>
  </si>
  <si>
    <t>Colonne1991</t>
  </si>
  <si>
    <t>Colonne1992</t>
  </si>
  <si>
    <t>Colonne1993</t>
  </si>
  <si>
    <t>Colonne1994</t>
  </si>
  <si>
    <t>Colonne1995</t>
  </si>
  <si>
    <t>Colonne1996</t>
  </si>
  <si>
    <t>Colonne1997</t>
  </si>
  <si>
    <t>Colonne1998</t>
  </si>
  <si>
    <t>Colonne1999</t>
  </si>
  <si>
    <t>Colonne2000</t>
  </si>
  <si>
    <t>Colonne2001</t>
  </si>
  <si>
    <t>Colonne2002</t>
  </si>
  <si>
    <t>Colonne2003</t>
  </si>
  <si>
    <t>Colonne2004</t>
  </si>
  <si>
    <t>Colonne2005</t>
  </si>
  <si>
    <t>Colonne2006</t>
  </si>
  <si>
    <t>Colonne2007</t>
  </si>
  <si>
    <t>Colonne2008</t>
  </si>
  <si>
    <t>Colonne2009</t>
  </si>
  <si>
    <t>Colonne2010</t>
  </si>
  <si>
    <t>Colonne2011</t>
  </si>
  <si>
    <t>Colonne2012</t>
  </si>
  <si>
    <t>Colonne2013</t>
  </si>
  <si>
    <t>Colonne2014</t>
  </si>
  <si>
    <t>Colonne2015</t>
  </si>
  <si>
    <t>Colonne2016</t>
  </si>
  <si>
    <t>Colonne2017</t>
  </si>
  <si>
    <t>Colonne2018</t>
  </si>
  <si>
    <t>Colonne2019</t>
  </si>
  <si>
    <t>Colonne2020</t>
  </si>
  <si>
    <t>Colonne2021</t>
  </si>
  <si>
    <t>Colonne2022</t>
  </si>
  <si>
    <t>Colonne2023</t>
  </si>
  <si>
    <t>Colonne2024</t>
  </si>
  <si>
    <t>Colonne2025</t>
  </si>
  <si>
    <t>Colonne2026</t>
  </si>
  <si>
    <t>Colonne2027</t>
  </si>
  <si>
    <t>Colonne2028</t>
  </si>
  <si>
    <t>Colonne2029</t>
  </si>
  <si>
    <t>Colonne2030</t>
  </si>
  <si>
    <t>Colonne2031</t>
  </si>
  <si>
    <t>Colonne2032</t>
  </si>
  <si>
    <t>Colonne2033</t>
  </si>
  <si>
    <t>Colonne2034</t>
  </si>
  <si>
    <t>Colonne2035</t>
  </si>
  <si>
    <t>Colonne2036</t>
  </si>
  <si>
    <t>Colonne2037</t>
  </si>
  <si>
    <t>Colonne2038</t>
  </si>
  <si>
    <t>Colonne2039</t>
  </si>
  <si>
    <t>Colonne2040</t>
  </si>
  <si>
    <t>Colonne2041</t>
  </si>
  <si>
    <t>Colonne2042</t>
  </si>
  <si>
    <t>Colonne2043</t>
  </si>
  <si>
    <t>Colonne2044</t>
  </si>
  <si>
    <t>Colonne2045</t>
  </si>
  <si>
    <t>Colonne2046</t>
  </si>
  <si>
    <t>Colonne2047</t>
  </si>
  <si>
    <t>Colonne2048</t>
  </si>
  <si>
    <t>Colonne2049</t>
  </si>
  <si>
    <t>Colonne2050</t>
  </si>
  <si>
    <t>Colonne2051</t>
  </si>
  <si>
    <t>Colonne2052</t>
  </si>
  <si>
    <t>Colonne2053</t>
  </si>
  <si>
    <t>Colonne2054</t>
  </si>
  <si>
    <t>Colonne2055</t>
  </si>
  <si>
    <t>Colonne2056</t>
  </si>
  <si>
    <t>Colonne2057</t>
  </si>
  <si>
    <t>Colonne2058</t>
  </si>
  <si>
    <t>Colonne2059</t>
  </si>
  <si>
    <t>Colonne2060</t>
  </si>
  <si>
    <t>Colonne2061</t>
  </si>
  <si>
    <t>Colonne2062</t>
  </si>
  <si>
    <t>Colonne2063</t>
  </si>
  <si>
    <t>Colonne2064</t>
  </si>
  <si>
    <t>Colonne2065</t>
  </si>
  <si>
    <t>Colonne2066</t>
  </si>
  <si>
    <t>Colonne2067</t>
  </si>
  <si>
    <t>Colonne2068</t>
  </si>
  <si>
    <t>Colonne2069</t>
  </si>
  <si>
    <t>Colonne2070</t>
  </si>
  <si>
    <t>Colonne2071</t>
  </si>
  <si>
    <t>Colonne2072</t>
  </si>
  <si>
    <t>Colonne2073</t>
  </si>
  <si>
    <t>Colonne2074</t>
  </si>
  <si>
    <t>Colonne2075</t>
  </si>
  <si>
    <t>Colonne2076</t>
  </si>
  <si>
    <t>Colonne2077</t>
  </si>
  <si>
    <t>Colonne2078</t>
  </si>
  <si>
    <t>Colonne2079</t>
  </si>
  <si>
    <t>Colonne2080</t>
  </si>
  <si>
    <t>Colonne2081</t>
  </si>
  <si>
    <t>Colonne2082</t>
  </si>
  <si>
    <t>Colonne2083</t>
  </si>
  <si>
    <t>Colonne2084</t>
  </si>
  <si>
    <t>Colonne2085</t>
  </si>
  <si>
    <t>Colonne2086</t>
  </si>
  <si>
    <t>Colonne2087</t>
  </si>
  <si>
    <t>Colonne2088</t>
  </si>
  <si>
    <t>Colonne2089</t>
  </si>
  <si>
    <t>Colonne2090</t>
  </si>
  <si>
    <t>Colonne2091</t>
  </si>
  <si>
    <t>Colonne2092</t>
  </si>
  <si>
    <t>Colonne2093</t>
  </si>
  <si>
    <t>Colonne2094</t>
  </si>
  <si>
    <t>Colonne2095</t>
  </si>
  <si>
    <t>Colonne2096</t>
  </si>
  <si>
    <t>Colonne2097</t>
  </si>
  <si>
    <t>Colonne2098</t>
  </si>
  <si>
    <t>Colonne2099</t>
  </si>
  <si>
    <t>Colonne2100</t>
  </si>
  <si>
    <t>Colonne2101</t>
  </si>
  <si>
    <t>Colonne2102</t>
  </si>
  <si>
    <t>Colonne2103</t>
  </si>
  <si>
    <t>Colonne2104</t>
  </si>
  <si>
    <t>Colonne2105</t>
  </si>
  <si>
    <t>Colonne2106</t>
  </si>
  <si>
    <t>Colonne2107</t>
  </si>
  <si>
    <t>Colonne2108</t>
  </si>
  <si>
    <t>Colonne2109</t>
  </si>
  <si>
    <t>Colonne2110</t>
  </si>
  <si>
    <t>Colonne2111</t>
  </si>
  <si>
    <t>Colonne2112</t>
  </si>
  <si>
    <t>Colonne2113</t>
  </si>
  <si>
    <t>Colonne2114</t>
  </si>
  <si>
    <t>Colonne2115</t>
  </si>
  <si>
    <t>Colonne2116</t>
  </si>
  <si>
    <t>Colonne2117</t>
  </si>
  <si>
    <t>Colonne2118</t>
  </si>
  <si>
    <t>Colonne2119</t>
  </si>
  <si>
    <t>Colonne2120</t>
  </si>
  <si>
    <t>Colonne2121</t>
  </si>
  <si>
    <t>Colonne2122</t>
  </si>
  <si>
    <t>Colonne2123</t>
  </si>
  <si>
    <t>Colonne2124</t>
  </si>
  <si>
    <t>Colonne2125</t>
  </si>
  <si>
    <t>Colonne2126</t>
  </si>
  <si>
    <t>Colonne2127</t>
  </si>
  <si>
    <t>Colonne2128</t>
  </si>
  <si>
    <t>Colonne2129</t>
  </si>
  <si>
    <t>Colonne2130</t>
  </si>
  <si>
    <t>Colonne2131</t>
  </si>
  <si>
    <t>Colonne2132</t>
  </si>
  <si>
    <t>Colonne2133</t>
  </si>
  <si>
    <t>Colonne2134</t>
  </si>
  <si>
    <t>Colonne2135</t>
  </si>
  <si>
    <t>Colonne2136</t>
  </si>
  <si>
    <t>Colonne2137</t>
  </si>
  <si>
    <t>Colonne2138</t>
  </si>
  <si>
    <t>Colonne2139</t>
  </si>
  <si>
    <t>Colonne2140</t>
  </si>
  <si>
    <t>Colonne2141</t>
  </si>
  <si>
    <t>Colonne2142</t>
  </si>
  <si>
    <t>Colonne2143</t>
  </si>
  <si>
    <t>Colonne2144</t>
  </si>
  <si>
    <t>Colonne2145</t>
  </si>
  <si>
    <t>Colonne2146</t>
  </si>
  <si>
    <t>Colonne2147</t>
  </si>
  <si>
    <t>Colonne2148</t>
  </si>
  <si>
    <t>Colonne2149</t>
  </si>
  <si>
    <t>Colonne2150</t>
  </si>
  <si>
    <t>Colonne2151</t>
  </si>
  <si>
    <t>Colonne2152</t>
  </si>
  <si>
    <t>Colonne2153</t>
  </si>
  <si>
    <t>Colonne2154</t>
  </si>
  <si>
    <t>Colonne2155</t>
  </si>
  <si>
    <t>Colonne2156</t>
  </si>
  <si>
    <t>Colonne2157</t>
  </si>
  <si>
    <t>Colonne2158</t>
  </si>
  <si>
    <t>Colonne2159</t>
  </si>
  <si>
    <t>Colonne2160</t>
  </si>
  <si>
    <t>Colonne2161</t>
  </si>
  <si>
    <t>Colonne2162</t>
  </si>
  <si>
    <t>Colonne2163</t>
  </si>
  <si>
    <t>Colonne2164</t>
  </si>
  <si>
    <t>Colonne2165</t>
  </si>
  <si>
    <t>Colonne2166</t>
  </si>
  <si>
    <t>Colonne2167</t>
  </si>
  <si>
    <t>Colonne2168</t>
  </si>
  <si>
    <t>Colonne2169</t>
  </si>
  <si>
    <t>Colonne2170</t>
  </si>
  <si>
    <t>Colonne2171</t>
  </si>
  <si>
    <t>Colonne2172</t>
  </si>
  <si>
    <t>Colonne2173</t>
  </si>
  <si>
    <t>Colonne2174</t>
  </si>
  <si>
    <t>Colonne2175</t>
  </si>
  <si>
    <t>Colonne2176</t>
  </si>
  <si>
    <t>Colonne2177</t>
  </si>
  <si>
    <t>Colonne2178</t>
  </si>
  <si>
    <t>Colonne2179</t>
  </si>
  <si>
    <t>Colonne2180</t>
  </si>
  <si>
    <t>Colonne2181</t>
  </si>
  <si>
    <t>Colonne2182</t>
  </si>
  <si>
    <t>Colonne2183</t>
  </si>
  <si>
    <t>Colonne2184</t>
  </si>
  <si>
    <t>Colonne2185</t>
  </si>
  <si>
    <t>Colonne2186</t>
  </si>
  <si>
    <t>Colonne2187</t>
  </si>
  <si>
    <t>Colonne2188</t>
  </si>
  <si>
    <t>Colonne2189</t>
  </si>
  <si>
    <t>Colonne2190</t>
  </si>
  <si>
    <t>Colonne2191</t>
  </si>
  <si>
    <t>Colonne2192</t>
  </si>
  <si>
    <t>Colonne2193</t>
  </si>
  <si>
    <t>Colonne2194</t>
  </si>
  <si>
    <t>Colonne2195</t>
  </si>
  <si>
    <t>Colonne2196</t>
  </si>
  <si>
    <t>Colonne2197</t>
  </si>
  <si>
    <t>Colonne2198</t>
  </si>
  <si>
    <t>Colonne2199</t>
  </si>
  <si>
    <t>Colonne2200</t>
  </si>
  <si>
    <t>Colonne2201</t>
  </si>
  <si>
    <t>Colonne2202</t>
  </si>
  <si>
    <t>Colonne2203</t>
  </si>
  <si>
    <t>Colonne2204</t>
  </si>
  <si>
    <t>Colonne2205</t>
  </si>
  <si>
    <t>Colonne2206</t>
  </si>
  <si>
    <t>Colonne2207</t>
  </si>
  <si>
    <t>Colonne2208</t>
  </si>
  <si>
    <t>Colonne2209</t>
  </si>
  <si>
    <t>Colonne2210</t>
  </si>
  <si>
    <t>Colonne2211</t>
  </si>
  <si>
    <t>Colonne2212</t>
  </si>
  <si>
    <t>Colonne2213</t>
  </si>
  <si>
    <t>Colonne2214</t>
  </si>
  <si>
    <t>Colonne2215</t>
  </si>
  <si>
    <t>Colonne2216</t>
  </si>
  <si>
    <t>Colonne2217</t>
  </si>
  <si>
    <t>Colonne2218</t>
  </si>
  <si>
    <t>Colonne2219</t>
  </si>
  <si>
    <t>Colonne2220</t>
  </si>
  <si>
    <t>Colonne2221</t>
  </si>
  <si>
    <t>Colonne2222</t>
  </si>
  <si>
    <t>Colonne2223</t>
  </si>
  <si>
    <t>Colonne2224</t>
  </si>
  <si>
    <t>Colonne2225</t>
  </si>
  <si>
    <t>Colonne2226</t>
  </si>
  <si>
    <t>Colonne2227</t>
  </si>
  <si>
    <t>Colonne2228</t>
  </si>
  <si>
    <t>Colonne2229</t>
  </si>
  <si>
    <t>Colonne2230</t>
  </si>
  <si>
    <t>Colonne2231</t>
  </si>
  <si>
    <t>Colonne2232</t>
  </si>
  <si>
    <t>Colonne2233</t>
  </si>
  <si>
    <t>Colonne2234</t>
  </si>
  <si>
    <t>Colonne2235</t>
  </si>
  <si>
    <t>Colonne2236</t>
  </si>
  <si>
    <t>Colonne2237</t>
  </si>
  <si>
    <t>Colonne2238</t>
  </si>
  <si>
    <t>Colonne2239</t>
  </si>
  <si>
    <t>Colonne2240</t>
  </si>
  <si>
    <t>Colonne2241</t>
  </si>
  <si>
    <t>Colonne2242</t>
  </si>
  <si>
    <t>Colonne2243</t>
  </si>
  <si>
    <t>Colonne2244</t>
  </si>
  <si>
    <t>Colonne2245</t>
  </si>
  <si>
    <t>Colonne2246</t>
  </si>
  <si>
    <t>Colonne2247</t>
  </si>
  <si>
    <t>Colonne2248</t>
  </si>
  <si>
    <t>Colonne2249</t>
  </si>
  <si>
    <t>Colonne2250</t>
  </si>
  <si>
    <t>Colonne2251</t>
  </si>
  <si>
    <t>Colonne2252</t>
  </si>
  <si>
    <t>Colonne2253</t>
  </si>
  <si>
    <t>Colonne2254</t>
  </si>
  <si>
    <t>Colonne2255</t>
  </si>
  <si>
    <t>Colonne2256</t>
  </si>
  <si>
    <t>Colonne2257</t>
  </si>
  <si>
    <t>Colonne2258</t>
  </si>
  <si>
    <t>Colonne2259</t>
  </si>
  <si>
    <t>Colonne2260</t>
  </si>
  <si>
    <t>Colonne2261</t>
  </si>
  <si>
    <t>Colonne2262</t>
  </si>
  <si>
    <t>Colonne2263</t>
  </si>
  <si>
    <t>Colonne2264</t>
  </si>
  <si>
    <t>Colonne2265</t>
  </si>
  <si>
    <t>Colonne2266</t>
  </si>
  <si>
    <t>Colonne2267</t>
  </si>
  <si>
    <t>Colonne2268</t>
  </si>
  <si>
    <t>Colonne2269</t>
  </si>
  <si>
    <t>Colonne2270</t>
  </si>
  <si>
    <t>Colonne2271</t>
  </si>
  <si>
    <t>Colonne2272</t>
  </si>
  <si>
    <t>Colonne2273</t>
  </si>
  <si>
    <t>Colonne2274</t>
  </si>
  <si>
    <t>Colonne2275</t>
  </si>
  <si>
    <t>Colonne2276</t>
  </si>
  <si>
    <t>Colonne2277</t>
  </si>
  <si>
    <t>Colonne2278</t>
  </si>
  <si>
    <t>Colonne2279</t>
  </si>
  <si>
    <t>Colonne2280</t>
  </si>
  <si>
    <t>Colonne2281</t>
  </si>
  <si>
    <t>Colonne2282</t>
  </si>
  <si>
    <t>Colonne2283</t>
  </si>
  <si>
    <t>Colonne2284</t>
  </si>
  <si>
    <t>Colonne2285</t>
  </si>
  <si>
    <t>Colonne2286</t>
  </si>
  <si>
    <t>Colonne2287</t>
  </si>
  <si>
    <t>Colonne2288</t>
  </si>
  <si>
    <t>Colonne2289</t>
  </si>
  <si>
    <t>Colonne2290</t>
  </si>
  <si>
    <t>Colonne2291</t>
  </si>
  <si>
    <t>Colonne2292</t>
  </si>
  <si>
    <t>Colonne2293</t>
  </si>
  <si>
    <t>Colonne2294</t>
  </si>
  <si>
    <t>Colonne2295</t>
  </si>
  <si>
    <t>Colonne2296</t>
  </si>
  <si>
    <t>Colonne2297</t>
  </si>
  <si>
    <t>Colonne2298</t>
  </si>
  <si>
    <t>Colonne2299</t>
  </si>
  <si>
    <t>Colonne2300</t>
  </si>
  <si>
    <t>Colonne2301</t>
  </si>
  <si>
    <t>Colonne2302</t>
  </si>
  <si>
    <t>Colonne2303</t>
  </si>
  <si>
    <t>Colonne2304</t>
  </si>
  <si>
    <t>Colonne2305</t>
  </si>
  <si>
    <t>Colonne2306</t>
  </si>
  <si>
    <t>Colonne2307</t>
  </si>
  <si>
    <t>Colonne2308</t>
  </si>
  <si>
    <t>Colonne2309</t>
  </si>
  <si>
    <t>Colonne2310</t>
  </si>
  <si>
    <t>Colonne2311</t>
  </si>
  <si>
    <t>Colonne2312</t>
  </si>
  <si>
    <t>Colonne2313</t>
  </si>
  <si>
    <t>Colonne2314</t>
  </si>
  <si>
    <t>Colonne2315</t>
  </si>
  <si>
    <t>Colonne2316</t>
  </si>
  <si>
    <t>Colonne2317</t>
  </si>
  <si>
    <t>Colonne2318</t>
  </si>
  <si>
    <t>Colonne2319</t>
  </si>
  <si>
    <t>Colonne2320</t>
  </si>
  <si>
    <t>Colonne2321</t>
  </si>
  <si>
    <t>Colonne2322</t>
  </si>
  <si>
    <t>Colonne2323</t>
  </si>
  <si>
    <t>Colonne2324</t>
  </si>
  <si>
    <t>Colonne2325</t>
  </si>
  <si>
    <t>Colonne2326</t>
  </si>
  <si>
    <t>Colonne2327</t>
  </si>
  <si>
    <t>Colonne2328</t>
  </si>
  <si>
    <t>Colonne2329</t>
  </si>
  <si>
    <t>Colonne2330</t>
  </si>
  <si>
    <t>Colonne2331</t>
  </si>
  <si>
    <t>Colonne2332</t>
  </si>
  <si>
    <t>Colonne2333</t>
  </si>
  <si>
    <t>Colonne2334</t>
  </si>
  <si>
    <t>Colonne2335</t>
  </si>
  <si>
    <t>Colonne2336</t>
  </si>
  <si>
    <t>Colonne2337</t>
  </si>
  <si>
    <t>Colonne2338</t>
  </si>
  <si>
    <t>Colonne2339</t>
  </si>
  <si>
    <t>Colonne2340</t>
  </si>
  <si>
    <t>Colonne2341</t>
  </si>
  <si>
    <t>Colonne2342</t>
  </si>
  <si>
    <t>Colonne2343</t>
  </si>
  <si>
    <t>Colonne2344</t>
  </si>
  <si>
    <t>Colonne2345</t>
  </si>
  <si>
    <t>Colonne2346</t>
  </si>
  <si>
    <t>Colonne2347</t>
  </si>
  <si>
    <t>Colonne2348</t>
  </si>
  <si>
    <t>Colonne2349</t>
  </si>
  <si>
    <t>Colonne2350</t>
  </si>
  <si>
    <t>Colonne2351</t>
  </si>
  <si>
    <t>Colonne2352</t>
  </si>
  <si>
    <t>Colonne2353</t>
  </si>
  <si>
    <t>Colonne2354</t>
  </si>
  <si>
    <t>Colonne2355</t>
  </si>
  <si>
    <t>Colonne2356</t>
  </si>
  <si>
    <t>Colonne2357</t>
  </si>
  <si>
    <t>Colonne2358</t>
  </si>
  <si>
    <t>Colonne2359</t>
  </si>
  <si>
    <t>Colonne2360</t>
  </si>
  <si>
    <t>Colonne2361</t>
  </si>
  <si>
    <t>Colonne2362</t>
  </si>
  <si>
    <t>Colonne2363</t>
  </si>
  <si>
    <t>Colonne2364</t>
  </si>
  <si>
    <t>Colonne2365</t>
  </si>
  <si>
    <t>Colonne2366</t>
  </si>
  <si>
    <t>Colonne2367</t>
  </si>
  <si>
    <t>Colonne2368</t>
  </si>
  <si>
    <t>Colonne2369</t>
  </si>
  <si>
    <t>Colonne2370</t>
  </si>
  <si>
    <t>Colonne2371</t>
  </si>
  <si>
    <t>Colonne2372</t>
  </si>
  <si>
    <t>Colonne2373</t>
  </si>
  <si>
    <t>Colonne2374</t>
  </si>
  <si>
    <t>Colonne2375</t>
  </si>
  <si>
    <t>Colonne2376</t>
  </si>
  <si>
    <t>Colonne2377</t>
  </si>
  <si>
    <t>Colonne2378</t>
  </si>
  <si>
    <t>Colonne2379</t>
  </si>
  <si>
    <t>Colonne2380</t>
  </si>
  <si>
    <t>Colonne2381</t>
  </si>
  <si>
    <t>Colonne2382</t>
  </si>
  <si>
    <t>Colonne2383</t>
  </si>
  <si>
    <t>Colonne2384</t>
  </si>
  <si>
    <t>Colonne2385</t>
  </si>
  <si>
    <t>Colonne2386</t>
  </si>
  <si>
    <t>Colonne2387</t>
  </si>
  <si>
    <t>Colonne2388</t>
  </si>
  <si>
    <t>Colonne2389</t>
  </si>
  <si>
    <t>Colonne2390</t>
  </si>
  <si>
    <t>Colonne2391</t>
  </si>
  <si>
    <t>Colonne2392</t>
  </si>
  <si>
    <t>Colonne2393</t>
  </si>
  <si>
    <t>Colonne2394</t>
  </si>
  <si>
    <t>Colonne2395</t>
  </si>
  <si>
    <t>Colonne2396</t>
  </si>
  <si>
    <t>Colonne2397</t>
  </si>
  <si>
    <t>Colonne2398</t>
  </si>
  <si>
    <t>Colonne2399</t>
  </si>
  <si>
    <t>Colonne2400</t>
  </si>
  <si>
    <t>Colonne2401</t>
  </si>
  <si>
    <t>Colonne2402</t>
  </si>
  <si>
    <t>Colonne2403</t>
  </si>
  <si>
    <t>Colonne2404</t>
  </si>
  <si>
    <t>Colonne2405</t>
  </si>
  <si>
    <t>Colonne2406</t>
  </si>
  <si>
    <t>Colonne2407</t>
  </si>
  <si>
    <t>Colonne2408</t>
  </si>
  <si>
    <t>Colonne2409</t>
  </si>
  <si>
    <t>Colonne2410</t>
  </si>
  <si>
    <t>Colonne2411</t>
  </si>
  <si>
    <t>Colonne2412</t>
  </si>
  <si>
    <t>Colonne2413</t>
  </si>
  <si>
    <t>Colonne2414</t>
  </si>
  <si>
    <t>Colonne2415</t>
  </si>
  <si>
    <t>Colonne2416</t>
  </si>
  <si>
    <t>Colonne2417</t>
  </si>
  <si>
    <t>Colonne2418</t>
  </si>
  <si>
    <t>Colonne2419</t>
  </si>
  <si>
    <t>Colonne2420</t>
  </si>
  <si>
    <t>Colonne2421</t>
  </si>
  <si>
    <t>Colonne2422</t>
  </si>
  <si>
    <t>Colonne2423</t>
  </si>
  <si>
    <t>Colonne2424</t>
  </si>
  <si>
    <t>Colonne2425</t>
  </si>
  <si>
    <t>Colonne2426</t>
  </si>
  <si>
    <t>Colonne2427</t>
  </si>
  <si>
    <t>Colonne2428</t>
  </si>
  <si>
    <t>Colonne2429</t>
  </si>
  <si>
    <t>Colonne2430</t>
  </si>
  <si>
    <t>Colonne2431</t>
  </si>
  <si>
    <t>Colonne2432</t>
  </si>
  <si>
    <t>Colonne2433</t>
  </si>
  <si>
    <t>Colonne2434</t>
  </si>
  <si>
    <t>Colonne2435</t>
  </si>
  <si>
    <t>Colonne2436</t>
  </si>
  <si>
    <t>Colonne2437</t>
  </si>
  <si>
    <t>Colonne2438</t>
  </si>
  <si>
    <t>Colonne2439</t>
  </si>
  <si>
    <t>Colonne2440</t>
  </si>
  <si>
    <t>Colonne2441</t>
  </si>
  <si>
    <t>Colonne2442</t>
  </si>
  <si>
    <t>Colonne2443</t>
  </si>
  <si>
    <t>Colonne2444</t>
  </si>
  <si>
    <t>Colonne2445</t>
  </si>
  <si>
    <t>Colonne2446</t>
  </si>
  <si>
    <t>Colonne2447</t>
  </si>
  <si>
    <t>Colonne2448</t>
  </si>
  <si>
    <t>Colonne2449</t>
  </si>
  <si>
    <t>Colonne2450</t>
  </si>
  <si>
    <t>Colonne2451</t>
  </si>
  <si>
    <t>Colonne2452</t>
  </si>
  <si>
    <t>Colonne2453</t>
  </si>
  <si>
    <t>Colonne2454</t>
  </si>
  <si>
    <t>Colonne2455</t>
  </si>
  <si>
    <t>Colonne2456</t>
  </si>
  <si>
    <t>Colonne2457</t>
  </si>
  <si>
    <t>Colonne2458</t>
  </si>
  <si>
    <t>Colonne2459</t>
  </si>
  <si>
    <t>Colonne2460</t>
  </si>
  <si>
    <t>Colonne2461</t>
  </si>
  <si>
    <t>Colonne2462</t>
  </si>
  <si>
    <t>Colonne2463</t>
  </si>
  <si>
    <t>Colonne2464</t>
  </si>
  <si>
    <t>Colonne2465</t>
  </si>
  <si>
    <t>Colonne2466</t>
  </si>
  <si>
    <t>Colonne2467</t>
  </si>
  <si>
    <t>Colonne2468</t>
  </si>
  <si>
    <t>Colonne2469</t>
  </si>
  <si>
    <t>Colonne2470</t>
  </si>
  <si>
    <t>Colonne2471</t>
  </si>
  <si>
    <t>Colonne2472</t>
  </si>
  <si>
    <t>Colonne2473</t>
  </si>
  <si>
    <t>Colonne2474</t>
  </si>
  <si>
    <t>Colonne2475</t>
  </si>
  <si>
    <t>Colonne2476</t>
  </si>
  <si>
    <t>Colonne2477</t>
  </si>
  <si>
    <t>Colonne2478</t>
  </si>
  <si>
    <t>Colonne2479</t>
  </si>
  <si>
    <t>Colonne2480</t>
  </si>
  <si>
    <t>Colonne2481</t>
  </si>
  <si>
    <t>Colonne2482</t>
  </si>
  <si>
    <t>Colonne2483</t>
  </si>
  <si>
    <t>Colonne2484</t>
  </si>
  <si>
    <t>Colonne2485</t>
  </si>
  <si>
    <t>Colonne2486</t>
  </si>
  <si>
    <t>Colonne2487</t>
  </si>
  <si>
    <t>Colonne2488</t>
  </si>
  <si>
    <t>Colonne2489</t>
  </si>
  <si>
    <t>Colonne2490</t>
  </si>
  <si>
    <t>Colonne2491</t>
  </si>
  <si>
    <t>Colonne2492</t>
  </si>
  <si>
    <t>Colonne2493</t>
  </si>
  <si>
    <t>Colonne2494</t>
  </si>
  <si>
    <t>Colonne2495</t>
  </si>
  <si>
    <t>Colonne2496</t>
  </si>
  <si>
    <t>Colonne2497</t>
  </si>
  <si>
    <t>Colonne2498</t>
  </si>
  <si>
    <t>Colonne2499</t>
  </si>
  <si>
    <t>Colonne2500</t>
  </si>
  <si>
    <t>Colonne2501</t>
  </si>
  <si>
    <t>Colonne2502</t>
  </si>
  <si>
    <t>Colonne2503</t>
  </si>
  <si>
    <t>Colonne2504</t>
  </si>
  <si>
    <t>Colonne2505</t>
  </si>
  <si>
    <t>Colonne2506</t>
  </si>
  <si>
    <t>Colonne2507</t>
  </si>
  <si>
    <t>Colonne2508</t>
  </si>
  <si>
    <t>Colonne2509</t>
  </si>
  <si>
    <t>Colonne2510</t>
  </si>
  <si>
    <t>Colonne2511</t>
  </si>
  <si>
    <t>Colonne2512</t>
  </si>
  <si>
    <t>Colonne2513</t>
  </si>
  <si>
    <t>Colonne2514</t>
  </si>
  <si>
    <t>Colonne2515</t>
  </si>
  <si>
    <t>Colonne2516</t>
  </si>
  <si>
    <t>Colonne2517</t>
  </si>
  <si>
    <t>Colonne2518</t>
  </si>
  <si>
    <t>Colonne2519</t>
  </si>
  <si>
    <t>Colonne2520</t>
  </si>
  <si>
    <t>Colonne2521</t>
  </si>
  <si>
    <t>Colonne2522</t>
  </si>
  <si>
    <t>Colonne2523</t>
  </si>
  <si>
    <t>Colonne2524</t>
  </si>
  <si>
    <t>Colonne2525</t>
  </si>
  <si>
    <t>Colonne2526</t>
  </si>
  <si>
    <t>Colonne2527</t>
  </si>
  <si>
    <t>Colonne2528</t>
  </si>
  <si>
    <t>Colonne2529</t>
  </si>
  <si>
    <t>Colonne2530</t>
  </si>
  <si>
    <t>Colonne2531</t>
  </si>
  <si>
    <t>Colonne2532</t>
  </si>
  <si>
    <t>Colonne2533</t>
  </si>
  <si>
    <t>Colonne2534</t>
  </si>
  <si>
    <t>Colonne2535</t>
  </si>
  <si>
    <t>Colonne2536</t>
  </si>
  <si>
    <t>Colonne2537</t>
  </si>
  <si>
    <t>Colonne2538</t>
  </si>
  <si>
    <t>Colonne2539</t>
  </si>
  <si>
    <t>Colonne2540</t>
  </si>
  <si>
    <t>Colonne2541</t>
  </si>
  <si>
    <t>Colonne2542</t>
  </si>
  <si>
    <t>Colonne2543</t>
  </si>
  <si>
    <t>Colonne2544</t>
  </si>
  <si>
    <t>Colonne2545</t>
  </si>
  <si>
    <t>Colonne2546</t>
  </si>
  <si>
    <t>Colonne2547</t>
  </si>
  <si>
    <t>Colonne2548</t>
  </si>
  <si>
    <t>Colonne2549</t>
  </si>
  <si>
    <t>Colonne2550</t>
  </si>
  <si>
    <t>Colonne2551</t>
  </si>
  <si>
    <t>Colonne2552</t>
  </si>
  <si>
    <t>Colonne2553</t>
  </si>
  <si>
    <t>Colonne2554</t>
  </si>
  <si>
    <t>Colonne2555</t>
  </si>
  <si>
    <t>Colonne2556</t>
  </si>
  <si>
    <t>Colonne2557</t>
  </si>
  <si>
    <t>Colonne2558</t>
  </si>
  <si>
    <t>Colonne2559</t>
  </si>
  <si>
    <t>Colonne2560</t>
  </si>
  <si>
    <t>Colonne2561</t>
  </si>
  <si>
    <t>Colonne2562</t>
  </si>
  <si>
    <t>Colonne2563</t>
  </si>
  <si>
    <t>Colonne2564</t>
  </si>
  <si>
    <t>Colonne2565</t>
  </si>
  <si>
    <t>Colonne2566</t>
  </si>
  <si>
    <t>Colonne2567</t>
  </si>
  <si>
    <t>Colonne2568</t>
  </si>
  <si>
    <t>Colonne2569</t>
  </si>
  <si>
    <t>Colonne2570</t>
  </si>
  <si>
    <t>Colonne2571</t>
  </si>
  <si>
    <t>Colonne2572</t>
  </si>
  <si>
    <t>Colonne2573</t>
  </si>
  <si>
    <t>Colonne2574</t>
  </si>
  <si>
    <t>Colonne2575</t>
  </si>
  <si>
    <t>Colonne2576</t>
  </si>
  <si>
    <t>Colonne2577</t>
  </si>
  <si>
    <t>Colonne2578</t>
  </si>
  <si>
    <t>Colonne2579</t>
  </si>
  <si>
    <t>Colonne2580</t>
  </si>
  <si>
    <t>Colonne2581</t>
  </si>
  <si>
    <t>Colonne2582</t>
  </si>
  <si>
    <t>Colonne2583</t>
  </si>
  <si>
    <t>Colonne2584</t>
  </si>
  <si>
    <t>Colonne2585</t>
  </si>
  <si>
    <t>Colonne2586</t>
  </si>
  <si>
    <t>Colonne2587</t>
  </si>
  <si>
    <t>Colonne2588</t>
  </si>
  <si>
    <t>Colonne2589</t>
  </si>
  <si>
    <t>Colonne2590</t>
  </si>
  <si>
    <t>Colonne2591</t>
  </si>
  <si>
    <t>Colonne2592</t>
  </si>
  <si>
    <t>Colonne2593</t>
  </si>
  <si>
    <t>Colonne2594</t>
  </si>
  <si>
    <t>Colonne2595</t>
  </si>
  <si>
    <t>Colonne2596</t>
  </si>
  <si>
    <t>Colonne2597</t>
  </si>
  <si>
    <t>Colonne2598</t>
  </si>
  <si>
    <t>Colonne2599</t>
  </si>
  <si>
    <t>Colonne2600</t>
  </si>
  <si>
    <t>Colonne2601</t>
  </si>
  <si>
    <t>Colonne2602</t>
  </si>
  <si>
    <t>Colonne2603</t>
  </si>
  <si>
    <t>Colonne2604</t>
  </si>
  <si>
    <t>Colonne2605</t>
  </si>
  <si>
    <t>Colonne2606</t>
  </si>
  <si>
    <t>Colonne2607</t>
  </si>
  <si>
    <t>Colonne2608</t>
  </si>
  <si>
    <t>Colonne2609</t>
  </si>
  <si>
    <t>Colonne2610</t>
  </si>
  <si>
    <t>Colonne2611</t>
  </si>
  <si>
    <t>Colonne2612</t>
  </si>
  <si>
    <t>Colonne2613</t>
  </si>
  <si>
    <t>Colonne2614</t>
  </si>
  <si>
    <t>Colonne2615</t>
  </si>
  <si>
    <t>Colonne2616</t>
  </si>
  <si>
    <t>Colonne2617</t>
  </si>
  <si>
    <t>Colonne2618</t>
  </si>
  <si>
    <t>Colonne2619</t>
  </si>
  <si>
    <t>Colonne2620</t>
  </si>
  <si>
    <t>Colonne2621</t>
  </si>
  <si>
    <t>Colonne2622</t>
  </si>
  <si>
    <t>Colonne2623</t>
  </si>
  <si>
    <t>Colonne2624</t>
  </si>
  <si>
    <t>Colonne2625</t>
  </si>
  <si>
    <t>Colonne2626</t>
  </si>
  <si>
    <t>Colonne2627</t>
  </si>
  <si>
    <t>Colonne2628</t>
  </si>
  <si>
    <t>Colonne2629</t>
  </si>
  <si>
    <t>Colonne2630</t>
  </si>
  <si>
    <t>Colonne2631</t>
  </si>
  <si>
    <t>Colonne2632</t>
  </si>
  <si>
    <t>Colonne2633</t>
  </si>
  <si>
    <t>Colonne2634</t>
  </si>
  <si>
    <t>Colonne2635</t>
  </si>
  <si>
    <t>Colonne2636</t>
  </si>
  <si>
    <t>Colonne2637</t>
  </si>
  <si>
    <t>Colonne2638</t>
  </si>
  <si>
    <t>Colonne2639</t>
  </si>
  <si>
    <t>Colonne2640</t>
  </si>
  <si>
    <t>Colonne2641</t>
  </si>
  <si>
    <t>Colonne2642</t>
  </si>
  <si>
    <t>Colonne2643</t>
  </si>
  <si>
    <t>Colonne2644</t>
  </si>
  <si>
    <t>Colonne2645</t>
  </si>
  <si>
    <t>Colonne2646</t>
  </si>
  <si>
    <t>Colonne2647</t>
  </si>
  <si>
    <t>Colonne2648</t>
  </si>
  <si>
    <t>Colonne2649</t>
  </si>
  <si>
    <t>Colonne2650</t>
  </si>
  <si>
    <t>Colonne2651</t>
  </si>
  <si>
    <t>Colonne2652</t>
  </si>
  <si>
    <t>Colonne2653</t>
  </si>
  <si>
    <t>Colonne2654</t>
  </si>
  <si>
    <t>Colonne2655</t>
  </si>
  <si>
    <t>Colonne2656</t>
  </si>
  <si>
    <t>Colonne2657</t>
  </si>
  <si>
    <t>Colonne2658</t>
  </si>
  <si>
    <t>Colonne2659</t>
  </si>
  <si>
    <t>Colonne2660</t>
  </si>
  <si>
    <t>Colonne2661</t>
  </si>
  <si>
    <t>Colonne2662</t>
  </si>
  <si>
    <t>Colonne2663</t>
  </si>
  <si>
    <t>Colonne2664</t>
  </si>
  <si>
    <t>Colonne2665</t>
  </si>
  <si>
    <t>Colonne2666</t>
  </si>
  <si>
    <t>Colonne2667</t>
  </si>
  <si>
    <t>Colonne2668</t>
  </si>
  <si>
    <t>Colonne2669</t>
  </si>
  <si>
    <t>Colonne2670</t>
  </si>
  <si>
    <t>Colonne2671</t>
  </si>
  <si>
    <t>Colonne2672</t>
  </si>
  <si>
    <t>Colonne2673</t>
  </si>
  <si>
    <t>Colonne2674</t>
  </si>
  <si>
    <t>Colonne2675</t>
  </si>
  <si>
    <t>Colonne2676</t>
  </si>
  <si>
    <t>Colonne2677</t>
  </si>
  <si>
    <t>Colonne2678</t>
  </si>
  <si>
    <t>Colonne2679</t>
  </si>
  <si>
    <t>Colonne2680</t>
  </si>
  <si>
    <t>Colonne2681</t>
  </si>
  <si>
    <t>Colonne2682</t>
  </si>
  <si>
    <t>Colonne2683</t>
  </si>
  <si>
    <t>Colonne2684</t>
  </si>
  <si>
    <t>Colonne2685</t>
  </si>
  <si>
    <t>Colonne2686</t>
  </si>
  <si>
    <t>Colonne2687</t>
  </si>
  <si>
    <t>Colonne2688</t>
  </si>
  <si>
    <t>Colonne2689</t>
  </si>
  <si>
    <t>Colonne2690</t>
  </si>
  <si>
    <t>Colonne2691</t>
  </si>
  <si>
    <t>Colonne2692</t>
  </si>
  <si>
    <t>Colonne2693</t>
  </si>
  <si>
    <t>Colonne2694</t>
  </si>
  <si>
    <t>Colonne2695</t>
  </si>
  <si>
    <t>Colonne2696</t>
  </si>
  <si>
    <t>Colonne2697</t>
  </si>
  <si>
    <t>Colonne2698</t>
  </si>
  <si>
    <t>Colonne2699</t>
  </si>
  <si>
    <t>Colonne2700</t>
  </si>
  <si>
    <t>Colonne2701</t>
  </si>
  <si>
    <t>Colonne2702</t>
  </si>
  <si>
    <t>Colonne2703</t>
  </si>
  <si>
    <t>Colonne2704</t>
  </si>
  <si>
    <t>Colonne2705</t>
  </si>
  <si>
    <t>Colonne2706</t>
  </si>
  <si>
    <t>Colonne2707</t>
  </si>
  <si>
    <t>Colonne2708</t>
  </si>
  <si>
    <t>Colonne2709</t>
  </si>
  <si>
    <t>Colonne2710</t>
  </si>
  <si>
    <t>Colonne2711</t>
  </si>
  <si>
    <t>Colonne2712</t>
  </si>
  <si>
    <t>Colonne2713</t>
  </si>
  <si>
    <t>Colonne2714</t>
  </si>
  <si>
    <t>Colonne2715</t>
  </si>
  <si>
    <t>Colonne2716</t>
  </si>
  <si>
    <t>Colonne2717</t>
  </si>
  <si>
    <t>Colonne2718</t>
  </si>
  <si>
    <t>Colonne2719</t>
  </si>
  <si>
    <t>Colonne2720</t>
  </si>
  <si>
    <t>Colonne2721</t>
  </si>
  <si>
    <t>Colonne2722</t>
  </si>
  <si>
    <t>Colonne2723</t>
  </si>
  <si>
    <t>Colonne2724</t>
  </si>
  <si>
    <t>Colonne2725</t>
  </si>
  <si>
    <t>Colonne2726</t>
  </si>
  <si>
    <t>Colonne2727</t>
  </si>
  <si>
    <t>Colonne2728</t>
  </si>
  <si>
    <t>Colonne2729</t>
  </si>
  <si>
    <t>Colonne2730</t>
  </si>
  <si>
    <t>Colonne2731</t>
  </si>
  <si>
    <t>Colonne2732</t>
  </si>
  <si>
    <t>Colonne2733</t>
  </si>
  <si>
    <t>Colonne2734</t>
  </si>
  <si>
    <t>Colonne2735</t>
  </si>
  <si>
    <t>Colonne2736</t>
  </si>
  <si>
    <t>Colonne2737</t>
  </si>
  <si>
    <t>Colonne2738</t>
  </si>
  <si>
    <t>Colonne2739</t>
  </si>
  <si>
    <t>Colonne2740</t>
  </si>
  <si>
    <t>Colonne2741</t>
  </si>
  <si>
    <t>Colonne2742</t>
  </si>
  <si>
    <t>Colonne2743</t>
  </si>
  <si>
    <t>Colonne2744</t>
  </si>
  <si>
    <t>Colonne2745</t>
  </si>
  <si>
    <t>Colonne2746</t>
  </si>
  <si>
    <t>Colonne2747</t>
  </si>
  <si>
    <t>Colonne2748</t>
  </si>
  <si>
    <t>Colonne2749</t>
  </si>
  <si>
    <t>Colonne2750</t>
  </si>
  <si>
    <t>Colonne2751</t>
  </si>
  <si>
    <t>Colonne2752</t>
  </si>
  <si>
    <t>Colonne2753</t>
  </si>
  <si>
    <t>Colonne2754</t>
  </si>
  <si>
    <t>Colonne2755</t>
  </si>
  <si>
    <t>Colonne2756</t>
  </si>
  <si>
    <t>Colonne2757</t>
  </si>
  <si>
    <t>Colonne2758</t>
  </si>
  <si>
    <t>Colonne2759</t>
  </si>
  <si>
    <t>Colonne2760</t>
  </si>
  <si>
    <t>Colonne2761</t>
  </si>
  <si>
    <t>Colonne2762</t>
  </si>
  <si>
    <t>Colonne2763</t>
  </si>
  <si>
    <t>Colonne2764</t>
  </si>
  <si>
    <t>Colonne2765</t>
  </si>
  <si>
    <t>Colonne2766</t>
  </si>
  <si>
    <t>Colonne2767</t>
  </si>
  <si>
    <t>Colonne2768</t>
  </si>
  <si>
    <t>Colonne2769</t>
  </si>
  <si>
    <t>Colonne2770</t>
  </si>
  <si>
    <t>Colonne2771</t>
  </si>
  <si>
    <t>Colonne2772</t>
  </si>
  <si>
    <t>Colonne2773</t>
  </si>
  <si>
    <t>Colonne2774</t>
  </si>
  <si>
    <t>Colonne2775</t>
  </si>
  <si>
    <t>Colonne2776</t>
  </si>
  <si>
    <t>Colonne2777</t>
  </si>
  <si>
    <t>Colonne2778</t>
  </si>
  <si>
    <t>Colonne2779</t>
  </si>
  <si>
    <t>Colonne2780</t>
  </si>
  <si>
    <t>Colonne2781</t>
  </si>
  <si>
    <t>Colonne2782</t>
  </si>
  <si>
    <t>Colonne2783</t>
  </si>
  <si>
    <t>Colonne2784</t>
  </si>
  <si>
    <t>Colonne2785</t>
  </si>
  <si>
    <t>Colonne2786</t>
  </si>
  <si>
    <t>Colonne2787</t>
  </si>
  <si>
    <t>Colonne2788</t>
  </si>
  <si>
    <t>Colonne2789</t>
  </si>
  <si>
    <t>Colonne2790</t>
  </si>
  <si>
    <t>Colonne2791</t>
  </si>
  <si>
    <t>Colonne2792</t>
  </si>
  <si>
    <t>Colonne2793</t>
  </si>
  <si>
    <t>Colonne2794</t>
  </si>
  <si>
    <t>Colonne2795</t>
  </si>
  <si>
    <t>Colonne2796</t>
  </si>
  <si>
    <t>Colonne2797</t>
  </si>
  <si>
    <t>Colonne2798</t>
  </si>
  <si>
    <t>Colonne2799</t>
  </si>
  <si>
    <t>Colonne2800</t>
  </si>
  <si>
    <t>Colonne2801</t>
  </si>
  <si>
    <t>Colonne2802</t>
  </si>
  <si>
    <t>Colonne2803</t>
  </si>
  <si>
    <t>Colonne2804</t>
  </si>
  <si>
    <t>Colonne2805</t>
  </si>
  <si>
    <t>Colonne2806</t>
  </si>
  <si>
    <t>Colonne2807</t>
  </si>
  <si>
    <t>Colonne2808</t>
  </si>
  <si>
    <t>Colonne2809</t>
  </si>
  <si>
    <t>Colonne2810</t>
  </si>
  <si>
    <t>Colonne2811</t>
  </si>
  <si>
    <t>Colonne2812</t>
  </si>
  <si>
    <t>Colonne2813</t>
  </si>
  <si>
    <t>Colonne2814</t>
  </si>
  <si>
    <t>Colonne2815</t>
  </si>
  <si>
    <t>Colonne2816</t>
  </si>
  <si>
    <t>Colonne2817</t>
  </si>
  <si>
    <t>Colonne2818</t>
  </si>
  <si>
    <t>Colonne2819</t>
  </si>
  <si>
    <t>Colonne2820</t>
  </si>
  <si>
    <t>Colonne2821</t>
  </si>
  <si>
    <t>Colonne2822</t>
  </si>
  <si>
    <t>Colonne2823</t>
  </si>
  <si>
    <t>Colonne2824</t>
  </si>
  <si>
    <t>Colonne2825</t>
  </si>
  <si>
    <t>Colonne2826</t>
  </si>
  <si>
    <t>Colonne2827</t>
  </si>
  <si>
    <t>Colonne2828</t>
  </si>
  <si>
    <t>Colonne2829</t>
  </si>
  <si>
    <t>Colonne2830</t>
  </si>
  <si>
    <t>Colonne2831</t>
  </si>
  <si>
    <t>Colonne2832</t>
  </si>
  <si>
    <t>Colonne2833</t>
  </si>
  <si>
    <t>Colonne2834</t>
  </si>
  <si>
    <t>Colonne2835</t>
  </si>
  <si>
    <t>Colonne2836</t>
  </si>
  <si>
    <t>Colonne2837</t>
  </si>
  <si>
    <t>Colonne2838</t>
  </si>
  <si>
    <t>Colonne2839</t>
  </si>
  <si>
    <t>Colonne2840</t>
  </si>
  <si>
    <t>Colonne2841</t>
  </si>
  <si>
    <t>Colonne2842</t>
  </si>
  <si>
    <t>Colonne2843</t>
  </si>
  <si>
    <t>Colonne2844</t>
  </si>
  <si>
    <t>Colonne2845</t>
  </si>
  <si>
    <t>Colonne2846</t>
  </si>
  <si>
    <t>Colonne2847</t>
  </si>
  <si>
    <t>Colonne2848</t>
  </si>
  <si>
    <t>Colonne2849</t>
  </si>
  <si>
    <t>Colonne2850</t>
  </si>
  <si>
    <t>Colonne2851</t>
  </si>
  <si>
    <t>Colonne2852</t>
  </si>
  <si>
    <t>Colonne2853</t>
  </si>
  <si>
    <t>Colonne2854</t>
  </si>
  <si>
    <t>Colonne2855</t>
  </si>
  <si>
    <t>Colonne2856</t>
  </si>
  <si>
    <t>Colonne2857</t>
  </si>
  <si>
    <t>Colonne2858</t>
  </si>
  <si>
    <t>Colonne2859</t>
  </si>
  <si>
    <t>Colonne2860</t>
  </si>
  <si>
    <t>Colonne2861</t>
  </si>
  <si>
    <t>Colonne2862</t>
  </si>
  <si>
    <t>Colonne2863</t>
  </si>
  <si>
    <t>Colonne2864</t>
  </si>
  <si>
    <t>Colonne2865</t>
  </si>
  <si>
    <t>Colonne2866</t>
  </si>
  <si>
    <t>Colonne2867</t>
  </si>
  <si>
    <t>Colonne2868</t>
  </si>
  <si>
    <t>Colonne2869</t>
  </si>
  <si>
    <t>Colonne2870</t>
  </si>
  <si>
    <t>Colonne2871</t>
  </si>
  <si>
    <t>Colonne2872</t>
  </si>
  <si>
    <t>Colonne2873</t>
  </si>
  <si>
    <t>Colonne2874</t>
  </si>
  <si>
    <t>Colonne2875</t>
  </si>
  <si>
    <t>Colonne2876</t>
  </si>
  <si>
    <t>Colonne2877</t>
  </si>
  <si>
    <t>Colonne2878</t>
  </si>
  <si>
    <t>Colonne2879</t>
  </si>
  <si>
    <t>Colonne2880</t>
  </si>
  <si>
    <t>Colonne2881</t>
  </si>
  <si>
    <t>Colonne2882</t>
  </si>
  <si>
    <t>Colonne2883</t>
  </si>
  <si>
    <t>Colonne2884</t>
  </si>
  <si>
    <t>Colonne2885</t>
  </si>
  <si>
    <t>Colonne2886</t>
  </si>
  <si>
    <t>Colonne2887</t>
  </si>
  <si>
    <t>Colonne2888</t>
  </si>
  <si>
    <t>Colonne2889</t>
  </si>
  <si>
    <t>Colonne2890</t>
  </si>
  <si>
    <t>Colonne2891</t>
  </si>
  <si>
    <t>Colonne2892</t>
  </si>
  <si>
    <t>Colonne2893</t>
  </si>
  <si>
    <t>Colonne2894</t>
  </si>
  <si>
    <t>Colonne2895</t>
  </si>
  <si>
    <t>Colonne2896</t>
  </si>
  <si>
    <t>Colonne2897</t>
  </si>
  <si>
    <t>Colonne2898</t>
  </si>
  <si>
    <t>Colonne2899</t>
  </si>
  <si>
    <t>Colonne2900</t>
  </si>
  <si>
    <t>Colonne2901</t>
  </si>
  <si>
    <t>Colonne2902</t>
  </si>
  <si>
    <t>Colonne2903</t>
  </si>
  <si>
    <t>Colonne2904</t>
  </si>
  <si>
    <t>Colonne2905</t>
  </si>
  <si>
    <t>Colonne2906</t>
  </si>
  <si>
    <t>Colonne2907</t>
  </si>
  <si>
    <t>Colonne2908</t>
  </si>
  <si>
    <t>Colonne2909</t>
  </si>
  <si>
    <t>Colonne2910</t>
  </si>
  <si>
    <t>Colonne2911</t>
  </si>
  <si>
    <t>Colonne2912</t>
  </si>
  <si>
    <t>Colonne2913</t>
  </si>
  <si>
    <t>Colonne2914</t>
  </si>
  <si>
    <t>Colonne2915</t>
  </si>
  <si>
    <t>Colonne2916</t>
  </si>
  <si>
    <t>Colonne2917</t>
  </si>
  <si>
    <t>Colonne2918</t>
  </si>
  <si>
    <t>Colonne2919</t>
  </si>
  <si>
    <t>Colonne2920</t>
  </si>
  <si>
    <t>Colonne2921</t>
  </si>
  <si>
    <t>Colonne2922</t>
  </si>
  <si>
    <t>Colonne2923</t>
  </si>
  <si>
    <t>Colonne2924</t>
  </si>
  <si>
    <t>Colonne2925</t>
  </si>
  <si>
    <t>Colonne2926</t>
  </si>
  <si>
    <t>Colonne2927</t>
  </si>
  <si>
    <t>Colonne2928</t>
  </si>
  <si>
    <t>Colonne2929</t>
  </si>
  <si>
    <t>Colonne2930</t>
  </si>
  <si>
    <t>Colonne2931</t>
  </si>
  <si>
    <t>Colonne2932</t>
  </si>
  <si>
    <t>Colonne2933</t>
  </si>
  <si>
    <t>Colonne2934</t>
  </si>
  <si>
    <t>Colonne2935</t>
  </si>
  <si>
    <t>Colonne2936</t>
  </si>
  <si>
    <t>Colonne2937</t>
  </si>
  <si>
    <t>Colonne2938</t>
  </si>
  <si>
    <t>Colonne2939</t>
  </si>
  <si>
    <t>Colonne2940</t>
  </si>
  <si>
    <t>Colonne2941</t>
  </si>
  <si>
    <t>Colonne2942</t>
  </si>
  <si>
    <t>Colonne2943</t>
  </si>
  <si>
    <t>Colonne2944</t>
  </si>
  <si>
    <t>Colonne2945</t>
  </si>
  <si>
    <t>Colonne2946</t>
  </si>
  <si>
    <t>Colonne2947</t>
  </si>
  <si>
    <t>Colonne2948</t>
  </si>
  <si>
    <t>Colonne2949</t>
  </si>
  <si>
    <t>Colonne2950</t>
  </si>
  <si>
    <t>Colonne2951</t>
  </si>
  <si>
    <t>Colonne2952</t>
  </si>
  <si>
    <t>Colonne2953</t>
  </si>
  <si>
    <t>Colonne2954</t>
  </si>
  <si>
    <t>Colonne2955</t>
  </si>
  <si>
    <t>Colonne2956</t>
  </si>
  <si>
    <t>Colonne2957</t>
  </si>
  <si>
    <t>Colonne2958</t>
  </si>
  <si>
    <t>Colonne2959</t>
  </si>
  <si>
    <t>Colonne2960</t>
  </si>
  <si>
    <t>Colonne2961</t>
  </si>
  <si>
    <t>Colonne2962</t>
  </si>
  <si>
    <t>Colonne2963</t>
  </si>
  <si>
    <t>Colonne2964</t>
  </si>
  <si>
    <t>Colonne2965</t>
  </si>
  <si>
    <t>Colonne2966</t>
  </si>
  <si>
    <t>Colonne2967</t>
  </si>
  <si>
    <t>Colonne2968</t>
  </si>
  <si>
    <t>Colonne2969</t>
  </si>
  <si>
    <t>Colonne2970</t>
  </si>
  <si>
    <t>Colonne2971</t>
  </si>
  <si>
    <t>Colonne2972</t>
  </si>
  <si>
    <t>Colonne2973</t>
  </si>
  <si>
    <t>Colonne2974</t>
  </si>
  <si>
    <t>Colonne2975</t>
  </si>
  <si>
    <t>Colonne2976</t>
  </si>
  <si>
    <t>Colonne2977</t>
  </si>
  <si>
    <t>Colonne2978</t>
  </si>
  <si>
    <t>Colonne2979</t>
  </si>
  <si>
    <t>Colonne2980</t>
  </si>
  <si>
    <t>Colonne2981</t>
  </si>
  <si>
    <t>Colonne2982</t>
  </si>
  <si>
    <t>Colonne2983</t>
  </si>
  <si>
    <t>Colonne2984</t>
  </si>
  <si>
    <t>Colonne2985</t>
  </si>
  <si>
    <t>Colonne2986</t>
  </si>
  <si>
    <t>Colonne2987</t>
  </si>
  <si>
    <t>Colonne2988</t>
  </si>
  <si>
    <t>Colonne2989</t>
  </si>
  <si>
    <t>Colonne2990</t>
  </si>
  <si>
    <t>Colonne2991</t>
  </si>
  <si>
    <t>Colonne2992</t>
  </si>
  <si>
    <t>Colonne2993</t>
  </si>
  <si>
    <t>Colonne2994</t>
  </si>
  <si>
    <t>Colonne2995</t>
  </si>
  <si>
    <t>Colonne2996</t>
  </si>
  <si>
    <t>Colonne2997</t>
  </si>
  <si>
    <t>Colonne2998</t>
  </si>
  <si>
    <t>Colonne2999</t>
  </si>
  <si>
    <t>Colonne3000</t>
  </si>
  <si>
    <t>Colonne3001</t>
  </si>
  <si>
    <t>Colonne3002</t>
  </si>
  <si>
    <t>Colonne3003</t>
  </si>
  <si>
    <t>Colonne3004</t>
  </si>
  <si>
    <t>Colonne3005</t>
  </si>
  <si>
    <t>Colonne3006</t>
  </si>
  <si>
    <t>Colonne3007</t>
  </si>
  <si>
    <t>Colonne3008</t>
  </si>
  <si>
    <t>Colonne3009</t>
  </si>
  <si>
    <t>Colonne3010</t>
  </si>
  <si>
    <t>Colonne3011</t>
  </si>
  <si>
    <t>Colonne3012</t>
  </si>
  <si>
    <t>Colonne3013</t>
  </si>
  <si>
    <t>Colonne3014</t>
  </si>
  <si>
    <t>Colonne3015</t>
  </si>
  <si>
    <t>Colonne3016</t>
  </si>
  <si>
    <t>Colonne3017</t>
  </si>
  <si>
    <t>Colonne3018</t>
  </si>
  <si>
    <t>Colonne3019</t>
  </si>
  <si>
    <t>Colonne3020</t>
  </si>
  <si>
    <t>Colonne3021</t>
  </si>
  <si>
    <t>Colonne3022</t>
  </si>
  <si>
    <t>Colonne3023</t>
  </si>
  <si>
    <t>Colonne3024</t>
  </si>
  <si>
    <t>Colonne3025</t>
  </si>
  <si>
    <t>Colonne3026</t>
  </si>
  <si>
    <t>Colonne3027</t>
  </si>
  <si>
    <t>Colonne3028</t>
  </si>
  <si>
    <t>Colonne3029</t>
  </si>
  <si>
    <t>Colonne3030</t>
  </si>
  <si>
    <t>Colonne3031</t>
  </si>
  <si>
    <t>Colonne3032</t>
  </si>
  <si>
    <t>Colonne3033</t>
  </si>
  <si>
    <t>Colonne3034</t>
  </si>
  <si>
    <t>Colonne3035</t>
  </si>
  <si>
    <t>Colonne3036</t>
  </si>
  <si>
    <t>Colonne3037</t>
  </si>
  <si>
    <t>Colonne3038</t>
  </si>
  <si>
    <t>Colonne3039</t>
  </si>
  <si>
    <t>Colonne3040</t>
  </si>
  <si>
    <t>Colonne3041</t>
  </si>
  <si>
    <t>Colonne3042</t>
  </si>
  <si>
    <t>Colonne3043</t>
  </si>
  <si>
    <t>Colonne3044</t>
  </si>
  <si>
    <t>Colonne3045</t>
  </si>
  <si>
    <t>Colonne3046</t>
  </si>
  <si>
    <t>Colonne3047</t>
  </si>
  <si>
    <t>Colonne3048</t>
  </si>
  <si>
    <t>Colonne3049</t>
  </si>
  <si>
    <t>Colonne3050</t>
  </si>
  <si>
    <t>Colonne3051</t>
  </si>
  <si>
    <t>Colonne3052</t>
  </si>
  <si>
    <t>Colonne3053</t>
  </si>
  <si>
    <t>Colonne3054</t>
  </si>
  <si>
    <t>Colonne3055</t>
  </si>
  <si>
    <t>Colonne3056</t>
  </si>
  <si>
    <t>Colonne3057</t>
  </si>
  <si>
    <t>Colonne3058</t>
  </si>
  <si>
    <t>Colonne3059</t>
  </si>
  <si>
    <t>Colonne3060</t>
  </si>
  <si>
    <t>Colonne3061</t>
  </si>
  <si>
    <t>Colonne3062</t>
  </si>
  <si>
    <t>Colonne3063</t>
  </si>
  <si>
    <t>Colonne3064</t>
  </si>
  <si>
    <t>Colonne3065</t>
  </si>
  <si>
    <t>Colonne3066</t>
  </si>
  <si>
    <t>Colonne3067</t>
  </si>
  <si>
    <t>Colonne3068</t>
  </si>
  <si>
    <t>Colonne3069</t>
  </si>
  <si>
    <t>Colonne3070</t>
  </si>
  <si>
    <t>Colonne3071</t>
  </si>
  <si>
    <t>Colonne3072</t>
  </si>
  <si>
    <t>Colonne3073</t>
  </si>
  <si>
    <t>Colonne3074</t>
  </si>
  <si>
    <t>Colonne3075</t>
  </si>
  <si>
    <t>Colonne3076</t>
  </si>
  <si>
    <t>Colonne3077</t>
  </si>
  <si>
    <t>Colonne3078</t>
  </si>
  <si>
    <t>Colonne3079</t>
  </si>
  <si>
    <t>Colonne3080</t>
  </si>
  <si>
    <t>Colonne3081</t>
  </si>
  <si>
    <t>Colonne3082</t>
  </si>
  <si>
    <t>Colonne3083</t>
  </si>
  <si>
    <t>Colonne3084</t>
  </si>
  <si>
    <t>Colonne3085</t>
  </si>
  <si>
    <t>Colonne3086</t>
  </si>
  <si>
    <t>Colonne3087</t>
  </si>
  <si>
    <t>Colonne3088</t>
  </si>
  <si>
    <t>Colonne3089</t>
  </si>
  <si>
    <t>Colonne3090</t>
  </si>
  <si>
    <t>Colonne3091</t>
  </si>
  <si>
    <t>Colonne3092</t>
  </si>
  <si>
    <t>Colonne3093</t>
  </si>
  <si>
    <t>Colonne3094</t>
  </si>
  <si>
    <t>Colonne3095</t>
  </si>
  <si>
    <t>Colonne3096</t>
  </si>
  <si>
    <t>Colonne3097</t>
  </si>
  <si>
    <t>Colonne3098</t>
  </si>
  <si>
    <t>Colonne3099</t>
  </si>
  <si>
    <t>Colonne3100</t>
  </si>
  <si>
    <t>Colonne3101</t>
  </si>
  <si>
    <t>Colonne3102</t>
  </si>
  <si>
    <t>Colonne3103</t>
  </si>
  <si>
    <t>Colonne3104</t>
  </si>
  <si>
    <t>Colonne3105</t>
  </si>
  <si>
    <t>Colonne3106</t>
  </si>
  <si>
    <t>Colonne3107</t>
  </si>
  <si>
    <t>Colonne3108</t>
  </si>
  <si>
    <t>Colonne3109</t>
  </si>
  <si>
    <t>Colonne3110</t>
  </si>
  <si>
    <t>Colonne3111</t>
  </si>
  <si>
    <t>Colonne3112</t>
  </si>
  <si>
    <t>Colonne3113</t>
  </si>
  <si>
    <t>Colonne3114</t>
  </si>
  <si>
    <t>Colonne3115</t>
  </si>
  <si>
    <t>Colonne3116</t>
  </si>
  <si>
    <t>Colonne3117</t>
  </si>
  <si>
    <t>Colonne3118</t>
  </si>
  <si>
    <t>Colonne3119</t>
  </si>
  <si>
    <t>Colonne3120</t>
  </si>
  <si>
    <t>Colonne3121</t>
  </si>
  <si>
    <t>Colonne3122</t>
  </si>
  <si>
    <t>Colonne3123</t>
  </si>
  <si>
    <t>Colonne3124</t>
  </si>
  <si>
    <t>Colonne3125</t>
  </si>
  <si>
    <t>Colonne3126</t>
  </si>
  <si>
    <t>Colonne3127</t>
  </si>
  <si>
    <t>Colonne3128</t>
  </si>
  <si>
    <t>Colonne3129</t>
  </si>
  <si>
    <t>Colonne3130</t>
  </si>
  <si>
    <t>Colonne3131</t>
  </si>
  <si>
    <t>Colonne3132</t>
  </si>
  <si>
    <t>Colonne3133</t>
  </si>
  <si>
    <t>Colonne3134</t>
  </si>
  <si>
    <t>Colonne3135</t>
  </si>
  <si>
    <t>Colonne3136</t>
  </si>
  <si>
    <t>Colonne3137</t>
  </si>
  <si>
    <t>Colonne3138</t>
  </si>
  <si>
    <t>Colonne3139</t>
  </si>
  <si>
    <t>Colonne3140</t>
  </si>
  <si>
    <t>Colonne3141</t>
  </si>
  <si>
    <t>Colonne3142</t>
  </si>
  <si>
    <t>Colonne3143</t>
  </si>
  <si>
    <t>Colonne3144</t>
  </si>
  <si>
    <t>Colonne3145</t>
  </si>
  <si>
    <t>Colonne3146</t>
  </si>
  <si>
    <t>Colonne3147</t>
  </si>
  <si>
    <t>Colonne3148</t>
  </si>
  <si>
    <t>Colonne3149</t>
  </si>
  <si>
    <t>Colonne3150</t>
  </si>
  <si>
    <t>Colonne3151</t>
  </si>
  <si>
    <t>Colonne3152</t>
  </si>
  <si>
    <t>Colonne3153</t>
  </si>
  <si>
    <t>Colonne3154</t>
  </si>
  <si>
    <t>Colonne3155</t>
  </si>
  <si>
    <t>Colonne3156</t>
  </si>
  <si>
    <t>Colonne3157</t>
  </si>
  <si>
    <t>Colonne3158</t>
  </si>
  <si>
    <t>Colonne3159</t>
  </si>
  <si>
    <t>Colonne3160</t>
  </si>
  <si>
    <t>Colonne3161</t>
  </si>
  <si>
    <t>Colonne3162</t>
  </si>
  <si>
    <t>Colonne3163</t>
  </si>
  <si>
    <t>Colonne3164</t>
  </si>
  <si>
    <t>Colonne3165</t>
  </si>
  <si>
    <t>Colonne3166</t>
  </si>
  <si>
    <t>Colonne3167</t>
  </si>
  <si>
    <t>Colonne3168</t>
  </si>
  <si>
    <t>Colonne3169</t>
  </si>
  <si>
    <t>Colonne3170</t>
  </si>
  <si>
    <t>Colonne3171</t>
  </si>
  <si>
    <t>Colonne3172</t>
  </si>
  <si>
    <t>Colonne3173</t>
  </si>
  <si>
    <t>Colonne3174</t>
  </si>
  <si>
    <t>Colonne3175</t>
  </si>
  <si>
    <t>Colonne3176</t>
  </si>
  <si>
    <t>Colonne3177</t>
  </si>
  <si>
    <t>Colonne3178</t>
  </si>
  <si>
    <t>Colonne3179</t>
  </si>
  <si>
    <t>Colonne3180</t>
  </si>
  <si>
    <t>Colonne3181</t>
  </si>
  <si>
    <t>Colonne3182</t>
  </si>
  <si>
    <t>Colonne3183</t>
  </si>
  <si>
    <t>Colonne3184</t>
  </si>
  <si>
    <t>Colonne3185</t>
  </si>
  <si>
    <t>Colonne3186</t>
  </si>
  <si>
    <t>Colonne3187</t>
  </si>
  <si>
    <t>Colonne3188</t>
  </si>
  <si>
    <t>Colonne3189</t>
  </si>
  <si>
    <t>Colonne3190</t>
  </si>
  <si>
    <t>Colonne3191</t>
  </si>
  <si>
    <t>Colonne3192</t>
  </si>
  <si>
    <t>Colonne3193</t>
  </si>
  <si>
    <t>Colonne3194</t>
  </si>
  <si>
    <t>Colonne3195</t>
  </si>
  <si>
    <t>Colonne3196</t>
  </si>
  <si>
    <t>Colonne3197</t>
  </si>
  <si>
    <t>Colonne3198</t>
  </si>
  <si>
    <t>Colonne3199</t>
  </si>
  <si>
    <t>Colonne3200</t>
  </si>
  <si>
    <t>Colonne3201</t>
  </si>
  <si>
    <t>Colonne3202</t>
  </si>
  <si>
    <t>Colonne3203</t>
  </si>
  <si>
    <t>Colonne3204</t>
  </si>
  <si>
    <t>Colonne3205</t>
  </si>
  <si>
    <t>Colonne3206</t>
  </si>
  <si>
    <t>Colonne3207</t>
  </si>
  <si>
    <t>Colonne3208</t>
  </si>
  <si>
    <t>Colonne3209</t>
  </si>
  <si>
    <t>Colonne3210</t>
  </si>
  <si>
    <t>Colonne3211</t>
  </si>
  <si>
    <t>Colonne3212</t>
  </si>
  <si>
    <t>Colonne3213</t>
  </si>
  <si>
    <t>Colonne3214</t>
  </si>
  <si>
    <t>Colonne3215</t>
  </si>
  <si>
    <t>Colonne3216</t>
  </si>
  <si>
    <t>Colonne3217</t>
  </si>
  <si>
    <t>Colonne3218</t>
  </si>
  <si>
    <t>Colonne3219</t>
  </si>
  <si>
    <t>Colonne3220</t>
  </si>
  <si>
    <t>Colonne3221</t>
  </si>
  <si>
    <t>Colonne3222</t>
  </si>
  <si>
    <t>Colonne3223</t>
  </si>
  <si>
    <t>Colonne3224</t>
  </si>
  <si>
    <t>Colonne3225</t>
  </si>
  <si>
    <t>Colonne3226</t>
  </si>
  <si>
    <t>Colonne3227</t>
  </si>
  <si>
    <t>Colonne3228</t>
  </si>
  <si>
    <t>Colonne3229</t>
  </si>
  <si>
    <t>Colonne3230</t>
  </si>
  <si>
    <t>Colonne3231</t>
  </si>
  <si>
    <t>Colonne3232</t>
  </si>
  <si>
    <t>Colonne3233</t>
  </si>
  <si>
    <t>Colonne3234</t>
  </si>
  <si>
    <t>Colonne3235</t>
  </si>
  <si>
    <t>Colonne3236</t>
  </si>
  <si>
    <t>Colonne3237</t>
  </si>
  <si>
    <t>Colonne3238</t>
  </si>
  <si>
    <t>Colonne3239</t>
  </si>
  <si>
    <t>Colonne3240</t>
  </si>
  <si>
    <t>Colonne3241</t>
  </si>
  <si>
    <t>Colonne3242</t>
  </si>
  <si>
    <t>Colonne3243</t>
  </si>
  <si>
    <t>Colonne3244</t>
  </si>
  <si>
    <t>Colonne3245</t>
  </si>
  <si>
    <t>Colonne3246</t>
  </si>
  <si>
    <t>Colonne3247</t>
  </si>
  <si>
    <t>Colonne3248</t>
  </si>
  <si>
    <t>Colonne3249</t>
  </si>
  <si>
    <t>Colonne3250</t>
  </si>
  <si>
    <t>Colonne3251</t>
  </si>
  <si>
    <t>Colonne3252</t>
  </si>
  <si>
    <t>Colonne3253</t>
  </si>
  <si>
    <t>Colonne3254</t>
  </si>
  <si>
    <t>Colonne3255</t>
  </si>
  <si>
    <t>Colonne3256</t>
  </si>
  <si>
    <t>Colonne3257</t>
  </si>
  <si>
    <t>Colonne3258</t>
  </si>
  <si>
    <t>Colonne3259</t>
  </si>
  <si>
    <t>Colonne3260</t>
  </si>
  <si>
    <t>Colonne3261</t>
  </si>
  <si>
    <t>Colonne3262</t>
  </si>
  <si>
    <t>Colonne3263</t>
  </si>
  <si>
    <t>Colonne3264</t>
  </si>
  <si>
    <t>Colonne3265</t>
  </si>
  <si>
    <t>Colonne3266</t>
  </si>
  <si>
    <t>Colonne3267</t>
  </si>
  <si>
    <t>Colonne3268</t>
  </si>
  <si>
    <t>Colonne3269</t>
  </si>
  <si>
    <t>Colonne3270</t>
  </si>
  <si>
    <t>Colonne3271</t>
  </si>
  <si>
    <t>Colonne3272</t>
  </si>
  <si>
    <t>Colonne3273</t>
  </si>
  <si>
    <t>Colonne3274</t>
  </si>
  <si>
    <t>Colonne3275</t>
  </si>
  <si>
    <t>Colonne3276</t>
  </si>
  <si>
    <t>Colonne3277</t>
  </si>
  <si>
    <t>Colonne3278</t>
  </si>
  <si>
    <t>Colonne3279</t>
  </si>
  <si>
    <t>Colonne3280</t>
  </si>
  <si>
    <t>Colonne3281</t>
  </si>
  <si>
    <t>Colonne3282</t>
  </si>
  <si>
    <t>Colonne3283</t>
  </si>
  <si>
    <t>Colonne3284</t>
  </si>
  <si>
    <t>Colonne3285</t>
  </si>
  <si>
    <t>Colonne3286</t>
  </si>
  <si>
    <t>Colonne3287</t>
  </si>
  <si>
    <t>Colonne3288</t>
  </si>
  <si>
    <t>Colonne3289</t>
  </si>
  <si>
    <t>Colonne3290</t>
  </si>
  <si>
    <t>Colonne3291</t>
  </si>
  <si>
    <t>Colonne3292</t>
  </si>
  <si>
    <t>Colonne3293</t>
  </si>
  <si>
    <t>Colonne3294</t>
  </si>
  <si>
    <t>Colonne3295</t>
  </si>
  <si>
    <t>Colonne3296</t>
  </si>
  <si>
    <t>Colonne3297</t>
  </si>
  <si>
    <t>Colonne3298</t>
  </si>
  <si>
    <t>Colonne3299</t>
  </si>
  <si>
    <t>Colonne3300</t>
  </si>
  <si>
    <t>Colonne3301</t>
  </si>
  <si>
    <t>Colonne3302</t>
  </si>
  <si>
    <t>Colonne3303</t>
  </si>
  <si>
    <t>Colonne3304</t>
  </si>
  <si>
    <t>Colonne3305</t>
  </si>
  <si>
    <t>Colonne3306</t>
  </si>
  <si>
    <t>Colonne3307</t>
  </si>
  <si>
    <t>Colonne3308</t>
  </si>
  <si>
    <t>Colonne3309</t>
  </si>
  <si>
    <t>Colonne3310</t>
  </si>
  <si>
    <t>Colonne3311</t>
  </si>
  <si>
    <t>Colonne3312</t>
  </si>
  <si>
    <t>Colonne3313</t>
  </si>
  <si>
    <t>Colonne3314</t>
  </si>
  <si>
    <t>Colonne3315</t>
  </si>
  <si>
    <t>Colonne3316</t>
  </si>
  <si>
    <t>Colonne3317</t>
  </si>
  <si>
    <t>Colonne3318</t>
  </si>
  <si>
    <t>Colonne3319</t>
  </si>
  <si>
    <t>Colonne3320</t>
  </si>
  <si>
    <t>Colonne3321</t>
  </si>
  <si>
    <t>Colonne3322</t>
  </si>
  <si>
    <t>Colonne3323</t>
  </si>
  <si>
    <t>Colonne3324</t>
  </si>
  <si>
    <t>Colonne3325</t>
  </si>
  <si>
    <t>Colonne3326</t>
  </si>
  <si>
    <t>Colonne3327</t>
  </si>
  <si>
    <t>Colonne3328</t>
  </si>
  <si>
    <t>Colonne3329</t>
  </si>
  <si>
    <t>Colonne3330</t>
  </si>
  <si>
    <t>Colonne3331</t>
  </si>
  <si>
    <t>Colonne3332</t>
  </si>
  <si>
    <t>Colonne3333</t>
  </si>
  <si>
    <t>Colonne3334</t>
  </si>
  <si>
    <t>Colonne3335</t>
  </si>
  <si>
    <t>Colonne3336</t>
  </si>
  <si>
    <t>Colonne3337</t>
  </si>
  <si>
    <t>Colonne3338</t>
  </si>
  <si>
    <t>Colonne3339</t>
  </si>
  <si>
    <t>Colonne3340</t>
  </si>
  <si>
    <t>Colonne3341</t>
  </si>
  <si>
    <t>Colonne3342</t>
  </si>
  <si>
    <t>Colonne3343</t>
  </si>
  <si>
    <t>Colonne3344</t>
  </si>
  <si>
    <t>Colonne3345</t>
  </si>
  <si>
    <t>Colonne3346</t>
  </si>
  <si>
    <t>Colonne3347</t>
  </si>
  <si>
    <t>Colonne3348</t>
  </si>
  <si>
    <t>Colonne3349</t>
  </si>
  <si>
    <t>Colonne3350</t>
  </si>
  <si>
    <t>Colonne3351</t>
  </si>
  <si>
    <t>Colonne3352</t>
  </si>
  <si>
    <t>Colonne3353</t>
  </si>
  <si>
    <t>Colonne3354</t>
  </si>
  <si>
    <t>Colonne3355</t>
  </si>
  <si>
    <t>Colonne3356</t>
  </si>
  <si>
    <t>Colonne3357</t>
  </si>
  <si>
    <t>Colonne3358</t>
  </si>
  <si>
    <t>Colonne3359</t>
  </si>
  <si>
    <t>Colonne3360</t>
  </si>
  <si>
    <t>Colonne3361</t>
  </si>
  <si>
    <t>Colonne3362</t>
  </si>
  <si>
    <t>Colonne3363</t>
  </si>
  <si>
    <t>Colonne3364</t>
  </si>
  <si>
    <t>Colonne3365</t>
  </si>
  <si>
    <t>Colonne3366</t>
  </si>
  <si>
    <t>Colonne3367</t>
  </si>
  <si>
    <t>Colonne3368</t>
  </si>
  <si>
    <t>Colonne3369</t>
  </si>
  <si>
    <t>Colonne3370</t>
  </si>
  <si>
    <t>Colonne3371</t>
  </si>
  <si>
    <t>Colonne3372</t>
  </si>
  <si>
    <t>Colonne3373</t>
  </si>
  <si>
    <t>Colonne3374</t>
  </si>
  <si>
    <t>Colonne3375</t>
  </si>
  <si>
    <t>Colonne3376</t>
  </si>
  <si>
    <t>Colonne3377</t>
  </si>
  <si>
    <t>Colonne3378</t>
  </si>
  <si>
    <t>Colonne3379</t>
  </si>
  <si>
    <t>Colonne3380</t>
  </si>
  <si>
    <t>Colonne3381</t>
  </si>
  <si>
    <t>Colonne3382</t>
  </si>
  <si>
    <t>Colonne3383</t>
  </si>
  <si>
    <t>Colonne3384</t>
  </si>
  <si>
    <t>Colonne3385</t>
  </si>
  <si>
    <t>Colonne3386</t>
  </si>
  <si>
    <t>Colonne3387</t>
  </si>
  <si>
    <t>Colonne3388</t>
  </si>
  <si>
    <t>Colonne3389</t>
  </si>
  <si>
    <t>Colonne3390</t>
  </si>
  <si>
    <t>Colonne3391</t>
  </si>
  <si>
    <t>Colonne3392</t>
  </si>
  <si>
    <t>Colonne3393</t>
  </si>
  <si>
    <t>Colonne3394</t>
  </si>
  <si>
    <t>Colonne3395</t>
  </si>
  <si>
    <t>Colonne3396</t>
  </si>
  <si>
    <t>Colonne3397</t>
  </si>
  <si>
    <t>Colonne3398</t>
  </si>
  <si>
    <t>Colonne3399</t>
  </si>
  <si>
    <t>Colonne3400</t>
  </si>
  <si>
    <t>Colonne3401</t>
  </si>
  <si>
    <t>Colonne3402</t>
  </si>
  <si>
    <t>Colonne3403</t>
  </si>
  <si>
    <t>Colonne3404</t>
  </si>
  <si>
    <t>Colonne3405</t>
  </si>
  <si>
    <t>Colonne3406</t>
  </si>
  <si>
    <t>Colonne3407</t>
  </si>
  <si>
    <t>Colonne3408</t>
  </si>
  <si>
    <t>Colonne3409</t>
  </si>
  <si>
    <t>Colonne3410</t>
  </si>
  <si>
    <t>Colonne3411</t>
  </si>
  <si>
    <t>Colonne3412</t>
  </si>
  <si>
    <t>Colonne3413</t>
  </si>
  <si>
    <t>Colonne3414</t>
  </si>
  <si>
    <t>Colonne3415</t>
  </si>
  <si>
    <t>Colonne3416</t>
  </si>
  <si>
    <t>Colonne3417</t>
  </si>
  <si>
    <t>Colonne3418</t>
  </si>
  <si>
    <t>Colonne3419</t>
  </si>
  <si>
    <t>Colonne3420</t>
  </si>
  <si>
    <t>Colonne3421</t>
  </si>
  <si>
    <t>Colonne3422</t>
  </si>
  <si>
    <t>Colonne3423</t>
  </si>
  <si>
    <t>Colonne3424</t>
  </si>
  <si>
    <t>Colonne3425</t>
  </si>
  <si>
    <t>Colonne3426</t>
  </si>
  <si>
    <t>Colonne3427</t>
  </si>
  <si>
    <t>Colonne3428</t>
  </si>
  <si>
    <t>Colonne3429</t>
  </si>
  <si>
    <t>Colonne3430</t>
  </si>
  <si>
    <t>Colonne3431</t>
  </si>
  <si>
    <t>Colonne3432</t>
  </si>
  <si>
    <t>Colonne3433</t>
  </si>
  <si>
    <t>Colonne3434</t>
  </si>
  <si>
    <t>Colonne3435</t>
  </si>
  <si>
    <t>Colonne3436</t>
  </si>
  <si>
    <t>Colonne3437</t>
  </si>
  <si>
    <t>Colonne3438</t>
  </si>
  <si>
    <t>Colonne3439</t>
  </si>
  <si>
    <t>Colonne3440</t>
  </si>
  <si>
    <t>Colonne3441</t>
  </si>
  <si>
    <t>Colonne3442</t>
  </si>
  <si>
    <t>Colonne3443</t>
  </si>
  <si>
    <t>Colonne3444</t>
  </si>
  <si>
    <t>Colonne3445</t>
  </si>
  <si>
    <t>Colonne3446</t>
  </si>
  <si>
    <t>Colonne3447</t>
  </si>
  <si>
    <t>Colonne3448</t>
  </si>
  <si>
    <t>Colonne3449</t>
  </si>
  <si>
    <t>Colonne3450</t>
  </si>
  <si>
    <t>Colonne3451</t>
  </si>
  <si>
    <t>Colonne3452</t>
  </si>
  <si>
    <t>Colonne3453</t>
  </si>
  <si>
    <t>Colonne3454</t>
  </si>
  <si>
    <t>Colonne3455</t>
  </si>
  <si>
    <t>Colonne3456</t>
  </si>
  <si>
    <t>Colonne3457</t>
  </si>
  <si>
    <t>Colonne3458</t>
  </si>
  <si>
    <t>Colonne3459</t>
  </si>
  <si>
    <t>Colonne3460</t>
  </si>
  <si>
    <t>Colonne3461</t>
  </si>
  <si>
    <t>Colonne3462</t>
  </si>
  <si>
    <t>Colonne3463</t>
  </si>
  <si>
    <t>Colonne3464</t>
  </si>
  <si>
    <t>Colonne3465</t>
  </si>
  <si>
    <t>Colonne3466</t>
  </si>
  <si>
    <t>Colonne3467</t>
  </si>
  <si>
    <t>Colonne3468</t>
  </si>
  <si>
    <t>Colonne3469</t>
  </si>
  <si>
    <t>Colonne3470</t>
  </si>
  <si>
    <t>Colonne3471</t>
  </si>
  <si>
    <t>Colonne3472</t>
  </si>
  <si>
    <t>Colonne3473</t>
  </si>
  <si>
    <t>Colonne3474</t>
  </si>
  <si>
    <t>Colonne3475</t>
  </si>
  <si>
    <t>Colonne3476</t>
  </si>
  <si>
    <t>Colonne3477</t>
  </si>
  <si>
    <t>Colonne3478</t>
  </si>
  <si>
    <t>Colonne3479</t>
  </si>
  <si>
    <t>Colonne3480</t>
  </si>
  <si>
    <t>Colonne3481</t>
  </si>
  <si>
    <t>Colonne3482</t>
  </si>
  <si>
    <t>Colonne3483</t>
  </si>
  <si>
    <t>Colonne3484</t>
  </si>
  <si>
    <t>Colonne3485</t>
  </si>
  <si>
    <t>Colonne3486</t>
  </si>
  <si>
    <t>Colonne3487</t>
  </si>
  <si>
    <t>Colonne3488</t>
  </si>
  <si>
    <t>Colonne3489</t>
  </si>
  <si>
    <t>Colonne3490</t>
  </si>
  <si>
    <t>Colonne3491</t>
  </si>
  <si>
    <t>Colonne3492</t>
  </si>
  <si>
    <t>Colonne3493</t>
  </si>
  <si>
    <t>Colonne3494</t>
  </si>
  <si>
    <t>Colonne3495</t>
  </si>
  <si>
    <t>Colonne3496</t>
  </si>
  <si>
    <t>Colonne3497</t>
  </si>
  <si>
    <t>Colonne3498</t>
  </si>
  <si>
    <t>Colonne3499</t>
  </si>
  <si>
    <t>Colonne3500</t>
  </si>
  <si>
    <t>Colonne3501</t>
  </si>
  <si>
    <t>Colonne3502</t>
  </si>
  <si>
    <t>Colonne3503</t>
  </si>
  <si>
    <t>Colonne3504</t>
  </si>
  <si>
    <t>Colonne3505</t>
  </si>
  <si>
    <t>Colonne3506</t>
  </si>
  <si>
    <t>Colonne3507</t>
  </si>
  <si>
    <t>Colonne3508</t>
  </si>
  <si>
    <t>Colonne3509</t>
  </si>
  <si>
    <t>Colonne3510</t>
  </si>
  <si>
    <t>Colonne3511</t>
  </si>
  <si>
    <t>Colonne3512</t>
  </si>
  <si>
    <t>Colonne3513</t>
  </si>
  <si>
    <t>Colonne3514</t>
  </si>
  <si>
    <t>Colonne3515</t>
  </si>
  <si>
    <t>Colonne3516</t>
  </si>
  <si>
    <t>Colonne3517</t>
  </si>
  <si>
    <t>Colonne3518</t>
  </si>
  <si>
    <t>Colonne3519</t>
  </si>
  <si>
    <t>Colonne3520</t>
  </si>
  <si>
    <t>Colonne3521</t>
  </si>
  <si>
    <t>Colonne3522</t>
  </si>
  <si>
    <t>Colonne3523</t>
  </si>
  <si>
    <t>Colonne3524</t>
  </si>
  <si>
    <t>Colonne3525</t>
  </si>
  <si>
    <t>Colonne3526</t>
  </si>
  <si>
    <t>Colonne3527</t>
  </si>
  <si>
    <t>Colonne3528</t>
  </si>
  <si>
    <t>Colonne3529</t>
  </si>
  <si>
    <t>Colonne3530</t>
  </si>
  <si>
    <t>Colonne3531</t>
  </si>
  <si>
    <t>Colonne3532</t>
  </si>
  <si>
    <t>Colonne3533</t>
  </si>
  <si>
    <t>Colonne3534</t>
  </si>
  <si>
    <t>Colonne3535</t>
  </si>
  <si>
    <t>Colonne3536</t>
  </si>
  <si>
    <t>Colonne3537</t>
  </si>
  <si>
    <t>Colonne3538</t>
  </si>
  <si>
    <t>Colonne3539</t>
  </si>
  <si>
    <t>Colonne3540</t>
  </si>
  <si>
    <t>Colonne3541</t>
  </si>
  <si>
    <t>Colonne3542</t>
  </si>
  <si>
    <t>Colonne3543</t>
  </si>
  <si>
    <t>Colonne3544</t>
  </si>
  <si>
    <t>Colonne3545</t>
  </si>
  <si>
    <t>Colonne3546</t>
  </si>
  <si>
    <t>Colonne3547</t>
  </si>
  <si>
    <t>Colonne3548</t>
  </si>
  <si>
    <t>Colonne3549</t>
  </si>
  <si>
    <t>Colonne3550</t>
  </si>
  <si>
    <t>Colonne3551</t>
  </si>
  <si>
    <t>Colonne3552</t>
  </si>
  <si>
    <t>Colonne3553</t>
  </si>
  <si>
    <t>Colonne3554</t>
  </si>
  <si>
    <t>Colonne3555</t>
  </si>
  <si>
    <t>Colonne3556</t>
  </si>
  <si>
    <t>Colonne3557</t>
  </si>
  <si>
    <t>Colonne3558</t>
  </si>
  <si>
    <t>Colonne3559</t>
  </si>
  <si>
    <t>Colonne3560</t>
  </si>
  <si>
    <t>Colonne3561</t>
  </si>
  <si>
    <t>Colonne3562</t>
  </si>
  <si>
    <t>Colonne3563</t>
  </si>
  <si>
    <t>Colonne3564</t>
  </si>
  <si>
    <t>Colonne3565</t>
  </si>
  <si>
    <t>Colonne3566</t>
  </si>
  <si>
    <t>Colonne3567</t>
  </si>
  <si>
    <t>Colonne3568</t>
  </si>
  <si>
    <t>Colonne3569</t>
  </si>
  <si>
    <t>Colonne3570</t>
  </si>
  <si>
    <t>Colonne3571</t>
  </si>
  <si>
    <t>Colonne3572</t>
  </si>
  <si>
    <t>Colonne3573</t>
  </si>
  <si>
    <t>Colonne3574</t>
  </si>
  <si>
    <t>Colonne3575</t>
  </si>
  <si>
    <t>Colonne3576</t>
  </si>
  <si>
    <t>Colonne3577</t>
  </si>
  <si>
    <t>Colonne3578</t>
  </si>
  <si>
    <t>Colonne3579</t>
  </si>
  <si>
    <t>Colonne3580</t>
  </si>
  <si>
    <t>Colonne3581</t>
  </si>
  <si>
    <t>Colonne3582</t>
  </si>
  <si>
    <t>Colonne3583</t>
  </si>
  <si>
    <t>Colonne3584</t>
  </si>
  <si>
    <t>Colonne3585</t>
  </si>
  <si>
    <t>Colonne3586</t>
  </si>
  <si>
    <t>Colonne3587</t>
  </si>
  <si>
    <t>Colonne3588</t>
  </si>
  <si>
    <t>Colonne3589</t>
  </si>
  <si>
    <t>Colonne3590</t>
  </si>
  <si>
    <t>Colonne3591</t>
  </si>
  <si>
    <t>Colonne3592</t>
  </si>
  <si>
    <t>Colonne3593</t>
  </si>
  <si>
    <t>Colonne3594</t>
  </si>
  <si>
    <t>Colonne3595</t>
  </si>
  <si>
    <t>Colonne3596</t>
  </si>
  <si>
    <t>Colonne3597</t>
  </si>
  <si>
    <t>Colonne3598</t>
  </si>
  <si>
    <t>Colonne3599</t>
  </si>
  <si>
    <t>Colonne3600</t>
  </si>
  <si>
    <t>Colonne3601</t>
  </si>
  <si>
    <t>Colonne3602</t>
  </si>
  <si>
    <t>Colonne3603</t>
  </si>
  <si>
    <t>Colonne3604</t>
  </si>
  <si>
    <t>Colonne3605</t>
  </si>
  <si>
    <t>Colonne3606</t>
  </si>
  <si>
    <t>Colonne3607</t>
  </si>
  <si>
    <t>Colonne3608</t>
  </si>
  <si>
    <t>Colonne3609</t>
  </si>
  <si>
    <t>Colonne3610</t>
  </si>
  <si>
    <t>Colonne3611</t>
  </si>
  <si>
    <t>Colonne3612</t>
  </si>
  <si>
    <t>Colonne3613</t>
  </si>
  <si>
    <t>Colonne3614</t>
  </si>
  <si>
    <t>Colonne3615</t>
  </si>
  <si>
    <t>Colonne3616</t>
  </si>
  <si>
    <t>Colonne3617</t>
  </si>
  <si>
    <t>Colonne3618</t>
  </si>
  <si>
    <t>Colonne3619</t>
  </si>
  <si>
    <t>Colonne3620</t>
  </si>
  <si>
    <t>Colonne3621</t>
  </si>
  <si>
    <t>Colonne3622</t>
  </si>
  <si>
    <t>Colonne3623</t>
  </si>
  <si>
    <t>Colonne3624</t>
  </si>
  <si>
    <t>Colonne3625</t>
  </si>
  <si>
    <t>Colonne3626</t>
  </si>
  <si>
    <t>Colonne3627</t>
  </si>
  <si>
    <t>Colonne3628</t>
  </si>
  <si>
    <t>Colonne3629</t>
  </si>
  <si>
    <t>Colonne3630</t>
  </si>
  <si>
    <t>Colonne3631</t>
  </si>
  <si>
    <t>Colonne3632</t>
  </si>
  <si>
    <t>Colonne3633</t>
  </si>
  <si>
    <t>Colonne3634</t>
  </si>
  <si>
    <t>Colonne3635</t>
  </si>
  <si>
    <t>Colonne3636</t>
  </si>
  <si>
    <t>Colonne3637</t>
  </si>
  <si>
    <t>Colonne3638</t>
  </si>
  <si>
    <t>Colonne3639</t>
  </si>
  <si>
    <t>Colonne3640</t>
  </si>
  <si>
    <t>Colonne3641</t>
  </si>
  <si>
    <t>Colonne3642</t>
  </si>
  <si>
    <t>Colonne3643</t>
  </si>
  <si>
    <t>Colonne3644</t>
  </si>
  <si>
    <t>Colonne3645</t>
  </si>
  <si>
    <t>Colonne3646</t>
  </si>
  <si>
    <t>Colonne3647</t>
  </si>
  <si>
    <t>Colonne3648</t>
  </si>
  <si>
    <t>Colonne3649</t>
  </si>
  <si>
    <t>Colonne3650</t>
  </si>
  <si>
    <t>Colonne3651</t>
  </si>
  <si>
    <t>Colonne3652</t>
  </si>
  <si>
    <t>Colonne3653</t>
  </si>
  <si>
    <t>Colonne3654</t>
  </si>
  <si>
    <t>Colonne3655</t>
  </si>
  <si>
    <t>Colonne3656</t>
  </si>
  <si>
    <t>Colonne3657</t>
  </si>
  <si>
    <t>Colonne3658</t>
  </si>
  <si>
    <t>Colonne3659</t>
  </si>
  <si>
    <t>Colonne3660</t>
  </si>
  <si>
    <t>Colonne3661</t>
  </si>
  <si>
    <t>Colonne3662</t>
  </si>
  <si>
    <t>Colonne3663</t>
  </si>
  <si>
    <t>Colonne3664</t>
  </si>
  <si>
    <t>Colonne3665</t>
  </si>
  <si>
    <t>Colonne3666</t>
  </si>
  <si>
    <t>Colonne3667</t>
  </si>
  <si>
    <t>Colonne3668</t>
  </si>
  <si>
    <t>Colonne3669</t>
  </si>
  <si>
    <t>Colonne3670</t>
  </si>
  <si>
    <t>Colonne3671</t>
  </si>
  <si>
    <t>Colonne3672</t>
  </si>
  <si>
    <t>Colonne3673</t>
  </si>
  <si>
    <t>Colonne3674</t>
  </si>
  <si>
    <t>Colonne3675</t>
  </si>
  <si>
    <t>Colonne3676</t>
  </si>
  <si>
    <t>Colonne3677</t>
  </si>
  <si>
    <t>Colonne3678</t>
  </si>
  <si>
    <t>Colonne3679</t>
  </si>
  <si>
    <t>Colonne3680</t>
  </si>
  <si>
    <t>Colonne3681</t>
  </si>
  <si>
    <t>Colonne3682</t>
  </si>
  <si>
    <t>Colonne3683</t>
  </si>
  <si>
    <t>Colonne3684</t>
  </si>
  <si>
    <t>Colonne3685</t>
  </si>
  <si>
    <t>Colonne3686</t>
  </si>
  <si>
    <t>Colonne3687</t>
  </si>
  <si>
    <t>Colonne3688</t>
  </si>
  <si>
    <t>Colonne3689</t>
  </si>
  <si>
    <t>Colonne3690</t>
  </si>
  <si>
    <t>Colonne3691</t>
  </si>
  <si>
    <t>Colonne3692</t>
  </si>
  <si>
    <t>Colonne3693</t>
  </si>
  <si>
    <t>Colonne3694</t>
  </si>
  <si>
    <t>Colonne3695</t>
  </si>
  <si>
    <t>Colonne3696</t>
  </si>
  <si>
    <t>Colonne3697</t>
  </si>
  <si>
    <t>Colonne3698</t>
  </si>
  <si>
    <t>Colonne3699</t>
  </si>
  <si>
    <t>Colonne3700</t>
  </si>
  <si>
    <t>Colonne3701</t>
  </si>
  <si>
    <t>Colonne3702</t>
  </si>
  <si>
    <t>Colonne3703</t>
  </si>
  <si>
    <t>Colonne3704</t>
  </si>
  <si>
    <t>Colonne3705</t>
  </si>
  <si>
    <t>Colonne3706</t>
  </si>
  <si>
    <t>Colonne3707</t>
  </si>
  <si>
    <t>Colonne3708</t>
  </si>
  <si>
    <t>Colonne3709</t>
  </si>
  <si>
    <t>Colonne3710</t>
  </si>
  <si>
    <t>Colonne3711</t>
  </si>
  <si>
    <t>Colonne3712</t>
  </si>
  <si>
    <t>Colonne3713</t>
  </si>
  <si>
    <t>Colonne3714</t>
  </si>
  <si>
    <t>Colonne3715</t>
  </si>
  <si>
    <t>Colonne3716</t>
  </si>
  <si>
    <t>Colonne3717</t>
  </si>
  <si>
    <t>Colonne3718</t>
  </si>
  <si>
    <t>Colonne3719</t>
  </si>
  <si>
    <t>Colonne3720</t>
  </si>
  <si>
    <t>Colonne3721</t>
  </si>
  <si>
    <t>Colonne3722</t>
  </si>
  <si>
    <t>Colonne3723</t>
  </si>
  <si>
    <t>Colonne3724</t>
  </si>
  <si>
    <t>Colonne3725</t>
  </si>
  <si>
    <t>Colonne3726</t>
  </si>
  <si>
    <t>Colonne3727</t>
  </si>
  <si>
    <t>Colonne3728</t>
  </si>
  <si>
    <t>Colonne3729</t>
  </si>
  <si>
    <t>Colonne3730</t>
  </si>
  <si>
    <t>Colonne3731</t>
  </si>
  <si>
    <t>Colonne3732</t>
  </si>
  <si>
    <t>Colonne3733</t>
  </si>
  <si>
    <t>Colonne3734</t>
  </si>
  <si>
    <t>Colonne3735</t>
  </si>
  <si>
    <t>Colonne3736</t>
  </si>
  <si>
    <t>Colonne3737</t>
  </si>
  <si>
    <t>Colonne3738</t>
  </si>
  <si>
    <t>Colonne3739</t>
  </si>
  <si>
    <t>Colonne3740</t>
  </si>
  <si>
    <t>Colonne3741</t>
  </si>
  <si>
    <t>Colonne3742</t>
  </si>
  <si>
    <t>Colonne3743</t>
  </si>
  <si>
    <t>Colonne3744</t>
  </si>
  <si>
    <t>Colonne3745</t>
  </si>
  <si>
    <t>Colonne3746</t>
  </si>
  <si>
    <t>Colonne3747</t>
  </si>
  <si>
    <t>Colonne3748</t>
  </si>
  <si>
    <t>Colonne3749</t>
  </si>
  <si>
    <t>Colonne3750</t>
  </si>
  <si>
    <t>Colonne3751</t>
  </si>
  <si>
    <t>Colonne3752</t>
  </si>
  <si>
    <t>Colonne3753</t>
  </si>
  <si>
    <t>Colonne3754</t>
  </si>
  <si>
    <t>Colonne3755</t>
  </si>
  <si>
    <t>Colonne3756</t>
  </si>
  <si>
    <t>Colonne3757</t>
  </si>
  <si>
    <t>Colonne3758</t>
  </si>
  <si>
    <t>Colonne3759</t>
  </si>
  <si>
    <t>Colonne3760</t>
  </si>
  <si>
    <t>Colonne3761</t>
  </si>
  <si>
    <t>Colonne3762</t>
  </si>
  <si>
    <t>Colonne3763</t>
  </si>
  <si>
    <t>Colonne3764</t>
  </si>
  <si>
    <t>Colonne3765</t>
  </si>
  <si>
    <t>Colonne3766</t>
  </si>
  <si>
    <t>Colonne3767</t>
  </si>
  <si>
    <t>Colonne3768</t>
  </si>
  <si>
    <t>Colonne3769</t>
  </si>
  <si>
    <t>Colonne3770</t>
  </si>
  <si>
    <t>Colonne3771</t>
  </si>
  <si>
    <t>Colonne3772</t>
  </si>
  <si>
    <t>Colonne3773</t>
  </si>
  <si>
    <t>Colonne3774</t>
  </si>
  <si>
    <t>Colonne3775</t>
  </si>
  <si>
    <t>Colonne3776</t>
  </si>
  <si>
    <t>Colonne3777</t>
  </si>
  <si>
    <t>Colonne3778</t>
  </si>
  <si>
    <t>Colonne3779</t>
  </si>
  <si>
    <t>Colonne3780</t>
  </si>
  <si>
    <t>Colonne3781</t>
  </si>
  <si>
    <t>Colonne3782</t>
  </si>
  <si>
    <t>Colonne3783</t>
  </si>
  <si>
    <t>Colonne3784</t>
  </si>
  <si>
    <t>Colonne3785</t>
  </si>
  <si>
    <t>Colonne3786</t>
  </si>
  <si>
    <t>Colonne3787</t>
  </si>
  <si>
    <t>Colonne3788</t>
  </si>
  <si>
    <t>Colonne3789</t>
  </si>
  <si>
    <t>Colonne3790</t>
  </si>
  <si>
    <t>Colonne3791</t>
  </si>
  <si>
    <t>Colonne3792</t>
  </si>
  <si>
    <t>Colonne3793</t>
  </si>
  <si>
    <t>Colonne3794</t>
  </si>
  <si>
    <t>Colonne3795</t>
  </si>
  <si>
    <t>Colonne3796</t>
  </si>
  <si>
    <t>Colonne3797</t>
  </si>
  <si>
    <t>Colonne3798</t>
  </si>
  <si>
    <t>Colonne3799</t>
  </si>
  <si>
    <t>Colonne3800</t>
  </si>
  <si>
    <t>Colonne3801</t>
  </si>
  <si>
    <t>Colonne3802</t>
  </si>
  <si>
    <t>Colonne3803</t>
  </si>
  <si>
    <t>Colonne3804</t>
  </si>
  <si>
    <t>Colonne3805</t>
  </si>
  <si>
    <t>Colonne3806</t>
  </si>
  <si>
    <t>Colonne3807</t>
  </si>
  <si>
    <t>Colonne3808</t>
  </si>
  <si>
    <t>Colonne3809</t>
  </si>
  <si>
    <t>Colonne3810</t>
  </si>
  <si>
    <t>Colonne3811</t>
  </si>
  <si>
    <t>Colonne3812</t>
  </si>
  <si>
    <t>Colonne3813</t>
  </si>
  <si>
    <t>Colonne3814</t>
  </si>
  <si>
    <t>Colonne3815</t>
  </si>
  <si>
    <t>Colonne3816</t>
  </si>
  <si>
    <t>Colonne3817</t>
  </si>
  <si>
    <t>Colonne3818</t>
  </si>
  <si>
    <t>Colonne3819</t>
  </si>
  <si>
    <t>Colonne3820</t>
  </si>
  <si>
    <t>Colonne3821</t>
  </si>
  <si>
    <t>Colonne3822</t>
  </si>
  <si>
    <t>Colonne3823</t>
  </si>
  <si>
    <t>Colonne3824</t>
  </si>
  <si>
    <t>Colonne3825</t>
  </si>
  <si>
    <t>Colonne3826</t>
  </si>
  <si>
    <t>Colonne3827</t>
  </si>
  <si>
    <t>Colonne3828</t>
  </si>
  <si>
    <t>Colonne3829</t>
  </si>
  <si>
    <t>Colonne3830</t>
  </si>
  <si>
    <t>Colonne3831</t>
  </si>
  <si>
    <t>Colonne3832</t>
  </si>
  <si>
    <t>Colonne3833</t>
  </si>
  <si>
    <t>Colonne3834</t>
  </si>
  <si>
    <t>Colonne3835</t>
  </si>
  <si>
    <t>Colonne3836</t>
  </si>
  <si>
    <t>Colonne3837</t>
  </si>
  <si>
    <t>Colonne3838</t>
  </si>
  <si>
    <t>Colonne3839</t>
  </si>
  <si>
    <t>Colonne3840</t>
  </si>
  <si>
    <t>Colonne3841</t>
  </si>
  <si>
    <t>Colonne3842</t>
  </si>
  <si>
    <t>Colonne3843</t>
  </si>
  <si>
    <t>Colonne3844</t>
  </si>
  <si>
    <t>Colonne3845</t>
  </si>
  <si>
    <t>Colonne3846</t>
  </si>
  <si>
    <t>Colonne3847</t>
  </si>
  <si>
    <t>Colonne3848</t>
  </si>
  <si>
    <t>Colonne3849</t>
  </si>
  <si>
    <t>Colonne3850</t>
  </si>
  <si>
    <t>Colonne3851</t>
  </si>
  <si>
    <t>Colonne3852</t>
  </si>
  <si>
    <t>Colonne3853</t>
  </si>
  <si>
    <t>Colonne3854</t>
  </si>
  <si>
    <t>Colonne3855</t>
  </si>
  <si>
    <t>Colonne3856</t>
  </si>
  <si>
    <t>Colonne3857</t>
  </si>
  <si>
    <t>Colonne3858</t>
  </si>
  <si>
    <t>Colonne3859</t>
  </si>
  <si>
    <t>Colonne3860</t>
  </si>
  <si>
    <t>Colonne3861</t>
  </si>
  <si>
    <t>Colonne3862</t>
  </si>
  <si>
    <t>Colonne3863</t>
  </si>
  <si>
    <t>Colonne3864</t>
  </si>
  <si>
    <t>Colonne3865</t>
  </si>
  <si>
    <t>Colonne3866</t>
  </si>
  <si>
    <t>Colonne3867</t>
  </si>
  <si>
    <t>Colonne3868</t>
  </si>
  <si>
    <t>Colonne3869</t>
  </si>
  <si>
    <t>Colonne3870</t>
  </si>
  <si>
    <t>Colonne3871</t>
  </si>
  <si>
    <t>Colonne3872</t>
  </si>
  <si>
    <t>Colonne3873</t>
  </si>
  <si>
    <t>Colonne3874</t>
  </si>
  <si>
    <t>Colonne3875</t>
  </si>
  <si>
    <t>Colonne3876</t>
  </si>
  <si>
    <t>Colonne3877</t>
  </si>
  <si>
    <t>Colonne3878</t>
  </si>
  <si>
    <t>Colonne3879</t>
  </si>
  <si>
    <t>Colonne3880</t>
  </si>
  <si>
    <t>Colonne3881</t>
  </si>
  <si>
    <t>Colonne3882</t>
  </si>
  <si>
    <t>Colonne3883</t>
  </si>
  <si>
    <t>Colonne3884</t>
  </si>
  <si>
    <t>Colonne3885</t>
  </si>
  <si>
    <t>Colonne3886</t>
  </si>
  <si>
    <t>Colonne3887</t>
  </si>
  <si>
    <t>Colonne3888</t>
  </si>
  <si>
    <t>Colonne3889</t>
  </si>
  <si>
    <t>Colonne3890</t>
  </si>
  <si>
    <t>Colonne3891</t>
  </si>
  <si>
    <t>Colonne3892</t>
  </si>
  <si>
    <t>Colonne3893</t>
  </si>
  <si>
    <t>Colonne3894</t>
  </si>
  <si>
    <t>Colonne3895</t>
  </si>
  <si>
    <t>Colonne3896</t>
  </si>
  <si>
    <t>Colonne3897</t>
  </si>
  <si>
    <t>Colonne3898</t>
  </si>
  <si>
    <t>Colonne3899</t>
  </si>
  <si>
    <t>Colonne3900</t>
  </si>
  <si>
    <t>Colonne3901</t>
  </si>
  <si>
    <t>Colonne3902</t>
  </si>
  <si>
    <t>Colonne3903</t>
  </si>
  <si>
    <t>Colonne3904</t>
  </si>
  <si>
    <t>Colonne3905</t>
  </si>
  <si>
    <t>Colonne3906</t>
  </si>
  <si>
    <t>Colonne3907</t>
  </si>
  <si>
    <t>Colonne3908</t>
  </si>
  <si>
    <t>Colonne3909</t>
  </si>
  <si>
    <t>Colonne3910</t>
  </si>
  <si>
    <t>Colonne3911</t>
  </si>
  <si>
    <t>Colonne3912</t>
  </si>
  <si>
    <t>Colonne3913</t>
  </si>
  <si>
    <t>Colonne3914</t>
  </si>
  <si>
    <t>Colonne3915</t>
  </si>
  <si>
    <t>Colonne3916</t>
  </si>
  <si>
    <t>Colonne3917</t>
  </si>
  <si>
    <t>Colonne3918</t>
  </si>
  <si>
    <t>Colonne3919</t>
  </si>
  <si>
    <t>Colonne3920</t>
  </si>
  <si>
    <t>Colonne3921</t>
  </si>
  <si>
    <t>Colonne3922</t>
  </si>
  <si>
    <t>Colonne3923</t>
  </si>
  <si>
    <t>Colonne3924</t>
  </si>
  <si>
    <t>Colonne3925</t>
  </si>
  <si>
    <t>Colonne3926</t>
  </si>
  <si>
    <t>Colonne3927</t>
  </si>
  <si>
    <t>Colonne3928</t>
  </si>
  <si>
    <t>Colonne3929</t>
  </si>
  <si>
    <t>Colonne3930</t>
  </si>
  <si>
    <t>Colonne3931</t>
  </si>
  <si>
    <t>Colonne3932</t>
  </si>
  <si>
    <t>Colonne3933</t>
  </si>
  <si>
    <t>Colonne3934</t>
  </si>
  <si>
    <t>Colonne3935</t>
  </si>
  <si>
    <t>Colonne3936</t>
  </si>
  <si>
    <t>Colonne3937</t>
  </si>
  <si>
    <t>Colonne3938</t>
  </si>
  <si>
    <t>Colonne3939</t>
  </si>
  <si>
    <t>Colonne3940</t>
  </si>
  <si>
    <t>Colonne3941</t>
  </si>
  <si>
    <t>Colonne3942</t>
  </si>
  <si>
    <t>Colonne3943</t>
  </si>
  <si>
    <t>Colonne3944</t>
  </si>
  <si>
    <t>Colonne3945</t>
  </si>
  <si>
    <t>Colonne3946</t>
  </si>
  <si>
    <t>Colonne3947</t>
  </si>
  <si>
    <t>Colonne3948</t>
  </si>
  <si>
    <t>Colonne3949</t>
  </si>
  <si>
    <t>Colonne3950</t>
  </si>
  <si>
    <t>Colonne3951</t>
  </si>
  <si>
    <t>Colonne3952</t>
  </si>
  <si>
    <t>Colonne3953</t>
  </si>
  <si>
    <t>Colonne3954</t>
  </si>
  <si>
    <t>Colonne3955</t>
  </si>
  <si>
    <t>Colonne3956</t>
  </si>
  <si>
    <t>Colonne3957</t>
  </si>
  <si>
    <t>Colonne3958</t>
  </si>
  <si>
    <t>Colonne3959</t>
  </si>
  <si>
    <t>Colonne3960</t>
  </si>
  <si>
    <t>Colonne3961</t>
  </si>
  <si>
    <t>Colonne3962</t>
  </si>
  <si>
    <t>Colonne3963</t>
  </si>
  <si>
    <t>Colonne3964</t>
  </si>
  <si>
    <t>Colonne3965</t>
  </si>
  <si>
    <t>Colonne3966</t>
  </si>
  <si>
    <t>Colonne3967</t>
  </si>
  <si>
    <t>Colonne3968</t>
  </si>
  <si>
    <t>Colonne3969</t>
  </si>
  <si>
    <t>Colonne3970</t>
  </si>
  <si>
    <t>Colonne3971</t>
  </si>
  <si>
    <t>Colonne3972</t>
  </si>
  <si>
    <t>Colonne3973</t>
  </si>
  <si>
    <t>Colonne3974</t>
  </si>
  <si>
    <t>Colonne3975</t>
  </si>
  <si>
    <t>Colonne3976</t>
  </si>
  <si>
    <t>Colonne3977</t>
  </si>
  <si>
    <t>Colonne3978</t>
  </si>
  <si>
    <t>Colonne3979</t>
  </si>
  <si>
    <t>Colonne3980</t>
  </si>
  <si>
    <t>Colonne3981</t>
  </si>
  <si>
    <t>Colonne3982</t>
  </si>
  <si>
    <t>Colonne3983</t>
  </si>
  <si>
    <t>Colonne3984</t>
  </si>
  <si>
    <t>Colonne3985</t>
  </si>
  <si>
    <t>Colonne3986</t>
  </si>
  <si>
    <t>Colonne3987</t>
  </si>
  <si>
    <t>Colonne3988</t>
  </si>
  <si>
    <t>Colonne3989</t>
  </si>
  <si>
    <t>Colonne3990</t>
  </si>
  <si>
    <t>Colonne3991</t>
  </si>
  <si>
    <t>Colonne3992</t>
  </si>
  <si>
    <t>Colonne3993</t>
  </si>
  <si>
    <t>Colonne3994</t>
  </si>
  <si>
    <t>Colonne3995</t>
  </si>
  <si>
    <t>Colonne3996</t>
  </si>
  <si>
    <t>Colonne3997</t>
  </si>
  <si>
    <t>Colonne3998</t>
  </si>
  <si>
    <t>Colonne3999</t>
  </si>
  <si>
    <t>Colonne4000</t>
  </si>
  <si>
    <t>Colonne4001</t>
  </si>
  <si>
    <t>Colonne4002</t>
  </si>
  <si>
    <t>Colonne4003</t>
  </si>
  <si>
    <t>Colonne4004</t>
  </si>
  <si>
    <t>Colonne4005</t>
  </si>
  <si>
    <t>Colonne4006</t>
  </si>
  <si>
    <t>Colonne4007</t>
  </si>
  <si>
    <t>Colonne4008</t>
  </si>
  <si>
    <t>Colonne4009</t>
  </si>
  <si>
    <t>Colonne4010</t>
  </si>
  <si>
    <t>Colonne4011</t>
  </si>
  <si>
    <t>Colonne4012</t>
  </si>
  <si>
    <t>Colonne4013</t>
  </si>
  <si>
    <t>Colonne4014</t>
  </si>
  <si>
    <t>Colonne4015</t>
  </si>
  <si>
    <t>Colonne4016</t>
  </si>
  <si>
    <t>Colonne4017</t>
  </si>
  <si>
    <t>Colonne4018</t>
  </si>
  <si>
    <t>Colonne4019</t>
  </si>
  <si>
    <t>Colonne4020</t>
  </si>
  <si>
    <t>Colonne4021</t>
  </si>
  <si>
    <t>Colonne4022</t>
  </si>
  <si>
    <t>Colonne4023</t>
  </si>
  <si>
    <t>Colonne4024</t>
  </si>
  <si>
    <t>Colonne4025</t>
  </si>
  <si>
    <t>Colonne4026</t>
  </si>
  <si>
    <t>Colonne4027</t>
  </si>
  <si>
    <t>Colonne4028</t>
  </si>
  <si>
    <t>Colonne4029</t>
  </si>
  <si>
    <t>Colonne4030</t>
  </si>
  <si>
    <t>Colonne4031</t>
  </si>
  <si>
    <t>Colonne4032</t>
  </si>
  <si>
    <t>Colonne4033</t>
  </si>
  <si>
    <t>Colonne4034</t>
  </si>
  <si>
    <t>Colonne4035</t>
  </si>
  <si>
    <t>Colonne4036</t>
  </si>
  <si>
    <t>Colonne4037</t>
  </si>
  <si>
    <t>Colonne4038</t>
  </si>
  <si>
    <t>Colonne4039</t>
  </si>
  <si>
    <t>Colonne4040</t>
  </si>
  <si>
    <t>Colonne4041</t>
  </si>
  <si>
    <t>Colonne4042</t>
  </si>
  <si>
    <t>Colonne4043</t>
  </si>
  <si>
    <t>Colonne4044</t>
  </si>
  <si>
    <t>Colonne4045</t>
  </si>
  <si>
    <t>Colonne4046</t>
  </si>
  <si>
    <t>Colonne4047</t>
  </si>
  <si>
    <t>Colonne4048</t>
  </si>
  <si>
    <t>Colonne4049</t>
  </si>
  <si>
    <t>Colonne4050</t>
  </si>
  <si>
    <t>Colonne4051</t>
  </si>
  <si>
    <t>Colonne4052</t>
  </si>
  <si>
    <t>Colonne4053</t>
  </si>
  <si>
    <t>Colonne4054</t>
  </si>
  <si>
    <t>Colonne4055</t>
  </si>
  <si>
    <t>Colonne4056</t>
  </si>
  <si>
    <t>Colonne4057</t>
  </si>
  <si>
    <t>Colonne4058</t>
  </si>
  <si>
    <t>Colonne4059</t>
  </si>
  <si>
    <t>Colonne4060</t>
  </si>
  <si>
    <t>Colonne4061</t>
  </si>
  <si>
    <t>Colonne4062</t>
  </si>
  <si>
    <t>Colonne4063</t>
  </si>
  <si>
    <t>Colonne4064</t>
  </si>
  <si>
    <t>Colonne4065</t>
  </si>
  <si>
    <t>Colonne4066</t>
  </si>
  <si>
    <t>Colonne4067</t>
  </si>
  <si>
    <t>Colonne4068</t>
  </si>
  <si>
    <t>Colonne4069</t>
  </si>
  <si>
    <t>Colonne4070</t>
  </si>
  <si>
    <t>Colonne4071</t>
  </si>
  <si>
    <t>Colonne4072</t>
  </si>
  <si>
    <t>Colonne4073</t>
  </si>
  <si>
    <t>Colonne4074</t>
  </si>
  <si>
    <t>Colonne4075</t>
  </si>
  <si>
    <t>Colonne4076</t>
  </si>
  <si>
    <t>Colonne4077</t>
  </si>
  <si>
    <t>Colonne4078</t>
  </si>
  <si>
    <t>Colonne4079</t>
  </si>
  <si>
    <t>Colonne4080</t>
  </si>
  <si>
    <t>Colonne4081</t>
  </si>
  <si>
    <t>Colonne4082</t>
  </si>
  <si>
    <t>Colonne4083</t>
  </si>
  <si>
    <t>Colonne4084</t>
  </si>
  <si>
    <t>Colonne4085</t>
  </si>
  <si>
    <t>Colonne4086</t>
  </si>
  <si>
    <t>Colonne4087</t>
  </si>
  <si>
    <t>Colonne4088</t>
  </si>
  <si>
    <t>Colonne4089</t>
  </si>
  <si>
    <t>Colonne4090</t>
  </si>
  <si>
    <t>Colonne4091</t>
  </si>
  <si>
    <t>Colonne4092</t>
  </si>
  <si>
    <t>Colonne4093</t>
  </si>
  <si>
    <t>Colonne4094</t>
  </si>
  <si>
    <t>Colonne4095</t>
  </si>
  <si>
    <t>Colonne4096</t>
  </si>
  <si>
    <t>Colonne4097</t>
  </si>
  <si>
    <t>Colonne4098</t>
  </si>
  <si>
    <t>Colonne4099</t>
  </si>
  <si>
    <t>Colonne4100</t>
  </si>
  <si>
    <t>Colonne4101</t>
  </si>
  <si>
    <t>Colonne4102</t>
  </si>
  <si>
    <t>Colonne4103</t>
  </si>
  <si>
    <t>Colonne4104</t>
  </si>
  <si>
    <t>Colonne4105</t>
  </si>
  <si>
    <t>Colonne4106</t>
  </si>
  <si>
    <t>Colonne4107</t>
  </si>
  <si>
    <t>Colonne4108</t>
  </si>
  <si>
    <t>Colonne4109</t>
  </si>
  <si>
    <t>Colonne4110</t>
  </si>
  <si>
    <t>Colonne4111</t>
  </si>
  <si>
    <t>Colonne4112</t>
  </si>
  <si>
    <t>Colonne4113</t>
  </si>
  <si>
    <t>Colonne4114</t>
  </si>
  <si>
    <t>Colonne4115</t>
  </si>
  <si>
    <t>Colonne4116</t>
  </si>
  <si>
    <t>Colonne4117</t>
  </si>
  <si>
    <t>Colonne4118</t>
  </si>
  <si>
    <t>Colonne4119</t>
  </si>
  <si>
    <t>Colonne4120</t>
  </si>
  <si>
    <t>Colonne4121</t>
  </si>
  <si>
    <t>Colonne4122</t>
  </si>
  <si>
    <t>Colonne4123</t>
  </si>
  <si>
    <t>Colonne4124</t>
  </si>
  <si>
    <t>Colonne4125</t>
  </si>
  <si>
    <t>Colonne4126</t>
  </si>
  <si>
    <t>Colonne4127</t>
  </si>
  <si>
    <t>Colonne4128</t>
  </si>
  <si>
    <t>Colonne4129</t>
  </si>
  <si>
    <t>Colonne4130</t>
  </si>
  <si>
    <t>Colonne4131</t>
  </si>
  <si>
    <t>Colonne4132</t>
  </si>
  <si>
    <t>Colonne4133</t>
  </si>
  <si>
    <t>Colonne4134</t>
  </si>
  <si>
    <t>Colonne4135</t>
  </si>
  <si>
    <t>Colonne4136</t>
  </si>
  <si>
    <t>Colonne4137</t>
  </si>
  <si>
    <t>Colonne4138</t>
  </si>
  <si>
    <t>Colonne4139</t>
  </si>
  <si>
    <t>Colonne4140</t>
  </si>
  <si>
    <t>Colonne4141</t>
  </si>
  <si>
    <t>Colonne4142</t>
  </si>
  <si>
    <t>Colonne4143</t>
  </si>
  <si>
    <t>Colonne4144</t>
  </si>
  <si>
    <t>Colonne4145</t>
  </si>
  <si>
    <t>Colonne4146</t>
  </si>
  <si>
    <t>Colonne4147</t>
  </si>
  <si>
    <t>Colonne4148</t>
  </si>
  <si>
    <t>Colonne4149</t>
  </si>
  <si>
    <t>Colonne4150</t>
  </si>
  <si>
    <t>Colonne4151</t>
  </si>
  <si>
    <t>Colonne4152</t>
  </si>
  <si>
    <t>Colonne4153</t>
  </si>
  <si>
    <t>Colonne4154</t>
  </si>
  <si>
    <t>Colonne4155</t>
  </si>
  <si>
    <t>Colonne4156</t>
  </si>
  <si>
    <t>Colonne4157</t>
  </si>
  <si>
    <t>Colonne4158</t>
  </si>
  <si>
    <t>Colonne4159</t>
  </si>
  <si>
    <t>Colonne4160</t>
  </si>
  <si>
    <t>Colonne4161</t>
  </si>
  <si>
    <t>Colonne4162</t>
  </si>
  <si>
    <t>Colonne4163</t>
  </si>
  <si>
    <t>Colonne4164</t>
  </si>
  <si>
    <t>Colonne4165</t>
  </si>
  <si>
    <t>Colonne4166</t>
  </si>
  <si>
    <t>Colonne4167</t>
  </si>
  <si>
    <t>Colonne4168</t>
  </si>
  <si>
    <t>Colonne4169</t>
  </si>
  <si>
    <t>Colonne4170</t>
  </si>
  <si>
    <t>Colonne4171</t>
  </si>
  <si>
    <t>Colonne4172</t>
  </si>
  <si>
    <t>Colonne4173</t>
  </si>
  <si>
    <t>Colonne4174</t>
  </si>
  <si>
    <t>Colonne4175</t>
  </si>
  <si>
    <t>Colonne4176</t>
  </si>
  <si>
    <t>Colonne4177</t>
  </si>
  <si>
    <t>Colonne4178</t>
  </si>
  <si>
    <t>Colonne4179</t>
  </si>
  <si>
    <t>Colonne4180</t>
  </si>
  <si>
    <t>Colonne4181</t>
  </si>
  <si>
    <t>Colonne4182</t>
  </si>
  <si>
    <t>Colonne4183</t>
  </si>
  <si>
    <t>Colonne4184</t>
  </si>
  <si>
    <t>Colonne4185</t>
  </si>
  <si>
    <t>Colonne4186</t>
  </si>
  <si>
    <t>Colonne4187</t>
  </si>
  <si>
    <t>Colonne4188</t>
  </si>
  <si>
    <t>Colonne4189</t>
  </si>
  <si>
    <t>Colonne4190</t>
  </si>
  <si>
    <t>Colonne4191</t>
  </si>
  <si>
    <t>Colonne4192</t>
  </si>
  <si>
    <t>Colonne4193</t>
  </si>
  <si>
    <t>Colonne4194</t>
  </si>
  <si>
    <t>Colonne4195</t>
  </si>
  <si>
    <t>Colonne4196</t>
  </si>
  <si>
    <t>Colonne4197</t>
  </si>
  <si>
    <t>Colonne4198</t>
  </si>
  <si>
    <t>Colonne4199</t>
  </si>
  <si>
    <t>Colonne4200</t>
  </si>
  <si>
    <t>Colonne4201</t>
  </si>
  <si>
    <t>Colonne4202</t>
  </si>
  <si>
    <t>Colonne4203</t>
  </si>
  <si>
    <t>Colonne4204</t>
  </si>
  <si>
    <t>Colonne4205</t>
  </si>
  <si>
    <t>Colonne4206</t>
  </si>
  <si>
    <t>Colonne4207</t>
  </si>
  <si>
    <t>Colonne4208</t>
  </si>
  <si>
    <t>Colonne4209</t>
  </si>
  <si>
    <t>Colonne4210</t>
  </si>
  <si>
    <t>Colonne4211</t>
  </si>
  <si>
    <t>Colonne4212</t>
  </si>
  <si>
    <t>Colonne4213</t>
  </si>
  <si>
    <t>Colonne4214</t>
  </si>
  <si>
    <t>Colonne4215</t>
  </si>
  <si>
    <t>Colonne4216</t>
  </si>
  <si>
    <t>Colonne4217</t>
  </si>
  <si>
    <t>Colonne4218</t>
  </si>
  <si>
    <t>Colonne4219</t>
  </si>
  <si>
    <t>Colonne4220</t>
  </si>
  <si>
    <t>Colonne4221</t>
  </si>
  <si>
    <t>Colonne4222</t>
  </si>
  <si>
    <t>Colonne4223</t>
  </si>
  <si>
    <t>Colonne4224</t>
  </si>
  <si>
    <t>Colonne4225</t>
  </si>
  <si>
    <t>Colonne4226</t>
  </si>
  <si>
    <t>Colonne4227</t>
  </si>
  <si>
    <t>Colonne4228</t>
  </si>
  <si>
    <t>Colonne4229</t>
  </si>
  <si>
    <t>Colonne4230</t>
  </si>
  <si>
    <t>Colonne4231</t>
  </si>
  <si>
    <t>Colonne4232</t>
  </si>
  <si>
    <t>Colonne4233</t>
  </si>
  <si>
    <t>Colonne4234</t>
  </si>
  <si>
    <t>Colonne4235</t>
  </si>
  <si>
    <t>Colonne4236</t>
  </si>
  <si>
    <t>Colonne4237</t>
  </si>
  <si>
    <t>Colonne4238</t>
  </si>
  <si>
    <t>Colonne4239</t>
  </si>
  <si>
    <t>Colonne4240</t>
  </si>
  <si>
    <t>Colonne4241</t>
  </si>
  <si>
    <t>Colonne4242</t>
  </si>
  <si>
    <t>Colonne4243</t>
  </si>
  <si>
    <t>Colonne4244</t>
  </si>
  <si>
    <t>Colonne4245</t>
  </si>
  <si>
    <t>Colonne4246</t>
  </si>
  <si>
    <t>Colonne4247</t>
  </si>
  <si>
    <t>Colonne4248</t>
  </si>
  <si>
    <t>Colonne4249</t>
  </si>
  <si>
    <t>Colonne4250</t>
  </si>
  <si>
    <t>Colonne4251</t>
  </si>
  <si>
    <t>Colonne4252</t>
  </si>
  <si>
    <t>Colonne4253</t>
  </si>
  <si>
    <t>Colonne4254</t>
  </si>
  <si>
    <t>Colonne4255</t>
  </si>
  <si>
    <t>Colonne4256</t>
  </si>
  <si>
    <t>Colonne4257</t>
  </si>
  <si>
    <t>Colonne4258</t>
  </si>
  <si>
    <t>Colonne4259</t>
  </si>
  <si>
    <t>Colonne4260</t>
  </si>
  <si>
    <t>Colonne4261</t>
  </si>
  <si>
    <t>Colonne4262</t>
  </si>
  <si>
    <t>Colonne4263</t>
  </si>
  <si>
    <t>Colonne4264</t>
  </si>
  <si>
    <t>Colonne4265</t>
  </si>
  <si>
    <t>Colonne4266</t>
  </si>
  <si>
    <t>Colonne4267</t>
  </si>
  <si>
    <t>Colonne4268</t>
  </si>
  <si>
    <t>Colonne4269</t>
  </si>
  <si>
    <t>Colonne4270</t>
  </si>
  <si>
    <t>Colonne4271</t>
  </si>
  <si>
    <t>Colonne4272</t>
  </si>
  <si>
    <t>Colonne4273</t>
  </si>
  <si>
    <t>Colonne4274</t>
  </si>
  <si>
    <t>Colonne4275</t>
  </si>
  <si>
    <t>Colonne4276</t>
  </si>
  <si>
    <t>Colonne4277</t>
  </si>
  <si>
    <t>Colonne4278</t>
  </si>
  <si>
    <t>Colonne4279</t>
  </si>
  <si>
    <t>Colonne4280</t>
  </si>
  <si>
    <t>Colonne4281</t>
  </si>
  <si>
    <t>Colonne4282</t>
  </si>
  <si>
    <t>Colonne4283</t>
  </si>
  <si>
    <t>Colonne4284</t>
  </si>
  <si>
    <t>Colonne4285</t>
  </si>
  <si>
    <t>Colonne4286</t>
  </si>
  <si>
    <t>Colonne4287</t>
  </si>
  <si>
    <t>Colonne4288</t>
  </si>
  <si>
    <t>Colonne4289</t>
  </si>
  <si>
    <t>Colonne4290</t>
  </si>
  <si>
    <t>Colonne4291</t>
  </si>
  <si>
    <t>Colonne4292</t>
  </si>
  <si>
    <t>Colonne4293</t>
  </si>
  <si>
    <t>Colonne4294</t>
  </si>
  <si>
    <t>Colonne4295</t>
  </si>
  <si>
    <t>Colonne4296</t>
  </si>
  <si>
    <t>Colonne4297</t>
  </si>
  <si>
    <t>Colonne4298</t>
  </si>
  <si>
    <t>Colonne4299</t>
  </si>
  <si>
    <t>Colonne4300</t>
  </si>
  <si>
    <t>Colonne4301</t>
  </si>
  <si>
    <t>Colonne4302</t>
  </si>
  <si>
    <t>Colonne4303</t>
  </si>
  <si>
    <t>Colonne4304</t>
  </si>
  <si>
    <t>Colonne4305</t>
  </si>
  <si>
    <t>Colonne4306</t>
  </si>
  <si>
    <t>Colonne4307</t>
  </si>
  <si>
    <t>Colonne4308</t>
  </si>
  <si>
    <t>Colonne4309</t>
  </si>
  <si>
    <t>Colonne4310</t>
  </si>
  <si>
    <t>Colonne4311</t>
  </si>
  <si>
    <t>Colonne4312</t>
  </si>
  <si>
    <t>Colonne4313</t>
  </si>
  <si>
    <t>Colonne4314</t>
  </si>
  <si>
    <t>Colonne4315</t>
  </si>
  <si>
    <t>Colonne4316</t>
  </si>
  <si>
    <t>Colonne4317</t>
  </si>
  <si>
    <t>Colonne4318</t>
  </si>
  <si>
    <t>Colonne4319</t>
  </si>
  <si>
    <t>Colonne4320</t>
  </si>
  <si>
    <t>Colonne4321</t>
  </si>
  <si>
    <t>Colonne4322</t>
  </si>
  <si>
    <t>Colonne4323</t>
  </si>
  <si>
    <t>Colonne4324</t>
  </si>
  <si>
    <t>Colonne4325</t>
  </si>
  <si>
    <t>Colonne4326</t>
  </si>
  <si>
    <t>Colonne4327</t>
  </si>
  <si>
    <t>Colonne4328</t>
  </si>
  <si>
    <t>Colonne4329</t>
  </si>
  <si>
    <t>Colonne4330</t>
  </si>
  <si>
    <t>Colonne4331</t>
  </si>
  <si>
    <t>Colonne4332</t>
  </si>
  <si>
    <t>Colonne4333</t>
  </si>
  <si>
    <t>Colonne4334</t>
  </si>
  <si>
    <t>Colonne4335</t>
  </si>
  <si>
    <t>Colonne4336</t>
  </si>
  <si>
    <t>Colonne4337</t>
  </si>
  <si>
    <t>Colonne4338</t>
  </si>
  <si>
    <t>Colonne4339</t>
  </si>
  <si>
    <t>Colonne4340</t>
  </si>
  <si>
    <t>Colonne4341</t>
  </si>
  <si>
    <t>Colonne4342</t>
  </si>
  <si>
    <t>Colonne4343</t>
  </si>
  <si>
    <t>Colonne4344</t>
  </si>
  <si>
    <t>Colonne4345</t>
  </si>
  <si>
    <t>Colonne4346</t>
  </si>
  <si>
    <t>Colonne4347</t>
  </si>
  <si>
    <t>Colonne4348</t>
  </si>
  <si>
    <t>Colonne4349</t>
  </si>
  <si>
    <t>Colonne4350</t>
  </si>
  <si>
    <t>Colonne4351</t>
  </si>
  <si>
    <t>Colonne4352</t>
  </si>
  <si>
    <t>Colonne4353</t>
  </si>
  <si>
    <t>Colonne4354</t>
  </si>
  <si>
    <t>Colonne4355</t>
  </si>
  <si>
    <t>Colonne4356</t>
  </si>
  <si>
    <t>Colonne4357</t>
  </si>
  <si>
    <t>Colonne4358</t>
  </si>
  <si>
    <t>Colonne4359</t>
  </si>
  <si>
    <t>Colonne4360</t>
  </si>
  <si>
    <t>Colonne4361</t>
  </si>
  <si>
    <t>Colonne4362</t>
  </si>
  <si>
    <t>Colonne4363</t>
  </si>
  <si>
    <t>Colonne4364</t>
  </si>
  <si>
    <t>Colonne4365</t>
  </si>
  <si>
    <t>Colonne4366</t>
  </si>
  <si>
    <t>Colonne4367</t>
  </si>
  <si>
    <t>Colonne4368</t>
  </si>
  <si>
    <t>Colonne4369</t>
  </si>
  <si>
    <t>Colonne4370</t>
  </si>
  <si>
    <t>Colonne4371</t>
  </si>
  <si>
    <t>Colonne4372</t>
  </si>
  <si>
    <t>Colonne4373</t>
  </si>
  <si>
    <t>Colonne4374</t>
  </si>
  <si>
    <t>Colonne4375</t>
  </si>
  <si>
    <t>Colonne4376</t>
  </si>
  <si>
    <t>Colonne4377</t>
  </si>
  <si>
    <t>Colonne4378</t>
  </si>
  <si>
    <t>Colonne4379</t>
  </si>
  <si>
    <t>Colonne4380</t>
  </si>
  <si>
    <t>Colonne4381</t>
  </si>
  <si>
    <t>Colonne4382</t>
  </si>
  <si>
    <t>Colonne4383</t>
  </si>
  <si>
    <t>Colonne4384</t>
  </si>
  <si>
    <t>Colonne4385</t>
  </si>
  <si>
    <t>Colonne4386</t>
  </si>
  <si>
    <t>Colonne4387</t>
  </si>
  <si>
    <t>Colonne4388</t>
  </si>
  <si>
    <t>Colonne4389</t>
  </si>
  <si>
    <t>Colonne4390</t>
  </si>
  <si>
    <t>Colonne4391</t>
  </si>
  <si>
    <t>Colonne4392</t>
  </si>
  <si>
    <t>Colonne4393</t>
  </si>
  <si>
    <t>Colonne4394</t>
  </si>
  <si>
    <t>Colonne4395</t>
  </si>
  <si>
    <t>Colonne4396</t>
  </si>
  <si>
    <t>Colonne4397</t>
  </si>
  <si>
    <t>Colonne4398</t>
  </si>
  <si>
    <t>Colonne4399</t>
  </si>
  <si>
    <t>Colonne4400</t>
  </si>
  <si>
    <t>Colonne4401</t>
  </si>
  <si>
    <t>Colonne4402</t>
  </si>
  <si>
    <t>Colonne4403</t>
  </si>
  <si>
    <t>Colonne4404</t>
  </si>
  <si>
    <t>Colonne4405</t>
  </si>
  <si>
    <t>Colonne4406</t>
  </si>
  <si>
    <t>Colonne4407</t>
  </si>
  <si>
    <t>Colonne4408</t>
  </si>
  <si>
    <t>Colonne4409</t>
  </si>
  <si>
    <t>Colonne4410</t>
  </si>
  <si>
    <t>Colonne4411</t>
  </si>
  <si>
    <t>Colonne4412</t>
  </si>
  <si>
    <t>Colonne4413</t>
  </si>
  <si>
    <t>Colonne4414</t>
  </si>
  <si>
    <t>Colonne4415</t>
  </si>
  <si>
    <t>Colonne4416</t>
  </si>
  <si>
    <t>Colonne4417</t>
  </si>
  <si>
    <t>Colonne4418</t>
  </si>
  <si>
    <t>Colonne4419</t>
  </si>
  <si>
    <t>Colonne4420</t>
  </si>
  <si>
    <t>Colonne4421</t>
  </si>
  <si>
    <t>Colonne4422</t>
  </si>
  <si>
    <t>Colonne4423</t>
  </si>
  <si>
    <t>Colonne4424</t>
  </si>
  <si>
    <t>Colonne4425</t>
  </si>
  <si>
    <t>Colonne4426</t>
  </si>
  <si>
    <t>Colonne4427</t>
  </si>
  <si>
    <t>Colonne4428</t>
  </si>
  <si>
    <t>Colonne4429</t>
  </si>
  <si>
    <t>Colonne4430</t>
  </si>
  <si>
    <t>Colonne4431</t>
  </si>
  <si>
    <t>Colonne4432</t>
  </si>
  <si>
    <t>Colonne4433</t>
  </si>
  <si>
    <t>Colonne4434</t>
  </si>
  <si>
    <t>Colonne4435</t>
  </si>
  <si>
    <t>Colonne4436</t>
  </si>
  <si>
    <t>Colonne4437</t>
  </si>
  <si>
    <t>Colonne4438</t>
  </si>
  <si>
    <t>Colonne4439</t>
  </si>
  <si>
    <t>Colonne4440</t>
  </si>
  <si>
    <t>Colonne4441</t>
  </si>
  <si>
    <t>Colonne4442</t>
  </si>
  <si>
    <t>Colonne4443</t>
  </si>
  <si>
    <t>Colonne4444</t>
  </si>
  <si>
    <t>Colonne4445</t>
  </si>
  <si>
    <t>Colonne4446</t>
  </si>
  <si>
    <t>Colonne4447</t>
  </si>
  <si>
    <t>Colonne4448</t>
  </si>
  <si>
    <t>Colonne4449</t>
  </si>
  <si>
    <t>Colonne4450</t>
  </si>
  <si>
    <t>Colonne4451</t>
  </si>
  <si>
    <t>Colonne4452</t>
  </si>
  <si>
    <t>Colonne4453</t>
  </si>
  <si>
    <t>Colonne4454</t>
  </si>
  <si>
    <t>Colonne4455</t>
  </si>
  <si>
    <t>Colonne4456</t>
  </si>
  <si>
    <t>Colonne4457</t>
  </si>
  <si>
    <t>Colonne4458</t>
  </si>
  <si>
    <t>Colonne4459</t>
  </si>
  <si>
    <t>Colonne4460</t>
  </si>
  <si>
    <t>Colonne4461</t>
  </si>
  <si>
    <t>Colonne4462</t>
  </si>
  <si>
    <t>Colonne4463</t>
  </si>
  <si>
    <t>Colonne4464</t>
  </si>
  <si>
    <t>Colonne4465</t>
  </si>
  <si>
    <t>Colonne4466</t>
  </si>
  <si>
    <t>Colonne4467</t>
  </si>
  <si>
    <t>Colonne4468</t>
  </si>
  <si>
    <t>Colonne4469</t>
  </si>
  <si>
    <t>Colonne4470</t>
  </si>
  <si>
    <t>Colonne4471</t>
  </si>
  <si>
    <t>Colonne4472</t>
  </si>
  <si>
    <t>Colonne4473</t>
  </si>
  <si>
    <t>Colonne4474</t>
  </si>
  <si>
    <t>Colonne4475</t>
  </si>
  <si>
    <t>Colonne4476</t>
  </si>
  <si>
    <t>Colonne4477</t>
  </si>
  <si>
    <t>Colonne4478</t>
  </si>
  <si>
    <t>Colonne4479</t>
  </si>
  <si>
    <t>Colonne4480</t>
  </si>
  <si>
    <t>Colonne4481</t>
  </si>
  <si>
    <t>Colonne4482</t>
  </si>
  <si>
    <t>Colonne4483</t>
  </si>
  <si>
    <t>Colonne4484</t>
  </si>
  <si>
    <t>Colonne4485</t>
  </si>
  <si>
    <t>Colonne4486</t>
  </si>
  <si>
    <t>Colonne4487</t>
  </si>
  <si>
    <t>Colonne4488</t>
  </si>
  <si>
    <t>Colonne4489</t>
  </si>
  <si>
    <t>Colonne4490</t>
  </si>
  <si>
    <t>Colonne4491</t>
  </si>
  <si>
    <t>Colonne4492</t>
  </si>
  <si>
    <t>Colonne4493</t>
  </si>
  <si>
    <t>Colonne4494</t>
  </si>
  <si>
    <t>Colonne4495</t>
  </si>
  <si>
    <t>Colonne4496</t>
  </si>
  <si>
    <t>Colonne4497</t>
  </si>
  <si>
    <t>Colonne4498</t>
  </si>
  <si>
    <t>Colonne4499</t>
  </si>
  <si>
    <t>Colonne4500</t>
  </si>
  <si>
    <t>Colonne4501</t>
  </si>
  <si>
    <t>Colonne4502</t>
  </si>
  <si>
    <t>Colonne4503</t>
  </si>
  <si>
    <t>Colonne4504</t>
  </si>
  <si>
    <t>Colonne4505</t>
  </si>
  <si>
    <t>Colonne4506</t>
  </si>
  <si>
    <t>Colonne4507</t>
  </si>
  <si>
    <t>Colonne4508</t>
  </si>
  <si>
    <t>Colonne4509</t>
  </si>
  <si>
    <t>Colonne4510</t>
  </si>
  <si>
    <t>Colonne4511</t>
  </si>
  <si>
    <t>Colonne4512</t>
  </si>
  <si>
    <t>Colonne4513</t>
  </si>
  <si>
    <t>Colonne4514</t>
  </si>
  <si>
    <t>Colonne4515</t>
  </si>
  <si>
    <t>Colonne4516</t>
  </si>
  <si>
    <t>Colonne4517</t>
  </si>
  <si>
    <t>Colonne4518</t>
  </si>
  <si>
    <t>Colonne4519</t>
  </si>
  <si>
    <t>Colonne4520</t>
  </si>
  <si>
    <t>Colonne4521</t>
  </si>
  <si>
    <t>Colonne4522</t>
  </si>
  <si>
    <t>Colonne4523</t>
  </si>
  <si>
    <t>Colonne4524</t>
  </si>
  <si>
    <t>Colonne4525</t>
  </si>
  <si>
    <t>Colonne4526</t>
  </si>
  <si>
    <t>Colonne4527</t>
  </si>
  <si>
    <t>Colonne4528</t>
  </si>
  <si>
    <t>Colonne4529</t>
  </si>
  <si>
    <t>Colonne4530</t>
  </si>
  <si>
    <t>Colonne4531</t>
  </si>
  <si>
    <t>Colonne4532</t>
  </si>
  <si>
    <t>Colonne4533</t>
  </si>
  <si>
    <t>Colonne4534</t>
  </si>
  <si>
    <t>Colonne4535</t>
  </si>
  <si>
    <t>Colonne4536</t>
  </si>
  <si>
    <t>Colonne4537</t>
  </si>
  <si>
    <t>Colonne4538</t>
  </si>
  <si>
    <t>Colonne4539</t>
  </si>
  <si>
    <t>Colonne4540</t>
  </si>
  <si>
    <t>Colonne4541</t>
  </si>
  <si>
    <t>Colonne4542</t>
  </si>
  <si>
    <t>Colonne4543</t>
  </si>
  <si>
    <t>Colonne4544</t>
  </si>
  <si>
    <t>Colonne4545</t>
  </si>
  <si>
    <t>Colonne4546</t>
  </si>
  <si>
    <t>Colonne4547</t>
  </si>
  <si>
    <t>Colonne4548</t>
  </si>
  <si>
    <t>Colonne4549</t>
  </si>
  <si>
    <t>Colonne4550</t>
  </si>
  <si>
    <t>Colonne4551</t>
  </si>
  <si>
    <t>Colonne4552</t>
  </si>
  <si>
    <t>Colonne4553</t>
  </si>
  <si>
    <t>Colonne4554</t>
  </si>
  <si>
    <t>Colonne4555</t>
  </si>
  <si>
    <t>Colonne4556</t>
  </si>
  <si>
    <t>Colonne4557</t>
  </si>
  <si>
    <t>Colonne4558</t>
  </si>
  <si>
    <t>Colonne4559</t>
  </si>
  <si>
    <t>Colonne4560</t>
  </si>
  <si>
    <t>Colonne4561</t>
  </si>
  <si>
    <t>Colonne4562</t>
  </si>
  <si>
    <t>Colonne4563</t>
  </si>
  <si>
    <t>Colonne4564</t>
  </si>
  <si>
    <t>Colonne4565</t>
  </si>
  <si>
    <t>Colonne4566</t>
  </si>
  <si>
    <t>Colonne4567</t>
  </si>
  <si>
    <t>Colonne4568</t>
  </si>
  <si>
    <t>Colonne4569</t>
  </si>
  <si>
    <t>Colonne4570</t>
  </si>
  <si>
    <t>Colonne4571</t>
  </si>
  <si>
    <t>Colonne4572</t>
  </si>
  <si>
    <t>Colonne4573</t>
  </si>
  <si>
    <t>Colonne4574</t>
  </si>
  <si>
    <t>Colonne4575</t>
  </si>
  <si>
    <t>Colonne4576</t>
  </si>
  <si>
    <t>Colonne4577</t>
  </si>
  <si>
    <t>Colonne4578</t>
  </si>
  <si>
    <t>Colonne4579</t>
  </si>
  <si>
    <t>Colonne4580</t>
  </si>
  <si>
    <t>Colonne4581</t>
  </si>
  <si>
    <t>Colonne4582</t>
  </si>
  <si>
    <t>Colonne4583</t>
  </si>
  <si>
    <t>Colonne4584</t>
  </si>
  <si>
    <t>Colonne4585</t>
  </si>
  <si>
    <t>Colonne4586</t>
  </si>
  <si>
    <t>Colonne4587</t>
  </si>
  <si>
    <t>Colonne4588</t>
  </si>
  <si>
    <t>Colonne4589</t>
  </si>
  <si>
    <t>Colonne4590</t>
  </si>
  <si>
    <t>Colonne4591</t>
  </si>
  <si>
    <t>Colonne4592</t>
  </si>
  <si>
    <t>Colonne4593</t>
  </si>
  <si>
    <t>Colonne4594</t>
  </si>
  <si>
    <t>Colonne4595</t>
  </si>
  <si>
    <t>Colonne4596</t>
  </si>
  <si>
    <t>Colonne4597</t>
  </si>
  <si>
    <t>Colonne4598</t>
  </si>
  <si>
    <t>Colonne4599</t>
  </si>
  <si>
    <t>Colonne4600</t>
  </si>
  <si>
    <t>Colonne4601</t>
  </si>
  <si>
    <t>Colonne4602</t>
  </si>
  <si>
    <t>Colonne4603</t>
  </si>
  <si>
    <t>Colonne4604</t>
  </si>
  <si>
    <t>Colonne4605</t>
  </si>
  <si>
    <t>Colonne4606</t>
  </si>
  <si>
    <t>Colonne4607</t>
  </si>
  <si>
    <t>Colonne4608</t>
  </si>
  <si>
    <t>Colonne4609</t>
  </si>
  <si>
    <t>Colonne4610</t>
  </si>
  <si>
    <t>Colonne4611</t>
  </si>
  <si>
    <t>Colonne4612</t>
  </si>
  <si>
    <t>Colonne4613</t>
  </si>
  <si>
    <t>Colonne4614</t>
  </si>
  <si>
    <t>Colonne4615</t>
  </si>
  <si>
    <t>Colonne4616</t>
  </si>
  <si>
    <t>Colonne4617</t>
  </si>
  <si>
    <t>Colonne4618</t>
  </si>
  <si>
    <t>Colonne4619</t>
  </si>
  <si>
    <t>Colonne4620</t>
  </si>
  <si>
    <t>Colonne4621</t>
  </si>
  <si>
    <t>Colonne4622</t>
  </si>
  <si>
    <t>Colonne4623</t>
  </si>
  <si>
    <t>Colonne4624</t>
  </si>
  <si>
    <t>Colonne4625</t>
  </si>
  <si>
    <t>Colonne4626</t>
  </si>
  <si>
    <t>Colonne4627</t>
  </si>
  <si>
    <t>Colonne4628</t>
  </si>
  <si>
    <t>Colonne4629</t>
  </si>
  <si>
    <t>Colonne4630</t>
  </si>
  <si>
    <t>Colonne4631</t>
  </si>
  <si>
    <t>Colonne4632</t>
  </si>
  <si>
    <t>Colonne4633</t>
  </si>
  <si>
    <t>Colonne4634</t>
  </si>
  <si>
    <t>Colonne4635</t>
  </si>
  <si>
    <t>Colonne4636</t>
  </si>
  <si>
    <t>Colonne4637</t>
  </si>
  <si>
    <t>Colonne4638</t>
  </si>
  <si>
    <t>Colonne4639</t>
  </si>
  <si>
    <t>Colonne4640</t>
  </si>
  <si>
    <t>Colonne4641</t>
  </si>
  <si>
    <t>Colonne4642</t>
  </si>
  <si>
    <t>Colonne4643</t>
  </si>
  <si>
    <t>Colonne4644</t>
  </si>
  <si>
    <t>Colonne4645</t>
  </si>
  <si>
    <t>Colonne4646</t>
  </si>
  <si>
    <t>Colonne4647</t>
  </si>
  <si>
    <t>Colonne4648</t>
  </si>
  <si>
    <t>Colonne4649</t>
  </si>
  <si>
    <t>Colonne4650</t>
  </si>
  <si>
    <t>Colonne4651</t>
  </si>
  <si>
    <t>Colonne4652</t>
  </si>
  <si>
    <t>Colonne4653</t>
  </si>
  <si>
    <t>Colonne4654</t>
  </si>
  <si>
    <t>Colonne4655</t>
  </si>
  <si>
    <t>Colonne4656</t>
  </si>
  <si>
    <t>Colonne4657</t>
  </si>
  <si>
    <t>Colonne4658</t>
  </si>
  <si>
    <t>Colonne4659</t>
  </si>
  <si>
    <t>Colonne4660</t>
  </si>
  <si>
    <t>Colonne4661</t>
  </si>
  <si>
    <t>Colonne4662</t>
  </si>
  <si>
    <t>Colonne4663</t>
  </si>
  <si>
    <t>Colonne4664</t>
  </si>
  <si>
    <t>Colonne4665</t>
  </si>
  <si>
    <t>Colonne4666</t>
  </si>
  <si>
    <t>Colonne4667</t>
  </si>
  <si>
    <t>Colonne4668</t>
  </si>
  <si>
    <t>Colonne4669</t>
  </si>
  <si>
    <t>Colonne4670</t>
  </si>
  <si>
    <t>Colonne4671</t>
  </si>
  <si>
    <t>Colonne4672</t>
  </si>
  <si>
    <t>Colonne4673</t>
  </si>
  <si>
    <t>Colonne4674</t>
  </si>
  <si>
    <t>Colonne4675</t>
  </si>
  <si>
    <t>Colonne4676</t>
  </si>
  <si>
    <t>Colonne4677</t>
  </si>
  <si>
    <t>Colonne4678</t>
  </si>
  <si>
    <t>Colonne4679</t>
  </si>
  <si>
    <t>Colonne4680</t>
  </si>
  <si>
    <t>Colonne4681</t>
  </si>
  <si>
    <t>Colonne4682</t>
  </si>
  <si>
    <t>Colonne4683</t>
  </si>
  <si>
    <t>Colonne4684</t>
  </si>
  <si>
    <t>Colonne4685</t>
  </si>
  <si>
    <t>Colonne4686</t>
  </si>
  <si>
    <t>Colonne4687</t>
  </si>
  <si>
    <t>Colonne4688</t>
  </si>
  <si>
    <t>Colonne4689</t>
  </si>
  <si>
    <t>Colonne4690</t>
  </si>
  <si>
    <t>Colonne4691</t>
  </si>
  <si>
    <t>Colonne4692</t>
  </si>
  <si>
    <t>Colonne4693</t>
  </si>
  <si>
    <t>Colonne4694</t>
  </si>
  <si>
    <t>Colonne4695</t>
  </si>
  <si>
    <t>Colonne4696</t>
  </si>
  <si>
    <t>Colonne4697</t>
  </si>
  <si>
    <t>Colonne4698</t>
  </si>
  <si>
    <t>Colonne4699</t>
  </si>
  <si>
    <t>Colonne4700</t>
  </si>
  <si>
    <t>Colonne4701</t>
  </si>
  <si>
    <t>Colonne4702</t>
  </si>
  <si>
    <t>Colonne4703</t>
  </si>
  <si>
    <t>Colonne4704</t>
  </si>
  <si>
    <t>Colonne4705</t>
  </si>
  <si>
    <t>Colonne4706</t>
  </si>
  <si>
    <t>Colonne4707</t>
  </si>
  <si>
    <t>Colonne4708</t>
  </si>
  <si>
    <t>Colonne4709</t>
  </si>
  <si>
    <t>Colonne4710</t>
  </si>
  <si>
    <t>Colonne4711</t>
  </si>
  <si>
    <t>Colonne4712</t>
  </si>
  <si>
    <t>Colonne4713</t>
  </si>
  <si>
    <t>Colonne4714</t>
  </si>
  <si>
    <t>Colonne4715</t>
  </si>
  <si>
    <t>Colonne4716</t>
  </si>
  <si>
    <t>Colonne4717</t>
  </si>
  <si>
    <t>Colonne4718</t>
  </si>
  <si>
    <t>Colonne4719</t>
  </si>
  <si>
    <t>Colonne4720</t>
  </si>
  <si>
    <t>Colonne4721</t>
  </si>
  <si>
    <t>Colonne4722</t>
  </si>
  <si>
    <t>Colonne4723</t>
  </si>
  <si>
    <t>Colonne4724</t>
  </si>
  <si>
    <t>Colonne4725</t>
  </si>
  <si>
    <t>Colonne4726</t>
  </si>
  <si>
    <t>Colonne4727</t>
  </si>
  <si>
    <t>Colonne4728</t>
  </si>
  <si>
    <t>Colonne4729</t>
  </si>
  <si>
    <t>Colonne4730</t>
  </si>
  <si>
    <t>Colonne4731</t>
  </si>
  <si>
    <t>Colonne4732</t>
  </si>
  <si>
    <t>Colonne4733</t>
  </si>
  <si>
    <t>Colonne4734</t>
  </si>
  <si>
    <t>Colonne4735</t>
  </si>
  <si>
    <t>Colonne4736</t>
  </si>
  <si>
    <t>Colonne4737</t>
  </si>
  <si>
    <t>Colonne4738</t>
  </si>
  <si>
    <t>Colonne4739</t>
  </si>
  <si>
    <t>Colonne4740</t>
  </si>
  <si>
    <t>Colonne4741</t>
  </si>
  <si>
    <t>Colonne4742</t>
  </si>
  <si>
    <t>Colonne4743</t>
  </si>
  <si>
    <t>Colonne4744</t>
  </si>
  <si>
    <t>Colonne4745</t>
  </si>
  <si>
    <t>Colonne4746</t>
  </si>
  <si>
    <t>Colonne4747</t>
  </si>
  <si>
    <t>Colonne4748</t>
  </si>
  <si>
    <t>Colonne4749</t>
  </si>
  <si>
    <t>Colonne4750</t>
  </si>
  <si>
    <t>Colonne4751</t>
  </si>
  <si>
    <t>Colonne4752</t>
  </si>
  <si>
    <t>Colonne4753</t>
  </si>
  <si>
    <t>Colonne4754</t>
  </si>
  <si>
    <t>Colonne4755</t>
  </si>
  <si>
    <t>Colonne4756</t>
  </si>
  <si>
    <t>Colonne4757</t>
  </si>
  <si>
    <t>Colonne4758</t>
  </si>
  <si>
    <t>Colonne4759</t>
  </si>
  <si>
    <t>Colonne4760</t>
  </si>
  <si>
    <t>Colonne4761</t>
  </si>
  <si>
    <t>Colonne4762</t>
  </si>
  <si>
    <t>Colonne4763</t>
  </si>
  <si>
    <t>Colonne4764</t>
  </si>
  <si>
    <t>Colonne4765</t>
  </si>
  <si>
    <t>Colonne4766</t>
  </si>
  <si>
    <t>Colonne4767</t>
  </si>
  <si>
    <t>Colonne4768</t>
  </si>
  <si>
    <t>Colonne4769</t>
  </si>
  <si>
    <t>Colonne4770</t>
  </si>
  <si>
    <t>Colonne4771</t>
  </si>
  <si>
    <t>Colonne4772</t>
  </si>
  <si>
    <t>Colonne4773</t>
  </si>
  <si>
    <t>Colonne4774</t>
  </si>
  <si>
    <t>Colonne4775</t>
  </si>
  <si>
    <t>Colonne4776</t>
  </si>
  <si>
    <t>Colonne4777</t>
  </si>
  <si>
    <t>Colonne4778</t>
  </si>
  <si>
    <t>Colonne4779</t>
  </si>
  <si>
    <t>Colonne4780</t>
  </si>
  <si>
    <t>Colonne4781</t>
  </si>
  <si>
    <t>Colonne4782</t>
  </si>
  <si>
    <t>Colonne4783</t>
  </si>
  <si>
    <t>Colonne4784</t>
  </si>
  <si>
    <t>Colonne4785</t>
  </si>
  <si>
    <t>Colonne4786</t>
  </si>
  <si>
    <t>Colonne4787</t>
  </si>
  <si>
    <t>Colonne4788</t>
  </si>
  <si>
    <t>Colonne4789</t>
  </si>
  <si>
    <t>Colonne4790</t>
  </si>
  <si>
    <t>Colonne4791</t>
  </si>
  <si>
    <t>Colonne4792</t>
  </si>
  <si>
    <t>Colonne4793</t>
  </si>
  <si>
    <t>Colonne4794</t>
  </si>
  <si>
    <t>Colonne4795</t>
  </si>
  <si>
    <t>Colonne4796</t>
  </si>
  <si>
    <t>Colonne4797</t>
  </si>
  <si>
    <t>Colonne4798</t>
  </si>
  <si>
    <t>Colonne4799</t>
  </si>
  <si>
    <t>Colonne4800</t>
  </si>
  <si>
    <t>Colonne4801</t>
  </si>
  <si>
    <t>Colonne4802</t>
  </si>
  <si>
    <t>Colonne4803</t>
  </si>
  <si>
    <t>Colonne4804</t>
  </si>
  <si>
    <t>Colonne4805</t>
  </si>
  <si>
    <t>Colonne4806</t>
  </si>
  <si>
    <t>Colonne4807</t>
  </si>
  <si>
    <t>Colonne4808</t>
  </si>
  <si>
    <t>Colonne4809</t>
  </si>
  <si>
    <t>Colonne4810</t>
  </si>
  <si>
    <t>Colonne4811</t>
  </si>
  <si>
    <t>Colonne4812</t>
  </si>
  <si>
    <t>Colonne4813</t>
  </si>
  <si>
    <t>Colonne4814</t>
  </si>
  <si>
    <t>Colonne4815</t>
  </si>
  <si>
    <t>Colonne4816</t>
  </si>
  <si>
    <t>Colonne4817</t>
  </si>
  <si>
    <t>Colonne4818</t>
  </si>
  <si>
    <t>Colonne4819</t>
  </si>
  <si>
    <t>Colonne4820</t>
  </si>
  <si>
    <t>Colonne4821</t>
  </si>
  <si>
    <t>Colonne4822</t>
  </si>
  <si>
    <t>Colonne4823</t>
  </si>
  <si>
    <t>Colonne4824</t>
  </si>
  <si>
    <t>Colonne4825</t>
  </si>
  <si>
    <t>Colonne4826</t>
  </si>
  <si>
    <t>Colonne4827</t>
  </si>
  <si>
    <t>Colonne4828</t>
  </si>
  <si>
    <t>Colonne4829</t>
  </si>
  <si>
    <t>Colonne4830</t>
  </si>
  <si>
    <t>Colonne4831</t>
  </si>
  <si>
    <t>Colonne4832</t>
  </si>
  <si>
    <t>Colonne4833</t>
  </si>
  <si>
    <t>Colonne4834</t>
  </si>
  <si>
    <t>Colonne4835</t>
  </si>
  <si>
    <t>Colonne4836</t>
  </si>
  <si>
    <t>Colonne4837</t>
  </si>
  <si>
    <t>Colonne4838</t>
  </si>
  <si>
    <t>Colonne4839</t>
  </si>
  <si>
    <t>Colonne4840</t>
  </si>
  <si>
    <t>Colonne4841</t>
  </si>
  <si>
    <t>Colonne4842</t>
  </si>
  <si>
    <t>Colonne4843</t>
  </si>
  <si>
    <t>Colonne4844</t>
  </si>
  <si>
    <t>Colonne4845</t>
  </si>
  <si>
    <t>Colonne4846</t>
  </si>
  <si>
    <t>Colonne4847</t>
  </si>
  <si>
    <t>Colonne4848</t>
  </si>
  <si>
    <t>Colonne4849</t>
  </si>
  <si>
    <t>Colonne4850</t>
  </si>
  <si>
    <t>Colonne4851</t>
  </si>
  <si>
    <t>Colonne4852</t>
  </si>
  <si>
    <t>Colonne4853</t>
  </si>
  <si>
    <t>Colonne4854</t>
  </si>
  <si>
    <t>Colonne4855</t>
  </si>
  <si>
    <t>Colonne4856</t>
  </si>
  <si>
    <t>Colonne4857</t>
  </si>
  <si>
    <t>Colonne4858</t>
  </si>
  <si>
    <t>Colonne4859</t>
  </si>
  <si>
    <t>Colonne4860</t>
  </si>
  <si>
    <t>Colonne4861</t>
  </si>
  <si>
    <t>Colonne4862</t>
  </si>
  <si>
    <t>Colonne4863</t>
  </si>
  <si>
    <t>Colonne4864</t>
  </si>
  <si>
    <t>Colonne4865</t>
  </si>
  <si>
    <t>Colonne4866</t>
  </si>
  <si>
    <t>Colonne4867</t>
  </si>
  <si>
    <t>Colonne4868</t>
  </si>
  <si>
    <t>Colonne4869</t>
  </si>
  <si>
    <t>Colonne4870</t>
  </si>
  <si>
    <t>Colonne4871</t>
  </si>
  <si>
    <t>Colonne4872</t>
  </si>
  <si>
    <t>Colonne4873</t>
  </si>
  <si>
    <t>Colonne4874</t>
  </si>
  <si>
    <t>Colonne4875</t>
  </si>
  <si>
    <t>Colonne4876</t>
  </si>
  <si>
    <t>Colonne4877</t>
  </si>
  <si>
    <t>Colonne4878</t>
  </si>
  <si>
    <t>Colonne4879</t>
  </si>
  <si>
    <t>Colonne4880</t>
  </si>
  <si>
    <t>Colonne4881</t>
  </si>
  <si>
    <t>Colonne4882</t>
  </si>
  <si>
    <t>Colonne4883</t>
  </si>
  <si>
    <t>Colonne4884</t>
  </si>
  <si>
    <t>Colonne4885</t>
  </si>
  <si>
    <t>Colonne4886</t>
  </si>
  <si>
    <t>Colonne4887</t>
  </si>
  <si>
    <t>Colonne4888</t>
  </si>
  <si>
    <t>Colonne4889</t>
  </si>
  <si>
    <t>Colonne4890</t>
  </si>
  <si>
    <t>Colonne4891</t>
  </si>
  <si>
    <t>Colonne4892</t>
  </si>
  <si>
    <t>Colonne4893</t>
  </si>
  <si>
    <t>Colonne4894</t>
  </si>
  <si>
    <t>Colonne4895</t>
  </si>
  <si>
    <t>Colonne4896</t>
  </si>
  <si>
    <t>Colonne4897</t>
  </si>
  <si>
    <t>Colonne4898</t>
  </si>
  <si>
    <t>Colonne4899</t>
  </si>
  <si>
    <t>Colonne4900</t>
  </si>
  <si>
    <t>Colonne4901</t>
  </si>
  <si>
    <t>Colonne4902</t>
  </si>
  <si>
    <t>Colonne4903</t>
  </si>
  <si>
    <t>Colonne4904</t>
  </si>
  <si>
    <t>Colonne4905</t>
  </si>
  <si>
    <t>Colonne4906</t>
  </si>
  <si>
    <t>Colonne4907</t>
  </si>
  <si>
    <t>Colonne4908</t>
  </si>
  <si>
    <t>Colonne4909</t>
  </si>
  <si>
    <t>Colonne4910</t>
  </si>
  <si>
    <t>Colonne4911</t>
  </si>
  <si>
    <t>Colonne4912</t>
  </si>
  <si>
    <t>Colonne4913</t>
  </si>
  <si>
    <t>Colonne4914</t>
  </si>
  <si>
    <t>Colonne4915</t>
  </si>
  <si>
    <t>Colonne4916</t>
  </si>
  <si>
    <t>Colonne4917</t>
  </si>
  <si>
    <t>Colonne4918</t>
  </si>
  <si>
    <t>Colonne4919</t>
  </si>
  <si>
    <t>Colonne4920</t>
  </si>
  <si>
    <t>Colonne4921</t>
  </si>
  <si>
    <t>Colonne4922</t>
  </si>
  <si>
    <t>Colonne4923</t>
  </si>
  <si>
    <t>Colonne4924</t>
  </si>
  <si>
    <t>Colonne4925</t>
  </si>
  <si>
    <t>Colonne4926</t>
  </si>
  <si>
    <t>Colonne4927</t>
  </si>
  <si>
    <t>Colonne4928</t>
  </si>
  <si>
    <t>Colonne4929</t>
  </si>
  <si>
    <t>Colonne4930</t>
  </si>
  <si>
    <t>Colonne4931</t>
  </si>
  <si>
    <t>Colonne4932</t>
  </si>
  <si>
    <t>Colonne4933</t>
  </si>
  <si>
    <t>Colonne4934</t>
  </si>
  <si>
    <t>Colonne4935</t>
  </si>
  <si>
    <t>Colonne4936</t>
  </si>
  <si>
    <t>Colonne4937</t>
  </si>
  <si>
    <t>Colonne4938</t>
  </si>
  <si>
    <t>Colonne4939</t>
  </si>
  <si>
    <t>Colonne4940</t>
  </si>
  <si>
    <t>Colonne4941</t>
  </si>
  <si>
    <t>Colonne4942</t>
  </si>
  <si>
    <t>Colonne4943</t>
  </si>
  <si>
    <t>Colonne4944</t>
  </si>
  <si>
    <t>Colonne4945</t>
  </si>
  <si>
    <t>Colonne4946</t>
  </si>
  <si>
    <t>Colonne4947</t>
  </si>
  <si>
    <t>Colonne4948</t>
  </si>
  <si>
    <t>Colonne4949</t>
  </si>
  <si>
    <t>Colonne4950</t>
  </si>
  <si>
    <t>Colonne4951</t>
  </si>
  <si>
    <t>Colonne4952</t>
  </si>
  <si>
    <t>Colonne4953</t>
  </si>
  <si>
    <t>Colonne4954</t>
  </si>
  <si>
    <t>Colonne4955</t>
  </si>
  <si>
    <t>Colonne4956</t>
  </si>
  <si>
    <t>Colonne4957</t>
  </si>
  <si>
    <t>Colonne4958</t>
  </si>
  <si>
    <t>Colonne4959</t>
  </si>
  <si>
    <t>Colonne4960</t>
  </si>
  <si>
    <t>Colonne4961</t>
  </si>
  <si>
    <t>Colonne4962</t>
  </si>
  <si>
    <t>Colonne4963</t>
  </si>
  <si>
    <t>Colonne4964</t>
  </si>
  <si>
    <t>Colonne4965</t>
  </si>
  <si>
    <t>Colonne4966</t>
  </si>
  <si>
    <t>Colonne4967</t>
  </si>
  <si>
    <t>Colonne4968</t>
  </si>
  <si>
    <t>Colonne4969</t>
  </si>
  <si>
    <t>Colonne4970</t>
  </si>
  <si>
    <t>Colonne4971</t>
  </si>
  <si>
    <t>Colonne4972</t>
  </si>
  <si>
    <t>Colonne4973</t>
  </si>
  <si>
    <t>Colonne4974</t>
  </si>
  <si>
    <t>Colonne4975</t>
  </si>
  <si>
    <t>Colonne4976</t>
  </si>
  <si>
    <t>Colonne4977</t>
  </si>
  <si>
    <t>Colonne4978</t>
  </si>
  <si>
    <t>Colonne4979</t>
  </si>
  <si>
    <t>Colonne4980</t>
  </si>
  <si>
    <t>Colonne4981</t>
  </si>
  <si>
    <t>Colonne4982</t>
  </si>
  <si>
    <t>Colonne4983</t>
  </si>
  <si>
    <t>Colonne4984</t>
  </si>
  <si>
    <t>Colonne4985</t>
  </si>
  <si>
    <t>Colonne4986</t>
  </si>
  <si>
    <t>Colonne4987</t>
  </si>
  <si>
    <t>Colonne4988</t>
  </si>
  <si>
    <t>Colonne4989</t>
  </si>
  <si>
    <t>Colonne4990</t>
  </si>
  <si>
    <t>Colonne4991</t>
  </si>
  <si>
    <t>Colonne4992</t>
  </si>
  <si>
    <t>Colonne4993</t>
  </si>
  <si>
    <t>Colonne4994</t>
  </si>
  <si>
    <t>Colonne4995</t>
  </si>
  <si>
    <t>Colonne4996</t>
  </si>
  <si>
    <t>Colonne4997</t>
  </si>
  <si>
    <t>Colonne4998</t>
  </si>
  <si>
    <t>Colonne4999</t>
  </si>
  <si>
    <t>Colonne5000</t>
  </si>
  <si>
    <t>Colonne5001</t>
  </si>
  <si>
    <t>Colonne5002</t>
  </si>
  <si>
    <t>Colonne5003</t>
  </si>
  <si>
    <t>Colonne5004</t>
  </si>
  <si>
    <t>Colonne5005</t>
  </si>
  <si>
    <t>Colonne5006</t>
  </si>
  <si>
    <t>Colonne5007</t>
  </si>
  <si>
    <t>Colonne5008</t>
  </si>
  <si>
    <t>Colonne5009</t>
  </si>
  <si>
    <t>Colonne5010</t>
  </si>
  <si>
    <t>Colonne5011</t>
  </si>
  <si>
    <t>Colonne5012</t>
  </si>
  <si>
    <t>Colonne5013</t>
  </si>
  <si>
    <t>Colonne5014</t>
  </si>
  <si>
    <t>Colonne5015</t>
  </si>
  <si>
    <t>Colonne5016</t>
  </si>
  <si>
    <t>Colonne5017</t>
  </si>
  <si>
    <t>Colonne5018</t>
  </si>
  <si>
    <t>Colonne5019</t>
  </si>
  <si>
    <t>Colonne5020</t>
  </si>
  <si>
    <t>Colonne5021</t>
  </si>
  <si>
    <t>Colonne5022</t>
  </si>
  <si>
    <t>Colonne5023</t>
  </si>
  <si>
    <t>Colonne5024</t>
  </si>
  <si>
    <t>Colonne5025</t>
  </si>
  <si>
    <t>Colonne5026</t>
  </si>
  <si>
    <t>Colonne5027</t>
  </si>
  <si>
    <t>Colonne5028</t>
  </si>
  <si>
    <t>Colonne5029</t>
  </si>
  <si>
    <t>Colonne5030</t>
  </si>
  <si>
    <t>Colonne5031</t>
  </si>
  <si>
    <t>Colonne5032</t>
  </si>
  <si>
    <t>Colonne5033</t>
  </si>
  <si>
    <t>Colonne5034</t>
  </si>
  <si>
    <t>Colonne5035</t>
  </si>
  <si>
    <t>Colonne5036</t>
  </si>
  <si>
    <t>Colonne5037</t>
  </si>
  <si>
    <t>Colonne5038</t>
  </si>
  <si>
    <t>Colonne5039</t>
  </si>
  <si>
    <t>Colonne5040</t>
  </si>
  <si>
    <t>Colonne5041</t>
  </si>
  <si>
    <t>Colonne5042</t>
  </si>
  <si>
    <t>Colonne5043</t>
  </si>
  <si>
    <t>Colonne5044</t>
  </si>
  <si>
    <t>Colonne5045</t>
  </si>
  <si>
    <t>Colonne5046</t>
  </si>
  <si>
    <t>Colonne5047</t>
  </si>
  <si>
    <t>Colonne5048</t>
  </si>
  <si>
    <t>Colonne5049</t>
  </si>
  <si>
    <t>Colonne5050</t>
  </si>
  <si>
    <t>Colonne5051</t>
  </si>
  <si>
    <t>Colonne5052</t>
  </si>
  <si>
    <t>Colonne5053</t>
  </si>
  <si>
    <t>Colonne5054</t>
  </si>
  <si>
    <t>Colonne5055</t>
  </si>
  <si>
    <t>Colonne5056</t>
  </si>
  <si>
    <t>Colonne5057</t>
  </si>
  <si>
    <t>Colonne5058</t>
  </si>
  <si>
    <t>Colonne5059</t>
  </si>
  <si>
    <t>Colonne5060</t>
  </si>
  <si>
    <t>Colonne5061</t>
  </si>
  <si>
    <t>Colonne5062</t>
  </si>
  <si>
    <t>Colonne5063</t>
  </si>
  <si>
    <t>Colonne5064</t>
  </si>
  <si>
    <t>Colonne5065</t>
  </si>
  <si>
    <t>Colonne5066</t>
  </si>
  <si>
    <t>Colonne5067</t>
  </si>
  <si>
    <t>Colonne5068</t>
  </si>
  <si>
    <t>Colonne5069</t>
  </si>
  <si>
    <t>Colonne5070</t>
  </si>
  <si>
    <t>Colonne5071</t>
  </si>
  <si>
    <t>Colonne5072</t>
  </si>
  <si>
    <t>Colonne5073</t>
  </si>
  <si>
    <t>Colonne5074</t>
  </si>
  <si>
    <t>Colonne5075</t>
  </si>
  <si>
    <t>Colonne5076</t>
  </si>
  <si>
    <t>Colonne5077</t>
  </si>
  <si>
    <t>Colonne5078</t>
  </si>
  <si>
    <t>Colonne5079</t>
  </si>
  <si>
    <t>Colonne5080</t>
  </si>
  <si>
    <t>Colonne5081</t>
  </si>
  <si>
    <t>Colonne5082</t>
  </si>
  <si>
    <t>Colonne5083</t>
  </si>
  <si>
    <t>Colonne5084</t>
  </si>
  <si>
    <t>Colonne5085</t>
  </si>
  <si>
    <t>Colonne5086</t>
  </si>
  <si>
    <t>Colonne5087</t>
  </si>
  <si>
    <t>Colonne5088</t>
  </si>
  <si>
    <t>Colonne5089</t>
  </si>
  <si>
    <t>Colonne5090</t>
  </si>
  <si>
    <t>Colonne5091</t>
  </si>
  <si>
    <t>Colonne5092</t>
  </si>
  <si>
    <t>Colonne5093</t>
  </si>
  <si>
    <t>Colonne5094</t>
  </si>
  <si>
    <t>Colonne5095</t>
  </si>
  <si>
    <t>Colonne5096</t>
  </si>
  <si>
    <t>Colonne5097</t>
  </si>
  <si>
    <t>Colonne5098</t>
  </si>
  <si>
    <t>Colonne5099</t>
  </si>
  <si>
    <t>Colonne5100</t>
  </si>
  <si>
    <t>Colonne5101</t>
  </si>
  <si>
    <t>Colonne5102</t>
  </si>
  <si>
    <t>Colonne5103</t>
  </si>
  <si>
    <t>Colonne5104</t>
  </si>
  <si>
    <t>Colonne5105</t>
  </si>
  <si>
    <t>Colonne5106</t>
  </si>
  <si>
    <t>Colonne5107</t>
  </si>
  <si>
    <t>Colonne5108</t>
  </si>
  <si>
    <t>Colonne5109</t>
  </si>
  <si>
    <t>Colonne5110</t>
  </si>
  <si>
    <t>Colonne5111</t>
  </si>
  <si>
    <t>Colonne5112</t>
  </si>
  <si>
    <t>Colonne5113</t>
  </si>
  <si>
    <t>Colonne5114</t>
  </si>
  <si>
    <t>Colonne5115</t>
  </si>
  <si>
    <t>Colonne5116</t>
  </si>
  <si>
    <t>Colonne5117</t>
  </si>
  <si>
    <t>Colonne5118</t>
  </si>
  <si>
    <t>Colonne5119</t>
  </si>
  <si>
    <t>Colonne5120</t>
  </si>
  <si>
    <t>Colonne5121</t>
  </si>
  <si>
    <t>Colonne5122</t>
  </si>
  <si>
    <t>Colonne5123</t>
  </si>
  <si>
    <t>Colonne5124</t>
  </si>
  <si>
    <t>Colonne5125</t>
  </si>
  <si>
    <t>Colonne5126</t>
  </si>
  <si>
    <t>Colonne5127</t>
  </si>
  <si>
    <t>Colonne5128</t>
  </si>
  <si>
    <t>Colonne5129</t>
  </si>
  <si>
    <t>Colonne5130</t>
  </si>
  <si>
    <t>Colonne5131</t>
  </si>
  <si>
    <t>Colonne5132</t>
  </si>
  <si>
    <t>Colonne5133</t>
  </si>
  <si>
    <t>Colonne5134</t>
  </si>
  <si>
    <t>Colonne5135</t>
  </si>
  <si>
    <t>Colonne5136</t>
  </si>
  <si>
    <t>Colonne5137</t>
  </si>
  <si>
    <t>Colonne5138</t>
  </si>
  <si>
    <t>Colonne5139</t>
  </si>
  <si>
    <t>Colonne5140</t>
  </si>
  <si>
    <t>Colonne5141</t>
  </si>
  <si>
    <t>Colonne5142</t>
  </si>
  <si>
    <t>Colonne5143</t>
  </si>
  <si>
    <t>Colonne5144</t>
  </si>
  <si>
    <t>Colonne5145</t>
  </si>
  <si>
    <t>Colonne5146</t>
  </si>
  <si>
    <t>Colonne5147</t>
  </si>
  <si>
    <t>Colonne5148</t>
  </si>
  <si>
    <t>Colonne5149</t>
  </si>
  <si>
    <t>Colonne5150</t>
  </si>
  <si>
    <t>Colonne5151</t>
  </si>
  <si>
    <t>Colonne5152</t>
  </si>
  <si>
    <t>Colonne5153</t>
  </si>
  <si>
    <t>Colonne5154</t>
  </si>
  <si>
    <t>Colonne5155</t>
  </si>
  <si>
    <t>Colonne5156</t>
  </si>
  <si>
    <t>Colonne5157</t>
  </si>
  <si>
    <t>Colonne5158</t>
  </si>
  <si>
    <t>Colonne5159</t>
  </si>
  <si>
    <t>Colonne5160</t>
  </si>
  <si>
    <t>Colonne5161</t>
  </si>
  <si>
    <t>Colonne5162</t>
  </si>
  <si>
    <t>Colonne5163</t>
  </si>
  <si>
    <t>Colonne5164</t>
  </si>
  <si>
    <t>Colonne5165</t>
  </si>
  <si>
    <t>Colonne5166</t>
  </si>
  <si>
    <t>Colonne5167</t>
  </si>
  <si>
    <t>Colonne5168</t>
  </si>
  <si>
    <t>Colonne5169</t>
  </si>
  <si>
    <t>Colonne5170</t>
  </si>
  <si>
    <t>Colonne5171</t>
  </si>
  <si>
    <t>Colonne5172</t>
  </si>
  <si>
    <t>Colonne5173</t>
  </si>
  <si>
    <t>Colonne5174</t>
  </si>
  <si>
    <t>Colonne5175</t>
  </si>
  <si>
    <t>Colonne5176</t>
  </si>
  <si>
    <t>Colonne5177</t>
  </si>
  <si>
    <t>Colonne5178</t>
  </si>
  <si>
    <t>Colonne5179</t>
  </si>
  <si>
    <t>Colonne5180</t>
  </si>
  <si>
    <t>Colonne5181</t>
  </si>
  <si>
    <t>Colonne5182</t>
  </si>
  <si>
    <t>Colonne5183</t>
  </si>
  <si>
    <t>Colonne5184</t>
  </si>
  <si>
    <t>Colonne5185</t>
  </si>
  <si>
    <t>Colonne5186</t>
  </si>
  <si>
    <t>Colonne5187</t>
  </si>
  <si>
    <t>Colonne5188</t>
  </si>
  <si>
    <t>Colonne5189</t>
  </si>
  <si>
    <t>Colonne5190</t>
  </si>
  <si>
    <t>Colonne5191</t>
  </si>
  <si>
    <t>Colonne5192</t>
  </si>
  <si>
    <t>Colonne5193</t>
  </si>
  <si>
    <t>Colonne5194</t>
  </si>
  <si>
    <t>Colonne5195</t>
  </si>
  <si>
    <t>Colonne5196</t>
  </si>
  <si>
    <t>Colonne5197</t>
  </si>
  <si>
    <t>Colonne5198</t>
  </si>
  <si>
    <t>Colonne5199</t>
  </si>
  <si>
    <t>Colonne5200</t>
  </si>
  <si>
    <t>Colonne5201</t>
  </si>
  <si>
    <t>Colonne5202</t>
  </si>
  <si>
    <t>Colonne5203</t>
  </si>
  <si>
    <t>Colonne5204</t>
  </si>
  <si>
    <t>Colonne5205</t>
  </si>
  <si>
    <t>Colonne5206</t>
  </si>
  <si>
    <t>Colonne5207</t>
  </si>
  <si>
    <t>Colonne5208</t>
  </si>
  <si>
    <t>Colonne5209</t>
  </si>
  <si>
    <t>Colonne5210</t>
  </si>
  <si>
    <t>Colonne5211</t>
  </si>
  <si>
    <t>Colonne5212</t>
  </si>
  <si>
    <t>Colonne5213</t>
  </si>
  <si>
    <t>Colonne5214</t>
  </si>
  <si>
    <t>Colonne5215</t>
  </si>
  <si>
    <t>Colonne5216</t>
  </si>
  <si>
    <t>Colonne5217</t>
  </si>
  <si>
    <t>Colonne5218</t>
  </si>
  <si>
    <t>Colonne5219</t>
  </si>
  <si>
    <t>Colonne5220</t>
  </si>
  <si>
    <t>Colonne5221</t>
  </si>
  <si>
    <t>Colonne5222</t>
  </si>
  <si>
    <t>Colonne5223</t>
  </si>
  <si>
    <t>Colonne5224</t>
  </si>
  <si>
    <t>Colonne5225</t>
  </si>
  <si>
    <t>Colonne5226</t>
  </si>
  <si>
    <t>Colonne5227</t>
  </si>
  <si>
    <t>Colonne5228</t>
  </si>
  <si>
    <t>Colonne5229</t>
  </si>
  <si>
    <t>Colonne5230</t>
  </si>
  <si>
    <t>Colonne5231</t>
  </si>
  <si>
    <t>Colonne5232</t>
  </si>
  <si>
    <t>Colonne5233</t>
  </si>
  <si>
    <t>Colonne5234</t>
  </si>
  <si>
    <t>Colonne5235</t>
  </si>
  <si>
    <t>Colonne5236</t>
  </si>
  <si>
    <t>Colonne5237</t>
  </si>
  <si>
    <t>Colonne5238</t>
  </si>
  <si>
    <t>Colonne5239</t>
  </si>
  <si>
    <t>Colonne5240</t>
  </si>
  <si>
    <t>Colonne5241</t>
  </si>
  <si>
    <t>Colonne5242</t>
  </si>
  <si>
    <t>Colonne5243</t>
  </si>
  <si>
    <t>Colonne5244</t>
  </si>
  <si>
    <t>Colonne5245</t>
  </si>
  <si>
    <t>Colonne5246</t>
  </si>
  <si>
    <t>Colonne5247</t>
  </si>
  <si>
    <t>Colonne5248</t>
  </si>
  <si>
    <t>Colonne5249</t>
  </si>
  <si>
    <t>Colonne5250</t>
  </si>
  <si>
    <t>Colonne5251</t>
  </si>
  <si>
    <t>Colonne5252</t>
  </si>
  <si>
    <t>Colonne5253</t>
  </si>
  <si>
    <t>Colonne5254</t>
  </si>
  <si>
    <t>Colonne5255</t>
  </si>
  <si>
    <t>Colonne5256</t>
  </si>
  <si>
    <t>Colonne5257</t>
  </si>
  <si>
    <t>Colonne5258</t>
  </si>
  <si>
    <t>Colonne5259</t>
  </si>
  <si>
    <t>Colonne5260</t>
  </si>
  <si>
    <t>Colonne5261</t>
  </si>
  <si>
    <t>Colonne5262</t>
  </si>
  <si>
    <t>Colonne5263</t>
  </si>
  <si>
    <t>Colonne5264</t>
  </si>
  <si>
    <t>Colonne5265</t>
  </si>
  <si>
    <t>Colonne5266</t>
  </si>
  <si>
    <t>Colonne5267</t>
  </si>
  <si>
    <t>Colonne5268</t>
  </si>
  <si>
    <t>Colonne5269</t>
  </si>
  <si>
    <t>Colonne5270</t>
  </si>
  <si>
    <t>Colonne5271</t>
  </si>
  <si>
    <t>Colonne5272</t>
  </si>
  <si>
    <t>Colonne5273</t>
  </si>
  <si>
    <t>Colonne5274</t>
  </si>
  <si>
    <t>Colonne5275</t>
  </si>
  <si>
    <t>Colonne5276</t>
  </si>
  <si>
    <t>Colonne5277</t>
  </si>
  <si>
    <t>Colonne5278</t>
  </si>
  <si>
    <t>Colonne5279</t>
  </si>
  <si>
    <t>Colonne5280</t>
  </si>
  <si>
    <t>Colonne5281</t>
  </si>
  <si>
    <t>Colonne5282</t>
  </si>
  <si>
    <t>Colonne5283</t>
  </si>
  <si>
    <t>Colonne5284</t>
  </si>
  <si>
    <t>Colonne5285</t>
  </si>
  <si>
    <t>Colonne5286</t>
  </si>
  <si>
    <t>Colonne5287</t>
  </si>
  <si>
    <t>Colonne5288</t>
  </si>
  <si>
    <t>Colonne5289</t>
  </si>
  <si>
    <t>Colonne5290</t>
  </si>
  <si>
    <t>Colonne5291</t>
  </si>
  <si>
    <t>Colonne5292</t>
  </si>
  <si>
    <t>Colonne5293</t>
  </si>
  <si>
    <t>Colonne5294</t>
  </si>
  <si>
    <t>Colonne5295</t>
  </si>
  <si>
    <t>Colonne5296</t>
  </si>
  <si>
    <t>Colonne5297</t>
  </si>
  <si>
    <t>Colonne5298</t>
  </si>
  <si>
    <t>Colonne5299</t>
  </si>
  <si>
    <t>Colonne5300</t>
  </si>
  <si>
    <t>Colonne5301</t>
  </si>
  <si>
    <t>Colonne5302</t>
  </si>
  <si>
    <t>Colonne5303</t>
  </si>
  <si>
    <t>Colonne5304</t>
  </si>
  <si>
    <t>Colonne5305</t>
  </si>
  <si>
    <t>Colonne5306</t>
  </si>
  <si>
    <t>Colonne5307</t>
  </si>
  <si>
    <t>Colonne5308</t>
  </si>
  <si>
    <t>Colonne5309</t>
  </si>
  <si>
    <t>Colonne5310</t>
  </si>
  <si>
    <t>Colonne5311</t>
  </si>
  <si>
    <t>Colonne5312</t>
  </si>
  <si>
    <t>Colonne5313</t>
  </si>
  <si>
    <t>Colonne5314</t>
  </si>
  <si>
    <t>Colonne5315</t>
  </si>
  <si>
    <t>Colonne5316</t>
  </si>
  <si>
    <t>Colonne5317</t>
  </si>
  <si>
    <t>Colonne5318</t>
  </si>
  <si>
    <t>Colonne5319</t>
  </si>
  <si>
    <t>Colonne5320</t>
  </si>
  <si>
    <t>Colonne5321</t>
  </si>
  <si>
    <t>Colonne5322</t>
  </si>
  <si>
    <t>Colonne5323</t>
  </si>
  <si>
    <t>Colonne5324</t>
  </si>
  <si>
    <t>Colonne5325</t>
  </si>
  <si>
    <t>Colonne5326</t>
  </si>
  <si>
    <t>Colonne5327</t>
  </si>
  <si>
    <t>Colonne5328</t>
  </si>
  <si>
    <t>Colonne5329</t>
  </si>
  <si>
    <t>Colonne5330</t>
  </si>
  <si>
    <t>Colonne5331</t>
  </si>
  <si>
    <t>Colonne5332</t>
  </si>
  <si>
    <t>Colonne5333</t>
  </si>
  <si>
    <t>Colonne5334</t>
  </si>
  <si>
    <t>Colonne5335</t>
  </si>
  <si>
    <t>Colonne5336</t>
  </si>
  <si>
    <t>Colonne5337</t>
  </si>
  <si>
    <t>Colonne5338</t>
  </si>
  <si>
    <t>Colonne5339</t>
  </si>
  <si>
    <t>Colonne5340</t>
  </si>
  <si>
    <t>Colonne5341</t>
  </si>
  <si>
    <t>Colonne5342</t>
  </si>
  <si>
    <t>Colonne5343</t>
  </si>
  <si>
    <t>Colonne5344</t>
  </si>
  <si>
    <t>Colonne5345</t>
  </si>
  <si>
    <t>Colonne5346</t>
  </si>
  <si>
    <t>Colonne5347</t>
  </si>
  <si>
    <t>Colonne5348</t>
  </si>
  <si>
    <t>Colonne5349</t>
  </si>
  <si>
    <t>Colonne5350</t>
  </si>
  <si>
    <t>Colonne5351</t>
  </si>
  <si>
    <t>Colonne5352</t>
  </si>
  <si>
    <t>Colonne5353</t>
  </si>
  <si>
    <t>Colonne5354</t>
  </si>
  <si>
    <t>Colonne5355</t>
  </si>
  <si>
    <t>Colonne5356</t>
  </si>
  <si>
    <t>Colonne5357</t>
  </si>
  <si>
    <t>Colonne5358</t>
  </si>
  <si>
    <t>Colonne5359</t>
  </si>
  <si>
    <t>Colonne5360</t>
  </si>
  <si>
    <t>Colonne5361</t>
  </si>
  <si>
    <t>Colonne5362</t>
  </si>
  <si>
    <t>Colonne5363</t>
  </si>
  <si>
    <t>Colonne5364</t>
  </si>
  <si>
    <t>Colonne5365</t>
  </si>
  <si>
    <t>Colonne5366</t>
  </si>
  <si>
    <t>Colonne5367</t>
  </si>
  <si>
    <t>Colonne5368</t>
  </si>
  <si>
    <t>Colonne5369</t>
  </si>
  <si>
    <t>Colonne5370</t>
  </si>
  <si>
    <t>Colonne5371</t>
  </si>
  <si>
    <t>Colonne5372</t>
  </si>
  <si>
    <t>Colonne5373</t>
  </si>
  <si>
    <t>Colonne5374</t>
  </si>
  <si>
    <t>Colonne5375</t>
  </si>
  <si>
    <t>Colonne5376</t>
  </si>
  <si>
    <t>Colonne5377</t>
  </si>
  <si>
    <t>Colonne5378</t>
  </si>
  <si>
    <t>Colonne5379</t>
  </si>
  <si>
    <t>Colonne5380</t>
  </si>
  <si>
    <t>Colonne5381</t>
  </si>
  <si>
    <t>Colonne5382</t>
  </si>
  <si>
    <t>Colonne5383</t>
  </si>
  <si>
    <t>Colonne5384</t>
  </si>
  <si>
    <t>Colonne5385</t>
  </si>
  <si>
    <t>Colonne5386</t>
  </si>
  <si>
    <t>Colonne5387</t>
  </si>
  <si>
    <t>Colonne5388</t>
  </si>
  <si>
    <t>Colonne5389</t>
  </si>
  <si>
    <t>Colonne5390</t>
  </si>
  <si>
    <t>Colonne5391</t>
  </si>
  <si>
    <t>Colonne5392</t>
  </si>
  <si>
    <t>Colonne5393</t>
  </si>
  <si>
    <t>Colonne5394</t>
  </si>
  <si>
    <t>Colonne5395</t>
  </si>
  <si>
    <t>Colonne5396</t>
  </si>
  <si>
    <t>Colonne5397</t>
  </si>
  <si>
    <t>Colonne5398</t>
  </si>
  <si>
    <t>Colonne5399</t>
  </si>
  <si>
    <t>Colonne5400</t>
  </si>
  <si>
    <t>Colonne5401</t>
  </si>
  <si>
    <t>Colonne5402</t>
  </si>
  <si>
    <t>Colonne5403</t>
  </si>
  <si>
    <t>Colonne5404</t>
  </si>
  <si>
    <t>Colonne5405</t>
  </si>
  <si>
    <t>Colonne5406</t>
  </si>
  <si>
    <t>Colonne5407</t>
  </si>
  <si>
    <t>Colonne5408</t>
  </si>
  <si>
    <t>Colonne5409</t>
  </si>
  <si>
    <t>Colonne5410</t>
  </si>
  <si>
    <t>Colonne5411</t>
  </si>
  <si>
    <t>Colonne5412</t>
  </si>
  <si>
    <t>Colonne5413</t>
  </si>
  <si>
    <t>Colonne5414</t>
  </si>
  <si>
    <t>Colonne5415</t>
  </si>
  <si>
    <t>Colonne5416</t>
  </si>
  <si>
    <t>Colonne5417</t>
  </si>
  <si>
    <t>Colonne5418</t>
  </si>
  <si>
    <t>Colonne5419</t>
  </si>
  <si>
    <t>Colonne5420</t>
  </si>
  <si>
    <t>Colonne5421</t>
  </si>
  <si>
    <t>Colonne5422</t>
  </si>
  <si>
    <t>Colonne5423</t>
  </si>
  <si>
    <t>Colonne5424</t>
  </si>
  <si>
    <t>Colonne5425</t>
  </si>
  <si>
    <t>Colonne5426</t>
  </si>
  <si>
    <t>Colonne5427</t>
  </si>
  <si>
    <t>Colonne5428</t>
  </si>
  <si>
    <t>Colonne5429</t>
  </si>
  <si>
    <t>Colonne5430</t>
  </si>
  <si>
    <t>Colonne5431</t>
  </si>
  <si>
    <t>Colonne5432</t>
  </si>
  <si>
    <t>Colonne5433</t>
  </si>
  <si>
    <t>Colonne5434</t>
  </si>
  <si>
    <t>Colonne5435</t>
  </si>
  <si>
    <t>Colonne5436</t>
  </si>
  <si>
    <t>Colonne5437</t>
  </si>
  <si>
    <t>Colonne5438</t>
  </si>
  <si>
    <t>Colonne5439</t>
  </si>
  <si>
    <t>Colonne5440</t>
  </si>
  <si>
    <t>Colonne5441</t>
  </si>
  <si>
    <t>Colonne5442</t>
  </si>
  <si>
    <t>Colonne5443</t>
  </si>
  <si>
    <t>Colonne5444</t>
  </si>
  <si>
    <t>Colonne5445</t>
  </si>
  <si>
    <t>Colonne5446</t>
  </si>
  <si>
    <t>Colonne5447</t>
  </si>
  <si>
    <t>Colonne5448</t>
  </si>
  <si>
    <t>Colonne5449</t>
  </si>
  <si>
    <t>Colonne5450</t>
  </si>
  <si>
    <t>Colonne5451</t>
  </si>
  <si>
    <t>Colonne5452</t>
  </si>
  <si>
    <t>Colonne5453</t>
  </si>
  <si>
    <t>Colonne5454</t>
  </si>
  <si>
    <t>Colonne5455</t>
  </si>
  <si>
    <t>Colonne5456</t>
  </si>
  <si>
    <t>Colonne5457</t>
  </si>
  <si>
    <t>Colonne5458</t>
  </si>
  <si>
    <t>Colonne5459</t>
  </si>
  <si>
    <t>Colonne5460</t>
  </si>
  <si>
    <t>Colonne5461</t>
  </si>
  <si>
    <t>Colonne5462</t>
  </si>
  <si>
    <t>Colonne5463</t>
  </si>
  <si>
    <t>Colonne5464</t>
  </si>
  <si>
    <t>Colonne5465</t>
  </si>
  <si>
    <t>Colonne5466</t>
  </si>
  <si>
    <t>Colonne5467</t>
  </si>
  <si>
    <t>Colonne5468</t>
  </si>
  <si>
    <t>Colonne5469</t>
  </si>
  <si>
    <t>Colonne5470</t>
  </si>
  <si>
    <t>Colonne5471</t>
  </si>
  <si>
    <t>Colonne5472</t>
  </si>
  <si>
    <t>Colonne5473</t>
  </si>
  <si>
    <t>Colonne5474</t>
  </si>
  <si>
    <t>Colonne5475</t>
  </si>
  <si>
    <t>Colonne5476</t>
  </si>
  <si>
    <t>Colonne5477</t>
  </si>
  <si>
    <t>Colonne5478</t>
  </si>
  <si>
    <t>Colonne5479</t>
  </si>
  <si>
    <t>Colonne5480</t>
  </si>
  <si>
    <t>Colonne5481</t>
  </si>
  <si>
    <t>Colonne5482</t>
  </si>
  <si>
    <t>Colonne5483</t>
  </si>
  <si>
    <t>Colonne5484</t>
  </si>
  <si>
    <t>Colonne5485</t>
  </si>
  <si>
    <t>Colonne5486</t>
  </si>
  <si>
    <t>Colonne5487</t>
  </si>
  <si>
    <t>Colonne5488</t>
  </si>
  <si>
    <t>Colonne5489</t>
  </si>
  <si>
    <t>Colonne5490</t>
  </si>
  <si>
    <t>Colonne5491</t>
  </si>
  <si>
    <t>Colonne5492</t>
  </si>
  <si>
    <t>Colonne5493</t>
  </si>
  <si>
    <t>Colonne5494</t>
  </si>
  <si>
    <t>Colonne5495</t>
  </si>
  <si>
    <t>Colonne5496</t>
  </si>
  <si>
    <t>Colonne5497</t>
  </si>
  <si>
    <t>Colonne5498</t>
  </si>
  <si>
    <t>Colonne5499</t>
  </si>
  <si>
    <t>Colonne5500</t>
  </si>
  <si>
    <t>Colonne5501</t>
  </si>
  <si>
    <t>Colonne5502</t>
  </si>
  <si>
    <t>Colonne5503</t>
  </si>
  <si>
    <t>Colonne5504</t>
  </si>
  <si>
    <t>Colonne5505</t>
  </si>
  <si>
    <t>Colonne5506</t>
  </si>
  <si>
    <t>Colonne5507</t>
  </si>
  <si>
    <t>Colonne5508</t>
  </si>
  <si>
    <t>Colonne5509</t>
  </si>
  <si>
    <t>Colonne5510</t>
  </si>
  <si>
    <t>Colonne5511</t>
  </si>
  <si>
    <t>Colonne5512</t>
  </si>
  <si>
    <t>Colonne5513</t>
  </si>
  <si>
    <t>Colonne5514</t>
  </si>
  <si>
    <t>Colonne5515</t>
  </si>
  <si>
    <t>Colonne5516</t>
  </si>
  <si>
    <t>Colonne5517</t>
  </si>
  <si>
    <t>Colonne5518</t>
  </si>
  <si>
    <t>Colonne5519</t>
  </si>
  <si>
    <t>Colonne5520</t>
  </si>
  <si>
    <t>Colonne5521</t>
  </si>
  <si>
    <t>Colonne5522</t>
  </si>
  <si>
    <t>Colonne5523</t>
  </si>
  <si>
    <t>Colonne5524</t>
  </si>
  <si>
    <t>Colonne5525</t>
  </si>
  <si>
    <t>Colonne5526</t>
  </si>
  <si>
    <t>Colonne5527</t>
  </si>
  <si>
    <t>Colonne5528</t>
  </si>
  <si>
    <t>Colonne5529</t>
  </si>
  <si>
    <t>Colonne5530</t>
  </si>
  <si>
    <t>Colonne5531</t>
  </si>
  <si>
    <t>Colonne5532</t>
  </si>
  <si>
    <t>Colonne5533</t>
  </si>
  <si>
    <t>Colonne5534</t>
  </si>
  <si>
    <t>Colonne5535</t>
  </si>
  <si>
    <t>Colonne5536</t>
  </si>
  <si>
    <t>Colonne5537</t>
  </si>
  <si>
    <t>Colonne5538</t>
  </si>
  <si>
    <t>Colonne5539</t>
  </si>
  <si>
    <t>Colonne5540</t>
  </si>
  <si>
    <t>Colonne5541</t>
  </si>
  <si>
    <t>Colonne5542</t>
  </si>
  <si>
    <t>Colonne5543</t>
  </si>
  <si>
    <t>Colonne5544</t>
  </si>
  <si>
    <t>Colonne5545</t>
  </si>
  <si>
    <t>Colonne5546</t>
  </si>
  <si>
    <t>Colonne5547</t>
  </si>
  <si>
    <t>Colonne5548</t>
  </si>
  <si>
    <t>Colonne5549</t>
  </si>
  <si>
    <t>Colonne5550</t>
  </si>
  <si>
    <t>Colonne5551</t>
  </si>
  <si>
    <t>Colonne5552</t>
  </si>
  <si>
    <t>Colonne5553</t>
  </si>
  <si>
    <t>Colonne5554</t>
  </si>
  <si>
    <t>Colonne5555</t>
  </si>
  <si>
    <t>Colonne5556</t>
  </si>
  <si>
    <t>Colonne5557</t>
  </si>
  <si>
    <t>Colonne5558</t>
  </si>
  <si>
    <t>Colonne5559</t>
  </si>
  <si>
    <t>Colonne5560</t>
  </si>
  <si>
    <t>Colonne5561</t>
  </si>
  <si>
    <t>Colonne5562</t>
  </si>
  <si>
    <t>Colonne5563</t>
  </si>
  <si>
    <t>Colonne5564</t>
  </si>
  <si>
    <t>Colonne5565</t>
  </si>
  <si>
    <t>Colonne5566</t>
  </si>
  <si>
    <t>Colonne5567</t>
  </si>
  <si>
    <t>Colonne5568</t>
  </si>
  <si>
    <t>Colonne5569</t>
  </si>
  <si>
    <t>Colonne5570</t>
  </si>
  <si>
    <t>Colonne5571</t>
  </si>
  <si>
    <t>Colonne5572</t>
  </si>
  <si>
    <t>Colonne5573</t>
  </si>
  <si>
    <t>Colonne5574</t>
  </si>
  <si>
    <t>Colonne5575</t>
  </si>
  <si>
    <t>Colonne5576</t>
  </si>
  <si>
    <t>Colonne5577</t>
  </si>
  <si>
    <t>Colonne5578</t>
  </si>
  <si>
    <t>Colonne5579</t>
  </si>
  <si>
    <t>Colonne5580</t>
  </si>
  <si>
    <t>Colonne5581</t>
  </si>
  <si>
    <t>Colonne5582</t>
  </si>
  <si>
    <t>Colonne5583</t>
  </si>
  <si>
    <t>Colonne5584</t>
  </si>
  <si>
    <t>Colonne5585</t>
  </si>
  <si>
    <t>Colonne5586</t>
  </si>
  <si>
    <t>Colonne5587</t>
  </si>
  <si>
    <t>Colonne5588</t>
  </si>
  <si>
    <t>Colonne5589</t>
  </si>
  <si>
    <t>Colonne5590</t>
  </si>
  <si>
    <t>Colonne5591</t>
  </si>
  <si>
    <t>Colonne5592</t>
  </si>
  <si>
    <t>Colonne5593</t>
  </si>
  <si>
    <t>Colonne5594</t>
  </si>
  <si>
    <t>Colonne5595</t>
  </si>
  <si>
    <t>Colonne5596</t>
  </si>
  <si>
    <t>Colonne5597</t>
  </si>
  <si>
    <t>Colonne5598</t>
  </si>
  <si>
    <t>Colonne5599</t>
  </si>
  <si>
    <t>Colonne5600</t>
  </si>
  <si>
    <t>Colonne5601</t>
  </si>
  <si>
    <t>Colonne5602</t>
  </si>
  <si>
    <t>Colonne5603</t>
  </si>
  <si>
    <t>Colonne5604</t>
  </si>
  <si>
    <t>Colonne5605</t>
  </si>
  <si>
    <t>Colonne5606</t>
  </si>
  <si>
    <t>Colonne5607</t>
  </si>
  <si>
    <t>Colonne5608</t>
  </si>
  <si>
    <t>Colonne5609</t>
  </si>
  <si>
    <t>Colonne5610</t>
  </si>
  <si>
    <t>Colonne5611</t>
  </si>
  <si>
    <t>Colonne5612</t>
  </si>
  <si>
    <t>Colonne5613</t>
  </si>
  <si>
    <t>Colonne5614</t>
  </si>
  <si>
    <t>Colonne5615</t>
  </si>
  <si>
    <t>Colonne5616</t>
  </si>
  <si>
    <t>Colonne5617</t>
  </si>
  <si>
    <t>Colonne5618</t>
  </si>
  <si>
    <t>Colonne5619</t>
  </si>
  <si>
    <t>Colonne5620</t>
  </si>
  <si>
    <t>Colonne5621</t>
  </si>
  <si>
    <t>Colonne5622</t>
  </si>
  <si>
    <t>Colonne5623</t>
  </si>
  <si>
    <t>Colonne5624</t>
  </si>
  <si>
    <t>Colonne5625</t>
  </si>
  <si>
    <t>Colonne5626</t>
  </si>
  <si>
    <t>Colonne5627</t>
  </si>
  <si>
    <t>Colonne5628</t>
  </si>
  <si>
    <t>Colonne5629</t>
  </si>
  <si>
    <t>Colonne5630</t>
  </si>
  <si>
    <t>Colonne5631</t>
  </si>
  <si>
    <t>Colonne5632</t>
  </si>
  <si>
    <t>Colonne5633</t>
  </si>
  <si>
    <t>Colonne5634</t>
  </si>
  <si>
    <t>Colonne5635</t>
  </si>
  <si>
    <t>Colonne5636</t>
  </si>
  <si>
    <t>Colonne5637</t>
  </si>
  <si>
    <t>Colonne5638</t>
  </si>
  <si>
    <t>Colonne5639</t>
  </si>
  <si>
    <t>Colonne5640</t>
  </si>
  <si>
    <t>Colonne5641</t>
  </si>
  <si>
    <t>Colonne5642</t>
  </si>
  <si>
    <t>Colonne5643</t>
  </si>
  <si>
    <t>Colonne5644</t>
  </si>
  <si>
    <t>Colonne5645</t>
  </si>
  <si>
    <t>Colonne5646</t>
  </si>
  <si>
    <t>Colonne5647</t>
  </si>
  <si>
    <t>Colonne5648</t>
  </si>
  <si>
    <t>Colonne5649</t>
  </si>
  <si>
    <t>Colonne5650</t>
  </si>
  <si>
    <t>Colonne5651</t>
  </si>
  <si>
    <t>Colonne5652</t>
  </si>
  <si>
    <t>Colonne5653</t>
  </si>
  <si>
    <t>Colonne5654</t>
  </si>
  <si>
    <t>Colonne5655</t>
  </si>
  <si>
    <t>Colonne5656</t>
  </si>
  <si>
    <t>Colonne5657</t>
  </si>
  <si>
    <t>Colonne5658</t>
  </si>
  <si>
    <t>Colonne5659</t>
  </si>
  <si>
    <t>Colonne5660</t>
  </si>
  <si>
    <t>Colonne5661</t>
  </si>
  <si>
    <t>Colonne5662</t>
  </si>
  <si>
    <t>Colonne5663</t>
  </si>
  <si>
    <t>Colonne5664</t>
  </si>
  <si>
    <t>Colonne5665</t>
  </si>
  <si>
    <t>Colonne5666</t>
  </si>
  <si>
    <t>Colonne5667</t>
  </si>
  <si>
    <t>Colonne5668</t>
  </si>
  <si>
    <t>Colonne5669</t>
  </si>
  <si>
    <t>Colonne5670</t>
  </si>
  <si>
    <t>Colonne5671</t>
  </si>
  <si>
    <t>Colonne5672</t>
  </si>
  <si>
    <t>Colonne5673</t>
  </si>
  <si>
    <t>Colonne5674</t>
  </si>
  <si>
    <t>Colonne5675</t>
  </si>
  <si>
    <t>Colonne5676</t>
  </si>
  <si>
    <t>Colonne5677</t>
  </si>
  <si>
    <t>Colonne5678</t>
  </si>
  <si>
    <t>Colonne5679</t>
  </si>
  <si>
    <t>Colonne5680</t>
  </si>
  <si>
    <t>Colonne5681</t>
  </si>
  <si>
    <t>Colonne5682</t>
  </si>
  <si>
    <t>Colonne5683</t>
  </si>
  <si>
    <t>Colonne5684</t>
  </si>
  <si>
    <t>Colonne5685</t>
  </si>
  <si>
    <t>Colonne5686</t>
  </si>
  <si>
    <t>Colonne5687</t>
  </si>
  <si>
    <t>Colonne5688</t>
  </si>
  <si>
    <t>Colonne5689</t>
  </si>
  <si>
    <t>Colonne5690</t>
  </si>
  <si>
    <t>Colonne5691</t>
  </si>
  <si>
    <t>Colonne5692</t>
  </si>
  <si>
    <t>Colonne5693</t>
  </si>
  <si>
    <t>Colonne5694</t>
  </si>
  <si>
    <t>Colonne5695</t>
  </si>
  <si>
    <t>Colonne5696</t>
  </si>
  <si>
    <t>Colonne5697</t>
  </si>
  <si>
    <t>Colonne5698</t>
  </si>
  <si>
    <t>Colonne5699</t>
  </si>
  <si>
    <t>Colonne5700</t>
  </si>
  <si>
    <t>Colonne5701</t>
  </si>
  <si>
    <t>Colonne5702</t>
  </si>
  <si>
    <t>Colonne5703</t>
  </si>
  <si>
    <t>Colonne5704</t>
  </si>
  <si>
    <t>Colonne5705</t>
  </si>
  <si>
    <t>Colonne5706</t>
  </si>
  <si>
    <t>Colonne5707</t>
  </si>
  <si>
    <t>Colonne5708</t>
  </si>
  <si>
    <t>Colonne5709</t>
  </si>
  <si>
    <t>Colonne5710</t>
  </si>
  <si>
    <t>Colonne5711</t>
  </si>
  <si>
    <t>Colonne5712</t>
  </si>
  <si>
    <t>Colonne5713</t>
  </si>
  <si>
    <t>Colonne5714</t>
  </si>
  <si>
    <t>Colonne5715</t>
  </si>
  <si>
    <t>Colonne5716</t>
  </si>
  <si>
    <t>Colonne5717</t>
  </si>
  <si>
    <t>Colonne5718</t>
  </si>
  <si>
    <t>Colonne5719</t>
  </si>
  <si>
    <t>Colonne5720</t>
  </si>
  <si>
    <t>Colonne5721</t>
  </si>
  <si>
    <t>Colonne5722</t>
  </si>
  <si>
    <t>Colonne5723</t>
  </si>
  <si>
    <t>Colonne5724</t>
  </si>
  <si>
    <t>Colonne5725</t>
  </si>
  <si>
    <t>Colonne5726</t>
  </si>
  <si>
    <t>Colonne5727</t>
  </si>
  <si>
    <t>Colonne5728</t>
  </si>
  <si>
    <t>Colonne5729</t>
  </si>
  <si>
    <t>Colonne5730</t>
  </si>
  <si>
    <t>Colonne5731</t>
  </si>
  <si>
    <t>Colonne5732</t>
  </si>
  <si>
    <t>Colonne5733</t>
  </si>
  <si>
    <t>Colonne5734</t>
  </si>
  <si>
    <t>Colonne5735</t>
  </si>
  <si>
    <t>Colonne5736</t>
  </si>
  <si>
    <t>Colonne5737</t>
  </si>
  <si>
    <t>Colonne5738</t>
  </si>
  <si>
    <t>Colonne5739</t>
  </si>
  <si>
    <t>Colonne5740</t>
  </si>
  <si>
    <t>Colonne5741</t>
  </si>
  <si>
    <t>Colonne5742</t>
  </si>
  <si>
    <t>Colonne5743</t>
  </si>
  <si>
    <t>Colonne5744</t>
  </si>
  <si>
    <t>Colonne5745</t>
  </si>
  <si>
    <t>Colonne5746</t>
  </si>
  <si>
    <t>Colonne5747</t>
  </si>
  <si>
    <t>Colonne5748</t>
  </si>
  <si>
    <t>Colonne5749</t>
  </si>
  <si>
    <t>Colonne5750</t>
  </si>
  <si>
    <t>Colonne5751</t>
  </si>
  <si>
    <t>Colonne5752</t>
  </si>
  <si>
    <t>Colonne5753</t>
  </si>
  <si>
    <t>Colonne5754</t>
  </si>
  <si>
    <t>Colonne5755</t>
  </si>
  <si>
    <t>Colonne5756</t>
  </si>
  <si>
    <t>Colonne5757</t>
  </si>
  <si>
    <t>Colonne5758</t>
  </si>
  <si>
    <t>Colonne5759</t>
  </si>
  <si>
    <t>Colonne5760</t>
  </si>
  <si>
    <t>Colonne5761</t>
  </si>
  <si>
    <t>Colonne5762</t>
  </si>
  <si>
    <t>Colonne5763</t>
  </si>
  <si>
    <t>Colonne5764</t>
  </si>
  <si>
    <t>Colonne5765</t>
  </si>
  <si>
    <t>Colonne5766</t>
  </si>
  <si>
    <t>Colonne5767</t>
  </si>
  <si>
    <t>Colonne5768</t>
  </si>
  <si>
    <t>Colonne5769</t>
  </si>
  <si>
    <t>Colonne5770</t>
  </si>
  <si>
    <t>Colonne5771</t>
  </si>
  <si>
    <t>Colonne5772</t>
  </si>
  <si>
    <t>Colonne5773</t>
  </si>
  <si>
    <t>Colonne5774</t>
  </si>
  <si>
    <t>Colonne5775</t>
  </si>
  <si>
    <t>Colonne5776</t>
  </si>
  <si>
    <t>Colonne5777</t>
  </si>
  <si>
    <t>Colonne5778</t>
  </si>
  <si>
    <t>Colonne5779</t>
  </si>
  <si>
    <t>Colonne5780</t>
  </si>
  <si>
    <t>Colonne5781</t>
  </si>
  <si>
    <t>Colonne5782</t>
  </si>
  <si>
    <t>Colonne5783</t>
  </si>
  <si>
    <t>Colonne5784</t>
  </si>
  <si>
    <t>Colonne5785</t>
  </si>
  <si>
    <t>Colonne5786</t>
  </si>
  <si>
    <t>Colonne5787</t>
  </si>
  <si>
    <t>Colonne5788</t>
  </si>
  <si>
    <t>Colonne5789</t>
  </si>
  <si>
    <t>Colonne5790</t>
  </si>
  <si>
    <t>Colonne5791</t>
  </si>
  <si>
    <t>Colonne5792</t>
  </si>
  <si>
    <t>Colonne5793</t>
  </si>
  <si>
    <t>Colonne5794</t>
  </si>
  <si>
    <t>Colonne5795</t>
  </si>
  <si>
    <t>Colonne5796</t>
  </si>
  <si>
    <t>Colonne5797</t>
  </si>
  <si>
    <t>Colonne5798</t>
  </si>
  <si>
    <t>Colonne5799</t>
  </si>
  <si>
    <t>Colonne5800</t>
  </si>
  <si>
    <t>Colonne5801</t>
  </si>
  <si>
    <t>Colonne5802</t>
  </si>
  <si>
    <t>Colonne5803</t>
  </si>
  <si>
    <t>Colonne5804</t>
  </si>
  <si>
    <t>Colonne5805</t>
  </si>
  <si>
    <t>Colonne5806</t>
  </si>
  <si>
    <t>Colonne5807</t>
  </si>
  <si>
    <t>Colonne5808</t>
  </si>
  <si>
    <t>Colonne5809</t>
  </si>
  <si>
    <t>Colonne5810</t>
  </si>
  <si>
    <t>Colonne5811</t>
  </si>
  <si>
    <t>Colonne5812</t>
  </si>
  <si>
    <t>Colonne5813</t>
  </si>
  <si>
    <t>Colonne5814</t>
  </si>
  <si>
    <t>Colonne5815</t>
  </si>
  <si>
    <t>Colonne5816</t>
  </si>
  <si>
    <t>Colonne5817</t>
  </si>
  <si>
    <t>Colonne5818</t>
  </si>
  <si>
    <t>Colonne5819</t>
  </si>
  <si>
    <t>Colonne5820</t>
  </si>
  <si>
    <t>Colonne5821</t>
  </si>
  <si>
    <t>Colonne5822</t>
  </si>
  <si>
    <t>Colonne5823</t>
  </si>
  <si>
    <t>Colonne5824</t>
  </si>
  <si>
    <t>Colonne5825</t>
  </si>
  <si>
    <t>Colonne5826</t>
  </si>
  <si>
    <t>Colonne5827</t>
  </si>
  <si>
    <t>Colonne5828</t>
  </si>
  <si>
    <t>Colonne5829</t>
  </si>
  <si>
    <t>Colonne5830</t>
  </si>
  <si>
    <t>Colonne5831</t>
  </si>
  <si>
    <t>Colonne5832</t>
  </si>
  <si>
    <t>Colonne5833</t>
  </si>
  <si>
    <t>Colonne5834</t>
  </si>
  <si>
    <t>Colonne5835</t>
  </si>
  <si>
    <t>Colonne5836</t>
  </si>
  <si>
    <t>Colonne5837</t>
  </si>
  <si>
    <t>Colonne5838</t>
  </si>
  <si>
    <t>Colonne5839</t>
  </si>
  <si>
    <t>Colonne5840</t>
  </si>
  <si>
    <t>Colonne5841</t>
  </si>
  <si>
    <t>Colonne5842</t>
  </si>
  <si>
    <t>Colonne5843</t>
  </si>
  <si>
    <t>Colonne5844</t>
  </si>
  <si>
    <t>Colonne5845</t>
  </si>
  <si>
    <t>Colonne5846</t>
  </si>
  <si>
    <t>Colonne5847</t>
  </si>
  <si>
    <t>Colonne5848</t>
  </si>
  <si>
    <t>Colonne5849</t>
  </si>
  <si>
    <t>Colonne5850</t>
  </si>
  <si>
    <t>Colonne5851</t>
  </si>
  <si>
    <t>Colonne5852</t>
  </si>
  <si>
    <t>Colonne5853</t>
  </si>
  <si>
    <t>Colonne5854</t>
  </si>
  <si>
    <t>Colonne5855</t>
  </si>
  <si>
    <t>Colonne5856</t>
  </si>
  <si>
    <t>Colonne5857</t>
  </si>
  <si>
    <t>Colonne5858</t>
  </si>
  <si>
    <t>Colonne5859</t>
  </si>
  <si>
    <t>Colonne5860</t>
  </si>
  <si>
    <t>Colonne5861</t>
  </si>
  <si>
    <t>Colonne5862</t>
  </si>
  <si>
    <t>Colonne5863</t>
  </si>
  <si>
    <t>Colonne5864</t>
  </si>
  <si>
    <t>Colonne5865</t>
  </si>
  <si>
    <t>Colonne5866</t>
  </si>
  <si>
    <t>Colonne5867</t>
  </si>
  <si>
    <t>Colonne5868</t>
  </si>
  <si>
    <t>Colonne5869</t>
  </si>
  <si>
    <t>Colonne5870</t>
  </si>
  <si>
    <t>Colonne5871</t>
  </si>
  <si>
    <t>Colonne5872</t>
  </si>
  <si>
    <t>Colonne5873</t>
  </si>
  <si>
    <t>Colonne5874</t>
  </si>
  <si>
    <t>Colonne5875</t>
  </si>
  <si>
    <t>Colonne5876</t>
  </si>
  <si>
    <t>Colonne5877</t>
  </si>
  <si>
    <t>Colonne5878</t>
  </si>
  <si>
    <t>Colonne5879</t>
  </si>
  <si>
    <t>Colonne5880</t>
  </si>
  <si>
    <t>Colonne5881</t>
  </si>
  <si>
    <t>Colonne5882</t>
  </si>
  <si>
    <t>Colonne5883</t>
  </si>
  <si>
    <t>Colonne5884</t>
  </si>
  <si>
    <t>Colonne5885</t>
  </si>
  <si>
    <t>Colonne5886</t>
  </si>
  <si>
    <t>Colonne5887</t>
  </si>
  <si>
    <t>Colonne5888</t>
  </si>
  <si>
    <t>Colonne5889</t>
  </si>
  <si>
    <t>Colonne5890</t>
  </si>
  <si>
    <t>Colonne5891</t>
  </si>
  <si>
    <t>Colonne5892</t>
  </si>
  <si>
    <t>Colonne5893</t>
  </si>
  <si>
    <t>Colonne5894</t>
  </si>
  <si>
    <t>Colonne5895</t>
  </si>
  <si>
    <t>Colonne5896</t>
  </si>
  <si>
    <t>Colonne5897</t>
  </si>
  <si>
    <t>Colonne5898</t>
  </si>
  <si>
    <t>Colonne5899</t>
  </si>
  <si>
    <t>Colonne5900</t>
  </si>
  <si>
    <t>Colonne5901</t>
  </si>
  <si>
    <t>Colonne5902</t>
  </si>
  <si>
    <t>Colonne5903</t>
  </si>
  <si>
    <t>Colonne5904</t>
  </si>
  <si>
    <t>Colonne5905</t>
  </si>
  <si>
    <t>Colonne5906</t>
  </si>
  <si>
    <t>Colonne5907</t>
  </si>
  <si>
    <t>Colonne5908</t>
  </si>
  <si>
    <t>Colonne5909</t>
  </si>
  <si>
    <t>Colonne5910</t>
  </si>
  <si>
    <t>Colonne5911</t>
  </si>
  <si>
    <t>Colonne5912</t>
  </si>
  <si>
    <t>Colonne5913</t>
  </si>
  <si>
    <t>Colonne5914</t>
  </si>
  <si>
    <t>Colonne5915</t>
  </si>
  <si>
    <t>Colonne5916</t>
  </si>
  <si>
    <t>Colonne5917</t>
  </si>
  <si>
    <t>Colonne5918</t>
  </si>
  <si>
    <t>Colonne5919</t>
  </si>
  <si>
    <t>Colonne5920</t>
  </si>
  <si>
    <t>Colonne5921</t>
  </si>
  <si>
    <t>Colonne5922</t>
  </si>
  <si>
    <t>Colonne5923</t>
  </si>
  <si>
    <t>Colonne5924</t>
  </si>
  <si>
    <t>Colonne5925</t>
  </si>
  <si>
    <t>Colonne5926</t>
  </si>
  <si>
    <t>Colonne5927</t>
  </si>
  <si>
    <t>Colonne5928</t>
  </si>
  <si>
    <t>Colonne5929</t>
  </si>
  <si>
    <t>Colonne5930</t>
  </si>
  <si>
    <t>Colonne5931</t>
  </si>
  <si>
    <t>Colonne5932</t>
  </si>
  <si>
    <t>Colonne5933</t>
  </si>
  <si>
    <t>Colonne5934</t>
  </si>
  <si>
    <t>Colonne5935</t>
  </si>
  <si>
    <t>Colonne5936</t>
  </si>
  <si>
    <t>Colonne5937</t>
  </si>
  <si>
    <t>Colonne5938</t>
  </si>
  <si>
    <t>Colonne5939</t>
  </si>
  <si>
    <t>Colonne5940</t>
  </si>
  <si>
    <t>Colonne5941</t>
  </si>
  <si>
    <t>Colonne5942</t>
  </si>
  <si>
    <t>Colonne5943</t>
  </si>
  <si>
    <t>Colonne5944</t>
  </si>
  <si>
    <t>Colonne5945</t>
  </si>
  <si>
    <t>Colonne5946</t>
  </si>
  <si>
    <t>Colonne5947</t>
  </si>
  <si>
    <t>Colonne5948</t>
  </si>
  <si>
    <t>Colonne5949</t>
  </si>
  <si>
    <t>Colonne5950</t>
  </si>
  <si>
    <t>Colonne5951</t>
  </si>
  <si>
    <t>Colonne5952</t>
  </si>
  <si>
    <t>Colonne5953</t>
  </si>
  <si>
    <t>Colonne5954</t>
  </si>
  <si>
    <t>Colonne5955</t>
  </si>
  <si>
    <t>Colonne5956</t>
  </si>
  <si>
    <t>Colonne5957</t>
  </si>
  <si>
    <t>Colonne5958</t>
  </si>
  <si>
    <t>Colonne5959</t>
  </si>
  <si>
    <t>Colonne5960</t>
  </si>
  <si>
    <t>Colonne5961</t>
  </si>
  <si>
    <t>Colonne5962</t>
  </si>
  <si>
    <t>Colonne5963</t>
  </si>
  <si>
    <t>Colonne5964</t>
  </si>
  <si>
    <t>Colonne5965</t>
  </si>
  <si>
    <t>Colonne5966</t>
  </si>
  <si>
    <t>Colonne5967</t>
  </si>
  <si>
    <t>Colonne5968</t>
  </si>
  <si>
    <t>Colonne5969</t>
  </si>
  <si>
    <t>Colonne5970</t>
  </si>
  <si>
    <t>Colonne5971</t>
  </si>
  <si>
    <t>Colonne5972</t>
  </si>
  <si>
    <t>Colonne5973</t>
  </si>
  <si>
    <t>Colonne5974</t>
  </si>
  <si>
    <t>Colonne5975</t>
  </si>
  <si>
    <t>Colonne5976</t>
  </si>
  <si>
    <t>Colonne5977</t>
  </si>
  <si>
    <t>Colonne5978</t>
  </si>
  <si>
    <t>Colonne5979</t>
  </si>
  <si>
    <t>Colonne5980</t>
  </si>
  <si>
    <t>Colonne5981</t>
  </si>
  <si>
    <t>Colonne5982</t>
  </si>
  <si>
    <t>Colonne5983</t>
  </si>
  <si>
    <t>Colonne5984</t>
  </si>
  <si>
    <t>Colonne5985</t>
  </si>
  <si>
    <t>Colonne5986</t>
  </si>
  <si>
    <t>Colonne5987</t>
  </si>
  <si>
    <t>Colonne5988</t>
  </si>
  <si>
    <t>Colonne5989</t>
  </si>
  <si>
    <t>Colonne5990</t>
  </si>
  <si>
    <t>Colonne5991</t>
  </si>
  <si>
    <t>Colonne5992</t>
  </si>
  <si>
    <t>Colonne5993</t>
  </si>
  <si>
    <t>Colonne5994</t>
  </si>
  <si>
    <t>Colonne5995</t>
  </si>
  <si>
    <t>Colonne5996</t>
  </si>
  <si>
    <t>Colonne5997</t>
  </si>
  <si>
    <t>Colonne5998</t>
  </si>
  <si>
    <t>Colonne5999</t>
  </si>
  <si>
    <t>Colonne6000</t>
  </si>
  <si>
    <t>Colonne6001</t>
  </si>
  <si>
    <t>Colonne6002</t>
  </si>
  <si>
    <t>Colonne6003</t>
  </si>
  <si>
    <t>Colonne6004</t>
  </si>
  <si>
    <t>Colonne6005</t>
  </si>
  <si>
    <t>Colonne6006</t>
  </si>
  <si>
    <t>Colonne6007</t>
  </si>
  <si>
    <t>Colonne6008</t>
  </si>
  <si>
    <t>Colonne6009</t>
  </si>
  <si>
    <t>Colonne6010</t>
  </si>
  <si>
    <t>Colonne6011</t>
  </si>
  <si>
    <t>Colonne6012</t>
  </si>
  <si>
    <t>Colonne6013</t>
  </si>
  <si>
    <t>Colonne6014</t>
  </si>
  <si>
    <t>Colonne6015</t>
  </si>
  <si>
    <t>Colonne6016</t>
  </si>
  <si>
    <t>Colonne6017</t>
  </si>
  <si>
    <t>Colonne6018</t>
  </si>
  <si>
    <t>Colonne6019</t>
  </si>
  <si>
    <t>Colonne6020</t>
  </si>
  <si>
    <t>Colonne6021</t>
  </si>
  <si>
    <t>Colonne6022</t>
  </si>
  <si>
    <t>Colonne6023</t>
  </si>
  <si>
    <t>Colonne6024</t>
  </si>
  <si>
    <t>Colonne6025</t>
  </si>
  <si>
    <t>Colonne6026</t>
  </si>
  <si>
    <t>Colonne6027</t>
  </si>
  <si>
    <t>Colonne6028</t>
  </si>
  <si>
    <t>Colonne6029</t>
  </si>
  <si>
    <t>Colonne6030</t>
  </si>
  <si>
    <t>Colonne6031</t>
  </si>
  <si>
    <t>Colonne6032</t>
  </si>
  <si>
    <t>Colonne6033</t>
  </si>
  <si>
    <t>Colonne6034</t>
  </si>
  <si>
    <t>Colonne6035</t>
  </si>
  <si>
    <t>Colonne6036</t>
  </si>
  <si>
    <t>Colonne6037</t>
  </si>
  <si>
    <t>Colonne6038</t>
  </si>
  <si>
    <t>Colonne6039</t>
  </si>
  <si>
    <t>Colonne6040</t>
  </si>
  <si>
    <t>Colonne6041</t>
  </si>
  <si>
    <t>Colonne6042</t>
  </si>
  <si>
    <t>Colonne6043</t>
  </si>
  <si>
    <t>Colonne6044</t>
  </si>
  <si>
    <t>Colonne6045</t>
  </si>
  <si>
    <t>Colonne6046</t>
  </si>
  <si>
    <t>Colonne6047</t>
  </si>
  <si>
    <t>Colonne6048</t>
  </si>
  <si>
    <t>Colonne6049</t>
  </si>
  <si>
    <t>Colonne6050</t>
  </si>
  <si>
    <t>Colonne6051</t>
  </si>
  <si>
    <t>Colonne6052</t>
  </si>
  <si>
    <t>Colonne6053</t>
  </si>
  <si>
    <t>Colonne6054</t>
  </si>
  <si>
    <t>Colonne6055</t>
  </si>
  <si>
    <t>Colonne6056</t>
  </si>
  <si>
    <t>Colonne6057</t>
  </si>
  <si>
    <t>Colonne6058</t>
  </si>
  <si>
    <t>Colonne6059</t>
  </si>
  <si>
    <t>Colonne6060</t>
  </si>
  <si>
    <t>Colonne6061</t>
  </si>
  <si>
    <t>Colonne6062</t>
  </si>
  <si>
    <t>Colonne6063</t>
  </si>
  <si>
    <t>Colonne6064</t>
  </si>
  <si>
    <t>Colonne6065</t>
  </si>
  <si>
    <t>Colonne6066</t>
  </si>
  <si>
    <t>Colonne6067</t>
  </si>
  <si>
    <t>Colonne6068</t>
  </si>
  <si>
    <t>Colonne6069</t>
  </si>
  <si>
    <t>Colonne6070</t>
  </si>
  <si>
    <t>Colonne6071</t>
  </si>
  <si>
    <t>Colonne6072</t>
  </si>
  <si>
    <t>Colonne6073</t>
  </si>
  <si>
    <t>Colonne6074</t>
  </si>
  <si>
    <t>Colonne6075</t>
  </si>
  <si>
    <t>Colonne6076</t>
  </si>
  <si>
    <t>Colonne6077</t>
  </si>
  <si>
    <t>Colonne6078</t>
  </si>
  <si>
    <t>Colonne6079</t>
  </si>
  <si>
    <t>Colonne6080</t>
  </si>
  <si>
    <t>Colonne6081</t>
  </si>
  <si>
    <t>Colonne6082</t>
  </si>
  <si>
    <t>Colonne6083</t>
  </si>
  <si>
    <t>Colonne6084</t>
  </si>
  <si>
    <t>Colonne6085</t>
  </si>
  <si>
    <t>Colonne6086</t>
  </si>
  <si>
    <t>Colonne6087</t>
  </si>
  <si>
    <t>Colonne6088</t>
  </si>
  <si>
    <t>Colonne6089</t>
  </si>
  <si>
    <t>Colonne6090</t>
  </si>
  <si>
    <t>Colonne6091</t>
  </si>
  <si>
    <t>Colonne6092</t>
  </si>
  <si>
    <t>Colonne6093</t>
  </si>
  <si>
    <t>Colonne6094</t>
  </si>
  <si>
    <t>Colonne6095</t>
  </si>
  <si>
    <t>Colonne6096</t>
  </si>
  <si>
    <t>Colonne6097</t>
  </si>
  <si>
    <t>Colonne6098</t>
  </si>
  <si>
    <t>Colonne6099</t>
  </si>
  <si>
    <t>Colonne6100</t>
  </si>
  <si>
    <t>Colonne6101</t>
  </si>
  <si>
    <t>Colonne6102</t>
  </si>
  <si>
    <t>Colonne6103</t>
  </si>
  <si>
    <t>Colonne6104</t>
  </si>
  <si>
    <t>Colonne6105</t>
  </si>
  <si>
    <t>Colonne6106</t>
  </si>
  <si>
    <t>Colonne6107</t>
  </si>
  <si>
    <t>Colonne6108</t>
  </si>
  <si>
    <t>Colonne6109</t>
  </si>
  <si>
    <t>Colonne6110</t>
  </si>
  <si>
    <t>Colonne6111</t>
  </si>
  <si>
    <t>Colonne6112</t>
  </si>
  <si>
    <t>Colonne6113</t>
  </si>
  <si>
    <t>Colonne6114</t>
  </si>
  <si>
    <t>Colonne6115</t>
  </si>
  <si>
    <t>Colonne6116</t>
  </si>
  <si>
    <t>Colonne6117</t>
  </si>
  <si>
    <t>Colonne6118</t>
  </si>
  <si>
    <t>Colonne6119</t>
  </si>
  <si>
    <t>Colonne6120</t>
  </si>
  <si>
    <t>Colonne6121</t>
  </si>
  <si>
    <t>Colonne6122</t>
  </si>
  <si>
    <t>Colonne6123</t>
  </si>
  <si>
    <t>Colonne6124</t>
  </si>
  <si>
    <t>Colonne6125</t>
  </si>
  <si>
    <t>Colonne6126</t>
  </si>
  <si>
    <t>Colonne6127</t>
  </si>
  <si>
    <t>Colonne6128</t>
  </si>
  <si>
    <t>Colonne6129</t>
  </si>
  <si>
    <t>Colonne6130</t>
  </si>
  <si>
    <t>Colonne6131</t>
  </si>
  <si>
    <t>Colonne6132</t>
  </si>
  <si>
    <t>Colonne6133</t>
  </si>
  <si>
    <t>Colonne6134</t>
  </si>
  <si>
    <t>Colonne6135</t>
  </si>
  <si>
    <t>Colonne6136</t>
  </si>
  <si>
    <t>Colonne6137</t>
  </si>
  <si>
    <t>Colonne6138</t>
  </si>
  <si>
    <t>Colonne6139</t>
  </si>
  <si>
    <t>Colonne6140</t>
  </si>
  <si>
    <t>Colonne6141</t>
  </si>
  <si>
    <t>Colonne6142</t>
  </si>
  <si>
    <t>Colonne6143</t>
  </si>
  <si>
    <t>Colonne6144</t>
  </si>
  <si>
    <t>Colonne6145</t>
  </si>
  <si>
    <t>Colonne6146</t>
  </si>
  <si>
    <t>Colonne6147</t>
  </si>
  <si>
    <t>Colonne6148</t>
  </si>
  <si>
    <t>Colonne6149</t>
  </si>
  <si>
    <t>Colonne6150</t>
  </si>
  <si>
    <t>Colonne6151</t>
  </si>
  <si>
    <t>Colonne6152</t>
  </si>
  <si>
    <t>Colonne6153</t>
  </si>
  <si>
    <t>Colonne6154</t>
  </si>
  <si>
    <t>Colonne6155</t>
  </si>
  <si>
    <t>Colonne6156</t>
  </si>
  <si>
    <t>Colonne6157</t>
  </si>
  <si>
    <t>Colonne6158</t>
  </si>
  <si>
    <t>Colonne6159</t>
  </si>
  <si>
    <t>Colonne6160</t>
  </si>
  <si>
    <t>Colonne6161</t>
  </si>
  <si>
    <t>Colonne6162</t>
  </si>
  <si>
    <t>Colonne6163</t>
  </si>
  <si>
    <t>Colonne6164</t>
  </si>
  <si>
    <t>Colonne6165</t>
  </si>
  <si>
    <t>Colonne6166</t>
  </si>
  <si>
    <t>Colonne6167</t>
  </si>
  <si>
    <t>Colonne6168</t>
  </si>
  <si>
    <t>Colonne6169</t>
  </si>
  <si>
    <t>Colonne6170</t>
  </si>
  <si>
    <t>Colonne6171</t>
  </si>
  <si>
    <t>Colonne6172</t>
  </si>
  <si>
    <t>Colonne6173</t>
  </si>
  <si>
    <t>Colonne6174</t>
  </si>
  <si>
    <t>Colonne6175</t>
  </si>
  <si>
    <t>Colonne6176</t>
  </si>
  <si>
    <t>Colonne6177</t>
  </si>
  <si>
    <t>Colonne6178</t>
  </si>
  <si>
    <t>Colonne6179</t>
  </si>
  <si>
    <t>Colonne6180</t>
  </si>
  <si>
    <t>Colonne6181</t>
  </si>
  <si>
    <t>Colonne6182</t>
  </si>
  <si>
    <t>Colonne6183</t>
  </si>
  <si>
    <t>Colonne6184</t>
  </si>
  <si>
    <t>Colonne6185</t>
  </si>
  <si>
    <t>Colonne6186</t>
  </si>
  <si>
    <t>Colonne6187</t>
  </si>
  <si>
    <t>Colonne6188</t>
  </si>
  <si>
    <t>Colonne6189</t>
  </si>
  <si>
    <t>Colonne6190</t>
  </si>
  <si>
    <t>Colonne6191</t>
  </si>
  <si>
    <t>Colonne6192</t>
  </si>
  <si>
    <t>Colonne6193</t>
  </si>
  <si>
    <t>Colonne6194</t>
  </si>
  <si>
    <t>Colonne6195</t>
  </si>
  <si>
    <t>Colonne6196</t>
  </si>
  <si>
    <t>Colonne6197</t>
  </si>
  <si>
    <t>Colonne6198</t>
  </si>
  <si>
    <t>Colonne6199</t>
  </si>
  <si>
    <t>Colonne6200</t>
  </si>
  <si>
    <t>Colonne6201</t>
  </si>
  <si>
    <t>Colonne6202</t>
  </si>
  <si>
    <t>Colonne6203</t>
  </si>
  <si>
    <t>Colonne6204</t>
  </si>
  <si>
    <t>Colonne6205</t>
  </si>
  <si>
    <t>Colonne6206</t>
  </si>
  <si>
    <t>Colonne6207</t>
  </si>
  <si>
    <t>Colonne6208</t>
  </si>
  <si>
    <t>Colonne6209</t>
  </si>
  <si>
    <t>Colonne6210</t>
  </si>
  <si>
    <t>Colonne6211</t>
  </si>
  <si>
    <t>Colonne6212</t>
  </si>
  <si>
    <t>Colonne6213</t>
  </si>
  <si>
    <t>Colonne6214</t>
  </si>
  <si>
    <t>Colonne6215</t>
  </si>
  <si>
    <t>Colonne6216</t>
  </si>
  <si>
    <t>Colonne6217</t>
  </si>
  <si>
    <t>Colonne6218</t>
  </si>
  <si>
    <t>Colonne6219</t>
  </si>
  <si>
    <t>Colonne6220</t>
  </si>
  <si>
    <t>Colonne6221</t>
  </si>
  <si>
    <t>Colonne6222</t>
  </si>
  <si>
    <t>Colonne6223</t>
  </si>
  <si>
    <t>Colonne6224</t>
  </si>
  <si>
    <t>Colonne6225</t>
  </si>
  <si>
    <t>Colonne6226</t>
  </si>
  <si>
    <t>Colonne6227</t>
  </si>
  <si>
    <t>Colonne6228</t>
  </si>
  <si>
    <t>Colonne6229</t>
  </si>
  <si>
    <t>Colonne6230</t>
  </si>
  <si>
    <t>Colonne6231</t>
  </si>
  <si>
    <t>Colonne6232</t>
  </si>
  <si>
    <t>Colonne6233</t>
  </si>
  <si>
    <t>Colonne6234</t>
  </si>
  <si>
    <t>Colonne6235</t>
  </si>
  <si>
    <t>Colonne6236</t>
  </si>
  <si>
    <t>Colonne6237</t>
  </si>
  <si>
    <t>Colonne6238</t>
  </si>
  <si>
    <t>Colonne6239</t>
  </si>
  <si>
    <t>Colonne6240</t>
  </si>
  <si>
    <t>Colonne6241</t>
  </si>
  <si>
    <t>Colonne6242</t>
  </si>
  <si>
    <t>Colonne6243</t>
  </si>
  <si>
    <t>Colonne6244</t>
  </si>
  <si>
    <t>Colonne6245</t>
  </si>
  <si>
    <t>Colonne6246</t>
  </si>
  <si>
    <t>Colonne6247</t>
  </si>
  <si>
    <t>Colonne6248</t>
  </si>
  <si>
    <t>Colonne6249</t>
  </si>
  <si>
    <t>Colonne6250</t>
  </si>
  <si>
    <t>Colonne6251</t>
  </si>
  <si>
    <t>Colonne6252</t>
  </si>
  <si>
    <t>Colonne6253</t>
  </si>
  <si>
    <t>Colonne6254</t>
  </si>
  <si>
    <t>Colonne6255</t>
  </si>
  <si>
    <t>Colonne6256</t>
  </si>
  <si>
    <t>Colonne6257</t>
  </si>
  <si>
    <t>Colonne6258</t>
  </si>
  <si>
    <t>Colonne6259</t>
  </si>
  <si>
    <t>Colonne6260</t>
  </si>
  <si>
    <t>Colonne6261</t>
  </si>
  <si>
    <t>Colonne6262</t>
  </si>
  <si>
    <t>Colonne6263</t>
  </si>
  <si>
    <t>Colonne6264</t>
  </si>
  <si>
    <t>Colonne6265</t>
  </si>
  <si>
    <t>Colonne6266</t>
  </si>
  <si>
    <t>Colonne6267</t>
  </si>
  <si>
    <t>Colonne6268</t>
  </si>
  <si>
    <t>Colonne6269</t>
  </si>
  <si>
    <t>Colonne6270</t>
  </si>
  <si>
    <t>Colonne6271</t>
  </si>
  <si>
    <t>Colonne6272</t>
  </si>
  <si>
    <t>Colonne6273</t>
  </si>
  <si>
    <t>Colonne6274</t>
  </si>
  <si>
    <t>Colonne6275</t>
  </si>
  <si>
    <t>Colonne6276</t>
  </si>
  <si>
    <t>Colonne6277</t>
  </si>
  <si>
    <t>Colonne6278</t>
  </si>
  <si>
    <t>Colonne6279</t>
  </si>
  <si>
    <t>Colonne6280</t>
  </si>
  <si>
    <t>Colonne6281</t>
  </si>
  <si>
    <t>Colonne6282</t>
  </si>
  <si>
    <t>Colonne6283</t>
  </si>
  <si>
    <t>Colonne6284</t>
  </si>
  <si>
    <t>Colonne6285</t>
  </si>
  <si>
    <t>Colonne6286</t>
  </si>
  <si>
    <t>Colonne6287</t>
  </si>
  <si>
    <t>Colonne6288</t>
  </si>
  <si>
    <t>Colonne6289</t>
  </si>
  <si>
    <t>Colonne6290</t>
  </si>
  <si>
    <t>Colonne6291</t>
  </si>
  <si>
    <t>Colonne6292</t>
  </si>
  <si>
    <t>Colonne6293</t>
  </si>
  <si>
    <t>Colonne6294</t>
  </si>
  <si>
    <t>Colonne6295</t>
  </si>
  <si>
    <t>Colonne6296</t>
  </si>
  <si>
    <t>Colonne6297</t>
  </si>
  <si>
    <t>Colonne6298</t>
  </si>
  <si>
    <t>Colonne6299</t>
  </si>
  <si>
    <t>Colonne6300</t>
  </si>
  <si>
    <t>Colonne6301</t>
  </si>
  <si>
    <t>Colonne6302</t>
  </si>
  <si>
    <t>Colonne6303</t>
  </si>
  <si>
    <t>Colonne6304</t>
  </si>
  <si>
    <t>Colonne6305</t>
  </si>
  <si>
    <t>Colonne6306</t>
  </si>
  <si>
    <t>Colonne6307</t>
  </si>
  <si>
    <t>Colonne6308</t>
  </si>
  <si>
    <t>Colonne6309</t>
  </si>
  <si>
    <t>Colonne6310</t>
  </si>
  <si>
    <t>Colonne6311</t>
  </si>
  <si>
    <t>Colonne6312</t>
  </si>
  <si>
    <t>Colonne6313</t>
  </si>
  <si>
    <t>Colonne6314</t>
  </si>
  <si>
    <t>Colonne6315</t>
  </si>
  <si>
    <t>Colonne6316</t>
  </si>
  <si>
    <t>Colonne6317</t>
  </si>
  <si>
    <t>Colonne6318</t>
  </si>
  <si>
    <t>Colonne6319</t>
  </si>
  <si>
    <t>Colonne6320</t>
  </si>
  <si>
    <t>Colonne6321</t>
  </si>
  <si>
    <t>Colonne6322</t>
  </si>
  <si>
    <t>Colonne6323</t>
  </si>
  <si>
    <t>Colonne6324</t>
  </si>
  <si>
    <t>Colonne6325</t>
  </si>
  <si>
    <t>Colonne6326</t>
  </si>
  <si>
    <t>Colonne6327</t>
  </si>
  <si>
    <t>Colonne6328</t>
  </si>
  <si>
    <t>Colonne6329</t>
  </si>
  <si>
    <t>Colonne6330</t>
  </si>
  <si>
    <t>Colonne6331</t>
  </si>
  <si>
    <t>Colonne6332</t>
  </si>
  <si>
    <t>Colonne6333</t>
  </si>
  <si>
    <t>Colonne6334</t>
  </si>
  <si>
    <t>Colonne6335</t>
  </si>
  <si>
    <t>Colonne6336</t>
  </si>
  <si>
    <t>Colonne6337</t>
  </si>
  <si>
    <t>Colonne6338</t>
  </si>
  <si>
    <t>Colonne6339</t>
  </si>
  <si>
    <t>Colonne6340</t>
  </si>
  <si>
    <t>Colonne6341</t>
  </si>
  <si>
    <t>Colonne6342</t>
  </si>
  <si>
    <t>Colonne6343</t>
  </si>
  <si>
    <t>Colonne6344</t>
  </si>
  <si>
    <t>Colonne6345</t>
  </si>
  <si>
    <t>Colonne6346</t>
  </si>
  <si>
    <t>Colonne6347</t>
  </si>
  <si>
    <t>Colonne6348</t>
  </si>
  <si>
    <t>Colonne6349</t>
  </si>
  <si>
    <t>Colonne6350</t>
  </si>
  <si>
    <t>Colonne6351</t>
  </si>
  <si>
    <t>Colonne6352</t>
  </si>
  <si>
    <t>Colonne6353</t>
  </si>
  <si>
    <t>Colonne6354</t>
  </si>
  <si>
    <t>Colonne6355</t>
  </si>
  <si>
    <t>Colonne6356</t>
  </si>
  <si>
    <t>Colonne6357</t>
  </si>
  <si>
    <t>Colonne6358</t>
  </si>
  <si>
    <t>Colonne6359</t>
  </si>
  <si>
    <t>Colonne6360</t>
  </si>
  <si>
    <t>Colonne6361</t>
  </si>
  <si>
    <t>Colonne6362</t>
  </si>
  <si>
    <t>Colonne6363</t>
  </si>
  <si>
    <t>Colonne6364</t>
  </si>
  <si>
    <t>Colonne6365</t>
  </si>
  <si>
    <t>Colonne6366</t>
  </si>
  <si>
    <t>Colonne6367</t>
  </si>
  <si>
    <t>Colonne6368</t>
  </si>
  <si>
    <t>Colonne6369</t>
  </si>
  <si>
    <t>Colonne6370</t>
  </si>
  <si>
    <t>Colonne6371</t>
  </si>
  <si>
    <t>Colonne6372</t>
  </si>
  <si>
    <t>Colonne6373</t>
  </si>
  <si>
    <t>Colonne6374</t>
  </si>
  <si>
    <t>Colonne6375</t>
  </si>
  <si>
    <t>Colonne6376</t>
  </si>
  <si>
    <t>Colonne6377</t>
  </si>
  <si>
    <t>Colonne6378</t>
  </si>
  <si>
    <t>Colonne6379</t>
  </si>
  <si>
    <t>Colonne6380</t>
  </si>
  <si>
    <t>Colonne6381</t>
  </si>
  <si>
    <t>Colonne6382</t>
  </si>
  <si>
    <t>Colonne6383</t>
  </si>
  <si>
    <t>Colonne6384</t>
  </si>
  <si>
    <t>Colonne6385</t>
  </si>
  <si>
    <t>Colonne6386</t>
  </si>
  <si>
    <t>Colonne6387</t>
  </si>
  <si>
    <t>Colonne6388</t>
  </si>
  <si>
    <t>Colonne6389</t>
  </si>
  <si>
    <t>Colonne6390</t>
  </si>
  <si>
    <t>Colonne6391</t>
  </si>
  <si>
    <t>Colonne6392</t>
  </si>
  <si>
    <t>Colonne6393</t>
  </si>
  <si>
    <t>Colonne6394</t>
  </si>
  <si>
    <t>Colonne6395</t>
  </si>
  <si>
    <t>Colonne6396</t>
  </si>
  <si>
    <t>Colonne6397</t>
  </si>
  <si>
    <t>Colonne6398</t>
  </si>
  <si>
    <t>Colonne6399</t>
  </si>
  <si>
    <t>Colonne6400</t>
  </si>
  <si>
    <t>Colonne6401</t>
  </si>
  <si>
    <t>Colonne6402</t>
  </si>
  <si>
    <t>Colonne6403</t>
  </si>
  <si>
    <t>Colonne6404</t>
  </si>
  <si>
    <t>Colonne6405</t>
  </si>
  <si>
    <t>Colonne6406</t>
  </si>
  <si>
    <t>Colonne6407</t>
  </si>
  <si>
    <t>Colonne6408</t>
  </si>
  <si>
    <t>Colonne6409</t>
  </si>
  <si>
    <t>Colonne6410</t>
  </si>
  <si>
    <t>Colonne6411</t>
  </si>
  <si>
    <t>Colonne6412</t>
  </si>
  <si>
    <t>Colonne6413</t>
  </si>
  <si>
    <t>Colonne6414</t>
  </si>
  <si>
    <t>Colonne6415</t>
  </si>
  <si>
    <t>Colonne6416</t>
  </si>
  <si>
    <t>Colonne6417</t>
  </si>
  <si>
    <t>Colonne6418</t>
  </si>
  <si>
    <t>Colonne6419</t>
  </si>
  <si>
    <t>Colonne6420</t>
  </si>
  <si>
    <t>Colonne6421</t>
  </si>
  <si>
    <t>Colonne6422</t>
  </si>
  <si>
    <t>Colonne6423</t>
  </si>
  <si>
    <t>Colonne6424</t>
  </si>
  <si>
    <t>Colonne6425</t>
  </si>
  <si>
    <t>Colonne6426</t>
  </si>
  <si>
    <t>Colonne6427</t>
  </si>
  <si>
    <t>Colonne6428</t>
  </si>
  <si>
    <t>Colonne6429</t>
  </si>
  <si>
    <t>Colonne6430</t>
  </si>
  <si>
    <t>Colonne6431</t>
  </si>
  <si>
    <t>Colonne6432</t>
  </si>
  <si>
    <t>Colonne6433</t>
  </si>
  <si>
    <t>Colonne6434</t>
  </si>
  <si>
    <t>Colonne6435</t>
  </si>
  <si>
    <t>Colonne6436</t>
  </si>
  <si>
    <t>Colonne6437</t>
  </si>
  <si>
    <t>Colonne6438</t>
  </si>
  <si>
    <t>Colonne6439</t>
  </si>
  <si>
    <t>Colonne6440</t>
  </si>
  <si>
    <t>Colonne6441</t>
  </si>
  <si>
    <t>Colonne6442</t>
  </si>
  <si>
    <t>Colonne6443</t>
  </si>
  <si>
    <t>Colonne6444</t>
  </si>
  <si>
    <t>Colonne6445</t>
  </si>
  <si>
    <t>Colonne6446</t>
  </si>
  <si>
    <t>Colonne6447</t>
  </si>
  <si>
    <t>Colonne6448</t>
  </si>
  <si>
    <t>Colonne6449</t>
  </si>
  <si>
    <t>Colonne6450</t>
  </si>
  <si>
    <t>Colonne6451</t>
  </si>
  <si>
    <t>Colonne6452</t>
  </si>
  <si>
    <t>Colonne6453</t>
  </si>
  <si>
    <t>Colonne6454</t>
  </si>
  <si>
    <t>Colonne6455</t>
  </si>
  <si>
    <t>Colonne6456</t>
  </si>
  <si>
    <t>Colonne6457</t>
  </si>
  <si>
    <t>Colonne6458</t>
  </si>
  <si>
    <t>Colonne6459</t>
  </si>
  <si>
    <t>Colonne6460</t>
  </si>
  <si>
    <t>Colonne6461</t>
  </si>
  <si>
    <t>Colonne6462</t>
  </si>
  <si>
    <t>Colonne6463</t>
  </si>
  <si>
    <t>Colonne6464</t>
  </si>
  <si>
    <t>Colonne6465</t>
  </si>
  <si>
    <t>Colonne6466</t>
  </si>
  <si>
    <t>Colonne6467</t>
  </si>
  <si>
    <t>Colonne6468</t>
  </si>
  <si>
    <t>Colonne6469</t>
  </si>
  <si>
    <t>Colonne6470</t>
  </si>
  <si>
    <t>Colonne6471</t>
  </si>
  <si>
    <t>Colonne6472</t>
  </si>
  <si>
    <t>Colonne6473</t>
  </si>
  <si>
    <t>Colonne6474</t>
  </si>
  <si>
    <t>Colonne6475</t>
  </si>
  <si>
    <t>Colonne6476</t>
  </si>
  <si>
    <t>Colonne6477</t>
  </si>
  <si>
    <t>Colonne6478</t>
  </si>
  <si>
    <t>Colonne6479</t>
  </si>
  <si>
    <t>Colonne6480</t>
  </si>
  <si>
    <t>Colonne6481</t>
  </si>
  <si>
    <t>Colonne6482</t>
  </si>
  <si>
    <t>Colonne6483</t>
  </si>
  <si>
    <t>Colonne6484</t>
  </si>
  <si>
    <t>Colonne6485</t>
  </si>
  <si>
    <t>Colonne6486</t>
  </si>
  <si>
    <t>Colonne6487</t>
  </si>
  <si>
    <t>Colonne6488</t>
  </si>
  <si>
    <t>Colonne6489</t>
  </si>
  <si>
    <t>Colonne6490</t>
  </si>
  <si>
    <t>Colonne6491</t>
  </si>
  <si>
    <t>Colonne6492</t>
  </si>
  <si>
    <t>Colonne6493</t>
  </si>
  <si>
    <t>Colonne6494</t>
  </si>
  <si>
    <t>Colonne6495</t>
  </si>
  <si>
    <t>Colonne6496</t>
  </si>
  <si>
    <t>Colonne6497</t>
  </si>
  <si>
    <t>Colonne6498</t>
  </si>
  <si>
    <t>Colonne6499</t>
  </si>
  <si>
    <t>Colonne6500</t>
  </si>
  <si>
    <t>Colonne6501</t>
  </si>
  <si>
    <t>Colonne6502</t>
  </si>
  <si>
    <t>Colonne6503</t>
  </si>
  <si>
    <t>Colonne6504</t>
  </si>
  <si>
    <t>Colonne6505</t>
  </si>
  <si>
    <t>Colonne6506</t>
  </si>
  <si>
    <t>Colonne6507</t>
  </si>
  <si>
    <t>Colonne6508</t>
  </si>
  <si>
    <t>Colonne6509</t>
  </si>
  <si>
    <t>Colonne6510</t>
  </si>
  <si>
    <t>Colonne6511</t>
  </si>
  <si>
    <t>Colonne6512</t>
  </si>
  <si>
    <t>Colonne6513</t>
  </si>
  <si>
    <t>Colonne6514</t>
  </si>
  <si>
    <t>Colonne6515</t>
  </si>
  <si>
    <t>Colonne6516</t>
  </si>
  <si>
    <t>Colonne6517</t>
  </si>
  <si>
    <t>Colonne6518</t>
  </si>
  <si>
    <t>Colonne6519</t>
  </si>
  <si>
    <t>Colonne6520</t>
  </si>
  <si>
    <t>Colonne6521</t>
  </si>
  <si>
    <t>Colonne6522</t>
  </si>
  <si>
    <t>Colonne6523</t>
  </si>
  <si>
    <t>Colonne6524</t>
  </si>
  <si>
    <t>Colonne6525</t>
  </si>
  <si>
    <t>Colonne6526</t>
  </si>
  <si>
    <t>Colonne6527</t>
  </si>
  <si>
    <t>Colonne6528</t>
  </si>
  <si>
    <t>Colonne6529</t>
  </si>
  <si>
    <t>Colonne6530</t>
  </si>
  <si>
    <t>Colonne6531</t>
  </si>
  <si>
    <t>Colonne6532</t>
  </si>
  <si>
    <t>Colonne6533</t>
  </si>
  <si>
    <t>Colonne6534</t>
  </si>
  <si>
    <t>Colonne6535</t>
  </si>
  <si>
    <t>Colonne6536</t>
  </si>
  <si>
    <t>Colonne6537</t>
  </si>
  <si>
    <t>Colonne6538</t>
  </si>
  <si>
    <t>Colonne6539</t>
  </si>
  <si>
    <t>Colonne6540</t>
  </si>
  <si>
    <t>Colonne6541</t>
  </si>
  <si>
    <t>Colonne6542</t>
  </si>
  <si>
    <t>Colonne6543</t>
  </si>
  <si>
    <t>Colonne6544</t>
  </si>
  <si>
    <t>Colonne6545</t>
  </si>
  <si>
    <t>Colonne6546</t>
  </si>
  <si>
    <t>Colonne6547</t>
  </si>
  <si>
    <t>Colonne6548</t>
  </si>
  <si>
    <t>Colonne6549</t>
  </si>
  <si>
    <t>Colonne6550</t>
  </si>
  <si>
    <t>Colonne6551</t>
  </si>
  <si>
    <t>Colonne6552</t>
  </si>
  <si>
    <t>Colonne6553</t>
  </si>
  <si>
    <t>Colonne6554</t>
  </si>
  <si>
    <t>Colonne6555</t>
  </si>
  <si>
    <t>Colonne6556</t>
  </si>
  <si>
    <t>Colonne6557</t>
  </si>
  <si>
    <t>Colonne6558</t>
  </si>
  <si>
    <t>Colonne6559</t>
  </si>
  <si>
    <t>Colonne6560</t>
  </si>
  <si>
    <t>Colonne6561</t>
  </si>
  <si>
    <t>Colonne6562</t>
  </si>
  <si>
    <t>Colonne6563</t>
  </si>
  <si>
    <t>Colonne6564</t>
  </si>
  <si>
    <t>Colonne6565</t>
  </si>
  <si>
    <t>Colonne6566</t>
  </si>
  <si>
    <t>Colonne6567</t>
  </si>
  <si>
    <t>Colonne6568</t>
  </si>
  <si>
    <t>Colonne6569</t>
  </si>
  <si>
    <t>Colonne6570</t>
  </si>
  <si>
    <t>Colonne6571</t>
  </si>
  <si>
    <t>Colonne6572</t>
  </si>
  <si>
    <t>Colonne6573</t>
  </si>
  <si>
    <t>Colonne6574</t>
  </si>
  <si>
    <t>Colonne6575</t>
  </si>
  <si>
    <t>Colonne6576</t>
  </si>
  <si>
    <t>Colonne6577</t>
  </si>
  <si>
    <t>Colonne6578</t>
  </si>
  <si>
    <t>Colonne6579</t>
  </si>
  <si>
    <t>Colonne6580</t>
  </si>
  <si>
    <t>Colonne6581</t>
  </si>
  <si>
    <t>Colonne6582</t>
  </si>
  <si>
    <t>Colonne6583</t>
  </si>
  <si>
    <t>Colonne6584</t>
  </si>
  <si>
    <t>Colonne6585</t>
  </si>
  <si>
    <t>Colonne6586</t>
  </si>
  <si>
    <t>Colonne6587</t>
  </si>
  <si>
    <t>Colonne6588</t>
  </si>
  <si>
    <t>Colonne6589</t>
  </si>
  <si>
    <t>Colonne6590</t>
  </si>
  <si>
    <t>Colonne6591</t>
  </si>
  <si>
    <t>Colonne6592</t>
  </si>
  <si>
    <t>Colonne6593</t>
  </si>
  <si>
    <t>Colonne6594</t>
  </si>
  <si>
    <t>Colonne6595</t>
  </si>
  <si>
    <t>Colonne6596</t>
  </si>
  <si>
    <t>Colonne6597</t>
  </si>
  <si>
    <t>Colonne6598</t>
  </si>
  <si>
    <t>Colonne6599</t>
  </si>
  <si>
    <t>Colonne6600</t>
  </si>
  <si>
    <t>Colonne6601</t>
  </si>
  <si>
    <t>Colonne6602</t>
  </si>
  <si>
    <t>Colonne6603</t>
  </si>
  <si>
    <t>Colonne6604</t>
  </si>
  <si>
    <t>Colonne6605</t>
  </si>
  <si>
    <t>Colonne6606</t>
  </si>
  <si>
    <t>Colonne6607</t>
  </si>
  <si>
    <t>Colonne6608</t>
  </si>
  <si>
    <t>Colonne6609</t>
  </si>
  <si>
    <t>Colonne6610</t>
  </si>
  <si>
    <t>Colonne6611</t>
  </si>
  <si>
    <t>Colonne6612</t>
  </si>
  <si>
    <t>Colonne6613</t>
  </si>
  <si>
    <t>Colonne6614</t>
  </si>
  <si>
    <t>Colonne6615</t>
  </si>
  <si>
    <t>Colonne6616</t>
  </si>
  <si>
    <t>Colonne6617</t>
  </si>
  <si>
    <t>Colonne6618</t>
  </si>
  <si>
    <t>Colonne6619</t>
  </si>
  <si>
    <t>Colonne6620</t>
  </si>
  <si>
    <t>Colonne6621</t>
  </si>
  <si>
    <t>Colonne6622</t>
  </si>
  <si>
    <t>Colonne6623</t>
  </si>
  <si>
    <t>Colonne6624</t>
  </si>
  <si>
    <t>Colonne6625</t>
  </si>
  <si>
    <t>Colonne6626</t>
  </si>
  <si>
    <t>Colonne6627</t>
  </si>
  <si>
    <t>Colonne6628</t>
  </si>
  <si>
    <t>Colonne6629</t>
  </si>
  <si>
    <t>Colonne6630</t>
  </si>
  <si>
    <t>Colonne6631</t>
  </si>
  <si>
    <t>Colonne6632</t>
  </si>
  <si>
    <t>Colonne6633</t>
  </si>
  <si>
    <t>Colonne6634</t>
  </si>
  <si>
    <t>Colonne6635</t>
  </si>
  <si>
    <t>Colonne6636</t>
  </si>
  <si>
    <t>Colonne6637</t>
  </si>
  <si>
    <t>Colonne6638</t>
  </si>
  <si>
    <t>Colonne6639</t>
  </si>
  <si>
    <t>Colonne6640</t>
  </si>
  <si>
    <t>Colonne6641</t>
  </si>
  <si>
    <t>Colonne6642</t>
  </si>
  <si>
    <t>Colonne6643</t>
  </si>
  <si>
    <t>Colonne6644</t>
  </si>
  <si>
    <t>Colonne6645</t>
  </si>
  <si>
    <t>Colonne6646</t>
  </si>
  <si>
    <t>Colonne6647</t>
  </si>
  <si>
    <t>Colonne6648</t>
  </si>
  <si>
    <t>Colonne6649</t>
  </si>
  <si>
    <t>Colonne6650</t>
  </si>
  <si>
    <t>Colonne6651</t>
  </si>
  <si>
    <t>Colonne6652</t>
  </si>
  <si>
    <t>Colonne6653</t>
  </si>
  <si>
    <t>Colonne6654</t>
  </si>
  <si>
    <t>Colonne6655</t>
  </si>
  <si>
    <t>Colonne6656</t>
  </si>
  <si>
    <t>Colonne6657</t>
  </si>
  <si>
    <t>Colonne6658</t>
  </si>
  <si>
    <t>Colonne6659</t>
  </si>
  <si>
    <t>Colonne6660</t>
  </si>
  <si>
    <t>Colonne6661</t>
  </si>
  <si>
    <t>Colonne6662</t>
  </si>
  <si>
    <t>Colonne6663</t>
  </si>
  <si>
    <t>Colonne6664</t>
  </si>
  <si>
    <t>Colonne6665</t>
  </si>
  <si>
    <t>Colonne6666</t>
  </si>
  <si>
    <t>Colonne6667</t>
  </si>
  <si>
    <t>Colonne6668</t>
  </si>
  <si>
    <t>Colonne6669</t>
  </si>
  <si>
    <t>Colonne6670</t>
  </si>
  <si>
    <t>Colonne6671</t>
  </si>
  <si>
    <t>Colonne6672</t>
  </si>
  <si>
    <t>Colonne6673</t>
  </si>
  <si>
    <t>Colonne6674</t>
  </si>
  <si>
    <t>Colonne6675</t>
  </si>
  <si>
    <t>Colonne6676</t>
  </si>
  <si>
    <t>Colonne6677</t>
  </si>
  <si>
    <t>Colonne6678</t>
  </si>
  <si>
    <t>Colonne6679</t>
  </si>
  <si>
    <t>Colonne6680</t>
  </si>
  <si>
    <t>Colonne6681</t>
  </si>
  <si>
    <t>Colonne6682</t>
  </si>
  <si>
    <t>Colonne6683</t>
  </si>
  <si>
    <t>Colonne6684</t>
  </si>
  <si>
    <t>Colonne6685</t>
  </si>
  <si>
    <t>Colonne6686</t>
  </si>
  <si>
    <t>Colonne6687</t>
  </si>
  <si>
    <t>Colonne6688</t>
  </si>
  <si>
    <t>Colonne6689</t>
  </si>
  <si>
    <t>Colonne6690</t>
  </si>
  <si>
    <t>Colonne6691</t>
  </si>
  <si>
    <t>Colonne6692</t>
  </si>
  <si>
    <t>Colonne6693</t>
  </si>
  <si>
    <t>Colonne6694</t>
  </si>
  <si>
    <t>Colonne6695</t>
  </si>
  <si>
    <t>Colonne6696</t>
  </si>
  <si>
    <t>Colonne6697</t>
  </si>
  <si>
    <t>Colonne6698</t>
  </si>
  <si>
    <t>Colonne6699</t>
  </si>
  <si>
    <t>Colonne6700</t>
  </si>
  <si>
    <t>Colonne6701</t>
  </si>
  <si>
    <t>Colonne6702</t>
  </si>
  <si>
    <t>Colonne6703</t>
  </si>
  <si>
    <t>Colonne6704</t>
  </si>
  <si>
    <t>Colonne6705</t>
  </si>
  <si>
    <t>Colonne6706</t>
  </si>
  <si>
    <t>Colonne6707</t>
  </si>
  <si>
    <t>Colonne6708</t>
  </si>
  <si>
    <t>Colonne6709</t>
  </si>
  <si>
    <t>Colonne6710</t>
  </si>
  <si>
    <t>Colonne6711</t>
  </si>
  <si>
    <t>Colonne6712</t>
  </si>
  <si>
    <t>Colonne6713</t>
  </si>
  <si>
    <t>Colonne6714</t>
  </si>
  <si>
    <t>Colonne6715</t>
  </si>
  <si>
    <t>Colonne6716</t>
  </si>
  <si>
    <t>Colonne6717</t>
  </si>
  <si>
    <t>Colonne6718</t>
  </si>
  <si>
    <t>Colonne6719</t>
  </si>
  <si>
    <t>Colonne6720</t>
  </si>
  <si>
    <t>Colonne6721</t>
  </si>
  <si>
    <t>Colonne6722</t>
  </si>
  <si>
    <t>Colonne6723</t>
  </si>
  <si>
    <t>Colonne6724</t>
  </si>
  <si>
    <t>Colonne6725</t>
  </si>
  <si>
    <t>Colonne6726</t>
  </si>
  <si>
    <t>Colonne6727</t>
  </si>
  <si>
    <t>Colonne6728</t>
  </si>
  <si>
    <t>Colonne6729</t>
  </si>
  <si>
    <t>Colonne6730</t>
  </si>
  <si>
    <t>Colonne6731</t>
  </si>
  <si>
    <t>Colonne6732</t>
  </si>
  <si>
    <t>Colonne6733</t>
  </si>
  <si>
    <t>Colonne6734</t>
  </si>
  <si>
    <t>Colonne6735</t>
  </si>
  <si>
    <t>Colonne6736</t>
  </si>
  <si>
    <t>Colonne6737</t>
  </si>
  <si>
    <t>Colonne6738</t>
  </si>
  <si>
    <t>Colonne6739</t>
  </si>
  <si>
    <t>Colonne6740</t>
  </si>
  <si>
    <t>Colonne6741</t>
  </si>
  <si>
    <t>Colonne6742</t>
  </si>
  <si>
    <t>Colonne6743</t>
  </si>
  <si>
    <t>Colonne6744</t>
  </si>
  <si>
    <t>Colonne6745</t>
  </si>
  <si>
    <t>Colonne6746</t>
  </si>
  <si>
    <t>Colonne6747</t>
  </si>
  <si>
    <t>Colonne6748</t>
  </si>
  <si>
    <t>Colonne6749</t>
  </si>
  <si>
    <t>Colonne6750</t>
  </si>
  <si>
    <t>Colonne6751</t>
  </si>
  <si>
    <t>Colonne6752</t>
  </si>
  <si>
    <t>Colonne6753</t>
  </si>
  <si>
    <t>Colonne6754</t>
  </si>
  <si>
    <t>Colonne6755</t>
  </si>
  <si>
    <t>Colonne6756</t>
  </si>
  <si>
    <t>Colonne6757</t>
  </si>
  <si>
    <t>Colonne6758</t>
  </si>
  <si>
    <t>Colonne6759</t>
  </si>
  <si>
    <t>Colonne6760</t>
  </si>
  <si>
    <t>Colonne6761</t>
  </si>
  <si>
    <t>Colonne6762</t>
  </si>
  <si>
    <t>Colonne6763</t>
  </si>
  <si>
    <t>Colonne6764</t>
  </si>
  <si>
    <t>Colonne6765</t>
  </si>
  <si>
    <t>Colonne6766</t>
  </si>
  <si>
    <t>Colonne6767</t>
  </si>
  <si>
    <t>Colonne6768</t>
  </si>
  <si>
    <t>Colonne6769</t>
  </si>
  <si>
    <t>Colonne6770</t>
  </si>
  <si>
    <t>Colonne6771</t>
  </si>
  <si>
    <t>Colonne6772</t>
  </si>
  <si>
    <t>Colonne6773</t>
  </si>
  <si>
    <t>Colonne6774</t>
  </si>
  <si>
    <t>Colonne6775</t>
  </si>
  <si>
    <t>Colonne6776</t>
  </si>
  <si>
    <t>Colonne6777</t>
  </si>
  <si>
    <t>Colonne6778</t>
  </si>
  <si>
    <t>Colonne6779</t>
  </si>
  <si>
    <t>Colonne6780</t>
  </si>
  <si>
    <t>Colonne6781</t>
  </si>
  <si>
    <t>Colonne6782</t>
  </si>
  <si>
    <t>Colonne6783</t>
  </si>
  <si>
    <t>Colonne6784</t>
  </si>
  <si>
    <t>Colonne6785</t>
  </si>
  <si>
    <t>Colonne6786</t>
  </si>
  <si>
    <t>Colonne6787</t>
  </si>
  <si>
    <t>Colonne6788</t>
  </si>
  <si>
    <t>Colonne6789</t>
  </si>
  <si>
    <t>Colonne6790</t>
  </si>
  <si>
    <t>Colonne6791</t>
  </si>
  <si>
    <t>Colonne6792</t>
  </si>
  <si>
    <t>Colonne6793</t>
  </si>
  <si>
    <t>Colonne6794</t>
  </si>
  <si>
    <t>Colonne6795</t>
  </si>
  <si>
    <t>Colonne6796</t>
  </si>
  <si>
    <t>Colonne6797</t>
  </si>
  <si>
    <t>Colonne6798</t>
  </si>
  <si>
    <t>Colonne6799</t>
  </si>
  <si>
    <t>Colonne6800</t>
  </si>
  <si>
    <t>Colonne6801</t>
  </si>
  <si>
    <t>Colonne6802</t>
  </si>
  <si>
    <t>Colonne6803</t>
  </si>
  <si>
    <t>Colonne6804</t>
  </si>
  <si>
    <t>Colonne6805</t>
  </si>
  <si>
    <t>Colonne6806</t>
  </si>
  <si>
    <t>Colonne6807</t>
  </si>
  <si>
    <t>Colonne6808</t>
  </si>
  <si>
    <t>Colonne6809</t>
  </si>
  <si>
    <t>Colonne6810</t>
  </si>
  <si>
    <t>Colonne6811</t>
  </si>
  <si>
    <t>Colonne6812</t>
  </si>
  <si>
    <t>Colonne6813</t>
  </si>
  <si>
    <t>Colonne6814</t>
  </si>
  <si>
    <t>Colonne6815</t>
  </si>
  <si>
    <t>Colonne6816</t>
  </si>
  <si>
    <t>Colonne6817</t>
  </si>
  <si>
    <t>Colonne6818</t>
  </si>
  <si>
    <t>Colonne6819</t>
  </si>
  <si>
    <t>Colonne6820</t>
  </si>
  <si>
    <t>Colonne6821</t>
  </si>
  <si>
    <t>Colonne6822</t>
  </si>
  <si>
    <t>Colonne6823</t>
  </si>
  <si>
    <t>Colonne6824</t>
  </si>
  <si>
    <t>Colonne6825</t>
  </si>
  <si>
    <t>Colonne6826</t>
  </si>
  <si>
    <t>Colonne6827</t>
  </si>
  <si>
    <t>Colonne6828</t>
  </si>
  <si>
    <t>Colonne6829</t>
  </si>
  <si>
    <t>Colonne6830</t>
  </si>
  <si>
    <t>Colonne6831</t>
  </si>
  <si>
    <t>Colonne6832</t>
  </si>
  <si>
    <t>Colonne6833</t>
  </si>
  <si>
    <t>Colonne6834</t>
  </si>
  <si>
    <t>Colonne6835</t>
  </si>
  <si>
    <t>Colonne6836</t>
  </si>
  <si>
    <t>Colonne6837</t>
  </si>
  <si>
    <t>Colonne6838</t>
  </si>
  <si>
    <t>Colonne6839</t>
  </si>
  <si>
    <t>Colonne6840</t>
  </si>
  <si>
    <t>Colonne6841</t>
  </si>
  <si>
    <t>Colonne6842</t>
  </si>
  <si>
    <t>Colonne6843</t>
  </si>
  <si>
    <t>Colonne6844</t>
  </si>
  <si>
    <t>Colonne6845</t>
  </si>
  <si>
    <t>Colonne6846</t>
  </si>
  <si>
    <t>Colonne6847</t>
  </si>
  <si>
    <t>Colonne6848</t>
  </si>
  <si>
    <t>Colonne6849</t>
  </si>
  <si>
    <t>Colonne6850</t>
  </si>
  <si>
    <t>Colonne6851</t>
  </si>
  <si>
    <t>Colonne6852</t>
  </si>
  <si>
    <t>Colonne6853</t>
  </si>
  <si>
    <t>Colonne6854</t>
  </si>
  <si>
    <t>Colonne6855</t>
  </si>
  <si>
    <t>Colonne6856</t>
  </si>
  <si>
    <t>Colonne6857</t>
  </si>
  <si>
    <t>Colonne6858</t>
  </si>
  <si>
    <t>Colonne6859</t>
  </si>
  <si>
    <t>Colonne6860</t>
  </si>
  <si>
    <t>Colonne6861</t>
  </si>
  <si>
    <t>Colonne6862</t>
  </si>
  <si>
    <t>Colonne6863</t>
  </si>
  <si>
    <t>Colonne6864</t>
  </si>
  <si>
    <t>Colonne6865</t>
  </si>
  <si>
    <t>Colonne6866</t>
  </si>
  <si>
    <t>Colonne6867</t>
  </si>
  <si>
    <t>Colonne6868</t>
  </si>
  <si>
    <t>Colonne6869</t>
  </si>
  <si>
    <t>Colonne6870</t>
  </si>
  <si>
    <t>Colonne6871</t>
  </si>
  <si>
    <t>Colonne6872</t>
  </si>
  <si>
    <t>Colonne6873</t>
  </si>
  <si>
    <t>Colonne6874</t>
  </si>
  <si>
    <t>Colonne6875</t>
  </si>
  <si>
    <t>Colonne6876</t>
  </si>
  <si>
    <t>Colonne6877</t>
  </si>
  <si>
    <t>Colonne6878</t>
  </si>
  <si>
    <t>Colonne6879</t>
  </si>
  <si>
    <t>Colonne6880</t>
  </si>
  <si>
    <t>Colonne6881</t>
  </si>
  <si>
    <t>Colonne6882</t>
  </si>
  <si>
    <t>Colonne6883</t>
  </si>
  <si>
    <t>Colonne6884</t>
  </si>
  <si>
    <t>Colonne6885</t>
  </si>
  <si>
    <t>Colonne6886</t>
  </si>
  <si>
    <t>Colonne6887</t>
  </si>
  <si>
    <t>Colonne6888</t>
  </si>
  <si>
    <t>Colonne6889</t>
  </si>
  <si>
    <t>Colonne6890</t>
  </si>
  <si>
    <t>Colonne6891</t>
  </si>
  <si>
    <t>Colonne6892</t>
  </si>
  <si>
    <t>Colonne6893</t>
  </si>
  <si>
    <t>Colonne6894</t>
  </si>
  <si>
    <t>Colonne6895</t>
  </si>
  <si>
    <t>Colonne6896</t>
  </si>
  <si>
    <t>Colonne6897</t>
  </si>
  <si>
    <t>Colonne6898</t>
  </si>
  <si>
    <t>Colonne6899</t>
  </si>
  <si>
    <t>Colonne6900</t>
  </si>
  <si>
    <t>Colonne6901</t>
  </si>
  <si>
    <t>Colonne6902</t>
  </si>
  <si>
    <t>Colonne6903</t>
  </si>
  <si>
    <t>Colonne6904</t>
  </si>
  <si>
    <t>Colonne6905</t>
  </si>
  <si>
    <t>Colonne6906</t>
  </si>
  <si>
    <t>Colonne6907</t>
  </si>
  <si>
    <t>Colonne6908</t>
  </si>
  <si>
    <t>Colonne6909</t>
  </si>
  <si>
    <t>Colonne6910</t>
  </si>
  <si>
    <t>Colonne6911</t>
  </si>
  <si>
    <t>Colonne6912</t>
  </si>
  <si>
    <t>Colonne6913</t>
  </si>
  <si>
    <t>Colonne6914</t>
  </si>
  <si>
    <t>Colonne6915</t>
  </si>
  <si>
    <t>Colonne6916</t>
  </si>
  <si>
    <t>Colonne6917</t>
  </si>
  <si>
    <t>Colonne6918</t>
  </si>
  <si>
    <t>Colonne6919</t>
  </si>
  <si>
    <t>Colonne6920</t>
  </si>
  <si>
    <t>Colonne6921</t>
  </si>
  <si>
    <t>Colonne6922</t>
  </si>
  <si>
    <t>Colonne6923</t>
  </si>
  <si>
    <t>Colonne6924</t>
  </si>
  <si>
    <t>Colonne6925</t>
  </si>
  <si>
    <t>Colonne6926</t>
  </si>
  <si>
    <t>Colonne6927</t>
  </si>
  <si>
    <t>Colonne6928</t>
  </si>
  <si>
    <t>Colonne6929</t>
  </si>
  <si>
    <t>Colonne6930</t>
  </si>
  <si>
    <t>Colonne6931</t>
  </si>
  <si>
    <t>Colonne6932</t>
  </si>
  <si>
    <t>Colonne6933</t>
  </si>
  <si>
    <t>Colonne6934</t>
  </si>
  <si>
    <t>Colonne6935</t>
  </si>
  <si>
    <t>Colonne6936</t>
  </si>
  <si>
    <t>Colonne6937</t>
  </si>
  <si>
    <t>Colonne6938</t>
  </si>
  <si>
    <t>Colonne6939</t>
  </si>
  <si>
    <t>Colonne6940</t>
  </si>
  <si>
    <t>Colonne6941</t>
  </si>
  <si>
    <t>Colonne6942</t>
  </si>
  <si>
    <t>Colonne6943</t>
  </si>
  <si>
    <t>Colonne6944</t>
  </si>
  <si>
    <t>Colonne6945</t>
  </si>
  <si>
    <t>Colonne6946</t>
  </si>
  <si>
    <t>Colonne6947</t>
  </si>
  <si>
    <t>Colonne6948</t>
  </si>
  <si>
    <t>Colonne6949</t>
  </si>
  <si>
    <t>Colonne6950</t>
  </si>
  <si>
    <t>Colonne6951</t>
  </si>
  <si>
    <t>Colonne6952</t>
  </si>
  <si>
    <t>Colonne6953</t>
  </si>
  <si>
    <t>Colonne6954</t>
  </si>
  <si>
    <t>Colonne6955</t>
  </si>
  <si>
    <t>Colonne6956</t>
  </si>
  <si>
    <t>Colonne6957</t>
  </si>
  <si>
    <t>Colonne6958</t>
  </si>
  <si>
    <t>Colonne6959</t>
  </si>
  <si>
    <t>Colonne6960</t>
  </si>
  <si>
    <t>Colonne6961</t>
  </si>
  <si>
    <t>Colonne6962</t>
  </si>
  <si>
    <t>Colonne6963</t>
  </si>
  <si>
    <t>Colonne6964</t>
  </si>
  <si>
    <t>Colonne6965</t>
  </si>
  <si>
    <t>Colonne6966</t>
  </si>
  <si>
    <t>Colonne6967</t>
  </si>
  <si>
    <t>Colonne6968</t>
  </si>
  <si>
    <t>Colonne6969</t>
  </si>
  <si>
    <t>Colonne6970</t>
  </si>
  <si>
    <t>Colonne6971</t>
  </si>
  <si>
    <t>Colonne6972</t>
  </si>
  <si>
    <t>Colonne6973</t>
  </si>
  <si>
    <t>Colonne6974</t>
  </si>
  <si>
    <t>Colonne6975</t>
  </si>
  <si>
    <t>Colonne6976</t>
  </si>
  <si>
    <t>Colonne6977</t>
  </si>
  <si>
    <t>Colonne6978</t>
  </si>
  <si>
    <t>Colonne6979</t>
  </si>
  <si>
    <t>Colonne6980</t>
  </si>
  <si>
    <t>Colonne6981</t>
  </si>
  <si>
    <t>Colonne6982</t>
  </si>
  <si>
    <t>Colonne6983</t>
  </si>
  <si>
    <t>Colonne6984</t>
  </si>
  <si>
    <t>Colonne6985</t>
  </si>
  <si>
    <t>Colonne6986</t>
  </si>
  <si>
    <t>Colonne6987</t>
  </si>
  <si>
    <t>Colonne6988</t>
  </si>
  <si>
    <t>Colonne6989</t>
  </si>
  <si>
    <t>Colonne6990</t>
  </si>
  <si>
    <t>Colonne6991</t>
  </si>
  <si>
    <t>Colonne6992</t>
  </si>
  <si>
    <t>Colonne6993</t>
  </si>
  <si>
    <t>Colonne6994</t>
  </si>
  <si>
    <t>Colonne6995</t>
  </si>
  <si>
    <t>Colonne6996</t>
  </si>
  <si>
    <t>Colonne6997</t>
  </si>
  <si>
    <t>Colonne6998</t>
  </si>
  <si>
    <t>Colonne6999</t>
  </si>
  <si>
    <t>Colonne7000</t>
  </si>
  <si>
    <t>Colonne7001</t>
  </si>
  <si>
    <t>Colonne7002</t>
  </si>
  <si>
    <t>Colonne7003</t>
  </si>
  <si>
    <t>Colonne7004</t>
  </si>
  <si>
    <t>Colonne7005</t>
  </si>
  <si>
    <t>Colonne7006</t>
  </si>
  <si>
    <t>Colonne7007</t>
  </si>
  <si>
    <t>Colonne7008</t>
  </si>
  <si>
    <t>Colonne7009</t>
  </si>
  <si>
    <t>Colonne7010</t>
  </si>
  <si>
    <t>Colonne7011</t>
  </si>
  <si>
    <t>Colonne7012</t>
  </si>
  <si>
    <t>Colonne7013</t>
  </si>
  <si>
    <t>Colonne7014</t>
  </si>
  <si>
    <t>Colonne7015</t>
  </si>
  <si>
    <t>Colonne7016</t>
  </si>
  <si>
    <t>Colonne7017</t>
  </si>
  <si>
    <t>Colonne7018</t>
  </si>
  <si>
    <t>Colonne7019</t>
  </si>
  <si>
    <t>Colonne7020</t>
  </si>
  <si>
    <t>Colonne7021</t>
  </si>
  <si>
    <t>Colonne7022</t>
  </si>
  <si>
    <t>Colonne7023</t>
  </si>
  <si>
    <t>Colonne7024</t>
  </si>
  <si>
    <t>Colonne7025</t>
  </si>
  <si>
    <t>Colonne7026</t>
  </si>
  <si>
    <t>Colonne7027</t>
  </si>
  <si>
    <t>Colonne7028</t>
  </si>
  <si>
    <t>Colonne7029</t>
  </si>
  <si>
    <t>Colonne7030</t>
  </si>
  <si>
    <t>Colonne7031</t>
  </si>
  <si>
    <t>Colonne7032</t>
  </si>
  <si>
    <t>Colonne7033</t>
  </si>
  <si>
    <t>Colonne7034</t>
  </si>
  <si>
    <t>Colonne7035</t>
  </si>
  <si>
    <t>Colonne7036</t>
  </si>
  <si>
    <t>Colonne7037</t>
  </si>
  <si>
    <t>Colonne7038</t>
  </si>
  <si>
    <t>Colonne7039</t>
  </si>
  <si>
    <t>Colonne7040</t>
  </si>
  <si>
    <t>Colonne7041</t>
  </si>
  <si>
    <t>Colonne7042</t>
  </si>
  <si>
    <t>Colonne7043</t>
  </si>
  <si>
    <t>Colonne7044</t>
  </si>
  <si>
    <t>Colonne7045</t>
  </si>
  <si>
    <t>Colonne7046</t>
  </si>
  <si>
    <t>Colonne7047</t>
  </si>
  <si>
    <t>Colonne7048</t>
  </si>
  <si>
    <t>Colonne7049</t>
  </si>
  <si>
    <t>Colonne7050</t>
  </si>
  <si>
    <t>Colonne7051</t>
  </si>
  <si>
    <t>Colonne7052</t>
  </si>
  <si>
    <t>Colonne7053</t>
  </si>
  <si>
    <t>Colonne7054</t>
  </si>
  <si>
    <t>Colonne7055</t>
  </si>
  <si>
    <t>Colonne7056</t>
  </si>
  <si>
    <t>Colonne7057</t>
  </si>
  <si>
    <t>Colonne7058</t>
  </si>
  <si>
    <t>Colonne7059</t>
  </si>
  <si>
    <t>Colonne7060</t>
  </si>
  <si>
    <t>Colonne7061</t>
  </si>
  <si>
    <t>Colonne7062</t>
  </si>
  <si>
    <t>Colonne7063</t>
  </si>
  <si>
    <t>Colonne7064</t>
  </si>
  <si>
    <t>Colonne7065</t>
  </si>
  <si>
    <t>Colonne7066</t>
  </si>
  <si>
    <t>Colonne7067</t>
  </si>
  <si>
    <t>Colonne7068</t>
  </si>
  <si>
    <t>Colonne7069</t>
  </si>
  <si>
    <t>Colonne7070</t>
  </si>
  <si>
    <t>Colonne7071</t>
  </si>
  <si>
    <t>Colonne7072</t>
  </si>
  <si>
    <t>Colonne7073</t>
  </si>
  <si>
    <t>Colonne7074</t>
  </si>
  <si>
    <t>Colonne7075</t>
  </si>
  <si>
    <t>Colonne7076</t>
  </si>
  <si>
    <t>Colonne7077</t>
  </si>
  <si>
    <t>Colonne7078</t>
  </si>
  <si>
    <t>Colonne7079</t>
  </si>
  <si>
    <t>Colonne7080</t>
  </si>
  <si>
    <t>Colonne7081</t>
  </si>
  <si>
    <t>Colonne7082</t>
  </si>
  <si>
    <t>Colonne7083</t>
  </si>
  <si>
    <t>Colonne7084</t>
  </si>
  <si>
    <t>Colonne7085</t>
  </si>
  <si>
    <t>Colonne7086</t>
  </si>
  <si>
    <t>Colonne7087</t>
  </si>
  <si>
    <t>Colonne7088</t>
  </si>
  <si>
    <t>Colonne7089</t>
  </si>
  <si>
    <t>Colonne7090</t>
  </si>
  <si>
    <t>Colonne7091</t>
  </si>
  <si>
    <t>Colonne7092</t>
  </si>
  <si>
    <t>Colonne7093</t>
  </si>
  <si>
    <t>Colonne7094</t>
  </si>
  <si>
    <t>Colonne7095</t>
  </si>
  <si>
    <t>Colonne7096</t>
  </si>
  <si>
    <t>Colonne7097</t>
  </si>
  <si>
    <t>Colonne7098</t>
  </si>
  <si>
    <t>Colonne7099</t>
  </si>
  <si>
    <t>Colonne7100</t>
  </si>
  <si>
    <t>Colonne7101</t>
  </si>
  <si>
    <t>Colonne7102</t>
  </si>
  <si>
    <t>Colonne7103</t>
  </si>
  <si>
    <t>Colonne7104</t>
  </si>
  <si>
    <t>Colonne7105</t>
  </si>
  <si>
    <t>Colonne7106</t>
  </si>
  <si>
    <t>Colonne7107</t>
  </si>
  <si>
    <t>Colonne7108</t>
  </si>
  <si>
    <t>Colonne7109</t>
  </si>
  <si>
    <t>Colonne7110</t>
  </si>
  <si>
    <t>Colonne7111</t>
  </si>
  <si>
    <t>Colonne7112</t>
  </si>
  <si>
    <t>Colonne7113</t>
  </si>
  <si>
    <t>Colonne7114</t>
  </si>
  <si>
    <t>Colonne7115</t>
  </si>
  <si>
    <t>Colonne7116</t>
  </si>
  <si>
    <t>Colonne7117</t>
  </si>
  <si>
    <t>Colonne7118</t>
  </si>
  <si>
    <t>Colonne7119</t>
  </si>
  <si>
    <t>Colonne7120</t>
  </si>
  <si>
    <t>Colonne7121</t>
  </si>
  <si>
    <t>Colonne7122</t>
  </si>
  <si>
    <t>Colonne7123</t>
  </si>
  <si>
    <t>Colonne7124</t>
  </si>
  <si>
    <t>Colonne7125</t>
  </si>
  <si>
    <t>Colonne7126</t>
  </si>
  <si>
    <t>Colonne7127</t>
  </si>
  <si>
    <t>Colonne7128</t>
  </si>
  <si>
    <t>Colonne7129</t>
  </si>
  <si>
    <t>Colonne7130</t>
  </si>
  <si>
    <t>Colonne7131</t>
  </si>
  <si>
    <t>Colonne7132</t>
  </si>
  <si>
    <t>Colonne7133</t>
  </si>
  <si>
    <t>Colonne7134</t>
  </si>
  <si>
    <t>Colonne7135</t>
  </si>
  <si>
    <t>Colonne7136</t>
  </si>
  <si>
    <t>Colonne7137</t>
  </si>
  <si>
    <t>Colonne7138</t>
  </si>
  <si>
    <t>Colonne7139</t>
  </si>
  <si>
    <t>Colonne7140</t>
  </si>
  <si>
    <t>Colonne7141</t>
  </si>
  <si>
    <t>Colonne7142</t>
  </si>
  <si>
    <t>Colonne7143</t>
  </si>
  <si>
    <t>Colonne7144</t>
  </si>
  <si>
    <t>Colonne7145</t>
  </si>
  <si>
    <t>Colonne7146</t>
  </si>
  <si>
    <t>Colonne7147</t>
  </si>
  <si>
    <t>Colonne7148</t>
  </si>
  <si>
    <t>Colonne7149</t>
  </si>
  <si>
    <t>Colonne7150</t>
  </si>
  <si>
    <t>Colonne7151</t>
  </si>
  <si>
    <t>Colonne7152</t>
  </si>
  <si>
    <t>Colonne7153</t>
  </si>
  <si>
    <t>Colonne7154</t>
  </si>
  <si>
    <t>Colonne7155</t>
  </si>
  <si>
    <t>Colonne7156</t>
  </si>
  <si>
    <t>Colonne7157</t>
  </si>
  <si>
    <t>Colonne7158</t>
  </si>
  <si>
    <t>Colonne7159</t>
  </si>
  <si>
    <t>Colonne7160</t>
  </si>
  <si>
    <t>Colonne7161</t>
  </si>
  <si>
    <t>Colonne7162</t>
  </si>
  <si>
    <t>Colonne7163</t>
  </si>
  <si>
    <t>Colonne7164</t>
  </si>
  <si>
    <t>Colonne7165</t>
  </si>
  <si>
    <t>Colonne7166</t>
  </si>
  <si>
    <t>Colonne7167</t>
  </si>
  <si>
    <t>Colonne7168</t>
  </si>
  <si>
    <t>Colonne7169</t>
  </si>
  <si>
    <t>Colonne7170</t>
  </si>
  <si>
    <t>Colonne7171</t>
  </si>
  <si>
    <t>Colonne7172</t>
  </si>
  <si>
    <t>Colonne7173</t>
  </si>
  <si>
    <t>Colonne7174</t>
  </si>
  <si>
    <t>Colonne7175</t>
  </si>
  <si>
    <t>Colonne7176</t>
  </si>
  <si>
    <t>Colonne7177</t>
  </si>
  <si>
    <t>Colonne7178</t>
  </si>
  <si>
    <t>Colonne7179</t>
  </si>
  <si>
    <t>Colonne7180</t>
  </si>
  <si>
    <t>Colonne7181</t>
  </si>
  <si>
    <t>Colonne7182</t>
  </si>
  <si>
    <t>Colonne7183</t>
  </si>
  <si>
    <t>Colonne7184</t>
  </si>
  <si>
    <t>Colonne7185</t>
  </si>
  <si>
    <t>Colonne7186</t>
  </si>
  <si>
    <t>Colonne7187</t>
  </si>
  <si>
    <t>Colonne7188</t>
  </si>
  <si>
    <t>Colonne7189</t>
  </si>
  <si>
    <t>Colonne7190</t>
  </si>
  <si>
    <t>Colonne7191</t>
  </si>
  <si>
    <t>Colonne7192</t>
  </si>
  <si>
    <t>Colonne7193</t>
  </si>
  <si>
    <t>Colonne7194</t>
  </si>
  <si>
    <t>Colonne7195</t>
  </si>
  <si>
    <t>Colonne7196</t>
  </si>
  <si>
    <t>Colonne7197</t>
  </si>
  <si>
    <t>Colonne7198</t>
  </si>
  <si>
    <t>Colonne7199</t>
  </si>
  <si>
    <t>Colonne7200</t>
  </si>
  <si>
    <t>Colonne7201</t>
  </si>
  <si>
    <t>Colonne7202</t>
  </si>
  <si>
    <t>Colonne7203</t>
  </si>
  <si>
    <t>Colonne7204</t>
  </si>
  <si>
    <t>Colonne7205</t>
  </si>
  <si>
    <t>Colonne7206</t>
  </si>
  <si>
    <t>Colonne7207</t>
  </si>
  <si>
    <t>Colonne7208</t>
  </si>
  <si>
    <t>Colonne7209</t>
  </si>
  <si>
    <t>Colonne7210</t>
  </si>
  <si>
    <t>Colonne7211</t>
  </si>
  <si>
    <t>Colonne7212</t>
  </si>
  <si>
    <t>Colonne7213</t>
  </si>
  <si>
    <t>Colonne7214</t>
  </si>
  <si>
    <t>Colonne7215</t>
  </si>
  <si>
    <t>Colonne7216</t>
  </si>
  <si>
    <t>Colonne7217</t>
  </si>
  <si>
    <t>Colonne7218</t>
  </si>
  <si>
    <t>Colonne7219</t>
  </si>
  <si>
    <t>Colonne7220</t>
  </si>
  <si>
    <t>Colonne7221</t>
  </si>
  <si>
    <t>Colonne7222</t>
  </si>
  <si>
    <t>Colonne7223</t>
  </si>
  <si>
    <t>Colonne7224</t>
  </si>
  <si>
    <t>Colonne7225</t>
  </si>
  <si>
    <t>Colonne7226</t>
  </si>
  <si>
    <t>Colonne7227</t>
  </si>
  <si>
    <t>Colonne7228</t>
  </si>
  <si>
    <t>Colonne7229</t>
  </si>
  <si>
    <t>Colonne7230</t>
  </si>
  <si>
    <t>Colonne7231</t>
  </si>
  <si>
    <t>Colonne7232</t>
  </si>
  <si>
    <t>Colonne7233</t>
  </si>
  <si>
    <t>Colonne7234</t>
  </si>
  <si>
    <t>Colonne7235</t>
  </si>
  <si>
    <t>Colonne7236</t>
  </si>
  <si>
    <t>Colonne7237</t>
  </si>
  <si>
    <t>Colonne7238</t>
  </si>
  <si>
    <t>Colonne7239</t>
  </si>
  <si>
    <t>Colonne7240</t>
  </si>
  <si>
    <t>Colonne7241</t>
  </si>
  <si>
    <t>Colonne7242</t>
  </si>
  <si>
    <t>Colonne7243</t>
  </si>
  <si>
    <t>Colonne7244</t>
  </si>
  <si>
    <t>Colonne7245</t>
  </si>
  <si>
    <t>Colonne7246</t>
  </si>
  <si>
    <t>Colonne7247</t>
  </si>
  <si>
    <t>Colonne7248</t>
  </si>
  <si>
    <t>Colonne7249</t>
  </si>
  <si>
    <t>Colonne7250</t>
  </si>
  <si>
    <t>Colonne7251</t>
  </si>
  <si>
    <t>Colonne7252</t>
  </si>
  <si>
    <t>Colonne7253</t>
  </si>
  <si>
    <t>Colonne7254</t>
  </si>
  <si>
    <t>Colonne7255</t>
  </si>
  <si>
    <t>Colonne7256</t>
  </si>
  <si>
    <t>Colonne7257</t>
  </si>
  <si>
    <t>Colonne7258</t>
  </si>
  <si>
    <t>Colonne7259</t>
  </si>
  <si>
    <t>Colonne7260</t>
  </si>
  <si>
    <t>Colonne7261</t>
  </si>
  <si>
    <t>Colonne7262</t>
  </si>
  <si>
    <t>Colonne7263</t>
  </si>
  <si>
    <t>Colonne7264</t>
  </si>
  <si>
    <t>Colonne7265</t>
  </si>
  <si>
    <t>Colonne7266</t>
  </si>
  <si>
    <t>Colonne7267</t>
  </si>
  <si>
    <t>Colonne7268</t>
  </si>
  <si>
    <t>Colonne7269</t>
  </si>
  <si>
    <t>Colonne7270</t>
  </si>
  <si>
    <t>Colonne7271</t>
  </si>
  <si>
    <t>Colonne7272</t>
  </si>
  <si>
    <t>Colonne7273</t>
  </si>
  <si>
    <t>Colonne7274</t>
  </si>
  <si>
    <t>Colonne7275</t>
  </si>
  <si>
    <t>Colonne7276</t>
  </si>
  <si>
    <t>Colonne7277</t>
  </si>
  <si>
    <t>Colonne7278</t>
  </si>
  <si>
    <t>Colonne7279</t>
  </si>
  <si>
    <t>Colonne7280</t>
  </si>
  <si>
    <t>Colonne7281</t>
  </si>
  <si>
    <t>Colonne7282</t>
  </si>
  <si>
    <t>Colonne7283</t>
  </si>
  <si>
    <t>Colonne7284</t>
  </si>
  <si>
    <t>Colonne7285</t>
  </si>
  <si>
    <t>Colonne7286</t>
  </si>
  <si>
    <t>Colonne7287</t>
  </si>
  <si>
    <t>Colonne7288</t>
  </si>
  <si>
    <t>Colonne7289</t>
  </si>
  <si>
    <t>Colonne7290</t>
  </si>
  <si>
    <t>Colonne7291</t>
  </si>
  <si>
    <t>Colonne7292</t>
  </si>
  <si>
    <t>Colonne7293</t>
  </si>
  <si>
    <t>Colonne7294</t>
  </si>
  <si>
    <t>Colonne7295</t>
  </si>
  <si>
    <t>Colonne7296</t>
  </si>
  <si>
    <t>Colonne7297</t>
  </si>
  <si>
    <t>Colonne7298</t>
  </si>
  <si>
    <t>Colonne7299</t>
  </si>
  <si>
    <t>Colonne7300</t>
  </si>
  <si>
    <t>Colonne7301</t>
  </si>
  <si>
    <t>Colonne7302</t>
  </si>
  <si>
    <t>Colonne7303</t>
  </si>
  <si>
    <t>Colonne7304</t>
  </si>
  <si>
    <t>Colonne7305</t>
  </si>
  <si>
    <t>Colonne7306</t>
  </si>
  <si>
    <t>Colonne7307</t>
  </si>
  <si>
    <t>Colonne7308</t>
  </si>
  <si>
    <t>Colonne7309</t>
  </si>
  <si>
    <t>Colonne7310</t>
  </si>
  <si>
    <t>Colonne7311</t>
  </si>
  <si>
    <t>Colonne7312</t>
  </si>
  <si>
    <t>Colonne7313</t>
  </si>
  <si>
    <t>Colonne7314</t>
  </si>
  <si>
    <t>Colonne7315</t>
  </si>
  <si>
    <t>Colonne7316</t>
  </si>
  <si>
    <t>Colonne7317</t>
  </si>
  <si>
    <t>Colonne7318</t>
  </si>
  <si>
    <t>Colonne7319</t>
  </si>
  <si>
    <t>Colonne7320</t>
  </si>
  <si>
    <t>Colonne7321</t>
  </si>
  <si>
    <t>Colonne7322</t>
  </si>
  <si>
    <t>Colonne7323</t>
  </si>
  <si>
    <t>Colonne7324</t>
  </si>
  <si>
    <t>Colonne7325</t>
  </si>
  <si>
    <t>Colonne7326</t>
  </si>
  <si>
    <t>Colonne7327</t>
  </si>
  <si>
    <t>Colonne7328</t>
  </si>
  <si>
    <t>Colonne7329</t>
  </si>
  <si>
    <t>Colonne7330</t>
  </si>
  <si>
    <t>Colonne7331</t>
  </si>
  <si>
    <t>Colonne7332</t>
  </si>
  <si>
    <t>Colonne7333</t>
  </si>
  <si>
    <t>Colonne7334</t>
  </si>
  <si>
    <t>Colonne7335</t>
  </si>
  <si>
    <t>Colonne7336</t>
  </si>
  <si>
    <t>Colonne7337</t>
  </si>
  <si>
    <t>Colonne7338</t>
  </si>
  <si>
    <t>Colonne7339</t>
  </si>
  <si>
    <t>Colonne7340</t>
  </si>
  <si>
    <t>Colonne7341</t>
  </si>
  <si>
    <t>Colonne7342</t>
  </si>
  <si>
    <t>Colonne7343</t>
  </si>
  <si>
    <t>Colonne7344</t>
  </si>
  <si>
    <t>Colonne7345</t>
  </si>
  <si>
    <t>Colonne7346</t>
  </si>
  <si>
    <t>Colonne7347</t>
  </si>
  <si>
    <t>Colonne7348</t>
  </si>
  <si>
    <t>Colonne7349</t>
  </si>
  <si>
    <t>Colonne7350</t>
  </si>
  <si>
    <t>Colonne7351</t>
  </si>
  <si>
    <t>Colonne7352</t>
  </si>
  <si>
    <t>Colonne7353</t>
  </si>
  <si>
    <t>Colonne7354</t>
  </si>
  <si>
    <t>Colonne7355</t>
  </si>
  <si>
    <t>Colonne7356</t>
  </si>
  <si>
    <t>Colonne7357</t>
  </si>
  <si>
    <t>Colonne7358</t>
  </si>
  <si>
    <t>Colonne7359</t>
  </si>
  <si>
    <t>Colonne7360</t>
  </si>
  <si>
    <t>Colonne7361</t>
  </si>
  <si>
    <t>Colonne7362</t>
  </si>
  <si>
    <t>Colonne7363</t>
  </si>
  <si>
    <t>Colonne7364</t>
  </si>
  <si>
    <t>Colonne7365</t>
  </si>
  <si>
    <t>Colonne7366</t>
  </si>
  <si>
    <t>Colonne7367</t>
  </si>
  <si>
    <t>Colonne7368</t>
  </si>
  <si>
    <t>Colonne7369</t>
  </si>
  <si>
    <t>Colonne7370</t>
  </si>
  <si>
    <t>Colonne7371</t>
  </si>
  <si>
    <t>Colonne7372</t>
  </si>
  <si>
    <t>Colonne7373</t>
  </si>
  <si>
    <t>Colonne7374</t>
  </si>
  <si>
    <t>Colonne7375</t>
  </si>
  <si>
    <t>Colonne7376</t>
  </si>
  <si>
    <t>Colonne7377</t>
  </si>
  <si>
    <t>Colonne7378</t>
  </si>
  <si>
    <t>Colonne7379</t>
  </si>
  <si>
    <t>Colonne7380</t>
  </si>
  <si>
    <t>Colonne7381</t>
  </si>
  <si>
    <t>Colonne7382</t>
  </si>
  <si>
    <t>Colonne7383</t>
  </si>
  <si>
    <t>Colonne7384</t>
  </si>
  <si>
    <t>Colonne7385</t>
  </si>
  <si>
    <t>Colonne7386</t>
  </si>
  <si>
    <t>Colonne7387</t>
  </si>
  <si>
    <t>Colonne7388</t>
  </si>
  <si>
    <t>Colonne7389</t>
  </si>
  <si>
    <t>Colonne7390</t>
  </si>
  <si>
    <t>Colonne7391</t>
  </si>
  <si>
    <t>Colonne7392</t>
  </si>
  <si>
    <t>Colonne7393</t>
  </si>
  <si>
    <t>Colonne7394</t>
  </si>
  <si>
    <t>Colonne7395</t>
  </si>
  <si>
    <t>Colonne7396</t>
  </si>
  <si>
    <t>Colonne7397</t>
  </si>
  <si>
    <t>Colonne7398</t>
  </si>
  <si>
    <t>Colonne7399</t>
  </si>
  <si>
    <t>Colonne7400</t>
  </si>
  <si>
    <t>Colonne7401</t>
  </si>
  <si>
    <t>Colonne7402</t>
  </si>
  <si>
    <t>Colonne7403</t>
  </si>
  <si>
    <t>Colonne7404</t>
  </si>
  <si>
    <t>Colonne7405</t>
  </si>
  <si>
    <t>Colonne7406</t>
  </si>
  <si>
    <t>Colonne7407</t>
  </si>
  <si>
    <t>Colonne7408</t>
  </si>
  <si>
    <t>Colonne7409</t>
  </si>
  <si>
    <t>Colonne7410</t>
  </si>
  <si>
    <t>Colonne7411</t>
  </si>
  <si>
    <t>Colonne7412</t>
  </si>
  <si>
    <t>Colonne7413</t>
  </si>
  <si>
    <t>Colonne7414</t>
  </si>
  <si>
    <t>Colonne7415</t>
  </si>
  <si>
    <t>Colonne7416</t>
  </si>
  <si>
    <t>Colonne7417</t>
  </si>
  <si>
    <t>Colonne7418</t>
  </si>
  <si>
    <t>Colonne7419</t>
  </si>
  <si>
    <t>Colonne7420</t>
  </si>
  <si>
    <t>Colonne7421</t>
  </si>
  <si>
    <t>Colonne7422</t>
  </si>
  <si>
    <t>Colonne7423</t>
  </si>
  <si>
    <t>Colonne7424</t>
  </si>
  <si>
    <t>Colonne7425</t>
  </si>
  <si>
    <t>Colonne7426</t>
  </si>
  <si>
    <t>Colonne7427</t>
  </si>
  <si>
    <t>Colonne7428</t>
  </si>
  <si>
    <t>Colonne7429</t>
  </si>
  <si>
    <t>Colonne7430</t>
  </si>
  <si>
    <t>Colonne7431</t>
  </si>
  <si>
    <t>Colonne7432</t>
  </si>
  <si>
    <t>Colonne7433</t>
  </si>
  <si>
    <t>Colonne7434</t>
  </si>
  <si>
    <t>Colonne7435</t>
  </si>
  <si>
    <t>Colonne7436</t>
  </si>
  <si>
    <t>Colonne7437</t>
  </si>
  <si>
    <t>Colonne7438</t>
  </si>
  <si>
    <t>Colonne7439</t>
  </si>
  <si>
    <t>Colonne7440</t>
  </si>
  <si>
    <t>Colonne7441</t>
  </si>
  <si>
    <t>Colonne7442</t>
  </si>
  <si>
    <t>Colonne7443</t>
  </si>
  <si>
    <t>Colonne7444</t>
  </si>
  <si>
    <t>Colonne7445</t>
  </si>
  <si>
    <t>Colonne7446</t>
  </si>
  <si>
    <t>Colonne7447</t>
  </si>
  <si>
    <t>Colonne7448</t>
  </si>
  <si>
    <t>Colonne7449</t>
  </si>
  <si>
    <t>Colonne7450</t>
  </si>
  <si>
    <t>Colonne7451</t>
  </si>
  <si>
    <t>Colonne7452</t>
  </si>
  <si>
    <t>Colonne7453</t>
  </si>
  <si>
    <t>Colonne7454</t>
  </si>
  <si>
    <t>Colonne7455</t>
  </si>
  <si>
    <t>Colonne7456</t>
  </si>
  <si>
    <t>Colonne7457</t>
  </si>
  <si>
    <t>Colonne7458</t>
  </si>
  <si>
    <t>Colonne7459</t>
  </si>
  <si>
    <t>Colonne7460</t>
  </si>
  <si>
    <t>Colonne7461</t>
  </si>
  <si>
    <t>Colonne7462</t>
  </si>
  <si>
    <t>Colonne7463</t>
  </si>
  <si>
    <t>Colonne7464</t>
  </si>
  <si>
    <t>Colonne7465</t>
  </si>
  <si>
    <t>Colonne7466</t>
  </si>
  <si>
    <t>Colonne7467</t>
  </si>
  <si>
    <t>Colonne7468</t>
  </si>
  <si>
    <t>Colonne7469</t>
  </si>
  <si>
    <t>Colonne7470</t>
  </si>
  <si>
    <t>Colonne7471</t>
  </si>
  <si>
    <t>Colonne7472</t>
  </si>
  <si>
    <t>Colonne7473</t>
  </si>
  <si>
    <t>Colonne7474</t>
  </si>
  <si>
    <t>Colonne7475</t>
  </si>
  <si>
    <t>Colonne7476</t>
  </si>
  <si>
    <t>Colonne7477</t>
  </si>
  <si>
    <t>Colonne7478</t>
  </si>
  <si>
    <t>Colonne7479</t>
  </si>
  <si>
    <t>Colonne7480</t>
  </si>
  <si>
    <t>Colonne7481</t>
  </si>
  <si>
    <t>Colonne7482</t>
  </si>
  <si>
    <t>Colonne7483</t>
  </si>
  <si>
    <t>Colonne7484</t>
  </si>
  <si>
    <t>Colonne7485</t>
  </si>
  <si>
    <t>Colonne7486</t>
  </si>
  <si>
    <t>Colonne7487</t>
  </si>
  <si>
    <t>Colonne7488</t>
  </si>
  <si>
    <t>Colonne7489</t>
  </si>
  <si>
    <t>Colonne7490</t>
  </si>
  <si>
    <t>Colonne7491</t>
  </si>
  <si>
    <t>Colonne7492</t>
  </si>
  <si>
    <t>Colonne7493</t>
  </si>
  <si>
    <t>Colonne7494</t>
  </si>
  <si>
    <t>Colonne7495</t>
  </si>
  <si>
    <t>Colonne7496</t>
  </si>
  <si>
    <t>Colonne7497</t>
  </si>
  <si>
    <t>Colonne7498</t>
  </si>
  <si>
    <t>Colonne7499</t>
  </si>
  <si>
    <t>Colonne7500</t>
  </si>
  <si>
    <t>Colonne7501</t>
  </si>
  <si>
    <t>Colonne7502</t>
  </si>
  <si>
    <t>Colonne7503</t>
  </si>
  <si>
    <t>Colonne7504</t>
  </si>
  <si>
    <t>Colonne7505</t>
  </si>
  <si>
    <t>Colonne7506</t>
  </si>
  <si>
    <t>Colonne7507</t>
  </si>
  <si>
    <t>Colonne7508</t>
  </si>
  <si>
    <t>Colonne7509</t>
  </si>
  <si>
    <t>Colonne7510</t>
  </si>
  <si>
    <t>Colonne7511</t>
  </si>
  <si>
    <t>Colonne7512</t>
  </si>
  <si>
    <t>Colonne7513</t>
  </si>
  <si>
    <t>Colonne7514</t>
  </si>
  <si>
    <t>Colonne7515</t>
  </si>
  <si>
    <t>Colonne7516</t>
  </si>
  <si>
    <t>Colonne7517</t>
  </si>
  <si>
    <t>Colonne7518</t>
  </si>
  <si>
    <t>Colonne7519</t>
  </si>
  <si>
    <t>Colonne7520</t>
  </si>
  <si>
    <t>Colonne7521</t>
  </si>
  <si>
    <t>Colonne7522</t>
  </si>
  <si>
    <t>Colonne7523</t>
  </si>
  <si>
    <t>Colonne7524</t>
  </si>
  <si>
    <t>Colonne7525</t>
  </si>
  <si>
    <t>Colonne7526</t>
  </si>
  <si>
    <t>Colonne7527</t>
  </si>
  <si>
    <t>Colonne7528</t>
  </si>
  <si>
    <t>Colonne7529</t>
  </si>
  <si>
    <t>Colonne7530</t>
  </si>
  <si>
    <t>Colonne7531</t>
  </si>
  <si>
    <t>Colonne7532</t>
  </si>
  <si>
    <t>Colonne7533</t>
  </si>
  <si>
    <t>Colonne7534</t>
  </si>
  <si>
    <t>Colonne7535</t>
  </si>
  <si>
    <t>Colonne7536</t>
  </si>
  <si>
    <t>Colonne7537</t>
  </si>
  <si>
    <t>Colonne7538</t>
  </si>
  <si>
    <t>Colonne7539</t>
  </si>
  <si>
    <t>Colonne7540</t>
  </si>
  <si>
    <t>Colonne7541</t>
  </si>
  <si>
    <t>Colonne7542</t>
  </si>
  <si>
    <t>Colonne7543</t>
  </si>
  <si>
    <t>Colonne7544</t>
  </si>
  <si>
    <t>Colonne7545</t>
  </si>
  <si>
    <t>Colonne7546</t>
  </si>
  <si>
    <t>Colonne7547</t>
  </si>
  <si>
    <t>Colonne7548</t>
  </si>
  <si>
    <t>Colonne7549</t>
  </si>
  <si>
    <t>Colonne7550</t>
  </si>
  <si>
    <t>Colonne7551</t>
  </si>
  <si>
    <t>Colonne7552</t>
  </si>
  <si>
    <t>Colonne7553</t>
  </si>
  <si>
    <t>Colonne7554</t>
  </si>
  <si>
    <t>Colonne7555</t>
  </si>
  <si>
    <t>Colonne7556</t>
  </si>
  <si>
    <t>Colonne7557</t>
  </si>
  <si>
    <t>Colonne7558</t>
  </si>
  <si>
    <t>Colonne7559</t>
  </si>
  <si>
    <t>Colonne7560</t>
  </si>
  <si>
    <t>Colonne7561</t>
  </si>
  <si>
    <t>Colonne7562</t>
  </si>
  <si>
    <t>Colonne7563</t>
  </si>
  <si>
    <t>Colonne7564</t>
  </si>
  <si>
    <t>Colonne7565</t>
  </si>
  <si>
    <t>Colonne7566</t>
  </si>
  <si>
    <t>Colonne7567</t>
  </si>
  <si>
    <t>Colonne7568</t>
  </si>
  <si>
    <t>Colonne7569</t>
  </si>
  <si>
    <t>Colonne7570</t>
  </si>
  <si>
    <t>Colonne7571</t>
  </si>
  <si>
    <t>Colonne7572</t>
  </si>
  <si>
    <t>Colonne7573</t>
  </si>
  <si>
    <t>Colonne7574</t>
  </si>
  <si>
    <t>Colonne7575</t>
  </si>
  <si>
    <t>Colonne7576</t>
  </si>
  <si>
    <t>Colonne7577</t>
  </si>
  <si>
    <t>Colonne7578</t>
  </si>
  <si>
    <t>Colonne7579</t>
  </si>
  <si>
    <t>Colonne7580</t>
  </si>
  <si>
    <t>Colonne7581</t>
  </si>
  <si>
    <t>Colonne7582</t>
  </si>
  <si>
    <t>Colonne7583</t>
  </si>
  <si>
    <t>Colonne7584</t>
  </si>
  <si>
    <t>Colonne7585</t>
  </si>
  <si>
    <t>Colonne7586</t>
  </si>
  <si>
    <t>Colonne7587</t>
  </si>
  <si>
    <t>Colonne7588</t>
  </si>
  <si>
    <t>Colonne7589</t>
  </si>
  <si>
    <t>Colonne7590</t>
  </si>
  <si>
    <t>Colonne7591</t>
  </si>
  <si>
    <t>Colonne7592</t>
  </si>
  <si>
    <t>Colonne7593</t>
  </si>
  <si>
    <t>Colonne7594</t>
  </si>
  <si>
    <t>Colonne7595</t>
  </si>
  <si>
    <t>Colonne7596</t>
  </si>
  <si>
    <t>Colonne7597</t>
  </si>
  <si>
    <t>Colonne7598</t>
  </si>
  <si>
    <t>Colonne7599</t>
  </si>
  <si>
    <t>Colonne7600</t>
  </si>
  <si>
    <t>Colonne7601</t>
  </si>
  <si>
    <t>Colonne7602</t>
  </si>
  <si>
    <t>Colonne7603</t>
  </si>
  <si>
    <t>Colonne7604</t>
  </si>
  <si>
    <t>Colonne7605</t>
  </si>
  <si>
    <t>Colonne7606</t>
  </si>
  <si>
    <t>Colonne7607</t>
  </si>
  <si>
    <t>Colonne7608</t>
  </si>
  <si>
    <t>Colonne7609</t>
  </si>
  <si>
    <t>Colonne7610</t>
  </si>
  <si>
    <t>Colonne7611</t>
  </si>
  <si>
    <t>Colonne7612</t>
  </si>
  <si>
    <t>Colonne7613</t>
  </si>
  <si>
    <t>Colonne7614</t>
  </si>
  <si>
    <t>Colonne7615</t>
  </si>
  <si>
    <t>Colonne7616</t>
  </si>
  <si>
    <t>Colonne7617</t>
  </si>
  <si>
    <t>Colonne7618</t>
  </si>
  <si>
    <t>Colonne7619</t>
  </si>
  <si>
    <t>Colonne7620</t>
  </si>
  <si>
    <t>Colonne7621</t>
  </si>
  <si>
    <t>Colonne7622</t>
  </si>
  <si>
    <t>Colonne7623</t>
  </si>
  <si>
    <t>Colonne7624</t>
  </si>
  <si>
    <t>Colonne7625</t>
  </si>
  <si>
    <t>Colonne7626</t>
  </si>
  <si>
    <t>Colonne7627</t>
  </si>
  <si>
    <t>Colonne7628</t>
  </si>
  <si>
    <t>Colonne7629</t>
  </si>
  <si>
    <t>Colonne7630</t>
  </si>
  <si>
    <t>Colonne7631</t>
  </si>
  <si>
    <t>Colonne7632</t>
  </si>
  <si>
    <t>Colonne7633</t>
  </si>
  <si>
    <t>Colonne7634</t>
  </si>
  <si>
    <t>Colonne7635</t>
  </si>
  <si>
    <t>Colonne7636</t>
  </si>
  <si>
    <t>Colonne7637</t>
  </si>
  <si>
    <t>Colonne7638</t>
  </si>
  <si>
    <t>Colonne7639</t>
  </si>
  <si>
    <t>Colonne7640</t>
  </si>
  <si>
    <t>Colonne7641</t>
  </si>
  <si>
    <t>Colonne7642</t>
  </si>
  <si>
    <t>Colonne7643</t>
  </si>
  <si>
    <t>Colonne7644</t>
  </si>
  <si>
    <t>Colonne7645</t>
  </si>
  <si>
    <t>Colonne7646</t>
  </si>
  <si>
    <t>Colonne7647</t>
  </si>
  <si>
    <t>Colonne7648</t>
  </si>
  <si>
    <t>Colonne7649</t>
  </si>
  <si>
    <t>Colonne7650</t>
  </si>
  <si>
    <t>Colonne7651</t>
  </si>
  <si>
    <t>Colonne7652</t>
  </si>
  <si>
    <t>Colonne7653</t>
  </si>
  <si>
    <t>Colonne7654</t>
  </si>
  <si>
    <t>Colonne7655</t>
  </si>
  <si>
    <t>Colonne7656</t>
  </si>
  <si>
    <t>Colonne7657</t>
  </si>
  <si>
    <t>Colonne7658</t>
  </si>
  <si>
    <t>Colonne7659</t>
  </si>
  <si>
    <t>Colonne7660</t>
  </si>
  <si>
    <t>Colonne7661</t>
  </si>
  <si>
    <t>Colonne7662</t>
  </si>
  <si>
    <t>Colonne7663</t>
  </si>
  <si>
    <t>Colonne7664</t>
  </si>
  <si>
    <t>Colonne7665</t>
  </si>
  <si>
    <t>Colonne7666</t>
  </si>
  <si>
    <t>Colonne7667</t>
  </si>
  <si>
    <t>Colonne7668</t>
  </si>
  <si>
    <t>Colonne7669</t>
  </si>
  <si>
    <t>Colonne7670</t>
  </si>
  <si>
    <t>Colonne7671</t>
  </si>
  <si>
    <t>Colonne7672</t>
  </si>
  <si>
    <t>Colonne7673</t>
  </si>
  <si>
    <t>Colonne7674</t>
  </si>
  <si>
    <t>Colonne7675</t>
  </si>
  <si>
    <t>Colonne7676</t>
  </si>
  <si>
    <t>Colonne7677</t>
  </si>
  <si>
    <t>Colonne7678</t>
  </si>
  <si>
    <t>Colonne7679</t>
  </si>
  <si>
    <t>Colonne7680</t>
  </si>
  <si>
    <t>Colonne7681</t>
  </si>
  <si>
    <t>Colonne7682</t>
  </si>
  <si>
    <t>Colonne7683</t>
  </si>
  <si>
    <t>Colonne7684</t>
  </si>
  <si>
    <t>Colonne7685</t>
  </si>
  <si>
    <t>Colonne7686</t>
  </si>
  <si>
    <t>Colonne7687</t>
  </si>
  <si>
    <t>Colonne7688</t>
  </si>
  <si>
    <t>Colonne7689</t>
  </si>
  <si>
    <t>Colonne7690</t>
  </si>
  <si>
    <t>Colonne7691</t>
  </si>
  <si>
    <t>Colonne7692</t>
  </si>
  <si>
    <t>Colonne7693</t>
  </si>
  <si>
    <t>Colonne7694</t>
  </si>
  <si>
    <t>Colonne7695</t>
  </si>
  <si>
    <t>Colonne7696</t>
  </si>
  <si>
    <t>Colonne7697</t>
  </si>
  <si>
    <t>Colonne7698</t>
  </si>
  <si>
    <t>Colonne7699</t>
  </si>
  <si>
    <t>Colonne7700</t>
  </si>
  <si>
    <t>Colonne7701</t>
  </si>
  <si>
    <t>Colonne7702</t>
  </si>
  <si>
    <t>Colonne7703</t>
  </si>
  <si>
    <t>Colonne7704</t>
  </si>
  <si>
    <t>Colonne7705</t>
  </si>
  <si>
    <t>Colonne7706</t>
  </si>
  <si>
    <t>Colonne7707</t>
  </si>
  <si>
    <t>Colonne7708</t>
  </si>
  <si>
    <t>Colonne7709</t>
  </si>
  <si>
    <t>Colonne7710</t>
  </si>
  <si>
    <t>Colonne7711</t>
  </si>
  <si>
    <t>Colonne7712</t>
  </si>
  <si>
    <t>Colonne7713</t>
  </si>
  <si>
    <t>Colonne7714</t>
  </si>
  <si>
    <t>Colonne7715</t>
  </si>
  <si>
    <t>Colonne7716</t>
  </si>
  <si>
    <t>Colonne7717</t>
  </si>
  <si>
    <t>Colonne7718</t>
  </si>
  <si>
    <t>Colonne7719</t>
  </si>
  <si>
    <t>Colonne7720</t>
  </si>
  <si>
    <t>Colonne7721</t>
  </si>
  <si>
    <t>Colonne7722</t>
  </si>
  <si>
    <t>Colonne7723</t>
  </si>
  <si>
    <t>Colonne7724</t>
  </si>
  <si>
    <t>Colonne7725</t>
  </si>
  <si>
    <t>Colonne7726</t>
  </si>
  <si>
    <t>Colonne7727</t>
  </si>
  <si>
    <t>Colonne7728</t>
  </si>
  <si>
    <t>Colonne7729</t>
  </si>
  <si>
    <t>Colonne7730</t>
  </si>
  <si>
    <t>Colonne7731</t>
  </si>
  <si>
    <t>Colonne7732</t>
  </si>
  <si>
    <t>Colonne7733</t>
  </si>
  <si>
    <t>Colonne7734</t>
  </si>
  <si>
    <t>Colonne7735</t>
  </si>
  <si>
    <t>Colonne7736</t>
  </si>
  <si>
    <t>Colonne7737</t>
  </si>
  <si>
    <t>Colonne7738</t>
  </si>
  <si>
    <t>Colonne7739</t>
  </si>
  <si>
    <t>Colonne7740</t>
  </si>
  <si>
    <t>Colonne7741</t>
  </si>
  <si>
    <t>Colonne7742</t>
  </si>
  <si>
    <t>Colonne7743</t>
  </si>
  <si>
    <t>Colonne7744</t>
  </si>
  <si>
    <t>Colonne7745</t>
  </si>
  <si>
    <t>Colonne7746</t>
  </si>
  <si>
    <t>Colonne7747</t>
  </si>
  <si>
    <t>Colonne7748</t>
  </si>
  <si>
    <t>Colonne7749</t>
  </si>
  <si>
    <t>Colonne7750</t>
  </si>
  <si>
    <t>Colonne7751</t>
  </si>
  <si>
    <t>Colonne7752</t>
  </si>
  <si>
    <t>Colonne7753</t>
  </si>
  <si>
    <t>Colonne7754</t>
  </si>
  <si>
    <t>Colonne7755</t>
  </si>
  <si>
    <t>Colonne7756</t>
  </si>
  <si>
    <t>Colonne7757</t>
  </si>
  <si>
    <t>Colonne7758</t>
  </si>
  <si>
    <t>Colonne7759</t>
  </si>
  <si>
    <t>Colonne7760</t>
  </si>
  <si>
    <t>Colonne7761</t>
  </si>
  <si>
    <t>Colonne7762</t>
  </si>
  <si>
    <t>Colonne7763</t>
  </si>
  <si>
    <t>Colonne7764</t>
  </si>
  <si>
    <t>Colonne7765</t>
  </si>
  <si>
    <t>Colonne7766</t>
  </si>
  <si>
    <t>Colonne7767</t>
  </si>
  <si>
    <t>Colonne7768</t>
  </si>
  <si>
    <t>Colonne7769</t>
  </si>
  <si>
    <t>Colonne7770</t>
  </si>
  <si>
    <t>Colonne7771</t>
  </si>
  <si>
    <t>Colonne7772</t>
  </si>
  <si>
    <t>Colonne7773</t>
  </si>
  <si>
    <t>Colonne7774</t>
  </si>
  <si>
    <t>Colonne7775</t>
  </si>
  <si>
    <t>Colonne7776</t>
  </si>
  <si>
    <t>Colonne7777</t>
  </si>
  <si>
    <t>Colonne7778</t>
  </si>
  <si>
    <t>Colonne7779</t>
  </si>
  <si>
    <t>Colonne7780</t>
  </si>
  <si>
    <t>Colonne7781</t>
  </si>
  <si>
    <t>Colonne7782</t>
  </si>
  <si>
    <t>Colonne7783</t>
  </si>
  <si>
    <t>Colonne7784</t>
  </si>
  <si>
    <t>Colonne7785</t>
  </si>
  <si>
    <t>Colonne7786</t>
  </si>
  <si>
    <t>Colonne7787</t>
  </si>
  <si>
    <t>Colonne7788</t>
  </si>
  <si>
    <t>Colonne7789</t>
  </si>
  <si>
    <t>Colonne7790</t>
  </si>
  <si>
    <t>Colonne7791</t>
  </si>
  <si>
    <t>Colonne7792</t>
  </si>
  <si>
    <t>Colonne7793</t>
  </si>
  <si>
    <t>Colonne7794</t>
  </si>
  <si>
    <t>Colonne7795</t>
  </si>
  <si>
    <t>Colonne7796</t>
  </si>
  <si>
    <t>Colonne7797</t>
  </si>
  <si>
    <t>Colonne7798</t>
  </si>
  <si>
    <t>Colonne7799</t>
  </si>
  <si>
    <t>Colonne7800</t>
  </si>
  <si>
    <t>Colonne7801</t>
  </si>
  <si>
    <t>Colonne7802</t>
  </si>
  <si>
    <t>Colonne7803</t>
  </si>
  <si>
    <t>Colonne7804</t>
  </si>
  <si>
    <t>Colonne7805</t>
  </si>
  <si>
    <t>Colonne7806</t>
  </si>
  <si>
    <t>Colonne7807</t>
  </si>
  <si>
    <t>Colonne7808</t>
  </si>
  <si>
    <t>Colonne7809</t>
  </si>
  <si>
    <t>Colonne7810</t>
  </si>
  <si>
    <t>Colonne7811</t>
  </si>
  <si>
    <t>Colonne7812</t>
  </si>
  <si>
    <t>Colonne7813</t>
  </si>
  <si>
    <t>Colonne7814</t>
  </si>
  <si>
    <t>Colonne7815</t>
  </si>
  <si>
    <t>Colonne7816</t>
  </si>
  <si>
    <t>Colonne7817</t>
  </si>
  <si>
    <t>Colonne7818</t>
  </si>
  <si>
    <t>Colonne7819</t>
  </si>
  <si>
    <t>Colonne7820</t>
  </si>
  <si>
    <t>Colonne7821</t>
  </si>
  <si>
    <t>Colonne7822</t>
  </si>
  <si>
    <t>Colonne7823</t>
  </si>
  <si>
    <t>Colonne7824</t>
  </si>
  <si>
    <t>Colonne7825</t>
  </si>
  <si>
    <t>Colonne7826</t>
  </si>
  <si>
    <t>Colonne7827</t>
  </si>
  <si>
    <t>Colonne7828</t>
  </si>
  <si>
    <t>Colonne7829</t>
  </si>
  <si>
    <t>Colonne7830</t>
  </si>
  <si>
    <t>Colonne7831</t>
  </si>
  <si>
    <t>Colonne7832</t>
  </si>
  <si>
    <t>Colonne7833</t>
  </si>
  <si>
    <t>Colonne7834</t>
  </si>
  <si>
    <t>Colonne7835</t>
  </si>
  <si>
    <t>Colonne7836</t>
  </si>
  <si>
    <t>Colonne7837</t>
  </si>
  <si>
    <t>Colonne7838</t>
  </si>
  <si>
    <t>Colonne7839</t>
  </si>
  <si>
    <t>Colonne7840</t>
  </si>
  <si>
    <t>Colonne7841</t>
  </si>
  <si>
    <t>Colonne7842</t>
  </si>
  <si>
    <t>Colonne7843</t>
  </si>
  <si>
    <t>Colonne7844</t>
  </si>
  <si>
    <t>Colonne7845</t>
  </si>
  <si>
    <t>Colonne7846</t>
  </si>
  <si>
    <t>Colonne7847</t>
  </si>
  <si>
    <t>Colonne7848</t>
  </si>
  <si>
    <t>Colonne7849</t>
  </si>
  <si>
    <t>Colonne7850</t>
  </si>
  <si>
    <t>Colonne7851</t>
  </si>
  <si>
    <t>Colonne7852</t>
  </si>
  <si>
    <t>Colonne7853</t>
  </si>
  <si>
    <t>Colonne7854</t>
  </si>
  <si>
    <t>Colonne7855</t>
  </si>
  <si>
    <t>Colonne7856</t>
  </si>
  <si>
    <t>Colonne7857</t>
  </si>
  <si>
    <t>Colonne7858</t>
  </si>
  <si>
    <t>Colonne7859</t>
  </si>
  <si>
    <t>Colonne7860</t>
  </si>
  <si>
    <t>Colonne7861</t>
  </si>
  <si>
    <t>Colonne7862</t>
  </si>
  <si>
    <t>Colonne7863</t>
  </si>
  <si>
    <t>Colonne7864</t>
  </si>
  <si>
    <t>Colonne7865</t>
  </si>
  <si>
    <t>Colonne7866</t>
  </si>
  <si>
    <t>Colonne7867</t>
  </si>
  <si>
    <t>Colonne7868</t>
  </si>
  <si>
    <t>Colonne7869</t>
  </si>
  <si>
    <t>Colonne7870</t>
  </si>
  <si>
    <t>Colonne7871</t>
  </si>
  <si>
    <t>Colonne7872</t>
  </si>
  <si>
    <t>Colonne7873</t>
  </si>
  <si>
    <t>Colonne7874</t>
  </si>
  <si>
    <t>Colonne7875</t>
  </si>
  <si>
    <t>Colonne7876</t>
  </si>
  <si>
    <t>Colonne7877</t>
  </si>
  <si>
    <t>Colonne7878</t>
  </si>
  <si>
    <t>Colonne7879</t>
  </si>
  <si>
    <t>Colonne7880</t>
  </si>
  <si>
    <t>Colonne7881</t>
  </si>
  <si>
    <t>Colonne7882</t>
  </si>
  <si>
    <t>Colonne7883</t>
  </si>
  <si>
    <t>Colonne7884</t>
  </si>
  <si>
    <t>Colonne7885</t>
  </si>
  <si>
    <t>Colonne7886</t>
  </si>
  <si>
    <t>Colonne7887</t>
  </si>
  <si>
    <t>Colonne7888</t>
  </si>
  <si>
    <t>Colonne7889</t>
  </si>
  <si>
    <t>Colonne7890</t>
  </si>
  <si>
    <t>Colonne7891</t>
  </si>
  <si>
    <t>Colonne7892</t>
  </si>
  <si>
    <t>Colonne7893</t>
  </si>
  <si>
    <t>Colonne7894</t>
  </si>
  <si>
    <t>Colonne7895</t>
  </si>
  <si>
    <t>Colonne7896</t>
  </si>
  <si>
    <t>Colonne7897</t>
  </si>
  <si>
    <t>Colonne7898</t>
  </si>
  <si>
    <t>Colonne7899</t>
  </si>
  <si>
    <t>Colonne7900</t>
  </si>
  <si>
    <t>Colonne7901</t>
  </si>
  <si>
    <t>Colonne7902</t>
  </si>
  <si>
    <t>Colonne7903</t>
  </si>
  <si>
    <t>Colonne7904</t>
  </si>
  <si>
    <t>Colonne7905</t>
  </si>
  <si>
    <t>Colonne7906</t>
  </si>
  <si>
    <t>Colonne7907</t>
  </si>
  <si>
    <t>Colonne7908</t>
  </si>
  <si>
    <t>Colonne7909</t>
  </si>
  <si>
    <t>Colonne7910</t>
  </si>
  <si>
    <t>Colonne7911</t>
  </si>
  <si>
    <t>Colonne7912</t>
  </si>
  <si>
    <t>Colonne7913</t>
  </si>
  <si>
    <t>Colonne7914</t>
  </si>
  <si>
    <t>Colonne7915</t>
  </si>
  <si>
    <t>Colonne7916</t>
  </si>
  <si>
    <t>Colonne7917</t>
  </si>
  <si>
    <t>Colonne7918</t>
  </si>
  <si>
    <t>Colonne7919</t>
  </si>
  <si>
    <t>Colonne7920</t>
  </si>
  <si>
    <t>Colonne7921</t>
  </si>
  <si>
    <t>Colonne7922</t>
  </si>
  <si>
    <t>Colonne7923</t>
  </si>
  <si>
    <t>Colonne7924</t>
  </si>
  <si>
    <t>Colonne7925</t>
  </si>
  <si>
    <t>Colonne7926</t>
  </si>
  <si>
    <t>Colonne7927</t>
  </si>
  <si>
    <t>Colonne7928</t>
  </si>
  <si>
    <t>Colonne7929</t>
  </si>
  <si>
    <t>Colonne7930</t>
  </si>
  <si>
    <t>Colonne7931</t>
  </si>
  <si>
    <t>Colonne7932</t>
  </si>
  <si>
    <t>Colonne7933</t>
  </si>
  <si>
    <t>Colonne7934</t>
  </si>
  <si>
    <t>Colonne7935</t>
  </si>
  <si>
    <t>Colonne7936</t>
  </si>
  <si>
    <t>Colonne7937</t>
  </si>
  <si>
    <t>Colonne7938</t>
  </si>
  <si>
    <t>Colonne7939</t>
  </si>
  <si>
    <t>Colonne7940</t>
  </si>
  <si>
    <t>Colonne7941</t>
  </si>
  <si>
    <t>Colonne7942</t>
  </si>
  <si>
    <t>Colonne7943</t>
  </si>
  <si>
    <t>Colonne7944</t>
  </si>
  <si>
    <t>Colonne7945</t>
  </si>
  <si>
    <t>Colonne7946</t>
  </si>
  <si>
    <t>Colonne7947</t>
  </si>
  <si>
    <t>Colonne7948</t>
  </si>
  <si>
    <t>Colonne7949</t>
  </si>
  <si>
    <t>Colonne7950</t>
  </si>
  <si>
    <t>Colonne7951</t>
  </si>
  <si>
    <t>Colonne7952</t>
  </si>
  <si>
    <t>Colonne7953</t>
  </si>
  <si>
    <t>Colonne7954</t>
  </si>
  <si>
    <t>Colonne7955</t>
  </si>
  <si>
    <t>Colonne7956</t>
  </si>
  <si>
    <t>Colonne7957</t>
  </si>
  <si>
    <t>Colonne7958</t>
  </si>
  <si>
    <t>Colonne7959</t>
  </si>
  <si>
    <t>Colonne7960</t>
  </si>
  <si>
    <t>Colonne7961</t>
  </si>
  <si>
    <t>Colonne7962</t>
  </si>
  <si>
    <t>Colonne7963</t>
  </si>
  <si>
    <t>Colonne7964</t>
  </si>
  <si>
    <t>Colonne7965</t>
  </si>
  <si>
    <t>Colonne7966</t>
  </si>
  <si>
    <t>Colonne7967</t>
  </si>
  <si>
    <t>Colonne7968</t>
  </si>
  <si>
    <t>Colonne7969</t>
  </si>
  <si>
    <t>Colonne7970</t>
  </si>
  <si>
    <t>Colonne7971</t>
  </si>
  <si>
    <t>Colonne7972</t>
  </si>
  <si>
    <t>Colonne7973</t>
  </si>
  <si>
    <t>Colonne7974</t>
  </si>
  <si>
    <t>Colonne7975</t>
  </si>
  <si>
    <t>Colonne7976</t>
  </si>
  <si>
    <t>Colonne7977</t>
  </si>
  <si>
    <t>Colonne7978</t>
  </si>
  <si>
    <t>Colonne7979</t>
  </si>
  <si>
    <t>Colonne7980</t>
  </si>
  <si>
    <t>Colonne7981</t>
  </si>
  <si>
    <t>Colonne7982</t>
  </si>
  <si>
    <t>Colonne7983</t>
  </si>
  <si>
    <t>Colonne7984</t>
  </si>
  <si>
    <t>Colonne7985</t>
  </si>
  <si>
    <t>Colonne7986</t>
  </si>
  <si>
    <t>Colonne7987</t>
  </si>
  <si>
    <t>Colonne7988</t>
  </si>
  <si>
    <t>Colonne7989</t>
  </si>
  <si>
    <t>Colonne7990</t>
  </si>
  <si>
    <t>Colonne7991</t>
  </si>
  <si>
    <t>Colonne7992</t>
  </si>
  <si>
    <t>Colonne7993</t>
  </si>
  <si>
    <t>Colonne7994</t>
  </si>
  <si>
    <t>Colonne7995</t>
  </si>
  <si>
    <t>Colonne7996</t>
  </si>
  <si>
    <t>Colonne7997</t>
  </si>
  <si>
    <t>Colonne7998</t>
  </si>
  <si>
    <t>Colonne7999</t>
  </si>
  <si>
    <t>Colonne8000</t>
  </si>
  <si>
    <t>Colonne8001</t>
  </si>
  <si>
    <t>Colonne8002</t>
  </si>
  <si>
    <t>Colonne8003</t>
  </si>
  <si>
    <t>Colonne8004</t>
  </si>
  <si>
    <t>Colonne8005</t>
  </si>
  <si>
    <t>Colonne8006</t>
  </si>
  <si>
    <t>Colonne8007</t>
  </si>
  <si>
    <t>Colonne8008</t>
  </si>
  <si>
    <t>Colonne8009</t>
  </si>
  <si>
    <t>Colonne8010</t>
  </si>
  <si>
    <t>Colonne8011</t>
  </si>
  <si>
    <t>Colonne8012</t>
  </si>
  <si>
    <t>Colonne8013</t>
  </si>
  <si>
    <t>Colonne8014</t>
  </si>
  <si>
    <t>Colonne8015</t>
  </si>
  <si>
    <t>Colonne8016</t>
  </si>
  <si>
    <t>Colonne8017</t>
  </si>
  <si>
    <t>Colonne8018</t>
  </si>
  <si>
    <t>Colonne8019</t>
  </si>
  <si>
    <t>Colonne8020</t>
  </si>
  <si>
    <t>Colonne8021</t>
  </si>
  <si>
    <t>Colonne8022</t>
  </si>
  <si>
    <t>Colonne8023</t>
  </si>
  <si>
    <t>Colonne8024</t>
  </si>
  <si>
    <t>Colonne8025</t>
  </si>
  <si>
    <t>Colonne8026</t>
  </si>
  <si>
    <t>Colonne8027</t>
  </si>
  <si>
    <t>Colonne8028</t>
  </si>
  <si>
    <t>Colonne8029</t>
  </si>
  <si>
    <t>Colonne8030</t>
  </si>
  <si>
    <t>Colonne8031</t>
  </si>
  <si>
    <t>Colonne8032</t>
  </si>
  <si>
    <t>Colonne8033</t>
  </si>
  <si>
    <t>Colonne8034</t>
  </si>
  <si>
    <t>Colonne8035</t>
  </si>
  <si>
    <t>Colonne8036</t>
  </si>
  <si>
    <t>Colonne8037</t>
  </si>
  <si>
    <t>Colonne8038</t>
  </si>
  <si>
    <t>Colonne8039</t>
  </si>
  <si>
    <t>Colonne8040</t>
  </si>
  <si>
    <t>Colonne8041</t>
  </si>
  <si>
    <t>Colonne8042</t>
  </si>
  <si>
    <t>Colonne8043</t>
  </si>
  <si>
    <t>Colonne8044</t>
  </si>
  <si>
    <t>Colonne8045</t>
  </si>
  <si>
    <t>Colonne8046</t>
  </si>
  <si>
    <t>Colonne8047</t>
  </si>
  <si>
    <t>Colonne8048</t>
  </si>
  <si>
    <t>Colonne8049</t>
  </si>
  <si>
    <t>Colonne8050</t>
  </si>
  <si>
    <t>Colonne8051</t>
  </si>
  <si>
    <t>Colonne8052</t>
  </si>
  <si>
    <t>Colonne8053</t>
  </si>
  <si>
    <t>Colonne8054</t>
  </si>
  <si>
    <t>Colonne8055</t>
  </si>
  <si>
    <t>Colonne8056</t>
  </si>
  <si>
    <t>Colonne8057</t>
  </si>
  <si>
    <t>Colonne8058</t>
  </si>
  <si>
    <t>Colonne8059</t>
  </si>
  <si>
    <t>Colonne8060</t>
  </si>
  <si>
    <t>Colonne8061</t>
  </si>
  <si>
    <t>Colonne8062</t>
  </si>
  <si>
    <t>Colonne8063</t>
  </si>
  <si>
    <t>Colonne8064</t>
  </si>
  <si>
    <t>Colonne8065</t>
  </si>
  <si>
    <t>Colonne8066</t>
  </si>
  <si>
    <t>Colonne8067</t>
  </si>
  <si>
    <t>Colonne8068</t>
  </si>
  <si>
    <t>Colonne8069</t>
  </si>
  <si>
    <t>Colonne8070</t>
  </si>
  <si>
    <t>Colonne8071</t>
  </si>
  <si>
    <t>Colonne8072</t>
  </si>
  <si>
    <t>Colonne8073</t>
  </si>
  <si>
    <t>Colonne8074</t>
  </si>
  <si>
    <t>Colonne8075</t>
  </si>
  <si>
    <t>Colonne8076</t>
  </si>
  <si>
    <t>Colonne8077</t>
  </si>
  <si>
    <t>Colonne8078</t>
  </si>
  <si>
    <t>Colonne8079</t>
  </si>
  <si>
    <t>Colonne8080</t>
  </si>
  <si>
    <t>Colonne8081</t>
  </si>
  <si>
    <t>Colonne8082</t>
  </si>
  <si>
    <t>Colonne8083</t>
  </si>
  <si>
    <t>Colonne8084</t>
  </si>
  <si>
    <t>Colonne8085</t>
  </si>
  <si>
    <t>Colonne8086</t>
  </si>
  <si>
    <t>Colonne8087</t>
  </si>
  <si>
    <t>Colonne8088</t>
  </si>
  <si>
    <t>Colonne8089</t>
  </si>
  <si>
    <t>Colonne8090</t>
  </si>
  <si>
    <t>Colonne8091</t>
  </si>
  <si>
    <t>Colonne8092</t>
  </si>
  <si>
    <t>Colonne8093</t>
  </si>
  <si>
    <t>Colonne8094</t>
  </si>
  <si>
    <t>Colonne8095</t>
  </si>
  <si>
    <t>Colonne8096</t>
  </si>
  <si>
    <t>Colonne8097</t>
  </si>
  <si>
    <t>Colonne8098</t>
  </si>
  <si>
    <t>Colonne8099</t>
  </si>
  <si>
    <t>Colonne8100</t>
  </si>
  <si>
    <t>Colonne8101</t>
  </si>
  <si>
    <t>Colonne8102</t>
  </si>
  <si>
    <t>Colonne8103</t>
  </si>
  <si>
    <t>Colonne8104</t>
  </si>
  <si>
    <t>Colonne8105</t>
  </si>
  <si>
    <t>Colonne8106</t>
  </si>
  <si>
    <t>Colonne8107</t>
  </si>
  <si>
    <t>Colonne8108</t>
  </si>
  <si>
    <t>Colonne8109</t>
  </si>
  <si>
    <t>Colonne8110</t>
  </si>
  <si>
    <t>Colonne8111</t>
  </si>
  <si>
    <t>Colonne8112</t>
  </si>
  <si>
    <t>Colonne8113</t>
  </si>
  <si>
    <t>Colonne8114</t>
  </si>
  <si>
    <t>Colonne8115</t>
  </si>
  <si>
    <t>Colonne8116</t>
  </si>
  <si>
    <t>Colonne8117</t>
  </si>
  <si>
    <t>Colonne8118</t>
  </si>
  <si>
    <t>Colonne8119</t>
  </si>
  <si>
    <t>Colonne8120</t>
  </si>
  <si>
    <t>Colonne8121</t>
  </si>
  <si>
    <t>Colonne8122</t>
  </si>
  <si>
    <t>Colonne8123</t>
  </si>
  <si>
    <t>Colonne8124</t>
  </si>
  <si>
    <t>Colonne8125</t>
  </si>
  <si>
    <t>Colonne8126</t>
  </si>
  <si>
    <t>Colonne8127</t>
  </si>
  <si>
    <t>Colonne8128</t>
  </si>
  <si>
    <t>Colonne8129</t>
  </si>
  <si>
    <t>Colonne8130</t>
  </si>
  <si>
    <t>Colonne8131</t>
  </si>
  <si>
    <t>Colonne8132</t>
  </si>
  <si>
    <t>Colonne8133</t>
  </si>
  <si>
    <t>Colonne8134</t>
  </si>
  <si>
    <t>Colonne8135</t>
  </si>
  <si>
    <t>Colonne8136</t>
  </si>
  <si>
    <t>Colonne8137</t>
  </si>
  <si>
    <t>Colonne8138</t>
  </si>
  <si>
    <t>Colonne8139</t>
  </si>
  <si>
    <t>Colonne8140</t>
  </si>
  <si>
    <t>Colonne8141</t>
  </si>
  <si>
    <t>Colonne8142</t>
  </si>
  <si>
    <t>Colonne8143</t>
  </si>
  <si>
    <t>Colonne8144</t>
  </si>
  <si>
    <t>Colonne8145</t>
  </si>
  <si>
    <t>Colonne8146</t>
  </si>
  <si>
    <t>Colonne8147</t>
  </si>
  <si>
    <t>Colonne8148</t>
  </si>
  <si>
    <t>Colonne8149</t>
  </si>
  <si>
    <t>Colonne8150</t>
  </si>
  <si>
    <t>Colonne8151</t>
  </si>
  <si>
    <t>Colonne8152</t>
  </si>
  <si>
    <t>Colonne8153</t>
  </si>
  <si>
    <t>Colonne8154</t>
  </si>
  <si>
    <t>Colonne8155</t>
  </si>
  <si>
    <t>Colonne8156</t>
  </si>
  <si>
    <t>Colonne8157</t>
  </si>
  <si>
    <t>Colonne8158</t>
  </si>
  <si>
    <t>Colonne8159</t>
  </si>
  <si>
    <t>Colonne8160</t>
  </si>
  <si>
    <t>Colonne8161</t>
  </si>
  <si>
    <t>Colonne8162</t>
  </si>
  <si>
    <t>Colonne8163</t>
  </si>
  <si>
    <t>Colonne8164</t>
  </si>
  <si>
    <t>Colonne8165</t>
  </si>
  <si>
    <t>Colonne8166</t>
  </si>
  <si>
    <t>Colonne8167</t>
  </si>
  <si>
    <t>Colonne8168</t>
  </si>
  <si>
    <t>Colonne8169</t>
  </si>
  <si>
    <t>Colonne8170</t>
  </si>
  <si>
    <t>Colonne8171</t>
  </si>
  <si>
    <t>Colonne8172</t>
  </si>
  <si>
    <t>Colonne8173</t>
  </si>
  <si>
    <t>Colonne8174</t>
  </si>
  <si>
    <t>Colonne8175</t>
  </si>
  <si>
    <t>Colonne8176</t>
  </si>
  <si>
    <t>Colonne8177</t>
  </si>
  <si>
    <t>Colonne8178</t>
  </si>
  <si>
    <t>Colonne8179</t>
  </si>
  <si>
    <t>Colonne8180</t>
  </si>
  <si>
    <t>Colonne8181</t>
  </si>
  <si>
    <t>Colonne8182</t>
  </si>
  <si>
    <t>Colonne8183</t>
  </si>
  <si>
    <t>Colonne8184</t>
  </si>
  <si>
    <t>Colonne8185</t>
  </si>
  <si>
    <t>Colonne8186</t>
  </si>
  <si>
    <t>Colonne8187</t>
  </si>
  <si>
    <t>Colonne8188</t>
  </si>
  <si>
    <t>Colonne8189</t>
  </si>
  <si>
    <t>Colonne8190</t>
  </si>
  <si>
    <t>Colonne8191</t>
  </si>
  <si>
    <t>Colonne8192</t>
  </si>
  <si>
    <t>Colonne8193</t>
  </si>
  <si>
    <t>Colonne8194</t>
  </si>
  <si>
    <t>Colonne8195</t>
  </si>
  <si>
    <t>Colonne8196</t>
  </si>
  <si>
    <t>Colonne8197</t>
  </si>
  <si>
    <t>Colonne8198</t>
  </si>
  <si>
    <t>Colonne8199</t>
  </si>
  <si>
    <t>Colonne8200</t>
  </si>
  <si>
    <t>Colonne8201</t>
  </si>
  <si>
    <t>Colonne8202</t>
  </si>
  <si>
    <t>Colonne8203</t>
  </si>
  <si>
    <t>Colonne8204</t>
  </si>
  <si>
    <t>Colonne8205</t>
  </si>
  <si>
    <t>Colonne8206</t>
  </si>
  <si>
    <t>Colonne8207</t>
  </si>
  <si>
    <t>Colonne8208</t>
  </si>
  <si>
    <t>Colonne8209</t>
  </si>
  <si>
    <t>Colonne8210</t>
  </si>
  <si>
    <t>Colonne8211</t>
  </si>
  <si>
    <t>Colonne8212</t>
  </si>
  <si>
    <t>Colonne8213</t>
  </si>
  <si>
    <t>Colonne8214</t>
  </si>
  <si>
    <t>Colonne8215</t>
  </si>
  <si>
    <t>Colonne8216</t>
  </si>
  <si>
    <t>Colonne8217</t>
  </si>
  <si>
    <t>Colonne8218</t>
  </si>
  <si>
    <t>Colonne8219</t>
  </si>
  <si>
    <t>Colonne8220</t>
  </si>
  <si>
    <t>Colonne8221</t>
  </si>
  <si>
    <t>Colonne8222</t>
  </si>
  <si>
    <t>Colonne8223</t>
  </si>
  <si>
    <t>Colonne8224</t>
  </si>
  <si>
    <t>Colonne8225</t>
  </si>
  <si>
    <t>Colonne8226</t>
  </si>
  <si>
    <t>Colonne8227</t>
  </si>
  <si>
    <t>Colonne8228</t>
  </si>
  <si>
    <t>Colonne8229</t>
  </si>
  <si>
    <t>Colonne8230</t>
  </si>
  <si>
    <t>Colonne8231</t>
  </si>
  <si>
    <t>Colonne8232</t>
  </si>
  <si>
    <t>Colonne8233</t>
  </si>
  <si>
    <t>Colonne8234</t>
  </si>
  <si>
    <t>Colonne8235</t>
  </si>
  <si>
    <t>Colonne8236</t>
  </si>
  <si>
    <t>Colonne8237</t>
  </si>
  <si>
    <t>Colonne8238</t>
  </si>
  <si>
    <t>Colonne8239</t>
  </si>
  <si>
    <t>Colonne8240</t>
  </si>
  <si>
    <t>Colonne8241</t>
  </si>
  <si>
    <t>Colonne8242</t>
  </si>
  <si>
    <t>Colonne8243</t>
  </si>
  <si>
    <t>Colonne8244</t>
  </si>
  <si>
    <t>Colonne8245</t>
  </si>
  <si>
    <t>Colonne8246</t>
  </si>
  <si>
    <t>Colonne8247</t>
  </si>
  <si>
    <t>Colonne8248</t>
  </si>
  <si>
    <t>Colonne8249</t>
  </si>
  <si>
    <t>Colonne8250</t>
  </si>
  <si>
    <t>Colonne8251</t>
  </si>
  <si>
    <t>Colonne8252</t>
  </si>
  <si>
    <t>Colonne8253</t>
  </si>
  <si>
    <t>Colonne8254</t>
  </si>
  <si>
    <t>Colonne8255</t>
  </si>
  <si>
    <t>Colonne8256</t>
  </si>
  <si>
    <t>Colonne8257</t>
  </si>
  <si>
    <t>Colonne8258</t>
  </si>
  <si>
    <t>Colonne8259</t>
  </si>
  <si>
    <t>Colonne8260</t>
  </si>
  <si>
    <t>Colonne8261</t>
  </si>
  <si>
    <t>Colonne8262</t>
  </si>
  <si>
    <t>Colonne8263</t>
  </si>
  <si>
    <t>Colonne8264</t>
  </si>
  <si>
    <t>Colonne8265</t>
  </si>
  <si>
    <t>Colonne8266</t>
  </si>
  <si>
    <t>Colonne8267</t>
  </si>
  <si>
    <t>Colonne8268</t>
  </si>
  <si>
    <t>Colonne8269</t>
  </si>
  <si>
    <t>Colonne8270</t>
  </si>
  <si>
    <t>Colonne8271</t>
  </si>
  <si>
    <t>Colonne8272</t>
  </si>
  <si>
    <t>Colonne8273</t>
  </si>
  <si>
    <t>Colonne8274</t>
  </si>
  <si>
    <t>Colonne8275</t>
  </si>
  <si>
    <t>Colonne8276</t>
  </si>
  <si>
    <t>Colonne8277</t>
  </si>
  <si>
    <t>Colonne8278</t>
  </si>
  <si>
    <t>Colonne8279</t>
  </si>
  <si>
    <t>Colonne8280</t>
  </si>
  <si>
    <t>Colonne8281</t>
  </si>
  <si>
    <t>Colonne8282</t>
  </si>
  <si>
    <t>Colonne8283</t>
  </si>
  <si>
    <t>Colonne8284</t>
  </si>
  <si>
    <t>Colonne8285</t>
  </si>
  <si>
    <t>Colonne8286</t>
  </si>
  <si>
    <t>Colonne8287</t>
  </si>
  <si>
    <t>Colonne8288</t>
  </si>
  <si>
    <t>Colonne8289</t>
  </si>
  <si>
    <t>Colonne8290</t>
  </si>
  <si>
    <t>Colonne8291</t>
  </si>
  <si>
    <t>Colonne8292</t>
  </si>
  <si>
    <t>Colonne8293</t>
  </si>
  <si>
    <t>Colonne8294</t>
  </si>
  <si>
    <t>Colonne8295</t>
  </si>
  <si>
    <t>Colonne8296</t>
  </si>
  <si>
    <t>Colonne8297</t>
  </si>
  <si>
    <t>Colonne8298</t>
  </si>
  <si>
    <t>Colonne8299</t>
  </si>
  <si>
    <t>Colonne8300</t>
  </si>
  <si>
    <t>Colonne8301</t>
  </si>
  <si>
    <t>Colonne8302</t>
  </si>
  <si>
    <t>Colonne8303</t>
  </si>
  <si>
    <t>Colonne8304</t>
  </si>
  <si>
    <t>Colonne8305</t>
  </si>
  <si>
    <t>Colonne8306</t>
  </si>
  <si>
    <t>Colonne8307</t>
  </si>
  <si>
    <t>Colonne8308</t>
  </si>
  <si>
    <t>Colonne8309</t>
  </si>
  <si>
    <t>Colonne8310</t>
  </si>
  <si>
    <t>Colonne8311</t>
  </si>
  <si>
    <t>Colonne8312</t>
  </si>
  <si>
    <t>Colonne8313</t>
  </si>
  <si>
    <t>Colonne8314</t>
  </si>
  <si>
    <t>Colonne8315</t>
  </si>
  <si>
    <t>Colonne8316</t>
  </si>
  <si>
    <t>Colonne8317</t>
  </si>
  <si>
    <t>Colonne8318</t>
  </si>
  <si>
    <t>Colonne8319</t>
  </si>
  <si>
    <t>Colonne8320</t>
  </si>
  <si>
    <t>Colonne8321</t>
  </si>
  <si>
    <t>Colonne8322</t>
  </si>
  <si>
    <t>Colonne8323</t>
  </si>
  <si>
    <t>Colonne8324</t>
  </si>
  <si>
    <t>Colonne8325</t>
  </si>
  <si>
    <t>Colonne8326</t>
  </si>
  <si>
    <t>Colonne8327</t>
  </si>
  <si>
    <t>Colonne8328</t>
  </si>
  <si>
    <t>Colonne8329</t>
  </si>
  <si>
    <t>Colonne8330</t>
  </si>
  <si>
    <t>Colonne8331</t>
  </si>
  <si>
    <t>Colonne8332</t>
  </si>
  <si>
    <t>Colonne8333</t>
  </si>
  <si>
    <t>Colonne8334</t>
  </si>
  <si>
    <t>Colonne8335</t>
  </si>
  <si>
    <t>Colonne8336</t>
  </si>
  <si>
    <t>Colonne8337</t>
  </si>
  <si>
    <t>Colonne8338</t>
  </si>
  <si>
    <t>Colonne8339</t>
  </si>
  <si>
    <t>Colonne8340</t>
  </si>
  <si>
    <t>Colonne8341</t>
  </si>
  <si>
    <t>Colonne8342</t>
  </si>
  <si>
    <t>Colonne8343</t>
  </si>
  <si>
    <t>Colonne8344</t>
  </si>
  <si>
    <t>Colonne8345</t>
  </si>
  <si>
    <t>Colonne8346</t>
  </si>
  <si>
    <t>Colonne8347</t>
  </si>
  <si>
    <t>Colonne8348</t>
  </si>
  <si>
    <t>Colonne8349</t>
  </si>
  <si>
    <t>Colonne8350</t>
  </si>
  <si>
    <t>Colonne8351</t>
  </si>
  <si>
    <t>Colonne8352</t>
  </si>
  <si>
    <t>Colonne8353</t>
  </si>
  <si>
    <t>Colonne8354</t>
  </si>
  <si>
    <t>Colonne8355</t>
  </si>
  <si>
    <t>Colonne8356</t>
  </si>
  <si>
    <t>Colonne8357</t>
  </si>
  <si>
    <t>Colonne8358</t>
  </si>
  <si>
    <t>Colonne8359</t>
  </si>
  <si>
    <t>Colonne8360</t>
  </si>
  <si>
    <t>Colonne8361</t>
  </si>
  <si>
    <t>Colonne8362</t>
  </si>
  <si>
    <t>Colonne8363</t>
  </si>
  <si>
    <t>Colonne8364</t>
  </si>
  <si>
    <t>Colonne8365</t>
  </si>
  <si>
    <t>Colonne8366</t>
  </si>
  <si>
    <t>Colonne8367</t>
  </si>
  <si>
    <t>Colonne8368</t>
  </si>
  <si>
    <t>Colonne8369</t>
  </si>
  <si>
    <t>Colonne8370</t>
  </si>
  <si>
    <t>Colonne8371</t>
  </si>
  <si>
    <t>Colonne8372</t>
  </si>
  <si>
    <t>Colonne8373</t>
  </si>
  <si>
    <t>Colonne8374</t>
  </si>
  <si>
    <t>Colonne8375</t>
  </si>
  <si>
    <t>Colonne8376</t>
  </si>
  <si>
    <t>Colonne8377</t>
  </si>
  <si>
    <t>Colonne8378</t>
  </si>
  <si>
    <t>Colonne8379</t>
  </si>
  <si>
    <t>Colonne8380</t>
  </si>
  <si>
    <t>Colonne8381</t>
  </si>
  <si>
    <t>Colonne8382</t>
  </si>
  <si>
    <t>Colonne8383</t>
  </si>
  <si>
    <t>Colonne8384</t>
  </si>
  <si>
    <t>Colonne8385</t>
  </si>
  <si>
    <t>Colonne8386</t>
  </si>
  <si>
    <t>Colonne8387</t>
  </si>
  <si>
    <t>Colonne8388</t>
  </si>
  <si>
    <t>Colonne8389</t>
  </si>
  <si>
    <t>Colonne8390</t>
  </si>
  <si>
    <t>Colonne8391</t>
  </si>
  <si>
    <t>Colonne8392</t>
  </si>
  <si>
    <t>Colonne8393</t>
  </si>
  <si>
    <t>Colonne8394</t>
  </si>
  <si>
    <t>Colonne8395</t>
  </si>
  <si>
    <t>Colonne8396</t>
  </si>
  <si>
    <t>Colonne8397</t>
  </si>
  <si>
    <t>Colonne8398</t>
  </si>
  <si>
    <t>Colonne8399</t>
  </si>
  <si>
    <t>Colonne8400</t>
  </si>
  <si>
    <t>Colonne8401</t>
  </si>
  <si>
    <t>Colonne8402</t>
  </si>
  <si>
    <t>Colonne8403</t>
  </si>
  <si>
    <t>Colonne8404</t>
  </si>
  <si>
    <t>Colonne8405</t>
  </si>
  <si>
    <t>Colonne8406</t>
  </si>
  <si>
    <t>Colonne8407</t>
  </si>
  <si>
    <t>Colonne8408</t>
  </si>
  <si>
    <t>Colonne8409</t>
  </si>
  <si>
    <t>Colonne8410</t>
  </si>
  <si>
    <t>Colonne8411</t>
  </si>
  <si>
    <t>Colonne8412</t>
  </si>
  <si>
    <t>Colonne8413</t>
  </si>
  <si>
    <t>Colonne8414</t>
  </si>
  <si>
    <t>Colonne8415</t>
  </si>
  <si>
    <t>Colonne8416</t>
  </si>
  <si>
    <t>Colonne8417</t>
  </si>
  <si>
    <t>Colonne8418</t>
  </si>
  <si>
    <t>Colonne8419</t>
  </si>
  <si>
    <t>Colonne8420</t>
  </si>
  <si>
    <t>Colonne8421</t>
  </si>
  <si>
    <t>Colonne8422</t>
  </si>
  <si>
    <t>Colonne8423</t>
  </si>
  <si>
    <t>Colonne8424</t>
  </si>
  <si>
    <t>Colonne8425</t>
  </si>
  <si>
    <t>Colonne8426</t>
  </si>
  <si>
    <t>Colonne8427</t>
  </si>
  <si>
    <t>Colonne8428</t>
  </si>
  <si>
    <t>Colonne8429</t>
  </si>
  <si>
    <t>Colonne8430</t>
  </si>
  <si>
    <t>Colonne8431</t>
  </si>
  <si>
    <t>Colonne8432</t>
  </si>
  <si>
    <t>Colonne8433</t>
  </si>
  <si>
    <t>Colonne8434</t>
  </si>
  <si>
    <t>Colonne8435</t>
  </si>
  <si>
    <t>Colonne8436</t>
  </si>
  <si>
    <t>Colonne8437</t>
  </si>
  <si>
    <t>Colonne8438</t>
  </si>
  <si>
    <t>Colonne8439</t>
  </si>
  <si>
    <t>Colonne8440</t>
  </si>
  <si>
    <t>Colonne8441</t>
  </si>
  <si>
    <t>Colonne8442</t>
  </si>
  <si>
    <t>Colonne8443</t>
  </si>
  <si>
    <t>Colonne8444</t>
  </si>
  <si>
    <t>Colonne8445</t>
  </si>
  <si>
    <t>Colonne8446</t>
  </si>
  <si>
    <t>Colonne8447</t>
  </si>
  <si>
    <t>Colonne8448</t>
  </si>
  <si>
    <t>Colonne8449</t>
  </si>
  <si>
    <t>Colonne8450</t>
  </si>
  <si>
    <t>Colonne8451</t>
  </si>
  <si>
    <t>Colonne8452</t>
  </si>
  <si>
    <t>Colonne8453</t>
  </si>
  <si>
    <t>Colonne8454</t>
  </si>
  <si>
    <t>Colonne8455</t>
  </si>
  <si>
    <t>Colonne8456</t>
  </si>
  <si>
    <t>Colonne8457</t>
  </si>
  <si>
    <t>Colonne8458</t>
  </si>
  <si>
    <t>Colonne8459</t>
  </si>
  <si>
    <t>Colonne8460</t>
  </si>
  <si>
    <t>Colonne8461</t>
  </si>
  <si>
    <t>Colonne8462</t>
  </si>
  <si>
    <t>Colonne8463</t>
  </si>
  <si>
    <t>Colonne8464</t>
  </si>
  <si>
    <t>Colonne8465</t>
  </si>
  <si>
    <t>Colonne8466</t>
  </si>
  <si>
    <t>Colonne8467</t>
  </si>
  <si>
    <t>Colonne8468</t>
  </si>
  <si>
    <t>Colonne8469</t>
  </si>
  <si>
    <t>Colonne8470</t>
  </si>
  <si>
    <t>Colonne8471</t>
  </si>
  <si>
    <t>Colonne8472</t>
  </si>
  <si>
    <t>Colonne8473</t>
  </si>
  <si>
    <t>Colonne8474</t>
  </si>
  <si>
    <t>Colonne8475</t>
  </si>
  <si>
    <t>Colonne8476</t>
  </si>
  <si>
    <t>Colonne8477</t>
  </si>
  <si>
    <t>Colonne8478</t>
  </si>
  <si>
    <t>Colonne8479</t>
  </si>
  <si>
    <t>Colonne8480</t>
  </si>
  <si>
    <t>Colonne8481</t>
  </si>
  <si>
    <t>Colonne8482</t>
  </si>
  <si>
    <t>Colonne8483</t>
  </si>
  <si>
    <t>Colonne8484</t>
  </si>
  <si>
    <t>Colonne8485</t>
  </si>
  <si>
    <t>Colonne8486</t>
  </si>
  <si>
    <t>Colonne8487</t>
  </si>
  <si>
    <t>Colonne8488</t>
  </si>
  <si>
    <t>Colonne8489</t>
  </si>
  <si>
    <t>Colonne8490</t>
  </si>
  <si>
    <t>Colonne8491</t>
  </si>
  <si>
    <t>Colonne8492</t>
  </si>
  <si>
    <t>Colonne8493</t>
  </si>
  <si>
    <t>Colonne8494</t>
  </si>
  <si>
    <t>Colonne8495</t>
  </si>
  <si>
    <t>Colonne8496</t>
  </si>
  <si>
    <t>Colonne8497</t>
  </si>
  <si>
    <t>Colonne8498</t>
  </si>
  <si>
    <t>Colonne8499</t>
  </si>
  <si>
    <t>Colonne8500</t>
  </si>
  <si>
    <t>Colonne8501</t>
  </si>
  <si>
    <t>Colonne8502</t>
  </si>
  <si>
    <t>Colonne8503</t>
  </si>
  <si>
    <t>Colonne8504</t>
  </si>
  <si>
    <t>Colonne8505</t>
  </si>
  <si>
    <t>Colonne8506</t>
  </si>
  <si>
    <t>Colonne8507</t>
  </si>
  <si>
    <t>Colonne8508</t>
  </si>
  <si>
    <t>Colonne8509</t>
  </si>
  <si>
    <t>Colonne8510</t>
  </si>
  <si>
    <t>Colonne8511</t>
  </si>
  <si>
    <t>Colonne8512</t>
  </si>
  <si>
    <t>Colonne8513</t>
  </si>
  <si>
    <t>Colonne8514</t>
  </si>
  <si>
    <t>Colonne8515</t>
  </si>
  <si>
    <t>Colonne8516</t>
  </si>
  <si>
    <t>Colonne8517</t>
  </si>
  <si>
    <t>Colonne8518</t>
  </si>
  <si>
    <t>Colonne8519</t>
  </si>
  <si>
    <t>Colonne8520</t>
  </si>
  <si>
    <t>Colonne8521</t>
  </si>
  <si>
    <t>Colonne8522</t>
  </si>
  <si>
    <t>Colonne8523</t>
  </si>
  <si>
    <t>Colonne8524</t>
  </si>
  <si>
    <t>Colonne8525</t>
  </si>
  <si>
    <t>Colonne8526</t>
  </si>
  <si>
    <t>Colonne8527</t>
  </si>
  <si>
    <t>Colonne8528</t>
  </si>
  <si>
    <t>Colonne8529</t>
  </si>
  <si>
    <t>Colonne8530</t>
  </si>
  <si>
    <t>Colonne8531</t>
  </si>
  <si>
    <t>Colonne8532</t>
  </si>
  <si>
    <t>Colonne8533</t>
  </si>
  <si>
    <t>Colonne8534</t>
  </si>
  <si>
    <t>Colonne8535</t>
  </si>
  <si>
    <t>Colonne8536</t>
  </si>
  <si>
    <t>Colonne8537</t>
  </si>
  <si>
    <t>Colonne8538</t>
  </si>
  <si>
    <t>Colonne8539</t>
  </si>
  <si>
    <t>Colonne8540</t>
  </si>
  <si>
    <t>Colonne8541</t>
  </si>
  <si>
    <t>Colonne8542</t>
  </si>
  <si>
    <t>Colonne8543</t>
  </si>
  <si>
    <t>Colonne8544</t>
  </si>
  <si>
    <t>Colonne8545</t>
  </si>
  <si>
    <t>Colonne8546</t>
  </si>
  <si>
    <t>Colonne8547</t>
  </si>
  <si>
    <t>Colonne8548</t>
  </si>
  <si>
    <t>Colonne8549</t>
  </si>
  <si>
    <t>Colonne8550</t>
  </si>
  <si>
    <t>Colonne8551</t>
  </si>
  <si>
    <t>Colonne8552</t>
  </si>
  <si>
    <t>Colonne8553</t>
  </si>
  <si>
    <t>Colonne8554</t>
  </si>
  <si>
    <t>Colonne8555</t>
  </si>
  <si>
    <t>Colonne8556</t>
  </si>
  <si>
    <t>Colonne8557</t>
  </si>
  <si>
    <t>Colonne8558</t>
  </si>
  <si>
    <t>Colonne8559</t>
  </si>
  <si>
    <t>Colonne8560</t>
  </si>
  <si>
    <t>Colonne8561</t>
  </si>
  <si>
    <t>Colonne8562</t>
  </si>
  <si>
    <t>Colonne8563</t>
  </si>
  <si>
    <t>Colonne8564</t>
  </si>
  <si>
    <t>Colonne8565</t>
  </si>
  <si>
    <t>Colonne8566</t>
  </si>
  <si>
    <t>Colonne8567</t>
  </si>
  <si>
    <t>Colonne8568</t>
  </si>
  <si>
    <t>Colonne8569</t>
  </si>
  <si>
    <t>Colonne8570</t>
  </si>
  <si>
    <t>Colonne8571</t>
  </si>
  <si>
    <t>Colonne8572</t>
  </si>
  <si>
    <t>Colonne8573</t>
  </si>
  <si>
    <t>Colonne8574</t>
  </si>
  <si>
    <t>Colonne8575</t>
  </si>
  <si>
    <t>Colonne8576</t>
  </si>
  <si>
    <t>Colonne8577</t>
  </si>
  <si>
    <t>Colonne8578</t>
  </si>
  <si>
    <t>Colonne8579</t>
  </si>
  <si>
    <t>Colonne8580</t>
  </si>
  <si>
    <t>Colonne8581</t>
  </si>
  <si>
    <t>Colonne8582</t>
  </si>
  <si>
    <t>Colonne8583</t>
  </si>
  <si>
    <t>Colonne8584</t>
  </si>
  <si>
    <t>Colonne8585</t>
  </si>
  <si>
    <t>Colonne8586</t>
  </si>
  <si>
    <t>Colonne8587</t>
  </si>
  <si>
    <t>Colonne8588</t>
  </si>
  <si>
    <t>Colonne8589</t>
  </si>
  <si>
    <t>Colonne8590</t>
  </si>
  <si>
    <t>Colonne8591</t>
  </si>
  <si>
    <t>Colonne8592</t>
  </si>
  <si>
    <t>Colonne8593</t>
  </si>
  <si>
    <t>Colonne8594</t>
  </si>
  <si>
    <t>Colonne8595</t>
  </si>
  <si>
    <t>Colonne8596</t>
  </si>
  <si>
    <t>Colonne8597</t>
  </si>
  <si>
    <t>Colonne8598</t>
  </si>
  <si>
    <t>Colonne8599</t>
  </si>
  <si>
    <t>Colonne8600</t>
  </si>
  <si>
    <t>Colonne8601</t>
  </si>
  <si>
    <t>Colonne8602</t>
  </si>
  <si>
    <t>Colonne8603</t>
  </si>
  <si>
    <t>Colonne8604</t>
  </si>
  <si>
    <t>Colonne8605</t>
  </si>
  <si>
    <t>Colonne8606</t>
  </si>
  <si>
    <t>Colonne8607</t>
  </si>
  <si>
    <t>Colonne8608</t>
  </si>
  <si>
    <t>Colonne8609</t>
  </si>
  <si>
    <t>Colonne8610</t>
  </si>
  <si>
    <t>Colonne8611</t>
  </si>
  <si>
    <t>Colonne8612</t>
  </si>
  <si>
    <t>Colonne8613</t>
  </si>
  <si>
    <t>Colonne8614</t>
  </si>
  <si>
    <t>Colonne8615</t>
  </si>
  <si>
    <t>Colonne8616</t>
  </si>
  <si>
    <t>Colonne8617</t>
  </si>
  <si>
    <t>Colonne8618</t>
  </si>
  <si>
    <t>Colonne8619</t>
  </si>
  <si>
    <t>Colonne8620</t>
  </si>
  <si>
    <t>Colonne8621</t>
  </si>
  <si>
    <t>Colonne8622</t>
  </si>
  <si>
    <t>Colonne8623</t>
  </si>
  <si>
    <t>Colonne8624</t>
  </si>
  <si>
    <t>Colonne8625</t>
  </si>
  <si>
    <t>Colonne8626</t>
  </si>
  <si>
    <t>Colonne8627</t>
  </si>
  <si>
    <t>Colonne8628</t>
  </si>
  <si>
    <t>Colonne8629</t>
  </si>
  <si>
    <t>Colonne8630</t>
  </si>
  <si>
    <t>Colonne8631</t>
  </si>
  <si>
    <t>Colonne8632</t>
  </si>
  <si>
    <t>Colonne8633</t>
  </si>
  <si>
    <t>Colonne8634</t>
  </si>
  <si>
    <t>Colonne8635</t>
  </si>
  <si>
    <t>Colonne8636</t>
  </si>
  <si>
    <t>Colonne8637</t>
  </si>
  <si>
    <t>Colonne8638</t>
  </si>
  <si>
    <t>Colonne8639</t>
  </si>
  <si>
    <t>Colonne8640</t>
  </si>
  <si>
    <t>Colonne8641</t>
  </si>
  <si>
    <t>Colonne8642</t>
  </si>
  <si>
    <t>Colonne8643</t>
  </si>
  <si>
    <t>Colonne8644</t>
  </si>
  <si>
    <t>Colonne8645</t>
  </si>
  <si>
    <t>Colonne8646</t>
  </si>
  <si>
    <t>Colonne8647</t>
  </si>
  <si>
    <t>Colonne8648</t>
  </si>
  <si>
    <t>Colonne8649</t>
  </si>
  <si>
    <t>Colonne8650</t>
  </si>
  <si>
    <t>Colonne8651</t>
  </si>
  <si>
    <t>Colonne8652</t>
  </si>
  <si>
    <t>Colonne8653</t>
  </si>
  <si>
    <t>Colonne8654</t>
  </si>
  <si>
    <t>Colonne8655</t>
  </si>
  <si>
    <t>Colonne8656</t>
  </si>
  <si>
    <t>Colonne8657</t>
  </si>
  <si>
    <t>Colonne8658</t>
  </si>
  <si>
    <t>Colonne8659</t>
  </si>
  <si>
    <t>Colonne8660</t>
  </si>
  <si>
    <t>Colonne8661</t>
  </si>
  <si>
    <t>Colonne8662</t>
  </si>
  <si>
    <t>Colonne8663</t>
  </si>
  <si>
    <t>Colonne8664</t>
  </si>
  <si>
    <t>Colonne8665</t>
  </si>
  <si>
    <t>Colonne8666</t>
  </si>
  <si>
    <t>Colonne8667</t>
  </si>
  <si>
    <t>Colonne8668</t>
  </si>
  <si>
    <t>Colonne8669</t>
  </si>
  <si>
    <t>Colonne8670</t>
  </si>
  <si>
    <t>Colonne8671</t>
  </si>
  <si>
    <t>Colonne8672</t>
  </si>
  <si>
    <t>Colonne8673</t>
  </si>
  <si>
    <t>Colonne8674</t>
  </si>
  <si>
    <t>Colonne8675</t>
  </si>
  <si>
    <t>Colonne8676</t>
  </si>
  <si>
    <t>Colonne8677</t>
  </si>
  <si>
    <t>Colonne8678</t>
  </si>
  <si>
    <t>Colonne8679</t>
  </si>
  <si>
    <t>Colonne8680</t>
  </si>
  <si>
    <t>Colonne8681</t>
  </si>
  <si>
    <t>Colonne8682</t>
  </si>
  <si>
    <t>Colonne8683</t>
  </si>
  <si>
    <t>Colonne8684</t>
  </si>
  <si>
    <t>Colonne8685</t>
  </si>
  <si>
    <t>Colonne8686</t>
  </si>
  <si>
    <t>Colonne8687</t>
  </si>
  <si>
    <t>Colonne8688</t>
  </si>
  <si>
    <t>Colonne8689</t>
  </si>
  <si>
    <t>Colonne8690</t>
  </si>
  <si>
    <t>Colonne8691</t>
  </si>
  <si>
    <t>Colonne8692</t>
  </si>
  <si>
    <t>Colonne8693</t>
  </si>
  <si>
    <t>Colonne8694</t>
  </si>
  <si>
    <t>Colonne8695</t>
  </si>
  <si>
    <t>Colonne8696</t>
  </si>
  <si>
    <t>Colonne8697</t>
  </si>
  <si>
    <t>Colonne8698</t>
  </si>
  <si>
    <t>Colonne8699</t>
  </si>
  <si>
    <t>Colonne8700</t>
  </si>
  <si>
    <t>Colonne8701</t>
  </si>
  <si>
    <t>Colonne8702</t>
  </si>
  <si>
    <t>Colonne8703</t>
  </si>
  <si>
    <t>Colonne8704</t>
  </si>
  <si>
    <t>Colonne8705</t>
  </si>
  <si>
    <t>Colonne8706</t>
  </si>
  <si>
    <t>Colonne8707</t>
  </si>
  <si>
    <t>Colonne8708</t>
  </si>
  <si>
    <t>Colonne8709</t>
  </si>
  <si>
    <t>Colonne8710</t>
  </si>
  <si>
    <t>Colonne8711</t>
  </si>
  <si>
    <t>Colonne8712</t>
  </si>
  <si>
    <t>Colonne8713</t>
  </si>
  <si>
    <t>Colonne8714</t>
  </si>
  <si>
    <t>Colonne8715</t>
  </si>
  <si>
    <t>Colonne8716</t>
  </si>
  <si>
    <t>Colonne8717</t>
  </si>
  <si>
    <t>Colonne8718</t>
  </si>
  <si>
    <t>Colonne8719</t>
  </si>
  <si>
    <t>Colonne8720</t>
  </si>
  <si>
    <t>Colonne8721</t>
  </si>
  <si>
    <t>Colonne8722</t>
  </si>
  <si>
    <t>Colonne8723</t>
  </si>
  <si>
    <t>Colonne8724</t>
  </si>
  <si>
    <t>Colonne8725</t>
  </si>
  <si>
    <t>Colonne8726</t>
  </si>
  <si>
    <t>Colonne8727</t>
  </si>
  <si>
    <t>Colonne8728</t>
  </si>
  <si>
    <t>Colonne8729</t>
  </si>
  <si>
    <t>Colonne8730</t>
  </si>
  <si>
    <t>Colonne8731</t>
  </si>
  <si>
    <t>Colonne8732</t>
  </si>
  <si>
    <t>Colonne8733</t>
  </si>
  <si>
    <t>Colonne8734</t>
  </si>
  <si>
    <t>Colonne8735</t>
  </si>
  <si>
    <t>Colonne8736</t>
  </si>
  <si>
    <t>Colonne8737</t>
  </si>
  <si>
    <t>Colonne8738</t>
  </si>
  <si>
    <t>Colonne8739</t>
  </si>
  <si>
    <t>Colonne8740</t>
  </si>
  <si>
    <t>Colonne8741</t>
  </si>
  <si>
    <t>Colonne8742</t>
  </si>
  <si>
    <t>Colonne8743</t>
  </si>
  <si>
    <t>Colonne8744</t>
  </si>
  <si>
    <t>Colonne8745</t>
  </si>
  <si>
    <t>Colonne8746</t>
  </si>
  <si>
    <t>Colonne8747</t>
  </si>
  <si>
    <t>Colonne8748</t>
  </si>
  <si>
    <t>Colonne8749</t>
  </si>
  <si>
    <t>Colonne8750</t>
  </si>
  <si>
    <t>Colonne8751</t>
  </si>
  <si>
    <t>Colonne8752</t>
  </si>
  <si>
    <t>Colonne8753</t>
  </si>
  <si>
    <t>Colonne8754</t>
  </si>
  <si>
    <t>Colonne8755</t>
  </si>
  <si>
    <t>Colonne8756</t>
  </si>
  <si>
    <t>Colonne8757</t>
  </si>
  <si>
    <t>Colonne8758</t>
  </si>
  <si>
    <t>Colonne8759</t>
  </si>
  <si>
    <t>Colonne8760</t>
  </si>
  <si>
    <t>Colonne8761</t>
  </si>
  <si>
    <t>Colonne8762</t>
  </si>
  <si>
    <t>Colonne8763</t>
  </si>
  <si>
    <t>Colonne8764</t>
  </si>
  <si>
    <t>Colonne8765</t>
  </si>
  <si>
    <t>Colonne8766</t>
  </si>
  <si>
    <t>Colonne8767</t>
  </si>
  <si>
    <t>Colonne8768</t>
  </si>
  <si>
    <t>Colonne8769</t>
  </si>
  <si>
    <t>Colonne8770</t>
  </si>
  <si>
    <t>Colonne8771</t>
  </si>
  <si>
    <t>Colonne8772</t>
  </si>
  <si>
    <t>Colonne8773</t>
  </si>
  <si>
    <t>Colonne8774</t>
  </si>
  <si>
    <t>Colonne8775</t>
  </si>
  <si>
    <t>Colonne8776</t>
  </si>
  <si>
    <t>Colonne8777</t>
  </si>
  <si>
    <t>Colonne8778</t>
  </si>
  <si>
    <t>Colonne8779</t>
  </si>
  <si>
    <t>Colonne8780</t>
  </si>
  <si>
    <t>Colonne8781</t>
  </si>
  <si>
    <t>Colonne8782</t>
  </si>
  <si>
    <t>Colonne8783</t>
  </si>
  <si>
    <t>Colonne8784</t>
  </si>
  <si>
    <t>Colonne8785</t>
  </si>
  <si>
    <t>Colonne8786</t>
  </si>
  <si>
    <t>Colonne8787</t>
  </si>
  <si>
    <t>Colonne8788</t>
  </si>
  <si>
    <t>Colonne8789</t>
  </si>
  <si>
    <t>Colonne8790</t>
  </si>
  <si>
    <t>Colonne8791</t>
  </si>
  <si>
    <t>Colonne8792</t>
  </si>
  <si>
    <t>Colonne8793</t>
  </si>
  <si>
    <t>Colonne8794</t>
  </si>
  <si>
    <t>Colonne8795</t>
  </si>
  <si>
    <t>Colonne8796</t>
  </si>
  <si>
    <t>Colonne8797</t>
  </si>
  <si>
    <t>Colonne8798</t>
  </si>
  <si>
    <t>Colonne8799</t>
  </si>
  <si>
    <t>Colonne8800</t>
  </si>
  <si>
    <t>Colonne8801</t>
  </si>
  <si>
    <t>Colonne8802</t>
  </si>
  <si>
    <t>Colonne8803</t>
  </si>
  <si>
    <t>Colonne8804</t>
  </si>
  <si>
    <t>Colonne8805</t>
  </si>
  <si>
    <t>Colonne8806</t>
  </si>
  <si>
    <t>Colonne8807</t>
  </si>
  <si>
    <t>Colonne8808</t>
  </si>
  <si>
    <t>Colonne8809</t>
  </si>
  <si>
    <t>Colonne8810</t>
  </si>
  <si>
    <t>Colonne8811</t>
  </si>
  <si>
    <t>Colonne8812</t>
  </si>
  <si>
    <t>Colonne8813</t>
  </si>
  <si>
    <t>Colonne8814</t>
  </si>
  <si>
    <t>Colonne8815</t>
  </si>
  <si>
    <t>Colonne8816</t>
  </si>
  <si>
    <t>Colonne8817</t>
  </si>
  <si>
    <t>Colonne8818</t>
  </si>
  <si>
    <t>Colonne8819</t>
  </si>
  <si>
    <t>Colonne8820</t>
  </si>
  <si>
    <t>Colonne8821</t>
  </si>
  <si>
    <t>Colonne8822</t>
  </si>
  <si>
    <t>Colonne8823</t>
  </si>
  <si>
    <t>Colonne8824</t>
  </si>
  <si>
    <t>Colonne8825</t>
  </si>
  <si>
    <t>Colonne8826</t>
  </si>
  <si>
    <t>Colonne8827</t>
  </si>
  <si>
    <t>Colonne8828</t>
  </si>
  <si>
    <t>Colonne8829</t>
  </si>
  <si>
    <t>Colonne8830</t>
  </si>
  <si>
    <t>Colonne8831</t>
  </si>
  <si>
    <t>Colonne8832</t>
  </si>
  <si>
    <t>Colonne8833</t>
  </si>
  <si>
    <t>Colonne8834</t>
  </si>
  <si>
    <t>Colonne8835</t>
  </si>
  <si>
    <t>Colonne8836</t>
  </si>
  <si>
    <t>Colonne8837</t>
  </si>
  <si>
    <t>Colonne8838</t>
  </si>
  <si>
    <t>Colonne8839</t>
  </si>
  <si>
    <t>Colonne8840</t>
  </si>
  <si>
    <t>Colonne8841</t>
  </si>
  <si>
    <t>Colonne8842</t>
  </si>
  <si>
    <t>Colonne8843</t>
  </si>
  <si>
    <t>Colonne8844</t>
  </si>
  <si>
    <t>Colonne8845</t>
  </si>
  <si>
    <t>Colonne8846</t>
  </si>
  <si>
    <t>Colonne8847</t>
  </si>
  <si>
    <t>Colonne8848</t>
  </si>
  <si>
    <t>Colonne8849</t>
  </si>
  <si>
    <t>Colonne8850</t>
  </si>
  <si>
    <t>Colonne8851</t>
  </si>
  <si>
    <t>Colonne8852</t>
  </si>
  <si>
    <t>Colonne8853</t>
  </si>
  <si>
    <t>Colonne8854</t>
  </si>
  <si>
    <t>Colonne8855</t>
  </si>
  <si>
    <t>Colonne8856</t>
  </si>
  <si>
    <t>Colonne8857</t>
  </si>
  <si>
    <t>Colonne8858</t>
  </si>
  <si>
    <t>Colonne8859</t>
  </si>
  <si>
    <t>Colonne8860</t>
  </si>
  <si>
    <t>Colonne8861</t>
  </si>
  <si>
    <t>Colonne8862</t>
  </si>
  <si>
    <t>Colonne8863</t>
  </si>
  <si>
    <t>Colonne8864</t>
  </si>
  <si>
    <t>Colonne8865</t>
  </si>
  <si>
    <t>Colonne8866</t>
  </si>
  <si>
    <t>Colonne8867</t>
  </si>
  <si>
    <t>Colonne8868</t>
  </si>
  <si>
    <t>Colonne8869</t>
  </si>
  <si>
    <t>Colonne8870</t>
  </si>
  <si>
    <t>Colonne8871</t>
  </si>
  <si>
    <t>Colonne8872</t>
  </si>
  <si>
    <t>Colonne8873</t>
  </si>
  <si>
    <t>Colonne8874</t>
  </si>
  <si>
    <t>Colonne8875</t>
  </si>
  <si>
    <t>Colonne8876</t>
  </si>
  <si>
    <t>Colonne8877</t>
  </si>
  <si>
    <t>Colonne8878</t>
  </si>
  <si>
    <t>Colonne8879</t>
  </si>
  <si>
    <t>Colonne8880</t>
  </si>
  <si>
    <t>Colonne8881</t>
  </si>
  <si>
    <t>Colonne8882</t>
  </si>
  <si>
    <t>Colonne8883</t>
  </si>
  <si>
    <t>Colonne8884</t>
  </si>
  <si>
    <t>Colonne8885</t>
  </si>
  <si>
    <t>Colonne8886</t>
  </si>
  <si>
    <t>Colonne8887</t>
  </si>
  <si>
    <t>Colonne8888</t>
  </si>
  <si>
    <t>Colonne8889</t>
  </si>
  <si>
    <t>Colonne8890</t>
  </si>
  <si>
    <t>Colonne8891</t>
  </si>
  <si>
    <t>Colonne8892</t>
  </si>
  <si>
    <t>Colonne8893</t>
  </si>
  <si>
    <t>Colonne8894</t>
  </si>
  <si>
    <t>Colonne8895</t>
  </si>
  <si>
    <t>Colonne8896</t>
  </si>
  <si>
    <t>Colonne8897</t>
  </si>
  <si>
    <t>Colonne8898</t>
  </si>
  <si>
    <t>Colonne8899</t>
  </si>
  <si>
    <t>Colonne8900</t>
  </si>
  <si>
    <t>Colonne8901</t>
  </si>
  <si>
    <t>Colonne8902</t>
  </si>
  <si>
    <t>Colonne8903</t>
  </si>
  <si>
    <t>Colonne8904</t>
  </si>
  <si>
    <t>Colonne8905</t>
  </si>
  <si>
    <t>Colonne8906</t>
  </si>
  <si>
    <t>Colonne8907</t>
  </si>
  <si>
    <t>Colonne8908</t>
  </si>
  <si>
    <t>Colonne8909</t>
  </si>
  <si>
    <t>Colonne8910</t>
  </si>
  <si>
    <t>Colonne8911</t>
  </si>
  <si>
    <t>Colonne8912</t>
  </si>
  <si>
    <t>Colonne8913</t>
  </si>
  <si>
    <t>Colonne8914</t>
  </si>
  <si>
    <t>Colonne8915</t>
  </si>
  <si>
    <t>Colonne8916</t>
  </si>
  <si>
    <t>Colonne8917</t>
  </si>
  <si>
    <t>Colonne8918</t>
  </si>
  <si>
    <t>Colonne8919</t>
  </si>
  <si>
    <t>Colonne8920</t>
  </si>
  <si>
    <t>Colonne8921</t>
  </si>
  <si>
    <t>Colonne8922</t>
  </si>
  <si>
    <t>Colonne8923</t>
  </si>
  <si>
    <t>Colonne8924</t>
  </si>
  <si>
    <t>Colonne8925</t>
  </si>
  <si>
    <t>Colonne8926</t>
  </si>
  <si>
    <t>Colonne8927</t>
  </si>
  <si>
    <t>Colonne8928</t>
  </si>
  <si>
    <t>Colonne8929</t>
  </si>
  <si>
    <t>Colonne8930</t>
  </si>
  <si>
    <t>Colonne8931</t>
  </si>
  <si>
    <t>Colonne8932</t>
  </si>
  <si>
    <t>Colonne8933</t>
  </si>
  <si>
    <t>Colonne8934</t>
  </si>
  <si>
    <t>Colonne8935</t>
  </si>
  <si>
    <t>Colonne8936</t>
  </si>
  <si>
    <t>Colonne8937</t>
  </si>
  <si>
    <t>Colonne8938</t>
  </si>
  <si>
    <t>Colonne8939</t>
  </si>
  <si>
    <t>Colonne8940</t>
  </si>
  <si>
    <t>Colonne8941</t>
  </si>
  <si>
    <t>Colonne8942</t>
  </si>
  <si>
    <t>Colonne8943</t>
  </si>
  <si>
    <t>Colonne8944</t>
  </si>
  <si>
    <t>Colonne8945</t>
  </si>
  <si>
    <t>Colonne8946</t>
  </si>
  <si>
    <t>Colonne8947</t>
  </si>
  <si>
    <t>Colonne8948</t>
  </si>
  <si>
    <t>Colonne8949</t>
  </si>
  <si>
    <t>Colonne8950</t>
  </si>
  <si>
    <t>Colonne8951</t>
  </si>
  <si>
    <t>Colonne8952</t>
  </si>
  <si>
    <t>Colonne8953</t>
  </si>
  <si>
    <t>Colonne8954</t>
  </si>
  <si>
    <t>Colonne8955</t>
  </si>
  <si>
    <t>Colonne8956</t>
  </si>
  <si>
    <t>Colonne8957</t>
  </si>
  <si>
    <t>Colonne8958</t>
  </si>
  <si>
    <t>Colonne8959</t>
  </si>
  <si>
    <t>Colonne8960</t>
  </si>
  <si>
    <t>Colonne8961</t>
  </si>
  <si>
    <t>Colonne8962</t>
  </si>
  <si>
    <t>Colonne8963</t>
  </si>
  <si>
    <t>Colonne8964</t>
  </si>
  <si>
    <t>Colonne8965</t>
  </si>
  <si>
    <t>Colonne8966</t>
  </si>
  <si>
    <t>Colonne8967</t>
  </si>
  <si>
    <t>Colonne8968</t>
  </si>
  <si>
    <t>Colonne8969</t>
  </si>
  <si>
    <t>Colonne8970</t>
  </si>
  <si>
    <t>Colonne8971</t>
  </si>
  <si>
    <t>Colonne8972</t>
  </si>
  <si>
    <t>Colonne8973</t>
  </si>
  <si>
    <t>Colonne8974</t>
  </si>
  <si>
    <t>Colonne8975</t>
  </si>
  <si>
    <t>Colonne8976</t>
  </si>
  <si>
    <t>Colonne8977</t>
  </si>
  <si>
    <t>Colonne8978</t>
  </si>
  <si>
    <t>Colonne8979</t>
  </si>
  <si>
    <t>Colonne8980</t>
  </si>
  <si>
    <t>Colonne8981</t>
  </si>
  <si>
    <t>Colonne8982</t>
  </si>
  <si>
    <t>Colonne8983</t>
  </si>
  <si>
    <t>Colonne8984</t>
  </si>
  <si>
    <t>Colonne8985</t>
  </si>
  <si>
    <t>Colonne8986</t>
  </si>
  <si>
    <t>Colonne8987</t>
  </si>
  <si>
    <t>Colonne8988</t>
  </si>
  <si>
    <t>Colonne8989</t>
  </si>
  <si>
    <t>Colonne8990</t>
  </si>
  <si>
    <t>Colonne8991</t>
  </si>
  <si>
    <t>Colonne8992</t>
  </si>
  <si>
    <t>Colonne8993</t>
  </si>
  <si>
    <t>Colonne8994</t>
  </si>
  <si>
    <t>Colonne8995</t>
  </si>
  <si>
    <t>Colonne8996</t>
  </si>
  <si>
    <t>Colonne8997</t>
  </si>
  <si>
    <t>Colonne8998</t>
  </si>
  <si>
    <t>Colonne8999</t>
  </si>
  <si>
    <t>Colonne9000</t>
  </si>
  <si>
    <t>Colonne9001</t>
  </si>
  <si>
    <t>Colonne9002</t>
  </si>
  <si>
    <t>Colonne9003</t>
  </si>
  <si>
    <t>Colonne9004</t>
  </si>
  <si>
    <t>Colonne9005</t>
  </si>
  <si>
    <t>Colonne9006</t>
  </si>
  <si>
    <t>Colonne9007</t>
  </si>
  <si>
    <t>Colonne9008</t>
  </si>
  <si>
    <t>Colonne9009</t>
  </si>
  <si>
    <t>Colonne9010</t>
  </si>
  <si>
    <t>Colonne9011</t>
  </si>
  <si>
    <t>Colonne9012</t>
  </si>
  <si>
    <t>Colonne9013</t>
  </si>
  <si>
    <t>Colonne9014</t>
  </si>
  <si>
    <t>Colonne9015</t>
  </si>
  <si>
    <t>Colonne9016</t>
  </si>
  <si>
    <t>Colonne9017</t>
  </si>
  <si>
    <t>Colonne9018</t>
  </si>
  <si>
    <t>Colonne9019</t>
  </si>
  <si>
    <t>Colonne9020</t>
  </si>
  <si>
    <t>Colonne9021</t>
  </si>
  <si>
    <t>Colonne9022</t>
  </si>
  <si>
    <t>Colonne9023</t>
  </si>
  <si>
    <t>Colonne9024</t>
  </si>
  <si>
    <t>Colonne9025</t>
  </si>
  <si>
    <t>Colonne9026</t>
  </si>
  <si>
    <t>Colonne9027</t>
  </si>
  <si>
    <t>Colonne9028</t>
  </si>
  <si>
    <t>Colonne9029</t>
  </si>
  <si>
    <t>Colonne9030</t>
  </si>
  <si>
    <t>Colonne9031</t>
  </si>
  <si>
    <t>Colonne9032</t>
  </si>
  <si>
    <t>Colonne9033</t>
  </si>
  <si>
    <t>Colonne9034</t>
  </si>
  <si>
    <t>Colonne9035</t>
  </si>
  <si>
    <t>Colonne9036</t>
  </si>
  <si>
    <t>Colonne9037</t>
  </si>
  <si>
    <t>Colonne9038</t>
  </si>
  <si>
    <t>Colonne9039</t>
  </si>
  <si>
    <t>Colonne9040</t>
  </si>
  <si>
    <t>Colonne9041</t>
  </si>
  <si>
    <t>Colonne9042</t>
  </si>
  <si>
    <t>Colonne9043</t>
  </si>
  <si>
    <t>Colonne9044</t>
  </si>
  <si>
    <t>Colonne9045</t>
  </si>
  <si>
    <t>Colonne9046</t>
  </si>
  <si>
    <t>Colonne9047</t>
  </si>
  <si>
    <t>Colonne9048</t>
  </si>
  <si>
    <t>Colonne9049</t>
  </si>
  <si>
    <t>Colonne9050</t>
  </si>
  <si>
    <t>Colonne9051</t>
  </si>
  <si>
    <t>Colonne9052</t>
  </si>
  <si>
    <t>Colonne9053</t>
  </si>
  <si>
    <t>Colonne9054</t>
  </si>
  <si>
    <t>Colonne9055</t>
  </si>
  <si>
    <t>Colonne9056</t>
  </si>
  <si>
    <t>Colonne9057</t>
  </si>
  <si>
    <t>Colonne9058</t>
  </si>
  <si>
    <t>Colonne9059</t>
  </si>
  <si>
    <t>Colonne9060</t>
  </si>
  <si>
    <t>Colonne9061</t>
  </si>
  <si>
    <t>Colonne9062</t>
  </si>
  <si>
    <t>Colonne9063</t>
  </si>
  <si>
    <t>Colonne9064</t>
  </si>
  <si>
    <t>Colonne9065</t>
  </si>
  <si>
    <t>Colonne9066</t>
  </si>
  <si>
    <t>Colonne9067</t>
  </si>
  <si>
    <t>Colonne9068</t>
  </si>
  <si>
    <t>Colonne9069</t>
  </si>
  <si>
    <t>Colonne9070</t>
  </si>
  <si>
    <t>Colonne9071</t>
  </si>
  <si>
    <t>Colonne9072</t>
  </si>
  <si>
    <t>Colonne9073</t>
  </si>
  <si>
    <t>Colonne9074</t>
  </si>
  <si>
    <t>Colonne9075</t>
  </si>
  <si>
    <t>Colonne9076</t>
  </si>
  <si>
    <t>Colonne9077</t>
  </si>
  <si>
    <t>Colonne9078</t>
  </si>
  <si>
    <t>Colonne9079</t>
  </si>
  <si>
    <t>Colonne9080</t>
  </si>
  <si>
    <t>Colonne9081</t>
  </si>
  <si>
    <t>Colonne9082</t>
  </si>
  <si>
    <t>Colonne9083</t>
  </si>
  <si>
    <t>Colonne9084</t>
  </si>
  <si>
    <t>Colonne9085</t>
  </si>
  <si>
    <t>Colonne9086</t>
  </si>
  <si>
    <t>Colonne9087</t>
  </si>
  <si>
    <t>Colonne9088</t>
  </si>
  <si>
    <t>Colonne9089</t>
  </si>
  <si>
    <t>Colonne9090</t>
  </si>
  <si>
    <t>Colonne9091</t>
  </si>
  <si>
    <t>Colonne9092</t>
  </si>
  <si>
    <t>Colonne9093</t>
  </si>
  <si>
    <t>Colonne9094</t>
  </si>
  <si>
    <t>Colonne9095</t>
  </si>
  <si>
    <t>Colonne9096</t>
  </si>
  <si>
    <t>Colonne9097</t>
  </si>
  <si>
    <t>Colonne9098</t>
  </si>
  <si>
    <t>Colonne9099</t>
  </si>
  <si>
    <t>Colonne9100</t>
  </si>
  <si>
    <t>Colonne9101</t>
  </si>
  <si>
    <t>Colonne9102</t>
  </si>
  <si>
    <t>Colonne9103</t>
  </si>
  <si>
    <t>Colonne9104</t>
  </si>
  <si>
    <t>Colonne9105</t>
  </si>
  <si>
    <t>Colonne9106</t>
  </si>
  <si>
    <t>Colonne9107</t>
  </si>
  <si>
    <t>Colonne9108</t>
  </si>
  <si>
    <t>Colonne9109</t>
  </si>
  <si>
    <t>Colonne9110</t>
  </si>
  <si>
    <t>Colonne9111</t>
  </si>
  <si>
    <t>Colonne9112</t>
  </si>
  <si>
    <t>Colonne9113</t>
  </si>
  <si>
    <t>Colonne9114</t>
  </si>
  <si>
    <t>Colonne9115</t>
  </si>
  <si>
    <t>Colonne9116</t>
  </si>
  <si>
    <t>Colonne9117</t>
  </si>
  <si>
    <t>Colonne9118</t>
  </si>
  <si>
    <t>Colonne9119</t>
  </si>
  <si>
    <t>Colonne9120</t>
  </si>
  <si>
    <t>Colonne9121</t>
  </si>
  <si>
    <t>Colonne9122</t>
  </si>
  <si>
    <t>Colonne9123</t>
  </si>
  <si>
    <t>Colonne9124</t>
  </si>
  <si>
    <t>Colonne9125</t>
  </si>
  <si>
    <t>Colonne9126</t>
  </si>
  <si>
    <t>Colonne9127</t>
  </si>
  <si>
    <t>Colonne9128</t>
  </si>
  <si>
    <t>Colonne9129</t>
  </si>
  <si>
    <t>Colonne9130</t>
  </si>
  <si>
    <t>Colonne9131</t>
  </si>
  <si>
    <t>Colonne9132</t>
  </si>
  <si>
    <t>Colonne9133</t>
  </si>
  <si>
    <t>Colonne9134</t>
  </si>
  <si>
    <t>Colonne9135</t>
  </si>
  <si>
    <t>Colonne9136</t>
  </si>
  <si>
    <t>Colonne9137</t>
  </si>
  <si>
    <t>Colonne9138</t>
  </si>
  <si>
    <t>Colonne9139</t>
  </si>
  <si>
    <t>Colonne9140</t>
  </si>
  <si>
    <t>Colonne9141</t>
  </si>
  <si>
    <t>Colonne9142</t>
  </si>
  <si>
    <t>Colonne9143</t>
  </si>
  <si>
    <t>Colonne9144</t>
  </si>
  <si>
    <t>Colonne9145</t>
  </si>
  <si>
    <t>Colonne9146</t>
  </si>
  <si>
    <t>Colonne9147</t>
  </si>
  <si>
    <t>Colonne9148</t>
  </si>
  <si>
    <t>Colonne9149</t>
  </si>
  <si>
    <t>Colonne9150</t>
  </si>
  <si>
    <t>Colonne9151</t>
  </si>
  <si>
    <t>Colonne9152</t>
  </si>
  <si>
    <t>Colonne9153</t>
  </si>
  <si>
    <t>Colonne9154</t>
  </si>
  <si>
    <t>Colonne9155</t>
  </si>
  <si>
    <t>Colonne9156</t>
  </si>
  <si>
    <t>Colonne9157</t>
  </si>
  <si>
    <t>Colonne9158</t>
  </si>
  <si>
    <t>Colonne9159</t>
  </si>
  <si>
    <t>Colonne9160</t>
  </si>
  <si>
    <t>Colonne9161</t>
  </si>
  <si>
    <t>Colonne9162</t>
  </si>
  <si>
    <t>Colonne9163</t>
  </si>
  <si>
    <t>Colonne9164</t>
  </si>
  <si>
    <t>Colonne9165</t>
  </si>
  <si>
    <t>Colonne9166</t>
  </si>
  <si>
    <t>Colonne9167</t>
  </si>
  <si>
    <t>Colonne9168</t>
  </si>
  <si>
    <t>Colonne9169</t>
  </si>
  <si>
    <t>Colonne9170</t>
  </si>
  <si>
    <t>Colonne9171</t>
  </si>
  <si>
    <t>Colonne9172</t>
  </si>
  <si>
    <t>Colonne9173</t>
  </si>
  <si>
    <t>Colonne9174</t>
  </si>
  <si>
    <t>Colonne9175</t>
  </si>
  <si>
    <t>Colonne9176</t>
  </si>
  <si>
    <t>Colonne9177</t>
  </si>
  <si>
    <t>Colonne9178</t>
  </si>
  <si>
    <t>Colonne9179</t>
  </si>
  <si>
    <t>Colonne9180</t>
  </si>
  <si>
    <t>Colonne9181</t>
  </si>
  <si>
    <t>Colonne9182</t>
  </si>
  <si>
    <t>Colonne9183</t>
  </si>
  <si>
    <t>Colonne9184</t>
  </si>
  <si>
    <t>Colonne9185</t>
  </si>
  <si>
    <t>Colonne9186</t>
  </si>
  <si>
    <t>Colonne9187</t>
  </si>
  <si>
    <t>Colonne9188</t>
  </si>
  <si>
    <t>Colonne9189</t>
  </si>
  <si>
    <t>Colonne9190</t>
  </si>
  <si>
    <t>Colonne9191</t>
  </si>
  <si>
    <t>Colonne9192</t>
  </si>
  <si>
    <t>Colonne9193</t>
  </si>
  <si>
    <t>Colonne9194</t>
  </si>
  <si>
    <t>Colonne9195</t>
  </si>
  <si>
    <t>Colonne9196</t>
  </si>
  <si>
    <t>Colonne9197</t>
  </si>
  <si>
    <t>Colonne9198</t>
  </si>
  <si>
    <t>Colonne9199</t>
  </si>
  <si>
    <t>Colonne9200</t>
  </si>
  <si>
    <t>Colonne9201</t>
  </si>
  <si>
    <t>Colonne9202</t>
  </si>
  <si>
    <t>Colonne9203</t>
  </si>
  <si>
    <t>Colonne9204</t>
  </si>
  <si>
    <t>Colonne9205</t>
  </si>
  <si>
    <t>Colonne9206</t>
  </si>
  <si>
    <t>Colonne9207</t>
  </si>
  <si>
    <t>Colonne9208</t>
  </si>
  <si>
    <t>Colonne9209</t>
  </si>
  <si>
    <t>Colonne9210</t>
  </si>
  <si>
    <t>Colonne9211</t>
  </si>
  <si>
    <t>Colonne9212</t>
  </si>
  <si>
    <t>Colonne9213</t>
  </si>
  <si>
    <t>Colonne9214</t>
  </si>
  <si>
    <t>Colonne9215</t>
  </si>
  <si>
    <t>Colonne9216</t>
  </si>
  <si>
    <t>Colonne9217</t>
  </si>
  <si>
    <t>Colonne9218</t>
  </si>
  <si>
    <t>Colonne9219</t>
  </si>
  <si>
    <t>Colonne9220</t>
  </si>
  <si>
    <t>Colonne9221</t>
  </si>
  <si>
    <t>Colonne9222</t>
  </si>
  <si>
    <t>Colonne9223</t>
  </si>
  <si>
    <t>Colonne9224</t>
  </si>
  <si>
    <t>Colonne9225</t>
  </si>
  <si>
    <t>Colonne9226</t>
  </si>
  <si>
    <t>Colonne9227</t>
  </si>
  <si>
    <t>Colonne9228</t>
  </si>
  <si>
    <t>Colonne9229</t>
  </si>
  <si>
    <t>Colonne9230</t>
  </si>
  <si>
    <t>Colonne9231</t>
  </si>
  <si>
    <t>Colonne9232</t>
  </si>
  <si>
    <t>Colonne9233</t>
  </si>
  <si>
    <t>Colonne9234</t>
  </si>
  <si>
    <t>Colonne9235</t>
  </si>
  <si>
    <t>Colonne9236</t>
  </si>
  <si>
    <t>Colonne9237</t>
  </si>
  <si>
    <t>Colonne9238</t>
  </si>
  <si>
    <t>Colonne9239</t>
  </si>
  <si>
    <t>Colonne9240</t>
  </si>
  <si>
    <t>Colonne9241</t>
  </si>
  <si>
    <t>Colonne9242</t>
  </si>
  <si>
    <t>Colonne9243</t>
  </si>
  <si>
    <t>Colonne9244</t>
  </si>
  <si>
    <t>Colonne9245</t>
  </si>
  <si>
    <t>Colonne9246</t>
  </si>
  <si>
    <t>Colonne9247</t>
  </si>
  <si>
    <t>Colonne9248</t>
  </si>
  <si>
    <t>Colonne9249</t>
  </si>
  <si>
    <t>Colonne9250</t>
  </si>
  <si>
    <t>Colonne9251</t>
  </si>
  <si>
    <t>Colonne9252</t>
  </si>
  <si>
    <t>Colonne9253</t>
  </si>
  <si>
    <t>Colonne9254</t>
  </si>
  <si>
    <t>Colonne9255</t>
  </si>
  <si>
    <t>Colonne9256</t>
  </si>
  <si>
    <t>Colonne9257</t>
  </si>
  <si>
    <t>Colonne9258</t>
  </si>
  <si>
    <t>Colonne9259</t>
  </si>
  <si>
    <t>Colonne9260</t>
  </si>
  <si>
    <t>Colonne9261</t>
  </si>
  <si>
    <t>Colonne9262</t>
  </si>
  <si>
    <t>Colonne9263</t>
  </si>
  <si>
    <t>Colonne9264</t>
  </si>
  <si>
    <t>Colonne9265</t>
  </si>
  <si>
    <t>Colonne9266</t>
  </si>
  <si>
    <t>Colonne9267</t>
  </si>
  <si>
    <t>Colonne9268</t>
  </si>
  <si>
    <t>Colonne9269</t>
  </si>
  <si>
    <t>Colonne9270</t>
  </si>
  <si>
    <t>Colonne9271</t>
  </si>
  <si>
    <t>Colonne9272</t>
  </si>
  <si>
    <t>Colonne9273</t>
  </si>
  <si>
    <t>Colonne9274</t>
  </si>
  <si>
    <t>Colonne9275</t>
  </si>
  <si>
    <t>Colonne9276</t>
  </si>
  <si>
    <t>Colonne9277</t>
  </si>
  <si>
    <t>Colonne9278</t>
  </si>
  <si>
    <t>Colonne9279</t>
  </si>
  <si>
    <t>Colonne9280</t>
  </si>
  <si>
    <t>Colonne9281</t>
  </si>
  <si>
    <t>Colonne9282</t>
  </si>
  <si>
    <t>Colonne9283</t>
  </si>
  <si>
    <t>Colonne9284</t>
  </si>
  <si>
    <t>Colonne9285</t>
  </si>
  <si>
    <t>Colonne9286</t>
  </si>
  <si>
    <t>Colonne9287</t>
  </si>
  <si>
    <t>Colonne9288</t>
  </si>
  <si>
    <t>Colonne9289</t>
  </si>
  <si>
    <t>Colonne9290</t>
  </si>
  <si>
    <t>Colonne9291</t>
  </si>
  <si>
    <t>Colonne9292</t>
  </si>
  <si>
    <t>Colonne9293</t>
  </si>
  <si>
    <t>Colonne9294</t>
  </si>
  <si>
    <t>Colonne9295</t>
  </si>
  <si>
    <t>Colonne9296</t>
  </si>
  <si>
    <t>Colonne9297</t>
  </si>
  <si>
    <t>Colonne9298</t>
  </si>
  <si>
    <t>Colonne9299</t>
  </si>
  <si>
    <t>Colonne9300</t>
  </si>
  <si>
    <t>Colonne9301</t>
  </si>
  <si>
    <t>Colonne9302</t>
  </si>
  <si>
    <t>Colonne9303</t>
  </si>
  <si>
    <t>Colonne9304</t>
  </si>
  <si>
    <t>Colonne9305</t>
  </si>
  <si>
    <t>Colonne9306</t>
  </si>
  <si>
    <t>Colonne9307</t>
  </si>
  <si>
    <t>Colonne9308</t>
  </si>
  <si>
    <t>Colonne9309</t>
  </si>
  <si>
    <t>Colonne9310</t>
  </si>
  <si>
    <t>Colonne9311</t>
  </si>
  <si>
    <t>Colonne9312</t>
  </si>
  <si>
    <t>Colonne9313</t>
  </si>
  <si>
    <t>Colonne9314</t>
  </si>
  <si>
    <t>Colonne9315</t>
  </si>
  <si>
    <t>Colonne9316</t>
  </si>
  <si>
    <t>Colonne9317</t>
  </si>
  <si>
    <t>Colonne9318</t>
  </si>
  <si>
    <t>Colonne9319</t>
  </si>
  <si>
    <t>Colonne9320</t>
  </si>
  <si>
    <t>Colonne9321</t>
  </si>
  <si>
    <t>Colonne9322</t>
  </si>
  <si>
    <t>Colonne9323</t>
  </si>
  <si>
    <t>Colonne9324</t>
  </si>
  <si>
    <t>Colonne9325</t>
  </si>
  <si>
    <t>Colonne9326</t>
  </si>
  <si>
    <t>Colonne9327</t>
  </si>
  <si>
    <t>Colonne9328</t>
  </si>
  <si>
    <t>Colonne9329</t>
  </si>
  <si>
    <t>Colonne9330</t>
  </si>
  <si>
    <t>Colonne9331</t>
  </si>
  <si>
    <t>Colonne9332</t>
  </si>
  <si>
    <t>Colonne9333</t>
  </si>
  <si>
    <t>Colonne9334</t>
  </si>
  <si>
    <t>Colonne9335</t>
  </si>
  <si>
    <t>Colonne9336</t>
  </si>
  <si>
    <t>Colonne9337</t>
  </si>
  <si>
    <t>Colonne9338</t>
  </si>
  <si>
    <t>Colonne9339</t>
  </si>
  <si>
    <t>Colonne9340</t>
  </si>
  <si>
    <t>Colonne9341</t>
  </si>
  <si>
    <t>Colonne9342</t>
  </si>
  <si>
    <t>Colonne9343</t>
  </si>
  <si>
    <t>Colonne9344</t>
  </si>
  <si>
    <t>Colonne9345</t>
  </si>
  <si>
    <t>Colonne9346</t>
  </si>
  <si>
    <t>Colonne9347</t>
  </si>
  <si>
    <t>Colonne9348</t>
  </si>
  <si>
    <t>Colonne9349</t>
  </si>
  <si>
    <t>Colonne9350</t>
  </si>
  <si>
    <t>Colonne9351</t>
  </si>
  <si>
    <t>Colonne9352</t>
  </si>
  <si>
    <t>Colonne9353</t>
  </si>
  <si>
    <t>Colonne9354</t>
  </si>
  <si>
    <t>Colonne9355</t>
  </si>
  <si>
    <t>Colonne9356</t>
  </si>
  <si>
    <t>Colonne9357</t>
  </si>
  <si>
    <t>Colonne9358</t>
  </si>
  <si>
    <t>Colonne9359</t>
  </si>
  <si>
    <t>Colonne9360</t>
  </si>
  <si>
    <t>Colonne9361</t>
  </si>
  <si>
    <t>Colonne9362</t>
  </si>
  <si>
    <t>Colonne9363</t>
  </si>
  <si>
    <t>Colonne9364</t>
  </si>
  <si>
    <t>Colonne9365</t>
  </si>
  <si>
    <t>Colonne9366</t>
  </si>
  <si>
    <t>Colonne9367</t>
  </si>
  <si>
    <t>Colonne9368</t>
  </si>
  <si>
    <t>Colonne9369</t>
  </si>
  <si>
    <t>Colonne9370</t>
  </si>
  <si>
    <t>Colonne9371</t>
  </si>
  <si>
    <t>Colonne9372</t>
  </si>
  <si>
    <t>Colonne9373</t>
  </si>
  <si>
    <t>Colonne9374</t>
  </si>
  <si>
    <t>Colonne9375</t>
  </si>
  <si>
    <t>Colonne9376</t>
  </si>
  <si>
    <t>Colonne9377</t>
  </si>
  <si>
    <t>Colonne9378</t>
  </si>
  <si>
    <t>Colonne9379</t>
  </si>
  <si>
    <t>Colonne9380</t>
  </si>
  <si>
    <t>Colonne9381</t>
  </si>
  <si>
    <t>Colonne9382</t>
  </si>
  <si>
    <t>Colonne9383</t>
  </si>
  <si>
    <t>Colonne9384</t>
  </si>
  <si>
    <t>Colonne9385</t>
  </si>
  <si>
    <t>Colonne9386</t>
  </si>
  <si>
    <t>Colonne9387</t>
  </si>
  <si>
    <t>Colonne9388</t>
  </si>
  <si>
    <t>Colonne9389</t>
  </si>
  <si>
    <t>Colonne9390</t>
  </si>
  <si>
    <t>Colonne9391</t>
  </si>
  <si>
    <t>Colonne9392</t>
  </si>
  <si>
    <t>Colonne9393</t>
  </si>
  <si>
    <t>Colonne9394</t>
  </si>
  <si>
    <t>Colonne9395</t>
  </si>
  <si>
    <t>Colonne9396</t>
  </si>
  <si>
    <t>Colonne9397</t>
  </si>
  <si>
    <t>Colonne9398</t>
  </si>
  <si>
    <t>Colonne9399</t>
  </si>
  <si>
    <t>Colonne9400</t>
  </si>
  <si>
    <t>Colonne9401</t>
  </si>
  <si>
    <t>Colonne9402</t>
  </si>
  <si>
    <t>Colonne9403</t>
  </si>
  <si>
    <t>Colonne9404</t>
  </si>
  <si>
    <t>Colonne9405</t>
  </si>
  <si>
    <t>Colonne9406</t>
  </si>
  <si>
    <t>Colonne9407</t>
  </si>
  <si>
    <t>Colonne9408</t>
  </si>
  <si>
    <t>Colonne9409</t>
  </si>
  <si>
    <t>Colonne9410</t>
  </si>
  <si>
    <t>Colonne9411</t>
  </si>
  <si>
    <t>Colonne9412</t>
  </si>
  <si>
    <t>Colonne9413</t>
  </si>
  <si>
    <t>Colonne9414</t>
  </si>
  <si>
    <t>Colonne9415</t>
  </si>
  <si>
    <t>Colonne9416</t>
  </si>
  <si>
    <t>Colonne9417</t>
  </si>
  <si>
    <t>Colonne9418</t>
  </si>
  <si>
    <t>Colonne9419</t>
  </si>
  <si>
    <t>Colonne9420</t>
  </si>
  <si>
    <t>Colonne9421</t>
  </si>
  <si>
    <t>Colonne9422</t>
  </si>
  <si>
    <t>Colonne9423</t>
  </si>
  <si>
    <t>Colonne9424</t>
  </si>
  <si>
    <t>Colonne9425</t>
  </si>
  <si>
    <t>Colonne9426</t>
  </si>
  <si>
    <t>Colonne9427</t>
  </si>
  <si>
    <t>Colonne9428</t>
  </si>
  <si>
    <t>Colonne9429</t>
  </si>
  <si>
    <t>Colonne9430</t>
  </si>
  <si>
    <t>Colonne9431</t>
  </si>
  <si>
    <t>Colonne9432</t>
  </si>
  <si>
    <t>Colonne9433</t>
  </si>
  <si>
    <t>Colonne9434</t>
  </si>
  <si>
    <t>Colonne9435</t>
  </si>
  <si>
    <t>Colonne9436</t>
  </si>
  <si>
    <t>Colonne9437</t>
  </si>
  <si>
    <t>Colonne9438</t>
  </si>
  <si>
    <t>Colonne9439</t>
  </si>
  <si>
    <t>Colonne9440</t>
  </si>
  <si>
    <t>Colonne9441</t>
  </si>
  <si>
    <t>Colonne9442</t>
  </si>
  <si>
    <t>Colonne9443</t>
  </si>
  <si>
    <t>Colonne9444</t>
  </si>
  <si>
    <t>Colonne9445</t>
  </si>
  <si>
    <t>Colonne9446</t>
  </si>
  <si>
    <t>Colonne9447</t>
  </si>
  <si>
    <t>Colonne9448</t>
  </si>
  <si>
    <t>Colonne9449</t>
  </si>
  <si>
    <t>Colonne9450</t>
  </si>
  <si>
    <t>Colonne9451</t>
  </si>
  <si>
    <t>Colonne9452</t>
  </si>
  <si>
    <t>Colonne9453</t>
  </si>
  <si>
    <t>Colonne9454</t>
  </si>
  <si>
    <t>Colonne9455</t>
  </si>
  <si>
    <t>Colonne9456</t>
  </si>
  <si>
    <t>Colonne9457</t>
  </si>
  <si>
    <t>Colonne9458</t>
  </si>
  <si>
    <t>Colonne9459</t>
  </si>
  <si>
    <t>Colonne9460</t>
  </si>
  <si>
    <t>Colonne9461</t>
  </si>
  <si>
    <t>Colonne9462</t>
  </si>
  <si>
    <t>Colonne9463</t>
  </si>
  <si>
    <t>Colonne9464</t>
  </si>
  <si>
    <t>Colonne9465</t>
  </si>
  <si>
    <t>Colonne9466</t>
  </si>
  <si>
    <t>Colonne9467</t>
  </si>
  <si>
    <t>Colonne9468</t>
  </si>
  <si>
    <t>Colonne9469</t>
  </si>
  <si>
    <t>Colonne9470</t>
  </si>
  <si>
    <t>Colonne9471</t>
  </si>
  <si>
    <t>Colonne9472</t>
  </si>
  <si>
    <t>Colonne9473</t>
  </si>
  <si>
    <t>Colonne9474</t>
  </si>
  <si>
    <t>Colonne9475</t>
  </si>
  <si>
    <t>Colonne9476</t>
  </si>
  <si>
    <t>Colonne9477</t>
  </si>
  <si>
    <t>Colonne9478</t>
  </si>
  <si>
    <t>Colonne9479</t>
  </si>
  <si>
    <t>Colonne9480</t>
  </si>
  <si>
    <t>Colonne9481</t>
  </si>
  <si>
    <t>Colonne9482</t>
  </si>
  <si>
    <t>Colonne9483</t>
  </si>
  <si>
    <t>Colonne9484</t>
  </si>
  <si>
    <t>Colonne9485</t>
  </si>
  <si>
    <t>Colonne9486</t>
  </si>
  <si>
    <t>Colonne9487</t>
  </si>
  <si>
    <t>Colonne9488</t>
  </si>
  <si>
    <t>Colonne9489</t>
  </si>
  <si>
    <t>Colonne9490</t>
  </si>
  <si>
    <t>Colonne9491</t>
  </si>
  <si>
    <t>Colonne9492</t>
  </si>
  <si>
    <t>Colonne9493</t>
  </si>
  <si>
    <t>Colonne9494</t>
  </si>
  <si>
    <t>Colonne9495</t>
  </si>
  <si>
    <t>Colonne9496</t>
  </si>
  <si>
    <t>Colonne9497</t>
  </si>
  <si>
    <t>Colonne9498</t>
  </si>
  <si>
    <t>Colonne9499</t>
  </si>
  <si>
    <t>Colonne9500</t>
  </si>
  <si>
    <t>Colonne9501</t>
  </si>
  <si>
    <t>Colonne9502</t>
  </si>
  <si>
    <t>Colonne9503</t>
  </si>
  <si>
    <t>Colonne9504</t>
  </si>
  <si>
    <t>Colonne9505</t>
  </si>
  <si>
    <t>Colonne9506</t>
  </si>
  <si>
    <t>Colonne9507</t>
  </si>
  <si>
    <t>Colonne9508</t>
  </si>
  <si>
    <t>Colonne9509</t>
  </si>
  <si>
    <t>Colonne9510</t>
  </si>
  <si>
    <t>Colonne9511</t>
  </si>
  <si>
    <t>Colonne9512</t>
  </si>
  <si>
    <t>Colonne9513</t>
  </si>
  <si>
    <t>Colonne9514</t>
  </si>
  <si>
    <t>Colonne9515</t>
  </si>
  <si>
    <t>Colonne9516</t>
  </si>
  <si>
    <t>Colonne9517</t>
  </si>
  <si>
    <t>Colonne9518</t>
  </si>
  <si>
    <t>Colonne9519</t>
  </si>
  <si>
    <t>Colonne9520</t>
  </si>
  <si>
    <t>Colonne9521</t>
  </si>
  <si>
    <t>Colonne9522</t>
  </si>
  <si>
    <t>Colonne9523</t>
  </si>
  <si>
    <t>Colonne9524</t>
  </si>
  <si>
    <t>Colonne9525</t>
  </si>
  <si>
    <t>Colonne9526</t>
  </si>
  <si>
    <t>Colonne9527</t>
  </si>
  <si>
    <t>Colonne9528</t>
  </si>
  <si>
    <t>Colonne9529</t>
  </si>
  <si>
    <t>Colonne9530</t>
  </si>
  <si>
    <t>Colonne9531</t>
  </si>
  <si>
    <t>Colonne9532</t>
  </si>
  <si>
    <t>Colonne9533</t>
  </si>
  <si>
    <t>Colonne9534</t>
  </si>
  <si>
    <t>Colonne9535</t>
  </si>
  <si>
    <t>Colonne9536</t>
  </si>
  <si>
    <t>Colonne9537</t>
  </si>
  <si>
    <t>Colonne9538</t>
  </si>
  <si>
    <t>Colonne9539</t>
  </si>
  <si>
    <t>Colonne9540</t>
  </si>
  <si>
    <t>Colonne9541</t>
  </si>
  <si>
    <t>Colonne9542</t>
  </si>
  <si>
    <t>Colonne9543</t>
  </si>
  <si>
    <t>Colonne9544</t>
  </si>
  <si>
    <t>Colonne9545</t>
  </si>
  <si>
    <t>Colonne9546</t>
  </si>
  <si>
    <t>Colonne9547</t>
  </si>
  <si>
    <t>Colonne9548</t>
  </si>
  <si>
    <t>Colonne9549</t>
  </si>
  <si>
    <t>Colonne9550</t>
  </si>
  <si>
    <t>Colonne9551</t>
  </si>
  <si>
    <t>Colonne9552</t>
  </si>
  <si>
    <t>Colonne9553</t>
  </si>
  <si>
    <t>Colonne9554</t>
  </si>
  <si>
    <t>Colonne9555</t>
  </si>
  <si>
    <t>Colonne9556</t>
  </si>
  <si>
    <t>Colonne9557</t>
  </si>
  <si>
    <t>Colonne9558</t>
  </si>
  <si>
    <t>Colonne9559</t>
  </si>
  <si>
    <t>Colonne9560</t>
  </si>
  <si>
    <t>Colonne9561</t>
  </si>
  <si>
    <t>Colonne9562</t>
  </si>
  <si>
    <t>Colonne9563</t>
  </si>
  <si>
    <t>Colonne9564</t>
  </si>
  <si>
    <t>Colonne9565</t>
  </si>
  <si>
    <t>Colonne9566</t>
  </si>
  <si>
    <t>Colonne9567</t>
  </si>
  <si>
    <t>Colonne9568</t>
  </si>
  <si>
    <t>Colonne9569</t>
  </si>
  <si>
    <t>Colonne9570</t>
  </si>
  <si>
    <t>Colonne9571</t>
  </si>
  <si>
    <t>Colonne9572</t>
  </si>
  <si>
    <t>Colonne9573</t>
  </si>
  <si>
    <t>Colonne9574</t>
  </si>
  <si>
    <t>Colonne9575</t>
  </si>
  <si>
    <t>Colonne9576</t>
  </si>
  <si>
    <t>Colonne9577</t>
  </si>
  <si>
    <t>Colonne9578</t>
  </si>
  <si>
    <t>Colonne9579</t>
  </si>
  <si>
    <t>Colonne9580</t>
  </si>
  <si>
    <t>Colonne9581</t>
  </si>
  <si>
    <t>Colonne9582</t>
  </si>
  <si>
    <t>Colonne9583</t>
  </si>
  <si>
    <t>Colonne9584</t>
  </si>
  <si>
    <t>Colonne9585</t>
  </si>
  <si>
    <t>Colonne9586</t>
  </si>
  <si>
    <t>Colonne9587</t>
  </si>
  <si>
    <t>Colonne9588</t>
  </si>
  <si>
    <t>Colonne9589</t>
  </si>
  <si>
    <t>Colonne9590</t>
  </si>
  <si>
    <t>Colonne9591</t>
  </si>
  <si>
    <t>Colonne9592</t>
  </si>
  <si>
    <t>Colonne9593</t>
  </si>
  <si>
    <t>Colonne9594</t>
  </si>
  <si>
    <t>Colonne9595</t>
  </si>
  <si>
    <t>Colonne9596</t>
  </si>
  <si>
    <t>Colonne9597</t>
  </si>
  <si>
    <t>Colonne9598</t>
  </si>
  <si>
    <t>Colonne9599</t>
  </si>
  <si>
    <t>Colonne9600</t>
  </si>
  <si>
    <t>Colonne9601</t>
  </si>
  <si>
    <t>Colonne9602</t>
  </si>
  <si>
    <t>Colonne9603</t>
  </si>
  <si>
    <t>Colonne9604</t>
  </si>
  <si>
    <t>Colonne9605</t>
  </si>
  <si>
    <t>Colonne9606</t>
  </si>
  <si>
    <t>Colonne9607</t>
  </si>
  <si>
    <t>Colonne9608</t>
  </si>
  <si>
    <t>Colonne9609</t>
  </si>
  <si>
    <t>Colonne9610</t>
  </si>
  <si>
    <t>Colonne9611</t>
  </si>
  <si>
    <t>Colonne9612</t>
  </si>
  <si>
    <t>Colonne9613</t>
  </si>
  <si>
    <t>Colonne9614</t>
  </si>
  <si>
    <t>Colonne9615</t>
  </si>
  <si>
    <t>Colonne9616</t>
  </si>
  <si>
    <t>Colonne9617</t>
  </si>
  <si>
    <t>Colonne9618</t>
  </si>
  <si>
    <t>Colonne9619</t>
  </si>
  <si>
    <t>Colonne9620</t>
  </si>
  <si>
    <t>Colonne9621</t>
  </si>
  <si>
    <t>Colonne9622</t>
  </si>
  <si>
    <t>Colonne9623</t>
  </si>
  <si>
    <t>Colonne9624</t>
  </si>
  <si>
    <t>Colonne9625</t>
  </si>
  <si>
    <t>Colonne9626</t>
  </si>
  <si>
    <t>Colonne9627</t>
  </si>
  <si>
    <t>Colonne9628</t>
  </si>
  <si>
    <t>Colonne9629</t>
  </si>
  <si>
    <t>Colonne9630</t>
  </si>
  <si>
    <t>Colonne9631</t>
  </si>
  <si>
    <t>Colonne9632</t>
  </si>
  <si>
    <t>Colonne9633</t>
  </si>
  <si>
    <t>Colonne9634</t>
  </si>
  <si>
    <t>Colonne9635</t>
  </si>
  <si>
    <t>Colonne9636</t>
  </si>
  <si>
    <t>Colonne9637</t>
  </si>
  <si>
    <t>Colonne9638</t>
  </si>
  <si>
    <t>Colonne9639</t>
  </si>
  <si>
    <t>Colonne9640</t>
  </si>
  <si>
    <t>Colonne9641</t>
  </si>
  <si>
    <t>Colonne9642</t>
  </si>
  <si>
    <t>Colonne9643</t>
  </si>
  <si>
    <t>Colonne9644</t>
  </si>
  <si>
    <t>Colonne9645</t>
  </si>
  <si>
    <t>Colonne9646</t>
  </si>
  <si>
    <t>Colonne9647</t>
  </si>
  <si>
    <t>Colonne9648</t>
  </si>
  <si>
    <t>Colonne9649</t>
  </si>
  <si>
    <t>Colonne9650</t>
  </si>
  <si>
    <t>Colonne9651</t>
  </si>
  <si>
    <t>Colonne9652</t>
  </si>
  <si>
    <t>Colonne9653</t>
  </si>
  <si>
    <t>Colonne9654</t>
  </si>
  <si>
    <t>Colonne9655</t>
  </si>
  <si>
    <t>Colonne9656</t>
  </si>
  <si>
    <t>Colonne9657</t>
  </si>
  <si>
    <t>Colonne9658</t>
  </si>
  <si>
    <t>Colonne9659</t>
  </si>
  <si>
    <t>Colonne9660</t>
  </si>
  <si>
    <t>Colonne9661</t>
  </si>
  <si>
    <t>Colonne9662</t>
  </si>
  <si>
    <t>Colonne9663</t>
  </si>
  <si>
    <t>Colonne9664</t>
  </si>
  <si>
    <t>Colonne9665</t>
  </si>
  <si>
    <t>Colonne9666</t>
  </si>
  <si>
    <t>Colonne9667</t>
  </si>
  <si>
    <t>Colonne9668</t>
  </si>
  <si>
    <t>Colonne9669</t>
  </si>
  <si>
    <t>Colonne9670</t>
  </si>
  <si>
    <t>Colonne9671</t>
  </si>
  <si>
    <t>Colonne9672</t>
  </si>
  <si>
    <t>Colonne9673</t>
  </si>
  <si>
    <t>Colonne9674</t>
  </si>
  <si>
    <t>Colonne9675</t>
  </si>
  <si>
    <t>Colonne9676</t>
  </si>
  <si>
    <t>Colonne9677</t>
  </si>
  <si>
    <t>Colonne9678</t>
  </si>
  <si>
    <t>Colonne9679</t>
  </si>
  <si>
    <t>Colonne9680</t>
  </si>
  <si>
    <t>Colonne9681</t>
  </si>
  <si>
    <t>Colonne9682</t>
  </si>
  <si>
    <t>Colonne9683</t>
  </si>
  <si>
    <t>Colonne9684</t>
  </si>
  <si>
    <t>Colonne9685</t>
  </si>
  <si>
    <t>Colonne9686</t>
  </si>
  <si>
    <t>Colonne9687</t>
  </si>
  <si>
    <t>Colonne9688</t>
  </si>
  <si>
    <t>Colonne9689</t>
  </si>
  <si>
    <t>Colonne9690</t>
  </si>
  <si>
    <t>Colonne9691</t>
  </si>
  <si>
    <t>Colonne9692</t>
  </si>
  <si>
    <t>Colonne9693</t>
  </si>
  <si>
    <t>Colonne9694</t>
  </si>
  <si>
    <t>Colonne9695</t>
  </si>
  <si>
    <t>Colonne9696</t>
  </si>
  <si>
    <t>Colonne9697</t>
  </si>
  <si>
    <t>Colonne9698</t>
  </si>
  <si>
    <t>Colonne9699</t>
  </si>
  <si>
    <t>Colonne9700</t>
  </si>
  <si>
    <t>Colonne9701</t>
  </si>
  <si>
    <t>Colonne9702</t>
  </si>
  <si>
    <t>Colonne9703</t>
  </si>
  <si>
    <t>Colonne9704</t>
  </si>
  <si>
    <t>Colonne9705</t>
  </si>
  <si>
    <t>Colonne9706</t>
  </si>
  <si>
    <t>Colonne9707</t>
  </si>
  <si>
    <t>Colonne9708</t>
  </si>
  <si>
    <t>Colonne9709</t>
  </si>
  <si>
    <t>Colonne9710</t>
  </si>
  <si>
    <t>Colonne9711</t>
  </si>
  <si>
    <t>Colonne9712</t>
  </si>
  <si>
    <t>Colonne9713</t>
  </si>
  <si>
    <t>Colonne9714</t>
  </si>
  <si>
    <t>Colonne9715</t>
  </si>
  <si>
    <t>Colonne9716</t>
  </si>
  <si>
    <t>Colonne9717</t>
  </si>
  <si>
    <t>Colonne9718</t>
  </si>
  <si>
    <t>Colonne9719</t>
  </si>
  <si>
    <t>Colonne9720</t>
  </si>
  <si>
    <t>Colonne9721</t>
  </si>
  <si>
    <t>Colonne9722</t>
  </si>
  <si>
    <t>Colonne9723</t>
  </si>
  <si>
    <t>Colonne9724</t>
  </si>
  <si>
    <t>Colonne9725</t>
  </si>
  <si>
    <t>Colonne9726</t>
  </si>
  <si>
    <t>Colonne9727</t>
  </si>
  <si>
    <t>Colonne9728</t>
  </si>
  <si>
    <t>Colonne9729</t>
  </si>
  <si>
    <t>Colonne9730</t>
  </si>
  <si>
    <t>Colonne9731</t>
  </si>
  <si>
    <t>Colonne9732</t>
  </si>
  <si>
    <t>Colonne9733</t>
  </si>
  <si>
    <t>Colonne9734</t>
  </si>
  <si>
    <t>Colonne9735</t>
  </si>
  <si>
    <t>Colonne9736</t>
  </si>
  <si>
    <t>Colonne9737</t>
  </si>
  <si>
    <t>Colonne9738</t>
  </si>
  <si>
    <t>Colonne9739</t>
  </si>
  <si>
    <t>Colonne9740</t>
  </si>
  <si>
    <t>Colonne9741</t>
  </si>
  <si>
    <t>Colonne9742</t>
  </si>
  <si>
    <t>Colonne9743</t>
  </si>
  <si>
    <t>Colonne9744</t>
  </si>
  <si>
    <t>Colonne9745</t>
  </si>
  <si>
    <t>Colonne9746</t>
  </si>
  <si>
    <t>Colonne9747</t>
  </si>
  <si>
    <t>Colonne9748</t>
  </si>
  <si>
    <t>Colonne9749</t>
  </si>
  <si>
    <t>Colonne9750</t>
  </si>
  <si>
    <t>Colonne9751</t>
  </si>
  <si>
    <t>Colonne9752</t>
  </si>
  <si>
    <t>Colonne9753</t>
  </si>
  <si>
    <t>Colonne9754</t>
  </si>
  <si>
    <t>Colonne9755</t>
  </si>
  <si>
    <t>Colonne9756</t>
  </si>
  <si>
    <t>Colonne9757</t>
  </si>
  <si>
    <t>Colonne9758</t>
  </si>
  <si>
    <t>Colonne9759</t>
  </si>
  <si>
    <t>Colonne9760</t>
  </si>
  <si>
    <t>Colonne9761</t>
  </si>
  <si>
    <t>Colonne9762</t>
  </si>
  <si>
    <t>Colonne9763</t>
  </si>
  <si>
    <t>Colonne9764</t>
  </si>
  <si>
    <t>Colonne9765</t>
  </si>
  <si>
    <t>Colonne9766</t>
  </si>
  <si>
    <t>Colonne9767</t>
  </si>
  <si>
    <t>Colonne9768</t>
  </si>
  <si>
    <t>Colonne9769</t>
  </si>
  <si>
    <t>Colonne9770</t>
  </si>
  <si>
    <t>Colonne9771</t>
  </si>
  <si>
    <t>Colonne9772</t>
  </si>
  <si>
    <t>Colonne9773</t>
  </si>
  <si>
    <t>Colonne9774</t>
  </si>
  <si>
    <t>Colonne9775</t>
  </si>
  <si>
    <t>Colonne9776</t>
  </si>
  <si>
    <t>Colonne9777</t>
  </si>
  <si>
    <t>Colonne9778</t>
  </si>
  <si>
    <t>Colonne9779</t>
  </si>
  <si>
    <t>Colonne9780</t>
  </si>
  <si>
    <t>Colonne9781</t>
  </si>
  <si>
    <t>Colonne9782</t>
  </si>
  <si>
    <t>Colonne9783</t>
  </si>
  <si>
    <t>Colonne9784</t>
  </si>
  <si>
    <t>Colonne9785</t>
  </si>
  <si>
    <t>Colonne9786</t>
  </si>
  <si>
    <t>Colonne9787</t>
  </si>
  <si>
    <t>Colonne9788</t>
  </si>
  <si>
    <t>Colonne9789</t>
  </si>
  <si>
    <t>Colonne9790</t>
  </si>
  <si>
    <t>Colonne9791</t>
  </si>
  <si>
    <t>Colonne9792</t>
  </si>
  <si>
    <t>Colonne9793</t>
  </si>
  <si>
    <t>Colonne9794</t>
  </si>
  <si>
    <t>Colonne9795</t>
  </si>
  <si>
    <t>Colonne9796</t>
  </si>
  <si>
    <t>Colonne9797</t>
  </si>
  <si>
    <t>Colonne9798</t>
  </si>
  <si>
    <t>Colonne9799</t>
  </si>
  <si>
    <t>Colonne9800</t>
  </si>
  <si>
    <t>Colonne9801</t>
  </si>
  <si>
    <t>Colonne9802</t>
  </si>
  <si>
    <t>Colonne9803</t>
  </si>
  <si>
    <t>Colonne9804</t>
  </si>
  <si>
    <t>Colonne9805</t>
  </si>
  <si>
    <t>Colonne9806</t>
  </si>
  <si>
    <t>Colonne9807</t>
  </si>
  <si>
    <t>Colonne9808</t>
  </si>
  <si>
    <t>Colonne9809</t>
  </si>
  <si>
    <t>Colonne9810</t>
  </si>
  <si>
    <t>Colonne9811</t>
  </si>
  <si>
    <t>Colonne9812</t>
  </si>
  <si>
    <t>Colonne9813</t>
  </si>
  <si>
    <t>Colonne9814</t>
  </si>
  <si>
    <t>Colonne9815</t>
  </si>
  <si>
    <t>Colonne9816</t>
  </si>
  <si>
    <t>Colonne9817</t>
  </si>
  <si>
    <t>Colonne9818</t>
  </si>
  <si>
    <t>Colonne9819</t>
  </si>
  <si>
    <t>Colonne9820</t>
  </si>
  <si>
    <t>Colonne9821</t>
  </si>
  <si>
    <t>Colonne9822</t>
  </si>
  <si>
    <t>Colonne9823</t>
  </si>
  <si>
    <t>Colonne9824</t>
  </si>
  <si>
    <t>Colonne9825</t>
  </si>
  <si>
    <t>Colonne9826</t>
  </si>
  <si>
    <t>Colonne9827</t>
  </si>
  <si>
    <t>Colonne9828</t>
  </si>
  <si>
    <t>Colonne9829</t>
  </si>
  <si>
    <t>Colonne9830</t>
  </si>
  <si>
    <t>Colonne9831</t>
  </si>
  <si>
    <t>Colonne9832</t>
  </si>
  <si>
    <t>Colonne9833</t>
  </si>
  <si>
    <t>Colonne9834</t>
  </si>
  <si>
    <t>Colonne9835</t>
  </si>
  <si>
    <t>Colonne9836</t>
  </si>
  <si>
    <t>Colonne9837</t>
  </si>
  <si>
    <t>Colonne9838</t>
  </si>
  <si>
    <t>Colonne9839</t>
  </si>
  <si>
    <t>Colonne9840</t>
  </si>
  <si>
    <t>Colonne9841</t>
  </si>
  <si>
    <t>Colonne9842</t>
  </si>
  <si>
    <t>Colonne9843</t>
  </si>
  <si>
    <t>Colonne9844</t>
  </si>
  <si>
    <t>Colonne9845</t>
  </si>
  <si>
    <t>Colonne9846</t>
  </si>
  <si>
    <t>Colonne9847</t>
  </si>
  <si>
    <t>Colonne9848</t>
  </si>
  <si>
    <t>Colonne9849</t>
  </si>
  <si>
    <t>Colonne9850</t>
  </si>
  <si>
    <t>Colonne9851</t>
  </si>
  <si>
    <t>Colonne9852</t>
  </si>
  <si>
    <t>Colonne9853</t>
  </si>
  <si>
    <t>Colonne9854</t>
  </si>
  <si>
    <t>Colonne9855</t>
  </si>
  <si>
    <t>Colonne9856</t>
  </si>
  <si>
    <t>Colonne9857</t>
  </si>
  <si>
    <t>Colonne9858</t>
  </si>
  <si>
    <t>Colonne9859</t>
  </si>
  <si>
    <t>Colonne9860</t>
  </si>
  <si>
    <t>Colonne9861</t>
  </si>
  <si>
    <t>Colonne9862</t>
  </si>
  <si>
    <t>Colonne9863</t>
  </si>
  <si>
    <t>Colonne9864</t>
  </si>
  <si>
    <t>Colonne9865</t>
  </si>
  <si>
    <t>Colonne9866</t>
  </si>
  <si>
    <t>Colonne9867</t>
  </si>
  <si>
    <t>Colonne9868</t>
  </si>
  <si>
    <t>Colonne9869</t>
  </si>
  <si>
    <t>Colonne9870</t>
  </si>
  <si>
    <t>Colonne9871</t>
  </si>
  <si>
    <t>Colonne9872</t>
  </si>
  <si>
    <t>Colonne9873</t>
  </si>
  <si>
    <t>Colonne9874</t>
  </si>
  <si>
    <t>Colonne9875</t>
  </si>
  <si>
    <t>Colonne9876</t>
  </si>
  <si>
    <t>Colonne9877</t>
  </si>
  <si>
    <t>Colonne9878</t>
  </si>
  <si>
    <t>Colonne9879</t>
  </si>
  <si>
    <t>Colonne9880</t>
  </si>
  <si>
    <t>Colonne9881</t>
  </si>
  <si>
    <t>Colonne9882</t>
  </si>
  <si>
    <t>Colonne9883</t>
  </si>
  <si>
    <t>Colonne9884</t>
  </si>
  <si>
    <t>Colonne9885</t>
  </si>
  <si>
    <t>Colonne9886</t>
  </si>
  <si>
    <t>Colonne9887</t>
  </si>
  <si>
    <t>Colonne9888</t>
  </si>
  <si>
    <t>Colonne9889</t>
  </si>
  <si>
    <t>Colonne9890</t>
  </si>
  <si>
    <t>Colonne9891</t>
  </si>
  <si>
    <t>Colonne9892</t>
  </si>
  <si>
    <t>Colonne9893</t>
  </si>
  <si>
    <t>Colonne9894</t>
  </si>
  <si>
    <t>Colonne9895</t>
  </si>
  <si>
    <t>Colonne9896</t>
  </si>
  <si>
    <t>Colonne9897</t>
  </si>
  <si>
    <t>Colonne9898</t>
  </si>
  <si>
    <t>Colonne9899</t>
  </si>
  <si>
    <t>Colonne9900</t>
  </si>
  <si>
    <t>Colonne9901</t>
  </si>
  <si>
    <t>Colonne9902</t>
  </si>
  <si>
    <t>Colonne9903</t>
  </si>
  <si>
    <t>Colonne9904</t>
  </si>
  <si>
    <t>Colonne9905</t>
  </si>
  <si>
    <t>Colonne9906</t>
  </si>
  <si>
    <t>Colonne9907</t>
  </si>
  <si>
    <t>Colonne9908</t>
  </si>
  <si>
    <t>Colonne9909</t>
  </si>
  <si>
    <t>Colonne9910</t>
  </si>
  <si>
    <t>Colonne9911</t>
  </si>
  <si>
    <t>Colonne9912</t>
  </si>
  <si>
    <t>Colonne9913</t>
  </si>
  <si>
    <t>Colonne9914</t>
  </si>
  <si>
    <t>Colonne9915</t>
  </si>
  <si>
    <t>Colonne9916</t>
  </si>
  <si>
    <t>Colonne9917</t>
  </si>
  <si>
    <t>Colonne9918</t>
  </si>
  <si>
    <t>Colonne9919</t>
  </si>
  <si>
    <t>Colonne9920</t>
  </si>
  <si>
    <t>Colonne9921</t>
  </si>
  <si>
    <t>Colonne9922</t>
  </si>
  <si>
    <t>Colonne9923</t>
  </si>
  <si>
    <t>Colonne9924</t>
  </si>
  <si>
    <t>Colonne9925</t>
  </si>
  <si>
    <t>Colonne9926</t>
  </si>
  <si>
    <t>Colonne9927</t>
  </si>
  <si>
    <t>Colonne9928</t>
  </si>
  <si>
    <t>Colonne9929</t>
  </si>
  <si>
    <t>Colonne9930</t>
  </si>
  <si>
    <t>Colonne9931</t>
  </si>
  <si>
    <t>Colonne9932</t>
  </si>
  <si>
    <t>Colonne9933</t>
  </si>
  <si>
    <t>Colonne9934</t>
  </si>
  <si>
    <t>Colonne9935</t>
  </si>
  <si>
    <t>Colonne9936</t>
  </si>
  <si>
    <t>Colonne9937</t>
  </si>
  <si>
    <t>Colonne9938</t>
  </si>
  <si>
    <t>Colonne9939</t>
  </si>
  <si>
    <t>Colonne9940</t>
  </si>
  <si>
    <t>Colonne9941</t>
  </si>
  <si>
    <t>Colonne9942</t>
  </si>
  <si>
    <t>Colonne9943</t>
  </si>
  <si>
    <t>Colonne9944</t>
  </si>
  <si>
    <t>Colonne9945</t>
  </si>
  <si>
    <t>Colonne9946</t>
  </si>
  <si>
    <t>Colonne9947</t>
  </si>
  <si>
    <t>Colonne9948</t>
  </si>
  <si>
    <t>Colonne9949</t>
  </si>
  <si>
    <t>Colonne9950</t>
  </si>
  <si>
    <t>Colonne9951</t>
  </si>
  <si>
    <t>Colonne9952</t>
  </si>
  <si>
    <t>Colonne9953</t>
  </si>
  <si>
    <t>Colonne9954</t>
  </si>
  <si>
    <t>Colonne9955</t>
  </si>
  <si>
    <t>Colonne9956</t>
  </si>
  <si>
    <t>Colonne9957</t>
  </si>
  <si>
    <t>Colonne9958</t>
  </si>
  <si>
    <t>Colonne9959</t>
  </si>
  <si>
    <t>Colonne9960</t>
  </si>
  <si>
    <t>Colonne9961</t>
  </si>
  <si>
    <t>Colonne9962</t>
  </si>
  <si>
    <t>Colonne9963</t>
  </si>
  <si>
    <t>Colonne9964</t>
  </si>
  <si>
    <t>Colonne9965</t>
  </si>
  <si>
    <t>Colonne9966</t>
  </si>
  <si>
    <t>Colonne9967</t>
  </si>
  <si>
    <t>Colonne9968</t>
  </si>
  <si>
    <t>Colonne9969</t>
  </si>
  <si>
    <t>Colonne9970</t>
  </si>
  <si>
    <t>Colonne9971</t>
  </si>
  <si>
    <t>Colonne9972</t>
  </si>
  <si>
    <t>Colonne9973</t>
  </si>
  <si>
    <t>Colonne9974</t>
  </si>
  <si>
    <t>Colonne9975</t>
  </si>
  <si>
    <t>Colonne9976</t>
  </si>
  <si>
    <t>Colonne9977</t>
  </si>
  <si>
    <t>Colonne9978</t>
  </si>
  <si>
    <t>Colonne9979</t>
  </si>
  <si>
    <t>Colonne9980</t>
  </si>
  <si>
    <t>Colonne9981</t>
  </si>
  <si>
    <t>Colonne9982</t>
  </si>
  <si>
    <t>Colonne9983</t>
  </si>
  <si>
    <t>Colonne9984</t>
  </si>
  <si>
    <t>Colonne9985</t>
  </si>
  <si>
    <t>Colonne9986</t>
  </si>
  <si>
    <t>Colonne9987</t>
  </si>
  <si>
    <t>Colonne9988</t>
  </si>
  <si>
    <t>Colonne9989</t>
  </si>
  <si>
    <t>Colonne9990</t>
  </si>
  <si>
    <t>Colonne9991</t>
  </si>
  <si>
    <t>Colonne9992</t>
  </si>
  <si>
    <t>Colonne9993</t>
  </si>
  <si>
    <t>Colonne9994</t>
  </si>
  <si>
    <t>Colonne9995</t>
  </si>
  <si>
    <t>Colonne9996</t>
  </si>
  <si>
    <t>Colonne9997</t>
  </si>
  <si>
    <t>Colonne9998</t>
  </si>
  <si>
    <t>Colonne9999</t>
  </si>
  <si>
    <t>Colonne10000</t>
  </si>
  <si>
    <t>Colonne10001</t>
  </si>
  <si>
    <t>Colonne10002</t>
  </si>
  <si>
    <t>Colonne10003</t>
  </si>
  <si>
    <t>Colonne10004</t>
  </si>
  <si>
    <t>Colonne10005</t>
  </si>
  <si>
    <t>Colonne10006</t>
  </si>
  <si>
    <t>Colonne10007</t>
  </si>
  <si>
    <t>Colonne10008</t>
  </si>
  <si>
    <t>Colonne10009</t>
  </si>
  <si>
    <t>Colonne10010</t>
  </si>
  <si>
    <t>Colonne10011</t>
  </si>
  <si>
    <t>Colonne10012</t>
  </si>
  <si>
    <t>Colonne10013</t>
  </si>
  <si>
    <t>Colonne10014</t>
  </si>
  <si>
    <t>Colonne10015</t>
  </si>
  <si>
    <t>Colonne10016</t>
  </si>
  <si>
    <t>Colonne10017</t>
  </si>
  <si>
    <t>Colonne10018</t>
  </si>
  <si>
    <t>Colonne10019</t>
  </si>
  <si>
    <t>Colonne10020</t>
  </si>
  <si>
    <t>Colonne10021</t>
  </si>
  <si>
    <t>Colonne10022</t>
  </si>
  <si>
    <t>Colonne10023</t>
  </si>
  <si>
    <t>Colonne10024</t>
  </si>
  <si>
    <t>Colonne10025</t>
  </si>
  <si>
    <t>Colonne10026</t>
  </si>
  <si>
    <t>Colonne10027</t>
  </si>
  <si>
    <t>Colonne10028</t>
  </si>
  <si>
    <t>Colonne10029</t>
  </si>
  <si>
    <t>Colonne10030</t>
  </si>
  <si>
    <t>Colonne10031</t>
  </si>
  <si>
    <t>Colonne10032</t>
  </si>
  <si>
    <t>Colonne10033</t>
  </si>
  <si>
    <t>Colonne10034</t>
  </si>
  <si>
    <t>Colonne10035</t>
  </si>
  <si>
    <t>Colonne10036</t>
  </si>
  <si>
    <t>Colonne10037</t>
  </si>
  <si>
    <t>Colonne10038</t>
  </si>
  <si>
    <t>Colonne10039</t>
  </si>
  <si>
    <t>Colonne10040</t>
  </si>
  <si>
    <t>Colonne10041</t>
  </si>
  <si>
    <t>Colonne10042</t>
  </si>
  <si>
    <t>Colonne10043</t>
  </si>
  <si>
    <t>Colonne10044</t>
  </si>
  <si>
    <t>Colonne10045</t>
  </si>
  <si>
    <t>Colonne10046</t>
  </si>
  <si>
    <t>Colonne10047</t>
  </si>
  <si>
    <t>Colonne10048</t>
  </si>
  <si>
    <t>Colonne10049</t>
  </si>
  <si>
    <t>Colonne10050</t>
  </si>
  <si>
    <t>Colonne10051</t>
  </si>
  <si>
    <t>Colonne10052</t>
  </si>
  <si>
    <t>Colonne10053</t>
  </si>
  <si>
    <t>Colonne10054</t>
  </si>
  <si>
    <t>Colonne10055</t>
  </si>
  <si>
    <t>Colonne10056</t>
  </si>
  <si>
    <t>Colonne10057</t>
  </si>
  <si>
    <t>Colonne10058</t>
  </si>
  <si>
    <t>Colonne10059</t>
  </si>
  <si>
    <t>Colonne10060</t>
  </si>
  <si>
    <t>Colonne10061</t>
  </si>
  <si>
    <t>Colonne10062</t>
  </si>
  <si>
    <t>Colonne10063</t>
  </si>
  <si>
    <t>Colonne10064</t>
  </si>
  <si>
    <t>Colonne10065</t>
  </si>
  <si>
    <t>Colonne10066</t>
  </si>
  <si>
    <t>Colonne10067</t>
  </si>
  <si>
    <t>Colonne10068</t>
  </si>
  <si>
    <t>Colonne10069</t>
  </si>
  <si>
    <t>Colonne10070</t>
  </si>
  <si>
    <t>Colonne10071</t>
  </si>
  <si>
    <t>Colonne10072</t>
  </si>
  <si>
    <t>Colonne10073</t>
  </si>
  <si>
    <t>Colonne10074</t>
  </si>
  <si>
    <t>Colonne10075</t>
  </si>
  <si>
    <t>Colonne10076</t>
  </si>
  <si>
    <t>Colonne10077</t>
  </si>
  <si>
    <t>Colonne10078</t>
  </si>
  <si>
    <t>Colonne10079</t>
  </si>
  <si>
    <t>Colonne10080</t>
  </si>
  <si>
    <t>Colonne10081</t>
  </si>
  <si>
    <t>Colonne10082</t>
  </si>
  <si>
    <t>Colonne10083</t>
  </si>
  <si>
    <t>Colonne10084</t>
  </si>
  <si>
    <t>Colonne10085</t>
  </si>
  <si>
    <t>Colonne10086</t>
  </si>
  <si>
    <t>Colonne10087</t>
  </si>
  <si>
    <t>Colonne10088</t>
  </si>
  <si>
    <t>Colonne10089</t>
  </si>
  <si>
    <t>Colonne10090</t>
  </si>
  <si>
    <t>Colonne10091</t>
  </si>
  <si>
    <t>Colonne10092</t>
  </si>
  <si>
    <t>Colonne10093</t>
  </si>
  <si>
    <t>Colonne10094</t>
  </si>
  <si>
    <t>Colonne10095</t>
  </si>
  <si>
    <t>Colonne10096</t>
  </si>
  <si>
    <t>Colonne10097</t>
  </si>
  <si>
    <t>Colonne10098</t>
  </si>
  <si>
    <t>Colonne10099</t>
  </si>
  <si>
    <t>Colonne10100</t>
  </si>
  <si>
    <t>Colonne10101</t>
  </si>
  <si>
    <t>Colonne10102</t>
  </si>
  <si>
    <t>Colonne10103</t>
  </si>
  <si>
    <t>Colonne10104</t>
  </si>
  <si>
    <t>Colonne10105</t>
  </si>
  <si>
    <t>Colonne10106</t>
  </si>
  <si>
    <t>Colonne10107</t>
  </si>
  <si>
    <t>Colonne10108</t>
  </si>
  <si>
    <t>Colonne10109</t>
  </si>
  <si>
    <t>Colonne10110</t>
  </si>
  <si>
    <t>Colonne10111</t>
  </si>
  <si>
    <t>Colonne10112</t>
  </si>
  <si>
    <t>Colonne10113</t>
  </si>
  <si>
    <t>Colonne10114</t>
  </si>
  <si>
    <t>Colonne10115</t>
  </si>
  <si>
    <t>Colonne10116</t>
  </si>
  <si>
    <t>Colonne10117</t>
  </si>
  <si>
    <t>Colonne10118</t>
  </si>
  <si>
    <t>Colonne10119</t>
  </si>
  <si>
    <t>Colonne10120</t>
  </si>
  <si>
    <t>Colonne10121</t>
  </si>
  <si>
    <t>Colonne10122</t>
  </si>
  <si>
    <t>Colonne10123</t>
  </si>
  <si>
    <t>Colonne10124</t>
  </si>
  <si>
    <t>Colonne10125</t>
  </si>
  <si>
    <t>Colonne10126</t>
  </si>
  <si>
    <t>Colonne10127</t>
  </si>
  <si>
    <t>Colonne10128</t>
  </si>
  <si>
    <t>Colonne10129</t>
  </si>
  <si>
    <t>Colonne10130</t>
  </si>
  <si>
    <t>Colonne10131</t>
  </si>
  <si>
    <t>Colonne10132</t>
  </si>
  <si>
    <t>Colonne10133</t>
  </si>
  <si>
    <t>Colonne10134</t>
  </si>
  <si>
    <t>Colonne10135</t>
  </si>
  <si>
    <t>Colonne10136</t>
  </si>
  <si>
    <t>Colonne10137</t>
  </si>
  <si>
    <t>Colonne10138</t>
  </si>
  <si>
    <t>Colonne10139</t>
  </si>
  <si>
    <t>Colonne10140</t>
  </si>
  <si>
    <t>Colonne10141</t>
  </si>
  <si>
    <t>Colonne10142</t>
  </si>
  <si>
    <t>Colonne10143</t>
  </si>
  <si>
    <t>Colonne10144</t>
  </si>
  <si>
    <t>Colonne10145</t>
  </si>
  <si>
    <t>Colonne10146</t>
  </si>
  <si>
    <t>Colonne10147</t>
  </si>
  <si>
    <t>Colonne10148</t>
  </si>
  <si>
    <t>Colonne10149</t>
  </si>
  <si>
    <t>Colonne10150</t>
  </si>
  <si>
    <t>Colonne10151</t>
  </si>
  <si>
    <t>Colonne10152</t>
  </si>
  <si>
    <t>Colonne10153</t>
  </si>
  <si>
    <t>Colonne10154</t>
  </si>
  <si>
    <t>Colonne10155</t>
  </si>
  <si>
    <t>Colonne10156</t>
  </si>
  <si>
    <t>Colonne10157</t>
  </si>
  <si>
    <t>Colonne10158</t>
  </si>
  <si>
    <t>Colonne10159</t>
  </si>
  <si>
    <t>Colonne10160</t>
  </si>
  <si>
    <t>Colonne10161</t>
  </si>
  <si>
    <t>Colonne10162</t>
  </si>
  <si>
    <t>Colonne10163</t>
  </si>
  <si>
    <t>Colonne10164</t>
  </si>
  <si>
    <t>Colonne10165</t>
  </si>
  <si>
    <t>Colonne10166</t>
  </si>
  <si>
    <t>Colonne10167</t>
  </si>
  <si>
    <t>Colonne10168</t>
  </si>
  <si>
    <t>Colonne10169</t>
  </si>
  <si>
    <t>Colonne10170</t>
  </si>
  <si>
    <t>Colonne10171</t>
  </si>
  <si>
    <t>Colonne10172</t>
  </si>
  <si>
    <t>Colonne10173</t>
  </si>
  <si>
    <t>Colonne10174</t>
  </si>
  <si>
    <t>Colonne10175</t>
  </si>
  <si>
    <t>Colonne10176</t>
  </si>
  <si>
    <t>Colonne10177</t>
  </si>
  <si>
    <t>Colonne10178</t>
  </si>
  <si>
    <t>Colonne10179</t>
  </si>
  <si>
    <t>Colonne10180</t>
  </si>
  <si>
    <t>Colonne10181</t>
  </si>
  <si>
    <t>Colonne10182</t>
  </si>
  <si>
    <t>Colonne10183</t>
  </si>
  <si>
    <t>Colonne10184</t>
  </si>
  <si>
    <t>Colonne10185</t>
  </si>
  <si>
    <t>Colonne10186</t>
  </si>
  <si>
    <t>Colonne10187</t>
  </si>
  <si>
    <t>Colonne10188</t>
  </si>
  <si>
    <t>Colonne10189</t>
  </si>
  <si>
    <t>Colonne10190</t>
  </si>
  <si>
    <t>Colonne10191</t>
  </si>
  <si>
    <t>Colonne10192</t>
  </si>
  <si>
    <t>Colonne10193</t>
  </si>
  <si>
    <t>Colonne10194</t>
  </si>
  <si>
    <t>Colonne10195</t>
  </si>
  <si>
    <t>Colonne10196</t>
  </si>
  <si>
    <t>Colonne10197</t>
  </si>
  <si>
    <t>Colonne10198</t>
  </si>
  <si>
    <t>Colonne10199</t>
  </si>
  <si>
    <t>Colonne10200</t>
  </si>
  <si>
    <t>Colonne10201</t>
  </si>
  <si>
    <t>Colonne10202</t>
  </si>
  <si>
    <t>Colonne10203</t>
  </si>
  <si>
    <t>Colonne10204</t>
  </si>
  <si>
    <t>Colonne10205</t>
  </si>
  <si>
    <t>Colonne10206</t>
  </si>
  <si>
    <t>Colonne10207</t>
  </si>
  <si>
    <t>Colonne10208</t>
  </si>
  <si>
    <t>Colonne10209</t>
  </si>
  <si>
    <t>Colonne10210</t>
  </si>
  <si>
    <t>Colonne10211</t>
  </si>
  <si>
    <t>Colonne10212</t>
  </si>
  <si>
    <t>Colonne10213</t>
  </si>
  <si>
    <t>Colonne10214</t>
  </si>
  <si>
    <t>Colonne10215</t>
  </si>
  <si>
    <t>Colonne10216</t>
  </si>
  <si>
    <t>Colonne10217</t>
  </si>
  <si>
    <t>Colonne10218</t>
  </si>
  <si>
    <t>Colonne10219</t>
  </si>
  <si>
    <t>Colonne10220</t>
  </si>
  <si>
    <t>Colonne10221</t>
  </si>
  <si>
    <t>Colonne10222</t>
  </si>
  <si>
    <t>Colonne10223</t>
  </si>
  <si>
    <t>Colonne10224</t>
  </si>
  <si>
    <t>Colonne10225</t>
  </si>
  <si>
    <t>Colonne10226</t>
  </si>
  <si>
    <t>Colonne10227</t>
  </si>
  <si>
    <t>Colonne10228</t>
  </si>
  <si>
    <t>Colonne10229</t>
  </si>
  <si>
    <t>Colonne10230</t>
  </si>
  <si>
    <t>Colonne10231</t>
  </si>
  <si>
    <t>Colonne10232</t>
  </si>
  <si>
    <t>Colonne10233</t>
  </si>
  <si>
    <t>Colonne10234</t>
  </si>
  <si>
    <t>Colonne10235</t>
  </si>
  <si>
    <t>Colonne10236</t>
  </si>
  <si>
    <t>Colonne10237</t>
  </si>
  <si>
    <t>Colonne10238</t>
  </si>
  <si>
    <t>Colonne10239</t>
  </si>
  <si>
    <t>Colonne10240</t>
  </si>
  <si>
    <t>Colonne10241</t>
  </si>
  <si>
    <t>Colonne10242</t>
  </si>
  <si>
    <t>Colonne10243</t>
  </si>
  <si>
    <t>Colonne10244</t>
  </si>
  <si>
    <t>Colonne10245</t>
  </si>
  <si>
    <t>Colonne10246</t>
  </si>
  <si>
    <t>Colonne10247</t>
  </si>
  <si>
    <t>Colonne10248</t>
  </si>
  <si>
    <t>Colonne10249</t>
  </si>
  <si>
    <t>Colonne10250</t>
  </si>
  <si>
    <t>Colonne10251</t>
  </si>
  <si>
    <t>Colonne10252</t>
  </si>
  <si>
    <t>Colonne10253</t>
  </si>
  <si>
    <t>Colonne10254</t>
  </si>
  <si>
    <t>Colonne10255</t>
  </si>
  <si>
    <t>Colonne10256</t>
  </si>
  <si>
    <t>Colonne10257</t>
  </si>
  <si>
    <t>Colonne10258</t>
  </si>
  <si>
    <t>Colonne10259</t>
  </si>
  <si>
    <t>Colonne10260</t>
  </si>
  <si>
    <t>Colonne10261</t>
  </si>
  <si>
    <t>Colonne10262</t>
  </si>
  <si>
    <t>Colonne10263</t>
  </si>
  <si>
    <t>Colonne10264</t>
  </si>
  <si>
    <t>Colonne10265</t>
  </si>
  <si>
    <t>Colonne10266</t>
  </si>
  <si>
    <t>Colonne10267</t>
  </si>
  <si>
    <t>Colonne10268</t>
  </si>
  <si>
    <t>Colonne10269</t>
  </si>
  <si>
    <t>Colonne10270</t>
  </si>
  <si>
    <t>Colonne10271</t>
  </si>
  <si>
    <t>Colonne10272</t>
  </si>
  <si>
    <t>Colonne10273</t>
  </si>
  <si>
    <t>Colonne10274</t>
  </si>
  <si>
    <t>Colonne10275</t>
  </si>
  <si>
    <t>Colonne10276</t>
  </si>
  <si>
    <t>Colonne10277</t>
  </si>
  <si>
    <t>Colonne10278</t>
  </si>
  <si>
    <t>Colonne10279</t>
  </si>
  <si>
    <t>Colonne10280</t>
  </si>
  <si>
    <t>Colonne10281</t>
  </si>
  <si>
    <t>Colonne10282</t>
  </si>
  <si>
    <t>Colonne10283</t>
  </si>
  <si>
    <t>Colonne10284</t>
  </si>
  <si>
    <t>Colonne10285</t>
  </si>
  <si>
    <t>Colonne10286</t>
  </si>
  <si>
    <t>Colonne10287</t>
  </si>
  <si>
    <t>Colonne10288</t>
  </si>
  <si>
    <t>Colonne10289</t>
  </si>
  <si>
    <t>Colonne10290</t>
  </si>
  <si>
    <t>Colonne10291</t>
  </si>
  <si>
    <t>Colonne10292</t>
  </si>
  <si>
    <t>Colonne10293</t>
  </si>
  <si>
    <t>Colonne10294</t>
  </si>
  <si>
    <t>Colonne10295</t>
  </si>
  <si>
    <t>Colonne10296</t>
  </si>
  <si>
    <t>Colonne10297</t>
  </si>
  <si>
    <t>Colonne10298</t>
  </si>
  <si>
    <t>Colonne10299</t>
  </si>
  <si>
    <t>Colonne10300</t>
  </si>
  <si>
    <t>Colonne10301</t>
  </si>
  <si>
    <t>Colonne10302</t>
  </si>
  <si>
    <t>Colonne10303</t>
  </si>
  <si>
    <t>Colonne10304</t>
  </si>
  <si>
    <t>Colonne10305</t>
  </si>
  <si>
    <t>Colonne10306</t>
  </si>
  <si>
    <t>Colonne10307</t>
  </si>
  <si>
    <t>Colonne10308</t>
  </si>
  <si>
    <t>Colonne10309</t>
  </si>
  <si>
    <t>Colonne10310</t>
  </si>
  <si>
    <t>Colonne10311</t>
  </si>
  <si>
    <t>Colonne10312</t>
  </si>
  <si>
    <t>Colonne10313</t>
  </si>
  <si>
    <t>Colonne10314</t>
  </si>
  <si>
    <t>Colonne10315</t>
  </si>
  <si>
    <t>Colonne10316</t>
  </si>
  <si>
    <t>Colonne10317</t>
  </si>
  <si>
    <t>Colonne10318</t>
  </si>
  <si>
    <t>Colonne10319</t>
  </si>
  <si>
    <t>Colonne10320</t>
  </si>
  <si>
    <t>Colonne10321</t>
  </si>
  <si>
    <t>Colonne10322</t>
  </si>
  <si>
    <t>Colonne10323</t>
  </si>
  <si>
    <t>Colonne10324</t>
  </si>
  <si>
    <t>Colonne10325</t>
  </si>
  <si>
    <t>Colonne10326</t>
  </si>
  <si>
    <t>Colonne10327</t>
  </si>
  <si>
    <t>Colonne10328</t>
  </si>
  <si>
    <t>Colonne10329</t>
  </si>
  <si>
    <t>Colonne10330</t>
  </si>
  <si>
    <t>Colonne10331</t>
  </si>
  <si>
    <t>Colonne10332</t>
  </si>
  <si>
    <t>Colonne10333</t>
  </si>
  <si>
    <t>Colonne10334</t>
  </si>
  <si>
    <t>Colonne10335</t>
  </si>
  <si>
    <t>Colonne10336</t>
  </si>
  <si>
    <t>Colonne10337</t>
  </si>
  <si>
    <t>Colonne10338</t>
  </si>
  <si>
    <t>Colonne10339</t>
  </si>
  <si>
    <t>Colonne10340</t>
  </si>
  <si>
    <t>Colonne10341</t>
  </si>
  <si>
    <t>Colonne10342</t>
  </si>
  <si>
    <t>Colonne10343</t>
  </si>
  <si>
    <t>Colonne10344</t>
  </si>
  <si>
    <t>Colonne10345</t>
  </si>
  <si>
    <t>Colonne10346</t>
  </si>
  <si>
    <t>Colonne10347</t>
  </si>
  <si>
    <t>Colonne10348</t>
  </si>
  <si>
    <t>Colonne10349</t>
  </si>
  <si>
    <t>Colonne10350</t>
  </si>
  <si>
    <t>Colonne10351</t>
  </si>
  <si>
    <t>Colonne10352</t>
  </si>
  <si>
    <t>Colonne10353</t>
  </si>
  <si>
    <t>Colonne10354</t>
  </si>
  <si>
    <t>Colonne10355</t>
  </si>
  <si>
    <t>Colonne10356</t>
  </si>
  <si>
    <t>Colonne10357</t>
  </si>
  <si>
    <t>Colonne10358</t>
  </si>
  <si>
    <t>Colonne10359</t>
  </si>
  <si>
    <t>Colonne10360</t>
  </si>
  <si>
    <t>Colonne10361</t>
  </si>
  <si>
    <t>Colonne10362</t>
  </si>
  <si>
    <t>Colonne10363</t>
  </si>
  <si>
    <t>Colonne10364</t>
  </si>
  <si>
    <t>Colonne10365</t>
  </si>
  <si>
    <t>Colonne10366</t>
  </si>
  <si>
    <t>Colonne10367</t>
  </si>
  <si>
    <t>Colonne10368</t>
  </si>
  <si>
    <t>Colonne10369</t>
  </si>
  <si>
    <t>Colonne10370</t>
  </si>
  <si>
    <t>Colonne10371</t>
  </si>
  <si>
    <t>Colonne10372</t>
  </si>
  <si>
    <t>Colonne10373</t>
  </si>
  <si>
    <t>Colonne10374</t>
  </si>
  <si>
    <t>Colonne10375</t>
  </si>
  <si>
    <t>Colonne10376</t>
  </si>
  <si>
    <t>Colonne10377</t>
  </si>
  <si>
    <t>Colonne10378</t>
  </si>
  <si>
    <t>Colonne10379</t>
  </si>
  <si>
    <t>Colonne10380</t>
  </si>
  <si>
    <t>Colonne10381</t>
  </si>
  <si>
    <t>Colonne10382</t>
  </si>
  <si>
    <t>Colonne10383</t>
  </si>
  <si>
    <t>Colonne10384</t>
  </si>
  <si>
    <t>Colonne10385</t>
  </si>
  <si>
    <t>Colonne10386</t>
  </si>
  <si>
    <t>Colonne10387</t>
  </si>
  <si>
    <t>Colonne10388</t>
  </si>
  <si>
    <t>Colonne10389</t>
  </si>
  <si>
    <t>Colonne10390</t>
  </si>
  <si>
    <t>Colonne10391</t>
  </si>
  <si>
    <t>Colonne10392</t>
  </si>
  <si>
    <t>Colonne10393</t>
  </si>
  <si>
    <t>Colonne10394</t>
  </si>
  <si>
    <t>Colonne10395</t>
  </si>
  <si>
    <t>Colonne10396</t>
  </si>
  <si>
    <t>Colonne10397</t>
  </si>
  <si>
    <t>Colonne10398</t>
  </si>
  <si>
    <t>Colonne10399</t>
  </si>
  <si>
    <t>Colonne10400</t>
  </si>
  <si>
    <t>Colonne10401</t>
  </si>
  <si>
    <t>Colonne10402</t>
  </si>
  <si>
    <t>Colonne10403</t>
  </si>
  <si>
    <t>Colonne10404</t>
  </si>
  <si>
    <t>Colonne10405</t>
  </si>
  <si>
    <t>Colonne10406</t>
  </si>
  <si>
    <t>Colonne10407</t>
  </si>
  <si>
    <t>Colonne10408</t>
  </si>
  <si>
    <t>Colonne10409</t>
  </si>
  <si>
    <t>Colonne10410</t>
  </si>
  <si>
    <t>Colonne10411</t>
  </si>
  <si>
    <t>Colonne10412</t>
  </si>
  <si>
    <t>Colonne10413</t>
  </si>
  <si>
    <t>Colonne10414</t>
  </si>
  <si>
    <t>Colonne10415</t>
  </si>
  <si>
    <t>Colonne10416</t>
  </si>
  <si>
    <t>Colonne10417</t>
  </si>
  <si>
    <t>Colonne10418</t>
  </si>
  <si>
    <t>Colonne10419</t>
  </si>
  <si>
    <t>Colonne10420</t>
  </si>
  <si>
    <t>Colonne10421</t>
  </si>
  <si>
    <t>Colonne10422</t>
  </si>
  <si>
    <t>Colonne10423</t>
  </si>
  <si>
    <t>Colonne10424</t>
  </si>
  <si>
    <t>Colonne10425</t>
  </si>
  <si>
    <t>Colonne10426</t>
  </si>
  <si>
    <t>Colonne10427</t>
  </si>
  <si>
    <t>Colonne10428</t>
  </si>
  <si>
    <t>Colonne10429</t>
  </si>
  <si>
    <t>Colonne10430</t>
  </si>
  <si>
    <t>Colonne10431</t>
  </si>
  <si>
    <t>Colonne10432</t>
  </si>
  <si>
    <t>Colonne10433</t>
  </si>
  <si>
    <t>Colonne10434</t>
  </si>
  <si>
    <t>Colonne10435</t>
  </si>
  <si>
    <t>Colonne10436</t>
  </si>
  <si>
    <t>Colonne10437</t>
  </si>
  <si>
    <t>Colonne10438</t>
  </si>
  <si>
    <t>Colonne10439</t>
  </si>
  <si>
    <t>Colonne10440</t>
  </si>
  <si>
    <t>Colonne10441</t>
  </si>
  <si>
    <t>Colonne10442</t>
  </si>
  <si>
    <t>Colonne10443</t>
  </si>
  <si>
    <t>Colonne10444</t>
  </si>
  <si>
    <t>Colonne10445</t>
  </si>
  <si>
    <t>Colonne10446</t>
  </si>
  <si>
    <t>Colonne10447</t>
  </si>
  <si>
    <t>Colonne10448</t>
  </si>
  <si>
    <t>Colonne10449</t>
  </si>
  <si>
    <t>Colonne10450</t>
  </si>
  <si>
    <t>Colonne10451</t>
  </si>
  <si>
    <t>Colonne10452</t>
  </si>
  <si>
    <t>Colonne10453</t>
  </si>
  <si>
    <t>Colonne10454</t>
  </si>
  <si>
    <t>Colonne10455</t>
  </si>
  <si>
    <t>Colonne10456</t>
  </si>
  <si>
    <t>Colonne10457</t>
  </si>
  <si>
    <t>Colonne10458</t>
  </si>
  <si>
    <t>Colonne10459</t>
  </si>
  <si>
    <t>Colonne10460</t>
  </si>
  <si>
    <t>Colonne10461</t>
  </si>
  <si>
    <t>Colonne10462</t>
  </si>
  <si>
    <t>Colonne10463</t>
  </si>
  <si>
    <t>Colonne10464</t>
  </si>
  <si>
    <t>Colonne10465</t>
  </si>
  <si>
    <t>Colonne10466</t>
  </si>
  <si>
    <t>Colonne10467</t>
  </si>
  <si>
    <t>Colonne10468</t>
  </si>
  <si>
    <t>Colonne10469</t>
  </si>
  <si>
    <t>Colonne10470</t>
  </si>
  <si>
    <t>Colonne10471</t>
  </si>
  <si>
    <t>Colonne10472</t>
  </si>
  <si>
    <t>Colonne10473</t>
  </si>
  <si>
    <t>Colonne10474</t>
  </si>
  <si>
    <t>Colonne10475</t>
  </si>
  <si>
    <t>Colonne10476</t>
  </si>
  <si>
    <t>Colonne10477</t>
  </si>
  <si>
    <t>Colonne10478</t>
  </si>
  <si>
    <t>Colonne10479</t>
  </si>
  <si>
    <t>Colonne10480</t>
  </si>
  <si>
    <t>Colonne10481</t>
  </si>
  <si>
    <t>Colonne10482</t>
  </si>
  <si>
    <t>Colonne10483</t>
  </si>
  <si>
    <t>Colonne10484</t>
  </si>
  <si>
    <t>Colonne10485</t>
  </si>
  <si>
    <t>Colonne10486</t>
  </si>
  <si>
    <t>Colonne10487</t>
  </si>
  <si>
    <t>Colonne10488</t>
  </si>
  <si>
    <t>Colonne10489</t>
  </si>
  <si>
    <t>Colonne10490</t>
  </si>
  <si>
    <t>Colonne10491</t>
  </si>
  <si>
    <t>Colonne10492</t>
  </si>
  <si>
    <t>Colonne10493</t>
  </si>
  <si>
    <t>Colonne10494</t>
  </si>
  <si>
    <t>Colonne10495</t>
  </si>
  <si>
    <t>Colonne10496</t>
  </si>
  <si>
    <t>Colonne10497</t>
  </si>
  <si>
    <t>Colonne10498</t>
  </si>
  <si>
    <t>Colonne10499</t>
  </si>
  <si>
    <t>Colonne10500</t>
  </si>
  <si>
    <t>Colonne10501</t>
  </si>
  <si>
    <t>Colonne10502</t>
  </si>
  <si>
    <t>Colonne10503</t>
  </si>
  <si>
    <t>Colonne10504</t>
  </si>
  <si>
    <t>Colonne10505</t>
  </si>
  <si>
    <t>Colonne10506</t>
  </si>
  <si>
    <t>Colonne10507</t>
  </si>
  <si>
    <t>Colonne10508</t>
  </si>
  <si>
    <t>Colonne10509</t>
  </si>
  <si>
    <t>Colonne10510</t>
  </si>
  <si>
    <t>Colonne10511</t>
  </si>
  <si>
    <t>Colonne10512</t>
  </si>
  <si>
    <t>Colonne10513</t>
  </si>
  <si>
    <t>Colonne10514</t>
  </si>
  <si>
    <t>Colonne10515</t>
  </si>
  <si>
    <t>Colonne10516</t>
  </si>
  <si>
    <t>Colonne10517</t>
  </si>
  <si>
    <t>Colonne10518</t>
  </si>
  <si>
    <t>Colonne10519</t>
  </si>
  <si>
    <t>Colonne10520</t>
  </si>
  <si>
    <t>Colonne10521</t>
  </si>
  <si>
    <t>Colonne10522</t>
  </si>
  <si>
    <t>Colonne10523</t>
  </si>
  <si>
    <t>Colonne10524</t>
  </si>
  <si>
    <t>Colonne10525</t>
  </si>
  <si>
    <t>Colonne10526</t>
  </si>
  <si>
    <t>Colonne10527</t>
  </si>
  <si>
    <t>Colonne10528</t>
  </si>
  <si>
    <t>Colonne10529</t>
  </si>
  <si>
    <t>Colonne10530</t>
  </si>
  <si>
    <t>Colonne10531</t>
  </si>
  <si>
    <t>Colonne10532</t>
  </si>
  <si>
    <t>Colonne10533</t>
  </si>
  <si>
    <t>Colonne10534</t>
  </si>
  <si>
    <t>Colonne10535</t>
  </si>
  <si>
    <t>Colonne10536</t>
  </si>
  <si>
    <t>Colonne10537</t>
  </si>
  <si>
    <t>Colonne10538</t>
  </si>
  <si>
    <t>Colonne10539</t>
  </si>
  <si>
    <t>Colonne10540</t>
  </si>
  <si>
    <t>Colonne10541</t>
  </si>
  <si>
    <t>Colonne10542</t>
  </si>
  <si>
    <t>Colonne10543</t>
  </si>
  <si>
    <t>Colonne10544</t>
  </si>
  <si>
    <t>Colonne10545</t>
  </si>
  <si>
    <t>Colonne10546</t>
  </si>
  <si>
    <t>Colonne10547</t>
  </si>
  <si>
    <t>Colonne10548</t>
  </si>
  <si>
    <t>Colonne10549</t>
  </si>
  <si>
    <t>Colonne10550</t>
  </si>
  <si>
    <t>Colonne10551</t>
  </si>
  <si>
    <t>Colonne10552</t>
  </si>
  <si>
    <t>Colonne10553</t>
  </si>
  <si>
    <t>Colonne10554</t>
  </si>
  <si>
    <t>Colonne10555</t>
  </si>
  <si>
    <t>Colonne10556</t>
  </si>
  <si>
    <t>Colonne10557</t>
  </si>
  <si>
    <t>Colonne10558</t>
  </si>
  <si>
    <t>Colonne10559</t>
  </si>
  <si>
    <t>Colonne10560</t>
  </si>
  <si>
    <t>Colonne10561</t>
  </si>
  <si>
    <t>Colonne10562</t>
  </si>
  <si>
    <t>Colonne10563</t>
  </si>
  <si>
    <t>Colonne10564</t>
  </si>
  <si>
    <t>Colonne10565</t>
  </si>
  <si>
    <t>Colonne10566</t>
  </si>
  <si>
    <t>Colonne10567</t>
  </si>
  <si>
    <t>Colonne10568</t>
  </si>
  <si>
    <t>Colonne10569</t>
  </si>
  <si>
    <t>Colonne10570</t>
  </si>
  <si>
    <t>Colonne10571</t>
  </si>
  <si>
    <t>Colonne10572</t>
  </si>
  <si>
    <t>Colonne10573</t>
  </si>
  <si>
    <t>Colonne10574</t>
  </si>
  <si>
    <t>Colonne10575</t>
  </si>
  <si>
    <t>Colonne10576</t>
  </si>
  <si>
    <t>Colonne10577</t>
  </si>
  <si>
    <t>Colonne10578</t>
  </si>
  <si>
    <t>Colonne10579</t>
  </si>
  <si>
    <t>Colonne10580</t>
  </si>
  <si>
    <t>Colonne10581</t>
  </si>
  <si>
    <t>Colonne10582</t>
  </si>
  <si>
    <t>Colonne10583</t>
  </si>
  <si>
    <t>Colonne10584</t>
  </si>
  <si>
    <t>Colonne10585</t>
  </si>
  <si>
    <t>Colonne10586</t>
  </si>
  <si>
    <t>Colonne10587</t>
  </si>
  <si>
    <t>Colonne10588</t>
  </si>
  <si>
    <t>Colonne10589</t>
  </si>
  <si>
    <t>Colonne10590</t>
  </si>
  <si>
    <t>Colonne10591</t>
  </si>
  <si>
    <t>Colonne10592</t>
  </si>
  <si>
    <t>Colonne10593</t>
  </si>
  <si>
    <t>Colonne10594</t>
  </si>
  <si>
    <t>Colonne10595</t>
  </si>
  <si>
    <t>Colonne10596</t>
  </si>
  <si>
    <t>Colonne10597</t>
  </si>
  <si>
    <t>Colonne10598</t>
  </si>
  <si>
    <t>Colonne10599</t>
  </si>
  <si>
    <t>Colonne10600</t>
  </si>
  <si>
    <t>Colonne10601</t>
  </si>
  <si>
    <t>Colonne10602</t>
  </si>
  <si>
    <t>Colonne10603</t>
  </si>
  <si>
    <t>Colonne10604</t>
  </si>
  <si>
    <t>Colonne10605</t>
  </si>
  <si>
    <t>Colonne10606</t>
  </si>
  <si>
    <t>Colonne10607</t>
  </si>
  <si>
    <t>Colonne10608</t>
  </si>
  <si>
    <t>Colonne10609</t>
  </si>
  <si>
    <t>Colonne10610</t>
  </si>
  <si>
    <t>Colonne10611</t>
  </si>
  <si>
    <t>Colonne10612</t>
  </si>
  <si>
    <t>Colonne10613</t>
  </si>
  <si>
    <t>Colonne10614</t>
  </si>
  <si>
    <t>Colonne10615</t>
  </si>
  <si>
    <t>Colonne10616</t>
  </si>
  <si>
    <t>Colonne10617</t>
  </si>
  <si>
    <t>Colonne10618</t>
  </si>
  <si>
    <t>Colonne10619</t>
  </si>
  <si>
    <t>Colonne10620</t>
  </si>
  <si>
    <t>Colonne10621</t>
  </si>
  <si>
    <t>Colonne10622</t>
  </si>
  <si>
    <t>Colonne10623</t>
  </si>
  <si>
    <t>Colonne10624</t>
  </si>
  <si>
    <t>Colonne10625</t>
  </si>
  <si>
    <t>Colonne10626</t>
  </si>
  <si>
    <t>Colonne10627</t>
  </si>
  <si>
    <t>Colonne10628</t>
  </si>
  <si>
    <t>Colonne10629</t>
  </si>
  <si>
    <t>Colonne10630</t>
  </si>
  <si>
    <t>Colonne10631</t>
  </si>
  <si>
    <t>Colonne10632</t>
  </si>
  <si>
    <t>Colonne10633</t>
  </si>
  <si>
    <t>Colonne10634</t>
  </si>
  <si>
    <t>Colonne10635</t>
  </si>
  <si>
    <t>Colonne10636</t>
  </si>
  <si>
    <t>Colonne10637</t>
  </si>
  <si>
    <t>Colonne10638</t>
  </si>
  <si>
    <t>Colonne10639</t>
  </si>
  <si>
    <t>Colonne10640</t>
  </si>
  <si>
    <t>Colonne10641</t>
  </si>
  <si>
    <t>Colonne10642</t>
  </si>
  <si>
    <t>Colonne10643</t>
  </si>
  <si>
    <t>Colonne10644</t>
  </si>
  <si>
    <t>Colonne10645</t>
  </si>
  <si>
    <t>Colonne10646</t>
  </si>
  <si>
    <t>Colonne10647</t>
  </si>
  <si>
    <t>Colonne10648</t>
  </si>
  <si>
    <t>Colonne10649</t>
  </si>
  <si>
    <t>Colonne10650</t>
  </si>
  <si>
    <t>Colonne10651</t>
  </si>
  <si>
    <t>Colonne10652</t>
  </si>
  <si>
    <t>Colonne10653</t>
  </si>
  <si>
    <t>Colonne10654</t>
  </si>
  <si>
    <t>Colonne10655</t>
  </si>
  <si>
    <t>Colonne10656</t>
  </si>
  <si>
    <t>Colonne10657</t>
  </si>
  <si>
    <t>Colonne10658</t>
  </si>
  <si>
    <t>Colonne10659</t>
  </si>
  <si>
    <t>Colonne10660</t>
  </si>
  <si>
    <t>Colonne10661</t>
  </si>
  <si>
    <t>Colonne10662</t>
  </si>
  <si>
    <t>Colonne10663</t>
  </si>
  <si>
    <t>Colonne10664</t>
  </si>
  <si>
    <t>Colonne10665</t>
  </si>
  <si>
    <t>Colonne10666</t>
  </si>
  <si>
    <t>Colonne10667</t>
  </si>
  <si>
    <t>Colonne10668</t>
  </si>
  <si>
    <t>Colonne10669</t>
  </si>
  <si>
    <t>Colonne10670</t>
  </si>
  <si>
    <t>Colonne10671</t>
  </si>
  <si>
    <t>Colonne10672</t>
  </si>
  <si>
    <t>Colonne10673</t>
  </si>
  <si>
    <t>Colonne10674</t>
  </si>
  <si>
    <t>Colonne10675</t>
  </si>
  <si>
    <t>Colonne10676</t>
  </si>
  <si>
    <t>Colonne10677</t>
  </si>
  <si>
    <t>Colonne10678</t>
  </si>
  <si>
    <t>Colonne10679</t>
  </si>
  <si>
    <t>Colonne10680</t>
  </si>
  <si>
    <t>Colonne10681</t>
  </si>
  <si>
    <t>Colonne10682</t>
  </si>
  <si>
    <t>Colonne10683</t>
  </si>
  <si>
    <t>Colonne10684</t>
  </si>
  <si>
    <t>Colonne10685</t>
  </si>
  <si>
    <t>Colonne10686</t>
  </si>
  <si>
    <t>Colonne10687</t>
  </si>
  <si>
    <t>Colonne10688</t>
  </si>
  <si>
    <t>Colonne10689</t>
  </si>
  <si>
    <t>Colonne10690</t>
  </si>
  <si>
    <t>Colonne10691</t>
  </si>
  <si>
    <t>Colonne10692</t>
  </si>
  <si>
    <t>Colonne10693</t>
  </si>
  <si>
    <t>Colonne10694</t>
  </si>
  <si>
    <t>Colonne10695</t>
  </si>
  <si>
    <t>Colonne10696</t>
  </si>
  <si>
    <t>Colonne10697</t>
  </si>
  <si>
    <t>Colonne10698</t>
  </si>
  <si>
    <t>Colonne10699</t>
  </si>
  <si>
    <t>Colonne10700</t>
  </si>
  <si>
    <t>Colonne10701</t>
  </si>
  <si>
    <t>Colonne10702</t>
  </si>
  <si>
    <t>Colonne10703</t>
  </si>
  <si>
    <t>Colonne10704</t>
  </si>
  <si>
    <t>Colonne10705</t>
  </si>
  <si>
    <t>Colonne10706</t>
  </si>
  <si>
    <t>Colonne10707</t>
  </si>
  <si>
    <t>Colonne10708</t>
  </si>
  <si>
    <t>Colonne10709</t>
  </si>
  <si>
    <t>Colonne10710</t>
  </si>
  <si>
    <t>Colonne10711</t>
  </si>
  <si>
    <t>Colonne10712</t>
  </si>
  <si>
    <t>Colonne10713</t>
  </si>
  <si>
    <t>Colonne10714</t>
  </si>
  <si>
    <t>Colonne10715</t>
  </si>
  <si>
    <t>Colonne10716</t>
  </si>
  <si>
    <t>Colonne10717</t>
  </si>
  <si>
    <t>Colonne10718</t>
  </si>
  <si>
    <t>Colonne10719</t>
  </si>
  <si>
    <t>Colonne10720</t>
  </si>
  <si>
    <t>Colonne10721</t>
  </si>
  <si>
    <t>Colonne10722</t>
  </si>
  <si>
    <t>Colonne10723</t>
  </si>
  <si>
    <t>Colonne10724</t>
  </si>
  <si>
    <t>Colonne10725</t>
  </si>
  <si>
    <t>Colonne10726</t>
  </si>
  <si>
    <t>Colonne10727</t>
  </si>
  <si>
    <t>Colonne10728</t>
  </si>
  <si>
    <t>Colonne10729</t>
  </si>
  <si>
    <t>Colonne10730</t>
  </si>
  <si>
    <t>Colonne10731</t>
  </si>
  <si>
    <t>Colonne10732</t>
  </si>
  <si>
    <t>Colonne10733</t>
  </si>
  <si>
    <t>Colonne10734</t>
  </si>
  <si>
    <t>Colonne10735</t>
  </si>
  <si>
    <t>Colonne10736</t>
  </si>
  <si>
    <t>Colonne10737</t>
  </si>
  <si>
    <t>Colonne10738</t>
  </si>
  <si>
    <t>Colonne10739</t>
  </si>
  <si>
    <t>Colonne10740</t>
  </si>
  <si>
    <t>Colonne10741</t>
  </si>
  <si>
    <t>Colonne10742</t>
  </si>
  <si>
    <t>Colonne10743</t>
  </si>
  <si>
    <t>Colonne10744</t>
  </si>
  <si>
    <t>Colonne10745</t>
  </si>
  <si>
    <t>Colonne10746</t>
  </si>
  <si>
    <t>Colonne10747</t>
  </si>
  <si>
    <t>Colonne10748</t>
  </si>
  <si>
    <t>Colonne10749</t>
  </si>
  <si>
    <t>Colonne10750</t>
  </si>
  <si>
    <t>Colonne10751</t>
  </si>
  <si>
    <t>Colonne10752</t>
  </si>
  <si>
    <t>Colonne10753</t>
  </si>
  <si>
    <t>Colonne10754</t>
  </si>
  <si>
    <t>Colonne10755</t>
  </si>
  <si>
    <t>Colonne10756</t>
  </si>
  <si>
    <t>Colonne10757</t>
  </si>
  <si>
    <t>Colonne10758</t>
  </si>
  <si>
    <t>Colonne10759</t>
  </si>
  <si>
    <t>Colonne10760</t>
  </si>
  <si>
    <t>Colonne10761</t>
  </si>
  <si>
    <t>Colonne10762</t>
  </si>
  <si>
    <t>Colonne10763</t>
  </si>
  <si>
    <t>Colonne10764</t>
  </si>
  <si>
    <t>Colonne10765</t>
  </si>
  <si>
    <t>Colonne10766</t>
  </si>
  <si>
    <t>Colonne10767</t>
  </si>
  <si>
    <t>Colonne10768</t>
  </si>
  <si>
    <t>Colonne10769</t>
  </si>
  <si>
    <t>Colonne10770</t>
  </si>
  <si>
    <t>Colonne10771</t>
  </si>
  <si>
    <t>Colonne10772</t>
  </si>
  <si>
    <t>Colonne10773</t>
  </si>
  <si>
    <t>Colonne10774</t>
  </si>
  <si>
    <t>Colonne10775</t>
  </si>
  <si>
    <t>Colonne10776</t>
  </si>
  <si>
    <t>Colonne10777</t>
  </si>
  <si>
    <t>Colonne10778</t>
  </si>
  <si>
    <t>Colonne10779</t>
  </si>
  <si>
    <t>Colonne10780</t>
  </si>
  <si>
    <t>Colonne10781</t>
  </si>
  <si>
    <t>Colonne10782</t>
  </si>
  <si>
    <t>Colonne10783</t>
  </si>
  <si>
    <t>Colonne10784</t>
  </si>
  <si>
    <t>Colonne10785</t>
  </si>
  <si>
    <t>Colonne10786</t>
  </si>
  <si>
    <t>Colonne10787</t>
  </si>
  <si>
    <t>Colonne10788</t>
  </si>
  <si>
    <t>Colonne10789</t>
  </si>
  <si>
    <t>Colonne10790</t>
  </si>
  <si>
    <t>Colonne10791</t>
  </si>
  <si>
    <t>Colonne10792</t>
  </si>
  <si>
    <t>Colonne10793</t>
  </si>
  <si>
    <t>Colonne10794</t>
  </si>
  <si>
    <t>Colonne10795</t>
  </si>
  <si>
    <t>Colonne10796</t>
  </si>
  <si>
    <t>Colonne10797</t>
  </si>
  <si>
    <t>Colonne10798</t>
  </si>
  <si>
    <t>Colonne10799</t>
  </si>
  <si>
    <t>Colonne10800</t>
  </si>
  <si>
    <t>Colonne10801</t>
  </si>
  <si>
    <t>Colonne10802</t>
  </si>
  <si>
    <t>Colonne10803</t>
  </si>
  <si>
    <t>Colonne10804</t>
  </si>
  <si>
    <t>Colonne10805</t>
  </si>
  <si>
    <t>Colonne10806</t>
  </si>
  <si>
    <t>Colonne10807</t>
  </si>
  <si>
    <t>Colonne10808</t>
  </si>
  <si>
    <t>Colonne10809</t>
  </si>
  <si>
    <t>Colonne10810</t>
  </si>
  <si>
    <t>Colonne10811</t>
  </si>
  <si>
    <t>Colonne10812</t>
  </si>
  <si>
    <t>Colonne10813</t>
  </si>
  <si>
    <t>Colonne10814</t>
  </si>
  <si>
    <t>Colonne10815</t>
  </si>
  <si>
    <t>Colonne10816</t>
  </si>
  <si>
    <t>Colonne10817</t>
  </si>
  <si>
    <t>Colonne10818</t>
  </si>
  <si>
    <t>Colonne10819</t>
  </si>
  <si>
    <t>Colonne10820</t>
  </si>
  <si>
    <t>Colonne10821</t>
  </si>
  <si>
    <t>Colonne10822</t>
  </si>
  <si>
    <t>Colonne10823</t>
  </si>
  <si>
    <t>Colonne10824</t>
  </si>
  <si>
    <t>Colonne10825</t>
  </si>
  <si>
    <t>Colonne10826</t>
  </si>
  <si>
    <t>Colonne10827</t>
  </si>
  <si>
    <t>Colonne10828</t>
  </si>
  <si>
    <t>Colonne10829</t>
  </si>
  <si>
    <t>Colonne10830</t>
  </si>
  <si>
    <t>Colonne10831</t>
  </si>
  <si>
    <t>Colonne10832</t>
  </si>
  <si>
    <t>Colonne10833</t>
  </si>
  <si>
    <t>Colonne10834</t>
  </si>
  <si>
    <t>Colonne10835</t>
  </si>
  <si>
    <t>Colonne10836</t>
  </si>
  <si>
    <t>Colonne10837</t>
  </si>
  <si>
    <t>Colonne10838</t>
  </si>
  <si>
    <t>Colonne10839</t>
  </si>
  <si>
    <t>Colonne10840</t>
  </si>
  <si>
    <t>Colonne10841</t>
  </si>
  <si>
    <t>Colonne10842</t>
  </si>
  <si>
    <t>Colonne10843</t>
  </si>
  <si>
    <t>Colonne10844</t>
  </si>
  <si>
    <t>Colonne10845</t>
  </si>
  <si>
    <t>Colonne10846</t>
  </si>
  <si>
    <t>Colonne10847</t>
  </si>
  <si>
    <t>Colonne10848</t>
  </si>
  <si>
    <t>Colonne10849</t>
  </si>
  <si>
    <t>Colonne10850</t>
  </si>
  <si>
    <t>Colonne10851</t>
  </si>
  <si>
    <t>Colonne10852</t>
  </si>
  <si>
    <t>Colonne10853</t>
  </si>
  <si>
    <t>Colonne10854</t>
  </si>
  <si>
    <t>Colonne10855</t>
  </si>
  <si>
    <t>Colonne10856</t>
  </si>
  <si>
    <t>Colonne10857</t>
  </si>
  <si>
    <t>Colonne10858</t>
  </si>
  <si>
    <t>Colonne10859</t>
  </si>
  <si>
    <t>Colonne10860</t>
  </si>
  <si>
    <t>Colonne10861</t>
  </si>
  <si>
    <t>Colonne10862</t>
  </si>
  <si>
    <t>Colonne10863</t>
  </si>
  <si>
    <t>Colonne10864</t>
  </si>
  <si>
    <t>Colonne10865</t>
  </si>
  <si>
    <t>Colonne10866</t>
  </si>
  <si>
    <t>Colonne10867</t>
  </si>
  <si>
    <t>Colonne10868</t>
  </si>
  <si>
    <t>Colonne10869</t>
  </si>
  <si>
    <t>Colonne10870</t>
  </si>
  <si>
    <t>Colonne10871</t>
  </si>
  <si>
    <t>Colonne10872</t>
  </si>
  <si>
    <t>Colonne10873</t>
  </si>
  <si>
    <t>Colonne10874</t>
  </si>
  <si>
    <t>Colonne10875</t>
  </si>
  <si>
    <t>Colonne10876</t>
  </si>
  <si>
    <t>Colonne10877</t>
  </si>
  <si>
    <t>Colonne10878</t>
  </si>
  <si>
    <t>Colonne10879</t>
  </si>
  <si>
    <t>Colonne10880</t>
  </si>
  <si>
    <t>Colonne10881</t>
  </si>
  <si>
    <t>Colonne10882</t>
  </si>
  <si>
    <t>Colonne10883</t>
  </si>
  <si>
    <t>Colonne10884</t>
  </si>
  <si>
    <t>Colonne10885</t>
  </si>
  <si>
    <t>Colonne10886</t>
  </si>
  <si>
    <t>Colonne10887</t>
  </si>
  <si>
    <t>Colonne10888</t>
  </si>
  <si>
    <t>Colonne10889</t>
  </si>
  <si>
    <t>Colonne10890</t>
  </si>
  <si>
    <t>Colonne10891</t>
  </si>
  <si>
    <t>Colonne10892</t>
  </si>
  <si>
    <t>Colonne10893</t>
  </si>
  <si>
    <t>Colonne10894</t>
  </si>
  <si>
    <t>Colonne10895</t>
  </si>
  <si>
    <t>Colonne10896</t>
  </si>
  <si>
    <t>Colonne10897</t>
  </si>
  <si>
    <t>Colonne10898</t>
  </si>
  <si>
    <t>Colonne10899</t>
  </si>
  <si>
    <t>Colonne10900</t>
  </si>
  <si>
    <t>Colonne10901</t>
  </si>
  <si>
    <t>Colonne10902</t>
  </si>
  <si>
    <t>Colonne10903</t>
  </si>
  <si>
    <t>Colonne10904</t>
  </si>
  <si>
    <t>Colonne10905</t>
  </si>
  <si>
    <t>Colonne10906</t>
  </si>
  <si>
    <t>Colonne10907</t>
  </si>
  <si>
    <t>Colonne10908</t>
  </si>
  <si>
    <t>Colonne10909</t>
  </si>
  <si>
    <t>Colonne10910</t>
  </si>
  <si>
    <t>Colonne10911</t>
  </si>
  <si>
    <t>Colonne10912</t>
  </si>
  <si>
    <t>Colonne10913</t>
  </si>
  <si>
    <t>Colonne10914</t>
  </si>
  <si>
    <t>Colonne10915</t>
  </si>
  <si>
    <t>Colonne10916</t>
  </si>
  <si>
    <t>Colonne10917</t>
  </si>
  <si>
    <t>Colonne10918</t>
  </si>
  <si>
    <t>Colonne10919</t>
  </si>
  <si>
    <t>Colonne10920</t>
  </si>
  <si>
    <t>Colonne10921</t>
  </si>
  <si>
    <t>Colonne10922</t>
  </si>
  <si>
    <t>Colonne10923</t>
  </si>
  <si>
    <t>Colonne10924</t>
  </si>
  <si>
    <t>Colonne10925</t>
  </si>
  <si>
    <t>Colonne10926</t>
  </si>
  <si>
    <t>Colonne10927</t>
  </si>
  <si>
    <t>Colonne10928</t>
  </si>
  <si>
    <t>Colonne10929</t>
  </si>
  <si>
    <t>Colonne10930</t>
  </si>
  <si>
    <t>Colonne10931</t>
  </si>
  <si>
    <t>Colonne10932</t>
  </si>
  <si>
    <t>Colonne10933</t>
  </si>
  <si>
    <t>Colonne10934</t>
  </si>
  <si>
    <t>Colonne10935</t>
  </si>
  <si>
    <t>Colonne10936</t>
  </si>
  <si>
    <t>Colonne10937</t>
  </si>
  <si>
    <t>Colonne10938</t>
  </si>
  <si>
    <t>Colonne10939</t>
  </si>
  <si>
    <t>Colonne10940</t>
  </si>
  <si>
    <t>Colonne10941</t>
  </si>
  <si>
    <t>Colonne10942</t>
  </si>
  <si>
    <t>Colonne10943</t>
  </si>
  <si>
    <t>Colonne10944</t>
  </si>
  <si>
    <t>Colonne10945</t>
  </si>
  <si>
    <t>Colonne10946</t>
  </si>
  <si>
    <t>Colonne10947</t>
  </si>
  <si>
    <t>Colonne10948</t>
  </si>
  <si>
    <t>Colonne10949</t>
  </si>
  <si>
    <t>Colonne10950</t>
  </si>
  <si>
    <t>Colonne10951</t>
  </si>
  <si>
    <t>Colonne10952</t>
  </si>
  <si>
    <t>Colonne10953</t>
  </si>
  <si>
    <t>Colonne10954</t>
  </si>
  <si>
    <t>Colonne10955</t>
  </si>
  <si>
    <t>Colonne10956</t>
  </si>
  <si>
    <t>Colonne10957</t>
  </si>
  <si>
    <t>Colonne10958</t>
  </si>
  <si>
    <t>Colonne10959</t>
  </si>
  <si>
    <t>Colonne10960</t>
  </si>
  <si>
    <t>Colonne10961</t>
  </si>
  <si>
    <t>Colonne10962</t>
  </si>
  <si>
    <t>Colonne10963</t>
  </si>
  <si>
    <t>Colonne10964</t>
  </si>
  <si>
    <t>Colonne10965</t>
  </si>
  <si>
    <t>Colonne10966</t>
  </si>
  <si>
    <t>Colonne10967</t>
  </si>
  <si>
    <t>Colonne10968</t>
  </si>
  <si>
    <t>Colonne10969</t>
  </si>
  <si>
    <t>Colonne10970</t>
  </si>
  <si>
    <t>Colonne10971</t>
  </si>
  <si>
    <t>Colonne10972</t>
  </si>
  <si>
    <t>Colonne10973</t>
  </si>
  <si>
    <t>Colonne10974</t>
  </si>
  <si>
    <t>Colonne10975</t>
  </si>
  <si>
    <t>Colonne10976</t>
  </si>
  <si>
    <t>Colonne10977</t>
  </si>
  <si>
    <t>Colonne10978</t>
  </si>
  <si>
    <t>Colonne10979</t>
  </si>
  <si>
    <t>Colonne10980</t>
  </si>
  <si>
    <t>Colonne10981</t>
  </si>
  <si>
    <t>Colonne10982</t>
  </si>
  <si>
    <t>Colonne10983</t>
  </si>
  <si>
    <t>Colonne10984</t>
  </si>
  <si>
    <t>Colonne10985</t>
  </si>
  <si>
    <t>Colonne10986</t>
  </si>
  <si>
    <t>Colonne10987</t>
  </si>
  <si>
    <t>Colonne10988</t>
  </si>
  <si>
    <t>Colonne10989</t>
  </si>
  <si>
    <t>Colonne10990</t>
  </si>
  <si>
    <t>Colonne10991</t>
  </si>
  <si>
    <t>Colonne10992</t>
  </si>
  <si>
    <t>Colonne10993</t>
  </si>
  <si>
    <t>Colonne10994</t>
  </si>
  <si>
    <t>Colonne10995</t>
  </si>
  <si>
    <t>Colonne10996</t>
  </si>
  <si>
    <t>Colonne10997</t>
  </si>
  <si>
    <t>Colonne10998</t>
  </si>
  <si>
    <t>Colonne10999</t>
  </si>
  <si>
    <t>Colonne11000</t>
  </si>
  <si>
    <t>Colonne11001</t>
  </si>
  <si>
    <t>Colonne11002</t>
  </si>
  <si>
    <t>Colonne11003</t>
  </si>
  <si>
    <t>Colonne11004</t>
  </si>
  <si>
    <t>Colonne11005</t>
  </si>
  <si>
    <t>Colonne11006</t>
  </si>
  <si>
    <t>Colonne11007</t>
  </si>
  <si>
    <t>Colonne11008</t>
  </si>
  <si>
    <t>Colonne11009</t>
  </si>
  <si>
    <t>Colonne11010</t>
  </si>
  <si>
    <t>Colonne11011</t>
  </si>
  <si>
    <t>Colonne11012</t>
  </si>
  <si>
    <t>Colonne11013</t>
  </si>
  <si>
    <t>Colonne11014</t>
  </si>
  <si>
    <t>Colonne11015</t>
  </si>
  <si>
    <t>Colonne11016</t>
  </si>
  <si>
    <t>Colonne11017</t>
  </si>
  <si>
    <t>Colonne11018</t>
  </si>
  <si>
    <t>Colonne11019</t>
  </si>
  <si>
    <t>Colonne11020</t>
  </si>
  <si>
    <t>Colonne11021</t>
  </si>
  <si>
    <t>Colonne11022</t>
  </si>
  <si>
    <t>Colonne11023</t>
  </si>
  <si>
    <t>Colonne11024</t>
  </si>
  <si>
    <t>Colonne11025</t>
  </si>
  <si>
    <t>Colonne11026</t>
  </si>
  <si>
    <t>Colonne11027</t>
  </si>
  <si>
    <t>Colonne11028</t>
  </si>
  <si>
    <t>Colonne11029</t>
  </si>
  <si>
    <t>Colonne11030</t>
  </si>
  <si>
    <t>Colonne11031</t>
  </si>
  <si>
    <t>Colonne11032</t>
  </si>
  <si>
    <t>Colonne11033</t>
  </si>
  <si>
    <t>Colonne11034</t>
  </si>
  <si>
    <t>Colonne11035</t>
  </si>
  <si>
    <t>Colonne11036</t>
  </si>
  <si>
    <t>Colonne11037</t>
  </si>
  <si>
    <t>Colonne11038</t>
  </si>
  <si>
    <t>Colonne11039</t>
  </si>
  <si>
    <t>Colonne11040</t>
  </si>
  <si>
    <t>Colonne11041</t>
  </si>
  <si>
    <t>Colonne11042</t>
  </si>
  <si>
    <t>Colonne11043</t>
  </si>
  <si>
    <t>Colonne11044</t>
  </si>
  <si>
    <t>Colonne11045</t>
  </si>
  <si>
    <t>Colonne11046</t>
  </si>
  <si>
    <t>Colonne11047</t>
  </si>
  <si>
    <t>Colonne11048</t>
  </si>
  <si>
    <t>Colonne11049</t>
  </si>
  <si>
    <t>Colonne11050</t>
  </si>
  <si>
    <t>Colonne11051</t>
  </si>
  <si>
    <t>Colonne11052</t>
  </si>
  <si>
    <t>Colonne11053</t>
  </si>
  <si>
    <t>Colonne11054</t>
  </si>
  <si>
    <t>Colonne11055</t>
  </si>
  <si>
    <t>Colonne11056</t>
  </si>
  <si>
    <t>Colonne11057</t>
  </si>
  <si>
    <t>Colonne11058</t>
  </si>
  <si>
    <t>Colonne11059</t>
  </si>
  <si>
    <t>Colonne11060</t>
  </si>
  <si>
    <t>Colonne11061</t>
  </si>
  <si>
    <t>Colonne11062</t>
  </si>
  <si>
    <t>Colonne11063</t>
  </si>
  <si>
    <t>Colonne11064</t>
  </si>
  <si>
    <t>Colonne11065</t>
  </si>
  <si>
    <t>Colonne11066</t>
  </si>
  <si>
    <t>Colonne11067</t>
  </si>
  <si>
    <t>Colonne11068</t>
  </si>
  <si>
    <t>Colonne11069</t>
  </si>
  <si>
    <t>Colonne11070</t>
  </si>
  <si>
    <t>Colonne11071</t>
  </si>
  <si>
    <t>Colonne11072</t>
  </si>
  <si>
    <t>Colonne11073</t>
  </si>
  <si>
    <t>Colonne11074</t>
  </si>
  <si>
    <t>Colonne11075</t>
  </si>
  <si>
    <t>Colonne11076</t>
  </si>
  <si>
    <t>Colonne11077</t>
  </si>
  <si>
    <t>Colonne11078</t>
  </si>
  <si>
    <t>Colonne11079</t>
  </si>
  <si>
    <t>Colonne11080</t>
  </si>
  <si>
    <t>Colonne11081</t>
  </si>
  <si>
    <t>Colonne11082</t>
  </si>
  <si>
    <t>Colonne11083</t>
  </si>
  <si>
    <t>Colonne11084</t>
  </si>
  <si>
    <t>Colonne11085</t>
  </si>
  <si>
    <t>Colonne11086</t>
  </si>
  <si>
    <t>Colonne11087</t>
  </si>
  <si>
    <t>Colonne11088</t>
  </si>
  <si>
    <t>Colonne11089</t>
  </si>
  <si>
    <t>Colonne11090</t>
  </si>
  <si>
    <t>Colonne11091</t>
  </si>
  <si>
    <t>Colonne11092</t>
  </si>
  <si>
    <t>Colonne11093</t>
  </si>
  <si>
    <t>Colonne11094</t>
  </si>
  <si>
    <t>Colonne11095</t>
  </si>
  <si>
    <t>Colonne11096</t>
  </si>
  <si>
    <t>Colonne11097</t>
  </si>
  <si>
    <t>Colonne11098</t>
  </si>
  <si>
    <t>Colonne11099</t>
  </si>
  <si>
    <t>Colonne11100</t>
  </si>
  <si>
    <t>Colonne11101</t>
  </si>
  <si>
    <t>Colonne11102</t>
  </si>
  <si>
    <t>Colonne11103</t>
  </si>
  <si>
    <t>Colonne11104</t>
  </si>
  <si>
    <t>Colonne11105</t>
  </si>
  <si>
    <t>Colonne11106</t>
  </si>
  <si>
    <t>Colonne11107</t>
  </si>
  <si>
    <t>Colonne11108</t>
  </si>
  <si>
    <t>Colonne11109</t>
  </si>
  <si>
    <t>Colonne11110</t>
  </si>
  <si>
    <t>Colonne11111</t>
  </si>
  <si>
    <t>Colonne11112</t>
  </si>
  <si>
    <t>Colonne11113</t>
  </si>
  <si>
    <t>Colonne11114</t>
  </si>
  <si>
    <t>Colonne11115</t>
  </si>
  <si>
    <t>Colonne11116</t>
  </si>
  <si>
    <t>Colonne11117</t>
  </si>
  <si>
    <t>Colonne11118</t>
  </si>
  <si>
    <t>Colonne11119</t>
  </si>
  <si>
    <t>Colonne11120</t>
  </si>
  <si>
    <t>Colonne11121</t>
  </si>
  <si>
    <t>Colonne11122</t>
  </si>
  <si>
    <t>Colonne11123</t>
  </si>
  <si>
    <t>Colonne11124</t>
  </si>
  <si>
    <t>Colonne11125</t>
  </si>
  <si>
    <t>Colonne11126</t>
  </si>
  <si>
    <t>Colonne11127</t>
  </si>
  <si>
    <t>Colonne11128</t>
  </si>
  <si>
    <t>Colonne11129</t>
  </si>
  <si>
    <t>Colonne11130</t>
  </si>
  <si>
    <t>Colonne11131</t>
  </si>
  <si>
    <t>Colonne11132</t>
  </si>
  <si>
    <t>Colonne11133</t>
  </si>
  <si>
    <t>Colonne11134</t>
  </si>
  <si>
    <t>Colonne11135</t>
  </si>
  <si>
    <t>Colonne11136</t>
  </si>
  <si>
    <t>Colonne11137</t>
  </si>
  <si>
    <t>Colonne11138</t>
  </si>
  <si>
    <t>Colonne11139</t>
  </si>
  <si>
    <t>Colonne11140</t>
  </si>
  <si>
    <t>Colonne11141</t>
  </si>
  <si>
    <t>Colonne11142</t>
  </si>
  <si>
    <t>Colonne11143</t>
  </si>
  <si>
    <t>Colonne11144</t>
  </si>
  <si>
    <t>Colonne11145</t>
  </si>
  <si>
    <t>Colonne11146</t>
  </si>
  <si>
    <t>Colonne11147</t>
  </si>
  <si>
    <t>Colonne11148</t>
  </si>
  <si>
    <t>Colonne11149</t>
  </si>
  <si>
    <t>Colonne11150</t>
  </si>
  <si>
    <t>Colonne11151</t>
  </si>
  <si>
    <t>Colonne11152</t>
  </si>
  <si>
    <t>Colonne11153</t>
  </si>
  <si>
    <t>Colonne11154</t>
  </si>
  <si>
    <t>Colonne11155</t>
  </si>
  <si>
    <t>Colonne11156</t>
  </si>
  <si>
    <t>Colonne11157</t>
  </si>
  <si>
    <t>Colonne11158</t>
  </si>
  <si>
    <t>Colonne11159</t>
  </si>
  <si>
    <t>Colonne11160</t>
  </si>
  <si>
    <t>Colonne11161</t>
  </si>
  <si>
    <t>Colonne11162</t>
  </si>
  <si>
    <t>Colonne11163</t>
  </si>
  <si>
    <t>Colonne11164</t>
  </si>
  <si>
    <t>Colonne11165</t>
  </si>
  <si>
    <t>Colonne11166</t>
  </si>
  <si>
    <t>Colonne11167</t>
  </si>
  <si>
    <t>Colonne11168</t>
  </si>
  <si>
    <t>Colonne11169</t>
  </si>
  <si>
    <t>Colonne11170</t>
  </si>
  <si>
    <t>Colonne11171</t>
  </si>
  <si>
    <t>Colonne11172</t>
  </si>
  <si>
    <t>Colonne11173</t>
  </si>
  <si>
    <t>Colonne11174</t>
  </si>
  <si>
    <t>Colonne11175</t>
  </si>
  <si>
    <t>Colonne11176</t>
  </si>
  <si>
    <t>Colonne11177</t>
  </si>
  <si>
    <t>Colonne11178</t>
  </si>
  <si>
    <t>Colonne11179</t>
  </si>
  <si>
    <t>Colonne11180</t>
  </si>
  <si>
    <t>Colonne11181</t>
  </si>
  <si>
    <t>Colonne11182</t>
  </si>
  <si>
    <t>Colonne11183</t>
  </si>
  <si>
    <t>Colonne11184</t>
  </si>
  <si>
    <t>Colonne11185</t>
  </si>
  <si>
    <t>Colonne11186</t>
  </si>
  <si>
    <t>Colonne11187</t>
  </si>
  <si>
    <t>Colonne11188</t>
  </si>
  <si>
    <t>Colonne11189</t>
  </si>
  <si>
    <t>Colonne11190</t>
  </si>
  <si>
    <t>Colonne11191</t>
  </si>
  <si>
    <t>Colonne11192</t>
  </si>
  <si>
    <t>Colonne11193</t>
  </si>
  <si>
    <t>Colonne11194</t>
  </si>
  <si>
    <t>Colonne11195</t>
  </si>
  <si>
    <t>Colonne11196</t>
  </si>
  <si>
    <t>Colonne11197</t>
  </si>
  <si>
    <t>Colonne11198</t>
  </si>
  <si>
    <t>Colonne11199</t>
  </si>
  <si>
    <t>Colonne11200</t>
  </si>
  <si>
    <t>Colonne11201</t>
  </si>
  <si>
    <t>Colonne11202</t>
  </si>
  <si>
    <t>Colonne11203</t>
  </si>
  <si>
    <t>Colonne11204</t>
  </si>
  <si>
    <t>Colonne11205</t>
  </si>
  <si>
    <t>Colonne11206</t>
  </si>
  <si>
    <t>Colonne11207</t>
  </si>
  <si>
    <t>Colonne11208</t>
  </si>
  <si>
    <t>Colonne11209</t>
  </si>
  <si>
    <t>Colonne11210</t>
  </si>
  <si>
    <t>Colonne11211</t>
  </si>
  <si>
    <t>Colonne11212</t>
  </si>
  <si>
    <t>Colonne11213</t>
  </si>
  <si>
    <t>Colonne11214</t>
  </si>
  <si>
    <t>Colonne11215</t>
  </si>
  <si>
    <t>Colonne11216</t>
  </si>
  <si>
    <t>Colonne11217</t>
  </si>
  <si>
    <t>Colonne11218</t>
  </si>
  <si>
    <t>Colonne11219</t>
  </si>
  <si>
    <t>Colonne11220</t>
  </si>
  <si>
    <t>Colonne11221</t>
  </si>
  <si>
    <t>Colonne11222</t>
  </si>
  <si>
    <t>Colonne11223</t>
  </si>
  <si>
    <t>Colonne11224</t>
  </si>
  <si>
    <t>Colonne11225</t>
  </si>
  <si>
    <t>Colonne11226</t>
  </si>
  <si>
    <t>Colonne11227</t>
  </si>
  <si>
    <t>Colonne11228</t>
  </si>
  <si>
    <t>Colonne11229</t>
  </si>
  <si>
    <t>Colonne11230</t>
  </si>
  <si>
    <t>Colonne11231</t>
  </si>
  <si>
    <t>Colonne11232</t>
  </si>
  <si>
    <t>Colonne11233</t>
  </si>
  <si>
    <t>Colonne11234</t>
  </si>
  <si>
    <t>Colonne11235</t>
  </si>
  <si>
    <t>Colonne11236</t>
  </si>
  <si>
    <t>Colonne11237</t>
  </si>
  <si>
    <t>Colonne11238</t>
  </si>
  <si>
    <t>Colonne11239</t>
  </si>
  <si>
    <t>Colonne11240</t>
  </si>
  <si>
    <t>Colonne11241</t>
  </si>
  <si>
    <t>Colonne11242</t>
  </si>
  <si>
    <t>Colonne11243</t>
  </si>
  <si>
    <t>Colonne11244</t>
  </si>
  <si>
    <t>Colonne11245</t>
  </si>
  <si>
    <t>Colonne11246</t>
  </si>
  <si>
    <t>Colonne11247</t>
  </si>
  <si>
    <t>Colonne11248</t>
  </si>
  <si>
    <t>Colonne11249</t>
  </si>
  <si>
    <t>Colonne11250</t>
  </si>
  <si>
    <t>Colonne11251</t>
  </si>
  <si>
    <t>Colonne11252</t>
  </si>
  <si>
    <t>Colonne11253</t>
  </si>
  <si>
    <t>Colonne11254</t>
  </si>
  <si>
    <t>Colonne11255</t>
  </si>
  <si>
    <t>Colonne11256</t>
  </si>
  <si>
    <t>Colonne11257</t>
  </si>
  <si>
    <t>Colonne11258</t>
  </si>
  <si>
    <t>Colonne11259</t>
  </si>
  <si>
    <t>Colonne11260</t>
  </si>
  <si>
    <t>Colonne11261</t>
  </si>
  <si>
    <t>Colonne11262</t>
  </si>
  <si>
    <t>Colonne11263</t>
  </si>
  <si>
    <t>Colonne11264</t>
  </si>
  <si>
    <t>Colonne11265</t>
  </si>
  <si>
    <t>Colonne11266</t>
  </si>
  <si>
    <t>Colonne11267</t>
  </si>
  <si>
    <t>Colonne11268</t>
  </si>
  <si>
    <t>Colonne11269</t>
  </si>
  <si>
    <t>Colonne11270</t>
  </si>
  <si>
    <t>Colonne11271</t>
  </si>
  <si>
    <t>Colonne11272</t>
  </si>
  <si>
    <t>Colonne11273</t>
  </si>
  <si>
    <t>Colonne11274</t>
  </si>
  <si>
    <t>Colonne11275</t>
  </si>
  <si>
    <t>Colonne11276</t>
  </si>
  <si>
    <t>Colonne11277</t>
  </si>
  <si>
    <t>Colonne11278</t>
  </si>
  <si>
    <t>Colonne11279</t>
  </si>
  <si>
    <t>Colonne11280</t>
  </si>
  <si>
    <t>Colonne11281</t>
  </si>
  <si>
    <t>Colonne11282</t>
  </si>
  <si>
    <t>Colonne11283</t>
  </si>
  <si>
    <t>Colonne11284</t>
  </si>
  <si>
    <t>Colonne11285</t>
  </si>
  <si>
    <t>Colonne11286</t>
  </si>
  <si>
    <t>Colonne11287</t>
  </si>
  <si>
    <t>Colonne11288</t>
  </si>
  <si>
    <t>Colonne11289</t>
  </si>
  <si>
    <t>Colonne11290</t>
  </si>
  <si>
    <t>Colonne11291</t>
  </si>
  <si>
    <t>Colonne11292</t>
  </si>
  <si>
    <t>Colonne11293</t>
  </si>
  <si>
    <t>Colonne11294</t>
  </si>
  <si>
    <t>Colonne11295</t>
  </si>
  <si>
    <t>Colonne11296</t>
  </si>
  <si>
    <t>Colonne11297</t>
  </si>
  <si>
    <t>Colonne11298</t>
  </si>
  <si>
    <t>Colonne11299</t>
  </si>
  <si>
    <t>Colonne11300</t>
  </si>
  <si>
    <t>Colonne11301</t>
  </si>
  <si>
    <t>Colonne11302</t>
  </si>
  <si>
    <t>Colonne11303</t>
  </si>
  <si>
    <t>Colonne11304</t>
  </si>
  <si>
    <t>Colonne11305</t>
  </si>
  <si>
    <t>Colonne11306</t>
  </si>
  <si>
    <t>Colonne11307</t>
  </si>
  <si>
    <t>Colonne11308</t>
  </si>
  <si>
    <t>Colonne11309</t>
  </si>
  <si>
    <t>Colonne11310</t>
  </si>
  <si>
    <t>Colonne11311</t>
  </si>
  <si>
    <t>Colonne11312</t>
  </si>
  <si>
    <t>Colonne11313</t>
  </si>
  <si>
    <t>Colonne11314</t>
  </si>
  <si>
    <t>Colonne11315</t>
  </si>
  <si>
    <t>Colonne11316</t>
  </si>
  <si>
    <t>Colonne11317</t>
  </si>
  <si>
    <t>Colonne11318</t>
  </si>
  <si>
    <t>Colonne11319</t>
  </si>
  <si>
    <t>Colonne11320</t>
  </si>
  <si>
    <t>Colonne11321</t>
  </si>
  <si>
    <t>Colonne11322</t>
  </si>
  <si>
    <t>Colonne11323</t>
  </si>
  <si>
    <t>Colonne11324</t>
  </si>
  <si>
    <t>Colonne11325</t>
  </si>
  <si>
    <t>Colonne11326</t>
  </si>
  <si>
    <t>Colonne11327</t>
  </si>
  <si>
    <t>Colonne11328</t>
  </si>
  <si>
    <t>Colonne11329</t>
  </si>
  <si>
    <t>Colonne11330</t>
  </si>
  <si>
    <t>Colonne11331</t>
  </si>
  <si>
    <t>Colonne11332</t>
  </si>
  <si>
    <t>Colonne11333</t>
  </si>
  <si>
    <t>Colonne11334</t>
  </si>
  <si>
    <t>Colonne11335</t>
  </si>
  <si>
    <t>Colonne11336</t>
  </si>
  <si>
    <t>Colonne11337</t>
  </si>
  <si>
    <t>Colonne11338</t>
  </si>
  <si>
    <t>Colonne11339</t>
  </si>
  <si>
    <t>Colonne11340</t>
  </si>
  <si>
    <t>Colonne11341</t>
  </si>
  <si>
    <t>Colonne11342</t>
  </si>
  <si>
    <t>Colonne11343</t>
  </si>
  <si>
    <t>Colonne11344</t>
  </si>
  <si>
    <t>Colonne11345</t>
  </si>
  <si>
    <t>Colonne11346</t>
  </si>
  <si>
    <t>Colonne11347</t>
  </si>
  <si>
    <t>Colonne11348</t>
  </si>
  <si>
    <t>Colonne11349</t>
  </si>
  <si>
    <t>Colonne11350</t>
  </si>
  <si>
    <t>Colonne11351</t>
  </si>
  <si>
    <t>Colonne11352</t>
  </si>
  <si>
    <t>Colonne11353</t>
  </si>
  <si>
    <t>Colonne11354</t>
  </si>
  <si>
    <t>Colonne11355</t>
  </si>
  <si>
    <t>Colonne11356</t>
  </si>
  <si>
    <t>Colonne11357</t>
  </si>
  <si>
    <t>Colonne11358</t>
  </si>
  <si>
    <t>Colonne11359</t>
  </si>
  <si>
    <t>Colonne11360</t>
  </si>
  <si>
    <t>Colonne11361</t>
  </si>
  <si>
    <t>Colonne11362</t>
  </si>
  <si>
    <t>Colonne11363</t>
  </si>
  <si>
    <t>Colonne11364</t>
  </si>
  <si>
    <t>Colonne11365</t>
  </si>
  <si>
    <t>Colonne11366</t>
  </si>
  <si>
    <t>Colonne11367</t>
  </si>
  <si>
    <t>Colonne11368</t>
  </si>
  <si>
    <t>Colonne11369</t>
  </si>
  <si>
    <t>Colonne11370</t>
  </si>
  <si>
    <t>Colonne11371</t>
  </si>
  <si>
    <t>Colonne11372</t>
  </si>
  <si>
    <t>Colonne11373</t>
  </si>
  <si>
    <t>Colonne11374</t>
  </si>
  <si>
    <t>Colonne11375</t>
  </si>
  <si>
    <t>Colonne11376</t>
  </si>
  <si>
    <t>Colonne11377</t>
  </si>
  <si>
    <t>Colonne11378</t>
  </si>
  <si>
    <t>Colonne11379</t>
  </si>
  <si>
    <t>Colonne11380</t>
  </si>
  <si>
    <t>Colonne11381</t>
  </si>
  <si>
    <t>Colonne11382</t>
  </si>
  <si>
    <t>Colonne11383</t>
  </si>
  <si>
    <t>Colonne11384</t>
  </si>
  <si>
    <t>Colonne11385</t>
  </si>
  <si>
    <t>Colonne11386</t>
  </si>
  <si>
    <t>Colonne11387</t>
  </si>
  <si>
    <t>Colonne11388</t>
  </si>
  <si>
    <t>Colonne11389</t>
  </si>
  <si>
    <t>Colonne11390</t>
  </si>
  <si>
    <t>Colonne11391</t>
  </si>
  <si>
    <t>Colonne11392</t>
  </si>
  <si>
    <t>Colonne11393</t>
  </si>
  <si>
    <t>Colonne11394</t>
  </si>
  <si>
    <t>Colonne11395</t>
  </si>
  <si>
    <t>Colonne11396</t>
  </si>
  <si>
    <t>Colonne11397</t>
  </si>
  <si>
    <t>Colonne11398</t>
  </si>
  <si>
    <t>Colonne11399</t>
  </si>
  <si>
    <t>Colonne11400</t>
  </si>
  <si>
    <t>Colonne11401</t>
  </si>
  <si>
    <t>Colonne11402</t>
  </si>
  <si>
    <t>Colonne11403</t>
  </si>
  <si>
    <t>Colonne11404</t>
  </si>
  <si>
    <t>Colonne11405</t>
  </si>
  <si>
    <t>Colonne11406</t>
  </si>
  <si>
    <t>Colonne11407</t>
  </si>
  <si>
    <t>Colonne11408</t>
  </si>
  <si>
    <t>Colonne11409</t>
  </si>
  <si>
    <t>Colonne11410</t>
  </si>
  <si>
    <t>Colonne11411</t>
  </si>
  <si>
    <t>Colonne11412</t>
  </si>
  <si>
    <t>Colonne11413</t>
  </si>
  <si>
    <t>Colonne11414</t>
  </si>
  <si>
    <t>Colonne11415</t>
  </si>
  <si>
    <t>Colonne11416</t>
  </si>
  <si>
    <t>Colonne11417</t>
  </si>
  <si>
    <t>Colonne11418</t>
  </si>
  <si>
    <t>Colonne11419</t>
  </si>
  <si>
    <t>Colonne11420</t>
  </si>
  <si>
    <t>Colonne11421</t>
  </si>
  <si>
    <t>Colonne11422</t>
  </si>
  <si>
    <t>Colonne11423</t>
  </si>
  <si>
    <t>Colonne11424</t>
  </si>
  <si>
    <t>Colonne11425</t>
  </si>
  <si>
    <t>Colonne11426</t>
  </si>
  <si>
    <t>Colonne11427</t>
  </si>
  <si>
    <t>Colonne11428</t>
  </si>
  <si>
    <t>Colonne11429</t>
  </si>
  <si>
    <t>Colonne11430</t>
  </si>
  <si>
    <t>Colonne11431</t>
  </si>
  <si>
    <t>Colonne11432</t>
  </si>
  <si>
    <t>Colonne11433</t>
  </si>
  <si>
    <t>Colonne11434</t>
  </si>
  <si>
    <t>Colonne11435</t>
  </si>
  <si>
    <t>Colonne11436</t>
  </si>
  <si>
    <t>Colonne11437</t>
  </si>
  <si>
    <t>Colonne11438</t>
  </si>
  <si>
    <t>Colonne11439</t>
  </si>
  <si>
    <t>Colonne11440</t>
  </si>
  <si>
    <t>Colonne11441</t>
  </si>
  <si>
    <t>Colonne11442</t>
  </si>
  <si>
    <t>Colonne11443</t>
  </si>
  <si>
    <t>Colonne11444</t>
  </si>
  <si>
    <t>Colonne11445</t>
  </si>
  <si>
    <t>Colonne11446</t>
  </si>
  <si>
    <t>Colonne11447</t>
  </si>
  <si>
    <t>Colonne11448</t>
  </si>
  <si>
    <t>Colonne11449</t>
  </si>
  <si>
    <t>Colonne11450</t>
  </si>
  <si>
    <t>Colonne11451</t>
  </si>
  <si>
    <t>Colonne11452</t>
  </si>
  <si>
    <t>Colonne11453</t>
  </si>
  <si>
    <t>Colonne11454</t>
  </si>
  <si>
    <t>Colonne11455</t>
  </si>
  <si>
    <t>Colonne11456</t>
  </si>
  <si>
    <t>Colonne11457</t>
  </si>
  <si>
    <t>Colonne11458</t>
  </si>
  <si>
    <t>Colonne11459</t>
  </si>
  <si>
    <t>Colonne11460</t>
  </si>
  <si>
    <t>Colonne11461</t>
  </si>
  <si>
    <t>Colonne11462</t>
  </si>
  <si>
    <t>Colonne11463</t>
  </si>
  <si>
    <t>Colonne11464</t>
  </si>
  <si>
    <t>Colonne11465</t>
  </si>
  <si>
    <t>Colonne11466</t>
  </si>
  <si>
    <t>Colonne11467</t>
  </si>
  <si>
    <t>Colonne11468</t>
  </si>
  <si>
    <t>Colonne11469</t>
  </si>
  <si>
    <t>Colonne11470</t>
  </si>
  <si>
    <t>Colonne11471</t>
  </si>
  <si>
    <t>Colonne11472</t>
  </si>
  <si>
    <t>Colonne11473</t>
  </si>
  <si>
    <t>Colonne11474</t>
  </si>
  <si>
    <t>Colonne11475</t>
  </si>
  <si>
    <t>Colonne11476</t>
  </si>
  <si>
    <t>Colonne11477</t>
  </si>
  <si>
    <t>Colonne11478</t>
  </si>
  <si>
    <t>Colonne11479</t>
  </si>
  <si>
    <t>Colonne11480</t>
  </si>
  <si>
    <t>Colonne11481</t>
  </si>
  <si>
    <t>Colonne11482</t>
  </si>
  <si>
    <t>Colonne11483</t>
  </si>
  <si>
    <t>Colonne11484</t>
  </si>
  <si>
    <t>Colonne11485</t>
  </si>
  <si>
    <t>Colonne11486</t>
  </si>
  <si>
    <t>Colonne11487</t>
  </si>
  <si>
    <t>Colonne11488</t>
  </si>
  <si>
    <t>Colonne11489</t>
  </si>
  <si>
    <t>Colonne11490</t>
  </si>
  <si>
    <t>Colonne11491</t>
  </si>
  <si>
    <t>Colonne11492</t>
  </si>
  <si>
    <t>Colonne11493</t>
  </si>
  <si>
    <t>Colonne11494</t>
  </si>
  <si>
    <t>Colonne11495</t>
  </si>
  <si>
    <t>Colonne11496</t>
  </si>
  <si>
    <t>Colonne11497</t>
  </si>
  <si>
    <t>Colonne11498</t>
  </si>
  <si>
    <t>Colonne11499</t>
  </si>
  <si>
    <t>Colonne11500</t>
  </si>
  <si>
    <t>Colonne11501</t>
  </si>
  <si>
    <t>Colonne11502</t>
  </si>
  <si>
    <t>Colonne11503</t>
  </si>
  <si>
    <t>Colonne11504</t>
  </si>
  <si>
    <t>Colonne11505</t>
  </si>
  <si>
    <t>Colonne11506</t>
  </si>
  <si>
    <t>Colonne11507</t>
  </si>
  <si>
    <t>Colonne11508</t>
  </si>
  <si>
    <t>Colonne11509</t>
  </si>
  <si>
    <t>Colonne11510</t>
  </si>
  <si>
    <t>Colonne11511</t>
  </si>
  <si>
    <t>Colonne11512</t>
  </si>
  <si>
    <t>Colonne11513</t>
  </si>
  <si>
    <t>Colonne11514</t>
  </si>
  <si>
    <t>Colonne11515</t>
  </si>
  <si>
    <t>Colonne11516</t>
  </si>
  <si>
    <t>Colonne11517</t>
  </si>
  <si>
    <t>Colonne11518</t>
  </si>
  <si>
    <t>Colonne11519</t>
  </si>
  <si>
    <t>Colonne11520</t>
  </si>
  <si>
    <t>Colonne11521</t>
  </si>
  <si>
    <t>Colonne11522</t>
  </si>
  <si>
    <t>Colonne11523</t>
  </si>
  <si>
    <t>Colonne11524</t>
  </si>
  <si>
    <t>Colonne11525</t>
  </si>
  <si>
    <t>Colonne11526</t>
  </si>
  <si>
    <t>Colonne11527</t>
  </si>
  <si>
    <t>Colonne11528</t>
  </si>
  <si>
    <t>Colonne11529</t>
  </si>
  <si>
    <t>Colonne11530</t>
  </si>
  <si>
    <t>Colonne11531</t>
  </si>
  <si>
    <t>Colonne11532</t>
  </si>
  <si>
    <t>Colonne11533</t>
  </si>
  <si>
    <t>Colonne11534</t>
  </si>
  <si>
    <t>Colonne11535</t>
  </si>
  <si>
    <t>Colonne11536</t>
  </si>
  <si>
    <t>Colonne11537</t>
  </si>
  <si>
    <t>Colonne11538</t>
  </si>
  <si>
    <t>Colonne11539</t>
  </si>
  <si>
    <t>Colonne11540</t>
  </si>
  <si>
    <t>Colonne11541</t>
  </si>
  <si>
    <t>Colonne11542</t>
  </si>
  <si>
    <t>Colonne11543</t>
  </si>
  <si>
    <t>Colonne11544</t>
  </si>
  <si>
    <t>Colonne11545</t>
  </si>
  <si>
    <t>Colonne11546</t>
  </si>
  <si>
    <t>Colonne11547</t>
  </si>
  <si>
    <t>Colonne11548</t>
  </si>
  <si>
    <t>Colonne11549</t>
  </si>
  <si>
    <t>Colonne11550</t>
  </si>
  <si>
    <t>Colonne11551</t>
  </si>
  <si>
    <t>Colonne11552</t>
  </si>
  <si>
    <t>Colonne11553</t>
  </si>
  <si>
    <t>Colonne11554</t>
  </si>
  <si>
    <t>Colonne11555</t>
  </si>
  <si>
    <t>Colonne11556</t>
  </si>
  <si>
    <t>Colonne11557</t>
  </si>
  <si>
    <t>Colonne11558</t>
  </si>
  <si>
    <t>Colonne11559</t>
  </si>
  <si>
    <t>Colonne11560</t>
  </si>
  <si>
    <t>Colonne11561</t>
  </si>
  <si>
    <t>Colonne11562</t>
  </si>
  <si>
    <t>Colonne11563</t>
  </si>
  <si>
    <t>Colonne11564</t>
  </si>
  <si>
    <t>Colonne11565</t>
  </si>
  <si>
    <t>Colonne11566</t>
  </si>
  <si>
    <t>Colonne11567</t>
  </si>
  <si>
    <t>Colonne11568</t>
  </si>
  <si>
    <t>Colonne11569</t>
  </si>
  <si>
    <t>Colonne11570</t>
  </si>
  <si>
    <t>Colonne11571</t>
  </si>
  <si>
    <t>Colonne11572</t>
  </si>
  <si>
    <t>Colonne11573</t>
  </si>
  <si>
    <t>Colonne11574</t>
  </si>
  <si>
    <t>Colonne11575</t>
  </si>
  <si>
    <t>Colonne11576</t>
  </si>
  <si>
    <t>Colonne11577</t>
  </si>
  <si>
    <t>Colonne11578</t>
  </si>
  <si>
    <t>Colonne11579</t>
  </si>
  <si>
    <t>Colonne11580</t>
  </si>
  <si>
    <t>Colonne11581</t>
  </si>
  <si>
    <t>Colonne11582</t>
  </si>
  <si>
    <t>Colonne11583</t>
  </si>
  <si>
    <t>Colonne11584</t>
  </si>
  <si>
    <t>Colonne11585</t>
  </si>
  <si>
    <t>Colonne11586</t>
  </si>
  <si>
    <t>Colonne11587</t>
  </si>
  <si>
    <t>Colonne11588</t>
  </si>
  <si>
    <t>Colonne11589</t>
  </si>
  <si>
    <t>Colonne11590</t>
  </si>
  <si>
    <t>Colonne11591</t>
  </si>
  <si>
    <t>Colonne11592</t>
  </si>
  <si>
    <t>Colonne11593</t>
  </si>
  <si>
    <t>Colonne11594</t>
  </si>
  <si>
    <t>Colonne11595</t>
  </si>
  <si>
    <t>Colonne11596</t>
  </si>
  <si>
    <t>Colonne11597</t>
  </si>
  <si>
    <t>Colonne11598</t>
  </si>
  <si>
    <t>Colonne11599</t>
  </si>
  <si>
    <t>Colonne11600</t>
  </si>
  <si>
    <t>Colonne11601</t>
  </si>
  <si>
    <t>Colonne11602</t>
  </si>
  <si>
    <t>Colonne11603</t>
  </si>
  <si>
    <t>Colonne11604</t>
  </si>
  <si>
    <t>Colonne11605</t>
  </si>
  <si>
    <t>Colonne11606</t>
  </si>
  <si>
    <t>Colonne11607</t>
  </si>
  <si>
    <t>Colonne11608</t>
  </si>
  <si>
    <t>Colonne11609</t>
  </si>
  <si>
    <t>Colonne11610</t>
  </si>
  <si>
    <t>Colonne11611</t>
  </si>
  <si>
    <t>Colonne11612</t>
  </si>
  <si>
    <t>Colonne11613</t>
  </si>
  <si>
    <t>Colonne11614</t>
  </si>
  <si>
    <t>Colonne11615</t>
  </si>
  <si>
    <t>Colonne11616</t>
  </si>
  <si>
    <t>Colonne11617</t>
  </si>
  <si>
    <t>Colonne11618</t>
  </si>
  <si>
    <t>Colonne11619</t>
  </si>
  <si>
    <t>Colonne11620</t>
  </si>
  <si>
    <t>Colonne11621</t>
  </si>
  <si>
    <t>Colonne11622</t>
  </si>
  <si>
    <t>Colonne11623</t>
  </si>
  <si>
    <t>Colonne11624</t>
  </si>
  <si>
    <t>Colonne11625</t>
  </si>
  <si>
    <t>Colonne11626</t>
  </si>
  <si>
    <t>Colonne11627</t>
  </si>
  <si>
    <t>Colonne11628</t>
  </si>
  <si>
    <t>Colonne11629</t>
  </si>
  <si>
    <t>Colonne11630</t>
  </si>
  <si>
    <t>Colonne11631</t>
  </si>
  <si>
    <t>Colonne11632</t>
  </si>
  <si>
    <t>Colonne11633</t>
  </si>
  <si>
    <t>Colonne11634</t>
  </si>
  <si>
    <t>Colonne11635</t>
  </si>
  <si>
    <t>Colonne11636</t>
  </si>
  <si>
    <t>Colonne11637</t>
  </si>
  <si>
    <t>Colonne11638</t>
  </si>
  <si>
    <t>Colonne11639</t>
  </si>
  <si>
    <t>Colonne11640</t>
  </si>
  <si>
    <t>Colonne11641</t>
  </si>
  <si>
    <t>Colonne11642</t>
  </si>
  <si>
    <t>Colonne11643</t>
  </si>
  <si>
    <t>Colonne11644</t>
  </si>
  <si>
    <t>Colonne11645</t>
  </si>
  <si>
    <t>Colonne11646</t>
  </si>
  <si>
    <t>Colonne11647</t>
  </si>
  <si>
    <t>Colonne11648</t>
  </si>
  <si>
    <t>Colonne11649</t>
  </si>
  <si>
    <t>Colonne11650</t>
  </si>
  <si>
    <t>Colonne11651</t>
  </si>
  <si>
    <t>Colonne11652</t>
  </si>
  <si>
    <t>Colonne11653</t>
  </si>
  <si>
    <t>Colonne11654</t>
  </si>
  <si>
    <t>Colonne11655</t>
  </si>
  <si>
    <t>Colonne11656</t>
  </si>
  <si>
    <t>Colonne11657</t>
  </si>
  <si>
    <t>Colonne11658</t>
  </si>
  <si>
    <t>Colonne11659</t>
  </si>
  <si>
    <t>Colonne11660</t>
  </si>
  <si>
    <t>Colonne11661</t>
  </si>
  <si>
    <t>Colonne11662</t>
  </si>
  <si>
    <t>Colonne11663</t>
  </si>
  <si>
    <t>Colonne11664</t>
  </si>
  <si>
    <t>Colonne11665</t>
  </si>
  <si>
    <t>Colonne11666</t>
  </si>
  <si>
    <t>Colonne11667</t>
  </si>
  <si>
    <t>Colonne11668</t>
  </si>
  <si>
    <t>Colonne11669</t>
  </si>
  <si>
    <t>Colonne11670</t>
  </si>
  <si>
    <t>Colonne11671</t>
  </si>
  <si>
    <t>Colonne11672</t>
  </si>
  <si>
    <t>Colonne11673</t>
  </si>
  <si>
    <t>Colonne11674</t>
  </si>
  <si>
    <t>Colonne11675</t>
  </si>
  <si>
    <t>Colonne11676</t>
  </si>
  <si>
    <t>Colonne11677</t>
  </si>
  <si>
    <t>Colonne11678</t>
  </si>
  <si>
    <t>Colonne11679</t>
  </si>
  <si>
    <t>Colonne11680</t>
  </si>
  <si>
    <t>Colonne11681</t>
  </si>
  <si>
    <t>Colonne11682</t>
  </si>
  <si>
    <t>Colonne11683</t>
  </si>
  <si>
    <t>Colonne11684</t>
  </si>
  <si>
    <t>Colonne11685</t>
  </si>
  <si>
    <t>Colonne11686</t>
  </si>
  <si>
    <t>Colonne11687</t>
  </si>
  <si>
    <t>Colonne11688</t>
  </si>
  <si>
    <t>Colonne11689</t>
  </si>
  <si>
    <t>Colonne11690</t>
  </si>
  <si>
    <t>Colonne11691</t>
  </si>
  <si>
    <t>Colonne11692</t>
  </si>
  <si>
    <t>Colonne11693</t>
  </si>
  <si>
    <t>Colonne11694</t>
  </si>
  <si>
    <t>Colonne11695</t>
  </si>
  <si>
    <t>Colonne11696</t>
  </si>
  <si>
    <t>Colonne11697</t>
  </si>
  <si>
    <t>Colonne11698</t>
  </si>
  <si>
    <t>Colonne11699</t>
  </si>
  <si>
    <t>Colonne11700</t>
  </si>
  <si>
    <t>Colonne11701</t>
  </si>
  <si>
    <t>Colonne11702</t>
  </si>
  <si>
    <t>Colonne11703</t>
  </si>
  <si>
    <t>Colonne11704</t>
  </si>
  <si>
    <t>Colonne11705</t>
  </si>
  <si>
    <t>Colonne11706</t>
  </si>
  <si>
    <t>Colonne11707</t>
  </si>
  <si>
    <t>Colonne11708</t>
  </si>
  <si>
    <t>Colonne11709</t>
  </si>
  <si>
    <t>Colonne11710</t>
  </si>
  <si>
    <t>Colonne11711</t>
  </si>
  <si>
    <t>Colonne11712</t>
  </si>
  <si>
    <t>Colonne11713</t>
  </si>
  <si>
    <t>Colonne11714</t>
  </si>
  <si>
    <t>Colonne11715</t>
  </si>
  <si>
    <t>Colonne11716</t>
  </si>
  <si>
    <t>Colonne11717</t>
  </si>
  <si>
    <t>Colonne11718</t>
  </si>
  <si>
    <t>Colonne11719</t>
  </si>
  <si>
    <t>Colonne11720</t>
  </si>
  <si>
    <t>Colonne11721</t>
  </si>
  <si>
    <t>Colonne11722</t>
  </si>
  <si>
    <t>Colonne11723</t>
  </si>
  <si>
    <t>Colonne11724</t>
  </si>
  <si>
    <t>Colonne11725</t>
  </si>
  <si>
    <t>Colonne11726</t>
  </si>
  <si>
    <t>Colonne11727</t>
  </si>
  <si>
    <t>Colonne11728</t>
  </si>
  <si>
    <t>Colonne11729</t>
  </si>
  <si>
    <t>Colonne11730</t>
  </si>
  <si>
    <t>Colonne11731</t>
  </si>
  <si>
    <t>Colonne11732</t>
  </si>
  <si>
    <t>Colonne11733</t>
  </si>
  <si>
    <t>Colonne11734</t>
  </si>
  <si>
    <t>Colonne11735</t>
  </si>
  <si>
    <t>Colonne11736</t>
  </si>
  <si>
    <t>Colonne11737</t>
  </si>
  <si>
    <t>Colonne11738</t>
  </si>
  <si>
    <t>Colonne11739</t>
  </si>
  <si>
    <t>Colonne11740</t>
  </si>
  <si>
    <t>Colonne11741</t>
  </si>
  <si>
    <t>Colonne11742</t>
  </si>
  <si>
    <t>Colonne11743</t>
  </si>
  <si>
    <t>Colonne11744</t>
  </si>
  <si>
    <t>Colonne11745</t>
  </si>
  <si>
    <t>Colonne11746</t>
  </si>
  <si>
    <t>Colonne11747</t>
  </si>
  <si>
    <t>Colonne11748</t>
  </si>
  <si>
    <t>Colonne11749</t>
  </si>
  <si>
    <t>Colonne11750</t>
  </si>
  <si>
    <t>Colonne11751</t>
  </si>
  <si>
    <t>Colonne11752</t>
  </si>
  <si>
    <t>Colonne11753</t>
  </si>
  <si>
    <t>Colonne11754</t>
  </si>
  <si>
    <t>Colonne11755</t>
  </si>
  <si>
    <t>Colonne11756</t>
  </si>
  <si>
    <t>Colonne11757</t>
  </si>
  <si>
    <t>Colonne11758</t>
  </si>
  <si>
    <t>Colonne11759</t>
  </si>
  <si>
    <t>Colonne11760</t>
  </si>
  <si>
    <t>Colonne11761</t>
  </si>
  <si>
    <t>Colonne11762</t>
  </si>
  <si>
    <t>Colonne11763</t>
  </si>
  <si>
    <t>Colonne11764</t>
  </si>
  <si>
    <t>Colonne11765</t>
  </si>
  <si>
    <t>Colonne11766</t>
  </si>
  <si>
    <t>Colonne11767</t>
  </si>
  <si>
    <t>Colonne11768</t>
  </si>
  <si>
    <t>Colonne11769</t>
  </si>
  <si>
    <t>Colonne11770</t>
  </si>
  <si>
    <t>Colonne11771</t>
  </si>
  <si>
    <t>Colonne11772</t>
  </si>
  <si>
    <t>Colonne11773</t>
  </si>
  <si>
    <t>Colonne11774</t>
  </si>
  <si>
    <t>Colonne11775</t>
  </si>
  <si>
    <t>Colonne11776</t>
  </si>
  <si>
    <t>Colonne11777</t>
  </si>
  <si>
    <t>Colonne11778</t>
  </si>
  <si>
    <t>Colonne11779</t>
  </si>
  <si>
    <t>Colonne11780</t>
  </si>
  <si>
    <t>Colonne11781</t>
  </si>
  <si>
    <t>Colonne11782</t>
  </si>
  <si>
    <t>Colonne11783</t>
  </si>
  <si>
    <t>Colonne11784</t>
  </si>
  <si>
    <t>Colonne11785</t>
  </si>
  <si>
    <t>Colonne11786</t>
  </si>
  <si>
    <t>Colonne11787</t>
  </si>
  <si>
    <t>Colonne11788</t>
  </si>
  <si>
    <t>Colonne11789</t>
  </si>
  <si>
    <t>Colonne11790</t>
  </si>
  <si>
    <t>Colonne11791</t>
  </si>
  <si>
    <t>Colonne11792</t>
  </si>
  <si>
    <t>Colonne11793</t>
  </si>
  <si>
    <t>Colonne11794</t>
  </si>
  <si>
    <t>Colonne11795</t>
  </si>
  <si>
    <t>Colonne11796</t>
  </si>
  <si>
    <t>Colonne11797</t>
  </si>
  <si>
    <t>Colonne11798</t>
  </si>
  <si>
    <t>Colonne11799</t>
  </si>
  <si>
    <t>Colonne11800</t>
  </si>
  <si>
    <t>Colonne11801</t>
  </si>
  <si>
    <t>Colonne11802</t>
  </si>
  <si>
    <t>Colonne11803</t>
  </si>
  <si>
    <t>Colonne11804</t>
  </si>
  <si>
    <t>Colonne11805</t>
  </si>
  <si>
    <t>Colonne11806</t>
  </si>
  <si>
    <t>Colonne11807</t>
  </si>
  <si>
    <t>Colonne11808</t>
  </si>
  <si>
    <t>Colonne11809</t>
  </si>
  <si>
    <t>Colonne11810</t>
  </si>
  <si>
    <t>Colonne11811</t>
  </si>
  <si>
    <t>Colonne11812</t>
  </si>
  <si>
    <t>Colonne11813</t>
  </si>
  <si>
    <t>Colonne11814</t>
  </si>
  <si>
    <t>Colonne11815</t>
  </si>
  <si>
    <t>Colonne11816</t>
  </si>
  <si>
    <t>Colonne11817</t>
  </si>
  <si>
    <t>Colonne11818</t>
  </si>
  <si>
    <t>Colonne11819</t>
  </si>
  <si>
    <t>Colonne11820</t>
  </si>
  <si>
    <t>Colonne11821</t>
  </si>
  <si>
    <t>Colonne11822</t>
  </si>
  <si>
    <t>Colonne11823</t>
  </si>
  <si>
    <t>Colonne11824</t>
  </si>
  <si>
    <t>Colonne11825</t>
  </si>
  <si>
    <t>Colonne11826</t>
  </si>
  <si>
    <t>Colonne11827</t>
  </si>
  <si>
    <t>Colonne11828</t>
  </si>
  <si>
    <t>Colonne11829</t>
  </si>
  <si>
    <t>Colonne11830</t>
  </si>
  <si>
    <t>Colonne11831</t>
  </si>
  <si>
    <t>Colonne11832</t>
  </si>
  <si>
    <t>Colonne11833</t>
  </si>
  <si>
    <t>Colonne11834</t>
  </si>
  <si>
    <t>Colonne11835</t>
  </si>
  <si>
    <t>Colonne11836</t>
  </si>
  <si>
    <t>Colonne11837</t>
  </si>
  <si>
    <t>Colonne11838</t>
  </si>
  <si>
    <t>Colonne11839</t>
  </si>
  <si>
    <t>Colonne11840</t>
  </si>
  <si>
    <t>Colonne11841</t>
  </si>
  <si>
    <t>Colonne11842</t>
  </si>
  <si>
    <t>Colonne11843</t>
  </si>
  <si>
    <t>Colonne11844</t>
  </si>
  <si>
    <t>Colonne11845</t>
  </si>
  <si>
    <t>Colonne11846</t>
  </si>
  <si>
    <t>Colonne11847</t>
  </si>
  <si>
    <t>Colonne11848</t>
  </si>
  <si>
    <t>Colonne11849</t>
  </si>
  <si>
    <t>Colonne11850</t>
  </si>
  <si>
    <t>Colonne11851</t>
  </si>
  <si>
    <t>Colonne11852</t>
  </si>
  <si>
    <t>Colonne11853</t>
  </si>
  <si>
    <t>Colonne11854</t>
  </si>
  <si>
    <t>Colonne11855</t>
  </si>
  <si>
    <t>Colonne11856</t>
  </si>
  <si>
    <t>Colonne11857</t>
  </si>
  <si>
    <t>Colonne11858</t>
  </si>
  <si>
    <t>Colonne11859</t>
  </si>
  <si>
    <t>Colonne11860</t>
  </si>
  <si>
    <t>Colonne11861</t>
  </si>
  <si>
    <t>Colonne11862</t>
  </si>
  <si>
    <t>Colonne11863</t>
  </si>
  <si>
    <t>Colonne11864</t>
  </si>
  <si>
    <t>Colonne11865</t>
  </si>
  <si>
    <t>Colonne11866</t>
  </si>
  <si>
    <t>Colonne11867</t>
  </si>
  <si>
    <t>Colonne11868</t>
  </si>
  <si>
    <t>Colonne11869</t>
  </si>
  <si>
    <t>Colonne11870</t>
  </si>
  <si>
    <t>Colonne11871</t>
  </si>
  <si>
    <t>Colonne11872</t>
  </si>
  <si>
    <t>Colonne11873</t>
  </si>
  <si>
    <t>Colonne11874</t>
  </si>
  <si>
    <t>Colonne11875</t>
  </si>
  <si>
    <t>Colonne11876</t>
  </si>
  <si>
    <t>Colonne11877</t>
  </si>
  <si>
    <t>Colonne11878</t>
  </si>
  <si>
    <t>Colonne11879</t>
  </si>
  <si>
    <t>Colonne11880</t>
  </si>
  <si>
    <t>Colonne11881</t>
  </si>
  <si>
    <t>Colonne11882</t>
  </si>
  <si>
    <t>Colonne11883</t>
  </si>
  <si>
    <t>Colonne11884</t>
  </si>
  <si>
    <t>Colonne11885</t>
  </si>
  <si>
    <t>Colonne11886</t>
  </si>
  <si>
    <t>Colonne11887</t>
  </si>
  <si>
    <t>Colonne11888</t>
  </si>
  <si>
    <t>Colonne11889</t>
  </si>
  <si>
    <t>Colonne11890</t>
  </si>
  <si>
    <t>Colonne11891</t>
  </si>
  <si>
    <t>Colonne11892</t>
  </si>
  <si>
    <t>Colonne11893</t>
  </si>
  <si>
    <t>Colonne11894</t>
  </si>
  <si>
    <t>Colonne11895</t>
  </si>
  <si>
    <t>Colonne11896</t>
  </si>
  <si>
    <t>Colonne11897</t>
  </si>
  <si>
    <t>Colonne11898</t>
  </si>
  <si>
    <t>Colonne11899</t>
  </si>
  <si>
    <t>Colonne11900</t>
  </si>
  <si>
    <t>Colonne11901</t>
  </si>
  <si>
    <t>Colonne11902</t>
  </si>
  <si>
    <t>Colonne11903</t>
  </si>
  <si>
    <t>Colonne11904</t>
  </si>
  <si>
    <t>Colonne11905</t>
  </si>
  <si>
    <t>Colonne11906</t>
  </si>
  <si>
    <t>Colonne11907</t>
  </si>
  <si>
    <t>Colonne11908</t>
  </si>
  <si>
    <t>Colonne11909</t>
  </si>
  <si>
    <t>Colonne11910</t>
  </si>
  <si>
    <t>Colonne11911</t>
  </si>
  <si>
    <t>Colonne11912</t>
  </si>
  <si>
    <t>Colonne11913</t>
  </si>
  <si>
    <t>Colonne11914</t>
  </si>
  <si>
    <t>Colonne11915</t>
  </si>
  <si>
    <t>Colonne11916</t>
  </si>
  <si>
    <t>Colonne11917</t>
  </si>
  <si>
    <t>Colonne11918</t>
  </si>
  <si>
    <t>Colonne11919</t>
  </si>
  <si>
    <t>Colonne11920</t>
  </si>
  <si>
    <t>Colonne11921</t>
  </si>
  <si>
    <t>Colonne11922</t>
  </si>
  <si>
    <t>Colonne11923</t>
  </si>
  <si>
    <t>Colonne11924</t>
  </si>
  <si>
    <t>Colonne11925</t>
  </si>
  <si>
    <t>Colonne11926</t>
  </si>
  <si>
    <t>Colonne11927</t>
  </si>
  <si>
    <t>Colonne11928</t>
  </si>
  <si>
    <t>Colonne11929</t>
  </si>
  <si>
    <t>Colonne11930</t>
  </si>
  <si>
    <t>Colonne11931</t>
  </si>
  <si>
    <t>Colonne11932</t>
  </si>
  <si>
    <t>Colonne11933</t>
  </si>
  <si>
    <t>Colonne11934</t>
  </si>
  <si>
    <t>Colonne11935</t>
  </si>
  <si>
    <t>Colonne11936</t>
  </si>
  <si>
    <t>Colonne11937</t>
  </si>
  <si>
    <t>Colonne11938</t>
  </si>
  <si>
    <t>Colonne11939</t>
  </si>
  <si>
    <t>Colonne11940</t>
  </si>
  <si>
    <t>Colonne11941</t>
  </si>
  <si>
    <t>Colonne11942</t>
  </si>
  <si>
    <t>Colonne11943</t>
  </si>
  <si>
    <t>Colonne11944</t>
  </si>
  <si>
    <t>Colonne11945</t>
  </si>
  <si>
    <t>Colonne11946</t>
  </si>
  <si>
    <t>Colonne11947</t>
  </si>
  <si>
    <t>Colonne11948</t>
  </si>
  <si>
    <t>Colonne11949</t>
  </si>
  <si>
    <t>Colonne11950</t>
  </si>
  <si>
    <t>Colonne11951</t>
  </si>
  <si>
    <t>Colonne11952</t>
  </si>
  <si>
    <t>Colonne11953</t>
  </si>
  <si>
    <t>Colonne11954</t>
  </si>
  <si>
    <t>Colonne11955</t>
  </si>
  <si>
    <t>Colonne11956</t>
  </si>
  <si>
    <t>Colonne11957</t>
  </si>
  <si>
    <t>Colonne11958</t>
  </si>
  <si>
    <t>Colonne11959</t>
  </si>
  <si>
    <t>Colonne11960</t>
  </si>
  <si>
    <t>Colonne11961</t>
  </si>
  <si>
    <t>Colonne11962</t>
  </si>
  <si>
    <t>Colonne11963</t>
  </si>
  <si>
    <t>Colonne11964</t>
  </si>
  <si>
    <t>Colonne11965</t>
  </si>
  <si>
    <t>Colonne11966</t>
  </si>
  <si>
    <t>Colonne11967</t>
  </si>
  <si>
    <t>Colonne11968</t>
  </si>
  <si>
    <t>Colonne11969</t>
  </si>
  <si>
    <t>Colonne11970</t>
  </si>
  <si>
    <t>Colonne11971</t>
  </si>
  <si>
    <t>Colonne11972</t>
  </si>
  <si>
    <t>Colonne11973</t>
  </si>
  <si>
    <t>Colonne11974</t>
  </si>
  <si>
    <t>Colonne11975</t>
  </si>
  <si>
    <t>Colonne11976</t>
  </si>
  <si>
    <t>Colonne11977</t>
  </si>
  <si>
    <t>Colonne11978</t>
  </si>
  <si>
    <t>Colonne11979</t>
  </si>
  <si>
    <t>Colonne11980</t>
  </si>
  <si>
    <t>Colonne11981</t>
  </si>
  <si>
    <t>Colonne11982</t>
  </si>
  <si>
    <t>Colonne11983</t>
  </si>
  <si>
    <t>Colonne11984</t>
  </si>
  <si>
    <t>Colonne11985</t>
  </si>
  <si>
    <t>Colonne11986</t>
  </si>
  <si>
    <t>Colonne11987</t>
  </si>
  <si>
    <t>Colonne11988</t>
  </si>
  <si>
    <t>Colonne11989</t>
  </si>
  <si>
    <t>Colonne11990</t>
  </si>
  <si>
    <t>Colonne11991</t>
  </si>
  <si>
    <t>Colonne11992</t>
  </si>
  <si>
    <t>Colonne11993</t>
  </si>
  <si>
    <t>Colonne11994</t>
  </si>
  <si>
    <t>Colonne11995</t>
  </si>
  <si>
    <t>Colonne11996</t>
  </si>
  <si>
    <t>Colonne11997</t>
  </si>
  <si>
    <t>Colonne11998</t>
  </si>
  <si>
    <t>Colonne11999</t>
  </si>
  <si>
    <t>Colonne12000</t>
  </si>
  <si>
    <t>Colonne12001</t>
  </si>
  <si>
    <t>Colonne12002</t>
  </si>
  <si>
    <t>Colonne12003</t>
  </si>
  <si>
    <t>Colonne12004</t>
  </si>
  <si>
    <t>Colonne12005</t>
  </si>
  <si>
    <t>Colonne12006</t>
  </si>
  <si>
    <t>Colonne12007</t>
  </si>
  <si>
    <t>Colonne12008</t>
  </si>
  <si>
    <t>Colonne12009</t>
  </si>
  <si>
    <t>Colonne12010</t>
  </si>
  <si>
    <t>Colonne12011</t>
  </si>
  <si>
    <t>Colonne12012</t>
  </si>
  <si>
    <t>Colonne12013</t>
  </si>
  <si>
    <t>Colonne12014</t>
  </si>
  <si>
    <t>Colonne12015</t>
  </si>
  <si>
    <t>Colonne12016</t>
  </si>
  <si>
    <t>Colonne12017</t>
  </si>
  <si>
    <t>Colonne12018</t>
  </si>
  <si>
    <t>Colonne12019</t>
  </si>
  <si>
    <t>Colonne12020</t>
  </si>
  <si>
    <t>Colonne12021</t>
  </si>
  <si>
    <t>Colonne12022</t>
  </si>
  <si>
    <t>Colonne12023</t>
  </si>
  <si>
    <t>Colonne12024</t>
  </si>
  <si>
    <t>Colonne12025</t>
  </si>
  <si>
    <t>Colonne12026</t>
  </si>
  <si>
    <t>Colonne12027</t>
  </si>
  <si>
    <t>Colonne12028</t>
  </si>
  <si>
    <t>Colonne12029</t>
  </si>
  <si>
    <t>Colonne12030</t>
  </si>
  <si>
    <t>Colonne12031</t>
  </si>
  <si>
    <t>Colonne12032</t>
  </si>
  <si>
    <t>Colonne12033</t>
  </si>
  <si>
    <t>Colonne12034</t>
  </si>
  <si>
    <t>Colonne12035</t>
  </si>
  <si>
    <t>Colonne12036</t>
  </si>
  <si>
    <t>Colonne12037</t>
  </si>
  <si>
    <t>Colonne12038</t>
  </si>
  <si>
    <t>Colonne12039</t>
  </si>
  <si>
    <t>Colonne12040</t>
  </si>
  <si>
    <t>Colonne12041</t>
  </si>
  <si>
    <t>Colonne12042</t>
  </si>
  <si>
    <t>Colonne12043</t>
  </si>
  <si>
    <t>Colonne12044</t>
  </si>
  <si>
    <t>Colonne12045</t>
  </si>
  <si>
    <t>Colonne12046</t>
  </si>
  <si>
    <t>Colonne12047</t>
  </si>
  <si>
    <t>Colonne12048</t>
  </si>
  <si>
    <t>Colonne12049</t>
  </si>
  <si>
    <t>Colonne12050</t>
  </si>
  <si>
    <t>Colonne12051</t>
  </si>
  <si>
    <t>Colonne12052</t>
  </si>
  <si>
    <t>Colonne12053</t>
  </si>
  <si>
    <t>Colonne12054</t>
  </si>
  <si>
    <t>Colonne12055</t>
  </si>
  <si>
    <t>Colonne12056</t>
  </si>
  <si>
    <t>Colonne12057</t>
  </si>
  <si>
    <t>Colonne12058</t>
  </si>
  <si>
    <t>Colonne12059</t>
  </si>
  <si>
    <t>Colonne12060</t>
  </si>
  <si>
    <t>Colonne12061</t>
  </si>
  <si>
    <t>Colonne12062</t>
  </si>
  <si>
    <t>Colonne12063</t>
  </si>
  <si>
    <t>Colonne12064</t>
  </si>
  <si>
    <t>Colonne12065</t>
  </si>
  <si>
    <t>Colonne12066</t>
  </si>
  <si>
    <t>Colonne12067</t>
  </si>
  <si>
    <t>Colonne12068</t>
  </si>
  <si>
    <t>Colonne12069</t>
  </si>
  <si>
    <t>Colonne12070</t>
  </si>
  <si>
    <t>Colonne12071</t>
  </si>
  <si>
    <t>Colonne12072</t>
  </si>
  <si>
    <t>Colonne12073</t>
  </si>
  <si>
    <t>Colonne12074</t>
  </si>
  <si>
    <t>Colonne12075</t>
  </si>
  <si>
    <t>Colonne12076</t>
  </si>
  <si>
    <t>Colonne12077</t>
  </si>
  <si>
    <t>Colonne12078</t>
  </si>
  <si>
    <t>Colonne12079</t>
  </si>
  <si>
    <t>Colonne12080</t>
  </si>
  <si>
    <t>Colonne12081</t>
  </si>
  <si>
    <t>Colonne12082</t>
  </si>
  <si>
    <t>Colonne12083</t>
  </si>
  <si>
    <t>Colonne12084</t>
  </si>
  <si>
    <t>Colonne12085</t>
  </si>
  <si>
    <t>Colonne12086</t>
  </si>
  <si>
    <t>Colonne12087</t>
  </si>
  <si>
    <t>Colonne12088</t>
  </si>
  <si>
    <t>Colonne12089</t>
  </si>
  <si>
    <t>Colonne12090</t>
  </si>
  <si>
    <t>Colonne12091</t>
  </si>
  <si>
    <t>Colonne12092</t>
  </si>
  <si>
    <t>Colonne12093</t>
  </si>
  <si>
    <t>Colonne12094</t>
  </si>
  <si>
    <t>Colonne12095</t>
  </si>
  <si>
    <t>Colonne12096</t>
  </si>
  <si>
    <t>Colonne12097</t>
  </si>
  <si>
    <t>Colonne12098</t>
  </si>
  <si>
    <t>Colonne12099</t>
  </si>
  <si>
    <t>Colonne12100</t>
  </si>
  <si>
    <t>Colonne12101</t>
  </si>
  <si>
    <t>Colonne12102</t>
  </si>
  <si>
    <t>Colonne12103</t>
  </si>
  <si>
    <t>Colonne12104</t>
  </si>
  <si>
    <t>Colonne12105</t>
  </si>
  <si>
    <t>Colonne12106</t>
  </si>
  <si>
    <t>Colonne12107</t>
  </si>
  <si>
    <t>Colonne12108</t>
  </si>
  <si>
    <t>Colonne12109</t>
  </si>
  <si>
    <t>Colonne12110</t>
  </si>
  <si>
    <t>Colonne12111</t>
  </si>
  <si>
    <t>Colonne12112</t>
  </si>
  <si>
    <t>Colonne12113</t>
  </si>
  <si>
    <t>Colonne12114</t>
  </si>
  <si>
    <t>Colonne12115</t>
  </si>
  <si>
    <t>Colonne12116</t>
  </si>
  <si>
    <t>Colonne12117</t>
  </si>
  <si>
    <t>Colonne12118</t>
  </si>
  <si>
    <t>Colonne12119</t>
  </si>
  <si>
    <t>Colonne12120</t>
  </si>
  <si>
    <t>Colonne12121</t>
  </si>
  <si>
    <t>Colonne12122</t>
  </si>
  <si>
    <t>Colonne12123</t>
  </si>
  <si>
    <t>Colonne12124</t>
  </si>
  <si>
    <t>Colonne12125</t>
  </si>
  <si>
    <t>Colonne12126</t>
  </si>
  <si>
    <t>Colonne12127</t>
  </si>
  <si>
    <t>Colonne12128</t>
  </si>
  <si>
    <t>Colonne12129</t>
  </si>
  <si>
    <t>Colonne12130</t>
  </si>
  <si>
    <t>Colonne12131</t>
  </si>
  <si>
    <t>Colonne12132</t>
  </si>
  <si>
    <t>Colonne12133</t>
  </si>
  <si>
    <t>Colonne12134</t>
  </si>
  <si>
    <t>Colonne12135</t>
  </si>
  <si>
    <t>Colonne12136</t>
  </si>
  <si>
    <t>Colonne12137</t>
  </si>
  <si>
    <t>Colonne12138</t>
  </si>
  <si>
    <t>Colonne12139</t>
  </si>
  <si>
    <t>Colonne12140</t>
  </si>
  <si>
    <t>Colonne12141</t>
  </si>
  <si>
    <t>Colonne12142</t>
  </si>
  <si>
    <t>Colonne12143</t>
  </si>
  <si>
    <t>Colonne12144</t>
  </si>
  <si>
    <t>Colonne12145</t>
  </si>
  <si>
    <t>Colonne12146</t>
  </si>
  <si>
    <t>Colonne12147</t>
  </si>
  <si>
    <t>Colonne12148</t>
  </si>
  <si>
    <t>Colonne12149</t>
  </si>
  <si>
    <t>Colonne12150</t>
  </si>
  <si>
    <t>Colonne12151</t>
  </si>
  <si>
    <t>Colonne12152</t>
  </si>
  <si>
    <t>Colonne12153</t>
  </si>
  <si>
    <t>Colonne12154</t>
  </si>
  <si>
    <t>Colonne12155</t>
  </si>
  <si>
    <t>Colonne12156</t>
  </si>
  <si>
    <t>Colonne12157</t>
  </si>
  <si>
    <t>Colonne12158</t>
  </si>
  <si>
    <t>Colonne12159</t>
  </si>
  <si>
    <t>Colonne12160</t>
  </si>
  <si>
    <t>Colonne12161</t>
  </si>
  <si>
    <t>Colonne12162</t>
  </si>
  <si>
    <t>Colonne12163</t>
  </si>
  <si>
    <t>Colonne12164</t>
  </si>
  <si>
    <t>Colonne12165</t>
  </si>
  <si>
    <t>Colonne12166</t>
  </si>
  <si>
    <t>Colonne12167</t>
  </si>
  <si>
    <t>Colonne12168</t>
  </si>
  <si>
    <t>Colonne12169</t>
  </si>
  <si>
    <t>Colonne12170</t>
  </si>
  <si>
    <t>Colonne12171</t>
  </si>
  <si>
    <t>Colonne12172</t>
  </si>
  <si>
    <t>Colonne12173</t>
  </si>
  <si>
    <t>Colonne12174</t>
  </si>
  <si>
    <t>Colonne12175</t>
  </si>
  <si>
    <t>Colonne12176</t>
  </si>
  <si>
    <t>Colonne12177</t>
  </si>
  <si>
    <t>Colonne12178</t>
  </si>
  <si>
    <t>Colonne12179</t>
  </si>
  <si>
    <t>Colonne12180</t>
  </si>
  <si>
    <t>Colonne12181</t>
  </si>
  <si>
    <t>Colonne12182</t>
  </si>
  <si>
    <t>Colonne12183</t>
  </si>
  <si>
    <t>Colonne12184</t>
  </si>
  <si>
    <t>Colonne12185</t>
  </si>
  <si>
    <t>Colonne12186</t>
  </si>
  <si>
    <t>Colonne12187</t>
  </si>
  <si>
    <t>Colonne12188</t>
  </si>
  <si>
    <t>Colonne12189</t>
  </si>
  <si>
    <t>Colonne12190</t>
  </si>
  <si>
    <t>Colonne12191</t>
  </si>
  <si>
    <t>Colonne12192</t>
  </si>
  <si>
    <t>Colonne12193</t>
  </si>
  <si>
    <t>Colonne12194</t>
  </si>
  <si>
    <t>Colonne12195</t>
  </si>
  <si>
    <t>Colonne12196</t>
  </si>
  <si>
    <t>Colonne12197</t>
  </si>
  <si>
    <t>Colonne12198</t>
  </si>
  <si>
    <t>Colonne12199</t>
  </si>
  <si>
    <t>Colonne12200</t>
  </si>
  <si>
    <t>Colonne12201</t>
  </si>
  <si>
    <t>Colonne12202</t>
  </si>
  <si>
    <t>Colonne12203</t>
  </si>
  <si>
    <t>Colonne12204</t>
  </si>
  <si>
    <t>Colonne12205</t>
  </si>
  <si>
    <t>Colonne12206</t>
  </si>
  <si>
    <t>Colonne12207</t>
  </si>
  <si>
    <t>Colonne12208</t>
  </si>
  <si>
    <t>Colonne12209</t>
  </si>
  <si>
    <t>Colonne12210</t>
  </si>
  <si>
    <t>Colonne12211</t>
  </si>
  <si>
    <t>Colonne12212</t>
  </si>
  <si>
    <t>Colonne12213</t>
  </si>
  <si>
    <t>Colonne12214</t>
  </si>
  <si>
    <t>Colonne12215</t>
  </si>
  <si>
    <t>Colonne12216</t>
  </si>
  <si>
    <t>Colonne12217</t>
  </si>
  <si>
    <t>Colonne12218</t>
  </si>
  <si>
    <t>Colonne12219</t>
  </si>
  <si>
    <t>Colonne12220</t>
  </si>
  <si>
    <t>Colonne12221</t>
  </si>
  <si>
    <t>Colonne12222</t>
  </si>
  <si>
    <t>Colonne12223</t>
  </si>
  <si>
    <t>Colonne12224</t>
  </si>
  <si>
    <t>Colonne12225</t>
  </si>
  <si>
    <t>Colonne12226</t>
  </si>
  <si>
    <t>Colonne12227</t>
  </si>
  <si>
    <t>Colonne12228</t>
  </si>
  <si>
    <t>Colonne12229</t>
  </si>
  <si>
    <t>Colonne12230</t>
  </si>
  <si>
    <t>Colonne12231</t>
  </si>
  <si>
    <t>Colonne12232</t>
  </si>
  <si>
    <t>Colonne12233</t>
  </si>
  <si>
    <t>Colonne12234</t>
  </si>
  <si>
    <t>Colonne12235</t>
  </si>
  <si>
    <t>Colonne12236</t>
  </si>
  <si>
    <t>Colonne12237</t>
  </si>
  <si>
    <t>Colonne12238</t>
  </si>
  <si>
    <t>Colonne12239</t>
  </si>
  <si>
    <t>Colonne12240</t>
  </si>
  <si>
    <t>Colonne12241</t>
  </si>
  <si>
    <t>Colonne12242</t>
  </si>
  <si>
    <t>Colonne12243</t>
  </si>
  <si>
    <t>Colonne12244</t>
  </si>
  <si>
    <t>Colonne12245</t>
  </si>
  <si>
    <t>Colonne12246</t>
  </si>
  <si>
    <t>Colonne12247</t>
  </si>
  <si>
    <t>Colonne12248</t>
  </si>
  <si>
    <t>Colonne12249</t>
  </si>
  <si>
    <t>Colonne12250</t>
  </si>
  <si>
    <t>Colonne12251</t>
  </si>
  <si>
    <t>Colonne12252</t>
  </si>
  <si>
    <t>Colonne12253</t>
  </si>
  <si>
    <t>Colonne12254</t>
  </si>
  <si>
    <t>Colonne12255</t>
  </si>
  <si>
    <t>Colonne12256</t>
  </si>
  <si>
    <t>Colonne12257</t>
  </si>
  <si>
    <t>Colonne12258</t>
  </si>
  <si>
    <t>Colonne12259</t>
  </si>
  <si>
    <t>Colonne12260</t>
  </si>
  <si>
    <t>Colonne12261</t>
  </si>
  <si>
    <t>Colonne12262</t>
  </si>
  <si>
    <t>Colonne12263</t>
  </si>
  <si>
    <t>Colonne12264</t>
  </si>
  <si>
    <t>Colonne12265</t>
  </si>
  <si>
    <t>Colonne12266</t>
  </si>
  <si>
    <t>Colonne12267</t>
  </si>
  <si>
    <t>Colonne12268</t>
  </si>
  <si>
    <t>Colonne12269</t>
  </si>
  <si>
    <t>Colonne12270</t>
  </si>
  <si>
    <t>Colonne12271</t>
  </si>
  <si>
    <t>Colonne12272</t>
  </si>
  <si>
    <t>Colonne12273</t>
  </si>
  <si>
    <t>Colonne12274</t>
  </si>
  <si>
    <t>Colonne12275</t>
  </si>
  <si>
    <t>Colonne12276</t>
  </si>
  <si>
    <t>Colonne12277</t>
  </si>
  <si>
    <t>Colonne12278</t>
  </si>
  <si>
    <t>Colonne12279</t>
  </si>
  <si>
    <t>Colonne12280</t>
  </si>
  <si>
    <t>Colonne12281</t>
  </si>
  <si>
    <t>Colonne12282</t>
  </si>
  <si>
    <t>Colonne12283</t>
  </si>
  <si>
    <t>Colonne12284</t>
  </si>
  <si>
    <t>Colonne12285</t>
  </si>
  <si>
    <t>Colonne12286</t>
  </si>
  <si>
    <t>Colonne12287</t>
  </si>
  <si>
    <t>Colonne12288</t>
  </si>
  <si>
    <t>Colonne12289</t>
  </si>
  <si>
    <t>Colonne12290</t>
  </si>
  <si>
    <t>Colonne12291</t>
  </si>
  <si>
    <t>Colonne12292</t>
  </si>
  <si>
    <t>Colonne12293</t>
  </si>
  <si>
    <t>Colonne12294</t>
  </si>
  <si>
    <t>Colonne12295</t>
  </si>
  <si>
    <t>Colonne12296</t>
  </si>
  <si>
    <t>Colonne12297</t>
  </si>
  <si>
    <t>Colonne12298</t>
  </si>
  <si>
    <t>Colonne12299</t>
  </si>
  <si>
    <t>Colonne12300</t>
  </si>
  <si>
    <t>Colonne12301</t>
  </si>
  <si>
    <t>Colonne12302</t>
  </si>
  <si>
    <t>Colonne12303</t>
  </si>
  <si>
    <t>Colonne12304</t>
  </si>
  <si>
    <t>Colonne12305</t>
  </si>
  <si>
    <t>Colonne12306</t>
  </si>
  <si>
    <t>Colonne12307</t>
  </si>
  <si>
    <t>Colonne12308</t>
  </si>
  <si>
    <t>Colonne12309</t>
  </si>
  <si>
    <t>Colonne12310</t>
  </si>
  <si>
    <t>Colonne12311</t>
  </si>
  <si>
    <t>Colonne12312</t>
  </si>
  <si>
    <t>Colonne12313</t>
  </si>
  <si>
    <t>Colonne12314</t>
  </si>
  <si>
    <t>Colonne12315</t>
  </si>
  <si>
    <t>Colonne12316</t>
  </si>
  <si>
    <t>Colonne12317</t>
  </si>
  <si>
    <t>Colonne12318</t>
  </si>
  <si>
    <t>Colonne12319</t>
  </si>
  <si>
    <t>Colonne12320</t>
  </si>
  <si>
    <t>Colonne12321</t>
  </si>
  <si>
    <t>Colonne12322</t>
  </si>
  <si>
    <t>Colonne12323</t>
  </si>
  <si>
    <t>Colonne12324</t>
  </si>
  <si>
    <t>Colonne12325</t>
  </si>
  <si>
    <t>Colonne12326</t>
  </si>
  <si>
    <t>Colonne12327</t>
  </si>
  <si>
    <t>Colonne12328</t>
  </si>
  <si>
    <t>Colonne12329</t>
  </si>
  <si>
    <t>Colonne12330</t>
  </si>
  <si>
    <t>Colonne12331</t>
  </si>
  <si>
    <t>Colonne12332</t>
  </si>
  <si>
    <t>Colonne12333</t>
  </si>
  <si>
    <t>Colonne12334</t>
  </si>
  <si>
    <t>Colonne12335</t>
  </si>
  <si>
    <t>Colonne12336</t>
  </si>
  <si>
    <t>Colonne12337</t>
  </si>
  <si>
    <t>Colonne12338</t>
  </si>
  <si>
    <t>Colonne12339</t>
  </si>
  <si>
    <t>Colonne12340</t>
  </si>
  <si>
    <t>Colonne12341</t>
  </si>
  <si>
    <t>Colonne12342</t>
  </si>
  <si>
    <t>Colonne12343</t>
  </si>
  <si>
    <t>Colonne12344</t>
  </si>
  <si>
    <t>Colonne12345</t>
  </si>
  <si>
    <t>Colonne12346</t>
  </si>
  <si>
    <t>Colonne12347</t>
  </si>
  <si>
    <t>Colonne12348</t>
  </si>
  <si>
    <t>Colonne12349</t>
  </si>
  <si>
    <t>Colonne12350</t>
  </si>
  <si>
    <t>Colonne12351</t>
  </si>
  <si>
    <t>Colonne12352</t>
  </si>
  <si>
    <t>Colonne12353</t>
  </si>
  <si>
    <t>Colonne12354</t>
  </si>
  <si>
    <t>Colonne12355</t>
  </si>
  <si>
    <t>Colonne12356</t>
  </si>
  <si>
    <t>Colonne12357</t>
  </si>
  <si>
    <t>Colonne12358</t>
  </si>
  <si>
    <t>Colonne12359</t>
  </si>
  <si>
    <t>Colonne12360</t>
  </si>
  <si>
    <t>Colonne12361</t>
  </si>
  <si>
    <t>Colonne12362</t>
  </si>
  <si>
    <t>Colonne12363</t>
  </si>
  <si>
    <t>Colonne12364</t>
  </si>
  <si>
    <t>Colonne12365</t>
  </si>
  <si>
    <t>Colonne12366</t>
  </si>
  <si>
    <t>Colonne12367</t>
  </si>
  <si>
    <t>Colonne12368</t>
  </si>
  <si>
    <t>Colonne12369</t>
  </si>
  <si>
    <t>Colonne12370</t>
  </si>
  <si>
    <t>Colonne12371</t>
  </si>
  <si>
    <t>Colonne12372</t>
  </si>
  <si>
    <t>Colonne12373</t>
  </si>
  <si>
    <t>Colonne12374</t>
  </si>
  <si>
    <t>Colonne12375</t>
  </si>
  <si>
    <t>Colonne12376</t>
  </si>
  <si>
    <t>Colonne12377</t>
  </si>
  <si>
    <t>Colonne12378</t>
  </si>
  <si>
    <t>Colonne12379</t>
  </si>
  <si>
    <t>Colonne12380</t>
  </si>
  <si>
    <t>Colonne12381</t>
  </si>
  <si>
    <t>Colonne12382</t>
  </si>
  <si>
    <t>Colonne12383</t>
  </si>
  <si>
    <t>Colonne12384</t>
  </si>
  <si>
    <t>Colonne12385</t>
  </si>
  <si>
    <t>Colonne12386</t>
  </si>
  <si>
    <t>Colonne12387</t>
  </si>
  <si>
    <t>Colonne12388</t>
  </si>
  <si>
    <t>Colonne12389</t>
  </si>
  <si>
    <t>Colonne12390</t>
  </si>
  <si>
    <t>Colonne12391</t>
  </si>
  <si>
    <t>Colonne12392</t>
  </si>
  <si>
    <t>Colonne12393</t>
  </si>
  <si>
    <t>Colonne12394</t>
  </si>
  <si>
    <t>Colonne12395</t>
  </si>
  <si>
    <t>Colonne12396</t>
  </si>
  <si>
    <t>Colonne12397</t>
  </si>
  <si>
    <t>Colonne12398</t>
  </si>
  <si>
    <t>Colonne12399</t>
  </si>
  <si>
    <t>Colonne12400</t>
  </si>
  <si>
    <t>Colonne12401</t>
  </si>
  <si>
    <t>Colonne12402</t>
  </si>
  <si>
    <t>Colonne12403</t>
  </si>
  <si>
    <t>Colonne12404</t>
  </si>
  <si>
    <t>Colonne12405</t>
  </si>
  <si>
    <t>Colonne12406</t>
  </si>
  <si>
    <t>Colonne12407</t>
  </si>
  <si>
    <t>Colonne12408</t>
  </si>
  <si>
    <t>Colonne12409</t>
  </si>
  <si>
    <t>Colonne12410</t>
  </si>
  <si>
    <t>Colonne12411</t>
  </si>
  <si>
    <t>Colonne12412</t>
  </si>
  <si>
    <t>Colonne12413</t>
  </si>
  <si>
    <t>Colonne12414</t>
  </si>
  <si>
    <t>Colonne12415</t>
  </si>
  <si>
    <t>Colonne12416</t>
  </si>
  <si>
    <t>Colonne12417</t>
  </si>
  <si>
    <t>Colonne12418</t>
  </si>
  <si>
    <t>Colonne12419</t>
  </si>
  <si>
    <t>Colonne12420</t>
  </si>
  <si>
    <t>Colonne12421</t>
  </si>
  <si>
    <t>Colonne12422</t>
  </si>
  <si>
    <t>Colonne12423</t>
  </si>
  <si>
    <t>Colonne12424</t>
  </si>
  <si>
    <t>Colonne12425</t>
  </si>
  <si>
    <t>Colonne12426</t>
  </si>
  <si>
    <t>Colonne12427</t>
  </si>
  <si>
    <t>Colonne12428</t>
  </si>
  <si>
    <t>Colonne12429</t>
  </si>
  <si>
    <t>Colonne12430</t>
  </si>
  <si>
    <t>Colonne12431</t>
  </si>
  <si>
    <t>Colonne12432</t>
  </si>
  <si>
    <t>Colonne12433</t>
  </si>
  <si>
    <t>Colonne12434</t>
  </si>
  <si>
    <t>Colonne12435</t>
  </si>
  <si>
    <t>Colonne12436</t>
  </si>
  <si>
    <t>Colonne12437</t>
  </si>
  <si>
    <t>Colonne12438</t>
  </si>
  <si>
    <t>Colonne12439</t>
  </si>
  <si>
    <t>Colonne12440</t>
  </si>
  <si>
    <t>Colonne12441</t>
  </si>
  <si>
    <t>Colonne12442</t>
  </si>
  <si>
    <t>Colonne12443</t>
  </si>
  <si>
    <t>Colonne12444</t>
  </si>
  <si>
    <t>Colonne12445</t>
  </si>
  <si>
    <t>Colonne12446</t>
  </si>
  <si>
    <t>Colonne12447</t>
  </si>
  <si>
    <t>Colonne12448</t>
  </si>
  <si>
    <t>Colonne12449</t>
  </si>
  <si>
    <t>Colonne12450</t>
  </si>
  <si>
    <t>Colonne12451</t>
  </si>
  <si>
    <t>Colonne12452</t>
  </si>
  <si>
    <t>Colonne12453</t>
  </si>
  <si>
    <t>Colonne12454</t>
  </si>
  <si>
    <t>Colonne12455</t>
  </si>
  <si>
    <t>Colonne12456</t>
  </si>
  <si>
    <t>Colonne12457</t>
  </si>
  <si>
    <t>Colonne12458</t>
  </si>
  <si>
    <t>Colonne12459</t>
  </si>
  <si>
    <t>Colonne12460</t>
  </si>
  <si>
    <t>Colonne12461</t>
  </si>
  <si>
    <t>Colonne12462</t>
  </si>
  <si>
    <t>Colonne12463</t>
  </si>
  <si>
    <t>Colonne12464</t>
  </si>
  <si>
    <t>Colonne12465</t>
  </si>
  <si>
    <t>Colonne12466</t>
  </si>
  <si>
    <t>Colonne12467</t>
  </si>
  <si>
    <t>Colonne12468</t>
  </si>
  <si>
    <t>Colonne12469</t>
  </si>
  <si>
    <t>Colonne12470</t>
  </si>
  <si>
    <t>Colonne12471</t>
  </si>
  <si>
    <t>Colonne12472</t>
  </si>
  <si>
    <t>Colonne12473</t>
  </si>
  <si>
    <t>Colonne12474</t>
  </si>
  <si>
    <t>Colonne12475</t>
  </si>
  <si>
    <t>Colonne12476</t>
  </si>
  <si>
    <t>Colonne12477</t>
  </si>
  <si>
    <t>Colonne12478</t>
  </si>
  <si>
    <t>Colonne12479</t>
  </si>
  <si>
    <t>Colonne12480</t>
  </si>
  <si>
    <t>Colonne12481</t>
  </si>
  <si>
    <t>Colonne12482</t>
  </si>
  <si>
    <t>Colonne12483</t>
  </si>
  <si>
    <t>Colonne12484</t>
  </si>
  <si>
    <t>Colonne12485</t>
  </si>
  <si>
    <t>Colonne12486</t>
  </si>
  <si>
    <t>Colonne12487</t>
  </si>
  <si>
    <t>Colonne12488</t>
  </si>
  <si>
    <t>Colonne12489</t>
  </si>
  <si>
    <t>Colonne12490</t>
  </si>
  <si>
    <t>Colonne12491</t>
  </si>
  <si>
    <t>Colonne12492</t>
  </si>
  <si>
    <t>Colonne12493</t>
  </si>
  <si>
    <t>Colonne12494</t>
  </si>
  <si>
    <t>Colonne12495</t>
  </si>
  <si>
    <t>Colonne12496</t>
  </si>
  <si>
    <t>Colonne12497</t>
  </si>
  <si>
    <t>Colonne12498</t>
  </si>
  <si>
    <t>Colonne12499</t>
  </si>
  <si>
    <t>Colonne12500</t>
  </si>
  <si>
    <t>Colonne12501</t>
  </si>
  <si>
    <t>Colonne12502</t>
  </si>
  <si>
    <t>Colonne12503</t>
  </si>
  <si>
    <t>Colonne12504</t>
  </si>
  <si>
    <t>Colonne12505</t>
  </si>
  <si>
    <t>Colonne12506</t>
  </si>
  <si>
    <t>Colonne12507</t>
  </si>
  <si>
    <t>Colonne12508</t>
  </si>
  <si>
    <t>Colonne12509</t>
  </si>
  <si>
    <t>Colonne12510</t>
  </si>
  <si>
    <t>Colonne12511</t>
  </si>
  <si>
    <t>Colonne12512</t>
  </si>
  <si>
    <t>Colonne12513</t>
  </si>
  <si>
    <t>Colonne12514</t>
  </si>
  <si>
    <t>Colonne12515</t>
  </si>
  <si>
    <t>Colonne12516</t>
  </si>
  <si>
    <t>Colonne12517</t>
  </si>
  <si>
    <t>Colonne12518</t>
  </si>
  <si>
    <t>Colonne12519</t>
  </si>
  <si>
    <t>Colonne12520</t>
  </si>
  <si>
    <t>Colonne12521</t>
  </si>
  <si>
    <t>Colonne12522</t>
  </si>
  <si>
    <t>Colonne12523</t>
  </si>
  <si>
    <t>Colonne12524</t>
  </si>
  <si>
    <t>Colonne12525</t>
  </si>
  <si>
    <t>Colonne12526</t>
  </si>
  <si>
    <t>Colonne12527</t>
  </si>
  <si>
    <t>Colonne12528</t>
  </si>
  <si>
    <t>Colonne12529</t>
  </si>
  <si>
    <t>Colonne12530</t>
  </si>
  <si>
    <t>Colonne12531</t>
  </si>
  <si>
    <t>Colonne12532</t>
  </si>
  <si>
    <t>Colonne12533</t>
  </si>
  <si>
    <t>Colonne12534</t>
  </si>
  <si>
    <t>Colonne12535</t>
  </si>
  <si>
    <t>Colonne12536</t>
  </si>
  <si>
    <t>Colonne12537</t>
  </si>
  <si>
    <t>Colonne12538</t>
  </si>
  <si>
    <t>Colonne12539</t>
  </si>
  <si>
    <t>Colonne12540</t>
  </si>
  <si>
    <t>Colonne12541</t>
  </si>
  <si>
    <t>Colonne12542</t>
  </si>
  <si>
    <t>Colonne12543</t>
  </si>
  <si>
    <t>Colonne12544</t>
  </si>
  <si>
    <t>Colonne12545</t>
  </si>
  <si>
    <t>Colonne12546</t>
  </si>
  <si>
    <t>Colonne12547</t>
  </si>
  <si>
    <t>Colonne12548</t>
  </si>
  <si>
    <t>Colonne12549</t>
  </si>
  <si>
    <t>Colonne12550</t>
  </si>
  <si>
    <t>Colonne12551</t>
  </si>
  <si>
    <t>Colonne12552</t>
  </si>
  <si>
    <t>Colonne12553</t>
  </si>
  <si>
    <t>Colonne12554</t>
  </si>
  <si>
    <t>Colonne12555</t>
  </si>
  <si>
    <t>Colonne12556</t>
  </si>
  <si>
    <t>Colonne12557</t>
  </si>
  <si>
    <t>Colonne12558</t>
  </si>
  <si>
    <t>Colonne12559</t>
  </si>
  <si>
    <t>Colonne12560</t>
  </si>
  <si>
    <t>Colonne12561</t>
  </si>
  <si>
    <t>Colonne12562</t>
  </si>
  <si>
    <t>Colonne12563</t>
  </si>
  <si>
    <t>Colonne12564</t>
  </si>
  <si>
    <t>Colonne12565</t>
  </si>
  <si>
    <t>Colonne12566</t>
  </si>
  <si>
    <t>Colonne12567</t>
  </si>
  <si>
    <t>Colonne12568</t>
  </si>
  <si>
    <t>Colonne12569</t>
  </si>
  <si>
    <t>Colonne12570</t>
  </si>
  <si>
    <t>Colonne12571</t>
  </si>
  <si>
    <t>Colonne12572</t>
  </si>
  <si>
    <t>Colonne12573</t>
  </si>
  <si>
    <t>Colonne12574</t>
  </si>
  <si>
    <t>Colonne12575</t>
  </si>
  <si>
    <t>Colonne12576</t>
  </si>
  <si>
    <t>Colonne12577</t>
  </si>
  <si>
    <t>Colonne12578</t>
  </si>
  <si>
    <t>Colonne12579</t>
  </si>
  <si>
    <t>Colonne12580</t>
  </si>
  <si>
    <t>Colonne12581</t>
  </si>
  <si>
    <t>Colonne12582</t>
  </si>
  <si>
    <t>Colonne12583</t>
  </si>
  <si>
    <t>Colonne12584</t>
  </si>
  <si>
    <t>Colonne12585</t>
  </si>
  <si>
    <t>Colonne12586</t>
  </si>
  <si>
    <t>Colonne12587</t>
  </si>
  <si>
    <t>Colonne12588</t>
  </si>
  <si>
    <t>Colonne12589</t>
  </si>
  <si>
    <t>Colonne12590</t>
  </si>
  <si>
    <t>Colonne12591</t>
  </si>
  <si>
    <t>Colonne12592</t>
  </si>
  <si>
    <t>Colonne12593</t>
  </si>
  <si>
    <t>Colonne12594</t>
  </si>
  <si>
    <t>Colonne12595</t>
  </si>
  <si>
    <t>Colonne12596</t>
  </si>
  <si>
    <t>Colonne12597</t>
  </si>
  <si>
    <t>Colonne12598</t>
  </si>
  <si>
    <t>Colonne12599</t>
  </si>
  <si>
    <t>Colonne12600</t>
  </si>
  <si>
    <t>Colonne12601</t>
  </si>
  <si>
    <t>Colonne12602</t>
  </si>
  <si>
    <t>Colonne12603</t>
  </si>
  <si>
    <t>Colonne12604</t>
  </si>
  <si>
    <t>Colonne12605</t>
  </si>
  <si>
    <t>Colonne12606</t>
  </si>
  <si>
    <t>Colonne12607</t>
  </si>
  <si>
    <t>Colonne12608</t>
  </si>
  <si>
    <t>Colonne12609</t>
  </si>
  <si>
    <t>Colonne12610</t>
  </si>
  <si>
    <t>Colonne12611</t>
  </si>
  <si>
    <t>Colonne12612</t>
  </si>
  <si>
    <t>Colonne12613</t>
  </si>
  <si>
    <t>Colonne12614</t>
  </si>
  <si>
    <t>Colonne12615</t>
  </si>
  <si>
    <t>Colonne12616</t>
  </si>
  <si>
    <t>Colonne12617</t>
  </si>
  <si>
    <t>Colonne12618</t>
  </si>
  <si>
    <t>Colonne12619</t>
  </si>
  <si>
    <t>Colonne12620</t>
  </si>
  <si>
    <t>Colonne12621</t>
  </si>
  <si>
    <t>Colonne12622</t>
  </si>
  <si>
    <t>Colonne12623</t>
  </si>
  <si>
    <t>Colonne12624</t>
  </si>
  <si>
    <t>Colonne12625</t>
  </si>
  <si>
    <t>Colonne12626</t>
  </si>
  <si>
    <t>Colonne12627</t>
  </si>
  <si>
    <t>Colonne12628</t>
  </si>
  <si>
    <t>Colonne12629</t>
  </si>
  <si>
    <t>Colonne12630</t>
  </si>
  <si>
    <t>Colonne12631</t>
  </si>
  <si>
    <t>Colonne12632</t>
  </si>
  <si>
    <t>Colonne12633</t>
  </si>
  <si>
    <t>Colonne12634</t>
  </si>
  <si>
    <t>Colonne12635</t>
  </si>
  <si>
    <t>Colonne12636</t>
  </si>
  <si>
    <t>Colonne12637</t>
  </si>
  <si>
    <t>Colonne12638</t>
  </si>
  <si>
    <t>Colonne12639</t>
  </si>
  <si>
    <t>Colonne12640</t>
  </si>
  <si>
    <t>Colonne12641</t>
  </si>
  <si>
    <t>Colonne12642</t>
  </si>
  <si>
    <t>Colonne12643</t>
  </si>
  <si>
    <t>Colonne12644</t>
  </si>
  <si>
    <t>Colonne12645</t>
  </si>
  <si>
    <t>Colonne12646</t>
  </si>
  <si>
    <t>Colonne12647</t>
  </si>
  <si>
    <t>Colonne12648</t>
  </si>
  <si>
    <t>Colonne12649</t>
  </si>
  <si>
    <t>Colonne12650</t>
  </si>
  <si>
    <t>Colonne12651</t>
  </si>
  <si>
    <t>Colonne12652</t>
  </si>
  <si>
    <t>Colonne12653</t>
  </si>
  <si>
    <t>Colonne12654</t>
  </si>
  <si>
    <t>Colonne12655</t>
  </si>
  <si>
    <t>Colonne12656</t>
  </si>
  <si>
    <t>Colonne12657</t>
  </si>
  <si>
    <t>Colonne12658</t>
  </si>
  <si>
    <t>Colonne12659</t>
  </si>
  <si>
    <t>Colonne12660</t>
  </si>
  <si>
    <t>Colonne12661</t>
  </si>
  <si>
    <t>Colonne12662</t>
  </si>
  <si>
    <t>Colonne12663</t>
  </si>
  <si>
    <t>Colonne12664</t>
  </si>
  <si>
    <t>Colonne12665</t>
  </si>
  <si>
    <t>Colonne12666</t>
  </si>
  <si>
    <t>Colonne12667</t>
  </si>
  <si>
    <t>Colonne12668</t>
  </si>
  <si>
    <t>Colonne12669</t>
  </si>
  <si>
    <t>Colonne12670</t>
  </si>
  <si>
    <t>Colonne12671</t>
  </si>
  <si>
    <t>Colonne12672</t>
  </si>
  <si>
    <t>Colonne12673</t>
  </si>
  <si>
    <t>Colonne12674</t>
  </si>
  <si>
    <t>Colonne12675</t>
  </si>
  <si>
    <t>Colonne12676</t>
  </si>
  <si>
    <t>Colonne12677</t>
  </si>
  <si>
    <t>Colonne12678</t>
  </si>
  <si>
    <t>Colonne12679</t>
  </si>
  <si>
    <t>Colonne12680</t>
  </si>
  <si>
    <t>Colonne12681</t>
  </si>
  <si>
    <t>Colonne12682</t>
  </si>
  <si>
    <t>Colonne12683</t>
  </si>
  <si>
    <t>Colonne12684</t>
  </si>
  <si>
    <t>Colonne12685</t>
  </si>
  <si>
    <t>Colonne12686</t>
  </si>
  <si>
    <t>Colonne12687</t>
  </si>
  <si>
    <t>Colonne12688</t>
  </si>
  <si>
    <t>Colonne12689</t>
  </si>
  <si>
    <t>Colonne12690</t>
  </si>
  <si>
    <t>Colonne12691</t>
  </si>
  <si>
    <t>Colonne12692</t>
  </si>
  <si>
    <t>Colonne12693</t>
  </si>
  <si>
    <t>Colonne12694</t>
  </si>
  <si>
    <t>Colonne12695</t>
  </si>
  <si>
    <t>Colonne12696</t>
  </si>
  <si>
    <t>Colonne12697</t>
  </si>
  <si>
    <t>Colonne12698</t>
  </si>
  <si>
    <t>Colonne12699</t>
  </si>
  <si>
    <t>Colonne12700</t>
  </si>
  <si>
    <t>Colonne12701</t>
  </si>
  <si>
    <t>Colonne12702</t>
  </si>
  <si>
    <t>Colonne12703</t>
  </si>
  <si>
    <t>Colonne12704</t>
  </si>
  <si>
    <t>Colonne12705</t>
  </si>
  <si>
    <t>Colonne12706</t>
  </si>
  <si>
    <t>Colonne12707</t>
  </si>
  <si>
    <t>Colonne12708</t>
  </si>
  <si>
    <t>Colonne12709</t>
  </si>
  <si>
    <t>Colonne12710</t>
  </si>
  <si>
    <t>Colonne12711</t>
  </si>
  <si>
    <t>Colonne12712</t>
  </si>
  <si>
    <t>Colonne12713</t>
  </si>
  <si>
    <t>Colonne12714</t>
  </si>
  <si>
    <t>Colonne12715</t>
  </si>
  <si>
    <t>Colonne12716</t>
  </si>
  <si>
    <t>Colonne12717</t>
  </si>
  <si>
    <t>Colonne12718</t>
  </si>
  <si>
    <t>Colonne12719</t>
  </si>
  <si>
    <t>Colonne12720</t>
  </si>
  <si>
    <t>Colonne12721</t>
  </si>
  <si>
    <t>Colonne12722</t>
  </si>
  <si>
    <t>Colonne12723</t>
  </si>
  <si>
    <t>Colonne12724</t>
  </si>
  <si>
    <t>Colonne12725</t>
  </si>
  <si>
    <t>Colonne12726</t>
  </si>
  <si>
    <t>Colonne12727</t>
  </si>
  <si>
    <t>Colonne12728</t>
  </si>
  <si>
    <t>Colonne12729</t>
  </si>
  <si>
    <t>Colonne12730</t>
  </si>
  <si>
    <t>Colonne12731</t>
  </si>
  <si>
    <t>Colonne12732</t>
  </si>
  <si>
    <t>Colonne12733</t>
  </si>
  <si>
    <t>Colonne12734</t>
  </si>
  <si>
    <t>Colonne12735</t>
  </si>
  <si>
    <t>Colonne12736</t>
  </si>
  <si>
    <t>Colonne12737</t>
  </si>
  <si>
    <t>Colonne12738</t>
  </si>
  <si>
    <t>Colonne12739</t>
  </si>
  <si>
    <t>Colonne12740</t>
  </si>
  <si>
    <t>Colonne12741</t>
  </si>
  <si>
    <t>Colonne12742</t>
  </si>
  <si>
    <t>Colonne12743</t>
  </si>
  <si>
    <t>Colonne12744</t>
  </si>
  <si>
    <t>Colonne12745</t>
  </si>
  <si>
    <t>Colonne12746</t>
  </si>
  <si>
    <t>Colonne12747</t>
  </si>
  <si>
    <t>Colonne12748</t>
  </si>
  <si>
    <t>Colonne12749</t>
  </si>
  <si>
    <t>Colonne12750</t>
  </si>
  <si>
    <t>Colonne12751</t>
  </si>
  <si>
    <t>Colonne12752</t>
  </si>
  <si>
    <t>Colonne12753</t>
  </si>
  <si>
    <t>Colonne12754</t>
  </si>
  <si>
    <t>Colonne12755</t>
  </si>
  <si>
    <t>Colonne12756</t>
  </si>
  <si>
    <t>Colonne12757</t>
  </si>
  <si>
    <t>Colonne12758</t>
  </si>
  <si>
    <t>Colonne12759</t>
  </si>
  <si>
    <t>Colonne12760</t>
  </si>
  <si>
    <t>Colonne12761</t>
  </si>
  <si>
    <t>Colonne12762</t>
  </si>
  <si>
    <t>Colonne12763</t>
  </si>
  <si>
    <t>Colonne12764</t>
  </si>
  <si>
    <t>Colonne12765</t>
  </si>
  <si>
    <t>Colonne12766</t>
  </si>
  <si>
    <t>Colonne12767</t>
  </si>
  <si>
    <t>Colonne12768</t>
  </si>
  <si>
    <t>Colonne12769</t>
  </si>
  <si>
    <t>Colonne12770</t>
  </si>
  <si>
    <t>Colonne12771</t>
  </si>
  <si>
    <t>Colonne12772</t>
  </si>
  <si>
    <t>Colonne12773</t>
  </si>
  <si>
    <t>Colonne12774</t>
  </si>
  <si>
    <t>Colonne12775</t>
  </si>
  <si>
    <t>Colonne12776</t>
  </si>
  <si>
    <t>Colonne12777</t>
  </si>
  <si>
    <t>Colonne12778</t>
  </si>
  <si>
    <t>Colonne12779</t>
  </si>
  <si>
    <t>Colonne12780</t>
  </si>
  <si>
    <t>Colonne12781</t>
  </si>
  <si>
    <t>Colonne12782</t>
  </si>
  <si>
    <t>Colonne12783</t>
  </si>
  <si>
    <t>Colonne12784</t>
  </si>
  <si>
    <t>Colonne12785</t>
  </si>
  <si>
    <t>Colonne12786</t>
  </si>
  <si>
    <t>Colonne12787</t>
  </si>
  <si>
    <t>Colonne12788</t>
  </si>
  <si>
    <t>Colonne12789</t>
  </si>
  <si>
    <t>Colonne12790</t>
  </si>
  <si>
    <t>Colonne12791</t>
  </si>
  <si>
    <t>Colonne12792</t>
  </si>
  <si>
    <t>Colonne12793</t>
  </si>
  <si>
    <t>Colonne12794</t>
  </si>
  <si>
    <t>Colonne12795</t>
  </si>
  <si>
    <t>Colonne12796</t>
  </si>
  <si>
    <t>Colonne12797</t>
  </si>
  <si>
    <t>Colonne12798</t>
  </si>
  <si>
    <t>Colonne12799</t>
  </si>
  <si>
    <t>Colonne12800</t>
  </si>
  <si>
    <t>Colonne12801</t>
  </si>
  <si>
    <t>Colonne12802</t>
  </si>
  <si>
    <t>Colonne12803</t>
  </si>
  <si>
    <t>Colonne12804</t>
  </si>
  <si>
    <t>Colonne12805</t>
  </si>
  <si>
    <t>Colonne12806</t>
  </si>
  <si>
    <t>Colonne12807</t>
  </si>
  <si>
    <t>Colonne12808</t>
  </si>
  <si>
    <t>Colonne12809</t>
  </si>
  <si>
    <t>Colonne12810</t>
  </si>
  <si>
    <t>Colonne12811</t>
  </si>
  <si>
    <t>Colonne12812</t>
  </si>
  <si>
    <t>Colonne12813</t>
  </si>
  <si>
    <t>Colonne12814</t>
  </si>
  <si>
    <t>Colonne12815</t>
  </si>
  <si>
    <t>Colonne12816</t>
  </si>
  <si>
    <t>Colonne12817</t>
  </si>
  <si>
    <t>Colonne12818</t>
  </si>
  <si>
    <t>Colonne12819</t>
  </si>
  <si>
    <t>Colonne12820</t>
  </si>
  <si>
    <t>Colonne12821</t>
  </si>
  <si>
    <t>Colonne12822</t>
  </si>
  <si>
    <t>Colonne12823</t>
  </si>
  <si>
    <t>Colonne12824</t>
  </si>
  <si>
    <t>Colonne12825</t>
  </si>
  <si>
    <t>Colonne12826</t>
  </si>
  <si>
    <t>Colonne12827</t>
  </si>
  <si>
    <t>Colonne12828</t>
  </si>
  <si>
    <t>Colonne12829</t>
  </si>
  <si>
    <t>Colonne12830</t>
  </si>
  <si>
    <t>Colonne12831</t>
  </si>
  <si>
    <t>Colonne12832</t>
  </si>
  <si>
    <t>Colonne12833</t>
  </si>
  <si>
    <t>Colonne12834</t>
  </si>
  <si>
    <t>Colonne12835</t>
  </si>
  <si>
    <t>Colonne12836</t>
  </si>
  <si>
    <t>Colonne12837</t>
  </si>
  <si>
    <t>Colonne12838</t>
  </si>
  <si>
    <t>Colonne12839</t>
  </si>
  <si>
    <t>Colonne12840</t>
  </si>
  <si>
    <t>Colonne12841</t>
  </si>
  <si>
    <t>Colonne12842</t>
  </si>
  <si>
    <t>Colonne12843</t>
  </si>
  <si>
    <t>Colonne12844</t>
  </si>
  <si>
    <t>Colonne12845</t>
  </si>
  <si>
    <t>Colonne12846</t>
  </si>
  <si>
    <t>Colonne12847</t>
  </si>
  <si>
    <t>Colonne12848</t>
  </si>
  <si>
    <t>Colonne12849</t>
  </si>
  <si>
    <t>Colonne12850</t>
  </si>
  <si>
    <t>Colonne12851</t>
  </si>
  <si>
    <t>Colonne12852</t>
  </si>
  <si>
    <t>Colonne12853</t>
  </si>
  <si>
    <t>Colonne12854</t>
  </si>
  <si>
    <t>Colonne12855</t>
  </si>
  <si>
    <t>Colonne12856</t>
  </si>
  <si>
    <t>Colonne12857</t>
  </si>
  <si>
    <t>Colonne12858</t>
  </si>
  <si>
    <t>Colonne12859</t>
  </si>
  <si>
    <t>Colonne12860</t>
  </si>
  <si>
    <t>Colonne12861</t>
  </si>
  <si>
    <t>Colonne12862</t>
  </si>
  <si>
    <t>Colonne12863</t>
  </si>
  <si>
    <t>Colonne12864</t>
  </si>
  <si>
    <t>Colonne12865</t>
  </si>
  <si>
    <t>Colonne12866</t>
  </si>
  <si>
    <t>Colonne12867</t>
  </si>
  <si>
    <t>Colonne12868</t>
  </si>
  <si>
    <t>Colonne12869</t>
  </si>
  <si>
    <t>Colonne12870</t>
  </si>
  <si>
    <t>Colonne12871</t>
  </si>
  <si>
    <t>Colonne12872</t>
  </si>
  <si>
    <t>Colonne12873</t>
  </si>
  <si>
    <t>Colonne12874</t>
  </si>
  <si>
    <t>Colonne12875</t>
  </si>
  <si>
    <t>Colonne12876</t>
  </si>
  <si>
    <t>Colonne12877</t>
  </si>
  <si>
    <t>Colonne12878</t>
  </si>
  <si>
    <t>Colonne12879</t>
  </si>
  <si>
    <t>Colonne12880</t>
  </si>
  <si>
    <t>Colonne12881</t>
  </si>
  <si>
    <t>Colonne12882</t>
  </si>
  <si>
    <t>Colonne12883</t>
  </si>
  <si>
    <t>Colonne12884</t>
  </si>
  <si>
    <t>Colonne12885</t>
  </si>
  <si>
    <t>Colonne12886</t>
  </si>
  <si>
    <t>Colonne12887</t>
  </si>
  <si>
    <t>Colonne12888</t>
  </si>
  <si>
    <t>Colonne12889</t>
  </si>
  <si>
    <t>Colonne12890</t>
  </si>
  <si>
    <t>Colonne12891</t>
  </si>
  <si>
    <t>Colonne12892</t>
  </si>
  <si>
    <t>Colonne12893</t>
  </si>
  <si>
    <t>Colonne12894</t>
  </si>
  <si>
    <t>Colonne12895</t>
  </si>
  <si>
    <t>Colonne12896</t>
  </si>
  <si>
    <t>Colonne12897</t>
  </si>
  <si>
    <t>Colonne12898</t>
  </si>
  <si>
    <t>Colonne12899</t>
  </si>
  <si>
    <t>Colonne12900</t>
  </si>
  <si>
    <t>Colonne12901</t>
  </si>
  <si>
    <t>Colonne12902</t>
  </si>
  <si>
    <t>Colonne12903</t>
  </si>
  <si>
    <t>Colonne12904</t>
  </si>
  <si>
    <t>Colonne12905</t>
  </si>
  <si>
    <t>Colonne12906</t>
  </si>
  <si>
    <t>Colonne12907</t>
  </si>
  <si>
    <t>Colonne12908</t>
  </si>
  <si>
    <t>Colonne12909</t>
  </si>
  <si>
    <t>Colonne12910</t>
  </si>
  <si>
    <t>Colonne12911</t>
  </si>
  <si>
    <t>Colonne12912</t>
  </si>
  <si>
    <t>Colonne12913</t>
  </si>
  <si>
    <t>Colonne12914</t>
  </si>
  <si>
    <t>Colonne12915</t>
  </si>
  <si>
    <t>Colonne12916</t>
  </si>
  <si>
    <t>Colonne12917</t>
  </si>
  <si>
    <t>Colonne12918</t>
  </si>
  <si>
    <t>Colonne12919</t>
  </si>
  <si>
    <t>Colonne12920</t>
  </si>
  <si>
    <t>Colonne12921</t>
  </si>
  <si>
    <t>Colonne12922</t>
  </si>
  <si>
    <t>Colonne12923</t>
  </si>
  <si>
    <t>Colonne12924</t>
  </si>
  <si>
    <t>Colonne12925</t>
  </si>
  <si>
    <t>Colonne12926</t>
  </si>
  <si>
    <t>Colonne12927</t>
  </si>
  <si>
    <t>Colonne12928</t>
  </si>
  <si>
    <t>Colonne12929</t>
  </si>
  <si>
    <t>Colonne12930</t>
  </si>
  <si>
    <t>Colonne12931</t>
  </si>
  <si>
    <t>Colonne12932</t>
  </si>
  <si>
    <t>Colonne12933</t>
  </si>
  <si>
    <t>Colonne12934</t>
  </si>
  <si>
    <t>Colonne12935</t>
  </si>
  <si>
    <t>Colonne12936</t>
  </si>
  <si>
    <t>Colonne12937</t>
  </si>
  <si>
    <t>Colonne12938</t>
  </si>
  <si>
    <t>Colonne12939</t>
  </si>
  <si>
    <t>Colonne12940</t>
  </si>
  <si>
    <t>Colonne12941</t>
  </si>
  <si>
    <t>Colonne12942</t>
  </si>
  <si>
    <t>Colonne12943</t>
  </si>
  <si>
    <t>Colonne12944</t>
  </si>
  <si>
    <t>Colonne12945</t>
  </si>
  <si>
    <t>Colonne12946</t>
  </si>
  <si>
    <t>Colonne12947</t>
  </si>
  <si>
    <t>Colonne12948</t>
  </si>
  <si>
    <t>Colonne12949</t>
  </si>
  <si>
    <t>Colonne12950</t>
  </si>
  <si>
    <t>Colonne12951</t>
  </si>
  <si>
    <t>Colonne12952</t>
  </si>
  <si>
    <t>Colonne12953</t>
  </si>
  <si>
    <t>Colonne12954</t>
  </si>
  <si>
    <t>Colonne12955</t>
  </si>
  <si>
    <t>Colonne12956</t>
  </si>
  <si>
    <t>Colonne12957</t>
  </si>
  <si>
    <t>Colonne12958</t>
  </si>
  <si>
    <t>Colonne12959</t>
  </si>
  <si>
    <t>Colonne12960</t>
  </si>
  <si>
    <t>Colonne12961</t>
  </si>
  <si>
    <t>Colonne12962</t>
  </si>
  <si>
    <t>Colonne12963</t>
  </si>
  <si>
    <t>Colonne12964</t>
  </si>
  <si>
    <t>Colonne12965</t>
  </si>
  <si>
    <t>Colonne12966</t>
  </si>
  <si>
    <t>Colonne12967</t>
  </si>
  <si>
    <t>Colonne12968</t>
  </si>
  <si>
    <t>Colonne12969</t>
  </si>
  <si>
    <t>Colonne12970</t>
  </si>
  <si>
    <t>Colonne12971</t>
  </si>
  <si>
    <t>Colonne12972</t>
  </si>
  <si>
    <t>Colonne12973</t>
  </si>
  <si>
    <t>Colonne12974</t>
  </si>
  <si>
    <t>Colonne12975</t>
  </si>
  <si>
    <t>Colonne12976</t>
  </si>
  <si>
    <t>Colonne12977</t>
  </si>
  <si>
    <t>Colonne12978</t>
  </si>
  <si>
    <t>Colonne12979</t>
  </si>
  <si>
    <t>Colonne12980</t>
  </si>
  <si>
    <t>Colonne12981</t>
  </si>
  <si>
    <t>Colonne12982</t>
  </si>
  <si>
    <t>Colonne12983</t>
  </si>
  <si>
    <t>Colonne12984</t>
  </si>
  <si>
    <t>Colonne12985</t>
  </si>
  <si>
    <t>Colonne12986</t>
  </si>
  <si>
    <t>Colonne12987</t>
  </si>
  <si>
    <t>Colonne12988</t>
  </si>
  <si>
    <t>Colonne12989</t>
  </si>
  <si>
    <t>Colonne12990</t>
  </si>
  <si>
    <t>Colonne12991</t>
  </si>
  <si>
    <t>Colonne12992</t>
  </si>
  <si>
    <t>Colonne12993</t>
  </si>
  <si>
    <t>Colonne12994</t>
  </si>
  <si>
    <t>Colonne12995</t>
  </si>
  <si>
    <t>Colonne12996</t>
  </si>
  <si>
    <t>Colonne12997</t>
  </si>
  <si>
    <t>Colonne12998</t>
  </si>
  <si>
    <t>Colonne12999</t>
  </si>
  <si>
    <t>Colonne13000</t>
  </si>
  <si>
    <t>Colonne13001</t>
  </si>
  <si>
    <t>Colonne13002</t>
  </si>
  <si>
    <t>Colonne13003</t>
  </si>
  <si>
    <t>Colonne13004</t>
  </si>
  <si>
    <t>Colonne13005</t>
  </si>
  <si>
    <t>Colonne13006</t>
  </si>
  <si>
    <t>Colonne13007</t>
  </si>
  <si>
    <t>Colonne13008</t>
  </si>
  <si>
    <t>Colonne13009</t>
  </si>
  <si>
    <t>Colonne13010</t>
  </si>
  <si>
    <t>Colonne13011</t>
  </si>
  <si>
    <t>Colonne13012</t>
  </si>
  <si>
    <t>Colonne13013</t>
  </si>
  <si>
    <t>Colonne13014</t>
  </si>
  <si>
    <t>Colonne13015</t>
  </si>
  <si>
    <t>Colonne13016</t>
  </si>
  <si>
    <t>Colonne13017</t>
  </si>
  <si>
    <t>Colonne13018</t>
  </si>
  <si>
    <t>Colonne13019</t>
  </si>
  <si>
    <t>Colonne13020</t>
  </si>
  <si>
    <t>Colonne13021</t>
  </si>
  <si>
    <t>Colonne13022</t>
  </si>
  <si>
    <t>Colonne13023</t>
  </si>
  <si>
    <t>Colonne13024</t>
  </si>
  <si>
    <t>Colonne13025</t>
  </si>
  <si>
    <t>Colonne13026</t>
  </si>
  <si>
    <t>Colonne13027</t>
  </si>
  <si>
    <t>Colonne13028</t>
  </si>
  <si>
    <t>Colonne13029</t>
  </si>
  <si>
    <t>Colonne13030</t>
  </si>
  <si>
    <t>Colonne13031</t>
  </si>
  <si>
    <t>Colonne13032</t>
  </si>
  <si>
    <t>Colonne13033</t>
  </si>
  <si>
    <t>Colonne13034</t>
  </si>
  <si>
    <t>Colonne13035</t>
  </si>
  <si>
    <t>Colonne13036</t>
  </si>
  <si>
    <t>Colonne13037</t>
  </si>
  <si>
    <t>Colonne13038</t>
  </si>
  <si>
    <t>Colonne13039</t>
  </si>
  <si>
    <t>Colonne13040</t>
  </si>
  <si>
    <t>Colonne13041</t>
  </si>
  <si>
    <t>Colonne13042</t>
  </si>
  <si>
    <t>Colonne13043</t>
  </si>
  <si>
    <t>Colonne13044</t>
  </si>
  <si>
    <t>Colonne13045</t>
  </si>
  <si>
    <t>Colonne13046</t>
  </si>
  <si>
    <t>Colonne13047</t>
  </si>
  <si>
    <t>Colonne13048</t>
  </si>
  <si>
    <t>Colonne13049</t>
  </si>
  <si>
    <t>Colonne13050</t>
  </si>
  <si>
    <t>Colonne13051</t>
  </si>
  <si>
    <t>Colonne13052</t>
  </si>
  <si>
    <t>Colonne13053</t>
  </si>
  <si>
    <t>Colonne13054</t>
  </si>
  <si>
    <t>Colonne13055</t>
  </si>
  <si>
    <t>Colonne13056</t>
  </si>
  <si>
    <t>Colonne13057</t>
  </si>
  <si>
    <t>Colonne13058</t>
  </si>
  <si>
    <t>Colonne13059</t>
  </si>
  <si>
    <t>Colonne13060</t>
  </si>
  <si>
    <t>Colonne13061</t>
  </si>
  <si>
    <t>Colonne13062</t>
  </si>
  <si>
    <t>Colonne13063</t>
  </si>
  <si>
    <t>Colonne13064</t>
  </si>
  <si>
    <t>Colonne13065</t>
  </si>
  <si>
    <t>Colonne13066</t>
  </si>
  <si>
    <t>Colonne13067</t>
  </si>
  <si>
    <t>Colonne13068</t>
  </si>
  <si>
    <t>Colonne13069</t>
  </si>
  <si>
    <t>Colonne13070</t>
  </si>
  <si>
    <t>Colonne13071</t>
  </si>
  <si>
    <t>Colonne13072</t>
  </si>
  <si>
    <t>Colonne13073</t>
  </si>
  <si>
    <t>Colonne13074</t>
  </si>
  <si>
    <t>Colonne13075</t>
  </si>
  <si>
    <t>Colonne13076</t>
  </si>
  <si>
    <t>Colonne13077</t>
  </si>
  <si>
    <t>Colonne13078</t>
  </si>
  <si>
    <t>Colonne13079</t>
  </si>
  <si>
    <t>Colonne13080</t>
  </si>
  <si>
    <t>Colonne13081</t>
  </si>
  <si>
    <t>Colonne13082</t>
  </si>
  <si>
    <t>Colonne13083</t>
  </si>
  <si>
    <t>Colonne13084</t>
  </si>
  <si>
    <t>Colonne13085</t>
  </si>
  <si>
    <t>Colonne13086</t>
  </si>
  <si>
    <t>Colonne13087</t>
  </si>
  <si>
    <t>Colonne13088</t>
  </si>
  <si>
    <t>Colonne13089</t>
  </si>
  <si>
    <t>Colonne13090</t>
  </si>
  <si>
    <t>Colonne13091</t>
  </si>
  <si>
    <t>Colonne13092</t>
  </si>
  <si>
    <t>Colonne13093</t>
  </si>
  <si>
    <t>Colonne13094</t>
  </si>
  <si>
    <t>Colonne13095</t>
  </si>
  <si>
    <t>Colonne13096</t>
  </si>
  <si>
    <t>Colonne13097</t>
  </si>
  <si>
    <t>Colonne13098</t>
  </si>
  <si>
    <t>Colonne13099</t>
  </si>
  <si>
    <t>Colonne13100</t>
  </si>
  <si>
    <t>Colonne13101</t>
  </si>
  <si>
    <t>Colonne13102</t>
  </si>
  <si>
    <t>Colonne13103</t>
  </si>
  <si>
    <t>Colonne13104</t>
  </si>
  <si>
    <t>Colonne13105</t>
  </si>
  <si>
    <t>Colonne13106</t>
  </si>
  <si>
    <t>Colonne13107</t>
  </si>
  <si>
    <t>Colonne13108</t>
  </si>
  <si>
    <t>Colonne13109</t>
  </si>
  <si>
    <t>Colonne13110</t>
  </si>
  <si>
    <t>Colonne13111</t>
  </si>
  <si>
    <t>Colonne13112</t>
  </si>
  <si>
    <t>Colonne13113</t>
  </si>
  <si>
    <t>Colonne13114</t>
  </si>
  <si>
    <t>Colonne13115</t>
  </si>
  <si>
    <t>Colonne13116</t>
  </si>
  <si>
    <t>Colonne13117</t>
  </si>
  <si>
    <t>Colonne13118</t>
  </si>
  <si>
    <t>Colonne13119</t>
  </si>
  <si>
    <t>Colonne13120</t>
  </si>
  <si>
    <t>Colonne13121</t>
  </si>
  <si>
    <t>Colonne13122</t>
  </si>
  <si>
    <t>Colonne13123</t>
  </si>
  <si>
    <t>Colonne13124</t>
  </si>
  <si>
    <t>Colonne13125</t>
  </si>
  <si>
    <t>Colonne13126</t>
  </si>
  <si>
    <t>Colonne13127</t>
  </si>
  <si>
    <t>Colonne13128</t>
  </si>
  <si>
    <t>Colonne13129</t>
  </si>
  <si>
    <t>Colonne13130</t>
  </si>
  <si>
    <t>Colonne13131</t>
  </si>
  <si>
    <t>Colonne13132</t>
  </si>
  <si>
    <t>Colonne13133</t>
  </si>
  <si>
    <t>Colonne13134</t>
  </si>
  <si>
    <t>Colonne13135</t>
  </si>
  <si>
    <t>Colonne13136</t>
  </si>
  <si>
    <t>Colonne13137</t>
  </si>
  <si>
    <t>Colonne13138</t>
  </si>
  <si>
    <t>Colonne13139</t>
  </si>
  <si>
    <t>Colonne13140</t>
  </si>
  <si>
    <t>Colonne13141</t>
  </si>
  <si>
    <t>Colonne13142</t>
  </si>
  <si>
    <t>Colonne13143</t>
  </si>
  <si>
    <t>Colonne13144</t>
  </si>
  <si>
    <t>Colonne13145</t>
  </si>
  <si>
    <t>Colonne13146</t>
  </si>
  <si>
    <t>Colonne13147</t>
  </si>
  <si>
    <t>Colonne13148</t>
  </si>
  <si>
    <t>Colonne13149</t>
  </si>
  <si>
    <t>Colonne13150</t>
  </si>
  <si>
    <t>Colonne13151</t>
  </si>
  <si>
    <t>Colonne13152</t>
  </si>
  <si>
    <t>Colonne13153</t>
  </si>
  <si>
    <t>Colonne13154</t>
  </si>
  <si>
    <t>Colonne13155</t>
  </si>
  <si>
    <t>Colonne13156</t>
  </si>
  <si>
    <t>Colonne13157</t>
  </si>
  <si>
    <t>Colonne13158</t>
  </si>
  <si>
    <t>Colonne13159</t>
  </si>
  <si>
    <t>Colonne13160</t>
  </si>
  <si>
    <t>Colonne13161</t>
  </si>
  <si>
    <t>Colonne13162</t>
  </si>
  <si>
    <t>Colonne13163</t>
  </si>
  <si>
    <t>Colonne13164</t>
  </si>
  <si>
    <t>Colonne13165</t>
  </si>
  <si>
    <t>Colonne13166</t>
  </si>
  <si>
    <t>Colonne13167</t>
  </si>
  <si>
    <t>Colonne13168</t>
  </si>
  <si>
    <t>Colonne13169</t>
  </si>
  <si>
    <t>Colonne13170</t>
  </si>
  <si>
    <t>Colonne13171</t>
  </si>
  <si>
    <t>Colonne13172</t>
  </si>
  <si>
    <t>Colonne13173</t>
  </si>
  <si>
    <t>Colonne13174</t>
  </si>
  <si>
    <t>Colonne13175</t>
  </si>
  <si>
    <t>Colonne13176</t>
  </si>
  <si>
    <t>Colonne13177</t>
  </si>
  <si>
    <t>Colonne13178</t>
  </si>
  <si>
    <t>Colonne13179</t>
  </si>
  <si>
    <t>Colonne13180</t>
  </si>
  <si>
    <t>Colonne13181</t>
  </si>
  <si>
    <t>Colonne13182</t>
  </si>
  <si>
    <t>Colonne13183</t>
  </si>
  <si>
    <t>Colonne13184</t>
  </si>
  <si>
    <t>Colonne13185</t>
  </si>
  <si>
    <t>Colonne13186</t>
  </si>
  <si>
    <t>Colonne13187</t>
  </si>
  <si>
    <t>Colonne13188</t>
  </si>
  <si>
    <t>Colonne13189</t>
  </si>
  <si>
    <t>Colonne13190</t>
  </si>
  <si>
    <t>Colonne13191</t>
  </si>
  <si>
    <t>Colonne13192</t>
  </si>
  <si>
    <t>Colonne13193</t>
  </si>
  <si>
    <t>Colonne13194</t>
  </si>
  <si>
    <t>Colonne13195</t>
  </si>
  <si>
    <t>Colonne13196</t>
  </si>
  <si>
    <t>Colonne13197</t>
  </si>
  <si>
    <t>Colonne13198</t>
  </si>
  <si>
    <t>Colonne13199</t>
  </si>
  <si>
    <t>Colonne13200</t>
  </si>
  <si>
    <t>Colonne13201</t>
  </si>
  <si>
    <t>Colonne13202</t>
  </si>
  <si>
    <t>Colonne13203</t>
  </si>
  <si>
    <t>Colonne13204</t>
  </si>
  <si>
    <t>Colonne13205</t>
  </si>
  <si>
    <t>Colonne13206</t>
  </si>
  <si>
    <t>Colonne13207</t>
  </si>
  <si>
    <t>Colonne13208</t>
  </si>
  <si>
    <t>Colonne13209</t>
  </si>
  <si>
    <t>Colonne13210</t>
  </si>
  <si>
    <t>Colonne13211</t>
  </si>
  <si>
    <t>Colonne13212</t>
  </si>
  <si>
    <t>Colonne13213</t>
  </si>
  <si>
    <t>Colonne13214</t>
  </si>
  <si>
    <t>Colonne13215</t>
  </si>
  <si>
    <t>Colonne13216</t>
  </si>
  <si>
    <t>Colonne13217</t>
  </si>
  <si>
    <t>Colonne13218</t>
  </si>
  <si>
    <t>Colonne13219</t>
  </si>
  <si>
    <t>Colonne13220</t>
  </si>
  <si>
    <t>Colonne13221</t>
  </si>
  <si>
    <t>Colonne13222</t>
  </si>
  <si>
    <t>Colonne13223</t>
  </si>
  <si>
    <t>Colonne13224</t>
  </si>
  <si>
    <t>Colonne13225</t>
  </si>
  <si>
    <t>Colonne13226</t>
  </si>
  <si>
    <t>Colonne13227</t>
  </si>
  <si>
    <t>Colonne13228</t>
  </si>
  <si>
    <t>Colonne13229</t>
  </si>
  <si>
    <t>Colonne13230</t>
  </si>
  <si>
    <t>Colonne13231</t>
  </si>
  <si>
    <t>Colonne13232</t>
  </si>
  <si>
    <t>Colonne13233</t>
  </si>
  <si>
    <t>Colonne13234</t>
  </si>
  <si>
    <t>Colonne13235</t>
  </si>
  <si>
    <t>Colonne13236</t>
  </si>
  <si>
    <t>Colonne13237</t>
  </si>
  <si>
    <t>Colonne13238</t>
  </si>
  <si>
    <t>Colonne13239</t>
  </si>
  <si>
    <t>Colonne13240</t>
  </si>
  <si>
    <t>Colonne13241</t>
  </si>
  <si>
    <t>Colonne13242</t>
  </si>
  <si>
    <t>Colonne13243</t>
  </si>
  <si>
    <t>Colonne13244</t>
  </si>
  <si>
    <t>Colonne13245</t>
  </si>
  <si>
    <t>Colonne13246</t>
  </si>
  <si>
    <t>Colonne13247</t>
  </si>
  <si>
    <t>Colonne13248</t>
  </si>
  <si>
    <t>Colonne13249</t>
  </si>
  <si>
    <t>Colonne13250</t>
  </si>
  <si>
    <t>Colonne13251</t>
  </si>
  <si>
    <t>Colonne13252</t>
  </si>
  <si>
    <t>Colonne13253</t>
  </si>
  <si>
    <t>Colonne13254</t>
  </si>
  <si>
    <t>Colonne13255</t>
  </si>
  <si>
    <t>Colonne13256</t>
  </si>
  <si>
    <t>Colonne13257</t>
  </si>
  <si>
    <t>Colonne13258</t>
  </si>
  <si>
    <t>Colonne13259</t>
  </si>
  <si>
    <t>Colonne13260</t>
  </si>
  <si>
    <t>Colonne13261</t>
  </si>
  <si>
    <t>Colonne13262</t>
  </si>
  <si>
    <t>Colonne13263</t>
  </si>
  <si>
    <t>Colonne13264</t>
  </si>
  <si>
    <t>Colonne13265</t>
  </si>
  <si>
    <t>Colonne13266</t>
  </si>
  <si>
    <t>Colonne13267</t>
  </si>
  <si>
    <t>Colonne13268</t>
  </si>
  <si>
    <t>Colonne13269</t>
  </si>
  <si>
    <t>Colonne13270</t>
  </si>
  <si>
    <t>Colonne13271</t>
  </si>
  <si>
    <t>Colonne13272</t>
  </si>
  <si>
    <t>Colonne13273</t>
  </si>
  <si>
    <t>Colonne13274</t>
  </si>
  <si>
    <t>Colonne13275</t>
  </si>
  <si>
    <t>Colonne13276</t>
  </si>
  <si>
    <t>Colonne13277</t>
  </si>
  <si>
    <t>Colonne13278</t>
  </si>
  <si>
    <t>Colonne13279</t>
  </si>
  <si>
    <t>Colonne13280</t>
  </si>
  <si>
    <t>Colonne13281</t>
  </si>
  <si>
    <t>Colonne13282</t>
  </si>
  <si>
    <t>Colonne13283</t>
  </si>
  <si>
    <t>Colonne13284</t>
  </si>
  <si>
    <t>Colonne13285</t>
  </si>
  <si>
    <t>Colonne13286</t>
  </si>
  <si>
    <t>Colonne13287</t>
  </si>
  <si>
    <t>Colonne13288</t>
  </si>
  <si>
    <t>Colonne13289</t>
  </si>
  <si>
    <t>Colonne13290</t>
  </si>
  <si>
    <t>Colonne13291</t>
  </si>
  <si>
    <t>Colonne13292</t>
  </si>
  <si>
    <t>Colonne13293</t>
  </si>
  <si>
    <t>Colonne13294</t>
  </si>
  <si>
    <t>Colonne13295</t>
  </si>
  <si>
    <t>Colonne13296</t>
  </si>
  <si>
    <t>Colonne13297</t>
  </si>
  <si>
    <t>Colonne13298</t>
  </si>
  <si>
    <t>Colonne13299</t>
  </si>
  <si>
    <t>Colonne13300</t>
  </si>
  <si>
    <t>Colonne13301</t>
  </si>
  <si>
    <t>Colonne13302</t>
  </si>
  <si>
    <t>Colonne13303</t>
  </si>
  <si>
    <t>Colonne13304</t>
  </si>
  <si>
    <t>Colonne13305</t>
  </si>
  <si>
    <t>Colonne13306</t>
  </si>
  <si>
    <t>Colonne13307</t>
  </si>
  <si>
    <t>Colonne13308</t>
  </si>
  <si>
    <t>Colonne13309</t>
  </si>
  <si>
    <t>Colonne13310</t>
  </si>
  <si>
    <t>Colonne13311</t>
  </si>
  <si>
    <t>Colonne13312</t>
  </si>
  <si>
    <t>Colonne13313</t>
  </si>
  <si>
    <t>Colonne13314</t>
  </si>
  <si>
    <t>Colonne13315</t>
  </si>
  <si>
    <t>Colonne13316</t>
  </si>
  <si>
    <t>Colonne13317</t>
  </si>
  <si>
    <t>Colonne13318</t>
  </si>
  <si>
    <t>Colonne13319</t>
  </si>
  <si>
    <t>Colonne13320</t>
  </si>
  <si>
    <t>Colonne13321</t>
  </si>
  <si>
    <t>Colonne13322</t>
  </si>
  <si>
    <t>Colonne13323</t>
  </si>
  <si>
    <t>Colonne13324</t>
  </si>
  <si>
    <t>Colonne13325</t>
  </si>
  <si>
    <t>Colonne13326</t>
  </si>
  <si>
    <t>Colonne13327</t>
  </si>
  <si>
    <t>Colonne13328</t>
  </si>
  <si>
    <t>Colonne13329</t>
  </si>
  <si>
    <t>Colonne13330</t>
  </si>
  <si>
    <t>Colonne13331</t>
  </si>
  <si>
    <t>Colonne13332</t>
  </si>
  <si>
    <t>Colonne13333</t>
  </si>
  <si>
    <t>Colonne13334</t>
  </si>
  <si>
    <t>Colonne13335</t>
  </si>
  <si>
    <t>Colonne13336</t>
  </si>
  <si>
    <t>Colonne13337</t>
  </si>
  <si>
    <t>Colonne13338</t>
  </si>
  <si>
    <t>Colonne13339</t>
  </si>
  <si>
    <t>Colonne13340</t>
  </si>
  <si>
    <t>Colonne13341</t>
  </si>
  <si>
    <t>Colonne13342</t>
  </si>
  <si>
    <t>Colonne13343</t>
  </si>
  <si>
    <t>Colonne13344</t>
  </si>
  <si>
    <t>Colonne13345</t>
  </si>
  <si>
    <t>Colonne13346</t>
  </si>
  <si>
    <t>Colonne13347</t>
  </si>
  <si>
    <t>Colonne13348</t>
  </si>
  <si>
    <t>Colonne13349</t>
  </si>
  <si>
    <t>Colonne13350</t>
  </si>
  <si>
    <t>Colonne13351</t>
  </si>
  <si>
    <t>Colonne13352</t>
  </si>
  <si>
    <t>Colonne13353</t>
  </si>
  <si>
    <t>Colonne13354</t>
  </si>
  <si>
    <t>Colonne13355</t>
  </si>
  <si>
    <t>Colonne13356</t>
  </si>
  <si>
    <t>Colonne13357</t>
  </si>
  <si>
    <t>Colonne13358</t>
  </si>
  <si>
    <t>Colonne13359</t>
  </si>
  <si>
    <t>Colonne13360</t>
  </si>
  <si>
    <t>Colonne13361</t>
  </si>
  <si>
    <t>Colonne13362</t>
  </si>
  <si>
    <t>Colonne13363</t>
  </si>
  <si>
    <t>Colonne13364</t>
  </si>
  <si>
    <t>Colonne13365</t>
  </si>
  <si>
    <t>Colonne13366</t>
  </si>
  <si>
    <t>Colonne13367</t>
  </si>
  <si>
    <t>Colonne13368</t>
  </si>
  <si>
    <t>Colonne13369</t>
  </si>
  <si>
    <t>Colonne13370</t>
  </si>
  <si>
    <t>Colonne13371</t>
  </si>
  <si>
    <t>Colonne13372</t>
  </si>
  <si>
    <t>Colonne13373</t>
  </si>
  <si>
    <t>Colonne13374</t>
  </si>
  <si>
    <t>Colonne13375</t>
  </si>
  <si>
    <t>Colonne13376</t>
  </si>
  <si>
    <t>Colonne13377</t>
  </si>
  <si>
    <t>Colonne13378</t>
  </si>
  <si>
    <t>Colonne13379</t>
  </si>
  <si>
    <t>Colonne13380</t>
  </si>
  <si>
    <t>Colonne13381</t>
  </si>
  <si>
    <t>Colonne13382</t>
  </si>
  <si>
    <t>Colonne13383</t>
  </si>
  <si>
    <t>Colonne13384</t>
  </si>
  <si>
    <t>Colonne13385</t>
  </si>
  <si>
    <t>Colonne13386</t>
  </si>
  <si>
    <t>Colonne13387</t>
  </si>
  <si>
    <t>Colonne13388</t>
  </si>
  <si>
    <t>Colonne13389</t>
  </si>
  <si>
    <t>Colonne13390</t>
  </si>
  <si>
    <t>Colonne13391</t>
  </si>
  <si>
    <t>Colonne13392</t>
  </si>
  <si>
    <t>Colonne13393</t>
  </si>
  <si>
    <t>Colonne13394</t>
  </si>
  <si>
    <t>Colonne13395</t>
  </si>
  <si>
    <t>Colonne13396</t>
  </si>
  <si>
    <t>Colonne13397</t>
  </si>
  <si>
    <t>Colonne13398</t>
  </si>
  <si>
    <t>Colonne13399</t>
  </si>
  <si>
    <t>Colonne13400</t>
  </si>
  <si>
    <t>Colonne13401</t>
  </si>
  <si>
    <t>Colonne13402</t>
  </si>
  <si>
    <t>Colonne13403</t>
  </si>
  <si>
    <t>Colonne13404</t>
  </si>
  <si>
    <t>Colonne13405</t>
  </si>
  <si>
    <t>Colonne13406</t>
  </si>
  <si>
    <t>Colonne13407</t>
  </si>
  <si>
    <t>Colonne13408</t>
  </si>
  <si>
    <t>Colonne13409</t>
  </si>
  <si>
    <t>Colonne13410</t>
  </si>
  <si>
    <t>Colonne13411</t>
  </si>
  <si>
    <t>Colonne13412</t>
  </si>
  <si>
    <t>Colonne13413</t>
  </si>
  <si>
    <t>Colonne13414</t>
  </si>
  <si>
    <t>Colonne13415</t>
  </si>
  <si>
    <t>Colonne13416</t>
  </si>
  <si>
    <t>Colonne13417</t>
  </si>
  <si>
    <t>Colonne13418</t>
  </si>
  <si>
    <t>Colonne13419</t>
  </si>
  <si>
    <t>Colonne13420</t>
  </si>
  <si>
    <t>Colonne13421</t>
  </si>
  <si>
    <t>Colonne13422</t>
  </si>
  <si>
    <t>Colonne13423</t>
  </si>
  <si>
    <t>Colonne13424</t>
  </si>
  <si>
    <t>Colonne13425</t>
  </si>
  <si>
    <t>Colonne13426</t>
  </si>
  <si>
    <t>Colonne13427</t>
  </si>
  <si>
    <t>Colonne13428</t>
  </si>
  <si>
    <t>Colonne13429</t>
  </si>
  <si>
    <t>Colonne13430</t>
  </si>
  <si>
    <t>Colonne13431</t>
  </si>
  <si>
    <t>Colonne13432</t>
  </si>
  <si>
    <t>Colonne13433</t>
  </si>
  <si>
    <t>Colonne13434</t>
  </si>
  <si>
    <t>Colonne13435</t>
  </si>
  <si>
    <t>Colonne13436</t>
  </si>
  <si>
    <t>Colonne13437</t>
  </si>
  <si>
    <t>Colonne13438</t>
  </si>
  <si>
    <t>Colonne13439</t>
  </si>
  <si>
    <t>Colonne13440</t>
  </si>
  <si>
    <t>Colonne13441</t>
  </si>
  <si>
    <t>Colonne13442</t>
  </si>
  <si>
    <t>Colonne13443</t>
  </si>
  <si>
    <t>Colonne13444</t>
  </si>
  <si>
    <t>Colonne13445</t>
  </si>
  <si>
    <t>Colonne13446</t>
  </si>
  <si>
    <t>Colonne13447</t>
  </si>
  <si>
    <t>Colonne13448</t>
  </si>
  <si>
    <t>Colonne13449</t>
  </si>
  <si>
    <t>Colonne13450</t>
  </si>
  <si>
    <t>Colonne13451</t>
  </si>
  <si>
    <t>Colonne13452</t>
  </si>
  <si>
    <t>Colonne13453</t>
  </si>
  <si>
    <t>Colonne13454</t>
  </si>
  <si>
    <t>Colonne13455</t>
  </si>
  <si>
    <t>Colonne13456</t>
  </si>
  <si>
    <t>Colonne13457</t>
  </si>
  <si>
    <t>Colonne13458</t>
  </si>
  <si>
    <t>Colonne13459</t>
  </si>
  <si>
    <t>Colonne13460</t>
  </si>
  <si>
    <t>Colonne13461</t>
  </si>
  <si>
    <t>Colonne13462</t>
  </si>
  <si>
    <t>Colonne13463</t>
  </si>
  <si>
    <t>Colonne13464</t>
  </si>
  <si>
    <t>Colonne13465</t>
  </si>
  <si>
    <t>Colonne13466</t>
  </si>
  <si>
    <t>Colonne13467</t>
  </si>
  <si>
    <t>Colonne13468</t>
  </si>
  <si>
    <t>Colonne13469</t>
  </si>
  <si>
    <t>Colonne13470</t>
  </si>
  <si>
    <t>Colonne13471</t>
  </si>
  <si>
    <t>Colonne13472</t>
  </si>
  <si>
    <t>Colonne13473</t>
  </si>
  <si>
    <t>Colonne13474</t>
  </si>
  <si>
    <t>Colonne13475</t>
  </si>
  <si>
    <t>Colonne13476</t>
  </si>
  <si>
    <t>Colonne13477</t>
  </si>
  <si>
    <t>Colonne13478</t>
  </si>
  <si>
    <t>Colonne13479</t>
  </si>
  <si>
    <t>Colonne13480</t>
  </si>
  <si>
    <t>Colonne13481</t>
  </si>
  <si>
    <t>Colonne13482</t>
  </si>
  <si>
    <t>Colonne13483</t>
  </si>
  <si>
    <t>Colonne13484</t>
  </si>
  <si>
    <t>Colonne13485</t>
  </si>
  <si>
    <t>Colonne13486</t>
  </si>
  <si>
    <t>Colonne13487</t>
  </si>
  <si>
    <t>Colonne13488</t>
  </si>
  <si>
    <t>Colonne13489</t>
  </si>
  <si>
    <t>Colonne13490</t>
  </si>
  <si>
    <t>Colonne13491</t>
  </si>
  <si>
    <t>Colonne13492</t>
  </si>
  <si>
    <t>Colonne13493</t>
  </si>
  <si>
    <t>Colonne13494</t>
  </si>
  <si>
    <t>Colonne13495</t>
  </si>
  <si>
    <t>Colonne13496</t>
  </si>
  <si>
    <t>Colonne13497</t>
  </si>
  <si>
    <t>Colonne13498</t>
  </si>
  <si>
    <t>Colonne13499</t>
  </si>
  <si>
    <t>Colonne13500</t>
  </si>
  <si>
    <t>Colonne13501</t>
  </si>
  <si>
    <t>Colonne13502</t>
  </si>
  <si>
    <t>Colonne13503</t>
  </si>
  <si>
    <t>Colonne13504</t>
  </si>
  <si>
    <t>Colonne13505</t>
  </si>
  <si>
    <t>Colonne13506</t>
  </si>
  <si>
    <t>Colonne13507</t>
  </si>
  <si>
    <t>Colonne13508</t>
  </si>
  <si>
    <t>Colonne13509</t>
  </si>
  <si>
    <t>Colonne13510</t>
  </si>
  <si>
    <t>Colonne13511</t>
  </si>
  <si>
    <t>Colonne13512</t>
  </si>
  <si>
    <t>Colonne13513</t>
  </si>
  <si>
    <t>Colonne13514</t>
  </si>
  <si>
    <t>Colonne13515</t>
  </si>
  <si>
    <t>Colonne13516</t>
  </si>
  <si>
    <t>Colonne13517</t>
  </si>
  <si>
    <t>Colonne13518</t>
  </si>
  <si>
    <t>Colonne13519</t>
  </si>
  <si>
    <t>Colonne13520</t>
  </si>
  <si>
    <t>Colonne13521</t>
  </si>
  <si>
    <t>Colonne13522</t>
  </si>
  <si>
    <t>Colonne13523</t>
  </si>
  <si>
    <t>Colonne13524</t>
  </si>
  <si>
    <t>Colonne13525</t>
  </si>
  <si>
    <t>Colonne13526</t>
  </si>
  <si>
    <t>Colonne13527</t>
  </si>
  <si>
    <t>Colonne13528</t>
  </si>
  <si>
    <t>Colonne13529</t>
  </si>
  <si>
    <t>Colonne13530</t>
  </si>
  <si>
    <t>Colonne13531</t>
  </si>
  <si>
    <t>Colonne13532</t>
  </si>
  <si>
    <t>Colonne13533</t>
  </si>
  <si>
    <t>Colonne13534</t>
  </si>
  <si>
    <t>Colonne13535</t>
  </si>
  <si>
    <t>Colonne13536</t>
  </si>
  <si>
    <t>Colonne13537</t>
  </si>
  <si>
    <t>Colonne13538</t>
  </si>
  <si>
    <t>Colonne13539</t>
  </si>
  <si>
    <t>Colonne13540</t>
  </si>
  <si>
    <t>Colonne13541</t>
  </si>
  <si>
    <t>Colonne13542</t>
  </si>
  <si>
    <t>Colonne13543</t>
  </si>
  <si>
    <t>Colonne13544</t>
  </si>
  <si>
    <t>Colonne13545</t>
  </si>
  <si>
    <t>Colonne13546</t>
  </si>
  <si>
    <t>Colonne13547</t>
  </si>
  <si>
    <t>Colonne13548</t>
  </si>
  <si>
    <t>Colonne13549</t>
  </si>
  <si>
    <t>Colonne13550</t>
  </si>
  <si>
    <t>Colonne13551</t>
  </si>
  <si>
    <t>Colonne13552</t>
  </si>
  <si>
    <t>Colonne13553</t>
  </si>
  <si>
    <t>Colonne13554</t>
  </si>
  <si>
    <t>Colonne13555</t>
  </si>
  <si>
    <t>Colonne13556</t>
  </si>
  <si>
    <t>Colonne13557</t>
  </si>
  <si>
    <t>Colonne13558</t>
  </si>
  <si>
    <t>Colonne13559</t>
  </si>
  <si>
    <t>Colonne13560</t>
  </si>
  <si>
    <t>Colonne13561</t>
  </si>
  <si>
    <t>Colonne13562</t>
  </si>
  <si>
    <t>Colonne13563</t>
  </si>
  <si>
    <t>Colonne13564</t>
  </si>
  <si>
    <t>Colonne13565</t>
  </si>
  <si>
    <t>Colonne13566</t>
  </si>
  <si>
    <t>Colonne13567</t>
  </si>
  <si>
    <t>Colonne13568</t>
  </si>
  <si>
    <t>Colonne13569</t>
  </si>
  <si>
    <t>Colonne13570</t>
  </si>
  <si>
    <t>Colonne13571</t>
  </si>
  <si>
    <t>Colonne13572</t>
  </si>
  <si>
    <t>Colonne13573</t>
  </si>
  <si>
    <t>Colonne13574</t>
  </si>
  <si>
    <t>Colonne13575</t>
  </si>
  <si>
    <t>Colonne13576</t>
  </si>
  <si>
    <t>Colonne13577</t>
  </si>
  <si>
    <t>Colonne13578</t>
  </si>
  <si>
    <t>Colonne13579</t>
  </si>
  <si>
    <t>Colonne13580</t>
  </si>
  <si>
    <t>Colonne13581</t>
  </si>
  <si>
    <t>Colonne13582</t>
  </si>
  <si>
    <t>Colonne13583</t>
  </si>
  <si>
    <t>Colonne13584</t>
  </si>
  <si>
    <t>Colonne13585</t>
  </si>
  <si>
    <t>Colonne13586</t>
  </si>
  <si>
    <t>Colonne13587</t>
  </si>
  <si>
    <t>Colonne13588</t>
  </si>
  <si>
    <t>Colonne13589</t>
  </si>
  <si>
    <t>Colonne13590</t>
  </si>
  <si>
    <t>Colonne13591</t>
  </si>
  <si>
    <t>Colonne13592</t>
  </si>
  <si>
    <t>Colonne13593</t>
  </si>
  <si>
    <t>Colonne13594</t>
  </si>
  <si>
    <t>Colonne13595</t>
  </si>
  <si>
    <t>Colonne13596</t>
  </si>
  <si>
    <t>Colonne13597</t>
  </si>
  <si>
    <t>Colonne13598</t>
  </si>
  <si>
    <t>Colonne13599</t>
  </si>
  <si>
    <t>Colonne13600</t>
  </si>
  <si>
    <t>Colonne13601</t>
  </si>
  <si>
    <t>Colonne13602</t>
  </si>
  <si>
    <t>Colonne13603</t>
  </si>
  <si>
    <t>Colonne13604</t>
  </si>
  <si>
    <t>Colonne13605</t>
  </si>
  <si>
    <t>Colonne13606</t>
  </si>
  <si>
    <t>Colonne13607</t>
  </si>
  <si>
    <t>Colonne13608</t>
  </si>
  <si>
    <t>Colonne13609</t>
  </si>
  <si>
    <t>Colonne13610</t>
  </si>
  <si>
    <t>Colonne13611</t>
  </si>
  <si>
    <t>Colonne13612</t>
  </si>
  <si>
    <t>Colonne13613</t>
  </si>
  <si>
    <t>Colonne13614</t>
  </si>
  <si>
    <t>Colonne13615</t>
  </si>
  <si>
    <t>Colonne13616</t>
  </si>
  <si>
    <t>Colonne13617</t>
  </si>
  <si>
    <t>Colonne13618</t>
  </si>
  <si>
    <t>Colonne13619</t>
  </si>
  <si>
    <t>Colonne13620</t>
  </si>
  <si>
    <t>Colonne13621</t>
  </si>
  <si>
    <t>Colonne13622</t>
  </si>
  <si>
    <t>Colonne13623</t>
  </si>
  <si>
    <t>Colonne13624</t>
  </si>
  <si>
    <t>Colonne13625</t>
  </si>
  <si>
    <t>Colonne13626</t>
  </si>
  <si>
    <t>Colonne13627</t>
  </si>
  <si>
    <t>Colonne13628</t>
  </si>
  <si>
    <t>Colonne13629</t>
  </si>
  <si>
    <t>Colonne13630</t>
  </si>
  <si>
    <t>Colonne13631</t>
  </si>
  <si>
    <t>Colonne13632</t>
  </si>
  <si>
    <t>Colonne13633</t>
  </si>
  <si>
    <t>Colonne13634</t>
  </si>
  <si>
    <t>Colonne13635</t>
  </si>
  <si>
    <t>Colonne13636</t>
  </si>
  <si>
    <t>Colonne13637</t>
  </si>
  <si>
    <t>Colonne13638</t>
  </si>
  <si>
    <t>Colonne13639</t>
  </si>
  <si>
    <t>Colonne13640</t>
  </si>
  <si>
    <t>Colonne13641</t>
  </si>
  <si>
    <t>Colonne13642</t>
  </si>
  <si>
    <t>Colonne13643</t>
  </si>
  <si>
    <t>Colonne13644</t>
  </si>
  <si>
    <t>Colonne13645</t>
  </si>
  <si>
    <t>Colonne13646</t>
  </si>
  <si>
    <t>Colonne13647</t>
  </si>
  <si>
    <t>Colonne13648</t>
  </si>
  <si>
    <t>Colonne13649</t>
  </si>
  <si>
    <t>Colonne13650</t>
  </si>
  <si>
    <t>Colonne13651</t>
  </si>
  <si>
    <t>Colonne13652</t>
  </si>
  <si>
    <t>Colonne13653</t>
  </si>
  <si>
    <t>Colonne13654</t>
  </si>
  <si>
    <t>Colonne13655</t>
  </si>
  <si>
    <t>Colonne13656</t>
  </si>
  <si>
    <t>Colonne13657</t>
  </si>
  <si>
    <t>Colonne13658</t>
  </si>
  <si>
    <t>Colonne13659</t>
  </si>
  <si>
    <t>Colonne13660</t>
  </si>
  <si>
    <t>Colonne13661</t>
  </si>
  <si>
    <t>Colonne13662</t>
  </si>
  <si>
    <t>Colonne13663</t>
  </si>
  <si>
    <t>Colonne13664</t>
  </si>
  <si>
    <t>Colonne13665</t>
  </si>
  <si>
    <t>Colonne13666</t>
  </si>
  <si>
    <t>Colonne13667</t>
  </si>
  <si>
    <t>Colonne13668</t>
  </si>
  <si>
    <t>Colonne13669</t>
  </si>
  <si>
    <t>Colonne13670</t>
  </si>
  <si>
    <t>Colonne13671</t>
  </si>
  <si>
    <t>Colonne13672</t>
  </si>
  <si>
    <t>Colonne13673</t>
  </si>
  <si>
    <t>Colonne13674</t>
  </si>
  <si>
    <t>Colonne13675</t>
  </si>
  <si>
    <t>Colonne13676</t>
  </si>
  <si>
    <t>Colonne13677</t>
  </si>
  <si>
    <t>Colonne13678</t>
  </si>
  <si>
    <t>Colonne13679</t>
  </si>
  <si>
    <t>Colonne13680</t>
  </si>
  <si>
    <t>Colonne13681</t>
  </si>
  <si>
    <t>Colonne13682</t>
  </si>
  <si>
    <t>Colonne13683</t>
  </si>
  <si>
    <t>Colonne13684</t>
  </si>
  <si>
    <t>Colonne13685</t>
  </si>
  <si>
    <t>Colonne13686</t>
  </si>
  <si>
    <t>Colonne13687</t>
  </si>
  <si>
    <t>Colonne13688</t>
  </si>
  <si>
    <t>Colonne13689</t>
  </si>
  <si>
    <t>Colonne13690</t>
  </si>
  <si>
    <t>Colonne13691</t>
  </si>
  <si>
    <t>Colonne13692</t>
  </si>
  <si>
    <t>Colonne13693</t>
  </si>
  <si>
    <t>Colonne13694</t>
  </si>
  <si>
    <t>Colonne13695</t>
  </si>
  <si>
    <t>Colonne13696</t>
  </si>
  <si>
    <t>Colonne13697</t>
  </si>
  <si>
    <t>Colonne13698</t>
  </si>
  <si>
    <t>Colonne13699</t>
  </si>
  <si>
    <t>Colonne13700</t>
  </si>
  <si>
    <t>Colonne13701</t>
  </si>
  <si>
    <t>Colonne13702</t>
  </si>
  <si>
    <t>Colonne13703</t>
  </si>
  <si>
    <t>Colonne13704</t>
  </si>
  <si>
    <t>Colonne13705</t>
  </si>
  <si>
    <t>Colonne13706</t>
  </si>
  <si>
    <t>Colonne13707</t>
  </si>
  <si>
    <t>Colonne13708</t>
  </si>
  <si>
    <t>Colonne13709</t>
  </si>
  <si>
    <t>Colonne13710</t>
  </si>
  <si>
    <t>Colonne13711</t>
  </si>
  <si>
    <t>Colonne13712</t>
  </si>
  <si>
    <t>Colonne13713</t>
  </si>
  <si>
    <t>Colonne13714</t>
  </si>
  <si>
    <t>Colonne13715</t>
  </si>
  <si>
    <t>Colonne13716</t>
  </si>
  <si>
    <t>Colonne13717</t>
  </si>
  <si>
    <t>Colonne13718</t>
  </si>
  <si>
    <t>Colonne13719</t>
  </si>
  <si>
    <t>Colonne13720</t>
  </si>
  <si>
    <t>Colonne13721</t>
  </si>
  <si>
    <t>Colonne13722</t>
  </si>
  <si>
    <t>Colonne13723</t>
  </si>
  <si>
    <t>Colonne13724</t>
  </si>
  <si>
    <t>Colonne13725</t>
  </si>
  <si>
    <t>Colonne13726</t>
  </si>
  <si>
    <t>Colonne13727</t>
  </si>
  <si>
    <t>Colonne13728</t>
  </si>
  <si>
    <t>Colonne13729</t>
  </si>
  <si>
    <t>Colonne13730</t>
  </si>
  <si>
    <t>Colonne13731</t>
  </si>
  <si>
    <t>Colonne13732</t>
  </si>
  <si>
    <t>Colonne13733</t>
  </si>
  <si>
    <t>Colonne13734</t>
  </si>
  <si>
    <t>Colonne13735</t>
  </si>
  <si>
    <t>Colonne13736</t>
  </si>
  <si>
    <t>Colonne13737</t>
  </si>
  <si>
    <t>Colonne13738</t>
  </si>
  <si>
    <t>Colonne13739</t>
  </si>
  <si>
    <t>Colonne13740</t>
  </si>
  <si>
    <t>Colonne13741</t>
  </si>
  <si>
    <t>Colonne13742</t>
  </si>
  <si>
    <t>Colonne13743</t>
  </si>
  <si>
    <t>Colonne13744</t>
  </si>
  <si>
    <t>Colonne13745</t>
  </si>
  <si>
    <t>Colonne13746</t>
  </si>
  <si>
    <t>Colonne13747</t>
  </si>
  <si>
    <t>Colonne13748</t>
  </si>
  <si>
    <t>Colonne13749</t>
  </si>
  <si>
    <t>Colonne13750</t>
  </si>
  <si>
    <t>Colonne13751</t>
  </si>
  <si>
    <t>Colonne13752</t>
  </si>
  <si>
    <t>Colonne13753</t>
  </si>
  <si>
    <t>Colonne13754</t>
  </si>
  <si>
    <t>Colonne13755</t>
  </si>
  <si>
    <t>Colonne13756</t>
  </si>
  <si>
    <t>Colonne13757</t>
  </si>
  <si>
    <t>Colonne13758</t>
  </si>
  <si>
    <t>Colonne13759</t>
  </si>
  <si>
    <t>Colonne13760</t>
  </si>
  <si>
    <t>Colonne13761</t>
  </si>
  <si>
    <t>Colonne13762</t>
  </si>
  <si>
    <t>Colonne13763</t>
  </si>
  <si>
    <t>Colonne13764</t>
  </si>
  <si>
    <t>Colonne13765</t>
  </si>
  <si>
    <t>Colonne13766</t>
  </si>
  <si>
    <t>Colonne13767</t>
  </si>
  <si>
    <t>Colonne13768</t>
  </si>
  <si>
    <t>Colonne13769</t>
  </si>
  <si>
    <t>Colonne13770</t>
  </si>
  <si>
    <t>Colonne13771</t>
  </si>
  <si>
    <t>Colonne13772</t>
  </si>
  <si>
    <t>Colonne13773</t>
  </si>
  <si>
    <t>Colonne13774</t>
  </si>
  <si>
    <t>Colonne13775</t>
  </si>
  <si>
    <t>Colonne13776</t>
  </si>
  <si>
    <t>Colonne13777</t>
  </si>
  <si>
    <t>Colonne13778</t>
  </si>
  <si>
    <t>Colonne13779</t>
  </si>
  <si>
    <t>Colonne13780</t>
  </si>
  <si>
    <t>Colonne13781</t>
  </si>
  <si>
    <t>Colonne13782</t>
  </si>
  <si>
    <t>Colonne13783</t>
  </si>
  <si>
    <t>Colonne13784</t>
  </si>
  <si>
    <t>Colonne13785</t>
  </si>
  <si>
    <t>Colonne13786</t>
  </si>
  <si>
    <t>Colonne13787</t>
  </si>
  <si>
    <t>Colonne13788</t>
  </si>
  <si>
    <t>Colonne13789</t>
  </si>
  <si>
    <t>Colonne13790</t>
  </si>
  <si>
    <t>Colonne13791</t>
  </si>
  <si>
    <t>Colonne13792</t>
  </si>
  <si>
    <t>Colonne13793</t>
  </si>
  <si>
    <t>Colonne13794</t>
  </si>
  <si>
    <t>Colonne13795</t>
  </si>
  <si>
    <t>Colonne13796</t>
  </si>
  <si>
    <t>Colonne13797</t>
  </si>
  <si>
    <t>Colonne13798</t>
  </si>
  <si>
    <t>Colonne13799</t>
  </si>
  <si>
    <t>Colonne13800</t>
  </si>
  <si>
    <t>Colonne13801</t>
  </si>
  <si>
    <t>Colonne13802</t>
  </si>
  <si>
    <t>Colonne13803</t>
  </si>
  <si>
    <t>Colonne13804</t>
  </si>
  <si>
    <t>Colonne13805</t>
  </si>
  <si>
    <t>Colonne13806</t>
  </si>
  <si>
    <t>Colonne13807</t>
  </si>
  <si>
    <t>Colonne13808</t>
  </si>
  <si>
    <t>Colonne13809</t>
  </si>
  <si>
    <t>Colonne13810</t>
  </si>
  <si>
    <t>Colonne13811</t>
  </si>
  <si>
    <t>Colonne13812</t>
  </si>
  <si>
    <t>Colonne13813</t>
  </si>
  <si>
    <t>Colonne13814</t>
  </si>
  <si>
    <t>Colonne13815</t>
  </si>
  <si>
    <t>Colonne13816</t>
  </si>
  <si>
    <t>Colonne13817</t>
  </si>
  <si>
    <t>Colonne13818</t>
  </si>
  <si>
    <t>Colonne13819</t>
  </si>
  <si>
    <t>Colonne13820</t>
  </si>
  <si>
    <t>Colonne13821</t>
  </si>
  <si>
    <t>Colonne13822</t>
  </si>
  <si>
    <t>Colonne13823</t>
  </si>
  <si>
    <t>Colonne13824</t>
  </si>
  <si>
    <t>Colonne13825</t>
  </si>
  <si>
    <t>Colonne13826</t>
  </si>
  <si>
    <t>Colonne13827</t>
  </si>
  <si>
    <t>Colonne13828</t>
  </si>
  <si>
    <t>Colonne13829</t>
  </si>
  <si>
    <t>Colonne13830</t>
  </si>
  <si>
    <t>Colonne13831</t>
  </si>
  <si>
    <t>Colonne13832</t>
  </si>
  <si>
    <t>Colonne13833</t>
  </si>
  <si>
    <t>Colonne13834</t>
  </si>
  <si>
    <t>Colonne13835</t>
  </si>
  <si>
    <t>Colonne13836</t>
  </si>
  <si>
    <t>Colonne13837</t>
  </si>
  <si>
    <t>Colonne13838</t>
  </si>
  <si>
    <t>Colonne13839</t>
  </si>
  <si>
    <t>Colonne13840</t>
  </si>
  <si>
    <t>Colonne13841</t>
  </si>
  <si>
    <t>Colonne13842</t>
  </si>
  <si>
    <t>Colonne13843</t>
  </si>
  <si>
    <t>Colonne13844</t>
  </si>
  <si>
    <t>Colonne13845</t>
  </si>
  <si>
    <t>Colonne13846</t>
  </si>
  <si>
    <t>Colonne13847</t>
  </si>
  <si>
    <t>Colonne13848</t>
  </si>
  <si>
    <t>Colonne13849</t>
  </si>
  <si>
    <t>Colonne13850</t>
  </si>
  <si>
    <t>Colonne13851</t>
  </si>
  <si>
    <t>Colonne13852</t>
  </si>
  <si>
    <t>Colonne13853</t>
  </si>
  <si>
    <t>Colonne13854</t>
  </si>
  <si>
    <t>Colonne13855</t>
  </si>
  <si>
    <t>Colonne13856</t>
  </si>
  <si>
    <t>Colonne13857</t>
  </si>
  <si>
    <t>Colonne13858</t>
  </si>
  <si>
    <t>Colonne13859</t>
  </si>
  <si>
    <t>Colonne13860</t>
  </si>
  <si>
    <t>Colonne13861</t>
  </si>
  <si>
    <t>Colonne13862</t>
  </si>
  <si>
    <t>Colonne13863</t>
  </si>
  <si>
    <t>Colonne13864</t>
  </si>
  <si>
    <t>Colonne13865</t>
  </si>
  <si>
    <t>Colonne13866</t>
  </si>
  <si>
    <t>Colonne13867</t>
  </si>
  <si>
    <t>Colonne13868</t>
  </si>
  <si>
    <t>Colonne13869</t>
  </si>
  <si>
    <t>Colonne13870</t>
  </si>
  <si>
    <t>Colonne13871</t>
  </si>
  <si>
    <t>Colonne13872</t>
  </si>
  <si>
    <t>Colonne13873</t>
  </si>
  <si>
    <t>Colonne13874</t>
  </si>
  <si>
    <t>Colonne13875</t>
  </si>
  <si>
    <t>Colonne13876</t>
  </si>
  <si>
    <t>Colonne13877</t>
  </si>
  <si>
    <t>Colonne13878</t>
  </si>
  <si>
    <t>Colonne13879</t>
  </si>
  <si>
    <t>Colonne13880</t>
  </si>
  <si>
    <t>Colonne13881</t>
  </si>
  <si>
    <t>Colonne13882</t>
  </si>
  <si>
    <t>Colonne13883</t>
  </si>
  <si>
    <t>Colonne13884</t>
  </si>
  <si>
    <t>Colonne13885</t>
  </si>
  <si>
    <t>Colonne13886</t>
  </si>
  <si>
    <t>Colonne13887</t>
  </si>
  <si>
    <t>Colonne13888</t>
  </si>
  <si>
    <t>Colonne13889</t>
  </si>
  <si>
    <t>Colonne13890</t>
  </si>
  <si>
    <t>Colonne13891</t>
  </si>
  <si>
    <t>Colonne13892</t>
  </si>
  <si>
    <t>Colonne13893</t>
  </si>
  <si>
    <t>Colonne13894</t>
  </si>
  <si>
    <t>Colonne13895</t>
  </si>
  <si>
    <t>Colonne13896</t>
  </si>
  <si>
    <t>Colonne13897</t>
  </si>
  <si>
    <t>Colonne13898</t>
  </si>
  <si>
    <t>Colonne13899</t>
  </si>
  <si>
    <t>Colonne13900</t>
  </si>
  <si>
    <t>Colonne13901</t>
  </si>
  <si>
    <t>Colonne13902</t>
  </si>
  <si>
    <t>Colonne13903</t>
  </si>
  <si>
    <t>Colonne13904</t>
  </si>
  <si>
    <t>Colonne13905</t>
  </si>
  <si>
    <t>Colonne13906</t>
  </si>
  <si>
    <t>Colonne13907</t>
  </si>
  <si>
    <t>Colonne13908</t>
  </si>
  <si>
    <t>Colonne13909</t>
  </si>
  <si>
    <t>Colonne13910</t>
  </si>
  <si>
    <t>Colonne13911</t>
  </si>
  <si>
    <t>Colonne13912</t>
  </si>
  <si>
    <t>Colonne13913</t>
  </si>
  <si>
    <t>Colonne13914</t>
  </si>
  <si>
    <t>Colonne13915</t>
  </si>
  <si>
    <t>Colonne13916</t>
  </si>
  <si>
    <t>Colonne13917</t>
  </si>
  <si>
    <t>Colonne13918</t>
  </si>
  <si>
    <t>Colonne13919</t>
  </si>
  <si>
    <t>Colonne13920</t>
  </si>
  <si>
    <t>Colonne13921</t>
  </si>
  <si>
    <t>Colonne13922</t>
  </si>
  <si>
    <t>Colonne13923</t>
  </si>
  <si>
    <t>Colonne13924</t>
  </si>
  <si>
    <t>Colonne13925</t>
  </si>
  <si>
    <t>Colonne13926</t>
  </si>
  <si>
    <t>Colonne13927</t>
  </si>
  <si>
    <t>Colonne13928</t>
  </si>
  <si>
    <t>Colonne13929</t>
  </si>
  <si>
    <t>Colonne13930</t>
  </si>
  <si>
    <t>Colonne13931</t>
  </si>
  <si>
    <t>Colonne13932</t>
  </si>
  <si>
    <t>Colonne13933</t>
  </si>
  <si>
    <t>Colonne13934</t>
  </si>
  <si>
    <t>Colonne13935</t>
  </si>
  <si>
    <t>Colonne13936</t>
  </si>
  <si>
    <t>Colonne13937</t>
  </si>
  <si>
    <t>Colonne13938</t>
  </si>
  <si>
    <t>Colonne13939</t>
  </si>
  <si>
    <t>Colonne13940</t>
  </si>
  <si>
    <t>Colonne13941</t>
  </si>
  <si>
    <t>Colonne13942</t>
  </si>
  <si>
    <t>Colonne13943</t>
  </si>
  <si>
    <t>Colonne13944</t>
  </si>
  <si>
    <t>Colonne13945</t>
  </si>
  <si>
    <t>Colonne13946</t>
  </si>
  <si>
    <t>Colonne13947</t>
  </si>
  <si>
    <t>Colonne13948</t>
  </si>
  <si>
    <t>Colonne13949</t>
  </si>
  <si>
    <t>Colonne13950</t>
  </si>
  <si>
    <t>Colonne13951</t>
  </si>
  <si>
    <t>Colonne13952</t>
  </si>
  <si>
    <t>Colonne13953</t>
  </si>
  <si>
    <t>Colonne13954</t>
  </si>
  <si>
    <t>Colonne13955</t>
  </si>
  <si>
    <t>Colonne13956</t>
  </si>
  <si>
    <t>Colonne13957</t>
  </si>
  <si>
    <t>Colonne13958</t>
  </si>
  <si>
    <t>Colonne13959</t>
  </si>
  <si>
    <t>Colonne13960</t>
  </si>
  <si>
    <t>Colonne13961</t>
  </si>
  <si>
    <t>Colonne13962</t>
  </si>
  <si>
    <t>Colonne13963</t>
  </si>
  <si>
    <t>Colonne13964</t>
  </si>
  <si>
    <t>Colonne13965</t>
  </si>
  <si>
    <t>Colonne13966</t>
  </si>
  <si>
    <t>Colonne13967</t>
  </si>
  <si>
    <t>Colonne13968</t>
  </si>
  <si>
    <t>Colonne13969</t>
  </si>
  <si>
    <t>Colonne13970</t>
  </si>
  <si>
    <t>Colonne13971</t>
  </si>
  <si>
    <t>Colonne13972</t>
  </si>
  <si>
    <t>Colonne13973</t>
  </si>
  <si>
    <t>Colonne13974</t>
  </si>
  <si>
    <t>Colonne13975</t>
  </si>
  <si>
    <t>Colonne13976</t>
  </si>
  <si>
    <t>Colonne13977</t>
  </si>
  <si>
    <t>Colonne13978</t>
  </si>
  <si>
    <t>Colonne13979</t>
  </si>
  <si>
    <t>Colonne13980</t>
  </si>
  <si>
    <t>Colonne13981</t>
  </si>
  <si>
    <t>Colonne13982</t>
  </si>
  <si>
    <t>Colonne13983</t>
  </si>
  <si>
    <t>Colonne13984</t>
  </si>
  <si>
    <t>Colonne13985</t>
  </si>
  <si>
    <t>Colonne13986</t>
  </si>
  <si>
    <t>Colonne13987</t>
  </si>
  <si>
    <t>Colonne13988</t>
  </si>
  <si>
    <t>Colonne13989</t>
  </si>
  <si>
    <t>Colonne13990</t>
  </si>
  <si>
    <t>Colonne13991</t>
  </si>
  <si>
    <t>Colonne13992</t>
  </si>
  <si>
    <t>Colonne13993</t>
  </si>
  <si>
    <t>Colonne13994</t>
  </si>
  <si>
    <t>Colonne13995</t>
  </si>
  <si>
    <t>Colonne13996</t>
  </si>
  <si>
    <t>Colonne13997</t>
  </si>
  <si>
    <t>Colonne13998</t>
  </si>
  <si>
    <t>Colonne13999</t>
  </si>
  <si>
    <t>Colonne14000</t>
  </si>
  <si>
    <t>Colonne14001</t>
  </si>
  <si>
    <t>Colonne14002</t>
  </si>
  <si>
    <t>Colonne14003</t>
  </si>
  <si>
    <t>Colonne14004</t>
  </si>
  <si>
    <t>Colonne14005</t>
  </si>
  <si>
    <t>Colonne14006</t>
  </si>
  <si>
    <t>Colonne14007</t>
  </si>
  <si>
    <t>Colonne14008</t>
  </si>
  <si>
    <t>Colonne14009</t>
  </si>
  <si>
    <t>Colonne14010</t>
  </si>
  <si>
    <t>Colonne14011</t>
  </si>
  <si>
    <t>Colonne14012</t>
  </si>
  <si>
    <t>Colonne14013</t>
  </si>
  <si>
    <t>Colonne14014</t>
  </si>
  <si>
    <t>Colonne14015</t>
  </si>
  <si>
    <t>Colonne14016</t>
  </si>
  <si>
    <t>Colonne14017</t>
  </si>
  <si>
    <t>Colonne14018</t>
  </si>
  <si>
    <t>Colonne14019</t>
  </si>
  <si>
    <t>Colonne14020</t>
  </si>
  <si>
    <t>Colonne14021</t>
  </si>
  <si>
    <t>Colonne14022</t>
  </si>
  <si>
    <t>Colonne14023</t>
  </si>
  <si>
    <t>Colonne14024</t>
  </si>
  <si>
    <t>Colonne14025</t>
  </si>
  <si>
    <t>Colonne14026</t>
  </si>
  <si>
    <t>Colonne14027</t>
  </si>
  <si>
    <t>Colonne14028</t>
  </si>
  <si>
    <t>Colonne14029</t>
  </si>
  <si>
    <t>Colonne14030</t>
  </si>
  <si>
    <t>Colonne14031</t>
  </si>
  <si>
    <t>Colonne14032</t>
  </si>
  <si>
    <t>Colonne14033</t>
  </si>
  <si>
    <t>Colonne14034</t>
  </si>
  <si>
    <t>Colonne14035</t>
  </si>
  <si>
    <t>Colonne14036</t>
  </si>
  <si>
    <t>Colonne14037</t>
  </si>
  <si>
    <t>Colonne14038</t>
  </si>
  <si>
    <t>Colonne14039</t>
  </si>
  <si>
    <t>Colonne14040</t>
  </si>
  <si>
    <t>Colonne14041</t>
  </si>
  <si>
    <t>Colonne14042</t>
  </si>
  <si>
    <t>Colonne14043</t>
  </si>
  <si>
    <t>Colonne14044</t>
  </si>
  <si>
    <t>Colonne14045</t>
  </si>
  <si>
    <t>Colonne14046</t>
  </si>
  <si>
    <t>Colonne14047</t>
  </si>
  <si>
    <t>Colonne14048</t>
  </si>
  <si>
    <t>Colonne14049</t>
  </si>
  <si>
    <t>Colonne14050</t>
  </si>
  <si>
    <t>Colonne14051</t>
  </si>
  <si>
    <t>Colonne14052</t>
  </si>
  <si>
    <t>Colonne14053</t>
  </si>
  <si>
    <t>Colonne14054</t>
  </si>
  <si>
    <t>Colonne14055</t>
  </si>
  <si>
    <t>Colonne14056</t>
  </si>
  <si>
    <t>Colonne14057</t>
  </si>
  <si>
    <t>Colonne14058</t>
  </si>
  <si>
    <t>Colonne14059</t>
  </si>
  <si>
    <t>Colonne14060</t>
  </si>
  <si>
    <t>Colonne14061</t>
  </si>
  <si>
    <t>Colonne14062</t>
  </si>
  <si>
    <t>Colonne14063</t>
  </si>
  <si>
    <t>Colonne14064</t>
  </si>
  <si>
    <t>Colonne14065</t>
  </si>
  <si>
    <t>Colonne14066</t>
  </si>
  <si>
    <t>Colonne14067</t>
  </si>
  <si>
    <t>Colonne14068</t>
  </si>
  <si>
    <t>Colonne14069</t>
  </si>
  <si>
    <t>Colonne14070</t>
  </si>
  <si>
    <t>Colonne14071</t>
  </si>
  <si>
    <t>Colonne14072</t>
  </si>
  <si>
    <t>Colonne14073</t>
  </si>
  <si>
    <t>Colonne14074</t>
  </si>
  <si>
    <t>Colonne14075</t>
  </si>
  <si>
    <t>Colonne14076</t>
  </si>
  <si>
    <t>Colonne14077</t>
  </si>
  <si>
    <t>Colonne14078</t>
  </si>
  <si>
    <t>Colonne14079</t>
  </si>
  <si>
    <t>Colonne14080</t>
  </si>
  <si>
    <t>Colonne14081</t>
  </si>
  <si>
    <t>Colonne14082</t>
  </si>
  <si>
    <t>Colonne14083</t>
  </si>
  <si>
    <t>Colonne14084</t>
  </si>
  <si>
    <t>Colonne14085</t>
  </si>
  <si>
    <t>Colonne14086</t>
  </si>
  <si>
    <t>Colonne14087</t>
  </si>
  <si>
    <t>Colonne14088</t>
  </si>
  <si>
    <t>Colonne14089</t>
  </si>
  <si>
    <t>Colonne14090</t>
  </si>
  <si>
    <t>Colonne14091</t>
  </si>
  <si>
    <t>Colonne14092</t>
  </si>
  <si>
    <t>Colonne14093</t>
  </si>
  <si>
    <t>Colonne14094</t>
  </si>
  <si>
    <t>Colonne14095</t>
  </si>
  <si>
    <t>Colonne14096</t>
  </si>
  <si>
    <t>Colonne14097</t>
  </si>
  <si>
    <t>Colonne14098</t>
  </si>
  <si>
    <t>Colonne14099</t>
  </si>
  <si>
    <t>Colonne14100</t>
  </si>
  <si>
    <t>Colonne14101</t>
  </si>
  <si>
    <t>Colonne14102</t>
  </si>
  <si>
    <t>Colonne14103</t>
  </si>
  <si>
    <t>Colonne14104</t>
  </si>
  <si>
    <t>Colonne14105</t>
  </si>
  <si>
    <t>Colonne14106</t>
  </si>
  <si>
    <t>Colonne14107</t>
  </si>
  <si>
    <t>Colonne14108</t>
  </si>
  <si>
    <t>Colonne14109</t>
  </si>
  <si>
    <t>Colonne14110</t>
  </si>
  <si>
    <t>Colonne14111</t>
  </si>
  <si>
    <t>Colonne14112</t>
  </si>
  <si>
    <t>Colonne14113</t>
  </si>
  <si>
    <t>Colonne14114</t>
  </si>
  <si>
    <t>Colonne14115</t>
  </si>
  <si>
    <t>Colonne14116</t>
  </si>
  <si>
    <t>Colonne14117</t>
  </si>
  <si>
    <t>Colonne14118</t>
  </si>
  <si>
    <t>Colonne14119</t>
  </si>
  <si>
    <t>Colonne14120</t>
  </si>
  <si>
    <t>Colonne14121</t>
  </si>
  <si>
    <t>Colonne14122</t>
  </si>
  <si>
    <t>Colonne14123</t>
  </si>
  <si>
    <t>Colonne14124</t>
  </si>
  <si>
    <t>Colonne14125</t>
  </si>
  <si>
    <t>Colonne14126</t>
  </si>
  <si>
    <t>Colonne14127</t>
  </si>
  <si>
    <t>Colonne14128</t>
  </si>
  <si>
    <t>Colonne14129</t>
  </si>
  <si>
    <t>Colonne14130</t>
  </si>
  <si>
    <t>Colonne14131</t>
  </si>
  <si>
    <t>Colonne14132</t>
  </si>
  <si>
    <t>Colonne14133</t>
  </si>
  <si>
    <t>Colonne14134</t>
  </si>
  <si>
    <t>Colonne14135</t>
  </si>
  <si>
    <t>Colonne14136</t>
  </si>
  <si>
    <t>Colonne14137</t>
  </si>
  <si>
    <t>Colonne14138</t>
  </si>
  <si>
    <t>Colonne14139</t>
  </si>
  <si>
    <t>Colonne14140</t>
  </si>
  <si>
    <t>Colonne14141</t>
  </si>
  <si>
    <t>Colonne14142</t>
  </si>
  <si>
    <t>Colonne14143</t>
  </si>
  <si>
    <t>Colonne14144</t>
  </si>
  <si>
    <t>Colonne14145</t>
  </si>
  <si>
    <t>Colonne14146</t>
  </si>
  <si>
    <t>Colonne14147</t>
  </si>
  <si>
    <t>Colonne14148</t>
  </si>
  <si>
    <t>Colonne14149</t>
  </si>
  <si>
    <t>Colonne14150</t>
  </si>
  <si>
    <t>Colonne14151</t>
  </si>
  <si>
    <t>Colonne14152</t>
  </si>
  <si>
    <t>Colonne14153</t>
  </si>
  <si>
    <t>Colonne14154</t>
  </si>
  <si>
    <t>Colonne14155</t>
  </si>
  <si>
    <t>Colonne14156</t>
  </si>
  <si>
    <t>Colonne14157</t>
  </si>
  <si>
    <t>Colonne14158</t>
  </si>
  <si>
    <t>Colonne14159</t>
  </si>
  <si>
    <t>Colonne14160</t>
  </si>
  <si>
    <t>Colonne14161</t>
  </si>
  <si>
    <t>Colonne14162</t>
  </si>
  <si>
    <t>Colonne14163</t>
  </si>
  <si>
    <t>Colonne14164</t>
  </si>
  <si>
    <t>Colonne14165</t>
  </si>
  <si>
    <t>Colonne14166</t>
  </si>
  <si>
    <t>Colonne14167</t>
  </si>
  <si>
    <t>Colonne14168</t>
  </si>
  <si>
    <t>Colonne14169</t>
  </si>
  <si>
    <t>Colonne14170</t>
  </si>
  <si>
    <t>Colonne14171</t>
  </si>
  <si>
    <t>Colonne14172</t>
  </si>
  <si>
    <t>Colonne14173</t>
  </si>
  <si>
    <t>Colonne14174</t>
  </si>
  <si>
    <t>Colonne14175</t>
  </si>
  <si>
    <t>Colonne14176</t>
  </si>
  <si>
    <t>Colonne14177</t>
  </si>
  <si>
    <t>Colonne14178</t>
  </si>
  <si>
    <t>Colonne14179</t>
  </si>
  <si>
    <t>Colonne14180</t>
  </si>
  <si>
    <t>Colonne14181</t>
  </si>
  <si>
    <t>Colonne14182</t>
  </si>
  <si>
    <t>Colonne14183</t>
  </si>
  <si>
    <t>Colonne14184</t>
  </si>
  <si>
    <t>Colonne14185</t>
  </si>
  <si>
    <t>Colonne14186</t>
  </si>
  <si>
    <t>Colonne14187</t>
  </si>
  <si>
    <t>Colonne14188</t>
  </si>
  <si>
    <t>Colonne14189</t>
  </si>
  <si>
    <t>Colonne14190</t>
  </si>
  <si>
    <t>Colonne14191</t>
  </si>
  <si>
    <t>Colonne14192</t>
  </si>
  <si>
    <t>Colonne14193</t>
  </si>
  <si>
    <t>Colonne14194</t>
  </si>
  <si>
    <t>Colonne14195</t>
  </si>
  <si>
    <t>Colonne14196</t>
  </si>
  <si>
    <t>Colonne14197</t>
  </si>
  <si>
    <t>Colonne14198</t>
  </si>
  <si>
    <t>Colonne14199</t>
  </si>
  <si>
    <t>Colonne14200</t>
  </si>
  <si>
    <t>Colonne14201</t>
  </si>
  <si>
    <t>Colonne14202</t>
  </si>
  <si>
    <t>Colonne14203</t>
  </si>
  <si>
    <t>Colonne14204</t>
  </si>
  <si>
    <t>Colonne14205</t>
  </si>
  <si>
    <t>Colonne14206</t>
  </si>
  <si>
    <t>Colonne14207</t>
  </si>
  <si>
    <t>Colonne14208</t>
  </si>
  <si>
    <t>Colonne14209</t>
  </si>
  <si>
    <t>Colonne14210</t>
  </si>
  <si>
    <t>Colonne14211</t>
  </si>
  <si>
    <t>Colonne14212</t>
  </si>
  <si>
    <t>Colonne14213</t>
  </si>
  <si>
    <t>Colonne14214</t>
  </si>
  <si>
    <t>Colonne14215</t>
  </si>
  <si>
    <t>Colonne14216</t>
  </si>
  <si>
    <t>Colonne14217</t>
  </si>
  <si>
    <t>Colonne14218</t>
  </si>
  <si>
    <t>Colonne14219</t>
  </si>
  <si>
    <t>Colonne14220</t>
  </si>
  <si>
    <t>Colonne14221</t>
  </si>
  <si>
    <t>Colonne14222</t>
  </si>
  <si>
    <t>Colonne14223</t>
  </si>
  <si>
    <t>Colonne14224</t>
  </si>
  <si>
    <t>Colonne14225</t>
  </si>
  <si>
    <t>Colonne14226</t>
  </si>
  <si>
    <t>Colonne14227</t>
  </si>
  <si>
    <t>Colonne14228</t>
  </si>
  <si>
    <t>Colonne14229</t>
  </si>
  <si>
    <t>Colonne14230</t>
  </si>
  <si>
    <t>Colonne14231</t>
  </si>
  <si>
    <t>Colonne14232</t>
  </si>
  <si>
    <t>Colonne14233</t>
  </si>
  <si>
    <t>Colonne14234</t>
  </si>
  <si>
    <t>Colonne14235</t>
  </si>
  <si>
    <t>Colonne14236</t>
  </si>
  <si>
    <t>Colonne14237</t>
  </si>
  <si>
    <t>Colonne14238</t>
  </si>
  <si>
    <t>Colonne14239</t>
  </si>
  <si>
    <t>Colonne14240</t>
  </si>
  <si>
    <t>Colonne14241</t>
  </si>
  <si>
    <t>Colonne14242</t>
  </si>
  <si>
    <t>Colonne14243</t>
  </si>
  <si>
    <t>Colonne14244</t>
  </si>
  <si>
    <t>Colonne14245</t>
  </si>
  <si>
    <t>Colonne14246</t>
  </si>
  <si>
    <t>Colonne14247</t>
  </si>
  <si>
    <t>Colonne14248</t>
  </si>
  <si>
    <t>Colonne14249</t>
  </si>
  <si>
    <t>Colonne14250</t>
  </si>
  <si>
    <t>Colonne14251</t>
  </si>
  <si>
    <t>Colonne14252</t>
  </si>
  <si>
    <t>Colonne14253</t>
  </si>
  <si>
    <t>Colonne14254</t>
  </si>
  <si>
    <t>Colonne14255</t>
  </si>
  <si>
    <t>Colonne14256</t>
  </si>
  <si>
    <t>Colonne14257</t>
  </si>
  <si>
    <t>Colonne14258</t>
  </si>
  <si>
    <t>Colonne14259</t>
  </si>
  <si>
    <t>Colonne14260</t>
  </si>
  <si>
    <t>Colonne14261</t>
  </si>
  <si>
    <t>Colonne14262</t>
  </si>
  <si>
    <t>Colonne14263</t>
  </si>
  <si>
    <t>Colonne14264</t>
  </si>
  <si>
    <t>Colonne14265</t>
  </si>
  <si>
    <t>Colonne14266</t>
  </si>
  <si>
    <t>Colonne14267</t>
  </si>
  <si>
    <t>Colonne14268</t>
  </si>
  <si>
    <t>Colonne14269</t>
  </si>
  <si>
    <t>Colonne14270</t>
  </si>
  <si>
    <t>Colonne14271</t>
  </si>
  <si>
    <t>Colonne14272</t>
  </si>
  <si>
    <t>Colonne14273</t>
  </si>
  <si>
    <t>Colonne14274</t>
  </si>
  <si>
    <t>Colonne14275</t>
  </si>
  <si>
    <t>Colonne14276</t>
  </si>
  <si>
    <t>Colonne14277</t>
  </si>
  <si>
    <t>Colonne14278</t>
  </si>
  <si>
    <t>Colonne14279</t>
  </si>
  <si>
    <t>Colonne14280</t>
  </si>
  <si>
    <t>Colonne14281</t>
  </si>
  <si>
    <t>Colonne14282</t>
  </si>
  <si>
    <t>Colonne14283</t>
  </si>
  <si>
    <t>Colonne14284</t>
  </si>
  <si>
    <t>Colonne14285</t>
  </si>
  <si>
    <t>Colonne14286</t>
  </si>
  <si>
    <t>Colonne14287</t>
  </si>
  <si>
    <t>Colonne14288</t>
  </si>
  <si>
    <t>Colonne14289</t>
  </si>
  <si>
    <t>Colonne14290</t>
  </si>
  <si>
    <t>Colonne14291</t>
  </si>
  <si>
    <t>Colonne14292</t>
  </si>
  <si>
    <t>Colonne14293</t>
  </si>
  <si>
    <t>Colonne14294</t>
  </si>
  <si>
    <t>Colonne14295</t>
  </si>
  <si>
    <t>Colonne14296</t>
  </si>
  <si>
    <t>Colonne14297</t>
  </si>
  <si>
    <t>Colonne14298</t>
  </si>
  <si>
    <t>Colonne14299</t>
  </si>
  <si>
    <t>Colonne14300</t>
  </si>
  <si>
    <t>Colonne14301</t>
  </si>
  <si>
    <t>Colonne14302</t>
  </si>
  <si>
    <t>Colonne14303</t>
  </si>
  <si>
    <t>Colonne14304</t>
  </si>
  <si>
    <t>Colonne14305</t>
  </si>
  <si>
    <t>Colonne14306</t>
  </si>
  <si>
    <t>Colonne14307</t>
  </si>
  <si>
    <t>Colonne14308</t>
  </si>
  <si>
    <t>Colonne14309</t>
  </si>
  <si>
    <t>Colonne14310</t>
  </si>
  <si>
    <t>Colonne14311</t>
  </si>
  <si>
    <t>Colonne14312</t>
  </si>
  <si>
    <t>Colonne14313</t>
  </si>
  <si>
    <t>Colonne14314</t>
  </si>
  <si>
    <t>Colonne14315</t>
  </si>
  <si>
    <t>Colonne14316</t>
  </si>
  <si>
    <t>Colonne14317</t>
  </si>
  <si>
    <t>Colonne14318</t>
  </si>
  <si>
    <t>Colonne14319</t>
  </si>
  <si>
    <t>Colonne14320</t>
  </si>
  <si>
    <t>Colonne14321</t>
  </si>
  <si>
    <t>Colonne14322</t>
  </si>
  <si>
    <t>Colonne14323</t>
  </si>
  <si>
    <t>Colonne14324</t>
  </si>
  <si>
    <t>Colonne14325</t>
  </si>
  <si>
    <t>Colonne14326</t>
  </si>
  <si>
    <t>Colonne14327</t>
  </si>
  <si>
    <t>Colonne14328</t>
  </si>
  <si>
    <t>Colonne14329</t>
  </si>
  <si>
    <t>Colonne14330</t>
  </si>
  <si>
    <t>Colonne14331</t>
  </si>
  <si>
    <t>Colonne14332</t>
  </si>
  <si>
    <t>Colonne14333</t>
  </si>
  <si>
    <t>Colonne14334</t>
  </si>
  <si>
    <t>Colonne14335</t>
  </si>
  <si>
    <t>Colonne14336</t>
  </si>
  <si>
    <t>Colonne14337</t>
  </si>
  <si>
    <t>Colonne14338</t>
  </si>
  <si>
    <t>Colonne14339</t>
  </si>
  <si>
    <t>Colonne14340</t>
  </si>
  <si>
    <t>Colonne14341</t>
  </si>
  <si>
    <t>Colonne14342</t>
  </si>
  <si>
    <t>Colonne14343</t>
  </si>
  <si>
    <t>Colonne14344</t>
  </si>
  <si>
    <t>Colonne14345</t>
  </si>
  <si>
    <t>Colonne14346</t>
  </si>
  <si>
    <t>Colonne14347</t>
  </si>
  <si>
    <t>Colonne14348</t>
  </si>
  <si>
    <t>Colonne14349</t>
  </si>
  <si>
    <t>Colonne14350</t>
  </si>
  <si>
    <t>Colonne14351</t>
  </si>
  <si>
    <t>Colonne14352</t>
  </si>
  <si>
    <t>Colonne14353</t>
  </si>
  <si>
    <t>Colonne14354</t>
  </si>
  <si>
    <t>Colonne14355</t>
  </si>
  <si>
    <t>Colonne14356</t>
  </si>
  <si>
    <t>Colonne14357</t>
  </si>
  <si>
    <t>Colonne14358</t>
  </si>
  <si>
    <t>Colonne14359</t>
  </si>
  <si>
    <t>Colonne14360</t>
  </si>
  <si>
    <t>Colonne14361</t>
  </si>
  <si>
    <t>Colonne14362</t>
  </si>
  <si>
    <t>Colonne14363</t>
  </si>
  <si>
    <t>Colonne14364</t>
  </si>
  <si>
    <t>Colonne14365</t>
  </si>
  <si>
    <t>Colonne14366</t>
  </si>
  <si>
    <t>Colonne14367</t>
  </si>
  <si>
    <t>Colonne14368</t>
  </si>
  <si>
    <t>Colonne14369</t>
  </si>
  <si>
    <t>Colonne14370</t>
  </si>
  <si>
    <t>Colonne14371</t>
  </si>
  <si>
    <t>Colonne14372</t>
  </si>
  <si>
    <t>Colonne14373</t>
  </si>
  <si>
    <t>Colonne14374</t>
  </si>
  <si>
    <t>Colonne14375</t>
  </si>
  <si>
    <t>Colonne14376</t>
  </si>
  <si>
    <t>Colonne14377</t>
  </si>
  <si>
    <t>Colonne14378</t>
  </si>
  <si>
    <t>Colonne14379</t>
  </si>
  <si>
    <t>Colonne14380</t>
  </si>
  <si>
    <t>Colonne14381</t>
  </si>
  <si>
    <t>Colonne14382</t>
  </si>
  <si>
    <t>Colonne14383</t>
  </si>
  <si>
    <t>Colonne14384</t>
  </si>
  <si>
    <t>Colonne14385</t>
  </si>
  <si>
    <t>Colonne14386</t>
  </si>
  <si>
    <t>Colonne14387</t>
  </si>
  <si>
    <t>Colonne14388</t>
  </si>
  <si>
    <t>Colonne14389</t>
  </si>
  <si>
    <t>Colonne14390</t>
  </si>
  <si>
    <t>Colonne14391</t>
  </si>
  <si>
    <t>Colonne14392</t>
  </si>
  <si>
    <t>Colonne14393</t>
  </si>
  <si>
    <t>Colonne14394</t>
  </si>
  <si>
    <t>Colonne14395</t>
  </si>
  <si>
    <t>Colonne14396</t>
  </si>
  <si>
    <t>Colonne14397</t>
  </si>
  <si>
    <t>Colonne14398</t>
  </si>
  <si>
    <t>Colonne14399</t>
  </si>
  <si>
    <t>Colonne14400</t>
  </si>
  <si>
    <t>Colonne14401</t>
  </si>
  <si>
    <t>Colonne14402</t>
  </si>
  <si>
    <t>Colonne14403</t>
  </si>
  <si>
    <t>Colonne14404</t>
  </si>
  <si>
    <t>Colonne14405</t>
  </si>
  <si>
    <t>Colonne14406</t>
  </si>
  <si>
    <t>Colonne14407</t>
  </si>
  <si>
    <t>Colonne14408</t>
  </si>
  <si>
    <t>Colonne14409</t>
  </si>
  <si>
    <t>Colonne14410</t>
  </si>
  <si>
    <t>Colonne14411</t>
  </si>
  <si>
    <t>Colonne14412</t>
  </si>
  <si>
    <t>Colonne14413</t>
  </si>
  <si>
    <t>Colonne14414</t>
  </si>
  <si>
    <t>Colonne14415</t>
  </si>
  <si>
    <t>Colonne14416</t>
  </si>
  <si>
    <t>Colonne14417</t>
  </si>
  <si>
    <t>Colonne14418</t>
  </si>
  <si>
    <t>Colonne14419</t>
  </si>
  <si>
    <t>Colonne14420</t>
  </si>
  <si>
    <t>Colonne14421</t>
  </si>
  <si>
    <t>Colonne14422</t>
  </si>
  <si>
    <t>Colonne14423</t>
  </si>
  <si>
    <t>Colonne14424</t>
  </si>
  <si>
    <t>Colonne14425</t>
  </si>
  <si>
    <t>Colonne14426</t>
  </si>
  <si>
    <t>Colonne14427</t>
  </si>
  <si>
    <t>Colonne14428</t>
  </si>
  <si>
    <t>Colonne14429</t>
  </si>
  <si>
    <t>Colonne14430</t>
  </si>
  <si>
    <t>Colonne14431</t>
  </si>
  <si>
    <t>Colonne14432</t>
  </si>
  <si>
    <t>Colonne14433</t>
  </si>
  <si>
    <t>Colonne14434</t>
  </si>
  <si>
    <t>Colonne14435</t>
  </si>
  <si>
    <t>Colonne14436</t>
  </si>
  <si>
    <t>Colonne14437</t>
  </si>
  <si>
    <t>Colonne14438</t>
  </si>
  <si>
    <t>Colonne14439</t>
  </si>
  <si>
    <t>Colonne14440</t>
  </si>
  <si>
    <t>Colonne14441</t>
  </si>
  <si>
    <t>Colonne14442</t>
  </si>
  <si>
    <t>Colonne14443</t>
  </si>
  <si>
    <t>Colonne14444</t>
  </si>
  <si>
    <t>Colonne14445</t>
  </si>
  <si>
    <t>Colonne14446</t>
  </si>
  <si>
    <t>Colonne14447</t>
  </si>
  <si>
    <t>Colonne14448</t>
  </si>
  <si>
    <t>Colonne14449</t>
  </si>
  <si>
    <t>Colonne14450</t>
  </si>
  <si>
    <t>Colonne14451</t>
  </si>
  <si>
    <t>Colonne14452</t>
  </si>
  <si>
    <t>Colonne14453</t>
  </si>
  <si>
    <t>Colonne14454</t>
  </si>
  <si>
    <t>Colonne14455</t>
  </si>
  <si>
    <t>Colonne14456</t>
  </si>
  <si>
    <t>Colonne14457</t>
  </si>
  <si>
    <t>Colonne14458</t>
  </si>
  <si>
    <t>Colonne14459</t>
  </si>
  <si>
    <t>Colonne14460</t>
  </si>
  <si>
    <t>Colonne14461</t>
  </si>
  <si>
    <t>Colonne14462</t>
  </si>
  <si>
    <t>Colonne14463</t>
  </si>
  <si>
    <t>Colonne14464</t>
  </si>
  <si>
    <t>Colonne14465</t>
  </si>
  <si>
    <t>Colonne14466</t>
  </si>
  <si>
    <t>Colonne14467</t>
  </si>
  <si>
    <t>Colonne14468</t>
  </si>
  <si>
    <t>Colonne14469</t>
  </si>
  <si>
    <t>Colonne14470</t>
  </si>
  <si>
    <t>Colonne14471</t>
  </si>
  <si>
    <t>Colonne14472</t>
  </si>
  <si>
    <t>Colonne14473</t>
  </si>
  <si>
    <t>Colonne14474</t>
  </si>
  <si>
    <t>Colonne14475</t>
  </si>
  <si>
    <t>Colonne14476</t>
  </si>
  <si>
    <t>Colonne14477</t>
  </si>
  <si>
    <t>Colonne14478</t>
  </si>
  <si>
    <t>Colonne14479</t>
  </si>
  <si>
    <t>Colonne14480</t>
  </si>
  <si>
    <t>Colonne14481</t>
  </si>
  <si>
    <t>Colonne14482</t>
  </si>
  <si>
    <t>Colonne14483</t>
  </si>
  <si>
    <t>Colonne14484</t>
  </si>
  <si>
    <t>Colonne14485</t>
  </si>
  <si>
    <t>Colonne14486</t>
  </si>
  <si>
    <t>Colonne14487</t>
  </si>
  <si>
    <t>Colonne14488</t>
  </si>
  <si>
    <t>Colonne14489</t>
  </si>
  <si>
    <t>Colonne14490</t>
  </si>
  <si>
    <t>Colonne14491</t>
  </si>
  <si>
    <t>Colonne14492</t>
  </si>
  <si>
    <t>Colonne14493</t>
  </si>
  <si>
    <t>Colonne14494</t>
  </si>
  <si>
    <t>Colonne14495</t>
  </si>
  <si>
    <t>Colonne14496</t>
  </si>
  <si>
    <t>Colonne14497</t>
  </si>
  <si>
    <t>Colonne14498</t>
  </si>
  <si>
    <t>Colonne14499</t>
  </si>
  <si>
    <t>Colonne14500</t>
  </si>
  <si>
    <t>Colonne14501</t>
  </si>
  <si>
    <t>Colonne14502</t>
  </si>
  <si>
    <t>Colonne14503</t>
  </si>
  <si>
    <t>Colonne14504</t>
  </si>
  <si>
    <t>Colonne14505</t>
  </si>
  <si>
    <t>Colonne14506</t>
  </si>
  <si>
    <t>Colonne14507</t>
  </si>
  <si>
    <t>Colonne14508</t>
  </si>
  <si>
    <t>Colonne14509</t>
  </si>
  <si>
    <t>Colonne14510</t>
  </si>
  <si>
    <t>Colonne14511</t>
  </si>
  <si>
    <t>Colonne14512</t>
  </si>
  <si>
    <t>Colonne14513</t>
  </si>
  <si>
    <t>Colonne14514</t>
  </si>
  <si>
    <t>Colonne14515</t>
  </si>
  <si>
    <t>Colonne14516</t>
  </si>
  <si>
    <t>Colonne14517</t>
  </si>
  <si>
    <t>Colonne14518</t>
  </si>
  <si>
    <t>Colonne14519</t>
  </si>
  <si>
    <t>Colonne14520</t>
  </si>
  <si>
    <t>Colonne14521</t>
  </si>
  <si>
    <t>Colonne14522</t>
  </si>
  <si>
    <t>Colonne14523</t>
  </si>
  <si>
    <t>Colonne14524</t>
  </si>
  <si>
    <t>Colonne14525</t>
  </si>
  <si>
    <t>Colonne14526</t>
  </si>
  <si>
    <t>Colonne14527</t>
  </si>
  <si>
    <t>Colonne14528</t>
  </si>
  <si>
    <t>Colonne14529</t>
  </si>
  <si>
    <t>Colonne14530</t>
  </si>
  <si>
    <t>Colonne14531</t>
  </si>
  <si>
    <t>Colonne14532</t>
  </si>
  <si>
    <t>Colonne14533</t>
  </si>
  <si>
    <t>Colonne14534</t>
  </si>
  <si>
    <t>Colonne14535</t>
  </si>
  <si>
    <t>Colonne14536</t>
  </si>
  <si>
    <t>Colonne14537</t>
  </si>
  <si>
    <t>Colonne14538</t>
  </si>
  <si>
    <t>Colonne14539</t>
  </si>
  <si>
    <t>Colonne14540</t>
  </si>
  <si>
    <t>Colonne14541</t>
  </si>
  <si>
    <t>Colonne14542</t>
  </si>
  <si>
    <t>Colonne14543</t>
  </si>
  <si>
    <t>Colonne14544</t>
  </si>
  <si>
    <t>Colonne14545</t>
  </si>
  <si>
    <t>Colonne14546</t>
  </si>
  <si>
    <t>Colonne14547</t>
  </si>
  <si>
    <t>Colonne14548</t>
  </si>
  <si>
    <t>Colonne14549</t>
  </si>
  <si>
    <t>Colonne14550</t>
  </si>
  <si>
    <t>Colonne14551</t>
  </si>
  <si>
    <t>Colonne14552</t>
  </si>
  <si>
    <t>Colonne14553</t>
  </si>
  <si>
    <t>Colonne14554</t>
  </si>
  <si>
    <t>Colonne14555</t>
  </si>
  <si>
    <t>Colonne14556</t>
  </si>
  <si>
    <t>Colonne14557</t>
  </si>
  <si>
    <t>Colonne14558</t>
  </si>
  <si>
    <t>Colonne14559</t>
  </si>
  <si>
    <t>Colonne14560</t>
  </si>
  <si>
    <t>Colonne14561</t>
  </si>
  <si>
    <t>Colonne14562</t>
  </si>
  <si>
    <t>Colonne14563</t>
  </si>
  <si>
    <t>Colonne14564</t>
  </si>
  <si>
    <t>Colonne14565</t>
  </si>
  <si>
    <t>Colonne14566</t>
  </si>
  <si>
    <t>Colonne14567</t>
  </si>
  <si>
    <t>Colonne14568</t>
  </si>
  <si>
    <t>Colonne14569</t>
  </si>
  <si>
    <t>Colonne14570</t>
  </si>
  <si>
    <t>Colonne14571</t>
  </si>
  <si>
    <t>Colonne14572</t>
  </si>
  <si>
    <t>Colonne14573</t>
  </si>
  <si>
    <t>Colonne14574</t>
  </si>
  <si>
    <t>Colonne14575</t>
  </si>
  <si>
    <t>Colonne14576</t>
  </si>
  <si>
    <t>Colonne14577</t>
  </si>
  <si>
    <t>Colonne14578</t>
  </si>
  <si>
    <t>Colonne14579</t>
  </si>
  <si>
    <t>Colonne14580</t>
  </si>
  <si>
    <t>Colonne14581</t>
  </si>
  <si>
    <t>Colonne14582</t>
  </si>
  <si>
    <t>Colonne14583</t>
  </si>
  <si>
    <t>Colonne14584</t>
  </si>
  <si>
    <t>Colonne14585</t>
  </si>
  <si>
    <t>Colonne14586</t>
  </si>
  <si>
    <t>Colonne14587</t>
  </si>
  <si>
    <t>Colonne14588</t>
  </si>
  <si>
    <t>Colonne14589</t>
  </si>
  <si>
    <t>Colonne14590</t>
  </si>
  <si>
    <t>Colonne14591</t>
  </si>
  <si>
    <t>Colonne14592</t>
  </si>
  <si>
    <t>Colonne14593</t>
  </si>
  <si>
    <t>Colonne14594</t>
  </si>
  <si>
    <t>Colonne14595</t>
  </si>
  <si>
    <t>Colonne14596</t>
  </si>
  <si>
    <t>Colonne14597</t>
  </si>
  <si>
    <t>Colonne14598</t>
  </si>
  <si>
    <t>Colonne14599</t>
  </si>
  <si>
    <t>Colonne14600</t>
  </si>
  <si>
    <t>Colonne14601</t>
  </si>
  <si>
    <t>Colonne14602</t>
  </si>
  <si>
    <t>Colonne14603</t>
  </si>
  <si>
    <t>Colonne14604</t>
  </si>
  <si>
    <t>Colonne14605</t>
  </si>
  <si>
    <t>Colonne14606</t>
  </si>
  <si>
    <t>Colonne14607</t>
  </si>
  <si>
    <t>Colonne14608</t>
  </si>
  <si>
    <t>Colonne14609</t>
  </si>
  <si>
    <t>Colonne14610</t>
  </si>
  <si>
    <t>Colonne14611</t>
  </si>
  <si>
    <t>Colonne14612</t>
  </si>
  <si>
    <t>Colonne14613</t>
  </si>
  <si>
    <t>Colonne14614</t>
  </si>
  <si>
    <t>Colonne14615</t>
  </si>
  <si>
    <t>Colonne14616</t>
  </si>
  <si>
    <t>Colonne14617</t>
  </si>
  <si>
    <t>Colonne14618</t>
  </si>
  <si>
    <t>Colonne14619</t>
  </si>
  <si>
    <t>Colonne14620</t>
  </si>
  <si>
    <t>Colonne14621</t>
  </si>
  <si>
    <t>Colonne14622</t>
  </si>
  <si>
    <t>Colonne14623</t>
  </si>
  <si>
    <t>Colonne14624</t>
  </si>
  <si>
    <t>Colonne14625</t>
  </si>
  <si>
    <t>Colonne14626</t>
  </si>
  <si>
    <t>Colonne14627</t>
  </si>
  <si>
    <t>Colonne14628</t>
  </si>
  <si>
    <t>Colonne14629</t>
  </si>
  <si>
    <t>Colonne14630</t>
  </si>
  <si>
    <t>Colonne14631</t>
  </si>
  <si>
    <t>Colonne14632</t>
  </si>
  <si>
    <t>Colonne14633</t>
  </si>
  <si>
    <t>Colonne14634</t>
  </si>
  <si>
    <t>Colonne14635</t>
  </si>
  <si>
    <t>Colonne14636</t>
  </si>
  <si>
    <t>Colonne14637</t>
  </si>
  <si>
    <t>Colonne14638</t>
  </si>
  <si>
    <t>Colonne14639</t>
  </si>
  <si>
    <t>Colonne14640</t>
  </si>
  <si>
    <t>Colonne14641</t>
  </si>
  <si>
    <t>Colonne14642</t>
  </si>
  <si>
    <t>Colonne14643</t>
  </si>
  <si>
    <t>Colonne14644</t>
  </si>
  <si>
    <t>Colonne14645</t>
  </si>
  <si>
    <t>Colonne14646</t>
  </si>
  <si>
    <t>Colonne14647</t>
  </si>
  <si>
    <t>Colonne14648</t>
  </si>
  <si>
    <t>Colonne14649</t>
  </si>
  <si>
    <t>Colonne14650</t>
  </si>
  <si>
    <t>Colonne14651</t>
  </si>
  <si>
    <t>Colonne14652</t>
  </si>
  <si>
    <t>Colonne14653</t>
  </si>
  <si>
    <t>Colonne14654</t>
  </si>
  <si>
    <t>Colonne14655</t>
  </si>
  <si>
    <t>Colonne14656</t>
  </si>
  <si>
    <t>Colonne14657</t>
  </si>
  <si>
    <t>Colonne14658</t>
  </si>
  <si>
    <t>Colonne14659</t>
  </si>
  <si>
    <t>Colonne14660</t>
  </si>
  <si>
    <t>Colonne14661</t>
  </si>
  <si>
    <t>Colonne14662</t>
  </si>
  <si>
    <t>Colonne14663</t>
  </si>
  <si>
    <t>Colonne14664</t>
  </si>
  <si>
    <t>Colonne14665</t>
  </si>
  <si>
    <t>Colonne14666</t>
  </si>
  <si>
    <t>Colonne14667</t>
  </si>
  <si>
    <t>Colonne14668</t>
  </si>
  <si>
    <t>Colonne14669</t>
  </si>
  <si>
    <t>Colonne14670</t>
  </si>
  <si>
    <t>Colonne14671</t>
  </si>
  <si>
    <t>Colonne14672</t>
  </si>
  <si>
    <t>Colonne14673</t>
  </si>
  <si>
    <t>Colonne14674</t>
  </si>
  <si>
    <t>Colonne14675</t>
  </si>
  <si>
    <t>Colonne14676</t>
  </si>
  <si>
    <t>Colonne14677</t>
  </si>
  <si>
    <t>Colonne14678</t>
  </si>
  <si>
    <t>Colonne14679</t>
  </si>
  <si>
    <t>Colonne14680</t>
  </si>
  <si>
    <t>Colonne14681</t>
  </si>
  <si>
    <t>Colonne14682</t>
  </si>
  <si>
    <t>Colonne14683</t>
  </si>
  <si>
    <t>Colonne14684</t>
  </si>
  <si>
    <t>Colonne14685</t>
  </si>
  <si>
    <t>Colonne14686</t>
  </si>
  <si>
    <t>Colonne14687</t>
  </si>
  <si>
    <t>Colonne14688</t>
  </si>
  <si>
    <t>Colonne14689</t>
  </si>
  <si>
    <t>Colonne14690</t>
  </si>
  <si>
    <t>Colonne14691</t>
  </si>
  <si>
    <t>Colonne14692</t>
  </si>
  <si>
    <t>Colonne14693</t>
  </si>
  <si>
    <t>Colonne14694</t>
  </si>
  <si>
    <t>Colonne14695</t>
  </si>
  <si>
    <t>Colonne14696</t>
  </si>
  <si>
    <t>Colonne14697</t>
  </si>
  <si>
    <t>Colonne14698</t>
  </si>
  <si>
    <t>Colonne14699</t>
  </si>
  <si>
    <t>Colonne14700</t>
  </si>
  <si>
    <t>Colonne14701</t>
  </si>
  <si>
    <t>Colonne14702</t>
  </si>
  <si>
    <t>Colonne14703</t>
  </si>
  <si>
    <t>Colonne14704</t>
  </si>
  <si>
    <t>Colonne14705</t>
  </si>
  <si>
    <t>Colonne14706</t>
  </si>
  <si>
    <t>Colonne14707</t>
  </si>
  <si>
    <t>Colonne14708</t>
  </si>
  <si>
    <t>Colonne14709</t>
  </si>
  <si>
    <t>Colonne14710</t>
  </si>
  <si>
    <t>Colonne14711</t>
  </si>
  <si>
    <t>Colonne14712</t>
  </si>
  <si>
    <t>Colonne14713</t>
  </si>
  <si>
    <t>Colonne14714</t>
  </si>
  <si>
    <t>Colonne14715</t>
  </si>
  <si>
    <t>Colonne14716</t>
  </si>
  <si>
    <t>Colonne14717</t>
  </si>
  <si>
    <t>Colonne14718</t>
  </si>
  <si>
    <t>Colonne14719</t>
  </si>
  <si>
    <t>Colonne14720</t>
  </si>
  <si>
    <t>Colonne14721</t>
  </si>
  <si>
    <t>Colonne14722</t>
  </si>
  <si>
    <t>Colonne14723</t>
  </si>
  <si>
    <t>Colonne14724</t>
  </si>
  <si>
    <t>Colonne14725</t>
  </si>
  <si>
    <t>Colonne14726</t>
  </si>
  <si>
    <t>Colonne14727</t>
  </si>
  <si>
    <t>Colonne14728</t>
  </si>
  <si>
    <t>Colonne14729</t>
  </si>
  <si>
    <t>Colonne14730</t>
  </si>
  <si>
    <t>Colonne14731</t>
  </si>
  <si>
    <t>Colonne14732</t>
  </si>
  <si>
    <t>Colonne14733</t>
  </si>
  <si>
    <t>Colonne14734</t>
  </si>
  <si>
    <t>Colonne14735</t>
  </si>
  <si>
    <t>Colonne14736</t>
  </si>
  <si>
    <t>Colonne14737</t>
  </si>
  <si>
    <t>Colonne14738</t>
  </si>
  <si>
    <t>Colonne14739</t>
  </si>
  <si>
    <t>Colonne14740</t>
  </si>
  <si>
    <t>Colonne14741</t>
  </si>
  <si>
    <t>Colonne14742</t>
  </si>
  <si>
    <t>Colonne14743</t>
  </si>
  <si>
    <t>Colonne14744</t>
  </si>
  <si>
    <t>Colonne14745</t>
  </si>
  <si>
    <t>Colonne14746</t>
  </si>
  <si>
    <t>Colonne14747</t>
  </si>
  <si>
    <t>Colonne14748</t>
  </si>
  <si>
    <t>Colonne14749</t>
  </si>
  <si>
    <t>Colonne14750</t>
  </si>
  <si>
    <t>Colonne14751</t>
  </si>
  <si>
    <t>Colonne14752</t>
  </si>
  <si>
    <t>Colonne14753</t>
  </si>
  <si>
    <t>Colonne14754</t>
  </si>
  <si>
    <t>Colonne14755</t>
  </si>
  <si>
    <t>Colonne14756</t>
  </si>
  <si>
    <t>Colonne14757</t>
  </si>
  <si>
    <t>Colonne14758</t>
  </si>
  <si>
    <t>Colonne14759</t>
  </si>
  <si>
    <t>Colonne14760</t>
  </si>
  <si>
    <t>Colonne14761</t>
  </si>
  <si>
    <t>Colonne14762</t>
  </si>
  <si>
    <t>Colonne14763</t>
  </si>
  <si>
    <t>Colonne14764</t>
  </si>
  <si>
    <t>Colonne14765</t>
  </si>
  <si>
    <t>Colonne14766</t>
  </si>
  <si>
    <t>Colonne14767</t>
  </si>
  <si>
    <t>Colonne14768</t>
  </si>
  <si>
    <t>Colonne14769</t>
  </si>
  <si>
    <t>Colonne14770</t>
  </si>
  <si>
    <t>Colonne14771</t>
  </si>
  <si>
    <t>Colonne14772</t>
  </si>
  <si>
    <t>Colonne14773</t>
  </si>
  <si>
    <t>Colonne14774</t>
  </si>
  <si>
    <t>Colonne14775</t>
  </si>
  <si>
    <t>Colonne14776</t>
  </si>
  <si>
    <t>Colonne14777</t>
  </si>
  <si>
    <t>Colonne14778</t>
  </si>
  <si>
    <t>Colonne14779</t>
  </si>
  <si>
    <t>Colonne14780</t>
  </si>
  <si>
    <t>Colonne14781</t>
  </si>
  <si>
    <t>Colonne14782</t>
  </si>
  <si>
    <t>Colonne14783</t>
  </si>
  <si>
    <t>Colonne14784</t>
  </si>
  <si>
    <t>Colonne14785</t>
  </si>
  <si>
    <t>Colonne14786</t>
  </si>
  <si>
    <t>Colonne14787</t>
  </si>
  <si>
    <t>Colonne14788</t>
  </si>
  <si>
    <t>Colonne14789</t>
  </si>
  <si>
    <t>Colonne14790</t>
  </si>
  <si>
    <t>Colonne14791</t>
  </si>
  <si>
    <t>Colonne14792</t>
  </si>
  <si>
    <t>Colonne14793</t>
  </si>
  <si>
    <t>Colonne14794</t>
  </si>
  <si>
    <t>Colonne14795</t>
  </si>
  <si>
    <t>Colonne14796</t>
  </si>
  <si>
    <t>Colonne14797</t>
  </si>
  <si>
    <t>Colonne14798</t>
  </si>
  <si>
    <t>Colonne14799</t>
  </si>
  <si>
    <t>Colonne14800</t>
  </si>
  <si>
    <t>Colonne14801</t>
  </si>
  <si>
    <t>Colonne14802</t>
  </si>
  <si>
    <t>Colonne14803</t>
  </si>
  <si>
    <t>Colonne14804</t>
  </si>
  <si>
    <t>Colonne14805</t>
  </si>
  <si>
    <t>Colonne14806</t>
  </si>
  <si>
    <t>Colonne14807</t>
  </si>
  <si>
    <t>Colonne14808</t>
  </si>
  <si>
    <t>Colonne14809</t>
  </si>
  <si>
    <t>Colonne14810</t>
  </si>
  <si>
    <t>Colonne14811</t>
  </si>
  <si>
    <t>Colonne14812</t>
  </si>
  <si>
    <t>Colonne14813</t>
  </si>
  <si>
    <t>Colonne14814</t>
  </si>
  <si>
    <t>Colonne14815</t>
  </si>
  <si>
    <t>Colonne14816</t>
  </si>
  <si>
    <t>Colonne14817</t>
  </si>
  <si>
    <t>Colonne14818</t>
  </si>
  <si>
    <t>Colonne14819</t>
  </si>
  <si>
    <t>Colonne14820</t>
  </si>
  <si>
    <t>Colonne14821</t>
  </si>
  <si>
    <t>Colonne14822</t>
  </si>
  <si>
    <t>Colonne14823</t>
  </si>
  <si>
    <t>Colonne14824</t>
  </si>
  <si>
    <t>Colonne14825</t>
  </si>
  <si>
    <t>Colonne14826</t>
  </si>
  <si>
    <t>Colonne14827</t>
  </si>
  <si>
    <t>Colonne14828</t>
  </si>
  <si>
    <t>Colonne14829</t>
  </si>
  <si>
    <t>Colonne14830</t>
  </si>
  <si>
    <t>Colonne14831</t>
  </si>
  <si>
    <t>Colonne14832</t>
  </si>
  <si>
    <t>Colonne14833</t>
  </si>
  <si>
    <t>Colonne14834</t>
  </si>
  <si>
    <t>Colonne14835</t>
  </si>
  <si>
    <t>Colonne14836</t>
  </si>
  <si>
    <t>Colonne14837</t>
  </si>
  <si>
    <t>Colonne14838</t>
  </si>
  <si>
    <t>Colonne14839</t>
  </si>
  <si>
    <t>Colonne14840</t>
  </si>
  <si>
    <t>Colonne14841</t>
  </si>
  <si>
    <t>Colonne14842</t>
  </si>
  <si>
    <t>Colonne14843</t>
  </si>
  <si>
    <t>Colonne14844</t>
  </si>
  <si>
    <t>Colonne14845</t>
  </si>
  <si>
    <t>Colonne14846</t>
  </si>
  <si>
    <t>Colonne14847</t>
  </si>
  <si>
    <t>Colonne14848</t>
  </si>
  <si>
    <t>Colonne14849</t>
  </si>
  <si>
    <t>Colonne14850</t>
  </si>
  <si>
    <t>Colonne14851</t>
  </si>
  <si>
    <t>Colonne14852</t>
  </si>
  <si>
    <t>Colonne14853</t>
  </si>
  <si>
    <t>Colonne14854</t>
  </si>
  <si>
    <t>Colonne14855</t>
  </si>
  <si>
    <t>Colonne14856</t>
  </si>
  <si>
    <t>Colonne14857</t>
  </si>
  <si>
    <t>Colonne14858</t>
  </si>
  <si>
    <t>Colonne14859</t>
  </si>
  <si>
    <t>Colonne14860</t>
  </si>
  <si>
    <t>Colonne14861</t>
  </si>
  <si>
    <t>Colonne14862</t>
  </si>
  <si>
    <t>Colonne14863</t>
  </si>
  <si>
    <t>Colonne14864</t>
  </si>
  <si>
    <t>Colonne14865</t>
  </si>
  <si>
    <t>Colonne14866</t>
  </si>
  <si>
    <t>Colonne14867</t>
  </si>
  <si>
    <t>Colonne14868</t>
  </si>
  <si>
    <t>Colonne14869</t>
  </si>
  <si>
    <t>Colonne14870</t>
  </si>
  <si>
    <t>Colonne14871</t>
  </si>
  <si>
    <t>Colonne14872</t>
  </si>
  <si>
    <t>Colonne14873</t>
  </si>
  <si>
    <t>Colonne14874</t>
  </si>
  <si>
    <t>Colonne14875</t>
  </si>
  <si>
    <t>Colonne14876</t>
  </si>
  <si>
    <t>Colonne14877</t>
  </si>
  <si>
    <t>Colonne14878</t>
  </si>
  <si>
    <t>Colonne14879</t>
  </si>
  <si>
    <t>Colonne14880</t>
  </si>
  <si>
    <t>Colonne14881</t>
  </si>
  <si>
    <t>Colonne14882</t>
  </si>
  <si>
    <t>Colonne14883</t>
  </si>
  <si>
    <t>Colonne14884</t>
  </si>
  <si>
    <t>Colonne14885</t>
  </si>
  <si>
    <t>Colonne14886</t>
  </si>
  <si>
    <t>Colonne14887</t>
  </si>
  <si>
    <t>Colonne14888</t>
  </si>
  <si>
    <t>Colonne14889</t>
  </si>
  <si>
    <t>Colonne14890</t>
  </si>
  <si>
    <t>Colonne14891</t>
  </si>
  <si>
    <t>Colonne14892</t>
  </si>
  <si>
    <t>Colonne14893</t>
  </si>
  <si>
    <t>Colonne14894</t>
  </si>
  <si>
    <t>Colonne14895</t>
  </si>
  <si>
    <t>Colonne14896</t>
  </si>
  <si>
    <t>Colonne14897</t>
  </si>
  <si>
    <t>Colonne14898</t>
  </si>
  <si>
    <t>Colonne14899</t>
  </si>
  <si>
    <t>Colonne14900</t>
  </si>
  <si>
    <t>Colonne14901</t>
  </si>
  <si>
    <t>Colonne14902</t>
  </si>
  <si>
    <t>Colonne14903</t>
  </si>
  <si>
    <t>Colonne14904</t>
  </si>
  <si>
    <t>Colonne14905</t>
  </si>
  <si>
    <t>Colonne14906</t>
  </si>
  <si>
    <t>Colonne14907</t>
  </si>
  <si>
    <t>Colonne14908</t>
  </si>
  <si>
    <t>Colonne14909</t>
  </si>
  <si>
    <t>Colonne14910</t>
  </si>
  <si>
    <t>Colonne14911</t>
  </si>
  <si>
    <t>Colonne14912</t>
  </si>
  <si>
    <t>Colonne14913</t>
  </si>
  <si>
    <t>Colonne14914</t>
  </si>
  <si>
    <t>Colonne14915</t>
  </si>
  <si>
    <t>Colonne14916</t>
  </si>
  <si>
    <t>Colonne14917</t>
  </si>
  <si>
    <t>Colonne14918</t>
  </si>
  <si>
    <t>Colonne14919</t>
  </si>
  <si>
    <t>Colonne14920</t>
  </si>
  <si>
    <t>Colonne14921</t>
  </si>
  <si>
    <t>Colonne14922</t>
  </si>
  <si>
    <t>Colonne14923</t>
  </si>
  <si>
    <t>Colonne14924</t>
  </si>
  <si>
    <t>Colonne14925</t>
  </si>
  <si>
    <t>Colonne14926</t>
  </si>
  <si>
    <t>Colonne14927</t>
  </si>
  <si>
    <t>Colonne14928</t>
  </si>
  <si>
    <t>Colonne14929</t>
  </si>
  <si>
    <t>Colonne14930</t>
  </si>
  <si>
    <t>Colonne14931</t>
  </si>
  <si>
    <t>Colonne14932</t>
  </si>
  <si>
    <t>Colonne14933</t>
  </si>
  <si>
    <t>Colonne14934</t>
  </si>
  <si>
    <t>Colonne14935</t>
  </si>
  <si>
    <t>Colonne14936</t>
  </si>
  <si>
    <t>Colonne14937</t>
  </si>
  <si>
    <t>Colonne14938</t>
  </si>
  <si>
    <t>Colonne14939</t>
  </si>
  <si>
    <t>Colonne14940</t>
  </si>
  <si>
    <t>Colonne14941</t>
  </si>
  <si>
    <t>Colonne14942</t>
  </si>
  <si>
    <t>Colonne14943</t>
  </si>
  <si>
    <t>Colonne14944</t>
  </si>
  <si>
    <t>Colonne14945</t>
  </si>
  <si>
    <t>Colonne14946</t>
  </si>
  <si>
    <t>Colonne14947</t>
  </si>
  <si>
    <t>Colonne14948</t>
  </si>
  <si>
    <t>Colonne14949</t>
  </si>
  <si>
    <t>Colonne14950</t>
  </si>
  <si>
    <t>Colonne14951</t>
  </si>
  <si>
    <t>Colonne14952</t>
  </si>
  <si>
    <t>Colonne14953</t>
  </si>
  <si>
    <t>Colonne14954</t>
  </si>
  <si>
    <t>Colonne14955</t>
  </si>
  <si>
    <t>Colonne14956</t>
  </si>
  <si>
    <t>Colonne14957</t>
  </si>
  <si>
    <t>Colonne14958</t>
  </si>
  <si>
    <t>Colonne14959</t>
  </si>
  <si>
    <t>Colonne14960</t>
  </si>
  <si>
    <t>Colonne14961</t>
  </si>
  <si>
    <t>Colonne14962</t>
  </si>
  <si>
    <t>Colonne14963</t>
  </si>
  <si>
    <t>Colonne14964</t>
  </si>
  <si>
    <t>Colonne14965</t>
  </si>
  <si>
    <t>Colonne14966</t>
  </si>
  <si>
    <t>Colonne14967</t>
  </si>
  <si>
    <t>Colonne14968</t>
  </si>
  <si>
    <t>Colonne14969</t>
  </si>
  <si>
    <t>Colonne14970</t>
  </si>
  <si>
    <t>Colonne14971</t>
  </si>
  <si>
    <t>Colonne14972</t>
  </si>
  <si>
    <t>Colonne14973</t>
  </si>
  <si>
    <t>Colonne14974</t>
  </si>
  <si>
    <t>Colonne14975</t>
  </si>
  <si>
    <t>Colonne14976</t>
  </si>
  <si>
    <t>Colonne14977</t>
  </si>
  <si>
    <t>Colonne14978</t>
  </si>
  <si>
    <t>Colonne14979</t>
  </si>
  <si>
    <t>Colonne14980</t>
  </si>
  <si>
    <t>Colonne14981</t>
  </si>
  <si>
    <t>Colonne14982</t>
  </si>
  <si>
    <t>Colonne14983</t>
  </si>
  <si>
    <t>Colonne14984</t>
  </si>
  <si>
    <t>Colonne14985</t>
  </si>
  <si>
    <t>Colonne14986</t>
  </si>
  <si>
    <t>Colonne14987</t>
  </si>
  <si>
    <t>Colonne14988</t>
  </si>
  <si>
    <t>Colonne14989</t>
  </si>
  <si>
    <t>Colonne14990</t>
  </si>
  <si>
    <t>Colonne14991</t>
  </si>
  <si>
    <t>Colonne14992</t>
  </si>
  <si>
    <t>Colonne14993</t>
  </si>
  <si>
    <t>Colonne14994</t>
  </si>
  <si>
    <t>Colonne14995</t>
  </si>
  <si>
    <t>Colonne14996</t>
  </si>
  <si>
    <t>Colonne14997</t>
  </si>
  <si>
    <t>Colonne14998</t>
  </si>
  <si>
    <t>Colonne14999</t>
  </si>
  <si>
    <t>Colonne15000</t>
  </si>
  <si>
    <t>Colonne15001</t>
  </si>
  <si>
    <t>Colonne15002</t>
  </si>
  <si>
    <t>Colonne15003</t>
  </si>
  <si>
    <t>Colonne15004</t>
  </si>
  <si>
    <t>Colonne15005</t>
  </si>
  <si>
    <t>Colonne15006</t>
  </si>
  <si>
    <t>Colonne15007</t>
  </si>
  <si>
    <t>Colonne15008</t>
  </si>
  <si>
    <t>Colonne15009</t>
  </si>
  <si>
    <t>Colonne15010</t>
  </si>
  <si>
    <t>Colonne15011</t>
  </si>
  <si>
    <t>Colonne15012</t>
  </si>
  <si>
    <t>Colonne15013</t>
  </si>
  <si>
    <t>Colonne15014</t>
  </si>
  <si>
    <t>Colonne15015</t>
  </si>
  <si>
    <t>Colonne15016</t>
  </si>
  <si>
    <t>Colonne15017</t>
  </si>
  <si>
    <t>Colonne15018</t>
  </si>
  <si>
    <t>Colonne15019</t>
  </si>
  <si>
    <t>Colonne15020</t>
  </si>
  <si>
    <t>Colonne15021</t>
  </si>
  <si>
    <t>Colonne15022</t>
  </si>
  <si>
    <t>Colonne15023</t>
  </si>
  <si>
    <t>Colonne15024</t>
  </si>
  <si>
    <t>Colonne15025</t>
  </si>
  <si>
    <t>Colonne15026</t>
  </si>
  <si>
    <t>Colonne15027</t>
  </si>
  <si>
    <t>Colonne15028</t>
  </si>
  <si>
    <t>Colonne15029</t>
  </si>
  <si>
    <t>Colonne15030</t>
  </si>
  <si>
    <t>Colonne15031</t>
  </si>
  <si>
    <t>Colonne15032</t>
  </si>
  <si>
    <t>Colonne15033</t>
  </si>
  <si>
    <t>Colonne15034</t>
  </si>
  <si>
    <t>Colonne15035</t>
  </si>
  <si>
    <t>Colonne15036</t>
  </si>
  <si>
    <t>Colonne15037</t>
  </si>
  <si>
    <t>Colonne15038</t>
  </si>
  <si>
    <t>Colonne15039</t>
  </si>
  <si>
    <t>Colonne15040</t>
  </si>
  <si>
    <t>Colonne15041</t>
  </si>
  <si>
    <t>Colonne15042</t>
  </si>
  <si>
    <t>Colonne15043</t>
  </si>
  <si>
    <t>Colonne15044</t>
  </si>
  <si>
    <t>Colonne15045</t>
  </si>
  <si>
    <t>Colonne15046</t>
  </si>
  <si>
    <t>Colonne15047</t>
  </si>
  <si>
    <t>Colonne15048</t>
  </si>
  <si>
    <t>Colonne15049</t>
  </si>
  <si>
    <t>Colonne15050</t>
  </si>
  <si>
    <t>Colonne15051</t>
  </si>
  <si>
    <t>Colonne15052</t>
  </si>
  <si>
    <t>Colonne15053</t>
  </si>
  <si>
    <t>Colonne15054</t>
  </si>
  <si>
    <t>Colonne15055</t>
  </si>
  <si>
    <t>Colonne15056</t>
  </si>
  <si>
    <t>Colonne15057</t>
  </si>
  <si>
    <t>Colonne15058</t>
  </si>
  <si>
    <t>Colonne15059</t>
  </si>
  <si>
    <t>Colonne15060</t>
  </si>
  <si>
    <t>Colonne15061</t>
  </si>
  <si>
    <t>Colonne15062</t>
  </si>
  <si>
    <t>Colonne15063</t>
  </si>
  <si>
    <t>Colonne15064</t>
  </si>
  <si>
    <t>Colonne15065</t>
  </si>
  <si>
    <t>Colonne15066</t>
  </si>
  <si>
    <t>Colonne15067</t>
  </si>
  <si>
    <t>Colonne15068</t>
  </si>
  <si>
    <t>Colonne15069</t>
  </si>
  <si>
    <t>Colonne15070</t>
  </si>
  <si>
    <t>Colonne15071</t>
  </si>
  <si>
    <t>Colonne15072</t>
  </si>
  <si>
    <t>Colonne15073</t>
  </si>
  <si>
    <t>Colonne15074</t>
  </si>
  <si>
    <t>Colonne15075</t>
  </si>
  <si>
    <t>Colonne15076</t>
  </si>
  <si>
    <t>Colonne15077</t>
  </si>
  <si>
    <t>Colonne15078</t>
  </si>
  <si>
    <t>Colonne15079</t>
  </si>
  <si>
    <t>Colonne15080</t>
  </si>
  <si>
    <t>Colonne15081</t>
  </si>
  <si>
    <t>Colonne15082</t>
  </si>
  <si>
    <t>Colonne15083</t>
  </si>
  <si>
    <t>Colonne15084</t>
  </si>
  <si>
    <t>Colonne15085</t>
  </si>
  <si>
    <t>Colonne15086</t>
  </si>
  <si>
    <t>Colonne15087</t>
  </si>
  <si>
    <t>Colonne15088</t>
  </si>
  <si>
    <t>Colonne15089</t>
  </si>
  <si>
    <t>Colonne15090</t>
  </si>
  <si>
    <t>Colonne15091</t>
  </si>
  <si>
    <t>Colonne15092</t>
  </si>
  <si>
    <t>Colonne15093</t>
  </si>
  <si>
    <t>Colonne15094</t>
  </si>
  <si>
    <t>Colonne15095</t>
  </si>
  <si>
    <t>Colonne15096</t>
  </si>
  <si>
    <t>Colonne15097</t>
  </si>
  <si>
    <t>Colonne15098</t>
  </si>
  <si>
    <t>Colonne15099</t>
  </si>
  <si>
    <t>Colonne15100</t>
  </si>
  <si>
    <t>Colonne15101</t>
  </si>
  <si>
    <t>Colonne15102</t>
  </si>
  <si>
    <t>Colonne15103</t>
  </si>
  <si>
    <t>Colonne15104</t>
  </si>
  <si>
    <t>Colonne15105</t>
  </si>
  <si>
    <t>Colonne15106</t>
  </si>
  <si>
    <t>Colonne15107</t>
  </si>
  <si>
    <t>Colonne15108</t>
  </si>
  <si>
    <t>Colonne15109</t>
  </si>
  <si>
    <t>Colonne15110</t>
  </si>
  <si>
    <t>Colonne15111</t>
  </si>
  <si>
    <t>Colonne15112</t>
  </si>
  <si>
    <t>Colonne15113</t>
  </si>
  <si>
    <t>Colonne15114</t>
  </si>
  <si>
    <t>Colonne15115</t>
  </si>
  <si>
    <t>Colonne15116</t>
  </si>
  <si>
    <t>Colonne15117</t>
  </si>
  <si>
    <t>Colonne15118</t>
  </si>
  <si>
    <t>Colonne15119</t>
  </si>
  <si>
    <t>Colonne15120</t>
  </si>
  <si>
    <t>Colonne15121</t>
  </si>
  <si>
    <t>Colonne15122</t>
  </si>
  <si>
    <t>Colonne15123</t>
  </si>
  <si>
    <t>Colonne15124</t>
  </si>
  <si>
    <t>Colonne15125</t>
  </si>
  <si>
    <t>Colonne15126</t>
  </si>
  <si>
    <t>Colonne15127</t>
  </si>
  <si>
    <t>Colonne15128</t>
  </si>
  <si>
    <t>Colonne15129</t>
  </si>
  <si>
    <t>Colonne15130</t>
  </si>
  <si>
    <t>Colonne15131</t>
  </si>
  <si>
    <t>Colonne15132</t>
  </si>
  <si>
    <t>Colonne15133</t>
  </si>
  <si>
    <t>Colonne15134</t>
  </si>
  <si>
    <t>Colonne15135</t>
  </si>
  <si>
    <t>Colonne15136</t>
  </si>
  <si>
    <t>Colonne15137</t>
  </si>
  <si>
    <t>Colonne15138</t>
  </si>
  <si>
    <t>Colonne15139</t>
  </si>
  <si>
    <t>Colonne15140</t>
  </si>
  <si>
    <t>Colonne15141</t>
  </si>
  <si>
    <t>Colonne15142</t>
  </si>
  <si>
    <t>Colonne15143</t>
  </si>
  <si>
    <t>Colonne15144</t>
  </si>
  <si>
    <t>Colonne15145</t>
  </si>
  <si>
    <t>Colonne15146</t>
  </si>
  <si>
    <t>Colonne15147</t>
  </si>
  <si>
    <t>Colonne15148</t>
  </si>
  <si>
    <t>Colonne15149</t>
  </si>
  <si>
    <t>Colonne15150</t>
  </si>
  <si>
    <t>Colonne15151</t>
  </si>
  <si>
    <t>Colonne15152</t>
  </si>
  <si>
    <t>Colonne15153</t>
  </si>
  <si>
    <t>Colonne15154</t>
  </si>
  <si>
    <t>Colonne15155</t>
  </si>
  <si>
    <t>Colonne15156</t>
  </si>
  <si>
    <t>Colonne15157</t>
  </si>
  <si>
    <t>Colonne15158</t>
  </si>
  <si>
    <t>Colonne15159</t>
  </si>
  <si>
    <t>Colonne15160</t>
  </si>
  <si>
    <t>Colonne15161</t>
  </si>
  <si>
    <t>Colonne15162</t>
  </si>
  <si>
    <t>Colonne15163</t>
  </si>
  <si>
    <t>Colonne15164</t>
  </si>
  <si>
    <t>Colonne15165</t>
  </si>
  <si>
    <t>Colonne15166</t>
  </si>
  <si>
    <t>Colonne15167</t>
  </si>
  <si>
    <t>Colonne15168</t>
  </si>
  <si>
    <t>Colonne15169</t>
  </si>
  <si>
    <t>Colonne15170</t>
  </si>
  <si>
    <t>Colonne15171</t>
  </si>
  <si>
    <t>Colonne15172</t>
  </si>
  <si>
    <t>Colonne15173</t>
  </si>
  <si>
    <t>Colonne15174</t>
  </si>
  <si>
    <t>Colonne15175</t>
  </si>
  <si>
    <t>Colonne15176</t>
  </si>
  <si>
    <t>Colonne15177</t>
  </si>
  <si>
    <t>Colonne15178</t>
  </si>
  <si>
    <t>Colonne15179</t>
  </si>
  <si>
    <t>Colonne15180</t>
  </si>
  <si>
    <t>Colonne15181</t>
  </si>
  <si>
    <t>Colonne15182</t>
  </si>
  <si>
    <t>Colonne15183</t>
  </si>
  <si>
    <t>Colonne15184</t>
  </si>
  <si>
    <t>Colonne15185</t>
  </si>
  <si>
    <t>Colonne15186</t>
  </si>
  <si>
    <t>Colonne15187</t>
  </si>
  <si>
    <t>Colonne15188</t>
  </si>
  <si>
    <t>Colonne15189</t>
  </si>
  <si>
    <t>Colonne15190</t>
  </si>
  <si>
    <t>Colonne15191</t>
  </si>
  <si>
    <t>Colonne15192</t>
  </si>
  <si>
    <t>Colonne15193</t>
  </si>
  <si>
    <t>Colonne15194</t>
  </si>
  <si>
    <t>Colonne15195</t>
  </si>
  <si>
    <t>Colonne15196</t>
  </si>
  <si>
    <t>Colonne15197</t>
  </si>
  <si>
    <t>Colonne15198</t>
  </si>
  <si>
    <t>Colonne15199</t>
  </si>
  <si>
    <t>Colonne15200</t>
  </si>
  <si>
    <t>Colonne15201</t>
  </si>
  <si>
    <t>Colonne15202</t>
  </si>
  <si>
    <t>Colonne15203</t>
  </si>
  <si>
    <t>Colonne15204</t>
  </si>
  <si>
    <t>Colonne15205</t>
  </si>
  <si>
    <t>Colonne15206</t>
  </si>
  <si>
    <t>Colonne15207</t>
  </si>
  <si>
    <t>Colonne15208</t>
  </si>
  <si>
    <t>Colonne15209</t>
  </si>
  <si>
    <t>Colonne15210</t>
  </si>
  <si>
    <t>Colonne15211</t>
  </si>
  <si>
    <t>Colonne15212</t>
  </si>
  <si>
    <t>Colonne15213</t>
  </si>
  <si>
    <t>Colonne15214</t>
  </si>
  <si>
    <t>Colonne15215</t>
  </si>
  <si>
    <t>Colonne15216</t>
  </si>
  <si>
    <t>Colonne15217</t>
  </si>
  <si>
    <t>Colonne15218</t>
  </si>
  <si>
    <t>Colonne15219</t>
  </si>
  <si>
    <t>Colonne15220</t>
  </si>
  <si>
    <t>Colonne15221</t>
  </si>
  <si>
    <t>Colonne15222</t>
  </si>
  <si>
    <t>Colonne15223</t>
  </si>
  <si>
    <t>Colonne15224</t>
  </si>
  <si>
    <t>Colonne15225</t>
  </si>
  <si>
    <t>Colonne15226</t>
  </si>
  <si>
    <t>Colonne15227</t>
  </si>
  <si>
    <t>Colonne15228</t>
  </si>
  <si>
    <t>Colonne15229</t>
  </si>
  <si>
    <t>Colonne15230</t>
  </si>
  <si>
    <t>Colonne15231</t>
  </si>
  <si>
    <t>Colonne15232</t>
  </si>
  <si>
    <t>Colonne15233</t>
  </si>
  <si>
    <t>Colonne15234</t>
  </si>
  <si>
    <t>Colonne15235</t>
  </si>
  <si>
    <t>Colonne15236</t>
  </si>
  <si>
    <t>Colonne15237</t>
  </si>
  <si>
    <t>Colonne15238</t>
  </si>
  <si>
    <t>Colonne15239</t>
  </si>
  <si>
    <t>Colonne15240</t>
  </si>
  <si>
    <t>Colonne15241</t>
  </si>
  <si>
    <t>Colonne15242</t>
  </si>
  <si>
    <t>Colonne15243</t>
  </si>
  <si>
    <t>Colonne15244</t>
  </si>
  <si>
    <t>Colonne15245</t>
  </si>
  <si>
    <t>Colonne15246</t>
  </si>
  <si>
    <t>Colonne15247</t>
  </si>
  <si>
    <t>Colonne15248</t>
  </si>
  <si>
    <t>Colonne15249</t>
  </si>
  <si>
    <t>Colonne15250</t>
  </si>
  <si>
    <t>Colonne15251</t>
  </si>
  <si>
    <t>Colonne15252</t>
  </si>
  <si>
    <t>Colonne15253</t>
  </si>
  <si>
    <t>Colonne15254</t>
  </si>
  <si>
    <t>Colonne15255</t>
  </si>
  <si>
    <t>Colonne15256</t>
  </si>
  <si>
    <t>Colonne15257</t>
  </si>
  <si>
    <t>Colonne15258</t>
  </si>
  <si>
    <t>Colonne15259</t>
  </si>
  <si>
    <t>Colonne15260</t>
  </si>
  <si>
    <t>Colonne15261</t>
  </si>
  <si>
    <t>Colonne15262</t>
  </si>
  <si>
    <t>Colonne15263</t>
  </si>
  <si>
    <t>Colonne15264</t>
  </si>
  <si>
    <t>Colonne15265</t>
  </si>
  <si>
    <t>Colonne15266</t>
  </si>
  <si>
    <t>Colonne15267</t>
  </si>
  <si>
    <t>Colonne15268</t>
  </si>
  <si>
    <t>Colonne15269</t>
  </si>
  <si>
    <t>Colonne15270</t>
  </si>
  <si>
    <t>Colonne15271</t>
  </si>
  <si>
    <t>Colonne15272</t>
  </si>
  <si>
    <t>Colonne15273</t>
  </si>
  <si>
    <t>Colonne15274</t>
  </si>
  <si>
    <t>Colonne15275</t>
  </si>
  <si>
    <t>Colonne15276</t>
  </si>
  <si>
    <t>Colonne15277</t>
  </si>
  <si>
    <t>Colonne15278</t>
  </si>
  <si>
    <t>Colonne15279</t>
  </si>
  <si>
    <t>Colonne15280</t>
  </si>
  <si>
    <t>Colonne15281</t>
  </si>
  <si>
    <t>Colonne15282</t>
  </si>
  <si>
    <t>Colonne15283</t>
  </si>
  <si>
    <t>Colonne15284</t>
  </si>
  <si>
    <t>Colonne15285</t>
  </si>
  <si>
    <t>Colonne15286</t>
  </si>
  <si>
    <t>Colonne15287</t>
  </si>
  <si>
    <t>Colonne15288</t>
  </si>
  <si>
    <t>Colonne15289</t>
  </si>
  <si>
    <t>Colonne15290</t>
  </si>
  <si>
    <t>Colonne15291</t>
  </si>
  <si>
    <t>Colonne15292</t>
  </si>
  <si>
    <t>Colonne15293</t>
  </si>
  <si>
    <t>Colonne15294</t>
  </si>
  <si>
    <t>Colonne15295</t>
  </si>
  <si>
    <t>Colonne15296</t>
  </si>
  <si>
    <t>Colonne15297</t>
  </si>
  <si>
    <t>Colonne15298</t>
  </si>
  <si>
    <t>Colonne15299</t>
  </si>
  <si>
    <t>Colonne15300</t>
  </si>
  <si>
    <t>Colonne15301</t>
  </si>
  <si>
    <t>Colonne15302</t>
  </si>
  <si>
    <t>Colonne15303</t>
  </si>
  <si>
    <t>Colonne15304</t>
  </si>
  <si>
    <t>Colonne15305</t>
  </si>
  <si>
    <t>Colonne15306</t>
  </si>
  <si>
    <t>Colonne15307</t>
  </si>
  <si>
    <t>Colonne15308</t>
  </si>
  <si>
    <t>Colonne15309</t>
  </si>
  <si>
    <t>Colonne15310</t>
  </si>
  <si>
    <t>Colonne15311</t>
  </si>
  <si>
    <t>Colonne15312</t>
  </si>
  <si>
    <t>Colonne15313</t>
  </si>
  <si>
    <t>Colonne15314</t>
  </si>
  <si>
    <t>Colonne15315</t>
  </si>
  <si>
    <t>Colonne15316</t>
  </si>
  <si>
    <t>Colonne15317</t>
  </si>
  <si>
    <t>Colonne15318</t>
  </si>
  <si>
    <t>Colonne15319</t>
  </si>
  <si>
    <t>Colonne15320</t>
  </si>
  <si>
    <t>Colonne15321</t>
  </si>
  <si>
    <t>Colonne15322</t>
  </si>
  <si>
    <t>Colonne15323</t>
  </si>
  <si>
    <t>Colonne15324</t>
  </si>
  <si>
    <t>Colonne15325</t>
  </si>
  <si>
    <t>Colonne15326</t>
  </si>
  <si>
    <t>Colonne15327</t>
  </si>
  <si>
    <t>Colonne15328</t>
  </si>
  <si>
    <t>Colonne15329</t>
  </si>
  <si>
    <t>Colonne15330</t>
  </si>
  <si>
    <t>Colonne15331</t>
  </si>
  <si>
    <t>Colonne15332</t>
  </si>
  <si>
    <t>Colonne15333</t>
  </si>
  <si>
    <t>Colonne15334</t>
  </si>
  <si>
    <t>Colonne15335</t>
  </si>
  <si>
    <t>Colonne15336</t>
  </si>
  <si>
    <t>Colonne15337</t>
  </si>
  <si>
    <t>Colonne15338</t>
  </si>
  <si>
    <t>Colonne15339</t>
  </si>
  <si>
    <t>Colonne15340</t>
  </si>
  <si>
    <t>Colonne15341</t>
  </si>
  <si>
    <t>Colonne15342</t>
  </si>
  <si>
    <t>Colonne15343</t>
  </si>
  <si>
    <t>Colonne15344</t>
  </si>
  <si>
    <t>Colonne15345</t>
  </si>
  <si>
    <t>Colonne15346</t>
  </si>
  <si>
    <t>Colonne15347</t>
  </si>
  <si>
    <t>Colonne15348</t>
  </si>
  <si>
    <t>Colonne15349</t>
  </si>
  <si>
    <t>Colonne15350</t>
  </si>
  <si>
    <t>Colonne15351</t>
  </si>
  <si>
    <t>Colonne15352</t>
  </si>
  <si>
    <t>Colonne15353</t>
  </si>
  <si>
    <t>Colonne15354</t>
  </si>
  <si>
    <t>Colonne15355</t>
  </si>
  <si>
    <t>Colonne15356</t>
  </si>
  <si>
    <t>Colonne15357</t>
  </si>
  <si>
    <t>Colonne15358</t>
  </si>
  <si>
    <t>Colonne15359</t>
  </si>
  <si>
    <t>Colonne15360</t>
  </si>
  <si>
    <t>Colonne15361</t>
  </si>
  <si>
    <t>Colonne15362</t>
  </si>
  <si>
    <t>Colonne15363</t>
  </si>
  <si>
    <t>Colonne15364</t>
  </si>
  <si>
    <t>Colonne15365</t>
  </si>
  <si>
    <t>Colonne15366</t>
  </si>
  <si>
    <t>Colonne15367</t>
  </si>
  <si>
    <t>Colonne15368</t>
  </si>
  <si>
    <t>Colonne15369</t>
  </si>
  <si>
    <t>Colonne15370</t>
  </si>
  <si>
    <t>Colonne15371</t>
  </si>
  <si>
    <t>Colonne15372</t>
  </si>
  <si>
    <t>Colonne15373</t>
  </si>
  <si>
    <t>Colonne15374</t>
  </si>
  <si>
    <t>Colonne15375</t>
  </si>
  <si>
    <t>Colonne15376</t>
  </si>
  <si>
    <t>Colonne15377</t>
  </si>
  <si>
    <t>Colonne15378</t>
  </si>
  <si>
    <t>Colonne15379</t>
  </si>
  <si>
    <t>Colonne15380</t>
  </si>
  <si>
    <t>Colonne15381</t>
  </si>
  <si>
    <t>Colonne15382</t>
  </si>
  <si>
    <t>Colonne15383</t>
  </si>
  <si>
    <t>Colonne15384</t>
  </si>
  <si>
    <t>Colonne15385</t>
  </si>
  <si>
    <t>Colonne15386</t>
  </si>
  <si>
    <t>Colonne15387</t>
  </si>
  <si>
    <t>Colonne15388</t>
  </si>
  <si>
    <t>Colonne15389</t>
  </si>
  <si>
    <t>Colonne15390</t>
  </si>
  <si>
    <t>Colonne15391</t>
  </si>
  <si>
    <t>Colonne15392</t>
  </si>
  <si>
    <t>Colonne15393</t>
  </si>
  <si>
    <t>Colonne15394</t>
  </si>
  <si>
    <t>Colonne15395</t>
  </si>
  <si>
    <t>Colonne15396</t>
  </si>
  <si>
    <t>Colonne15397</t>
  </si>
  <si>
    <t>Colonne15398</t>
  </si>
  <si>
    <t>Colonne15399</t>
  </si>
  <si>
    <t>Colonne15400</t>
  </si>
  <si>
    <t>Colonne15401</t>
  </si>
  <si>
    <t>Colonne15402</t>
  </si>
  <si>
    <t>Colonne15403</t>
  </si>
  <si>
    <t>Colonne15404</t>
  </si>
  <si>
    <t>Colonne15405</t>
  </si>
  <si>
    <t>Colonne15406</t>
  </si>
  <si>
    <t>Colonne15407</t>
  </si>
  <si>
    <t>Colonne15408</t>
  </si>
  <si>
    <t>Colonne15409</t>
  </si>
  <si>
    <t>Colonne15410</t>
  </si>
  <si>
    <t>Colonne15411</t>
  </si>
  <si>
    <t>Colonne15412</t>
  </si>
  <si>
    <t>Colonne15413</t>
  </si>
  <si>
    <t>Colonne15414</t>
  </si>
  <si>
    <t>Colonne15415</t>
  </si>
  <si>
    <t>Colonne15416</t>
  </si>
  <si>
    <t>Colonne15417</t>
  </si>
  <si>
    <t>Colonne15418</t>
  </si>
  <si>
    <t>Colonne15419</t>
  </si>
  <si>
    <t>Colonne15420</t>
  </si>
  <si>
    <t>Colonne15421</t>
  </si>
  <si>
    <t>Colonne15422</t>
  </si>
  <si>
    <t>Colonne15423</t>
  </si>
  <si>
    <t>Colonne15424</t>
  </si>
  <si>
    <t>Colonne15425</t>
  </si>
  <si>
    <t>Colonne15426</t>
  </si>
  <si>
    <t>Colonne15427</t>
  </si>
  <si>
    <t>Colonne15428</t>
  </si>
  <si>
    <t>Colonne15429</t>
  </si>
  <si>
    <t>Colonne15430</t>
  </si>
  <si>
    <t>Colonne15431</t>
  </si>
  <si>
    <t>Colonne15432</t>
  </si>
  <si>
    <t>Colonne15433</t>
  </si>
  <si>
    <t>Colonne15434</t>
  </si>
  <si>
    <t>Colonne15435</t>
  </si>
  <si>
    <t>Colonne15436</t>
  </si>
  <si>
    <t>Colonne15437</t>
  </si>
  <si>
    <t>Colonne15438</t>
  </si>
  <si>
    <t>Colonne15439</t>
  </si>
  <si>
    <t>Colonne15440</t>
  </si>
  <si>
    <t>Colonne15441</t>
  </si>
  <si>
    <t>Colonne15442</t>
  </si>
  <si>
    <t>Colonne15443</t>
  </si>
  <si>
    <t>Colonne15444</t>
  </si>
  <si>
    <t>Colonne15445</t>
  </si>
  <si>
    <t>Colonne15446</t>
  </si>
  <si>
    <t>Colonne15447</t>
  </si>
  <si>
    <t>Colonne15448</t>
  </si>
  <si>
    <t>Colonne15449</t>
  </si>
  <si>
    <t>Colonne15450</t>
  </si>
  <si>
    <t>Colonne15451</t>
  </si>
  <si>
    <t>Colonne15452</t>
  </si>
  <si>
    <t>Colonne15453</t>
  </si>
  <si>
    <t>Colonne15454</t>
  </si>
  <si>
    <t>Colonne15455</t>
  </si>
  <si>
    <t>Colonne15456</t>
  </si>
  <si>
    <t>Colonne15457</t>
  </si>
  <si>
    <t>Colonne15458</t>
  </si>
  <si>
    <t>Colonne15459</t>
  </si>
  <si>
    <t>Colonne15460</t>
  </si>
  <si>
    <t>Colonne15461</t>
  </si>
  <si>
    <t>Colonne15462</t>
  </si>
  <si>
    <t>Colonne15463</t>
  </si>
  <si>
    <t>Colonne15464</t>
  </si>
  <si>
    <t>Colonne15465</t>
  </si>
  <si>
    <t>Colonne15466</t>
  </si>
  <si>
    <t>Colonne15467</t>
  </si>
  <si>
    <t>Colonne15468</t>
  </si>
  <si>
    <t>Colonne15469</t>
  </si>
  <si>
    <t>Colonne15470</t>
  </si>
  <si>
    <t>Colonne15471</t>
  </si>
  <si>
    <t>Colonne15472</t>
  </si>
  <si>
    <t>Colonne15473</t>
  </si>
  <si>
    <t>Colonne15474</t>
  </si>
  <si>
    <t>Colonne15475</t>
  </si>
  <si>
    <t>Colonne15476</t>
  </si>
  <si>
    <t>Colonne15477</t>
  </si>
  <si>
    <t>Colonne15478</t>
  </si>
  <si>
    <t>Colonne15479</t>
  </si>
  <si>
    <t>Colonne15480</t>
  </si>
  <si>
    <t>Colonne15481</t>
  </si>
  <si>
    <t>Colonne15482</t>
  </si>
  <si>
    <t>Colonne15483</t>
  </si>
  <si>
    <t>Colonne15484</t>
  </si>
  <si>
    <t>Colonne15485</t>
  </si>
  <si>
    <t>Colonne15486</t>
  </si>
  <si>
    <t>Colonne15487</t>
  </si>
  <si>
    <t>Colonne15488</t>
  </si>
  <si>
    <t>Colonne15489</t>
  </si>
  <si>
    <t>Colonne15490</t>
  </si>
  <si>
    <t>Colonne15491</t>
  </si>
  <si>
    <t>Colonne15492</t>
  </si>
  <si>
    <t>Colonne15493</t>
  </si>
  <si>
    <t>Colonne15494</t>
  </si>
  <si>
    <t>Colonne15495</t>
  </si>
  <si>
    <t>Colonne15496</t>
  </si>
  <si>
    <t>Colonne15497</t>
  </si>
  <si>
    <t>Colonne15498</t>
  </si>
  <si>
    <t>Colonne15499</t>
  </si>
  <si>
    <t>Colonne15500</t>
  </si>
  <si>
    <t>Colonne15501</t>
  </si>
  <si>
    <t>Colonne15502</t>
  </si>
  <si>
    <t>Colonne15503</t>
  </si>
  <si>
    <t>Colonne15504</t>
  </si>
  <si>
    <t>Colonne15505</t>
  </si>
  <si>
    <t>Colonne15506</t>
  </si>
  <si>
    <t>Colonne15507</t>
  </si>
  <si>
    <t>Colonne15508</t>
  </si>
  <si>
    <t>Colonne15509</t>
  </si>
  <si>
    <t>Colonne15510</t>
  </si>
  <si>
    <t>Colonne15511</t>
  </si>
  <si>
    <t>Colonne15512</t>
  </si>
  <si>
    <t>Colonne15513</t>
  </si>
  <si>
    <t>Colonne15514</t>
  </si>
  <si>
    <t>Colonne15515</t>
  </si>
  <si>
    <t>Colonne15516</t>
  </si>
  <si>
    <t>Colonne15517</t>
  </si>
  <si>
    <t>Colonne15518</t>
  </si>
  <si>
    <t>Colonne15519</t>
  </si>
  <si>
    <t>Colonne15520</t>
  </si>
  <si>
    <t>Colonne15521</t>
  </si>
  <si>
    <t>Colonne15522</t>
  </si>
  <si>
    <t>Colonne15523</t>
  </si>
  <si>
    <t>Colonne15524</t>
  </si>
  <si>
    <t>Colonne15525</t>
  </si>
  <si>
    <t>Colonne15526</t>
  </si>
  <si>
    <t>Colonne15527</t>
  </si>
  <si>
    <t>Colonne15528</t>
  </si>
  <si>
    <t>Colonne15529</t>
  </si>
  <si>
    <t>Colonne15530</t>
  </si>
  <si>
    <t>Colonne15531</t>
  </si>
  <si>
    <t>Colonne15532</t>
  </si>
  <si>
    <t>Colonne15533</t>
  </si>
  <si>
    <t>Colonne15534</t>
  </si>
  <si>
    <t>Colonne15535</t>
  </si>
  <si>
    <t>Colonne15536</t>
  </si>
  <si>
    <t>Colonne15537</t>
  </si>
  <si>
    <t>Colonne15538</t>
  </si>
  <si>
    <t>Colonne15539</t>
  </si>
  <si>
    <t>Colonne15540</t>
  </si>
  <si>
    <t>Colonne15541</t>
  </si>
  <si>
    <t>Colonne15542</t>
  </si>
  <si>
    <t>Colonne15543</t>
  </si>
  <si>
    <t>Colonne15544</t>
  </si>
  <si>
    <t>Colonne15545</t>
  </si>
  <si>
    <t>Colonne15546</t>
  </si>
  <si>
    <t>Colonne15547</t>
  </si>
  <si>
    <t>Colonne15548</t>
  </si>
  <si>
    <t>Colonne15549</t>
  </si>
  <si>
    <t>Colonne15550</t>
  </si>
  <si>
    <t>Colonne15551</t>
  </si>
  <si>
    <t>Colonne15552</t>
  </si>
  <si>
    <t>Colonne15553</t>
  </si>
  <si>
    <t>Colonne15554</t>
  </si>
  <si>
    <t>Colonne15555</t>
  </si>
  <si>
    <t>Colonne15556</t>
  </si>
  <si>
    <t>Colonne15557</t>
  </si>
  <si>
    <t>Colonne15558</t>
  </si>
  <si>
    <t>Colonne15559</t>
  </si>
  <si>
    <t>Colonne15560</t>
  </si>
  <si>
    <t>Colonne15561</t>
  </si>
  <si>
    <t>Colonne15562</t>
  </si>
  <si>
    <t>Colonne15563</t>
  </si>
  <si>
    <t>Colonne15564</t>
  </si>
  <si>
    <t>Colonne15565</t>
  </si>
  <si>
    <t>Colonne15566</t>
  </si>
  <si>
    <t>Colonne15567</t>
  </si>
  <si>
    <t>Colonne15568</t>
  </si>
  <si>
    <t>Colonne15569</t>
  </si>
  <si>
    <t>Colonne15570</t>
  </si>
  <si>
    <t>Colonne15571</t>
  </si>
  <si>
    <t>Colonne15572</t>
  </si>
  <si>
    <t>Colonne15573</t>
  </si>
  <si>
    <t>Colonne15574</t>
  </si>
  <si>
    <t>Colonne15575</t>
  </si>
  <si>
    <t>Colonne15576</t>
  </si>
  <si>
    <t>Colonne15577</t>
  </si>
  <si>
    <t>Colonne15578</t>
  </si>
  <si>
    <t>Colonne15579</t>
  </si>
  <si>
    <t>Colonne15580</t>
  </si>
  <si>
    <t>Colonne15581</t>
  </si>
  <si>
    <t>Colonne15582</t>
  </si>
  <si>
    <t>Colonne15583</t>
  </si>
  <si>
    <t>Colonne15584</t>
  </si>
  <si>
    <t>Colonne15585</t>
  </si>
  <si>
    <t>Colonne15586</t>
  </si>
  <si>
    <t>Colonne15587</t>
  </si>
  <si>
    <t>Colonne15588</t>
  </si>
  <si>
    <t>Colonne15589</t>
  </si>
  <si>
    <t>Colonne15590</t>
  </si>
  <si>
    <t>Colonne15591</t>
  </si>
  <si>
    <t>Colonne15592</t>
  </si>
  <si>
    <t>Colonne15593</t>
  </si>
  <si>
    <t>Colonne15594</t>
  </si>
  <si>
    <t>Colonne15595</t>
  </si>
  <si>
    <t>Colonne15596</t>
  </si>
  <si>
    <t>Colonne15597</t>
  </si>
  <si>
    <t>Colonne15598</t>
  </si>
  <si>
    <t>Colonne15599</t>
  </si>
  <si>
    <t>Colonne15600</t>
  </si>
  <si>
    <t>Colonne15601</t>
  </si>
  <si>
    <t>Colonne15602</t>
  </si>
  <si>
    <t>Colonne15603</t>
  </si>
  <si>
    <t>Colonne15604</t>
  </si>
  <si>
    <t>Colonne15605</t>
  </si>
  <si>
    <t>Colonne15606</t>
  </si>
  <si>
    <t>Colonne15607</t>
  </si>
  <si>
    <t>Colonne15608</t>
  </si>
  <si>
    <t>Colonne15609</t>
  </si>
  <si>
    <t>Colonne15610</t>
  </si>
  <si>
    <t>Colonne15611</t>
  </si>
  <si>
    <t>Colonne15612</t>
  </si>
  <si>
    <t>Colonne15613</t>
  </si>
  <si>
    <t>Colonne15614</t>
  </si>
  <si>
    <t>Colonne15615</t>
  </si>
  <si>
    <t>Colonne15616</t>
  </si>
  <si>
    <t>Colonne15617</t>
  </si>
  <si>
    <t>Colonne15618</t>
  </si>
  <si>
    <t>Colonne15619</t>
  </si>
  <si>
    <t>Colonne15620</t>
  </si>
  <si>
    <t>Colonne15621</t>
  </si>
  <si>
    <t>Colonne15622</t>
  </si>
  <si>
    <t>Colonne15623</t>
  </si>
  <si>
    <t>Colonne15624</t>
  </si>
  <si>
    <t>Colonne15625</t>
  </si>
  <si>
    <t>Colonne15626</t>
  </si>
  <si>
    <t>Colonne15627</t>
  </si>
  <si>
    <t>Colonne15628</t>
  </si>
  <si>
    <t>Colonne15629</t>
  </si>
  <si>
    <t>Colonne15630</t>
  </si>
  <si>
    <t>Colonne15631</t>
  </si>
  <si>
    <t>Colonne15632</t>
  </si>
  <si>
    <t>Colonne15633</t>
  </si>
  <si>
    <t>Colonne15634</t>
  </si>
  <si>
    <t>Colonne15635</t>
  </si>
  <si>
    <t>Colonne15636</t>
  </si>
  <si>
    <t>Colonne15637</t>
  </si>
  <si>
    <t>Colonne15638</t>
  </si>
  <si>
    <t>Colonne15639</t>
  </si>
  <si>
    <t>Colonne15640</t>
  </si>
  <si>
    <t>Colonne15641</t>
  </si>
  <si>
    <t>Colonne15642</t>
  </si>
  <si>
    <t>Colonne15643</t>
  </si>
  <si>
    <t>Colonne15644</t>
  </si>
  <si>
    <t>Colonne15645</t>
  </si>
  <si>
    <t>Colonne15646</t>
  </si>
  <si>
    <t>Colonne15647</t>
  </si>
  <si>
    <t>Colonne15648</t>
  </si>
  <si>
    <t>Colonne15649</t>
  </si>
  <si>
    <t>Colonne15650</t>
  </si>
  <si>
    <t>Colonne15651</t>
  </si>
  <si>
    <t>Colonne15652</t>
  </si>
  <si>
    <t>Colonne15653</t>
  </si>
  <si>
    <t>Colonne15654</t>
  </si>
  <si>
    <t>Colonne15655</t>
  </si>
  <si>
    <t>Colonne15656</t>
  </si>
  <si>
    <t>Colonne15657</t>
  </si>
  <si>
    <t>Colonne15658</t>
  </si>
  <si>
    <t>Colonne15659</t>
  </si>
  <si>
    <t>Colonne15660</t>
  </si>
  <si>
    <t>Colonne15661</t>
  </si>
  <si>
    <t>Colonne15662</t>
  </si>
  <si>
    <t>Colonne15663</t>
  </si>
  <si>
    <t>Colonne15664</t>
  </si>
  <si>
    <t>Colonne15665</t>
  </si>
  <si>
    <t>Colonne15666</t>
  </si>
  <si>
    <t>Colonne15667</t>
  </si>
  <si>
    <t>Colonne15668</t>
  </si>
  <si>
    <t>Colonne15669</t>
  </si>
  <si>
    <t>Colonne15670</t>
  </si>
  <si>
    <t>Colonne15671</t>
  </si>
  <si>
    <t>Colonne15672</t>
  </si>
  <si>
    <t>Colonne15673</t>
  </si>
  <si>
    <t>Colonne15674</t>
  </si>
  <si>
    <t>Colonne15675</t>
  </si>
  <si>
    <t>Colonne15676</t>
  </si>
  <si>
    <t>Colonne15677</t>
  </si>
  <si>
    <t>Colonne15678</t>
  </si>
  <si>
    <t>Colonne15679</t>
  </si>
  <si>
    <t>Colonne15680</t>
  </si>
  <si>
    <t>Colonne15681</t>
  </si>
  <si>
    <t>Colonne15682</t>
  </si>
  <si>
    <t>Colonne15683</t>
  </si>
  <si>
    <t>Colonne15684</t>
  </si>
  <si>
    <t>Colonne15685</t>
  </si>
  <si>
    <t>Colonne15686</t>
  </si>
  <si>
    <t>Colonne15687</t>
  </si>
  <si>
    <t>Colonne15688</t>
  </si>
  <si>
    <t>Colonne15689</t>
  </si>
  <si>
    <t>Colonne15690</t>
  </si>
  <si>
    <t>Colonne15691</t>
  </si>
  <si>
    <t>Colonne15692</t>
  </si>
  <si>
    <t>Colonne15693</t>
  </si>
  <si>
    <t>Colonne15694</t>
  </si>
  <si>
    <t>Colonne15695</t>
  </si>
  <si>
    <t>Colonne15696</t>
  </si>
  <si>
    <t>Colonne15697</t>
  </si>
  <si>
    <t>Colonne15698</t>
  </si>
  <si>
    <t>Colonne15699</t>
  </si>
  <si>
    <t>Colonne15700</t>
  </si>
  <si>
    <t>Colonne15701</t>
  </si>
  <si>
    <t>Colonne15702</t>
  </si>
  <si>
    <t>Colonne15703</t>
  </si>
  <si>
    <t>Colonne15704</t>
  </si>
  <si>
    <t>Colonne15705</t>
  </si>
  <si>
    <t>Colonne15706</t>
  </si>
  <si>
    <t>Colonne15707</t>
  </si>
  <si>
    <t>Colonne15708</t>
  </si>
  <si>
    <t>Colonne15709</t>
  </si>
  <si>
    <t>Colonne15710</t>
  </si>
  <si>
    <t>Colonne15711</t>
  </si>
  <si>
    <t>Colonne15712</t>
  </si>
  <si>
    <t>Colonne15713</t>
  </si>
  <si>
    <t>Colonne15714</t>
  </si>
  <si>
    <t>Colonne15715</t>
  </si>
  <si>
    <t>Colonne15716</t>
  </si>
  <si>
    <t>Colonne15717</t>
  </si>
  <si>
    <t>Colonne15718</t>
  </si>
  <si>
    <t>Colonne15719</t>
  </si>
  <si>
    <t>Colonne15720</t>
  </si>
  <si>
    <t>Colonne15721</t>
  </si>
  <si>
    <t>Colonne15722</t>
  </si>
  <si>
    <t>Colonne15723</t>
  </si>
  <si>
    <t>Colonne15724</t>
  </si>
  <si>
    <t>Colonne15725</t>
  </si>
  <si>
    <t>Colonne15726</t>
  </si>
  <si>
    <t>Colonne15727</t>
  </si>
  <si>
    <t>Colonne15728</t>
  </si>
  <si>
    <t>Colonne15729</t>
  </si>
  <si>
    <t>Colonne15730</t>
  </si>
  <si>
    <t>Colonne15731</t>
  </si>
  <si>
    <t>Colonne15732</t>
  </si>
  <si>
    <t>Colonne15733</t>
  </si>
  <si>
    <t>Colonne15734</t>
  </si>
  <si>
    <t>Colonne15735</t>
  </si>
  <si>
    <t>Colonne15736</t>
  </si>
  <si>
    <t>Colonne15737</t>
  </si>
  <si>
    <t>Colonne15738</t>
  </si>
  <si>
    <t>Colonne15739</t>
  </si>
  <si>
    <t>Colonne15740</t>
  </si>
  <si>
    <t>Colonne15741</t>
  </si>
  <si>
    <t>Colonne15742</t>
  </si>
  <si>
    <t>Colonne15743</t>
  </si>
  <si>
    <t>Colonne15744</t>
  </si>
  <si>
    <t>Colonne15745</t>
  </si>
  <si>
    <t>Colonne15746</t>
  </si>
  <si>
    <t>Colonne15747</t>
  </si>
  <si>
    <t>Colonne15748</t>
  </si>
  <si>
    <t>Colonne15749</t>
  </si>
  <si>
    <t>Colonne15750</t>
  </si>
  <si>
    <t>Colonne15751</t>
  </si>
  <si>
    <t>Colonne15752</t>
  </si>
  <si>
    <t>Colonne15753</t>
  </si>
  <si>
    <t>Colonne15754</t>
  </si>
  <si>
    <t>Colonne15755</t>
  </si>
  <si>
    <t>Colonne15756</t>
  </si>
  <si>
    <t>Colonne15757</t>
  </si>
  <si>
    <t>Colonne15758</t>
  </si>
  <si>
    <t>Colonne15759</t>
  </si>
  <si>
    <t>Colonne15760</t>
  </si>
  <si>
    <t>Colonne15761</t>
  </si>
  <si>
    <t>Colonne15762</t>
  </si>
  <si>
    <t>Colonne15763</t>
  </si>
  <si>
    <t>Colonne15764</t>
  </si>
  <si>
    <t>Colonne15765</t>
  </si>
  <si>
    <t>Colonne15766</t>
  </si>
  <si>
    <t>Colonne15767</t>
  </si>
  <si>
    <t>Colonne15768</t>
  </si>
  <si>
    <t>Colonne15769</t>
  </si>
  <si>
    <t>Colonne15770</t>
  </si>
  <si>
    <t>Colonne15771</t>
  </si>
  <si>
    <t>Colonne15772</t>
  </si>
  <si>
    <t>Colonne15773</t>
  </si>
  <si>
    <t>Colonne15774</t>
  </si>
  <si>
    <t>Colonne15775</t>
  </si>
  <si>
    <t>Colonne15776</t>
  </si>
  <si>
    <t>Colonne15777</t>
  </si>
  <si>
    <t>Colonne15778</t>
  </si>
  <si>
    <t>Colonne15779</t>
  </si>
  <si>
    <t>Colonne15780</t>
  </si>
  <si>
    <t>Colonne15781</t>
  </si>
  <si>
    <t>Colonne15782</t>
  </si>
  <si>
    <t>Colonne15783</t>
  </si>
  <si>
    <t>Colonne15784</t>
  </si>
  <si>
    <t>Colonne15785</t>
  </si>
  <si>
    <t>Colonne15786</t>
  </si>
  <si>
    <t>Colonne15787</t>
  </si>
  <si>
    <t>Colonne15788</t>
  </si>
  <si>
    <t>Colonne15789</t>
  </si>
  <si>
    <t>Colonne15790</t>
  </si>
  <si>
    <t>Colonne15791</t>
  </si>
  <si>
    <t>Colonne15792</t>
  </si>
  <si>
    <t>Colonne15793</t>
  </si>
  <si>
    <t>Colonne15794</t>
  </si>
  <si>
    <t>Colonne15795</t>
  </si>
  <si>
    <t>Colonne15796</t>
  </si>
  <si>
    <t>Colonne15797</t>
  </si>
  <si>
    <t>Colonne15798</t>
  </si>
  <si>
    <t>Colonne15799</t>
  </si>
  <si>
    <t>Colonne15800</t>
  </si>
  <si>
    <t>Colonne15801</t>
  </si>
  <si>
    <t>Colonne15802</t>
  </si>
  <si>
    <t>Colonne15803</t>
  </si>
  <si>
    <t>Colonne15804</t>
  </si>
  <si>
    <t>Colonne15805</t>
  </si>
  <si>
    <t>Colonne15806</t>
  </si>
  <si>
    <t>Colonne15807</t>
  </si>
  <si>
    <t>Colonne15808</t>
  </si>
  <si>
    <t>Colonne15809</t>
  </si>
  <si>
    <t>Colonne15810</t>
  </si>
  <si>
    <t>Colonne15811</t>
  </si>
  <si>
    <t>Colonne15812</t>
  </si>
  <si>
    <t>Colonne15813</t>
  </si>
  <si>
    <t>Colonne15814</t>
  </si>
  <si>
    <t>Colonne15815</t>
  </si>
  <si>
    <t>Colonne15816</t>
  </si>
  <si>
    <t>Colonne15817</t>
  </si>
  <si>
    <t>Colonne15818</t>
  </si>
  <si>
    <t>Colonne15819</t>
  </si>
  <si>
    <t>Colonne15820</t>
  </si>
  <si>
    <t>Colonne15821</t>
  </si>
  <si>
    <t>Colonne15822</t>
  </si>
  <si>
    <t>Colonne15823</t>
  </si>
  <si>
    <t>Colonne15824</t>
  </si>
  <si>
    <t>Colonne15825</t>
  </si>
  <si>
    <t>Colonne15826</t>
  </si>
  <si>
    <t>Colonne15827</t>
  </si>
  <si>
    <t>Colonne15828</t>
  </si>
  <si>
    <t>Colonne15829</t>
  </si>
  <si>
    <t>Colonne15830</t>
  </si>
  <si>
    <t>Colonne15831</t>
  </si>
  <si>
    <t>Colonne15832</t>
  </si>
  <si>
    <t>Colonne15833</t>
  </si>
  <si>
    <t>Colonne15834</t>
  </si>
  <si>
    <t>Colonne15835</t>
  </si>
  <si>
    <t>Colonne15836</t>
  </si>
  <si>
    <t>Colonne15837</t>
  </si>
  <si>
    <t>Colonne15838</t>
  </si>
  <si>
    <t>Colonne15839</t>
  </si>
  <si>
    <t>Colonne15840</t>
  </si>
  <si>
    <t>Colonne15841</t>
  </si>
  <si>
    <t>Colonne15842</t>
  </si>
  <si>
    <t>Colonne15843</t>
  </si>
  <si>
    <t>Colonne15844</t>
  </si>
  <si>
    <t>Colonne15845</t>
  </si>
  <si>
    <t>Colonne15846</t>
  </si>
  <si>
    <t>Colonne15847</t>
  </si>
  <si>
    <t>Colonne15848</t>
  </si>
  <si>
    <t>Colonne15849</t>
  </si>
  <si>
    <t>Colonne15850</t>
  </si>
  <si>
    <t>Colonne15851</t>
  </si>
  <si>
    <t>Colonne15852</t>
  </si>
  <si>
    <t>Colonne15853</t>
  </si>
  <si>
    <t>Colonne15854</t>
  </si>
  <si>
    <t>Colonne15855</t>
  </si>
  <si>
    <t>Colonne15856</t>
  </si>
  <si>
    <t>Colonne15857</t>
  </si>
  <si>
    <t>Colonne15858</t>
  </si>
  <si>
    <t>Colonne15859</t>
  </si>
  <si>
    <t>Colonne15860</t>
  </si>
  <si>
    <t>Colonne15861</t>
  </si>
  <si>
    <t>Colonne15862</t>
  </si>
  <si>
    <t>Colonne15863</t>
  </si>
  <si>
    <t>Colonne15864</t>
  </si>
  <si>
    <t>Colonne15865</t>
  </si>
  <si>
    <t>Colonne15866</t>
  </si>
  <si>
    <t>Colonne15867</t>
  </si>
  <si>
    <t>Colonne15868</t>
  </si>
  <si>
    <t>Colonne15869</t>
  </si>
  <si>
    <t>Colonne15870</t>
  </si>
  <si>
    <t>Colonne15871</t>
  </si>
  <si>
    <t>Colonne15872</t>
  </si>
  <si>
    <t>Colonne15873</t>
  </si>
  <si>
    <t>Colonne15874</t>
  </si>
  <si>
    <t>Colonne15875</t>
  </si>
  <si>
    <t>Colonne15876</t>
  </si>
  <si>
    <t>Colonne15877</t>
  </si>
  <si>
    <t>Colonne15878</t>
  </si>
  <si>
    <t>Colonne15879</t>
  </si>
  <si>
    <t>Colonne15880</t>
  </si>
  <si>
    <t>Colonne15881</t>
  </si>
  <si>
    <t>Colonne15882</t>
  </si>
  <si>
    <t>Colonne15883</t>
  </si>
  <si>
    <t>Colonne15884</t>
  </si>
  <si>
    <t>Colonne15885</t>
  </si>
  <si>
    <t>Colonne15886</t>
  </si>
  <si>
    <t>Colonne15887</t>
  </si>
  <si>
    <t>Colonne15888</t>
  </si>
  <si>
    <t>Colonne15889</t>
  </si>
  <si>
    <t>Colonne15890</t>
  </si>
  <si>
    <t>Colonne15891</t>
  </si>
  <si>
    <t>Colonne15892</t>
  </si>
  <si>
    <t>Colonne15893</t>
  </si>
  <si>
    <t>Colonne15894</t>
  </si>
  <si>
    <t>Colonne15895</t>
  </si>
  <si>
    <t>Colonne15896</t>
  </si>
  <si>
    <t>Colonne15897</t>
  </si>
  <si>
    <t>Colonne15898</t>
  </si>
  <si>
    <t>Colonne15899</t>
  </si>
  <si>
    <t>Colonne15900</t>
  </si>
  <si>
    <t>Colonne15901</t>
  </si>
  <si>
    <t>Colonne15902</t>
  </si>
  <si>
    <t>Colonne15903</t>
  </si>
  <si>
    <t>Colonne15904</t>
  </si>
  <si>
    <t>Colonne15905</t>
  </si>
  <si>
    <t>Colonne15906</t>
  </si>
  <si>
    <t>Colonne15907</t>
  </si>
  <si>
    <t>Colonne15908</t>
  </si>
  <si>
    <t>Colonne15909</t>
  </si>
  <si>
    <t>Colonne15910</t>
  </si>
  <si>
    <t>Colonne15911</t>
  </si>
  <si>
    <t>Colonne15912</t>
  </si>
  <si>
    <t>Colonne15913</t>
  </si>
  <si>
    <t>Colonne15914</t>
  </si>
  <si>
    <t>Colonne15915</t>
  </si>
  <si>
    <t>Colonne15916</t>
  </si>
  <si>
    <t>Colonne15917</t>
  </si>
  <si>
    <t>Colonne15918</t>
  </si>
  <si>
    <t>Colonne15919</t>
  </si>
  <si>
    <t>Colonne15920</t>
  </si>
  <si>
    <t>Colonne15921</t>
  </si>
  <si>
    <t>Colonne15922</t>
  </si>
  <si>
    <t>Colonne15923</t>
  </si>
  <si>
    <t>Colonne15924</t>
  </si>
  <si>
    <t>Colonne15925</t>
  </si>
  <si>
    <t>Colonne15926</t>
  </si>
  <si>
    <t>Colonne15927</t>
  </si>
  <si>
    <t>Colonne15928</t>
  </si>
  <si>
    <t>Colonne15929</t>
  </si>
  <si>
    <t>Colonne15930</t>
  </si>
  <si>
    <t>Colonne15931</t>
  </si>
  <si>
    <t>Colonne15932</t>
  </si>
  <si>
    <t>Colonne15933</t>
  </si>
  <si>
    <t>Colonne15934</t>
  </si>
  <si>
    <t>Colonne15935</t>
  </si>
  <si>
    <t>Colonne15936</t>
  </si>
  <si>
    <t>Colonne15937</t>
  </si>
  <si>
    <t>Colonne15938</t>
  </si>
  <si>
    <t>Colonne15939</t>
  </si>
  <si>
    <t>Colonne15940</t>
  </si>
  <si>
    <t>Colonne15941</t>
  </si>
  <si>
    <t>Colonne15942</t>
  </si>
  <si>
    <t>Colonne15943</t>
  </si>
  <si>
    <t>Colonne15944</t>
  </si>
  <si>
    <t>Colonne15945</t>
  </si>
  <si>
    <t>Colonne15946</t>
  </si>
  <si>
    <t>Colonne15947</t>
  </si>
  <si>
    <t>Colonne15948</t>
  </si>
  <si>
    <t>Colonne15949</t>
  </si>
  <si>
    <t>Colonne15950</t>
  </si>
  <si>
    <t>Colonne15951</t>
  </si>
  <si>
    <t>Colonne15952</t>
  </si>
  <si>
    <t>Colonne15953</t>
  </si>
  <si>
    <t>Colonne15954</t>
  </si>
  <si>
    <t>Colonne15955</t>
  </si>
  <si>
    <t>Colonne15956</t>
  </si>
  <si>
    <t>Colonne15957</t>
  </si>
  <si>
    <t>Colonne15958</t>
  </si>
  <si>
    <t>Colonne15959</t>
  </si>
  <si>
    <t>Colonne15960</t>
  </si>
  <si>
    <t>Colonne15961</t>
  </si>
  <si>
    <t>Colonne15962</t>
  </si>
  <si>
    <t>Colonne15963</t>
  </si>
  <si>
    <t>Colonne15964</t>
  </si>
  <si>
    <t>Colonne15965</t>
  </si>
  <si>
    <t>Colonne15966</t>
  </si>
  <si>
    <t>Colonne15967</t>
  </si>
  <si>
    <t>Colonne15968</t>
  </si>
  <si>
    <t>Colonne15969</t>
  </si>
  <si>
    <t>Colonne15970</t>
  </si>
  <si>
    <t>Colonne15971</t>
  </si>
  <si>
    <t>Colonne15972</t>
  </si>
  <si>
    <t>Colonne15973</t>
  </si>
  <si>
    <t>Colonne15974</t>
  </si>
  <si>
    <t>Colonne15975</t>
  </si>
  <si>
    <t>Colonne15976</t>
  </si>
  <si>
    <t>Colonne15977</t>
  </si>
  <si>
    <t>Colonne15978</t>
  </si>
  <si>
    <t>Colonne15979</t>
  </si>
  <si>
    <t>Colonne15980</t>
  </si>
  <si>
    <t>Colonne15981</t>
  </si>
  <si>
    <t>Colonne15982</t>
  </si>
  <si>
    <t>Colonne15983</t>
  </si>
  <si>
    <t>Colonne15984</t>
  </si>
  <si>
    <t>Colonne15985</t>
  </si>
  <si>
    <t>Colonne15986</t>
  </si>
  <si>
    <t>Colonne15987</t>
  </si>
  <si>
    <t>Colonne15988</t>
  </si>
  <si>
    <t>Colonne15989</t>
  </si>
  <si>
    <t>Colonne15990</t>
  </si>
  <si>
    <t>Colonne15991</t>
  </si>
  <si>
    <t>Colonne15992</t>
  </si>
  <si>
    <t>Colonne15993</t>
  </si>
  <si>
    <t>Colonne15994</t>
  </si>
  <si>
    <t>Colonne15995</t>
  </si>
  <si>
    <t>Colonne15996</t>
  </si>
  <si>
    <t>Colonne15997</t>
  </si>
  <si>
    <t>Colonne15998</t>
  </si>
  <si>
    <t>Colonne15999</t>
  </si>
  <si>
    <t>Colonne16000</t>
  </si>
  <si>
    <t>Colonne16001</t>
  </si>
  <si>
    <t>Colonne16002</t>
  </si>
  <si>
    <t>Colonne16003</t>
  </si>
  <si>
    <t>Colonne16004</t>
  </si>
  <si>
    <t>Colonne16005</t>
  </si>
  <si>
    <t>Colonne16006</t>
  </si>
  <si>
    <t>Colonne16007</t>
  </si>
  <si>
    <t>Colonne16008</t>
  </si>
  <si>
    <t>Colonne16009</t>
  </si>
  <si>
    <t>Colonne16010</t>
  </si>
  <si>
    <t>Colonne16011</t>
  </si>
  <si>
    <t>Colonne16012</t>
  </si>
  <si>
    <t>Colonne16013</t>
  </si>
  <si>
    <t>Colonne16014</t>
  </si>
  <si>
    <t>Colonne16015</t>
  </si>
  <si>
    <t>Colonne16016</t>
  </si>
  <si>
    <t>Colonne16017</t>
  </si>
  <si>
    <t>Colonne16018</t>
  </si>
  <si>
    <t>Colonne16019</t>
  </si>
  <si>
    <t>Colonne16020</t>
  </si>
  <si>
    <t>Colonne16021</t>
  </si>
  <si>
    <t>Colonne16022</t>
  </si>
  <si>
    <t>Colonne16023</t>
  </si>
  <si>
    <t>Colonne16024</t>
  </si>
  <si>
    <t>Colonne16025</t>
  </si>
  <si>
    <t>Colonne16026</t>
  </si>
  <si>
    <t>Colonne16027</t>
  </si>
  <si>
    <t>Colonne16028</t>
  </si>
  <si>
    <t>Colonne16029</t>
  </si>
  <si>
    <t>Colonne16030</t>
  </si>
  <si>
    <t>Colonne16031</t>
  </si>
  <si>
    <t>Colonne16032</t>
  </si>
  <si>
    <t>Colonne16033</t>
  </si>
  <si>
    <t>Colonne16034</t>
  </si>
  <si>
    <t>Colonne16035</t>
  </si>
  <si>
    <t>Colonne16036</t>
  </si>
  <si>
    <t>Colonne16037</t>
  </si>
  <si>
    <t>Colonne16038</t>
  </si>
  <si>
    <t>Colonne16039</t>
  </si>
  <si>
    <t>Colonne16040</t>
  </si>
  <si>
    <t>Colonne16041</t>
  </si>
  <si>
    <t>Colonne16042</t>
  </si>
  <si>
    <t>Colonne16043</t>
  </si>
  <si>
    <t>Colonne16044</t>
  </si>
  <si>
    <t>Colonne16045</t>
  </si>
  <si>
    <t>Colonne16046</t>
  </si>
  <si>
    <t>Colonne16047</t>
  </si>
  <si>
    <t>Colonne16048</t>
  </si>
  <si>
    <t>Colonne16049</t>
  </si>
  <si>
    <t>Colonne16050</t>
  </si>
  <si>
    <t>Colonne16051</t>
  </si>
  <si>
    <t>Colonne16052</t>
  </si>
  <si>
    <t>Colonne16053</t>
  </si>
  <si>
    <t>Colonne16054</t>
  </si>
  <si>
    <t>Colonne16055</t>
  </si>
  <si>
    <t>Colonne16056</t>
  </si>
  <si>
    <t>Colonne16057</t>
  </si>
  <si>
    <t>Colonne16058</t>
  </si>
  <si>
    <t>Colonne16059</t>
  </si>
  <si>
    <t>Colonne16060</t>
  </si>
  <si>
    <t>Colonne16061</t>
  </si>
  <si>
    <t>Colonne16062</t>
  </si>
  <si>
    <t>Colonne16063</t>
  </si>
  <si>
    <t>Colonne16064</t>
  </si>
  <si>
    <t>Colonne16065</t>
  </si>
  <si>
    <t>Colonne16066</t>
  </si>
  <si>
    <t>Colonne16067</t>
  </si>
  <si>
    <t>Colonne16068</t>
  </si>
  <si>
    <t>Colonne16069</t>
  </si>
  <si>
    <t>Colonne16070</t>
  </si>
  <si>
    <t>Colonne16071</t>
  </si>
  <si>
    <t>Colonne16072</t>
  </si>
  <si>
    <t>Colonne16073</t>
  </si>
  <si>
    <t>Colonne16074</t>
  </si>
  <si>
    <t>Colonne16075</t>
  </si>
  <si>
    <t>Colonne16076</t>
  </si>
  <si>
    <t>Colonne16077</t>
  </si>
  <si>
    <t>Colonne16078</t>
  </si>
  <si>
    <t>Colonne16079</t>
  </si>
  <si>
    <t>Colonne16080</t>
  </si>
  <si>
    <t>Colonne16081</t>
  </si>
  <si>
    <t>Colonne16082</t>
  </si>
  <si>
    <t>Colonne16083</t>
  </si>
  <si>
    <t>Colonne16084</t>
  </si>
  <si>
    <t>Colonne16085</t>
  </si>
  <si>
    <t>Colonne16086</t>
  </si>
  <si>
    <t>Colonne16087</t>
  </si>
  <si>
    <t>Colonne16088</t>
  </si>
  <si>
    <t>Colonne16089</t>
  </si>
  <si>
    <t>Colonne16090</t>
  </si>
  <si>
    <t>Colonne16091</t>
  </si>
  <si>
    <t>Colonne16092</t>
  </si>
  <si>
    <t>Colonne16093</t>
  </si>
  <si>
    <t>Colonne16094</t>
  </si>
  <si>
    <t>Colonne16095</t>
  </si>
  <si>
    <t>Colonne16096</t>
  </si>
  <si>
    <t>Colonne16097</t>
  </si>
  <si>
    <t>Colonne16098</t>
  </si>
  <si>
    <t>Colonne16099</t>
  </si>
  <si>
    <t>Colonne16100</t>
  </si>
  <si>
    <t>Colonne16101</t>
  </si>
  <si>
    <t>Colonne16102</t>
  </si>
  <si>
    <t>Colonne16103</t>
  </si>
  <si>
    <t>Colonne16104</t>
  </si>
  <si>
    <t>Colonne16105</t>
  </si>
  <si>
    <t>Colonne16106</t>
  </si>
  <si>
    <t>Colonne16107</t>
  </si>
  <si>
    <t>Colonne16108</t>
  </si>
  <si>
    <t>Colonne16109</t>
  </si>
  <si>
    <t>Colonne16110</t>
  </si>
  <si>
    <t>Colonne16111</t>
  </si>
  <si>
    <t>Colonne16112</t>
  </si>
  <si>
    <t>Colonne16113</t>
  </si>
  <si>
    <t>Colonne16114</t>
  </si>
  <si>
    <t>Colonne16115</t>
  </si>
  <si>
    <t>Colonne16116</t>
  </si>
  <si>
    <t>Colonne16117</t>
  </si>
  <si>
    <t>Colonne16118</t>
  </si>
  <si>
    <t>Colonne16119</t>
  </si>
  <si>
    <t>Colonne16120</t>
  </si>
  <si>
    <t>Colonne16121</t>
  </si>
  <si>
    <t>Colonne16122</t>
  </si>
  <si>
    <t>Colonne16123</t>
  </si>
  <si>
    <t>Colonne16124</t>
  </si>
  <si>
    <t>Colonne16125</t>
  </si>
  <si>
    <t>Colonne16126</t>
  </si>
  <si>
    <t>Colonne16127</t>
  </si>
  <si>
    <t>Colonne16128</t>
  </si>
  <si>
    <t>Colonne16129</t>
  </si>
  <si>
    <t>Colonne16130</t>
  </si>
  <si>
    <t>Colonne16131</t>
  </si>
  <si>
    <t>Colonne16132</t>
  </si>
  <si>
    <t>Colonne16133</t>
  </si>
  <si>
    <t>Colonne16134</t>
  </si>
  <si>
    <t>Colonne16135</t>
  </si>
  <si>
    <t>Colonne16136</t>
  </si>
  <si>
    <t>Colonne16137</t>
  </si>
  <si>
    <t>Colonne16138</t>
  </si>
  <si>
    <t>Colonne16139</t>
  </si>
  <si>
    <t>Colonne16140</t>
  </si>
  <si>
    <t>Colonne16141</t>
  </si>
  <si>
    <t>Colonne16142</t>
  </si>
  <si>
    <t>Colonne16143</t>
  </si>
  <si>
    <t>Colonne16144</t>
  </si>
  <si>
    <t>Colonne16145</t>
  </si>
  <si>
    <t>Colonne16146</t>
  </si>
  <si>
    <t>Colonne16147</t>
  </si>
  <si>
    <t>Colonne16148</t>
  </si>
  <si>
    <t>Colonne16149</t>
  </si>
  <si>
    <t>Colonne16150</t>
  </si>
  <si>
    <t>Colonne16151</t>
  </si>
  <si>
    <t>Colonne16152</t>
  </si>
  <si>
    <t>Colonne16153</t>
  </si>
  <si>
    <t>Colonne16154</t>
  </si>
  <si>
    <t>Colonne16155</t>
  </si>
  <si>
    <t>Colonne16156</t>
  </si>
  <si>
    <t>Colonne16157</t>
  </si>
  <si>
    <t>Colonne16158</t>
  </si>
  <si>
    <t>Colonne16159</t>
  </si>
  <si>
    <t>Colonne16160</t>
  </si>
  <si>
    <t>Colonne16161</t>
  </si>
  <si>
    <t>Colonne16162</t>
  </si>
  <si>
    <t>Colonne16163</t>
  </si>
  <si>
    <t>Colonne16164</t>
  </si>
  <si>
    <t>Colonne16165</t>
  </si>
  <si>
    <t>Colonne16166</t>
  </si>
  <si>
    <t>Colonne16167</t>
  </si>
  <si>
    <t>Colonne16168</t>
  </si>
  <si>
    <t>Colonne16169</t>
  </si>
  <si>
    <t>Colonne16170</t>
  </si>
  <si>
    <t>Colonne16171</t>
  </si>
  <si>
    <t>Colonne16172</t>
  </si>
  <si>
    <t>Colonne16173</t>
  </si>
  <si>
    <t>Colonne16174</t>
  </si>
  <si>
    <t>Colonne16175</t>
  </si>
  <si>
    <t>Colonne16176</t>
  </si>
  <si>
    <t>Colonne16177</t>
  </si>
  <si>
    <t>Colonne16178</t>
  </si>
  <si>
    <t>Colonne16179</t>
  </si>
  <si>
    <t>Colonne16180</t>
  </si>
  <si>
    <t>Colonne16181</t>
  </si>
  <si>
    <t>Colonne16182</t>
  </si>
  <si>
    <t>Colonne16183</t>
  </si>
  <si>
    <t>Colonne16184</t>
  </si>
  <si>
    <t>Colonne16185</t>
  </si>
  <si>
    <t>Colonne16186</t>
  </si>
  <si>
    <t>Colonne16187</t>
  </si>
  <si>
    <t>Colonne16188</t>
  </si>
  <si>
    <t>Colonne16189</t>
  </si>
  <si>
    <t>Colonne16190</t>
  </si>
  <si>
    <t>Colonne16191</t>
  </si>
  <si>
    <t>Colonne16192</t>
  </si>
  <si>
    <t>Colonne16193</t>
  </si>
  <si>
    <t>Colonne16194</t>
  </si>
  <si>
    <t>Colonne16195</t>
  </si>
  <si>
    <t>Colonne16196</t>
  </si>
  <si>
    <t>Colonne16197</t>
  </si>
  <si>
    <t>Colonne16198</t>
  </si>
  <si>
    <t>Colonne16199</t>
  </si>
  <si>
    <t>Colonne16200</t>
  </si>
  <si>
    <t>Colonne16201</t>
  </si>
  <si>
    <t>Colonne16202</t>
  </si>
  <si>
    <t>Colonne16203</t>
  </si>
  <si>
    <t>Colonne16204</t>
  </si>
  <si>
    <t>Colonne16205</t>
  </si>
  <si>
    <t>Colonne16206</t>
  </si>
  <si>
    <t>Colonne16207</t>
  </si>
  <si>
    <t>Colonne16208</t>
  </si>
  <si>
    <t>Colonne16209</t>
  </si>
  <si>
    <t>Colonne16210</t>
  </si>
  <si>
    <t>Colonne16211</t>
  </si>
  <si>
    <t>Colonne16212</t>
  </si>
  <si>
    <t>Colonne16213</t>
  </si>
  <si>
    <t>Colonne16214</t>
  </si>
  <si>
    <t>Colonne16215</t>
  </si>
  <si>
    <t>Colonne16216</t>
  </si>
  <si>
    <t>Colonne16217</t>
  </si>
  <si>
    <t>Colonne16218</t>
  </si>
  <si>
    <t>Colonne16219</t>
  </si>
  <si>
    <t>Colonne16220</t>
  </si>
  <si>
    <t>Colonne16221</t>
  </si>
  <si>
    <t>Colonne16222</t>
  </si>
  <si>
    <t>Colonne16223</t>
  </si>
  <si>
    <t>Colonne16224</t>
  </si>
  <si>
    <t>Colonne16225</t>
  </si>
  <si>
    <t>Colonne16226</t>
  </si>
  <si>
    <t>Colonne16227</t>
  </si>
  <si>
    <t>Colonne16228</t>
  </si>
  <si>
    <t>Colonne16229</t>
  </si>
  <si>
    <t>Colonne16230</t>
  </si>
  <si>
    <t>Colonne16231</t>
  </si>
  <si>
    <t>Colonne16232</t>
  </si>
  <si>
    <t>Colonne16233</t>
  </si>
  <si>
    <t>Colonne16234</t>
  </si>
  <si>
    <t>Colonne16235</t>
  </si>
  <si>
    <t>Colonne16236</t>
  </si>
  <si>
    <t>Colonne16237</t>
  </si>
  <si>
    <t>Colonne16238</t>
  </si>
  <si>
    <t>Colonne16239</t>
  </si>
  <si>
    <t>Colonne16240</t>
  </si>
  <si>
    <t>Colonne16241</t>
  </si>
  <si>
    <t>Colonne16242</t>
  </si>
  <si>
    <t>Colonne16243</t>
  </si>
  <si>
    <t>Colonne16244</t>
  </si>
  <si>
    <t>Colonne16245</t>
  </si>
  <si>
    <t>Colonne16246</t>
  </si>
  <si>
    <t>Colonne16247</t>
  </si>
  <si>
    <t>Colonne16248</t>
  </si>
  <si>
    <t>Colonne16249</t>
  </si>
  <si>
    <t>Colonne16250</t>
  </si>
  <si>
    <t>Colonne16251</t>
  </si>
  <si>
    <t>Colonne16252</t>
  </si>
  <si>
    <t>Colonne16253</t>
  </si>
  <si>
    <t>Colonne16254</t>
  </si>
  <si>
    <t>Colonne16255</t>
  </si>
  <si>
    <t>Colonne16256</t>
  </si>
  <si>
    <t>Colonne16257</t>
  </si>
  <si>
    <t>Colonne16258</t>
  </si>
  <si>
    <t>Colonne16259</t>
  </si>
  <si>
    <t>Colonne16260</t>
  </si>
  <si>
    <t>Colonne16261</t>
  </si>
  <si>
    <t>Colonne16262</t>
  </si>
  <si>
    <t>Colonne16263</t>
  </si>
  <si>
    <t>Colonne16264</t>
  </si>
  <si>
    <t>Colonne16265</t>
  </si>
  <si>
    <t>Colonne16266</t>
  </si>
  <si>
    <t>Colonne16267</t>
  </si>
  <si>
    <t>Colonne16268</t>
  </si>
  <si>
    <t>Colonne16269</t>
  </si>
  <si>
    <t>Colonne16270</t>
  </si>
  <si>
    <t>Colonne16271</t>
  </si>
  <si>
    <t>Colonne16272</t>
  </si>
  <si>
    <t>Colonne16273</t>
  </si>
  <si>
    <t>Colonne16274</t>
  </si>
  <si>
    <t>Colonne16275</t>
  </si>
  <si>
    <t>Colonne16276</t>
  </si>
  <si>
    <t>Colonne16277</t>
  </si>
  <si>
    <t>Colonne16278</t>
  </si>
  <si>
    <t>Colonne16279</t>
  </si>
  <si>
    <t>Colonne16280</t>
  </si>
  <si>
    <t>Colonne16281</t>
  </si>
  <si>
    <t>Colonne16282</t>
  </si>
  <si>
    <t>Colonne16283</t>
  </si>
  <si>
    <t>Colonne16284</t>
  </si>
  <si>
    <t>Colonne16285</t>
  </si>
  <si>
    <t>Colonne16286</t>
  </si>
  <si>
    <t>Colonne16287</t>
  </si>
  <si>
    <t>Colonne16288</t>
  </si>
  <si>
    <t>Colonne16289</t>
  </si>
  <si>
    <t>Colonne16290</t>
  </si>
  <si>
    <t>Colonne16291</t>
  </si>
  <si>
    <t>Colonne16292</t>
  </si>
  <si>
    <t>Colonne16293</t>
  </si>
  <si>
    <t>Colonne16294</t>
  </si>
  <si>
    <t>Colonne16295</t>
  </si>
  <si>
    <t>Colonne16296</t>
  </si>
  <si>
    <t>Colonne16297</t>
  </si>
  <si>
    <t>Colonne16298</t>
  </si>
  <si>
    <t>Colonne16299</t>
  </si>
  <si>
    <t>Colonne16300</t>
  </si>
  <si>
    <t>Colonne16301</t>
  </si>
  <si>
    <t>Colonne16302</t>
  </si>
  <si>
    <t>Colonne16303</t>
  </si>
  <si>
    <t>Colonne16304</t>
  </si>
  <si>
    <t>Colonne16305</t>
  </si>
  <si>
    <t>Colonne16306</t>
  </si>
  <si>
    <t>Colonne16307</t>
  </si>
  <si>
    <t>Colonne16308</t>
  </si>
  <si>
    <t>Colonne16309</t>
  </si>
  <si>
    <t>Colonne16310</t>
  </si>
  <si>
    <t>Colonne16311</t>
  </si>
  <si>
    <t>Colonne16312</t>
  </si>
  <si>
    <t>Colonne16313</t>
  </si>
  <si>
    <t>Colonne16314</t>
  </si>
  <si>
    <t>Colonne16315</t>
  </si>
  <si>
    <t>Colonne16316</t>
  </si>
  <si>
    <t>Colonne16317</t>
  </si>
  <si>
    <t>Colonne16318</t>
  </si>
  <si>
    <t>Colonne16319</t>
  </si>
  <si>
    <t>Colonne16320</t>
  </si>
  <si>
    <t>Colonne16321</t>
  </si>
  <si>
    <t>Colonne16322</t>
  </si>
  <si>
    <t>Colonne16323</t>
  </si>
  <si>
    <t>Colonne16324</t>
  </si>
  <si>
    <t>Colonne16325</t>
  </si>
  <si>
    <t>Colonne16326</t>
  </si>
  <si>
    <t>Colonne16327</t>
  </si>
  <si>
    <t>Colonne16328</t>
  </si>
  <si>
    <t>Colonne16329</t>
  </si>
  <si>
    <t>Colonne16330</t>
  </si>
  <si>
    <t>Colonne16331</t>
  </si>
  <si>
    <t>Colonne16332</t>
  </si>
  <si>
    <t>Colonne16333</t>
  </si>
  <si>
    <t>Colonne16334</t>
  </si>
  <si>
    <t>Colonne16335</t>
  </si>
  <si>
    <t>Colonne16336</t>
  </si>
  <si>
    <t>Colonne16337</t>
  </si>
  <si>
    <t>Colonne16338</t>
  </si>
  <si>
    <t>Colonne16339</t>
  </si>
  <si>
    <t>Colonne16340</t>
  </si>
  <si>
    <t>Colonne16341</t>
  </si>
  <si>
    <t>Colonne16342</t>
  </si>
  <si>
    <t>Colonne16343</t>
  </si>
  <si>
    <t>Etude, suivi,Aménagement et extension du service des maladies infectieuses de L'EPH boufarik "Wilaya de blida "</t>
  </si>
  <si>
    <t>Réalisation de 07 sept forages y compris équipement et électrification au niveau de la wilaya de Blida .</t>
  </si>
  <si>
    <t xml:space="preserve">Etude d'adaptation suivi, contrôle et travaux de realisation et equipement de 08 centres de proximite pour le stokage intermediare des cereales au niveau de la wilaya de bouira </t>
  </si>
  <si>
    <t>NULL</t>
  </si>
  <si>
    <t>approved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</si>
</sst>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_(* #,##0.00_);_(* \(#,##0.00\);_(* &quot;-&quot;??_);_(@_)"/>
    <numFmt numFmtId="165" formatCode="_-* #,##0.00\ _€_-;\-* #,##0.00\ _€_-;_-* &quot;-&quot;??\ _€_-;_-@_-"/>
    <numFmt numFmtId="166" formatCode="d/m/yy;@"/>
    <numFmt numFmtId="167" formatCode="#,##0.00_ ;\-#,##0.00\ "/>
    <numFmt numFmtId="168" formatCode="_-* #,##0\ _€_-;\-* #,##0\ _€_-;_-* &quot;-&quot;??\ _€_-;_-@_-"/>
    <numFmt numFmtId="169" formatCode="_(* #,##0_);_(* \(#,##0\);_(* &quot;-&quot;??_);_(@_)"/>
    <numFmt numFmtId="170" formatCode="#,##0;[Red]#,##0"/>
    <numFmt numFmtId="171" formatCode="000\-000\-00\-0000"/>
    <numFmt numFmtId="172" formatCode="_ * #,##0_ ;_ * \-#,##0_ ;_ * &quot;-&quot;??_ ;_ @_ "/>
    <numFmt numFmtId="173" formatCode="_-* #,##0_-;_-* #,##0\-;_-* &quot;-&quot;??_-;_-@_-"/>
    <numFmt numFmtId="174" formatCode="#,##0_ ;\-#,##0\ "/>
    <numFmt numFmtId="175" formatCode="[$]dd\-mm\-yy;@"/>
    <numFmt numFmtId="176" formatCode="General_)"/>
    <numFmt numFmtId="177" formatCode="_(* #&quot; &quot;##0_);_(* \(#&quot; &quot;##0\);_(* &quot;-&quot;??_);_(@_)"/>
    <numFmt numFmtId="178" formatCode="_-* #,##0.00_-;_-* #,##0.00\-;_-* \-??_-;_-@_-"/>
    <numFmt numFmtId="179" formatCode="00000"/>
    <numFmt numFmtId="180" formatCode="0.000"/>
  </numFmts>
  <fonts count="64">
    <font>
      <sz val="11"/>
      <color theme="1"/>
      <name val="Calibri"/>
      <family val="2"/>
      <scheme val="minor"/>
    </font>
    <font>
      <sz val="11"/>
      <color theme="1"/>
      <name val="Calibri"/>
      <family val="2"/>
      <scheme val="minor"/>
    </font>
    <font>
      <sz val="10"/>
      <name val="Arial"/>
      <family val="2"/>
    </font>
    <font>
      <sz val="10"/>
      <color theme="1"/>
      <name val="Calibri Light"/>
      <family val="2"/>
      <scheme val="major"/>
    </font>
    <font>
      <sz val="10"/>
      <name val="Calibri Light"/>
      <family val="2"/>
      <scheme val="major"/>
    </font>
    <font>
      <sz val="8"/>
      <name val="Calibri"/>
      <family val="2"/>
      <scheme val="minor"/>
    </font>
    <font>
      <sz val="10"/>
      <color rgb="FF000000"/>
      <name val="Calibri Light"/>
      <family val="2"/>
      <scheme val="major"/>
    </font>
    <font>
      <b/>
      <sz val="10"/>
      <name val="Calibri Light"/>
      <family val="2"/>
      <scheme val="major"/>
    </font>
    <font>
      <b/>
      <sz val="16"/>
      <color theme="1"/>
      <name val="Calibri"/>
      <family val="2"/>
      <scheme val="minor"/>
    </font>
    <font>
      <sz val="10"/>
      <color theme="1"/>
      <name val="Calibri"/>
      <family val="2"/>
      <scheme val="minor"/>
    </font>
    <font>
      <b/>
      <sz val="10"/>
      <name val="Calibri"/>
      <family val="2"/>
      <scheme val="minor"/>
    </font>
    <font>
      <b/>
      <sz val="13"/>
      <name val="Calibri"/>
      <family val="2"/>
      <scheme val="minor"/>
    </font>
    <font>
      <sz val="10"/>
      <name val="Arial"/>
      <family val="2"/>
    </font>
    <font>
      <b/>
      <sz val="12"/>
      <name val="Times New Roman"/>
      <family val="1"/>
    </font>
    <font>
      <sz val="12"/>
      <name val="Times New Roman"/>
      <family val="1"/>
    </font>
    <font>
      <sz val="13"/>
      <name val="Calibri"/>
      <family val="2"/>
      <scheme val="minor"/>
    </font>
    <font>
      <sz val="10"/>
      <name val="Arial (Arabic)"/>
      <charset val="178"/>
    </font>
    <font>
      <sz val="13"/>
      <color theme="1"/>
      <name val="Calibri"/>
      <family val="2"/>
      <scheme val="minor"/>
    </font>
    <font>
      <sz val="13"/>
      <color rgb="FF000000"/>
      <name val="Calibri"/>
      <family val="2"/>
      <scheme val="minor"/>
    </font>
    <font>
      <b/>
      <sz val="13"/>
      <color theme="1" tint="4.9989318521683403E-2"/>
      <name val="Calibri"/>
      <family val="2"/>
      <scheme val="minor"/>
    </font>
    <font>
      <b/>
      <sz val="13"/>
      <color theme="1"/>
      <name val="Calibri"/>
      <family val="2"/>
      <scheme val="minor"/>
    </font>
    <font>
      <sz val="11"/>
      <color indexed="8"/>
      <name val="Arial"/>
      <family val="2"/>
    </font>
    <font>
      <sz val="10"/>
      <color rgb="FF000000"/>
      <name val="Times New Roman"/>
      <family val="1"/>
    </font>
    <font>
      <vertAlign val="superscript"/>
      <sz val="13"/>
      <name val="Calibri"/>
      <family val="2"/>
      <scheme val="minor"/>
    </font>
    <font>
      <sz val="14"/>
      <name val="Courier"/>
      <charset val="178"/>
    </font>
    <font>
      <i/>
      <sz val="13"/>
      <name val="Calibri"/>
      <family val="2"/>
      <scheme val="minor"/>
    </font>
    <font>
      <sz val="14"/>
      <name val="Courier"/>
      <family val="3"/>
    </font>
    <font>
      <sz val="11"/>
      <color theme="1"/>
      <name val="Calibri"/>
      <family val="2"/>
      <charset val="178"/>
      <scheme val="minor"/>
    </font>
    <font>
      <sz val="13"/>
      <color indexed="8"/>
      <name val="Calibri"/>
      <family val="2"/>
      <scheme val="minor"/>
    </font>
    <font>
      <b/>
      <sz val="12"/>
      <color rgb="FF000000"/>
      <name val="Times New Roman"/>
      <family val="1"/>
    </font>
    <font>
      <sz val="12"/>
      <color rgb="FF000000"/>
      <name val="Times New Roman"/>
      <family val="1"/>
    </font>
    <font>
      <b/>
      <vertAlign val="superscript"/>
      <sz val="13"/>
      <color theme="1"/>
      <name val="Calibri"/>
      <family val="2"/>
      <scheme val="minor"/>
    </font>
    <font>
      <u/>
      <sz val="13"/>
      <color theme="1"/>
      <name val="Calibri"/>
      <family val="2"/>
      <scheme val="minor"/>
    </font>
    <font>
      <sz val="13"/>
      <color rgb="FFFF0000"/>
      <name val="Calibri"/>
      <family val="2"/>
      <scheme val="minor"/>
    </font>
    <font>
      <sz val="10"/>
      <name val="Arial"/>
      <family val="2"/>
      <charset val="1"/>
    </font>
    <font>
      <sz val="12"/>
      <color rgb="FF000000"/>
      <name val="Times New Roman"/>
      <family val="2"/>
    </font>
    <font>
      <sz val="13"/>
      <color theme="1"/>
      <name val="Times New Roman"/>
      <family val="1"/>
    </font>
    <font>
      <sz val="14"/>
      <name val="Calibri"/>
      <family val="2"/>
      <scheme val="minor"/>
    </font>
    <font>
      <sz val="14"/>
      <name val="Calibri"/>
      <family val="2"/>
    </font>
    <font>
      <sz val="11"/>
      <name val="Calibri"/>
      <family val="2"/>
      <charset val="1"/>
      <scheme val="minor"/>
    </font>
    <font>
      <sz val="12"/>
      <name val="Calibri"/>
      <family val="2"/>
      <charset val="1"/>
      <scheme val="minor"/>
    </font>
    <font>
      <sz val="10"/>
      <name val="Times New Roman"/>
      <family val="1"/>
    </font>
    <font>
      <b/>
      <sz val="9"/>
      <color indexed="81"/>
      <name val="Tahoma"/>
      <family val="2"/>
    </font>
    <font>
      <sz val="9"/>
      <color indexed="81"/>
      <name val="Tahoma"/>
      <family val="2"/>
    </font>
    <font>
      <sz val="9"/>
      <color indexed="81"/>
      <name val="Arial"/>
      <family val="2"/>
    </font>
    <font>
      <sz val="11"/>
      <color theme="1"/>
      <name val="Times New Roman"/>
      <family val="2"/>
    </font>
    <font>
      <sz val="10"/>
      <color indexed="8"/>
      <name val="Arial"/>
      <family val="2"/>
    </font>
    <font>
      <sz val="11"/>
      <color rgb="FFFF0000"/>
      <name val="Calibri"/>
      <family val="2"/>
      <scheme val="minor"/>
    </font>
    <font>
      <b/>
      <sz val="11"/>
      <color theme="1"/>
      <name val="Calibri"/>
      <family val="2"/>
      <scheme val="minor"/>
    </font>
    <font>
      <sz val="11"/>
      <color theme="0"/>
      <name val="Calibri"/>
      <family val="2"/>
      <scheme val="minor"/>
    </font>
    <font>
      <sz val="10"/>
      <name val="Calibri"/>
      <family val="2"/>
      <scheme val="minor"/>
    </font>
    <font>
      <vertAlign val="superscript"/>
      <sz val="10"/>
      <name val="Calibri"/>
      <family val="2"/>
      <scheme val="minor"/>
    </font>
    <font>
      <i/>
      <sz val="10"/>
      <name val="Calibri"/>
      <family val="2"/>
      <scheme val="minor"/>
    </font>
    <font>
      <u/>
      <sz val="10"/>
      <name val="Calibri"/>
      <family val="2"/>
      <scheme val="minor"/>
    </font>
    <font>
      <sz val="9"/>
      <color theme="1"/>
      <name val="Calibri"/>
      <family val="2"/>
      <scheme val="minor"/>
    </font>
    <font>
      <b/>
      <sz val="11"/>
      <color rgb="FFFF0000"/>
      <name val="Calibri"/>
      <family val="2"/>
      <scheme val="minor"/>
    </font>
    <font>
      <sz val="11"/>
      <color rgb="FFFFFF00"/>
      <name val="Calibri"/>
      <family val="2"/>
      <scheme val="minor"/>
    </font>
    <font>
      <b/>
      <sz val="10"/>
      <color theme="1"/>
      <name val="Calibri"/>
      <family val="2"/>
      <scheme val="minor"/>
    </font>
    <font>
      <b/>
      <sz val="11"/>
      <color theme="0"/>
      <name val="Calibri"/>
      <family val="2"/>
      <scheme val="minor"/>
    </font>
    <font>
      <b/>
      <sz val="9"/>
      <color theme="0"/>
      <name val="Calibri"/>
      <family val="2"/>
      <scheme val="minor"/>
    </font>
    <font>
      <b/>
      <sz val="11"/>
      <color rgb="FFFFFF00"/>
      <name val="Calibri"/>
      <family val="2"/>
      <scheme val="minor"/>
    </font>
    <font>
      <b/>
      <sz val="11"/>
      <name val="Calibri"/>
      <family val="2"/>
      <scheme val="minor"/>
    </font>
    <font>
      <sz val="11"/>
      <name val="Calibri"/>
      <family val="2"/>
      <scheme val="minor"/>
    </font>
    <font>
      <sz val="11"/>
      <name val="Consolas"/>
      <family val="3"/>
    </font>
  </fonts>
  <fills count="21">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rgb="FF66FFCC"/>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indexed="9"/>
        <bgColor indexed="64"/>
      </patternFill>
    </fill>
    <fill>
      <patternFill patternType="solid">
        <fgColor rgb="FF92D050"/>
        <bgColor indexed="64"/>
      </patternFill>
    </fill>
    <fill>
      <patternFill patternType="solid">
        <fgColor rgb="FFFFFFFF"/>
      </patternFill>
    </fill>
    <fill>
      <patternFill patternType="solid">
        <fgColor rgb="FFBFE1FF"/>
      </patternFill>
    </fill>
    <fill>
      <patternFill patternType="solid">
        <fgColor rgb="FFFCD2A2"/>
      </patternFill>
    </fill>
    <fill>
      <patternFill patternType="solid">
        <fgColor rgb="FFA2FCCF"/>
      </patternFill>
    </fill>
    <fill>
      <patternFill patternType="solid">
        <fgColor theme="3"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4"/>
        <bgColor theme="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style="hair">
        <color indexed="64"/>
      </top>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56">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2" fillId="0" borderId="0"/>
    <xf numFmtId="0" fontId="2" fillId="0" borderId="0"/>
    <xf numFmtId="9" fontId="1" fillId="0" borderId="0" applyFont="0" applyFill="0" applyBorder="0" applyAlignment="0" applyProtection="0"/>
    <xf numFmtId="0" fontId="2" fillId="0" borderId="0"/>
    <xf numFmtId="165" fontId="2" fillId="0" borderId="0" applyFont="0" applyFill="0" applyBorder="0" applyAlignment="0" applyProtection="0"/>
    <xf numFmtId="0" fontId="1" fillId="0" borderId="0"/>
    <xf numFmtId="0" fontId="16" fillId="0" borderId="0"/>
    <xf numFmtId="0" fontId="2" fillId="0" borderId="0"/>
    <xf numFmtId="0" fontId="12" fillId="0" borderId="0"/>
    <xf numFmtId="164" fontId="2" fillId="0" borderId="0" applyFont="0" applyFill="0" applyBorder="0" applyAlignment="0" applyProtection="0"/>
    <xf numFmtId="165" fontId="2" fillId="0" borderId="0" applyFont="0" applyFill="0" applyBorder="0" applyAlignment="0" applyProtection="0"/>
    <xf numFmtId="0" fontId="1" fillId="0" borderId="0"/>
    <xf numFmtId="168" fontId="2" fillId="0" borderId="0" applyFont="0" applyFill="0" applyBorder="0" applyAlignment="0" applyProtection="0"/>
    <xf numFmtId="0" fontId="2" fillId="0" borderId="0" applyFont="0" applyFill="0" applyBorder="0" applyAlignment="0" applyProtection="0"/>
    <xf numFmtId="0" fontId="2" fillId="0" borderId="0"/>
    <xf numFmtId="0" fontId="2" fillId="0" borderId="0"/>
    <xf numFmtId="0" fontId="2" fillId="0" borderId="0" applyFont="0" applyFill="0" applyBorder="0" applyAlignment="0" applyProtection="0"/>
    <xf numFmtId="0" fontId="2" fillId="0" borderId="0" applyFont="0" applyFill="0" applyBorder="0" applyAlignment="0" applyProtection="0"/>
    <xf numFmtId="0" fontId="21" fillId="0" borderId="0"/>
    <xf numFmtId="0" fontId="21" fillId="0" borderId="0"/>
    <xf numFmtId="165" fontId="2" fillId="0" borderId="0" applyFont="0" applyFill="0" applyBorder="0" applyAlignment="0" applyProtection="0"/>
    <xf numFmtId="172" fontId="2" fillId="0" borderId="0" applyFont="0" applyFill="0" applyBorder="0" applyAlignment="0" applyProtection="0"/>
    <xf numFmtId="0" fontId="2" fillId="0" borderId="0"/>
    <xf numFmtId="173" fontId="2" fillId="0" borderId="0" applyFont="0" applyFill="0" applyBorder="0" applyAlignment="0" applyProtection="0"/>
    <xf numFmtId="0" fontId="2" fillId="0" borderId="0" applyFont="0" applyFill="0" applyBorder="0" applyAlignment="0" applyProtection="0"/>
    <xf numFmtId="0" fontId="2" fillId="0" borderId="0"/>
    <xf numFmtId="0" fontId="22" fillId="0" borderId="0"/>
    <xf numFmtId="165" fontId="2" fillId="0" borderId="0" applyFont="0" applyFill="0" applyBorder="0" applyAlignment="0" applyProtection="0"/>
    <xf numFmtId="0" fontId="2" fillId="0" borderId="0"/>
    <xf numFmtId="176" fontId="24" fillId="0" borderId="0"/>
    <xf numFmtId="0" fontId="2" fillId="0" borderId="0"/>
    <xf numFmtId="0" fontId="1" fillId="0" borderId="0"/>
    <xf numFmtId="9" fontId="2" fillId="0" borderId="0" applyFont="0" applyFill="0" applyBorder="0" applyAlignment="0" applyProtection="0"/>
    <xf numFmtId="0" fontId="22" fillId="0" borderId="0"/>
    <xf numFmtId="176" fontId="26" fillId="0" borderId="0"/>
    <xf numFmtId="0" fontId="27" fillId="0" borderId="0"/>
    <xf numFmtId="0" fontId="1" fillId="0" borderId="0"/>
    <xf numFmtId="0" fontId="27" fillId="0" borderId="0"/>
    <xf numFmtId="178" fontId="34" fillId="0" borderId="0" applyBorder="0" applyProtection="0"/>
    <xf numFmtId="165" fontId="1" fillId="0" borderId="0" applyFont="0" applyFill="0" applyBorder="0" applyAlignment="0" applyProtection="0"/>
    <xf numFmtId="0" fontId="2" fillId="0" borderId="0"/>
    <xf numFmtId="0" fontId="2" fillId="0" borderId="0"/>
    <xf numFmtId="0" fontId="1" fillId="0" borderId="0"/>
    <xf numFmtId="165" fontId="2" fillId="0" borderId="0" applyFont="0" applyFill="0" applyBorder="0" applyAlignment="0" applyProtection="0"/>
    <xf numFmtId="0" fontId="2" fillId="0" borderId="0"/>
    <xf numFmtId="0" fontId="2" fillId="0" borderId="0"/>
    <xf numFmtId="0" fontId="45" fillId="0" borderId="0"/>
    <xf numFmtId="9" fontId="45" fillId="0" borderId="0" applyFont="0" applyFill="0" applyBorder="0" applyAlignment="0" applyProtection="0"/>
    <xf numFmtId="0" fontId="1" fillId="0" borderId="0"/>
    <xf numFmtId="0" fontId="1" fillId="0" borderId="0"/>
    <xf numFmtId="0" fontId="46" fillId="0" borderId="0"/>
    <xf numFmtId="0" fontId="1" fillId="0" borderId="0"/>
  </cellStyleXfs>
  <cellXfs count="907">
    <xf numFmtId="0" fontId="0" fillId="0" borderId="0" xfId="0"/>
    <xf numFmtId="0" fontId="4" fillId="0" borderId="1" xfId="0" applyFont="1" applyBorder="1" applyAlignment="1" applyProtection="1">
      <alignment vertical="center" wrapText="1"/>
      <protection locked="0"/>
    </xf>
    <xf numFmtId="0" fontId="3" fillId="0" borderId="0" xfId="0" applyFont="1"/>
    <xf numFmtId="0" fontId="4" fillId="0" borderId="1"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vertical="center" wrapText="1"/>
    </xf>
    <xf numFmtId="3" fontId="4" fillId="0" borderId="1" xfId="0" applyNumberFormat="1" applyFont="1" applyBorder="1" applyAlignment="1">
      <alignment vertical="center" wrapText="1"/>
    </xf>
    <xf numFmtId="0" fontId="4" fillId="0" borderId="1" xfId="0" applyFont="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4" fillId="0" borderId="1" xfId="3" applyFont="1" applyBorder="1" applyAlignment="1">
      <alignment horizontal="left" vertical="center" wrapText="1"/>
    </xf>
    <xf numFmtId="166" fontId="4" fillId="0" borderId="1" xfId="4" applyNumberFormat="1" applyFont="1" applyBorder="1" applyAlignment="1">
      <alignment horizontal="center" vertical="center" wrapText="1"/>
    </xf>
    <xf numFmtId="166" fontId="4" fillId="0" borderId="1" xfId="0" applyNumberFormat="1" applyFont="1" applyBorder="1" applyAlignment="1" applyProtection="1">
      <alignment horizontal="center" vertical="center" wrapText="1"/>
      <protection locked="0"/>
    </xf>
    <xf numFmtId="14" fontId="4" fillId="0" borderId="1" xfId="0" applyNumberFormat="1" applyFont="1" applyBorder="1" applyAlignment="1" applyProtection="1">
      <alignment horizontal="center" vertical="center" wrapText="1"/>
      <protection locked="0"/>
    </xf>
    <xf numFmtId="3" fontId="4" fillId="0" borderId="1" xfId="3" applyNumberFormat="1" applyFont="1" applyBorder="1" applyAlignment="1">
      <alignment horizontal="center" vertical="center" wrapText="1"/>
    </xf>
    <xf numFmtId="4" fontId="4" fillId="0" borderId="1" xfId="4" applyNumberFormat="1" applyFont="1" applyBorder="1" applyAlignment="1" applyProtection="1">
      <alignment horizontal="center" vertical="center" wrapText="1"/>
      <protection locked="0"/>
    </xf>
    <xf numFmtId="9" fontId="4" fillId="0" borderId="1" xfId="2" applyFont="1" applyFill="1" applyBorder="1" applyAlignment="1" applyProtection="1">
      <alignment horizontal="center" vertical="center" wrapText="1"/>
    </xf>
    <xf numFmtId="9" fontId="4" fillId="0" borderId="1" xfId="6" applyFont="1" applyFill="1" applyBorder="1" applyAlignment="1" applyProtection="1">
      <alignment horizontal="center" vertical="center" wrapText="1"/>
    </xf>
    <xf numFmtId="0" fontId="4" fillId="0" borderId="1" xfId="7" applyFont="1" applyBorder="1" applyAlignment="1" applyProtection="1">
      <alignment horizontal="left" vertical="center" wrapText="1"/>
      <protection locked="0"/>
    </xf>
    <xf numFmtId="0" fontId="4" fillId="0" borderId="1" xfId="7" applyFont="1" applyBorder="1" applyAlignment="1" applyProtection="1">
      <alignment vertical="center" wrapText="1"/>
      <protection locked="0"/>
    </xf>
    <xf numFmtId="9" fontId="4" fillId="0" borderId="1" xfId="2" applyFont="1" applyFill="1" applyBorder="1" applyAlignment="1" applyProtection="1">
      <alignment horizontal="center" vertical="center" wrapText="1"/>
      <protection locked="0"/>
    </xf>
    <xf numFmtId="9" fontId="3" fillId="0" borderId="1" xfId="2" applyFont="1" applyFill="1" applyBorder="1" applyAlignment="1">
      <alignment horizontal="center" vertical="center" wrapText="1"/>
    </xf>
    <xf numFmtId="0" fontId="3" fillId="0" borderId="0" xfId="0" applyFont="1" applyAlignment="1">
      <alignment horizontal="left"/>
    </xf>
    <xf numFmtId="0" fontId="3" fillId="0" borderId="1" xfId="0" applyFont="1" applyBorder="1" applyAlignment="1">
      <alignment horizontal="left" vertical="center" wrapText="1"/>
    </xf>
    <xf numFmtId="0" fontId="6" fillId="0" borderId="1" xfId="0" applyFont="1" applyBorder="1" applyAlignment="1">
      <alignment horizontal="left" vertical="center" wrapText="1"/>
    </xf>
    <xf numFmtId="9" fontId="4" fillId="0" borderId="1" xfId="2" applyFont="1" applyFill="1" applyBorder="1" applyAlignment="1">
      <alignment horizontal="left" vertical="center" wrapText="1"/>
    </xf>
    <xf numFmtId="9" fontId="3" fillId="0" borderId="0" xfId="2" applyFont="1" applyFill="1"/>
    <xf numFmtId="0" fontId="4" fillId="0" borderId="1" xfId="0" applyFont="1" applyBorder="1" applyAlignment="1">
      <alignment horizontal="left" vertical="top" wrapText="1"/>
    </xf>
    <xf numFmtId="0" fontId="3" fillId="0" borderId="1" xfId="0" applyFont="1" applyBorder="1" applyAlignment="1">
      <alignment wrapText="1"/>
    </xf>
    <xf numFmtId="0" fontId="3" fillId="0" borderId="1" xfId="0" applyFont="1" applyBorder="1" applyAlignment="1">
      <alignment horizontal="left" wrapText="1"/>
    </xf>
    <xf numFmtId="0" fontId="7" fillId="3" borderId="1" xfId="0" applyFont="1" applyFill="1" applyBorder="1" applyAlignment="1" applyProtection="1">
      <alignment horizontal="center" vertical="center" wrapText="1"/>
      <protection locked="0"/>
    </xf>
    <xf numFmtId="0" fontId="7" fillId="3" borderId="1" xfId="0" applyFont="1" applyFill="1" applyBorder="1" applyAlignment="1" applyProtection="1">
      <alignment horizontal="left" vertical="center" wrapText="1"/>
      <protection locked="0"/>
    </xf>
    <xf numFmtId="0" fontId="7" fillId="3" borderId="1" xfId="0" applyFont="1" applyFill="1" applyBorder="1" applyAlignment="1" applyProtection="1">
      <alignment horizontal="center" vertical="center" textRotation="180" wrapText="1"/>
      <protection locked="0"/>
    </xf>
    <xf numFmtId="9" fontId="7" fillId="3" borderId="1" xfId="2" applyFont="1" applyFill="1" applyBorder="1" applyAlignment="1" applyProtection="1">
      <alignment horizontal="center" vertical="center" textRotation="180" wrapText="1"/>
      <protection locked="0"/>
    </xf>
    <xf numFmtId="168" fontId="4" fillId="0" borderId="1" xfId="1" applyNumberFormat="1" applyFont="1" applyFill="1" applyBorder="1" applyAlignment="1">
      <alignment horizontal="left" vertical="center" wrapText="1"/>
    </xf>
    <xf numFmtId="49" fontId="4" fillId="0" borderId="1" xfId="8" applyNumberFormat="1" applyFont="1" applyFill="1" applyBorder="1" applyAlignment="1">
      <alignment horizontal="center" vertical="center" wrapText="1"/>
    </xf>
    <xf numFmtId="43" fontId="3" fillId="0" borderId="1" xfId="1" applyFont="1" applyFill="1" applyBorder="1" applyAlignment="1">
      <alignment horizontal="center" vertical="center" wrapText="1"/>
    </xf>
    <xf numFmtId="4" fontId="3" fillId="0" borderId="1" xfId="0" applyNumberFormat="1" applyFont="1" applyBorder="1" applyAlignment="1">
      <alignment horizontal="center" vertical="center" wrapText="1"/>
    </xf>
    <xf numFmtId="167" fontId="3" fillId="0" borderId="1" xfId="1" applyNumberFormat="1" applyFont="1" applyFill="1" applyBorder="1" applyAlignment="1">
      <alignment horizontal="center" vertical="center" wrapText="1"/>
    </xf>
    <xf numFmtId="4" fontId="3" fillId="0" borderId="1" xfId="0" applyNumberFormat="1" applyFont="1" applyBorder="1" applyAlignment="1">
      <alignment vertical="center" wrapText="1"/>
    </xf>
    <xf numFmtId="3" fontId="4" fillId="0" borderId="1" xfId="1" applyNumberFormat="1" applyFont="1" applyFill="1" applyBorder="1" applyAlignment="1">
      <alignment horizontal="right" vertical="center" wrapText="1"/>
    </xf>
    <xf numFmtId="9" fontId="4" fillId="0" borderId="1" xfId="2" applyFont="1" applyFill="1" applyBorder="1" applyAlignment="1">
      <alignment vertical="center" wrapText="1"/>
    </xf>
    <xf numFmtId="14" fontId="3" fillId="0" borderId="1" xfId="0" applyNumberFormat="1" applyFont="1" applyBorder="1" applyAlignment="1">
      <alignment horizontal="center" vertical="center" wrapText="1"/>
    </xf>
    <xf numFmtId="0" fontId="4" fillId="0" borderId="1" xfId="2" applyNumberFormat="1" applyFont="1" applyFill="1" applyBorder="1" applyAlignment="1">
      <alignment vertical="center" wrapText="1"/>
    </xf>
    <xf numFmtId="9" fontId="3" fillId="0" borderId="1" xfId="2" applyFont="1" applyFill="1" applyBorder="1" applyAlignment="1">
      <alignment wrapText="1"/>
    </xf>
    <xf numFmtId="9" fontId="3" fillId="0" borderId="1" xfId="0" applyNumberFormat="1" applyFont="1" applyBorder="1" applyAlignment="1">
      <alignment horizontal="center" vertical="center" wrapText="1"/>
    </xf>
    <xf numFmtId="0" fontId="8" fillId="0" borderId="0" xfId="0" applyFont="1"/>
    <xf numFmtId="0" fontId="9" fillId="0" borderId="0" xfId="0" applyFont="1"/>
    <xf numFmtId="0" fontId="9" fillId="0" borderId="0" xfId="0" applyFont="1" applyAlignment="1">
      <alignment horizontal="left"/>
    </xf>
    <xf numFmtId="9" fontId="9" fillId="0" borderId="0" xfId="2" applyFont="1" applyFill="1"/>
    <xf numFmtId="0" fontId="10" fillId="2" borderId="5" xfId="0" applyFont="1" applyFill="1" applyBorder="1" applyAlignment="1" applyProtection="1">
      <alignment horizontal="center" vertical="center" wrapText="1"/>
      <protection locked="0"/>
    </xf>
    <xf numFmtId="0" fontId="10" fillId="2" borderId="6" xfId="0" applyFont="1" applyFill="1" applyBorder="1" applyAlignment="1" applyProtection="1">
      <alignment horizontal="left" vertical="center" wrapText="1"/>
      <protection locked="0"/>
    </xf>
    <xf numFmtId="43" fontId="10" fillId="2" borderId="6" xfId="1" applyFont="1" applyFill="1" applyBorder="1" applyAlignment="1" applyProtection="1">
      <alignment horizontal="center" vertical="center" wrapText="1"/>
      <protection locked="0"/>
    </xf>
    <xf numFmtId="9" fontId="10" fillId="2" borderId="6" xfId="2" applyFont="1" applyFill="1" applyBorder="1" applyAlignment="1" applyProtection="1">
      <alignment horizontal="center" vertical="center" textRotation="180" wrapText="1"/>
      <protection locked="0"/>
    </xf>
    <xf numFmtId="0" fontId="10" fillId="2" borderId="6" xfId="0" applyFont="1" applyFill="1" applyBorder="1" applyAlignment="1" applyProtection="1">
      <alignment horizontal="center" vertical="center" wrapText="1"/>
      <protection locked="0"/>
    </xf>
    <xf numFmtId="0" fontId="10" fillId="2" borderId="7" xfId="0" applyFont="1" applyFill="1" applyBorder="1" applyAlignment="1" applyProtection="1">
      <alignment horizontal="center" vertical="center" wrapText="1"/>
      <protection locked="0"/>
    </xf>
    <xf numFmtId="0" fontId="9" fillId="0" borderId="3" xfId="0" applyFont="1" applyBorder="1" applyAlignment="1" applyProtection="1">
      <alignment vertical="center" wrapText="1"/>
      <protection locked="0"/>
    </xf>
    <xf numFmtId="0" fontId="9" fillId="0" borderId="2" xfId="0" applyFont="1" applyBorder="1" applyAlignment="1">
      <alignment horizontal="left" vertical="center" wrapText="1"/>
    </xf>
    <xf numFmtId="43" fontId="9" fillId="0" borderId="2" xfId="1" applyFont="1" applyBorder="1" applyAlignment="1">
      <alignment horizontal="center" vertical="center"/>
    </xf>
    <xf numFmtId="9" fontId="9" fillId="0" borderId="2" xfId="2" applyFont="1" applyFill="1" applyBorder="1" applyAlignment="1">
      <alignment horizontal="center" vertical="center"/>
    </xf>
    <xf numFmtId="0" fontId="9" fillId="0" borderId="4" xfId="0" applyFont="1" applyBorder="1" applyAlignment="1">
      <alignment horizontal="center" vertical="center" wrapText="1"/>
    </xf>
    <xf numFmtId="0" fontId="9" fillId="0" borderId="2" xfId="0" applyFont="1" applyBorder="1" applyAlignment="1">
      <alignment horizontal="left" vertical="center"/>
    </xf>
    <xf numFmtId="43" fontId="9" fillId="0" borderId="2" xfId="1" applyFont="1" applyFill="1" applyBorder="1" applyAlignment="1">
      <alignment horizontal="center" vertical="center"/>
    </xf>
    <xf numFmtId="0" fontId="9" fillId="0" borderId="2" xfId="0" applyFont="1" applyBorder="1" applyAlignment="1">
      <alignment horizontal="center" vertical="center" wrapText="1"/>
    </xf>
    <xf numFmtId="9" fontId="9" fillId="0" borderId="2" xfId="2" applyFont="1" applyFill="1" applyBorder="1" applyAlignment="1">
      <alignment horizontal="center" vertical="center" wrapText="1"/>
    </xf>
    <xf numFmtId="43" fontId="9" fillId="0" borderId="2" xfId="1" applyFont="1" applyBorder="1" applyAlignment="1">
      <alignment vertical="center"/>
    </xf>
    <xf numFmtId="0" fontId="9" fillId="0" borderId="2" xfId="0" applyFont="1" applyBorder="1" applyAlignment="1">
      <alignment vertical="center" wrapText="1"/>
    </xf>
    <xf numFmtId="0" fontId="9" fillId="0" borderId="4" xfId="0" applyFont="1" applyBorder="1" applyAlignment="1">
      <alignment vertical="center" wrapText="1"/>
    </xf>
    <xf numFmtId="9" fontId="9" fillId="0" borderId="2" xfId="2" applyFont="1" applyFill="1" applyBorder="1" applyAlignment="1">
      <alignment vertical="center" wrapText="1"/>
    </xf>
    <xf numFmtId="9" fontId="9" fillId="0" borderId="4" xfId="2" applyFont="1" applyFill="1" applyBorder="1" applyAlignment="1">
      <alignment vertical="center" wrapText="1"/>
    </xf>
    <xf numFmtId="0" fontId="9" fillId="0" borderId="2" xfId="0" applyFont="1" applyBorder="1" applyAlignment="1">
      <alignment horizontal="left" vertical="top" wrapText="1"/>
    </xf>
    <xf numFmtId="43" fontId="9" fillId="0" borderId="2" xfId="1" applyFont="1" applyFill="1" applyBorder="1" applyAlignment="1">
      <alignment horizontal="left" vertical="center" wrapText="1"/>
    </xf>
    <xf numFmtId="0" fontId="9" fillId="0" borderId="2" xfId="0" applyFont="1" applyBorder="1" applyAlignment="1">
      <alignment vertical="center"/>
    </xf>
    <xf numFmtId="43" fontId="9" fillId="0" borderId="2" xfId="1" applyFont="1" applyBorder="1" applyAlignment="1">
      <alignment vertical="center" wrapText="1"/>
    </xf>
    <xf numFmtId="9" fontId="9" fillId="0" borderId="2" xfId="0" applyNumberFormat="1" applyFont="1" applyBorder="1" applyAlignment="1">
      <alignment horizontal="center" vertical="center"/>
    </xf>
    <xf numFmtId="0" fontId="9" fillId="0" borderId="2" xfId="0" applyFont="1" applyBorder="1" applyAlignment="1" applyProtection="1">
      <alignment horizontal="left" vertical="center" wrapText="1"/>
      <protection locked="0"/>
    </xf>
    <xf numFmtId="0" fontId="9" fillId="0" borderId="2" xfId="3" applyFont="1" applyBorder="1" applyAlignment="1">
      <alignment horizontal="left" vertical="center" wrapText="1"/>
    </xf>
    <xf numFmtId="43" fontId="9" fillId="0" borderId="2" xfId="1" applyFont="1" applyBorder="1" applyAlignment="1">
      <alignment horizontal="center" vertical="center" wrapText="1"/>
    </xf>
    <xf numFmtId="9" fontId="9" fillId="0" borderId="2" xfId="2" applyFont="1" applyFill="1" applyBorder="1" applyAlignment="1" applyProtection="1">
      <alignment horizontal="center" vertical="center" wrapText="1"/>
      <protection locked="0"/>
    </xf>
    <xf numFmtId="9" fontId="9" fillId="0" borderId="2" xfId="2" applyFont="1" applyFill="1" applyBorder="1" applyAlignment="1" applyProtection="1">
      <alignment horizontal="center" vertical="center" wrapText="1"/>
    </xf>
    <xf numFmtId="9" fontId="9" fillId="0" borderId="2" xfId="6" applyFont="1" applyFill="1" applyBorder="1" applyAlignment="1" applyProtection="1">
      <alignment horizontal="center" vertical="center" wrapText="1"/>
    </xf>
    <xf numFmtId="0" fontId="9" fillId="0" borderId="4" xfId="0" applyFont="1" applyBorder="1" applyAlignment="1">
      <alignment horizontal="left" vertical="center" wrapText="1"/>
    </xf>
    <xf numFmtId="4" fontId="9" fillId="0" borderId="4" xfId="4" applyNumberFormat="1" applyFont="1" applyBorder="1" applyAlignment="1" applyProtection="1">
      <alignment horizontal="center" vertical="center" wrapText="1"/>
      <protection locked="0"/>
    </xf>
    <xf numFmtId="0" fontId="9" fillId="0" borderId="2" xfId="7" applyFont="1" applyBorder="1" applyAlignment="1" applyProtection="1">
      <alignment horizontal="left" vertical="center" wrapText="1"/>
      <protection locked="0"/>
    </xf>
    <xf numFmtId="43" fontId="9" fillId="0" borderId="2" xfId="1" applyFont="1" applyFill="1" applyBorder="1" applyAlignment="1">
      <alignment horizontal="right" vertical="center"/>
    </xf>
    <xf numFmtId="43" fontId="9" fillId="0" borderId="2" xfId="1" applyFont="1" applyBorder="1"/>
    <xf numFmtId="0" fontId="9" fillId="0" borderId="8" xfId="0" applyFont="1" applyBorder="1" applyAlignment="1" applyProtection="1">
      <alignment vertical="center" wrapText="1"/>
      <protection locked="0"/>
    </xf>
    <xf numFmtId="0" fontId="9" fillId="0" borderId="9" xfId="0" applyFont="1" applyBorder="1" applyAlignment="1">
      <alignment horizontal="left" vertical="center" wrapText="1"/>
    </xf>
    <xf numFmtId="43" fontId="9" fillId="0" borderId="9" xfId="1" applyFont="1" applyBorder="1" applyAlignment="1">
      <alignment vertical="center" wrapText="1"/>
    </xf>
    <xf numFmtId="43" fontId="9" fillId="0" borderId="9" xfId="1" applyFont="1" applyBorder="1"/>
    <xf numFmtId="9" fontId="9" fillId="0" borderId="9" xfId="2" applyFont="1" applyFill="1" applyBorder="1" applyAlignment="1">
      <alignment horizontal="center" vertical="center"/>
    </xf>
    <xf numFmtId="0" fontId="9" fillId="0" borderId="9" xfId="0" applyFont="1" applyBorder="1" applyAlignment="1">
      <alignment vertical="center" wrapText="1"/>
    </xf>
    <xf numFmtId="0" fontId="9" fillId="0" borderId="10" xfId="0" applyFont="1" applyBorder="1" applyAlignment="1">
      <alignment vertical="center" wrapText="1"/>
    </xf>
    <xf numFmtId="0" fontId="9" fillId="0" borderId="0" xfId="0" applyFont="1" applyAlignment="1">
      <alignment vertical="center"/>
    </xf>
    <xf numFmtId="0" fontId="9" fillId="0" borderId="0" xfId="0" applyFont="1" applyAlignment="1">
      <alignment horizontal="left" vertical="center"/>
    </xf>
    <xf numFmtId="43" fontId="9" fillId="0" borderId="0" xfId="1" applyFont="1"/>
    <xf numFmtId="0" fontId="0" fillId="0" borderId="0" xfId="0" applyAlignment="1">
      <alignment horizontal="center"/>
    </xf>
    <xf numFmtId="0" fontId="11" fillId="3" borderId="1" xfId="0" applyFont="1" applyFill="1" applyBorder="1" applyAlignment="1" applyProtection="1">
      <alignment horizontal="center" vertical="center" wrapText="1"/>
      <protection locked="0"/>
    </xf>
    <xf numFmtId="49" fontId="13" fillId="4" borderId="1" xfId="9" applyNumberFormat="1" applyFont="1" applyFill="1" applyBorder="1" applyAlignment="1">
      <alignment horizontal="center" vertical="center" wrapText="1"/>
    </xf>
    <xf numFmtId="49" fontId="14" fillId="4" borderId="1" xfId="9" applyNumberFormat="1" applyFont="1" applyFill="1" applyBorder="1" applyAlignment="1">
      <alignment vertical="center"/>
    </xf>
    <xf numFmtId="0" fontId="14" fillId="4" borderId="1" xfId="9" applyFont="1" applyFill="1" applyBorder="1" applyAlignment="1">
      <alignment vertical="center"/>
    </xf>
    <xf numFmtId="0" fontId="15" fillId="0" borderId="1" xfId="0" applyFont="1" applyBorder="1" applyAlignment="1">
      <alignment horizontal="center" vertical="center"/>
    </xf>
    <xf numFmtId="0" fontId="15" fillId="0" borderId="1" xfId="4" applyFont="1" applyBorder="1" applyAlignment="1">
      <alignment vertical="center"/>
    </xf>
    <xf numFmtId="0" fontId="15" fillId="0" borderId="1" xfId="4" applyFont="1" applyBorder="1" applyAlignment="1">
      <alignment horizontal="center" vertical="center"/>
    </xf>
    <xf numFmtId="3" fontId="15" fillId="5" borderId="1" xfId="4" applyNumberFormat="1" applyFont="1" applyFill="1" applyBorder="1" applyAlignment="1">
      <alignment horizontal="center" vertical="center"/>
    </xf>
    <xf numFmtId="3" fontId="15" fillId="0" borderId="1" xfId="4" applyNumberFormat="1" applyFont="1" applyBorder="1" applyAlignment="1">
      <alignment horizontal="center" vertical="center"/>
    </xf>
    <xf numFmtId="0" fontId="15" fillId="0" borderId="1" xfId="10" applyFont="1" applyBorder="1" applyAlignment="1">
      <alignment vertical="center"/>
    </xf>
    <xf numFmtId="0" fontId="15" fillId="0" borderId="1" xfId="10" applyFont="1" applyBorder="1" applyAlignment="1">
      <alignment horizontal="center" vertical="center"/>
    </xf>
    <xf numFmtId="2" fontId="15" fillId="0" borderId="1" xfId="4" applyNumberFormat="1" applyFont="1" applyBorder="1" applyAlignment="1">
      <alignment vertical="center"/>
    </xf>
    <xf numFmtId="2" fontId="15" fillId="0" borderId="1" xfId="4" applyNumberFormat="1" applyFont="1" applyBorder="1" applyAlignment="1">
      <alignment horizontal="center" vertical="center"/>
    </xf>
    <xf numFmtId="3" fontId="15" fillId="0" borderId="1" xfId="10" applyNumberFormat="1" applyFont="1" applyBorder="1" applyAlignment="1">
      <alignment horizontal="center" vertical="center"/>
    </xf>
    <xf numFmtId="0" fontId="15" fillId="0" borderId="1" xfId="0" applyFont="1" applyBorder="1" applyAlignment="1">
      <alignment horizontal="left" vertical="center"/>
    </xf>
    <xf numFmtId="3" fontId="15" fillId="5" borderId="1" xfId="10" applyNumberFormat="1" applyFont="1" applyFill="1" applyBorder="1" applyAlignment="1">
      <alignment horizontal="center" vertical="center"/>
    </xf>
    <xf numFmtId="0" fontId="15" fillId="6" borderId="1" xfId="0" applyFont="1" applyFill="1" applyBorder="1" applyAlignment="1">
      <alignment horizontal="left" vertical="center"/>
    </xf>
    <xf numFmtId="3" fontId="15" fillId="6" borderId="1" xfId="0" applyNumberFormat="1" applyFont="1" applyFill="1" applyBorder="1" applyAlignment="1">
      <alignment horizontal="center" vertical="center"/>
    </xf>
    <xf numFmtId="0" fontId="15" fillId="6" borderId="1" xfId="0" applyFont="1" applyFill="1" applyBorder="1" applyAlignment="1">
      <alignment horizontal="center" vertical="center"/>
    </xf>
    <xf numFmtId="3" fontId="15" fillId="5" borderId="1" xfId="11" applyNumberFormat="1" applyFont="1" applyFill="1" applyBorder="1" applyAlignment="1">
      <alignment horizontal="center" vertical="distributed"/>
    </xf>
    <xf numFmtId="3" fontId="15" fillId="0" borderId="1" xfId="11" applyNumberFormat="1" applyFont="1" applyBorder="1" applyAlignment="1">
      <alignment horizontal="center" vertical="distributed"/>
    </xf>
    <xf numFmtId="0" fontId="17" fillId="0" borderId="1" xfId="0" applyFont="1" applyBorder="1" applyAlignment="1">
      <alignment vertical="center"/>
    </xf>
    <xf numFmtId="0" fontId="17" fillId="0" borderId="1" xfId="0" applyFont="1" applyBorder="1" applyAlignment="1">
      <alignment horizontal="center" vertical="center"/>
    </xf>
    <xf numFmtId="0" fontId="17" fillId="0" borderId="1" xfId="0" applyFont="1" applyBorder="1" applyAlignment="1">
      <alignment horizontal="left" vertical="center"/>
    </xf>
    <xf numFmtId="0" fontId="15" fillId="0" borderId="0" xfId="12" applyFont="1" applyAlignment="1">
      <alignment horizontal="center" vertical="center"/>
    </xf>
    <xf numFmtId="9" fontId="15" fillId="0" borderId="0" xfId="12" applyNumberFormat="1" applyFont="1" applyAlignment="1">
      <alignment horizontal="center" vertical="center"/>
    </xf>
    <xf numFmtId="164" fontId="15" fillId="0" borderId="0" xfId="13" applyFont="1" applyAlignment="1">
      <alignment horizontal="center" vertical="center"/>
    </xf>
    <xf numFmtId="0" fontId="15" fillId="0" borderId="0" xfId="12" applyFont="1" applyAlignment="1">
      <alignment vertical="center"/>
    </xf>
    <xf numFmtId="0" fontId="15" fillId="0" borderId="1" xfId="12" applyFont="1" applyBorder="1" applyAlignment="1">
      <alignment vertical="center" wrapText="1"/>
    </xf>
    <xf numFmtId="3" fontId="15" fillId="0" borderId="1" xfId="13" applyNumberFormat="1" applyFont="1" applyBorder="1" applyAlignment="1">
      <alignment vertical="center" wrapText="1"/>
    </xf>
    <xf numFmtId="0" fontId="15" fillId="0" borderId="1" xfId="12" applyFont="1" applyBorder="1" applyAlignment="1">
      <alignment horizontal="center" vertical="center"/>
    </xf>
    <xf numFmtId="0" fontId="15" fillId="6" borderId="1" xfId="12" applyFont="1" applyFill="1" applyBorder="1" applyAlignment="1">
      <alignment horizontal="left" vertical="center"/>
    </xf>
    <xf numFmtId="0" fontId="15" fillId="0" borderId="1" xfId="12" applyFont="1" applyBorder="1" applyAlignment="1">
      <alignment vertical="center"/>
    </xf>
    <xf numFmtId="3" fontId="15" fillId="0" borderId="1" xfId="12" applyNumberFormat="1" applyFont="1" applyBorder="1" applyAlignment="1">
      <alignment horizontal="center" vertical="center"/>
    </xf>
    <xf numFmtId="0" fontId="17" fillId="0" borderId="1" xfId="12" applyFont="1" applyBorder="1" applyAlignment="1">
      <alignment horizontal="center" vertical="center"/>
    </xf>
    <xf numFmtId="0" fontId="17" fillId="0" borderId="1" xfId="12" applyFont="1" applyBorder="1" applyAlignment="1">
      <alignment vertical="center"/>
    </xf>
    <xf numFmtId="3" fontId="17" fillId="0" borderId="1" xfId="12" applyNumberFormat="1" applyFont="1" applyBorder="1" applyAlignment="1">
      <alignment horizontal="center" vertical="center"/>
    </xf>
    <xf numFmtId="0" fontId="15" fillId="0" borderId="1" xfId="12" applyFont="1" applyBorder="1"/>
    <xf numFmtId="0" fontId="15" fillId="0" borderId="1" xfId="12" applyFont="1" applyBorder="1" applyAlignment="1">
      <alignment horizontal="left" vertical="center"/>
    </xf>
    <xf numFmtId="3" fontId="15" fillId="0" borderId="1" xfId="13" applyNumberFormat="1" applyFont="1" applyFill="1" applyBorder="1" applyAlignment="1">
      <alignment horizontal="center" vertical="center"/>
    </xf>
    <xf numFmtId="0" fontId="17" fillId="0" borderId="1" xfId="12" applyFont="1" applyBorder="1" applyAlignment="1">
      <alignment horizontal="left" vertical="center"/>
    </xf>
    <xf numFmtId="3" fontId="15" fillId="5" borderId="1" xfId="12" applyNumberFormat="1" applyFont="1" applyFill="1" applyBorder="1" applyAlignment="1">
      <alignment horizontal="center" vertical="center"/>
    </xf>
    <xf numFmtId="0" fontId="17" fillId="5" borderId="1" xfId="12" applyFont="1" applyFill="1" applyBorder="1" applyAlignment="1">
      <alignment horizontal="center" vertical="center"/>
    </xf>
    <xf numFmtId="0" fontId="17" fillId="5" borderId="1" xfId="12" applyFont="1" applyFill="1" applyBorder="1" applyAlignment="1">
      <alignment horizontal="left" vertical="center"/>
    </xf>
    <xf numFmtId="9" fontId="15" fillId="0" borderId="1" xfId="12" applyNumberFormat="1" applyFont="1" applyBorder="1" applyAlignment="1">
      <alignment horizontal="center" vertical="center"/>
    </xf>
    <xf numFmtId="170" fontId="15" fillId="0" borderId="1" xfId="12" applyNumberFormat="1" applyFont="1" applyBorder="1" applyAlignment="1">
      <alignment horizontal="center" vertical="center"/>
    </xf>
    <xf numFmtId="3" fontId="15" fillId="0" borderId="1" xfId="13" applyNumberFormat="1" applyFont="1" applyBorder="1" applyAlignment="1">
      <alignment horizontal="center" vertical="center"/>
    </xf>
    <xf numFmtId="0" fontId="15" fillId="7" borderId="1" xfId="12" applyFont="1" applyFill="1" applyBorder="1" applyAlignment="1">
      <alignment horizontal="left" vertical="center"/>
    </xf>
    <xf numFmtId="0" fontId="11" fillId="0" borderId="1" xfId="12" applyFont="1" applyBorder="1" applyAlignment="1">
      <alignment horizontal="center" vertical="center"/>
    </xf>
    <xf numFmtId="164" fontId="15" fillId="0" borderId="1" xfId="13" applyFont="1" applyBorder="1" applyAlignment="1">
      <alignment horizontal="center" vertical="center"/>
    </xf>
    <xf numFmtId="3" fontId="15" fillId="0" borderId="1" xfId="13" applyNumberFormat="1" applyFont="1" applyBorder="1" applyAlignment="1">
      <alignment horizontal="right" vertical="center"/>
    </xf>
    <xf numFmtId="3" fontId="15" fillId="5" borderId="1" xfId="13" applyNumberFormat="1" applyFont="1" applyFill="1" applyBorder="1" applyAlignment="1">
      <alignment horizontal="right" vertical="center"/>
    </xf>
    <xf numFmtId="0" fontId="15" fillId="5" borderId="1" xfId="12" applyFont="1" applyFill="1" applyBorder="1" applyAlignment="1">
      <alignment horizontal="center" vertical="center"/>
    </xf>
    <xf numFmtId="0" fontId="18" fillId="0" borderId="1" xfId="12" applyFont="1" applyBorder="1" applyAlignment="1">
      <alignment horizontal="left" vertical="top"/>
    </xf>
    <xf numFmtId="0" fontId="15" fillId="0" borderId="1" xfId="12" applyFont="1" applyBorder="1" applyAlignment="1">
      <alignment horizontal="left" vertical="top"/>
    </xf>
    <xf numFmtId="0" fontId="18" fillId="0" borderId="1" xfId="12" applyFont="1" applyBorder="1" applyAlignment="1">
      <alignment vertical="center"/>
    </xf>
    <xf numFmtId="0" fontId="15" fillId="0" borderId="1" xfId="12" applyFont="1" applyBorder="1" applyAlignment="1">
      <alignment horizontal="center" vertical="top"/>
    </xf>
    <xf numFmtId="0" fontId="18" fillId="0" borderId="1" xfId="12" applyFont="1" applyBorder="1" applyAlignment="1">
      <alignment horizontal="center" vertical="center"/>
    </xf>
    <xf numFmtId="3" fontId="18" fillId="5" borderId="1" xfId="12" applyNumberFormat="1" applyFont="1" applyFill="1" applyBorder="1" applyAlignment="1">
      <alignment horizontal="center" vertical="center"/>
    </xf>
    <xf numFmtId="9" fontId="15" fillId="0" borderId="1" xfId="13" applyNumberFormat="1" applyFont="1" applyBorder="1" applyAlignment="1">
      <alignment horizontal="center" vertical="center"/>
    </xf>
    <xf numFmtId="3" fontId="15" fillId="5" borderId="1" xfId="13" applyNumberFormat="1" applyFont="1" applyFill="1" applyBorder="1" applyAlignment="1">
      <alignment horizontal="center" vertical="center"/>
    </xf>
    <xf numFmtId="0" fontId="15" fillId="6" borderId="1" xfId="12" applyFont="1" applyFill="1" applyBorder="1" applyAlignment="1">
      <alignment horizontal="center" vertical="center"/>
    </xf>
    <xf numFmtId="3" fontId="17" fillId="0" borderId="1" xfId="13" applyNumberFormat="1" applyFont="1" applyBorder="1" applyAlignment="1">
      <alignment horizontal="center" vertical="center"/>
    </xf>
    <xf numFmtId="3" fontId="17" fillId="5" borderId="1" xfId="13" applyNumberFormat="1" applyFont="1" applyFill="1" applyBorder="1" applyAlignment="1">
      <alignment horizontal="center" vertical="center"/>
    </xf>
    <xf numFmtId="164" fontId="15" fillId="0" borderId="1" xfId="13" applyFont="1" applyBorder="1" applyAlignment="1">
      <alignment horizontal="left" vertical="center"/>
    </xf>
    <xf numFmtId="0" fontId="15" fillId="5" borderId="1" xfId="12" applyFont="1" applyFill="1" applyBorder="1" applyAlignment="1">
      <alignment horizontal="left" vertical="center"/>
    </xf>
    <xf numFmtId="9" fontId="15" fillId="0" borderId="1" xfId="13" applyNumberFormat="1" applyFont="1" applyFill="1" applyBorder="1" applyAlignment="1">
      <alignment horizontal="center" vertical="center"/>
    </xf>
    <xf numFmtId="3" fontId="15" fillId="6" borderId="1" xfId="12" applyNumberFormat="1" applyFont="1" applyFill="1" applyBorder="1" applyAlignment="1">
      <alignment horizontal="center" vertical="center"/>
    </xf>
    <xf numFmtId="9" fontId="15" fillId="6" borderId="1" xfId="13" applyNumberFormat="1" applyFont="1" applyFill="1" applyBorder="1" applyAlignment="1">
      <alignment horizontal="center" vertical="center"/>
    </xf>
    <xf numFmtId="3" fontId="15" fillId="6" borderId="1" xfId="13" applyNumberFormat="1" applyFont="1" applyFill="1" applyBorder="1" applyAlignment="1">
      <alignment horizontal="center" vertical="center"/>
    </xf>
    <xf numFmtId="169" fontId="15" fillId="0" borderId="1" xfId="13" applyNumberFormat="1" applyFont="1" applyBorder="1" applyAlignment="1">
      <alignment horizontal="center" vertical="center"/>
    </xf>
    <xf numFmtId="169" fontId="15" fillId="5" borderId="1" xfId="13" applyNumberFormat="1" applyFont="1" applyFill="1" applyBorder="1" applyAlignment="1">
      <alignment horizontal="center" vertical="center"/>
    </xf>
    <xf numFmtId="9" fontId="11" fillId="0" borderId="1" xfId="13" applyNumberFormat="1" applyFont="1" applyFill="1" applyBorder="1" applyAlignment="1">
      <alignment horizontal="center" vertical="center"/>
    </xf>
    <xf numFmtId="0" fontId="11" fillId="0" borderId="12" xfId="12" applyFont="1" applyBorder="1" applyAlignment="1">
      <alignment horizontal="center" vertical="center"/>
    </xf>
    <xf numFmtId="0" fontId="11" fillId="0" borderId="0" xfId="12" applyFont="1" applyAlignment="1">
      <alignment horizontal="center" vertical="center"/>
    </xf>
    <xf numFmtId="0" fontId="11" fillId="3" borderId="1" xfId="12" applyFont="1" applyFill="1" applyBorder="1" applyAlignment="1" applyProtection="1">
      <alignment horizontal="center" vertical="center"/>
      <protection locked="0"/>
    </xf>
    <xf numFmtId="1" fontId="19" fillId="2" borderId="1" xfId="0" applyNumberFormat="1" applyFont="1" applyFill="1" applyBorder="1" applyAlignment="1">
      <alignment horizontal="center" vertical="center" wrapText="1"/>
    </xf>
    <xf numFmtId="3" fontId="19" fillId="2" borderId="1" xfId="0"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0" fontId="20" fillId="0" borderId="0" xfId="0" applyFont="1" applyAlignment="1">
      <alignment horizontal="center" wrapText="1"/>
    </xf>
    <xf numFmtId="0" fontId="17" fillId="0" borderId="1" xfId="0" applyFont="1" applyBorder="1" applyAlignment="1">
      <alignment horizontal="right" vertical="center"/>
    </xf>
    <xf numFmtId="0" fontId="15" fillId="0" borderId="1" xfId="7" applyFont="1" applyBorder="1" applyAlignment="1">
      <alignment horizontal="right" vertical="center"/>
    </xf>
    <xf numFmtId="1" fontId="15" fillId="0" borderId="1" xfId="15" applyNumberFormat="1" applyFont="1" applyBorder="1" applyAlignment="1">
      <alignment horizontal="right" vertical="center"/>
    </xf>
    <xf numFmtId="3" fontId="15" fillId="0" borderId="1" xfId="7" applyNumberFormat="1" applyFont="1" applyBorder="1" applyAlignment="1">
      <alignment horizontal="right" vertical="center"/>
    </xf>
    <xf numFmtId="9" fontId="15" fillId="0" borderId="1" xfId="7" applyNumberFormat="1" applyFont="1" applyBorder="1" applyAlignment="1">
      <alignment horizontal="right" vertical="center"/>
    </xf>
    <xf numFmtId="168" fontId="15" fillId="0" borderId="1" xfId="16" applyFont="1" applyFill="1" applyBorder="1" applyAlignment="1">
      <alignment horizontal="right" vertical="center"/>
    </xf>
    <xf numFmtId="0" fontId="17" fillId="0" borderId="0" xfId="0" applyFont="1" applyAlignment="1">
      <alignment horizontal="right"/>
    </xf>
    <xf numFmtId="1" fontId="15" fillId="0" borderId="1" xfId="17" applyNumberFormat="1" applyFont="1" applyFill="1" applyBorder="1" applyAlignment="1">
      <alignment horizontal="right" vertical="center"/>
    </xf>
    <xf numFmtId="0" fontId="15" fillId="0" borderId="1" xfId="18" applyFont="1" applyBorder="1" applyAlignment="1">
      <alignment horizontal="right" vertical="center"/>
    </xf>
    <xf numFmtId="0" fontId="17" fillId="6" borderId="0" xfId="0" applyFont="1" applyFill="1" applyAlignment="1">
      <alignment horizontal="right"/>
    </xf>
    <xf numFmtId="1" fontId="15" fillId="0" borderId="1" xfId="14" applyNumberFormat="1" applyFont="1" applyFill="1" applyBorder="1" applyAlignment="1">
      <alignment horizontal="right" vertical="center"/>
    </xf>
    <xf numFmtId="0" fontId="15" fillId="0" borderId="1" xfId="19" applyFont="1" applyBorder="1" applyAlignment="1">
      <alignment horizontal="right" vertical="center"/>
    </xf>
    <xf numFmtId="168" fontId="15" fillId="0" borderId="1" xfId="14" applyNumberFormat="1" applyFont="1" applyFill="1" applyBorder="1" applyAlignment="1">
      <alignment horizontal="right" vertical="center"/>
    </xf>
    <xf numFmtId="3" fontId="15" fillId="0" borderId="1" xfId="14" applyNumberFormat="1" applyFont="1" applyFill="1" applyBorder="1" applyAlignment="1">
      <alignment horizontal="right" vertical="center"/>
    </xf>
    <xf numFmtId="1" fontId="15" fillId="0" borderId="1" xfId="19" applyNumberFormat="1" applyFont="1" applyBorder="1" applyAlignment="1">
      <alignment horizontal="right" vertical="center"/>
    </xf>
    <xf numFmtId="172" fontId="15" fillId="0" borderId="1" xfId="20" applyNumberFormat="1" applyFont="1" applyFill="1" applyBorder="1" applyAlignment="1">
      <alignment horizontal="right" vertical="center"/>
    </xf>
    <xf numFmtId="1" fontId="15" fillId="0" borderId="1" xfId="21" applyNumberFormat="1" applyFont="1" applyFill="1" applyBorder="1" applyAlignment="1">
      <alignment horizontal="right" vertical="center"/>
    </xf>
    <xf numFmtId="1" fontId="15" fillId="0" borderId="1" xfId="22" applyNumberFormat="1" applyFont="1" applyBorder="1" applyAlignment="1">
      <alignment horizontal="right" vertical="center"/>
    </xf>
    <xf numFmtId="1" fontId="15" fillId="0" borderId="1" xfId="23" applyNumberFormat="1" applyFont="1" applyBorder="1" applyAlignment="1">
      <alignment horizontal="right" vertical="center"/>
    </xf>
    <xf numFmtId="168" fontId="15" fillId="0" borderId="1" xfId="24" applyNumberFormat="1" applyFont="1" applyFill="1" applyBorder="1" applyAlignment="1">
      <alignment horizontal="right" vertical="center"/>
    </xf>
    <xf numFmtId="1" fontId="15" fillId="0" borderId="1" xfId="7" applyNumberFormat="1" applyFont="1" applyBorder="1" applyAlignment="1">
      <alignment horizontal="right" vertical="center"/>
    </xf>
    <xf numFmtId="1" fontId="15" fillId="0" borderId="1" xfId="25" applyNumberFormat="1" applyFont="1" applyFill="1" applyBorder="1" applyAlignment="1">
      <alignment horizontal="right" vertical="center"/>
    </xf>
    <xf numFmtId="1" fontId="15" fillId="0" borderId="1" xfId="26" applyNumberFormat="1" applyFont="1" applyBorder="1" applyAlignment="1">
      <alignment horizontal="right" vertical="center"/>
    </xf>
    <xf numFmtId="168" fontId="15" fillId="0" borderId="1" xfId="7" applyNumberFormat="1" applyFont="1" applyBorder="1" applyAlignment="1">
      <alignment horizontal="right" vertical="center"/>
    </xf>
    <xf numFmtId="173" fontId="15" fillId="0" borderId="1" xfId="27" applyFont="1" applyFill="1" applyBorder="1" applyAlignment="1">
      <alignment horizontal="right" vertical="center"/>
    </xf>
    <xf numFmtId="1" fontId="15" fillId="0" borderId="1" xfId="28" applyNumberFormat="1" applyFont="1" applyFill="1" applyBorder="1" applyAlignment="1">
      <alignment horizontal="right" vertical="center"/>
    </xf>
    <xf numFmtId="0" fontId="15" fillId="8" borderId="1" xfId="0" applyFont="1" applyFill="1" applyBorder="1" applyAlignment="1">
      <alignment horizontal="right" vertical="center"/>
    </xf>
    <xf numFmtId="49" fontId="15" fillId="8" borderId="1" xfId="0" applyNumberFormat="1" applyFont="1" applyFill="1" applyBorder="1" applyAlignment="1">
      <alignment horizontal="right" vertical="center"/>
    </xf>
    <xf numFmtId="3" fontId="15" fillId="8" borderId="1" xfId="0" applyNumberFormat="1" applyFont="1" applyFill="1" applyBorder="1" applyAlignment="1">
      <alignment horizontal="right" vertical="center"/>
    </xf>
    <xf numFmtId="49" fontId="15" fillId="0" borderId="1" xfId="0" applyNumberFormat="1" applyFont="1" applyBorder="1" applyAlignment="1">
      <alignment horizontal="right" vertical="center"/>
    </xf>
    <xf numFmtId="3" fontId="15" fillId="0" borderId="1" xfId="0" applyNumberFormat="1" applyFont="1" applyBorder="1" applyAlignment="1">
      <alignment horizontal="right" vertical="center"/>
    </xf>
    <xf numFmtId="0" fontId="15" fillId="0" borderId="1" xfId="0" applyFont="1" applyBorder="1" applyAlignment="1">
      <alignment horizontal="right" vertical="center"/>
    </xf>
    <xf numFmtId="0" fontId="15" fillId="8" borderId="1" xfId="29" applyFont="1" applyFill="1" applyBorder="1" applyAlignment="1">
      <alignment horizontal="right" vertical="center" readingOrder="1"/>
    </xf>
    <xf numFmtId="174" fontId="15" fillId="8" borderId="1" xfId="1" applyNumberFormat="1" applyFont="1" applyFill="1" applyBorder="1" applyAlignment="1">
      <alignment horizontal="right" vertical="center" readingOrder="1"/>
    </xf>
    <xf numFmtId="10" fontId="15" fillId="8" borderId="1" xfId="2" applyNumberFormat="1" applyFont="1" applyFill="1" applyBorder="1" applyAlignment="1">
      <alignment horizontal="right" vertical="center" readingOrder="1"/>
    </xf>
    <xf numFmtId="49" fontId="15" fillId="8" borderId="1" xfId="4" applyNumberFormat="1" applyFont="1" applyFill="1" applyBorder="1" applyAlignment="1">
      <alignment horizontal="right" vertical="center" readingOrder="1"/>
    </xf>
    <xf numFmtId="49" fontId="15" fillId="0" borderId="1" xfId="7" applyNumberFormat="1" applyFont="1" applyBorder="1" applyAlignment="1">
      <alignment horizontal="right" vertical="center" readingOrder="1"/>
    </xf>
    <xf numFmtId="0" fontId="15" fillId="0" borderId="1" xfId="30" applyFont="1" applyBorder="1" applyAlignment="1">
      <alignment horizontal="right" vertical="center"/>
    </xf>
    <xf numFmtId="174" fontId="15" fillId="0" borderId="1" xfId="1" applyNumberFormat="1" applyFont="1" applyFill="1" applyBorder="1" applyAlignment="1">
      <alignment horizontal="right" vertical="center" shrinkToFit="1" readingOrder="1"/>
    </xf>
    <xf numFmtId="3" fontId="15" fillId="0" borderId="1" xfId="30" applyNumberFormat="1" applyFont="1" applyBorder="1" applyAlignment="1">
      <alignment horizontal="right" vertical="center" shrinkToFit="1" readingOrder="1"/>
    </xf>
    <xf numFmtId="49" fontId="15" fillId="0" borderId="1" xfId="30" applyNumberFormat="1" applyFont="1" applyBorder="1" applyAlignment="1">
      <alignment horizontal="right" vertical="center" shrinkToFit="1" readingOrder="1"/>
    </xf>
    <xf numFmtId="0" fontId="15" fillId="0" borderId="1" xfId="4" applyFont="1" applyBorder="1" applyAlignment="1">
      <alignment horizontal="right" vertical="center" readingOrder="1"/>
    </xf>
    <xf numFmtId="174" fontId="15" fillId="0" borderId="1" xfId="1" applyNumberFormat="1" applyFont="1" applyFill="1" applyBorder="1" applyAlignment="1">
      <alignment horizontal="right" vertical="center" readingOrder="1"/>
    </xf>
    <xf numFmtId="43" fontId="15" fillId="0" borderId="1" xfId="1" applyFont="1" applyFill="1" applyBorder="1" applyAlignment="1">
      <alignment horizontal="right" vertical="center" readingOrder="1"/>
    </xf>
    <xf numFmtId="49" fontId="15" fillId="0" borderId="1" xfId="4" applyNumberFormat="1" applyFont="1" applyBorder="1" applyAlignment="1">
      <alignment horizontal="right" vertical="center" readingOrder="1"/>
    </xf>
    <xf numFmtId="9" fontId="15" fillId="0" borderId="1" xfId="29" applyNumberFormat="1" applyFont="1" applyBorder="1" applyAlignment="1">
      <alignment horizontal="right" vertical="center" readingOrder="1"/>
    </xf>
    <xf numFmtId="49" fontId="15" fillId="0" borderId="1" xfId="29" applyNumberFormat="1" applyFont="1" applyBorder="1" applyAlignment="1">
      <alignment horizontal="right" vertical="center" readingOrder="1"/>
    </xf>
    <xf numFmtId="0" fontId="15" fillId="0" borderId="1" xfId="29" applyFont="1" applyBorder="1" applyAlignment="1">
      <alignment horizontal="right" vertical="center" readingOrder="1"/>
    </xf>
    <xf numFmtId="10" fontId="15" fillId="0" borderId="1" xfId="2" applyNumberFormat="1" applyFont="1" applyFill="1" applyBorder="1" applyAlignment="1">
      <alignment horizontal="right" vertical="center" readingOrder="1"/>
    </xf>
    <xf numFmtId="49" fontId="15" fillId="0" borderId="1" xfId="31" applyNumberFormat="1" applyFont="1" applyFill="1" applyBorder="1" applyAlignment="1">
      <alignment horizontal="right" vertical="center" readingOrder="1"/>
    </xf>
    <xf numFmtId="0" fontId="15" fillId="0" borderId="13" xfId="0" applyFont="1" applyBorder="1" applyAlignment="1">
      <alignment horizontal="right" vertical="center"/>
    </xf>
    <xf numFmtId="4" fontId="15" fillId="0" borderId="1" xfId="0" applyNumberFormat="1" applyFont="1" applyBorder="1" applyAlignment="1">
      <alignment horizontal="right" vertical="center"/>
    </xf>
    <xf numFmtId="9" fontId="15" fillId="8" borderId="1" xfId="2" applyFont="1" applyFill="1" applyBorder="1" applyAlignment="1">
      <alignment horizontal="right" vertical="center"/>
    </xf>
    <xf numFmtId="0" fontId="17" fillId="6" borderId="1" xfId="0" applyFont="1" applyFill="1" applyBorder="1" applyAlignment="1">
      <alignment horizontal="right" vertical="center"/>
    </xf>
    <xf numFmtId="0" fontId="15" fillId="6" borderId="1" xfId="0" applyFont="1" applyFill="1" applyBorder="1" applyAlignment="1">
      <alignment horizontal="right" vertical="center"/>
    </xf>
    <xf numFmtId="9" fontId="15" fillId="0" borderId="1" xfId="2" applyFont="1" applyBorder="1" applyAlignment="1">
      <alignment horizontal="right" vertical="center"/>
    </xf>
    <xf numFmtId="3" fontId="15" fillId="8" borderId="1" xfId="32" applyNumberFormat="1" applyFont="1" applyFill="1" applyBorder="1" applyAlignment="1">
      <alignment horizontal="right" vertical="center"/>
    </xf>
    <xf numFmtId="3" fontId="15" fillId="0" borderId="1" xfId="32" applyNumberFormat="1" applyFont="1" applyBorder="1" applyAlignment="1">
      <alignment horizontal="right" vertical="center"/>
    </xf>
    <xf numFmtId="9" fontId="15" fillId="0" borderId="1" xfId="2" applyFont="1" applyFill="1" applyBorder="1" applyAlignment="1">
      <alignment horizontal="right" vertical="center"/>
    </xf>
    <xf numFmtId="175" fontId="15" fillId="0" borderId="1" xfId="0" applyNumberFormat="1" applyFont="1" applyBorder="1" applyAlignment="1">
      <alignment horizontal="right" vertical="center"/>
    </xf>
    <xf numFmtId="176" fontId="15" fillId="6" borderId="0" xfId="33" applyFont="1" applyFill="1" applyAlignment="1">
      <alignment horizontal="right"/>
    </xf>
    <xf numFmtId="49" fontId="15" fillId="6" borderId="1" xfId="0" applyNumberFormat="1" applyFont="1" applyFill="1" applyBorder="1" applyAlignment="1">
      <alignment horizontal="right" vertical="center"/>
    </xf>
    <xf numFmtId="3" fontId="15" fillId="6" borderId="1" xfId="32" applyNumberFormat="1" applyFont="1" applyFill="1" applyBorder="1" applyAlignment="1">
      <alignment horizontal="right" vertical="center"/>
    </xf>
    <xf numFmtId="3" fontId="15" fillId="6" borderId="1" xfId="0" applyNumberFormat="1" applyFont="1" applyFill="1" applyBorder="1" applyAlignment="1">
      <alignment horizontal="right" vertical="center"/>
    </xf>
    <xf numFmtId="9" fontId="15" fillId="6" borderId="1" xfId="2" applyFont="1" applyFill="1" applyBorder="1" applyAlignment="1">
      <alignment horizontal="right" vertical="center"/>
    </xf>
    <xf numFmtId="1" fontId="15" fillId="8" borderId="1" xfId="0" applyNumberFormat="1" applyFont="1" applyFill="1" applyBorder="1" applyAlignment="1">
      <alignment horizontal="right" vertical="center"/>
    </xf>
    <xf numFmtId="3" fontId="15" fillId="8" borderId="1" xfId="34" applyNumberFormat="1" applyFont="1" applyFill="1" applyBorder="1" applyAlignment="1">
      <alignment horizontal="right" vertical="center"/>
    </xf>
    <xf numFmtId="9" fontId="15" fillId="8" borderId="1" xfId="0" applyNumberFormat="1" applyFont="1" applyFill="1" applyBorder="1" applyAlignment="1">
      <alignment horizontal="right" vertical="center"/>
    </xf>
    <xf numFmtId="1" fontId="15" fillId="6" borderId="1" xfId="0" applyNumberFormat="1" applyFont="1" applyFill="1" applyBorder="1" applyAlignment="1">
      <alignment horizontal="right" vertical="center"/>
    </xf>
    <xf numFmtId="3" fontId="15" fillId="6" borderId="1" xfId="34" applyNumberFormat="1" applyFont="1" applyFill="1" applyBorder="1" applyAlignment="1">
      <alignment horizontal="right" vertical="center"/>
    </xf>
    <xf numFmtId="9" fontId="15" fillId="6" borderId="1" xfId="0" applyNumberFormat="1" applyFont="1" applyFill="1" applyBorder="1" applyAlignment="1">
      <alignment horizontal="right" vertical="center"/>
    </xf>
    <xf numFmtId="0" fontId="15" fillId="8" borderId="1" xfId="4" applyFont="1" applyFill="1" applyBorder="1" applyAlignment="1" applyProtection="1">
      <alignment horizontal="right" vertical="center"/>
      <protection locked="0"/>
    </xf>
    <xf numFmtId="1" fontId="15" fillId="0" borderId="13" xfId="23" applyNumberFormat="1" applyFont="1" applyBorder="1" applyAlignment="1">
      <alignment horizontal="right" vertical="center"/>
    </xf>
    <xf numFmtId="3" fontId="15" fillId="0" borderId="13" xfId="7" applyNumberFormat="1" applyFont="1" applyBorder="1" applyAlignment="1">
      <alignment horizontal="right" vertical="center"/>
    </xf>
    <xf numFmtId="9" fontId="15" fillId="0" borderId="13" xfId="7" applyNumberFormat="1" applyFont="1" applyBorder="1" applyAlignment="1">
      <alignment horizontal="right" vertical="center"/>
    </xf>
    <xf numFmtId="1" fontId="15" fillId="0" borderId="13" xfId="26" applyNumberFormat="1" applyFont="1" applyBorder="1" applyAlignment="1">
      <alignment horizontal="right" vertical="center"/>
    </xf>
    <xf numFmtId="1" fontId="15" fillId="0" borderId="13" xfId="0" applyNumberFormat="1" applyFont="1" applyBorder="1" applyAlignment="1">
      <alignment horizontal="right" vertical="center"/>
    </xf>
    <xf numFmtId="3" fontId="15" fillId="0" borderId="13" xfId="1" applyNumberFormat="1" applyFont="1" applyFill="1" applyBorder="1" applyAlignment="1">
      <alignment horizontal="right" vertical="center"/>
    </xf>
    <xf numFmtId="9" fontId="15" fillId="0" borderId="13" xfId="2" applyFont="1" applyFill="1" applyBorder="1" applyAlignment="1">
      <alignment horizontal="right" vertical="center"/>
    </xf>
    <xf numFmtId="1" fontId="15" fillId="0" borderId="13" xfId="14" applyNumberFormat="1" applyFont="1" applyFill="1" applyBorder="1" applyAlignment="1">
      <alignment horizontal="right" vertical="center"/>
    </xf>
    <xf numFmtId="0" fontId="15" fillId="9" borderId="13" xfId="0" applyFont="1" applyFill="1" applyBorder="1" applyAlignment="1">
      <alignment horizontal="right" vertical="center"/>
    </xf>
    <xf numFmtId="0" fontId="15" fillId="9" borderId="1" xfId="0" applyFont="1" applyFill="1" applyBorder="1" applyAlignment="1">
      <alignment horizontal="right" vertical="center"/>
    </xf>
    <xf numFmtId="3" fontId="15" fillId="9" borderId="1" xfId="0" applyNumberFormat="1" applyFont="1" applyFill="1" applyBorder="1" applyAlignment="1">
      <alignment horizontal="right" vertical="center"/>
    </xf>
    <xf numFmtId="0" fontId="15" fillId="9" borderId="1" xfId="30" applyFont="1" applyFill="1" applyBorder="1" applyAlignment="1">
      <alignment horizontal="right" vertical="center"/>
    </xf>
    <xf numFmtId="3" fontId="15" fillId="9" borderId="1" xfId="1" applyNumberFormat="1" applyFont="1" applyFill="1" applyBorder="1" applyAlignment="1">
      <alignment horizontal="right" vertical="center" readingOrder="1"/>
    </xf>
    <xf numFmtId="9" fontId="15" fillId="9" borderId="1" xfId="2" applyFont="1" applyFill="1" applyBorder="1" applyAlignment="1">
      <alignment horizontal="right" vertical="center" shrinkToFit="1" readingOrder="1"/>
    </xf>
    <xf numFmtId="49" fontId="15" fillId="9" borderId="1" xfId="30" applyNumberFormat="1" applyFont="1" applyFill="1" applyBorder="1" applyAlignment="1">
      <alignment horizontal="right" vertical="center" shrinkToFit="1" readingOrder="1"/>
    </xf>
    <xf numFmtId="174" fontId="15" fillId="9" borderId="1" xfId="1" applyNumberFormat="1" applyFont="1" applyFill="1" applyBorder="1" applyAlignment="1">
      <alignment horizontal="right" vertical="center" readingOrder="1"/>
    </xf>
    <xf numFmtId="3" fontId="15" fillId="0" borderId="1" xfId="1" applyNumberFormat="1" applyFont="1" applyFill="1" applyBorder="1" applyAlignment="1">
      <alignment horizontal="right" vertical="center" readingOrder="1"/>
    </xf>
    <xf numFmtId="9" fontId="15" fillId="0" borderId="1" xfId="2" applyFont="1" applyFill="1" applyBorder="1" applyAlignment="1">
      <alignment horizontal="right" vertical="center" shrinkToFit="1" readingOrder="1"/>
    </xf>
    <xf numFmtId="4" fontId="15" fillId="9" borderId="1" xfId="0" applyNumberFormat="1" applyFont="1" applyFill="1" applyBorder="1" applyAlignment="1">
      <alignment horizontal="right" vertical="center"/>
    </xf>
    <xf numFmtId="3" fontId="15" fillId="9" borderId="1" xfId="0" applyNumberFormat="1" applyFont="1" applyFill="1" applyBorder="1" applyAlignment="1">
      <alignment horizontal="right" vertical="center" readingOrder="1"/>
    </xf>
    <xf numFmtId="9" fontId="15" fillId="9" borderId="1" xfId="36" applyFont="1" applyFill="1" applyBorder="1" applyAlignment="1">
      <alignment horizontal="right" vertical="center"/>
    </xf>
    <xf numFmtId="3" fontId="15" fillId="9" borderId="13" xfId="0" applyNumberFormat="1" applyFont="1" applyFill="1" applyBorder="1" applyAlignment="1">
      <alignment horizontal="right" vertical="center"/>
    </xf>
    <xf numFmtId="3" fontId="15" fillId="0" borderId="1" xfId="0" applyNumberFormat="1" applyFont="1" applyBorder="1" applyAlignment="1">
      <alignment horizontal="right" vertical="center" readingOrder="1"/>
    </xf>
    <xf numFmtId="9" fontId="15" fillId="0" borderId="13" xfId="36" applyFont="1" applyFill="1" applyBorder="1" applyAlignment="1">
      <alignment horizontal="right" vertical="center"/>
    </xf>
    <xf numFmtId="3" fontId="15" fillId="0" borderId="13" xfId="0" applyNumberFormat="1" applyFont="1" applyBorder="1" applyAlignment="1">
      <alignment horizontal="right" vertical="center" readingOrder="1"/>
    </xf>
    <xf numFmtId="165" fontId="15" fillId="0" borderId="1" xfId="0" applyNumberFormat="1" applyFont="1" applyBorder="1" applyAlignment="1">
      <alignment horizontal="right" vertical="center"/>
    </xf>
    <xf numFmtId="0" fontId="15" fillId="9" borderId="12" xfId="37" applyFont="1" applyFill="1" applyBorder="1" applyAlignment="1">
      <alignment horizontal="right" vertical="center"/>
    </xf>
    <xf numFmtId="3" fontId="15" fillId="9" borderId="1" xfId="37" applyNumberFormat="1" applyFont="1" applyFill="1" applyBorder="1" applyAlignment="1">
      <alignment horizontal="right" vertical="center"/>
    </xf>
    <xf numFmtId="49" fontId="15" fillId="9" borderId="1" xfId="37" applyNumberFormat="1" applyFont="1" applyFill="1" applyBorder="1" applyAlignment="1">
      <alignment horizontal="right" vertical="center"/>
    </xf>
    <xf numFmtId="0" fontId="15" fillId="0" borderId="12" xfId="39" applyFont="1" applyBorder="1" applyAlignment="1">
      <alignment horizontal="right" vertical="center"/>
    </xf>
    <xf numFmtId="3" fontId="15" fillId="0" borderId="1" xfId="37" applyNumberFormat="1" applyFont="1" applyBorder="1" applyAlignment="1">
      <alignment horizontal="right" vertical="center"/>
    </xf>
    <xf numFmtId="49" fontId="15" fillId="0" borderId="1" xfId="40" applyNumberFormat="1" applyFont="1" applyBorder="1" applyAlignment="1">
      <alignment horizontal="right" vertical="center"/>
    </xf>
    <xf numFmtId="0" fontId="15" fillId="0" borderId="1" xfId="37" applyFont="1" applyBorder="1" applyAlignment="1">
      <alignment horizontal="right" vertical="center"/>
    </xf>
    <xf numFmtId="0" fontId="15" fillId="0" borderId="12" xfId="37" applyFont="1" applyBorder="1" applyAlignment="1">
      <alignment horizontal="right" vertical="center"/>
    </xf>
    <xf numFmtId="49" fontId="15" fillId="0" borderId="1" xfId="37" applyNumberFormat="1" applyFont="1" applyBorder="1" applyAlignment="1">
      <alignment horizontal="right" vertical="center"/>
    </xf>
    <xf numFmtId="9" fontId="15" fillId="9" borderId="1" xfId="2" applyFont="1" applyFill="1" applyBorder="1" applyAlignment="1">
      <alignment horizontal="right" vertical="center"/>
    </xf>
    <xf numFmtId="49" fontId="15" fillId="9" borderId="1" xfId="0" applyNumberFormat="1" applyFont="1" applyFill="1" applyBorder="1" applyAlignment="1">
      <alignment horizontal="right" vertical="center"/>
    </xf>
    <xf numFmtId="9" fontId="15" fillId="0" borderId="1" xfId="36" applyFont="1" applyFill="1" applyBorder="1" applyAlignment="1">
      <alignment horizontal="right" vertical="center"/>
    </xf>
    <xf numFmtId="4" fontId="15" fillId="0" borderId="1" xfId="1" applyNumberFormat="1" applyFont="1" applyFill="1" applyBorder="1" applyAlignment="1">
      <alignment horizontal="right" vertical="center" readingOrder="1"/>
    </xf>
    <xf numFmtId="0" fontId="15" fillId="9" borderId="1" xfId="29" applyFont="1" applyFill="1" applyBorder="1" applyAlignment="1">
      <alignment horizontal="right" vertical="center" readingOrder="1"/>
    </xf>
    <xf numFmtId="9" fontId="15" fillId="9" borderId="1" xfId="2" applyFont="1" applyFill="1" applyBorder="1" applyAlignment="1">
      <alignment horizontal="right" vertical="center" readingOrder="1"/>
    </xf>
    <xf numFmtId="49" fontId="15" fillId="9" borderId="1" xfId="4" applyNumberFormat="1" applyFont="1" applyFill="1" applyBorder="1" applyAlignment="1">
      <alignment horizontal="right" vertical="center" readingOrder="1"/>
    </xf>
    <xf numFmtId="9" fontId="15" fillId="0" borderId="1" xfId="2" applyFont="1" applyFill="1" applyBorder="1" applyAlignment="1">
      <alignment horizontal="right" vertical="center" readingOrder="1"/>
    </xf>
    <xf numFmtId="1" fontId="15" fillId="9" borderId="1" xfId="0" applyNumberFormat="1" applyFont="1" applyFill="1" applyBorder="1" applyAlignment="1">
      <alignment horizontal="right" vertical="center"/>
    </xf>
    <xf numFmtId="3" fontId="15" fillId="9" borderId="1" xfId="34" applyNumberFormat="1" applyFont="1" applyFill="1" applyBorder="1" applyAlignment="1">
      <alignment horizontal="right" vertical="center"/>
    </xf>
    <xf numFmtId="9" fontId="15" fillId="9" borderId="1" xfId="0" applyNumberFormat="1" applyFont="1" applyFill="1" applyBorder="1" applyAlignment="1">
      <alignment horizontal="right" vertical="center"/>
    </xf>
    <xf numFmtId="1" fontId="15" fillId="0" borderId="1" xfId="0" applyNumberFormat="1" applyFont="1" applyBorder="1" applyAlignment="1">
      <alignment horizontal="right" vertical="center"/>
    </xf>
    <xf numFmtId="3" fontId="15" fillId="0" borderId="1" xfId="34" applyNumberFormat="1" applyFont="1" applyBorder="1" applyAlignment="1">
      <alignment horizontal="right" vertical="center"/>
    </xf>
    <xf numFmtId="9" fontId="15" fillId="0" borderId="1" xfId="0" applyNumberFormat="1" applyFont="1" applyBorder="1" applyAlignment="1">
      <alignment horizontal="right" vertical="center"/>
    </xf>
    <xf numFmtId="168" fontId="15" fillId="0" borderId="1" xfId="31" applyNumberFormat="1" applyFont="1" applyFill="1" applyBorder="1" applyAlignment="1">
      <alignment horizontal="right" vertical="center"/>
    </xf>
    <xf numFmtId="3" fontId="28" fillId="6" borderId="1" xfId="0" applyNumberFormat="1" applyFont="1" applyFill="1" applyBorder="1" applyAlignment="1">
      <alignment horizontal="right" vertical="center"/>
    </xf>
    <xf numFmtId="3" fontId="17" fillId="0" borderId="0" xfId="0" applyNumberFormat="1" applyFont="1" applyAlignment="1">
      <alignment horizontal="right"/>
    </xf>
    <xf numFmtId="0" fontId="15" fillId="10" borderId="1" xfId="0" applyFont="1" applyFill="1" applyBorder="1" applyAlignment="1">
      <alignment horizontal="right" vertical="center"/>
    </xf>
    <xf numFmtId="170" fontId="15" fillId="10" borderId="1" xfId="0" applyNumberFormat="1" applyFont="1" applyFill="1" applyBorder="1" applyAlignment="1">
      <alignment horizontal="right" vertical="center"/>
    </xf>
    <xf numFmtId="170" fontId="15" fillId="0" borderId="1" xfId="0" applyNumberFormat="1" applyFont="1" applyBorder="1" applyAlignment="1">
      <alignment horizontal="right" vertical="center"/>
    </xf>
    <xf numFmtId="1" fontId="17" fillId="0" borderId="0" xfId="0" applyNumberFormat="1" applyFont="1" applyAlignment="1">
      <alignment horizontal="right"/>
    </xf>
    <xf numFmtId="0" fontId="15" fillId="0" borderId="1" xfId="7" applyFont="1" applyBorder="1" applyAlignment="1">
      <alignment horizontal="left" vertical="center"/>
    </xf>
    <xf numFmtId="171" fontId="15" fillId="0" borderId="1" xfId="14" applyNumberFormat="1" applyFont="1" applyFill="1" applyBorder="1" applyAlignment="1">
      <alignment horizontal="left" vertical="center"/>
    </xf>
    <xf numFmtId="168" fontId="15" fillId="0" borderId="1" xfId="14" applyNumberFormat="1" applyFont="1" applyFill="1" applyBorder="1" applyAlignment="1">
      <alignment horizontal="left" vertical="center"/>
    </xf>
    <xf numFmtId="0" fontId="17" fillId="8" borderId="1" xfId="0" applyFont="1" applyFill="1" applyBorder="1" applyAlignment="1">
      <alignment horizontal="left" vertical="center"/>
    </xf>
    <xf numFmtId="0" fontId="15" fillId="8" borderId="1" xfId="0" applyFont="1" applyFill="1" applyBorder="1" applyAlignment="1">
      <alignment horizontal="left" vertical="center"/>
    </xf>
    <xf numFmtId="49" fontId="15" fillId="8" borderId="1" xfId="0" applyNumberFormat="1" applyFont="1" applyFill="1" applyBorder="1" applyAlignment="1">
      <alignment horizontal="left" vertical="center"/>
    </xf>
    <xf numFmtId="49"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49" fontId="15" fillId="8" borderId="1" xfId="29" applyNumberFormat="1" applyFont="1" applyFill="1" applyBorder="1" applyAlignment="1">
      <alignment horizontal="left" vertical="center" readingOrder="1"/>
    </xf>
    <xf numFmtId="49" fontId="15" fillId="0" borderId="1" xfId="7" applyNumberFormat="1" applyFont="1" applyBorder="1" applyAlignment="1">
      <alignment horizontal="left" vertical="center" readingOrder="1"/>
    </xf>
    <xf numFmtId="49" fontId="15" fillId="0" borderId="1" xfId="29" applyNumberFormat="1" applyFont="1" applyBorder="1" applyAlignment="1">
      <alignment horizontal="left" vertical="center" readingOrder="1"/>
    </xf>
    <xf numFmtId="0" fontId="15" fillId="0" borderId="1" xfId="4" applyFont="1" applyBorder="1" applyAlignment="1">
      <alignment horizontal="left" vertical="center" readingOrder="1"/>
    </xf>
    <xf numFmtId="0" fontId="15" fillId="8" borderId="13" xfId="0" applyFont="1" applyFill="1" applyBorder="1" applyAlignment="1">
      <alignment horizontal="left" vertical="center"/>
    </xf>
    <xf numFmtId="0" fontId="15" fillId="0" borderId="14" xfId="0" applyFont="1" applyBorder="1" applyAlignment="1">
      <alignment horizontal="left" vertical="center"/>
    </xf>
    <xf numFmtId="0" fontId="15" fillId="0" borderId="13" xfId="0" applyFont="1" applyBorder="1" applyAlignment="1">
      <alignment horizontal="left" vertical="center"/>
    </xf>
    <xf numFmtId="0" fontId="17" fillId="0" borderId="0" xfId="0" applyFont="1" applyAlignment="1">
      <alignment horizontal="left"/>
    </xf>
    <xf numFmtId="0" fontId="17" fillId="6" borderId="1" xfId="0" applyFont="1" applyFill="1" applyBorder="1" applyAlignment="1">
      <alignment horizontal="center" vertical="center"/>
    </xf>
    <xf numFmtId="4" fontId="15" fillId="8" borderId="1" xfId="0" applyNumberFormat="1" applyFont="1" applyFill="1" applyBorder="1" applyAlignment="1">
      <alignment horizontal="left" vertical="center"/>
    </xf>
    <xf numFmtId="4" fontId="15" fillId="6" borderId="1" xfId="0" applyNumberFormat="1" applyFont="1" applyFill="1" applyBorder="1" applyAlignment="1">
      <alignment horizontal="left" vertical="center"/>
    </xf>
    <xf numFmtId="4" fontId="15" fillId="0" borderId="1" xfId="0" applyNumberFormat="1" applyFont="1" applyBorder="1" applyAlignment="1">
      <alignment horizontal="left" vertical="center"/>
    </xf>
    <xf numFmtId="0" fontId="17" fillId="6" borderId="1" xfId="0" applyFont="1" applyFill="1" applyBorder="1" applyAlignment="1">
      <alignment horizontal="left" vertical="center"/>
    </xf>
    <xf numFmtId="49" fontId="15" fillId="6" borderId="1" xfId="0" applyNumberFormat="1" applyFont="1" applyFill="1" applyBorder="1" applyAlignment="1">
      <alignment horizontal="left" vertical="center"/>
    </xf>
    <xf numFmtId="0" fontId="17" fillId="8" borderId="0" xfId="0" applyFont="1" applyFill="1" applyAlignment="1">
      <alignment horizontal="left" vertical="center"/>
    </xf>
    <xf numFmtId="0" fontId="17" fillId="6" borderId="0" xfId="0" applyFont="1" applyFill="1" applyAlignment="1">
      <alignment horizontal="left"/>
    </xf>
    <xf numFmtId="0" fontId="15" fillId="8" borderId="1" xfId="35" applyFont="1" applyFill="1" applyBorder="1" applyAlignment="1">
      <alignment horizontal="left" vertical="center"/>
    </xf>
    <xf numFmtId="0" fontId="17" fillId="8" borderId="0" xfId="0" applyFont="1" applyFill="1" applyAlignment="1">
      <alignment horizontal="left"/>
    </xf>
    <xf numFmtId="0" fontId="15" fillId="6" borderId="1" xfId="35" applyFont="1" applyFill="1" applyBorder="1" applyAlignment="1">
      <alignment horizontal="left" vertical="center"/>
    </xf>
    <xf numFmtId="0" fontId="25" fillId="6" borderId="1" xfId="0" applyFont="1" applyFill="1" applyBorder="1" applyAlignment="1">
      <alignment horizontal="left" vertical="center"/>
    </xf>
    <xf numFmtId="168" fontId="15" fillId="0" borderId="13" xfId="14" applyNumberFormat="1" applyFont="1" applyFill="1" applyBorder="1" applyAlignment="1">
      <alignment horizontal="left" vertical="center"/>
    </xf>
    <xf numFmtId="0" fontId="15" fillId="0" borderId="13" xfId="7" applyFont="1" applyBorder="1" applyAlignment="1">
      <alignment horizontal="left" vertical="center"/>
    </xf>
    <xf numFmtId="171" fontId="15" fillId="0" borderId="13" xfId="7" applyNumberFormat="1" applyFont="1" applyBorder="1" applyAlignment="1">
      <alignment horizontal="left" vertical="center"/>
    </xf>
    <xf numFmtId="0" fontId="17" fillId="9" borderId="1" xfId="0" applyFont="1" applyFill="1" applyBorder="1" applyAlignment="1">
      <alignment horizontal="left" vertical="center"/>
    </xf>
    <xf numFmtId="0" fontId="15" fillId="9" borderId="13" xfId="0" applyFont="1" applyFill="1" applyBorder="1" applyAlignment="1">
      <alignment horizontal="left" vertical="center"/>
    </xf>
    <xf numFmtId="0" fontId="15" fillId="9" borderId="12" xfId="29" applyFont="1" applyFill="1" applyBorder="1" applyAlignment="1">
      <alignment horizontal="left" vertical="center" readingOrder="1"/>
    </xf>
    <xf numFmtId="0" fontId="15" fillId="9" borderId="13" xfId="30" applyFont="1" applyFill="1" applyBorder="1" applyAlignment="1">
      <alignment horizontal="left" vertical="center"/>
    </xf>
    <xf numFmtId="0" fontId="15" fillId="0" borderId="12" xfId="29" applyFont="1" applyBorder="1" applyAlignment="1">
      <alignment horizontal="left" vertical="center" readingOrder="1"/>
    </xf>
    <xf numFmtId="0" fontId="15" fillId="0" borderId="13" xfId="30" applyFont="1" applyBorder="1" applyAlignment="1">
      <alignment horizontal="left" vertical="center"/>
    </xf>
    <xf numFmtId="49" fontId="15" fillId="9" borderId="13" xfId="0" applyNumberFormat="1" applyFont="1" applyFill="1" applyBorder="1" applyAlignment="1">
      <alignment horizontal="left" vertical="center"/>
    </xf>
    <xf numFmtId="49" fontId="15" fillId="0" borderId="13" xfId="0" applyNumberFormat="1" applyFont="1" applyBorder="1" applyAlignment="1">
      <alignment horizontal="left" vertical="center"/>
    </xf>
    <xf numFmtId="176" fontId="15" fillId="9" borderId="13" xfId="38" applyFont="1" applyFill="1" applyBorder="1" applyAlignment="1">
      <alignment horizontal="left" vertical="center"/>
    </xf>
    <xf numFmtId="0" fontId="15" fillId="9" borderId="13" xfId="37" applyFont="1" applyFill="1" applyBorder="1" applyAlignment="1">
      <alignment horizontal="left" vertical="center"/>
    </xf>
    <xf numFmtId="0" fontId="15" fillId="0" borderId="13" xfId="39" applyFont="1" applyBorder="1" applyAlignment="1">
      <alignment horizontal="left" vertical="center"/>
    </xf>
    <xf numFmtId="176" fontId="15" fillId="0" borderId="13" xfId="38" applyFont="1" applyBorder="1" applyAlignment="1">
      <alignment horizontal="left" vertical="center"/>
    </xf>
    <xf numFmtId="0" fontId="15" fillId="0" borderId="13" xfId="37" applyFont="1" applyBorder="1" applyAlignment="1">
      <alignment horizontal="left" vertical="center"/>
    </xf>
    <xf numFmtId="4" fontId="15" fillId="9" borderId="13" xfId="0" applyNumberFormat="1" applyFont="1" applyFill="1" applyBorder="1" applyAlignment="1">
      <alignment horizontal="left" vertical="center"/>
    </xf>
    <xf numFmtId="0" fontId="15" fillId="0" borderId="13" xfId="32" applyFont="1" applyBorder="1" applyAlignment="1">
      <alignment horizontal="left" vertical="center"/>
    </xf>
    <xf numFmtId="4" fontId="15" fillId="0" borderId="13" xfId="0" applyNumberFormat="1" applyFont="1" applyBorder="1" applyAlignment="1">
      <alignment horizontal="left" vertical="center"/>
    </xf>
    <xf numFmtId="0" fontId="15" fillId="0" borderId="13" xfId="4" applyFont="1" applyBorder="1" applyAlignment="1">
      <alignment horizontal="left" vertical="center"/>
    </xf>
    <xf numFmtId="0" fontId="15" fillId="0" borderId="13" xfId="41" applyFont="1" applyBorder="1" applyAlignment="1">
      <alignment horizontal="left" vertical="center"/>
    </xf>
    <xf numFmtId="0" fontId="15" fillId="0" borderId="12" xfId="0" applyFont="1" applyBorder="1" applyAlignment="1">
      <alignment horizontal="left" vertical="center"/>
    </xf>
    <xf numFmtId="0" fontId="15" fillId="0" borderId="13" xfId="0" applyFont="1" applyBorder="1" applyAlignment="1">
      <alignment horizontal="left" vertical="center" readingOrder="1"/>
    </xf>
    <xf numFmtId="49" fontId="15" fillId="9" borderId="13" xfId="29" applyNumberFormat="1" applyFont="1" applyFill="1" applyBorder="1" applyAlignment="1">
      <alignment horizontal="left" vertical="center" readingOrder="1"/>
    </xf>
    <xf numFmtId="49" fontId="15" fillId="0" borderId="13" xfId="29" applyNumberFormat="1" applyFont="1" applyBorder="1" applyAlignment="1">
      <alignment horizontal="left" vertical="center" readingOrder="1"/>
    </xf>
    <xf numFmtId="0" fontId="15" fillId="0" borderId="13" xfId="35" applyFont="1" applyBorder="1" applyAlignment="1">
      <alignment horizontal="left" vertical="center"/>
    </xf>
    <xf numFmtId="0" fontId="15" fillId="0" borderId="13" xfId="0" applyFont="1" applyBorder="1" applyAlignment="1">
      <alignment horizontal="left" vertical="top"/>
    </xf>
    <xf numFmtId="0" fontId="28" fillId="0" borderId="1" xfId="0" applyFont="1" applyBorder="1" applyAlignment="1">
      <alignment horizontal="left" vertical="center"/>
    </xf>
    <xf numFmtId="0" fontId="15" fillId="10" borderId="1" xfId="0" applyFont="1" applyFill="1" applyBorder="1" applyAlignment="1">
      <alignment horizontal="left" vertical="center"/>
    </xf>
    <xf numFmtId="0" fontId="15" fillId="0" borderId="15" xfId="0" applyFont="1" applyBorder="1" applyAlignment="1">
      <alignment horizontal="left" vertical="center"/>
    </xf>
    <xf numFmtId="3" fontId="15" fillId="6" borderId="1" xfId="0" applyNumberFormat="1" applyFont="1" applyFill="1" applyBorder="1" applyAlignment="1">
      <alignment horizontal="left" vertical="center"/>
    </xf>
    <xf numFmtId="0" fontId="15" fillId="0" borderId="1" xfId="0" applyFont="1" applyBorder="1" applyAlignment="1">
      <alignment horizontal="left"/>
    </xf>
    <xf numFmtId="168" fontId="15" fillId="0" borderId="1" xfId="16" applyFont="1" applyFill="1" applyBorder="1" applyAlignment="1">
      <alignment horizontal="left" vertical="center"/>
    </xf>
    <xf numFmtId="0" fontId="15" fillId="0" borderId="1" xfId="18" applyFont="1" applyBorder="1" applyAlignment="1">
      <alignment horizontal="left" vertical="center"/>
    </xf>
    <xf numFmtId="0" fontId="17" fillId="0" borderId="1" xfId="0" applyFont="1" applyBorder="1" applyAlignment="1">
      <alignment horizontal="left" vertical="center" wrapText="1"/>
    </xf>
    <xf numFmtId="0" fontId="15" fillId="0" borderId="1" xfId="7" applyFont="1" applyBorder="1" applyAlignment="1">
      <alignment horizontal="left" vertical="center" wrapText="1"/>
    </xf>
    <xf numFmtId="168" fontId="15" fillId="9" borderId="13" xfId="14" applyNumberFormat="1" applyFont="1" applyFill="1" applyBorder="1" applyAlignment="1">
      <alignment horizontal="left" vertical="center"/>
    </xf>
    <xf numFmtId="0" fontId="17" fillId="0" borderId="0" xfId="0" applyFont="1" applyAlignment="1">
      <alignment horizontal="left" vertical="center"/>
    </xf>
    <xf numFmtId="0" fontId="11" fillId="3" borderId="1" xfId="0" applyFont="1" applyFill="1" applyBorder="1" applyAlignment="1" applyProtection="1">
      <alignment vertical="center" wrapText="1"/>
      <protection locked="0"/>
    </xf>
    <xf numFmtId="0" fontId="10" fillId="2" borderId="1" xfId="0" applyFont="1" applyFill="1" applyBorder="1" applyAlignment="1">
      <alignment horizontal="center" vertical="center" wrapText="1"/>
    </xf>
    <xf numFmtId="9" fontId="10" fillId="2" borderId="1" xfId="2" applyFont="1" applyFill="1" applyBorder="1" applyAlignment="1">
      <alignment horizontal="center" vertical="center" textRotation="180" wrapText="1"/>
    </xf>
    <xf numFmtId="0" fontId="17" fillId="0" borderId="1" xfId="0" applyFont="1" applyBorder="1" applyAlignment="1">
      <alignment horizontal="left"/>
    </xf>
    <xf numFmtId="0" fontId="0" fillId="0" borderId="0" xfId="0" applyAlignment="1">
      <alignment vertical="center" wrapText="1"/>
    </xf>
    <xf numFmtId="0" fontId="17" fillId="0" borderId="0" xfId="0" applyFont="1"/>
    <xf numFmtId="0" fontId="20" fillId="6" borderId="1" xfId="0" applyFont="1" applyFill="1" applyBorder="1" applyAlignment="1">
      <alignment horizontal="center" vertical="center" wrapText="1"/>
    </xf>
    <xf numFmtId="0" fontId="11" fillId="6" borderId="1" xfId="0" applyFont="1" applyFill="1" applyBorder="1" applyAlignment="1" applyProtection="1">
      <alignment horizontal="center" vertical="center" wrapText="1"/>
      <protection locked="0"/>
    </xf>
    <xf numFmtId="0" fontId="20" fillId="6" borderId="0" xfId="0" applyFont="1" applyFill="1" applyAlignment="1">
      <alignment horizontal="center" vertical="center" wrapText="1"/>
    </xf>
    <xf numFmtId="9" fontId="17" fillId="6" borderId="1" xfId="2" applyFont="1" applyFill="1" applyBorder="1" applyAlignment="1">
      <alignment horizontal="center" vertical="center"/>
    </xf>
    <xf numFmtId="0" fontId="17" fillId="6" borderId="0" xfId="0" applyFont="1" applyFill="1"/>
    <xf numFmtId="3" fontId="17" fillId="6" borderId="1" xfId="0" applyNumberFormat="1" applyFont="1" applyFill="1" applyBorder="1" applyAlignment="1">
      <alignment horizontal="left" vertical="center"/>
    </xf>
    <xf numFmtId="9" fontId="17" fillId="6" borderId="1" xfId="0" applyNumberFormat="1" applyFont="1" applyFill="1" applyBorder="1" applyAlignment="1">
      <alignment horizontal="center" vertical="center"/>
    </xf>
    <xf numFmtId="0" fontId="17" fillId="6" borderId="0" xfId="0" applyFont="1" applyFill="1" applyAlignment="1">
      <alignment horizontal="center" vertical="center"/>
    </xf>
    <xf numFmtId="0" fontId="17" fillId="6" borderId="1" xfId="0" applyFont="1" applyFill="1" applyBorder="1" applyAlignment="1">
      <alignment horizontal="center"/>
    </xf>
    <xf numFmtId="0" fontId="15" fillId="6" borderId="1" xfId="0" applyFont="1" applyFill="1" applyBorder="1" applyAlignment="1">
      <alignment horizontal="center" vertical="center" readingOrder="1"/>
    </xf>
    <xf numFmtId="0" fontId="33"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1"/>
    </xf>
    <xf numFmtId="0" fontId="18" fillId="6" borderId="1" xfId="0" applyFont="1" applyFill="1" applyBorder="1" applyAlignment="1">
      <alignment horizontal="left" vertical="center" readingOrder="1"/>
    </xf>
    <xf numFmtId="9" fontId="18" fillId="6" borderId="1" xfId="0" applyNumberFormat="1" applyFont="1" applyFill="1" applyBorder="1" applyAlignment="1">
      <alignment horizontal="center" vertical="center" readingOrder="2"/>
    </xf>
    <xf numFmtId="0" fontId="18" fillId="6" borderId="1" xfId="0" applyFont="1" applyFill="1" applyBorder="1" applyAlignment="1">
      <alignment horizontal="center" vertical="center" readingOrder="1"/>
    </xf>
    <xf numFmtId="10" fontId="17"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9" fontId="18" fillId="6" borderId="1" xfId="0" applyNumberFormat="1" applyFont="1" applyFill="1" applyBorder="1" applyAlignment="1">
      <alignment horizontal="center" vertical="center"/>
    </xf>
    <xf numFmtId="0" fontId="17" fillId="6" borderId="1" xfId="0" applyFont="1" applyFill="1" applyBorder="1" applyAlignment="1">
      <alignment horizontal="left" vertical="center" wrapText="1"/>
    </xf>
    <xf numFmtId="0" fontId="17" fillId="6" borderId="1" xfId="0" applyFont="1" applyFill="1" applyBorder="1" applyAlignment="1">
      <alignment horizontal="center" wrapText="1"/>
    </xf>
    <xf numFmtId="0" fontId="15" fillId="6" borderId="1" xfId="0" applyFont="1" applyFill="1" applyBorder="1" applyAlignment="1">
      <alignment horizontal="center" vertical="center" wrapText="1" readingOrder="1"/>
    </xf>
    <xf numFmtId="0" fontId="17" fillId="6" borderId="0" xfId="0" applyFont="1" applyFill="1" applyAlignment="1">
      <alignment wrapText="1"/>
    </xf>
    <xf numFmtId="9" fontId="18"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7" fillId="6" borderId="1" xfId="0" applyFont="1" applyFill="1" applyBorder="1" applyAlignment="1">
      <alignment vertical="center"/>
    </xf>
    <xf numFmtId="9" fontId="15" fillId="6" borderId="1" xfId="0" applyNumberFormat="1" applyFont="1" applyFill="1" applyBorder="1" applyAlignment="1">
      <alignment horizontal="center" vertical="center"/>
    </xf>
    <xf numFmtId="9" fontId="15" fillId="6" borderId="1" xfId="2" applyFont="1" applyFill="1" applyBorder="1" applyAlignment="1">
      <alignment horizontal="center" vertical="center"/>
    </xf>
    <xf numFmtId="0" fontId="15" fillId="6" borderId="1" xfId="4" applyFont="1" applyFill="1" applyBorder="1" applyAlignment="1">
      <alignment horizontal="center" vertical="center"/>
    </xf>
    <xf numFmtId="0" fontId="15" fillId="6" borderId="1" xfId="4" applyFont="1" applyFill="1" applyBorder="1" applyAlignment="1">
      <alignment horizontal="left" vertical="center"/>
    </xf>
    <xf numFmtId="14" fontId="15" fillId="6" borderId="1" xfId="4" applyNumberFormat="1" applyFont="1" applyFill="1" applyBorder="1" applyAlignment="1">
      <alignment horizontal="center" vertical="center"/>
    </xf>
    <xf numFmtId="0" fontId="17" fillId="6" borderId="1" xfId="0" applyFont="1" applyFill="1" applyBorder="1"/>
    <xf numFmtId="9" fontId="33" fillId="0" borderId="1" xfId="2" applyFont="1" applyFill="1" applyBorder="1" applyAlignment="1">
      <alignment horizontal="center" vertical="center"/>
    </xf>
    <xf numFmtId="9" fontId="33" fillId="6" borderId="1" xfId="2" applyFont="1" applyFill="1" applyBorder="1" applyAlignment="1">
      <alignment horizontal="center" vertical="center"/>
    </xf>
    <xf numFmtId="9" fontId="15" fillId="0" borderId="1" xfId="2" applyFont="1" applyFill="1" applyBorder="1" applyAlignment="1">
      <alignment horizontal="center" vertical="center"/>
    </xf>
    <xf numFmtId="9" fontId="17" fillId="0" borderId="1" xfId="0" applyNumberFormat="1" applyFont="1" applyBorder="1" applyAlignment="1">
      <alignment horizontal="center" vertical="center"/>
    </xf>
    <xf numFmtId="10" fontId="17" fillId="6" borderId="1" xfId="2" applyNumberFormat="1" applyFont="1" applyFill="1" applyBorder="1" applyAlignment="1">
      <alignment horizontal="center" vertical="center"/>
    </xf>
    <xf numFmtId="0" fontId="15" fillId="6" borderId="1" xfId="0" applyFont="1" applyFill="1" applyBorder="1" applyAlignment="1">
      <alignment vertical="center"/>
    </xf>
    <xf numFmtId="4" fontId="15" fillId="6" borderId="1" xfId="0" applyNumberFormat="1" applyFont="1" applyFill="1" applyBorder="1" applyAlignment="1">
      <alignment horizontal="center" vertical="center"/>
    </xf>
    <xf numFmtId="3" fontId="17" fillId="6" borderId="1" xfId="0" applyNumberFormat="1" applyFont="1" applyFill="1" applyBorder="1" applyAlignment="1">
      <alignment horizontal="center" vertical="center"/>
    </xf>
    <xf numFmtId="9"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right" vertical="center" wrapText="1"/>
    </xf>
    <xf numFmtId="0" fontId="17" fillId="6" borderId="1" xfId="0" applyFont="1" applyFill="1" applyBorder="1" applyAlignment="1">
      <alignment wrapText="1"/>
    </xf>
    <xf numFmtId="0" fontId="15" fillId="11" borderId="1" xfId="0" applyFont="1" applyFill="1" applyBorder="1" applyAlignment="1">
      <alignment horizontal="left" vertical="center"/>
    </xf>
    <xf numFmtId="3" fontId="17" fillId="6" borderId="1" xfId="0" applyNumberFormat="1" applyFont="1" applyFill="1" applyBorder="1" applyAlignment="1">
      <alignment horizontal="right" vertical="center"/>
    </xf>
    <xf numFmtId="0" fontId="17" fillId="6" borderId="1" xfId="0" applyFont="1" applyFill="1" applyBorder="1" applyAlignment="1">
      <alignment horizontal="center" vertical="top"/>
    </xf>
    <xf numFmtId="4" fontId="17" fillId="6" borderId="1" xfId="0" applyNumberFormat="1" applyFont="1" applyFill="1" applyBorder="1" applyAlignment="1">
      <alignment horizontal="right" vertical="center"/>
    </xf>
    <xf numFmtId="3" fontId="15" fillId="6" borderId="1" xfId="0" applyNumberFormat="1" applyFont="1" applyFill="1" applyBorder="1" applyAlignment="1">
      <alignment horizontal="right" vertical="center" readingOrder="1"/>
    </xf>
    <xf numFmtId="17" fontId="17" fillId="6" borderId="1" xfId="0" applyNumberFormat="1" applyFont="1" applyFill="1" applyBorder="1" applyAlignment="1">
      <alignment horizontal="center" vertical="center"/>
    </xf>
    <xf numFmtId="3" fontId="18" fillId="6" borderId="1" xfId="0" applyNumberFormat="1" applyFont="1" applyFill="1" applyBorder="1" applyAlignment="1">
      <alignment horizontal="right" vertical="center" readingOrder="1"/>
    </xf>
    <xf numFmtId="0" fontId="15" fillId="6" borderId="1" xfId="0" applyFont="1" applyFill="1" applyBorder="1" applyAlignment="1">
      <alignment horizontal="left" vertical="center" readingOrder="1"/>
    </xf>
    <xf numFmtId="168" fontId="18" fillId="6" borderId="1" xfId="43" applyNumberFormat="1" applyFont="1" applyFill="1" applyBorder="1" applyAlignment="1">
      <alignment horizontal="right" vertical="center"/>
    </xf>
    <xf numFmtId="168" fontId="17" fillId="6" borderId="1" xfId="43" applyNumberFormat="1" applyFont="1" applyFill="1" applyBorder="1" applyAlignment="1">
      <alignment horizontal="center" vertical="center"/>
    </xf>
    <xf numFmtId="14" fontId="17" fillId="6" borderId="1" xfId="0" applyNumberFormat="1" applyFont="1" applyFill="1" applyBorder="1" applyAlignment="1">
      <alignment horizontal="center" vertical="center"/>
    </xf>
    <xf numFmtId="168" fontId="17" fillId="6" borderId="1" xfId="43" applyNumberFormat="1" applyFont="1" applyFill="1" applyBorder="1" applyAlignment="1">
      <alignment horizontal="center" vertical="center" wrapText="1"/>
    </xf>
    <xf numFmtId="3" fontId="17" fillId="7" borderId="1" xfId="0" applyNumberFormat="1" applyFont="1" applyFill="1" applyBorder="1" applyAlignment="1">
      <alignment horizontal="right" vertical="center" wrapText="1"/>
    </xf>
    <xf numFmtId="168" fontId="17" fillId="6" borderId="1" xfId="43" applyNumberFormat="1" applyFont="1" applyFill="1" applyBorder="1" applyAlignment="1">
      <alignment horizontal="right" vertical="center" wrapText="1"/>
    </xf>
    <xf numFmtId="0" fontId="17" fillId="6" borderId="1" xfId="0" applyFont="1" applyFill="1" applyBorder="1" applyAlignment="1">
      <alignment horizontal="right" vertical="center" wrapText="1"/>
    </xf>
    <xf numFmtId="14" fontId="17" fillId="6" borderId="1" xfId="0" applyNumberFormat="1" applyFont="1" applyFill="1" applyBorder="1" applyAlignment="1">
      <alignment horizontal="center" vertical="center" wrapText="1"/>
    </xf>
    <xf numFmtId="0" fontId="18" fillId="6" borderId="1" xfId="0" applyFont="1" applyFill="1" applyBorder="1" applyAlignment="1">
      <alignment horizontal="right" vertical="center"/>
    </xf>
    <xf numFmtId="0" fontId="17" fillId="0" borderId="1" xfId="0" applyFont="1" applyBorder="1"/>
    <xf numFmtId="177" fontId="15" fillId="6" borderId="1" xfId="43" applyNumberFormat="1" applyFont="1" applyFill="1" applyBorder="1" applyAlignment="1">
      <alignment horizontal="right" vertical="center"/>
    </xf>
    <xf numFmtId="0" fontId="17" fillId="6" borderId="1" xfId="0" applyFont="1" applyFill="1" applyBorder="1" applyAlignment="1">
      <alignment horizontal="right"/>
    </xf>
    <xf numFmtId="49" fontId="15" fillId="6" borderId="1" xfId="4" applyNumberFormat="1" applyFont="1" applyFill="1" applyBorder="1" applyAlignment="1">
      <alignment horizontal="center" vertical="center"/>
    </xf>
    <xf numFmtId="177" fontId="33" fillId="6" borderId="1" xfId="43" applyNumberFormat="1" applyFont="1" applyFill="1" applyBorder="1" applyAlignment="1">
      <alignment horizontal="right" vertical="center"/>
    </xf>
    <xf numFmtId="0" fontId="17" fillId="6" borderId="1" xfId="0" applyFont="1" applyFill="1" applyBorder="1" applyAlignment="1">
      <alignment horizontal="center" vertical="center" textRotation="90"/>
    </xf>
    <xf numFmtId="177" fontId="15" fillId="6" borderId="1" xfId="43" applyNumberFormat="1" applyFont="1" applyFill="1" applyBorder="1" applyAlignment="1">
      <alignment horizontal="left" vertical="center"/>
    </xf>
    <xf numFmtId="17" fontId="15" fillId="6" borderId="1" xfId="0" applyNumberFormat="1" applyFont="1" applyFill="1" applyBorder="1" applyAlignment="1">
      <alignment horizontal="center" vertical="center"/>
    </xf>
    <xf numFmtId="177" fontId="33" fillId="0" borderId="1" xfId="43" applyNumberFormat="1" applyFont="1" applyFill="1" applyBorder="1" applyAlignment="1">
      <alignment horizontal="right" vertical="center"/>
    </xf>
    <xf numFmtId="17" fontId="15" fillId="0" borderId="1" xfId="0" applyNumberFormat="1" applyFont="1" applyBorder="1" applyAlignment="1">
      <alignment horizontal="center" vertical="center"/>
    </xf>
    <xf numFmtId="14" fontId="15" fillId="6" borderId="1" xfId="0" applyNumberFormat="1" applyFont="1" applyFill="1" applyBorder="1" applyAlignment="1">
      <alignment horizontal="center" vertical="center"/>
    </xf>
    <xf numFmtId="177" fontId="15" fillId="0" borderId="1" xfId="43" applyNumberFormat="1" applyFont="1" applyFill="1" applyBorder="1" applyAlignment="1">
      <alignment horizontal="right" vertical="center"/>
    </xf>
    <xf numFmtId="177" fontId="15" fillId="0" borderId="1" xfId="43" applyNumberFormat="1" applyFont="1" applyFill="1" applyBorder="1" applyAlignment="1">
      <alignment horizontal="center" vertical="center"/>
    </xf>
    <xf numFmtId="177" fontId="15" fillId="0" borderId="1" xfId="43" applyNumberFormat="1" applyFont="1" applyFill="1" applyBorder="1" applyAlignment="1">
      <alignment horizontal="left" vertical="center"/>
    </xf>
    <xf numFmtId="17" fontId="17" fillId="0" borderId="1" xfId="0" applyNumberFormat="1" applyFont="1" applyBorder="1" applyAlignment="1">
      <alignment horizontal="center" vertical="center"/>
    </xf>
    <xf numFmtId="49" fontId="17" fillId="6" borderId="1" xfId="0" applyNumberFormat="1" applyFont="1" applyFill="1" applyBorder="1" applyAlignment="1">
      <alignment horizontal="center" vertical="center"/>
    </xf>
    <xf numFmtId="49" fontId="17" fillId="0" borderId="1" xfId="0" applyNumberFormat="1" applyFont="1" applyBorder="1" applyAlignment="1">
      <alignment horizontal="center" vertical="center"/>
    </xf>
    <xf numFmtId="174" fontId="15" fillId="0" borderId="1" xfId="42" applyNumberFormat="1" applyFont="1" applyBorder="1" applyAlignment="1" applyProtection="1">
      <alignment horizontal="right" vertical="center"/>
    </xf>
    <xf numFmtId="174" fontId="15" fillId="0" borderId="1" xfId="43" applyNumberFormat="1" applyFont="1" applyFill="1" applyBorder="1" applyAlignment="1" applyProtection="1">
      <alignment horizontal="right" vertical="center"/>
    </xf>
    <xf numFmtId="165" fontId="15" fillId="0" borderId="1" xfId="43" applyFont="1" applyFill="1" applyBorder="1" applyAlignment="1">
      <alignment horizontal="center" vertical="center"/>
    </xf>
    <xf numFmtId="9" fontId="15" fillId="0" borderId="1" xfId="43" applyNumberFormat="1" applyFont="1" applyFill="1" applyBorder="1" applyAlignment="1">
      <alignment horizontal="center" vertical="center"/>
    </xf>
    <xf numFmtId="14" fontId="15" fillId="0" borderId="1" xfId="2" applyNumberFormat="1" applyFont="1" applyFill="1" applyBorder="1" applyAlignment="1">
      <alignment horizontal="center" vertical="center"/>
    </xf>
    <xf numFmtId="49" fontId="15" fillId="0" borderId="1" xfId="44" applyNumberFormat="1" applyFont="1" applyBorder="1" applyAlignment="1">
      <alignment horizontal="center" vertical="center"/>
    </xf>
    <xf numFmtId="0" fontId="17" fillId="0" borderId="1" xfId="0" applyFont="1" applyBorder="1" applyAlignment="1">
      <alignment horizontal="center" vertical="center" readingOrder="2"/>
    </xf>
    <xf numFmtId="165" fontId="15" fillId="0" borderId="1" xfId="43" applyFont="1" applyFill="1" applyBorder="1" applyAlignment="1" applyProtection="1">
      <alignment horizontal="center" vertical="center"/>
    </xf>
    <xf numFmtId="3" fontId="17" fillId="6" borderId="1" xfId="0" applyNumberFormat="1" applyFont="1" applyFill="1" applyBorder="1" applyAlignment="1">
      <alignment vertical="center"/>
    </xf>
    <xf numFmtId="170" fontId="15" fillId="6" borderId="1" xfId="0" applyNumberFormat="1" applyFont="1" applyFill="1" applyBorder="1" applyAlignment="1">
      <alignment vertical="center"/>
    </xf>
    <xf numFmtId="49" fontId="15" fillId="6" borderId="1" xfId="0" applyNumberFormat="1" applyFont="1" applyFill="1" applyBorder="1" applyAlignment="1">
      <alignment vertical="center"/>
    </xf>
    <xf numFmtId="49" fontId="15" fillId="6" borderId="1" xfId="0" applyNumberFormat="1" applyFont="1" applyFill="1" applyBorder="1" applyAlignment="1">
      <alignment horizontal="center" vertical="center"/>
    </xf>
    <xf numFmtId="49" fontId="17" fillId="6" borderId="1" xfId="0" applyNumberFormat="1" applyFont="1" applyFill="1" applyBorder="1" applyAlignment="1">
      <alignment vertical="center"/>
    </xf>
    <xf numFmtId="170" fontId="15" fillId="6" borderId="1" xfId="0" applyNumberFormat="1" applyFont="1" applyFill="1" applyBorder="1" applyAlignment="1">
      <alignment horizontal="right" vertical="center"/>
    </xf>
    <xf numFmtId="1" fontId="15" fillId="6" borderId="1" xfId="0" applyNumberFormat="1" applyFont="1" applyFill="1" applyBorder="1" applyAlignment="1">
      <alignment horizontal="center" vertical="center"/>
    </xf>
    <xf numFmtId="1" fontId="17" fillId="6" borderId="1" xfId="0" applyNumberFormat="1" applyFont="1" applyFill="1" applyBorder="1" applyAlignment="1">
      <alignment horizontal="center" vertical="center"/>
    </xf>
    <xf numFmtId="14" fontId="17" fillId="6" borderId="1" xfId="0" applyNumberFormat="1" applyFont="1" applyFill="1" applyBorder="1" applyAlignment="1">
      <alignment horizontal="left" vertical="center"/>
    </xf>
    <xf numFmtId="9" fontId="15" fillId="6" borderId="1" xfId="0" applyNumberFormat="1" applyFont="1" applyFill="1" applyBorder="1" applyAlignment="1">
      <alignment vertical="center"/>
    </xf>
    <xf numFmtId="0" fontId="17" fillId="6" borderId="0" xfId="0" applyFont="1" applyFill="1" applyAlignment="1">
      <alignment horizontal="center"/>
    </xf>
    <xf numFmtId="0" fontId="35" fillId="13" borderId="18" xfId="0" applyFont="1" applyFill="1" applyBorder="1" applyAlignment="1">
      <alignment horizontal="center" vertical="center"/>
    </xf>
    <xf numFmtId="0" fontId="35" fillId="14" borderId="18" xfId="0" applyFont="1" applyFill="1" applyBorder="1" applyAlignment="1">
      <alignment horizontal="center" vertical="center"/>
    </xf>
    <xf numFmtId="0" fontId="35" fillId="14" borderId="18" xfId="0" applyFont="1" applyFill="1" applyBorder="1" applyAlignment="1">
      <alignment horizontal="left" vertical="center"/>
    </xf>
    <xf numFmtId="0" fontId="35" fillId="15" borderId="18" xfId="0" applyFont="1" applyFill="1" applyBorder="1" applyAlignment="1">
      <alignment horizontal="center" vertical="center"/>
    </xf>
    <xf numFmtId="0" fontId="35" fillId="15" borderId="18" xfId="0" applyFont="1" applyFill="1" applyBorder="1" applyAlignment="1">
      <alignment horizontal="left" vertical="center"/>
    </xf>
    <xf numFmtId="0" fontId="35" fillId="12" borderId="18" xfId="0" applyFont="1" applyFill="1" applyBorder="1" applyAlignment="1">
      <alignment horizontal="center" vertical="center"/>
    </xf>
    <xf numFmtId="0" fontId="35" fillId="12" borderId="18" xfId="0" applyFont="1" applyFill="1" applyBorder="1" applyAlignment="1">
      <alignment horizontal="left" vertical="center"/>
    </xf>
    <xf numFmtId="0" fontId="35" fillId="13" borderId="18" xfId="0" applyFont="1" applyFill="1" applyBorder="1" applyAlignment="1">
      <alignment horizontal="left" vertical="center"/>
    </xf>
    <xf numFmtId="0" fontId="29" fillId="13" borderId="18" xfId="0" applyFont="1" applyFill="1" applyBorder="1" applyAlignment="1">
      <alignment horizontal="center" vertical="center" wrapText="1"/>
    </xf>
    <xf numFmtId="0" fontId="11" fillId="3" borderId="13" xfId="0" applyFont="1" applyFill="1" applyBorder="1" applyAlignment="1" applyProtection="1">
      <alignment horizontal="center" vertical="center" wrapText="1"/>
      <protection locked="0"/>
    </xf>
    <xf numFmtId="0" fontId="17" fillId="0" borderId="13" xfId="0" applyFont="1" applyBorder="1" applyAlignment="1">
      <alignment horizontal="left" vertical="center"/>
    </xf>
    <xf numFmtId="0" fontId="15" fillId="0" borderId="1" xfId="7" applyFont="1" applyBorder="1" applyAlignment="1">
      <alignment vertical="center"/>
    </xf>
    <xf numFmtId="1" fontId="15" fillId="0" borderId="1" xfId="15" applyNumberFormat="1" applyFont="1" applyBorder="1" applyAlignment="1">
      <alignment horizontal="left" vertical="center"/>
    </xf>
    <xf numFmtId="3" fontId="15" fillId="0" borderId="1" xfId="7" applyNumberFormat="1" applyFont="1" applyBorder="1" applyAlignment="1">
      <alignment horizontal="left" vertical="center"/>
    </xf>
    <xf numFmtId="9" fontId="15" fillId="0" borderId="1" xfId="7" applyNumberFormat="1" applyFont="1" applyBorder="1" applyAlignment="1">
      <alignment horizontal="left" vertical="center"/>
    </xf>
    <xf numFmtId="0" fontId="36" fillId="0" borderId="1" xfId="0" applyFont="1" applyBorder="1" applyAlignment="1">
      <alignment vertical="center" wrapText="1"/>
    </xf>
    <xf numFmtId="1" fontId="15" fillId="0" borderId="1" xfId="17" applyNumberFormat="1" applyFont="1" applyFill="1" applyBorder="1" applyAlignment="1">
      <alignment horizontal="left" vertical="center"/>
    </xf>
    <xf numFmtId="1" fontId="17" fillId="0" borderId="1" xfId="0" applyNumberFormat="1" applyFont="1" applyBorder="1" applyAlignment="1">
      <alignment horizontal="left"/>
    </xf>
    <xf numFmtId="3" fontId="17" fillId="0" borderId="1" xfId="0" applyNumberFormat="1" applyFont="1" applyBorder="1" applyAlignment="1">
      <alignment horizontal="left" vertical="center"/>
    </xf>
    <xf numFmtId="3" fontId="17" fillId="0" borderId="1" xfId="0" applyNumberFormat="1" applyFont="1" applyBorder="1" applyAlignment="1">
      <alignment horizontal="right" vertical="center"/>
    </xf>
    <xf numFmtId="3" fontId="17" fillId="0" borderId="1" xfId="0" applyNumberFormat="1" applyFont="1" applyBorder="1" applyAlignment="1">
      <alignment horizontal="right"/>
    </xf>
    <xf numFmtId="3" fontId="17" fillId="0" borderId="1" xfId="0" applyNumberFormat="1" applyFont="1" applyBorder="1" applyAlignment="1">
      <alignment horizontal="left"/>
    </xf>
    <xf numFmtId="0" fontId="17" fillId="0" borderId="0" xfId="0" applyFont="1" applyAlignment="1">
      <alignment horizontal="left" vertical="center" wrapText="1"/>
    </xf>
    <xf numFmtId="1" fontId="17" fillId="0" borderId="0" xfId="0" applyNumberFormat="1" applyFont="1" applyAlignment="1">
      <alignment horizontal="left"/>
    </xf>
    <xf numFmtId="3" fontId="17" fillId="0" borderId="0" xfId="0" applyNumberFormat="1" applyFont="1" applyAlignment="1">
      <alignment horizontal="left"/>
    </xf>
    <xf numFmtId="3" fontId="17" fillId="0" borderId="0" xfId="0" applyNumberFormat="1" applyFont="1" applyAlignment="1">
      <alignment horizontal="right" vertical="center"/>
    </xf>
    <xf numFmtId="0" fontId="15" fillId="0" borderId="1" xfId="4" applyFont="1" applyBorder="1" applyAlignment="1">
      <alignment horizontal="left" vertical="center"/>
    </xf>
    <xf numFmtId="3" fontId="15" fillId="0" borderId="1" xfId="4" applyNumberFormat="1" applyFont="1" applyBorder="1" applyAlignment="1">
      <alignment horizontal="left" vertical="center"/>
    </xf>
    <xf numFmtId="1" fontId="15" fillId="6" borderId="1" xfId="0" applyNumberFormat="1" applyFont="1" applyFill="1" applyBorder="1" applyAlignment="1">
      <alignment horizontal="left" vertical="center"/>
    </xf>
    <xf numFmtId="3" fontId="15" fillId="6" borderId="1" xfId="4" applyNumberFormat="1" applyFont="1" applyFill="1" applyBorder="1" applyAlignment="1">
      <alignment horizontal="left" vertical="center"/>
    </xf>
    <xf numFmtId="0" fontId="11" fillId="16" borderId="1" xfId="0" applyFont="1" applyFill="1" applyBorder="1" applyAlignment="1">
      <alignment horizontal="center" vertical="center" wrapText="1"/>
    </xf>
    <xf numFmtId="3" fontId="11" fillId="16" borderId="1" xfId="0" applyNumberFormat="1" applyFont="1" applyFill="1" applyBorder="1" applyAlignment="1">
      <alignment horizontal="center" vertical="center" wrapText="1"/>
    </xf>
    <xf numFmtId="9" fontId="11" fillId="16" borderId="1" xfId="2" applyFont="1" applyFill="1" applyBorder="1" applyAlignment="1">
      <alignment horizontal="center" vertical="center" wrapText="1"/>
    </xf>
    <xf numFmtId="0" fontId="11" fillId="17" borderId="1" xfId="0" applyFont="1" applyFill="1" applyBorder="1" applyAlignment="1">
      <alignment horizontal="center" vertical="center" wrapText="1"/>
    </xf>
    <xf numFmtId="0" fontId="15" fillId="11" borderId="1" xfId="45" applyFont="1" applyFill="1" applyBorder="1" applyAlignment="1">
      <alignment horizontal="left" vertical="center"/>
    </xf>
    <xf numFmtId="3" fontId="15" fillId="11" borderId="1" xfId="0" applyNumberFormat="1" applyFont="1" applyFill="1" applyBorder="1" applyAlignment="1">
      <alignment horizontal="left" vertical="center"/>
    </xf>
    <xf numFmtId="3" fontId="15" fillId="11" borderId="1" xfId="0" applyNumberFormat="1" applyFont="1" applyFill="1" applyBorder="1" applyAlignment="1">
      <alignment horizontal="right" vertical="center"/>
    </xf>
    <xf numFmtId="9" fontId="15" fillId="11" borderId="1" xfId="2" applyFont="1" applyFill="1" applyBorder="1" applyAlignment="1">
      <alignment horizontal="center" vertical="center"/>
    </xf>
    <xf numFmtId="0" fontId="15" fillId="11" borderId="1" xfId="45" applyFont="1" applyFill="1" applyBorder="1" applyAlignment="1">
      <alignment horizontal="left"/>
    </xf>
    <xf numFmtId="0" fontId="15" fillId="0" borderId="1" xfId="45" applyFont="1" applyBorder="1" applyAlignment="1">
      <alignment horizontal="left" vertical="center"/>
    </xf>
    <xf numFmtId="0" fontId="15" fillId="0" borderId="1" xfId="45" applyFont="1" applyBorder="1" applyAlignment="1">
      <alignment horizontal="left"/>
    </xf>
    <xf numFmtId="0" fontId="15" fillId="0" borderId="1" xfId="4" applyFont="1" applyBorder="1" applyAlignment="1">
      <alignment horizontal="left"/>
    </xf>
    <xf numFmtId="2" fontId="15" fillId="0" borderId="1" xfId="0" applyNumberFormat="1" applyFont="1" applyBorder="1" applyAlignment="1">
      <alignment horizontal="left" vertical="center"/>
    </xf>
    <xf numFmtId="3" fontId="15" fillId="0" borderId="1" xfId="4" applyNumberFormat="1" applyFont="1" applyBorder="1" applyAlignment="1">
      <alignment horizontal="left"/>
    </xf>
    <xf numFmtId="3" fontId="15" fillId="0" borderId="1" xfId="45" applyNumberFormat="1" applyFont="1" applyBorder="1" applyAlignment="1">
      <alignment horizontal="left" vertical="center"/>
    </xf>
    <xf numFmtId="3" fontId="15" fillId="0" borderId="1" xfId="4" applyNumberFormat="1" applyFont="1" applyBorder="1" applyAlignment="1">
      <alignment horizontal="right" vertical="center"/>
    </xf>
    <xf numFmtId="3" fontId="15" fillId="6" borderId="1" xfId="36" applyNumberFormat="1" applyFont="1" applyFill="1" applyBorder="1" applyAlignment="1">
      <alignment horizontal="left" vertical="center"/>
    </xf>
    <xf numFmtId="3" fontId="15" fillId="6" borderId="1" xfId="46" applyNumberFormat="1" applyFont="1" applyFill="1" applyBorder="1" applyAlignment="1">
      <alignment horizontal="left" vertical="center"/>
    </xf>
    <xf numFmtId="3" fontId="15" fillId="6" borderId="1" xfId="46" applyNumberFormat="1" applyFont="1" applyFill="1" applyBorder="1" applyAlignment="1">
      <alignment horizontal="right" vertical="center"/>
    </xf>
    <xf numFmtId="3" fontId="15" fillId="0" borderId="1" xfId="2" applyNumberFormat="1" applyFont="1" applyFill="1" applyBorder="1" applyAlignment="1">
      <alignment horizontal="center"/>
    </xf>
    <xf numFmtId="9" fontId="15" fillId="0" borderId="1" xfId="4" applyNumberFormat="1" applyFont="1" applyBorder="1" applyAlignment="1">
      <alignment horizontal="center" vertical="center"/>
    </xf>
    <xf numFmtId="1" fontId="15" fillId="0" borderId="1" xfId="4" applyNumberFormat="1" applyFont="1" applyBorder="1" applyAlignment="1">
      <alignment horizontal="left"/>
    </xf>
    <xf numFmtId="3" fontId="15" fillId="6" borderId="1" xfId="4" applyNumberFormat="1" applyFont="1" applyFill="1" applyBorder="1" applyAlignment="1">
      <alignment horizontal="right" vertical="center"/>
    </xf>
    <xf numFmtId="40" fontId="15" fillId="6" borderId="1" xfId="4" applyNumberFormat="1" applyFont="1" applyFill="1" applyBorder="1" applyAlignment="1">
      <alignment horizontal="center" vertical="center"/>
    </xf>
    <xf numFmtId="38" fontId="15" fillId="6" borderId="1" xfId="4" applyNumberFormat="1" applyFont="1" applyFill="1" applyBorder="1" applyAlignment="1">
      <alignment horizontal="center" vertical="center"/>
    </xf>
    <xf numFmtId="0" fontId="15" fillId="6" borderId="1" xfId="47" applyNumberFormat="1" applyFont="1" applyFill="1" applyBorder="1" applyAlignment="1">
      <alignment horizontal="left" vertical="center"/>
    </xf>
    <xf numFmtId="9" fontId="15" fillId="0" borderId="1" xfId="4" applyNumberFormat="1" applyFont="1" applyBorder="1" applyAlignment="1">
      <alignment horizontal="left" vertical="center"/>
    </xf>
    <xf numFmtId="1" fontId="15" fillId="6" borderId="1" xfId="0" applyNumberFormat="1" applyFont="1" applyFill="1" applyBorder="1" applyAlignment="1">
      <alignment horizontal="left"/>
    </xf>
    <xf numFmtId="168" fontId="15" fillId="6" borderId="1" xfId="47" applyNumberFormat="1" applyFont="1" applyFill="1" applyBorder="1" applyAlignment="1">
      <alignment horizontal="left" vertical="center"/>
    </xf>
    <xf numFmtId="40" fontId="15" fillId="6" borderId="1" xfId="4" applyNumberFormat="1" applyFont="1" applyFill="1" applyBorder="1" applyAlignment="1">
      <alignment horizontal="left" vertical="center"/>
    </xf>
    <xf numFmtId="1" fontId="15" fillId="0" borderId="0" xfId="4" applyNumberFormat="1" applyFont="1" applyAlignment="1">
      <alignment horizontal="left" vertical="center"/>
    </xf>
    <xf numFmtId="0" fontId="15" fillId="0" borderId="0" xfId="4" applyFont="1" applyAlignment="1">
      <alignment horizontal="left" vertical="center"/>
    </xf>
    <xf numFmtId="0" fontId="15" fillId="0" borderId="0" xfId="4" applyFont="1" applyAlignment="1">
      <alignment horizontal="left"/>
    </xf>
    <xf numFmtId="3" fontId="15" fillId="0" borderId="0" xfId="4" applyNumberFormat="1" applyFont="1" applyAlignment="1">
      <alignment horizontal="left" vertical="center"/>
    </xf>
    <xf numFmtId="9" fontId="15" fillId="0" borderId="0" xfId="2" applyFont="1" applyFill="1" applyAlignment="1">
      <alignment horizontal="center"/>
    </xf>
    <xf numFmtId="3" fontId="37" fillId="6" borderId="16" xfId="48" applyNumberFormat="1" applyFont="1" applyFill="1" applyBorder="1" applyAlignment="1">
      <alignment horizontal="center" vertical="center"/>
    </xf>
    <xf numFmtId="0" fontId="38" fillId="6" borderId="16" xfId="48" applyFont="1" applyFill="1" applyBorder="1" applyAlignment="1">
      <alignment horizontal="left" vertical="center"/>
    </xf>
    <xf numFmtId="1" fontId="15" fillId="0" borderId="0" xfId="4" applyNumberFormat="1" applyFont="1" applyAlignment="1">
      <alignment horizontal="left"/>
    </xf>
    <xf numFmtId="3" fontId="15" fillId="0" borderId="0" xfId="4" applyNumberFormat="1" applyFont="1" applyAlignment="1">
      <alignment horizontal="right" vertical="center"/>
    </xf>
    <xf numFmtId="0" fontId="15" fillId="0" borderId="0" xfId="4" applyFont="1" applyAlignment="1">
      <alignment horizontal="center"/>
    </xf>
    <xf numFmtId="9" fontId="37" fillId="6" borderId="16" xfId="2" applyFont="1" applyFill="1" applyBorder="1" applyAlignment="1">
      <alignment horizontal="center" vertical="center"/>
    </xf>
    <xf numFmtId="9" fontId="37" fillId="6" borderId="0" xfId="2" applyFont="1" applyFill="1" applyBorder="1" applyAlignment="1">
      <alignment horizontal="center" vertical="center"/>
    </xf>
    <xf numFmtId="1" fontId="15" fillId="0" borderId="1" xfId="4" applyNumberFormat="1" applyFont="1" applyBorder="1" applyAlignment="1">
      <alignment horizontal="left" vertical="center"/>
    </xf>
    <xf numFmtId="9" fontId="15" fillId="0" borderId="1" xfId="2" applyFont="1" applyFill="1" applyBorder="1" applyAlignment="1">
      <alignment horizontal="center"/>
    </xf>
    <xf numFmtId="179" fontId="15" fillId="0" borderId="1" xfId="4" applyNumberFormat="1" applyFont="1" applyBorder="1" applyAlignment="1">
      <alignment horizontal="left" vertical="center"/>
    </xf>
    <xf numFmtId="9" fontId="15" fillId="0" borderId="1" xfId="0" applyNumberFormat="1" applyFont="1" applyBorder="1" applyAlignment="1">
      <alignment horizontal="center" vertical="center"/>
    </xf>
    <xf numFmtId="0" fontId="15" fillId="0" borderId="13" xfId="45" applyFont="1" applyBorder="1" applyAlignment="1">
      <alignment horizontal="left" vertical="center"/>
    </xf>
    <xf numFmtId="0" fontId="14" fillId="0" borderId="1" xfId="49" applyFont="1" applyBorder="1" applyAlignment="1" applyProtection="1">
      <alignment horizontal="left" vertical="center"/>
      <protection locked="0"/>
    </xf>
    <xf numFmtId="3" fontId="39" fillId="0" borderId="1" xfId="0" applyNumberFormat="1" applyFont="1" applyBorder="1" applyAlignment="1">
      <alignment horizontal="left" vertical="center"/>
    </xf>
    <xf numFmtId="3" fontId="40" fillId="0" borderId="1" xfId="43" applyNumberFormat="1" applyFont="1" applyFill="1" applyBorder="1" applyAlignment="1">
      <alignment horizontal="right" vertical="center"/>
    </xf>
    <xf numFmtId="4" fontId="40" fillId="0" borderId="1" xfId="43" applyNumberFormat="1" applyFont="1" applyFill="1" applyBorder="1" applyAlignment="1">
      <alignment horizontal="center" vertical="center"/>
    </xf>
    <xf numFmtId="4" fontId="40" fillId="0" borderId="1" xfId="43" applyNumberFormat="1" applyFont="1" applyFill="1" applyBorder="1" applyAlignment="1">
      <alignment horizontal="left" vertical="center"/>
    </xf>
    <xf numFmtId="4" fontId="14" fillId="0" borderId="1" xfId="43" applyNumberFormat="1" applyFont="1" applyFill="1" applyBorder="1" applyAlignment="1" applyProtection="1">
      <alignment horizontal="left" vertical="center"/>
      <protection locked="0"/>
    </xf>
    <xf numFmtId="9" fontId="41" fillId="0" borderId="1" xfId="2" applyFont="1" applyFill="1" applyBorder="1" applyAlignment="1" applyProtection="1">
      <alignment horizontal="left" vertical="center"/>
    </xf>
    <xf numFmtId="0" fontId="41" fillId="0" borderId="1" xfId="49" applyFont="1" applyBorder="1" applyAlignment="1" applyProtection="1">
      <alignment horizontal="left" vertical="center"/>
      <protection locked="0"/>
    </xf>
    <xf numFmtId="3" fontId="14" fillId="0" borderId="1" xfId="43" applyNumberFormat="1" applyFont="1" applyFill="1" applyBorder="1" applyAlignment="1" applyProtection="1">
      <alignment horizontal="right" vertical="center"/>
      <protection locked="0"/>
    </xf>
    <xf numFmtId="0" fontId="11" fillId="0" borderId="0" xfId="0" applyFont="1" applyAlignment="1">
      <alignment horizontal="center" wrapText="1"/>
    </xf>
    <xf numFmtId="0" fontId="15" fillId="0" borderId="0" xfId="45" applyFont="1" applyAlignment="1">
      <alignment horizontal="left"/>
    </xf>
    <xf numFmtId="0" fontId="15" fillId="6" borderId="0" xfId="0" applyFont="1" applyFill="1" applyAlignment="1">
      <alignment horizontal="left" vertical="center"/>
    </xf>
    <xf numFmtId="3" fontId="15" fillId="0" borderId="0" xfId="4" applyNumberFormat="1" applyFont="1" applyAlignment="1">
      <alignment horizontal="left"/>
    </xf>
    <xf numFmtId="9" fontId="41" fillId="0" borderId="1" xfId="2" applyFont="1" applyFill="1" applyBorder="1" applyAlignment="1" applyProtection="1">
      <alignment horizontal="center" vertical="center" wrapText="1"/>
    </xf>
    <xf numFmtId="3" fontId="15" fillId="0" borderId="0" xfId="4" applyNumberFormat="1" applyFont="1" applyAlignment="1">
      <alignment horizontal="center"/>
    </xf>
    <xf numFmtId="14" fontId="15" fillId="0" borderId="0" xfId="4" applyNumberFormat="1" applyFont="1" applyAlignment="1">
      <alignment horizontal="left" vertical="center"/>
    </xf>
    <xf numFmtId="14" fontId="15" fillId="0" borderId="0" xfId="4" applyNumberFormat="1" applyFont="1" applyAlignment="1">
      <alignment horizontal="left"/>
    </xf>
    <xf numFmtId="3" fontId="0" fillId="0" borderId="1" xfId="0" applyNumberFormat="1" applyBorder="1" applyAlignment="1">
      <alignment horizontal="center"/>
    </xf>
    <xf numFmtId="0" fontId="29" fillId="14" borderId="18" xfId="0" applyFont="1" applyFill="1" applyBorder="1" applyAlignment="1">
      <alignment horizontal="center" vertical="center" wrapText="1"/>
    </xf>
    <xf numFmtId="0" fontId="0" fillId="0" borderId="0" xfId="0" applyAlignment="1">
      <alignment horizontal="left"/>
    </xf>
    <xf numFmtId="0" fontId="0" fillId="0" borderId="18" xfId="0" applyBorder="1"/>
    <xf numFmtId="0" fontId="10" fillId="18" borderId="1" xfId="0" applyFont="1" applyFill="1" applyBorder="1" applyAlignment="1">
      <alignment horizontal="center" vertical="center" wrapText="1"/>
    </xf>
    <xf numFmtId="0" fontId="50" fillId="0" borderId="0" xfId="0" applyFont="1" applyAlignment="1">
      <alignment horizontal="center" wrapText="1"/>
    </xf>
    <xf numFmtId="9" fontId="50" fillId="0" borderId="1" xfId="2" applyFont="1" applyFill="1" applyBorder="1" applyAlignment="1" applyProtection="1">
      <alignment horizontal="center" vertical="center"/>
      <protection locked="0"/>
    </xf>
    <xf numFmtId="9" fontId="50" fillId="0" borderId="1" xfId="2" applyFont="1" applyFill="1" applyBorder="1" applyAlignment="1" applyProtection="1">
      <alignment horizontal="center" vertical="center"/>
    </xf>
    <xf numFmtId="2" fontId="50" fillId="0" borderId="1" xfId="6" applyNumberFormat="1" applyFont="1" applyFill="1" applyBorder="1" applyAlignment="1" applyProtection="1">
      <alignment horizontal="left" vertical="center"/>
    </xf>
    <xf numFmtId="0" fontId="50" fillId="0" borderId="0" xfId="0" applyFont="1" applyAlignment="1">
      <alignment horizontal="left"/>
    </xf>
    <xf numFmtId="9" fontId="50" fillId="0" borderId="1" xfId="2" applyFont="1" applyFill="1" applyBorder="1" applyAlignment="1">
      <alignment horizontal="center" vertical="center"/>
    </xf>
    <xf numFmtId="3" fontId="50" fillId="0" borderId="1" xfId="1" applyNumberFormat="1" applyFont="1" applyFill="1" applyBorder="1" applyAlignment="1">
      <alignment horizontal="right" vertical="center"/>
    </xf>
    <xf numFmtId="2" fontId="50" fillId="0" borderId="1" xfId="2" applyNumberFormat="1" applyFont="1" applyFill="1" applyBorder="1" applyAlignment="1">
      <alignment horizontal="left" vertical="center"/>
    </xf>
    <xf numFmtId="9" fontId="50" fillId="0" borderId="1" xfId="2" applyFont="1" applyFill="1" applyBorder="1" applyAlignment="1">
      <alignment horizontal="center"/>
    </xf>
    <xf numFmtId="2" fontId="50" fillId="0" borderId="1" xfId="8" applyNumberFormat="1" applyFont="1" applyFill="1" applyBorder="1" applyAlignment="1">
      <alignment horizontal="left" vertical="center"/>
    </xf>
    <xf numFmtId="0" fontId="50" fillId="6" borderId="0" xfId="0" applyFont="1" applyFill="1" applyAlignment="1">
      <alignment horizontal="left"/>
    </xf>
    <xf numFmtId="2" fontId="50" fillId="0" borderId="1" xfId="17" applyNumberFormat="1" applyFont="1" applyFill="1" applyBorder="1" applyAlignment="1">
      <alignment horizontal="left" vertical="center"/>
    </xf>
    <xf numFmtId="2" fontId="50" fillId="0" borderId="1" xfId="14" applyNumberFormat="1" applyFont="1" applyFill="1" applyBorder="1" applyAlignment="1">
      <alignment horizontal="left" vertical="center"/>
    </xf>
    <xf numFmtId="3" fontId="50" fillId="0" borderId="1" xfId="14" applyNumberFormat="1" applyFont="1" applyFill="1" applyBorder="1" applyAlignment="1">
      <alignment horizontal="right" vertical="center"/>
    </xf>
    <xf numFmtId="2" fontId="50" fillId="0" borderId="1" xfId="21" applyNumberFormat="1" applyFont="1" applyFill="1" applyBorder="1" applyAlignment="1">
      <alignment horizontal="left" vertical="center"/>
    </xf>
    <xf numFmtId="2" fontId="50" fillId="0" borderId="1" xfId="25" applyNumberFormat="1" applyFont="1" applyFill="1" applyBorder="1" applyAlignment="1">
      <alignment horizontal="left" vertical="center"/>
    </xf>
    <xf numFmtId="2" fontId="50" fillId="0" borderId="1" xfId="28" applyNumberFormat="1" applyFont="1" applyFill="1" applyBorder="1" applyAlignment="1">
      <alignment horizontal="left" vertical="center"/>
    </xf>
    <xf numFmtId="3" fontId="50" fillId="0" borderId="1" xfId="1" applyNumberFormat="1" applyFont="1" applyFill="1" applyBorder="1" applyAlignment="1">
      <alignment horizontal="right" vertical="center" shrinkToFit="1" readingOrder="1"/>
    </xf>
    <xf numFmtId="9" fontId="50" fillId="0" borderId="1" xfId="2" applyFont="1" applyFill="1" applyBorder="1" applyAlignment="1">
      <alignment horizontal="center" vertical="center" shrinkToFit="1" readingOrder="1"/>
    </xf>
    <xf numFmtId="3" fontId="50" fillId="0" borderId="1" xfId="1" applyNumberFormat="1" applyFont="1" applyFill="1" applyBorder="1" applyAlignment="1">
      <alignment horizontal="right" vertical="center" readingOrder="1"/>
    </xf>
    <xf numFmtId="9" fontId="50" fillId="0" borderId="1" xfId="2" applyFont="1" applyFill="1" applyBorder="1" applyAlignment="1">
      <alignment horizontal="center" vertical="center" readingOrder="1"/>
    </xf>
    <xf numFmtId="2" fontId="50" fillId="0" borderId="1" xfId="1"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readingOrder="1"/>
    </xf>
    <xf numFmtId="2" fontId="50" fillId="0" borderId="1" xfId="2" applyNumberFormat="1" applyFont="1" applyFill="1" applyBorder="1" applyAlignment="1">
      <alignment horizontal="left" vertical="center" shrinkToFit="1" readingOrder="1"/>
    </xf>
    <xf numFmtId="2" fontId="50" fillId="0" borderId="1" xfId="36" applyNumberFormat="1" applyFont="1" applyFill="1" applyBorder="1" applyAlignment="1">
      <alignment horizontal="left" vertical="center"/>
    </xf>
    <xf numFmtId="3" fontId="50" fillId="0" borderId="1" xfId="31" applyNumberFormat="1" applyFont="1" applyFill="1" applyBorder="1" applyAlignment="1">
      <alignment horizontal="right" vertical="center"/>
    </xf>
    <xf numFmtId="3" fontId="50" fillId="0" borderId="1" xfId="1" applyNumberFormat="1" applyFont="1" applyFill="1" applyBorder="1" applyAlignment="1" applyProtection="1">
      <alignment horizontal="right" vertical="center"/>
    </xf>
    <xf numFmtId="2" fontId="50" fillId="0" borderId="1" xfId="1" applyNumberFormat="1" applyFont="1" applyFill="1" applyBorder="1" applyAlignment="1">
      <alignment horizontal="left" vertical="center"/>
    </xf>
    <xf numFmtId="2" fontId="50" fillId="0" borderId="1" xfId="2" applyNumberFormat="1" applyFont="1" applyFill="1" applyBorder="1" applyAlignment="1">
      <alignment horizontal="center" vertical="center"/>
    </xf>
    <xf numFmtId="9" fontId="50" fillId="0" borderId="0" xfId="2" applyFont="1" applyFill="1" applyAlignment="1">
      <alignment horizontal="center"/>
    </xf>
    <xf numFmtId="3" fontId="50" fillId="0" borderId="1" xfId="43" applyNumberFormat="1" applyFont="1" applyFill="1" applyBorder="1" applyAlignment="1">
      <alignment horizontal="right" vertical="center"/>
    </xf>
    <xf numFmtId="3" fontId="50" fillId="0" borderId="0" xfId="0" applyNumberFormat="1" applyFont="1" applyAlignment="1">
      <alignment horizontal="right"/>
    </xf>
    <xf numFmtId="0" fontId="50" fillId="0" borderId="0" xfId="0" applyFont="1" applyAlignment="1">
      <alignment horizontal="center"/>
    </xf>
    <xf numFmtId="2" fontId="50" fillId="0" borderId="1" xfId="14" applyNumberFormat="1" applyFont="1" applyFill="1" applyBorder="1" applyAlignment="1">
      <alignment horizontal="left" vertical="center" wrapText="1"/>
    </xf>
    <xf numFmtId="0" fontId="50" fillId="0" borderId="0" xfId="0" applyFont="1" applyAlignment="1">
      <alignment horizontal="left" wrapText="1"/>
    </xf>
    <xf numFmtId="2" fontId="50" fillId="0" borderId="1" xfId="2" applyNumberFormat="1" applyFont="1" applyFill="1" applyBorder="1" applyAlignment="1">
      <alignment horizontal="left" vertical="center" wrapText="1"/>
    </xf>
    <xf numFmtId="2" fontId="50" fillId="0" borderId="1" xfId="20" applyNumberFormat="1" applyFont="1" applyFill="1" applyBorder="1" applyAlignment="1">
      <alignment horizontal="left" vertical="center" wrapText="1"/>
    </xf>
    <xf numFmtId="2" fontId="50" fillId="0" borderId="1" xfId="24" applyNumberFormat="1" applyFont="1" applyFill="1" applyBorder="1" applyAlignment="1">
      <alignment horizontal="left" vertical="center" wrapText="1"/>
    </xf>
    <xf numFmtId="2" fontId="50" fillId="0" borderId="1" xfId="27" applyNumberFormat="1" applyFont="1" applyFill="1" applyBorder="1" applyAlignment="1">
      <alignment horizontal="left" vertical="center" wrapText="1"/>
    </xf>
    <xf numFmtId="2" fontId="50" fillId="0" borderId="1" xfId="16" applyNumberFormat="1" applyFont="1" applyFill="1" applyBorder="1" applyAlignment="1">
      <alignment horizontal="left" vertical="center" wrapText="1"/>
    </xf>
    <xf numFmtId="2" fontId="50" fillId="0" borderId="1" xfId="31" applyNumberFormat="1" applyFont="1" applyFill="1" applyBorder="1" applyAlignment="1">
      <alignment horizontal="left" vertical="center" wrapText="1" readingOrder="1"/>
    </xf>
    <xf numFmtId="2" fontId="50" fillId="0" borderId="1" xfId="1" applyNumberFormat="1" applyFont="1" applyFill="1" applyBorder="1" applyAlignment="1">
      <alignment horizontal="left" vertical="center" wrapText="1"/>
    </xf>
    <xf numFmtId="2" fontId="50" fillId="0" borderId="1" xfId="0" applyNumberFormat="1" applyFont="1" applyBorder="1" applyAlignment="1" applyProtection="1">
      <alignment horizontal="left" vertical="center"/>
      <protection locked="0"/>
    </xf>
    <xf numFmtId="2" fontId="50" fillId="0" borderId="1" xfId="3" applyNumberFormat="1" applyFont="1" applyBorder="1" applyAlignment="1">
      <alignment horizontal="left" vertical="center" wrapText="1"/>
    </xf>
    <xf numFmtId="2" fontId="50" fillId="0" borderId="1" xfId="3" applyNumberFormat="1" applyFont="1" applyBorder="1" applyAlignment="1">
      <alignment horizontal="left" vertical="center"/>
    </xf>
    <xf numFmtId="3" fontId="50" fillId="0" borderId="1" xfId="3" applyNumberFormat="1" applyFont="1" applyBorder="1" applyAlignment="1">
      <alignment horizontal="right" vertical="center"/>
    </xf>
    <xf numFmtId="2" fontId="50" fillId="0" borderId="1" xfId="0" applyNumberFormat="1" applyFont="1" applyBorder="1" applyAlignment="1">
      <alignment horizontal="left" vertical="center" wrapText="1"/>
    </xf>
    <xf numFmtId="2" fontId="50" fillId="0" borderId="1" xfId="7" applyNumberFormat="1" applyFont="1" applyBorder="1" applyAlignment="1" applyProtection="1">
      <alignment horizontal="left" vertical="center"/>
      <protection locked="0"/>
    </xf>
    <xf numFmtId="2" fontId="50" fillId="0" borderId="1" xfId="4" applyNumberFormat="1" applyFont="1" applyBorder="1" applyAlignment="1" applyProtection="1">
      <alignment horizontal="left" vertical="center" wrapText="1"/>
      <protection locked="0"/>
    </xf>
    <xf numFmtId="2" fontId="50" fillId="0" borderId="1" xfId="0" applyNumberFormat="1" applyFont="1" applyBorder="1" applyAlignment="1">
      <alignment horizontal="left" vertical="center"/>
    </xf>
    <xf numFmtId="3" fontId="50" fillId="0" borderId="1" xfId="0" applyNumberFormat="1" applyFont="1" applyBorder="1" applyAlignment="1">
      <alignment horizontal="right" vertical="center"/>
    </xf>
    <xf numFmtId="2" fontId="50" fillId="0" borderId="15" xfId="0" applyNumberFormat="1" applyFont="1" applyBorder="1" applyAlignment="1">
      <alignment horizontal="left" vertical="center" wrapText="1"/>
    </xf>
    <xf numFmtId="2" fontId="50" fillId="0" borderId="1" xfId="0" applyNumberFormat="1" applyFont="1" applyBorder="1" applyAlignment="1">
      <alignment horizontal="left"/>
    </xf>
    <xf numFmtId="3" fontId="50" fillId="0" borderId="1" xfId="0" applyNumberFormat="1" applyFont="1" applyBorder="1" applyAlignment="1">
      <alignment horizontal="right"/>
    </xf>
    <xf numFmtId="2" fontId="50" fillId="0" borderId="1" xfId="0" applyNumberFormat="1" applyFont="1" applyBorder="1" applyAlignment="1">
      <alignment horizontal="left" wrapText="1"/>
    </xf>
    <xf numFmtId="2" fontId="50" fillId="0" borderId="1" xfId="0" applyNumberFormat="1" applyFont="1" applyBorder="1" applyAlignment="1">
      <alignment horizontal="left" vertical="top" wrapText="1"/>
    </xf>
    <xf numFmtId="2" fontId="50" fillId="0" borderId="1" xfId="0" applyNumberFormat="1" applyFont="1" applyBorder="1" applyAlignment="1">
      <alignment horizontal="left" vertical="top"/>
    </xf>
    <xf numFmtId="3" fontId="50" fillId="0" borderId="1" xfId="0" applyNumberFormat="1" applyFont="1" applyBorder="1" applyAlignment="1">
      <alignment horizontal="right" vertical="top"/>
    </xf>
    <xf numFmtId="2" fontId="50" fillId="0" borderId="1" xfId="4" applyNumberFormat="1" applyFont="1" applyBorder="1" applyAlignment="1">
      <alignment horizontal="left" vertical="center"/>
    </xf>
    <xf numFmtId="2" fontId="50" fillId="0" borderId="1" xfId="4" applyNumberFormat="1" applyFont="1" applyBorder="1" applyAlignment="1">
      <alignment horizontal="left" vertical="center" wrapText="1"/>
    </xf>
    <xf numFmtId="3" fontId="50" fillId="0" borderId="1" xfId="4" applyNumberFormat="1" applyFont="1" applyBorder="1" applyAlignment="1">
      <alignment horizontal="right" vertical="center"/>
    </xf>
    <xf numFmtId="2" fontId="50" fillId="0" borderId="1" xfId="10" applyNumberFormat="1" applyFont="1" applyBorder="1" applyAlignment="1">
      <alignment horizontal="left" vertical="center"/>
    </xf>
    <xf numFmtId="2" fontId="50" fillId="0" borderId="1" xfId="10" applyNumberFormat="1" applyFont="1" applyBorder="1" applyAlignment="1">
      <alignment horizontal="left" vertical="center" wrapText="1"/>
    </xf>
    <xf numFmtId="3" fontId="50" fillId="0" borderId="1" xfId="10" applyNumberFormat="1" applyFont="1" applyBorder="1" applyAlignment="1">
      <alignment horizontal="right" vertical="center"/>
    </xf>
    <xf numFmtId="9" fontId="50" fillId="0" borderId="1" xfId="2" applyFont="1" applyFill="1" applyBorder="1" applyAlignment="1">
      <alignment horizontal="center" vertical="top"/>
    </xf>
    <xf numFmtId="3" fontId="50" fillId="0" borderId="1" xfId="11" applyNumberFormat="1" applyFont="1" applyBorder="1" applyAlignment="1">
      <alignment horizontal="right" vertical="distributed"/>
    </xf>
    <xf numFmtId="2" fontId="50" fillId="0" borderId="1" xfId="0" applyNumberFormat="1" applyFont="1" applyBorder="1" applyAlignment="1">
      <alignment vertical="center"/>
    </xf>
    <xf numFmtId="2" fontId="10" fillId="0" borderId="1" xfId="0" applyNumberFormat="1" applyFont="1" applyBorder="1" applyAlignment="1">
      <alignment horizontal="left" vertical="center"/>
    </xf>
    <xf numFmtId="2" fontId="10" fillId="0" borderId="1" xfId="0" applyNumberFormat="1" applyFont="1" applyBorder="1" applyAlignment="1">
      <alignment horizontal="left" vertical="center" wrapText="1"/>
    </xf>
    <xf numFmtId="2" fontId="50" fillId="0" borderId="1" xfId="7" applyNumberFormat="1" applyFont="1" applyBorder="1" applyAlignment="1">
      <alignment horizontal="left" vertical="center"/>
    </xf>
    <xf numFmtId="2" fontId="50" fillId="0" borderId="1" xfId="7" applyNumberFormat="1" applyFont="1" applyBorder="1" applyAlignment="1">
      <alignment horizontal="left" vertical="center" wrapText="1"/>
    </xf>
    <xf numFmtId="2" fontId="50" fillId="0" borderId="1" xfId="15" applyNumberFormat="1" applyFont="1" applyBorder="1" applyAlignment="1">
      <alignment horizontal="left" vertical="center"/>
    </xf>
    <xf numFmtId="3" fontId="50" fillId="0" borderId="1" xfId="7" applyNumberFormat="1" applyFont="1" applyBorder="1" applyAlignment="1">
      <alignment horizontal="right" vertical="center"/>
    </xf>
    <xf numFmtId="2" fontId="50" fillId="0" borderId="1" xfId="18" applyNumberFormat="1" applyFont="1" applyBorder="1" applyAlignment="1">
      <alignment horizontal="left" vertical="center" wrapText="1"/>
    </xf>
    <xf numFmtId="2" fontId="50" fillId="0" borderId="1" xfId="19" applyNumberFormat="1" applyFont="1" applyBorder="1" applyAlignment="1">
      <alignment horizontal="left" vertical="center" wrapText="1"/>
    </xf>
    <xf numFmtId="2" fontId="50" fillId="0" borderId="1" xfId="19" applyNumberFormat="1" applyFont="1" applyBorder="1" applyAlignment="1">
      <alignment horizontal="left" vertical="center"/>
    </xf>
    <xf numFmtId="2" fontId="50" fillId="0" borderId="1" xfId="22" applyNumberFormat="1" applyFont="1" applyBorder="1" applyAlignment="1">
      <alignment horizontal="left" vertical="center"/>
    </xf>
    <xf numFmtId="2" fontId="50" fillId="0" borderId="1" xfId="23" applyNumberFormat="1" applyFont="1" applyBorder="1" applyAlignment="1">
      <alignment horizontal="left" vertical="center"/>
    </xf>
    <xf numFmtId="2" fontId="50" fillId="0" borderId="1" xfId="26" applyNumberFormat="1" applyFont="1" applyBorder="1" applyAlignment="1">
      <alignment horizontal="left" vertical="center"/>
    </xf>
    <xf numFmtId="2" fontId="50" fillId="0" borderId="1" xfId="29" applyNumberFormat="1" applyFont="1" applyBorder="1" applyAlignment="1">
      <alignment horizontal="left" vertical="center" readingOrder="1"/>
    </xf>
    <xf numFmtId="2" fontId="50" fillId="0" borderId="1" xfId="29" applyNumberFormat="1" applyFont="1" applyBorder="1" applyAlignment="1">
      <alignment horizontal="left" vertical="center" wrapText="1" readingOrder="1"/>
    </xf>
    <xf numFmtId="2" fontId="50" fillId="0" borderId="1" xfId="4" applyNumberFormat="1" applyFont="1" applyBorder="1" applyAlignment="1">
      <alignment horizontal="left" vertical="center" wrapText="1" readingOrder="1"/>
    </xf>
    <xf numFmtId="2" fontId="50" fillId="0" borderId="1" xfId="7" applyNumberFormat="1" applyFont="1" applyBorder="1" applyAlignment="1">
      <alignment horizontal="left" vertical="center" readingOrder="1"/>
    </xf>
    <xf numFmtId="2" fontId="50" fillId="0" borderId="1" xfId="7" applyNumberFormat="1" applyFont="1" applyBorder="1" applyAlignment="1">
      <alignment horizontal="left" vertical="center" wrapText="1" readingOrder="1"/>
    </xf>
    <xf numFmtId="2" fontId="50" fillId="0" borderId="1" xfId="30" applyNumberFormat="1" applyFont="1" applyBorder="1" applyAlignment="1">
      <alignment horizontal="left" vertical="center"/>
    </xf>
    <xf numFmtId="2" fontId="50" fillId="0" borderId="1" xfId="30" applyNumberFormat="1" applyFont="1" applyBorder="1" applyAlignment="1">
      <alignment horizontal="left" vertical="center" shrinkToFit="1" readingOrder="1"/>
    </xf>
    <xf numFmtId="2" fontId="50" fillId="0" borderId="1" xfId="30" applyNumberFormat="1" applyFont="1" applyBorder="1" applyAlignment="1">
      <alignment horizontal="left" vertical="center" wrapText="1" shrinkToFit="1" readingOrder="1"/>
    </xf>
    <xf numFmtId="2" fontId="50" fillId="0" borderId="1" xfId="4" applyNumberFormat="1" applyFont="1" applyBorder="1" applyAlignment="1">
      <alignment horizontal="left" vertical="center" readingOrder="1"/>
    </xf>
    <xf numFmtId="3" fontId="50" fillId="0" borderId="1" xfId="32" applyNumberFormat="1" applyFont="1" applyBorder="1" applyAlignment="1">
      <alignment horizontal="right" vertical="center"/>
    </xf>
    <xf numFmtId="3" fontId="50" fillId="0" borderId="1" xfId="34" applyNumberFormat="1" applyFont="1" applyBorder="1" applyAlignment="1">
      <alignment horizontal="right" vertical="center"/>
    </xf>
    <xf numFmtId="2" fontId="50" fillId="0" borderId="1" xfId="35" applyNumberFormat="1" applyFont="1" applyBorder="1" applyAlignment="1">
      <alignment horizontal="left" vertical="center"/>
    </xf>
    <xf numFmtId="2" fontId="50" fillId="0" borderId="1" xfId="35" applyNumberFormat="1" applyFont="1" applyBorder="1" applyAlignment="1">
      <alignment horizontal="left" vertical="center" wrapText="1"/>
    </xf>
    <xf numFmtId="2" fontId="52" fillId="0" borderId="1" xfId="0" applyNumberFormat="1" applyFont="1" applyBorder="1" applyAlignment="1">
      <alignment horizontal="left" vertical="center"/>
    </xf>
    <xf numFmtId="2" fontId="50" fillId="0" borderId="1" xfId="30" applyNumberFormat="1" applyFont="1" applyBorder="1" applyAlignment="1">
      <alignment horizontal="left" vertical="center" wrapText="1"/>
    </xf>
    <xf numFmtId="3" fontId="50" fillId="0" borderId="1" xfId="0" applyNumberFormat="1" applyFont="1" applyBorder="1" applyAlignment="1">
      <alignment horizontal="right" vertical="center" readingOrder="1"/>
    </xf>
    <xf numFmtId="2" fontId="50" fillId="0" borderId="1" xfId="37" applyNumberFormat="1" applyFont="1" applyBorder="1" applyAlignment="1">
      <alignment horizontal="left" vertical="center"/>
    </xf>
    <xf numFmtId="2" fontId="50" fillId="0" borderId="1" xfId="38" applyNumberFormat="1" applyFont="1" applyBorder="1" applyAlignment="1">
      <alignment horizontal="left" vertical="center"/>
    </xf>
    <xf numFmtId="2" fontId="50" fillId="0" borderId="1" xfId="37" applyNumberFormat="1" applyFont="1" applyBorder="1" applyAlignment="1">
      <alignment horizontal="left" vertical="center" wrapText="1"/>
    </xf>
    <xf numFmtId="3" fontId="50" fillId="0" borderId="1" xfId="37" applyNumberFormat="1" applyFont="1" applyBorder="1" applyAlignment="1">
      <alignment horizontal="right" vertical="center"/>
    </xf>
    <xf numFmtId="2" fontId="50" fillId="0" borderId="1" xfId="39" applyNumberFormat="1" applyFont="1" applyBorder="1" applyAlignment="1">
      <alignment horizontal="left" vertical="center"/>
    </xf>
    <xf numFmtId="2" fontId="50" fillId="0" borderId="1" xfId="39" applyNumberFormat="1" applyFont="1" applyBorder="1" applyAlignment="1">
      <alignment horizontal="left" vertical="center" wrapText="1"/>
    </xf>
    <xf numFmtId="2" fontId="50" fillId="0" borderId="1" xfId="40" applyNumberFormat="1" applyFont="1" applyBorder="1" applyAlignment="1">
      <alignment horizontal="left" vertical="center"/>
    </xf>
    <xf numFmtId="2" fontId="50" fillId="0" borderId="1" xfId="32" applyNumberFormat="1" applyFont="1" applyBorder="1" applyAlignment="1">
      <alignment horizontal="left" vertical="center"/>
    </xf>
    <xf numFmtId="2" fontId="50" fillId="0" borderId="1" xfId="32" applyNumberFormat="1" applyFont="1" applyBorder="1" applyAlignment="1">
      <alignment horizontal="left" vertical="center" wrapText="1"/>
    </xf>
    <xf numFmtId="2" fontId="50" fillId="0" borderId="1" xfId="41" applyNumberFormat="1" applyFont="1" applyBorder="1" applyAlignment="1">
      <alignment horizontal="left" vertical="center"/>
    </xf>
    <xf numFmtId="2" fontId="50" fillId="0" borderId="1" xfId="41" applyNumberFormat="1" applyFont="1" applyBorder="1" applyAlignment="1">
      <alignment horizontal="left" vertical="center" wrapText="1"/>
    </xf>
    <xf numFmtId="2" fontId="50" fillId="0" borderId="1" xfId="0" applyNumberFormat="1" applyFont="1" applyBorder="1" applyAlignment="1">
      <alignment horizontal="left" vertical="center" readingOrder="1"/>
    </xf>
    <xf numFmtId="2" fontId="50" fillId="0" borderId="1" xfId="0" applyNumberFormat="1" applyFont="1" applyBorder="1" applyAlignment="1">
      <alignment horizontal="left" vertical="center" wrapText="1" readingOrder="1"/>
    </xf>
    <xf numFmtId="9" fontId="50" fillId="0" borderId="1" xfId="2" applyFont="1" applyFill="1" applyBorder="1" applyAlignment="1">
      <alignment vertical="center"/>
    </xf>
    <xf numFmtId="9" fontId="50" fillId="0" borderId="1" xfId="2" applyFont="1" applyFill="1" applyBorder="1" applyAlignment="1">
      <alignment horizontal="center" vertical="center" readingOrder="2"/>
    </xf>
    <xf numFmtId="2" fontId="50" fillId="0" borderId="1" xfId="0" applyNumberFormat="1" applyFont="1" applyBorder="1" applyAlignment="1">
      <alignment horizontal="left" vertical="center" readingOrder="2"/>
    </xf>
    <xf numFmtId="2" fontId="50" fillId="0" borderId="1" xfId="0" applyNumberFormat="1" applyFont="1" applyBorder="1" applyAlignment="1">
      <alignment vertical="center" wrapText="1"/>
    </xf>
    <xf numFmtId="1" fontId="50" fillId="0" borderId="1" xfId="0" applyNumberFormat="1" applyFont="1" applyBorder="1" applyAlignment="1">
      <alignment horizontal="left" vertical="center"/>
    </xf>
    <xf numFmtId="3" fontId="50" fillId="0" borderId="1" xfId="42" applyNumberFormat="1" applyFont="1" applyBorder="1" applyAlignment="1" applyProtection="1">
      <alignment horizontal="right" vertical="center"/>
    </xf>
    <xf numFmtId="2" fontId="50" fillId="0" borderId="1" xfId="45" applyNumberFormat="1" applyFont="1" applyBorder="1" applyAlignment="1">
      <alignment horizontal="left" vertical="center"/>
    </xf>
    <xf numFmtId="2" fontId="50" fillId="0" borderId="1" xfId="4" applyNumberFormat="1" applyFont="1" applyBorder="1" applyAlignment="1">
      <alignment horizontal="left"/>
    </xf>
    <xf numFmtId="2" fontId="50" fillId="0" borderId="1" xfId="0" applyNumberFormat="1" applyFont="1" applyBorder="1" applyAlignment="1">
      <alignment horizontal="center" vertical="center"/>
    </xf>
    <xf numFmtId="2" fontId="50" fillId="0" borderId="1" xfId="36" applyNumberFormat="1" applyFont="1" applyFill="1" applyBorder="1" applyAlignment="1">
      <alignment horizontal="left" vertical="center" wrapText="1"/>
    </xf>
    <xf numFmtId="2" fontId="50" fillId="0" borderId="1" xfId="46" applyNumberFormat="1" applyFont="1" applyBorder="1" applyAlignment="1">
      <alignment horizontal="left" vertical="center" wrapText="1"/>
    </xf>
    <xf numFmtId="2" fontId="50" fillId="0" borderId="1" xfId="46" applyNumberFormat="1" applyFont="1" applyBorder="1" applyAlignment="1">
      <alignment horizontal="left" vertical="center"/>
    </xf>
    <xf numFmtId="3" fontId="50" fillId="0" borderId="1" xfId="46" applyNumberFormat="1" applyFont="1" applyBorder="1" applyAlignment="1">
      <alignment horizontal="right" vertical="center"/>
    </xf>
    <xf numFmtId="2" fontId="50" fillId="0" borderId="1" xfId="4" applyNumberFormat="1" applyFont="1" applyBorder="1" applyAlignment="1">
      <alignment horizontal="center" vertical="center"/>
    </xf>
    <xf numFmtId="2" fontId="50" fillId="0" borderId="1" xfId="4" applyNumberFormat="1" applyFont="1" applyBorder="1" applyAlignment="1">
      <alignment horizontal="left" wrapText="1"/>
    </xf>
    <xf numFmtId="2" fontId="50" fillId="0" borderId="1" xfId="47" applyNumberFormat="1" applyFont="1" applyFill="1" applyBorder="1" applyAlignment="1">
      <alignment horizontal="left" vertical="center" wrapText="1"/>
    </xf>
    <xf numFmtId="2" fontId="50" fillId="0" borderId="1" xfId="49" applyNumberFormat="1" applyFont="1" applyBorder="1" applyAlignment="1" applyProtection="1">
      <alignment horizontal="left" vertical="center"/>
      <protection locked="0"/>
    </xf>
    <xf numFmtId="2" fontId="50" fillId="0" borderId="1" xfId="49" applyNumberFormat="1" applyFont="1" applyBorder="1" applyAlignment="1" applyProtection="1">
      <alignment horizontal="left" vertical="center" wrapText="1"/>
      <protection locked="0"/>
    </xf>
    <xf numFmtId="0" fontId="50" fillId="0" borderId="1" xfId="49" applyFont="1" applyBorder="1" applyAlignment="1" applyProtection="1">
      <alignment horizontal="left" vertical="center" wrapText="1"/>
      <protection locked="0"/>
    </xf>
    <xf numFmtId="2" fontId="50" fillId="0" borderId="1" xfId="2" applyNumberFormat="1" applyFont="1" applyFill="1" applyBorder="1" applyAlignment="1">
      <alignment vertical="center"/>
    </xf>
    <xf numFmtId="0" fontId="50" fillId="0" borderId="1" xfId="0" applyFont="1" applyBorder="1" applyAlignment="1">
      <alignment vertical="center"/>
    </xf>
    <xf numFmtId="0" fontId="50" fillId="0" borderId="1" xfId="0" applyFont="1" applyBorder="1" applyAlignment="1">
      <alignment horizontal="left" vertical="center"/>
    </xf>
    <xf numFmtId="0" fontId="50" fillId="0" borderId="1" xfId="0" applyFont="1" applyBorder="1" applyAlignment="1">
      <alignment horizontal="left" vertical="center" wrapText="1"/>
    </xf>
    <xf numFmtId="0" fontId="50" fillId="0" borderId="1" xfId="0" applyFont="1" applyBorder="1" applyAlignment="1">
      <alignment vertical="center" wrapText="1"/>
    </xf>
    <xf numFmtId="0" fontId="50" fillId="0" borderId="1" xfId="0" applyFont="1" applyBorder="1" applyAlignment="1">
      <alignment horizontal="left"/>
    </xf>
    <xf numFmtId="0" fontId="50" fillId="0" borderId="1" xfId="0" applyFont="1" applyBorder="1" applyAlignment="1">
      <alignment horizontal="left" wrapText="1"/>
    </xf>
    <xf numFmtId="0" fontId="50" fillId="0" borderId="1" xfId="0" applyFont="1" applyBorder="1" applyAlignment="1">
      <alignment horizontal="center"/>
    </xf>
    <xf numFmtId="0" fontId="50" fillId="0" borderId="1" xfId="55" applyFont="1" applyBorder="1" applyAlignment="1">
      <alignment horizontal="center" vertical="center"/>
    </xf>
    <xf numFmtId="3" fontId="50" fillId="0" borderId="1" xfId="54" applyNumberFormat="1" applyFont="1" applyBorder="1" applyAlignment="1">
      <alignment vertical="center"/>
    </xf>
    <xf numFmtId="0" fontId="50" fillId="0" borderId="1" xfId="55" applyFont="1" applyBorder="1" applyAlignment="1">
      <alignment horizontal="left" vertical="center" wrapText="1"/>
    </xf>
    <xf numFmtId="0" fontId="50" fillId="0" borderId="1" xfId="55" applyFont="1" applyBorder="1" applyAlignment="1">
      <alignment horizontal="right" vertical="center"/>
    </xf>
    <xf numFmtId="9" fontId="50" fillId="0" borderId="1" xfId="2" applyFont="1" applyFill="1" applyBorder="1" applyAlignment="1">
      <alignment horizontal="center" vertical="center" wrapText="1"/>
    </xf>
    <xf numFmtId="3" fontId="50" fillId="0" borderId="1" xfId="54" applyNumberFormat="1" applyFont="1" applyBorder="1" applyAlignment="1">
      <alignment horizontal="left" vertical="center"/>
    </xf>
    <xf numFmtId="0" fontId="50" fillId="0" borderId="1" xfId="55" applyFont="1" applyBorder="1" applyAlignment="1">
      <alignment horizontal="left" vertical="center"/>
    </xf>
    <xf numFmtId="0" fontId="50" fillId="0" borderId="1" xfId="0" applyFont="1" applyBorder="1" applyAlignment="1">
      <alignment horizontal="center" vertical="center"/>
    </xf>
    <xf numFmtId="3" fontId="50" fillId="0" borderId="1" xfId="0" applyNumberFormat="1" applyFont="1" applyBorder="1" applyAlignment="1">
      <alignment horizontal="center" vertical="center" wrapText="1"/>
    </xf>
    <xf numFmtId="2" fontId="50" fillId="0" borderId="1" xfId="48" applyNumberFormat="1" applyFont="1" applyBorder="1" applyAlignment="1">
      <alignment horizontal="center" vertical="center"/>
    </xf>
    <xf numFmtId="2" fontId="50" fillId="0" borderId="1" xfId="48" applyNumberFormat="1" applyFont="1" applyBorder="1" applyAlignment="1">
      <alignment horizontal="left" vertical="center" wrapText="1"/>
    </xf>
    <xf numFmtId="2" fontId="50" fillId="0" borderId="1" xfId="4" applyNumberFormat="1" applyFont="1" applyBorder="1" applyAlignment="1">
      <alignment horizontal="center"/>
    </xf>
    <xf numFmtId="0" fontId="50" fillId="0" borderId="1" xfId="0" applyFont="1" applyBorder="1"/>
    <xf numFmtId="3" fontId="50" fillId="0" borderId="1" xfId="11" applyNumberFormat="1" applyFont="1" applyBorder="1" applyAlignment="1">
      <alignment horizontal="right" vertical="center"/>
    </xf>
    <xf numFmtId="3" fontId="50" fillId="0" borderId="1" xfId="0" applyNumberFormat="1" applyFont="1" applyBorder="1" applyAlignment="1">
      <alignment horizontal="right" vertical="center" wrapText="1"/>
    </xf>
    <xf numFmtId="3" fontId="50" fillId="0" borderId="1" xfId="55" applyNumberFormat="1" applyFont="1" applyBorder="1" applyAlignment="1">
      <alignment horizontal="right" vertical="center"/>
    </xf>
    <xf numFmtId="3" fontId="0" fillId="0" borderId="1" xfId="0" pivotButton="1" applyNumberFormat="1" applyBorder="1" applyAlignment="1">
      <alignment vertical="center" wrapText="1"/>
    </xf>
    <xf numFmtId="3" fontId="0" fillId="0" borderId="1" xfId="0" applyNumberFormat="1" applyBorder="1" applyAlignment="1">
      <alignment horizontal="center" vertical="center" wrapText="1"/>
    </xf>
    <xf numFmtId="3" fontId="0" fillId="0" borderId="1" xfId="0" applyNumberFormat="1" applyBorder="1" applyAlignment="1">
      <alignment vertical="center" wrapText="1"/>
    </xf>
    <xf numFmtId="3" fontId="0" fillId="0" borderId="1" xfId="0" applyNumberFormat="1" applyBorder="1" applyAlignment="1">
      <alignment horizontal="left" indent="1"/>
    </xf>
    <xf numFmtId="3" fontId="54" fillId="0" borderId="1" xfId="0" applyNumberFormat="1" applyFont="1" applyBorder="1" applyAlignment="1">
      <alignment horizontal="center" vertical="center" wrapText="1"/>
    </xf>
    <xf numFmtId="3" fontId="55" fillId="0" borderId="1" xfId="0" applyNumberFormat="1" applyFont="1" applyBorder="1" applyAlignment="1">
      <alignment horizontal="left"/>
    </xf>
    <xf numFmtId="3" fontId="55" fillId="0" borderId="1" xfId="0" applyNumberFormat="1" applyFont="1" applyBorder="1" applyAlignment="1">
      <alignment horizontal="center"/>
    </xf>
    <xf numFmtId="3" fontId="0" fillId="0" borderId="1" xfId="0" applyNumberFormat="1" applyBorder="1" applyAlignment="1">
      <alignment horizontal="center" vertical="center"/>
    </xf>
    <xf numFmtId="3" fontId="47" fillId="0" borderId="1" xfId="0" applyNumberFormat="1" applyFont="1" applyBorder="1" applyAlignment="1">
      <alignment horizontal="left" wrapText="1"/>
    </xf>
    <xf numFmtId="3" fontId="47" fillId="0" borderId="1" xfId="0" applyNumberFormat="1" applyFont="1" applyBorder="1" applyAlignment="1">
      <alignment horizontal="center" vertical="center"/>
    </xf>
    <xf numFmtId="3" fontId="56" fillId="19" borderId="1" xfId="0" applyNumberFormat="1" applyFont="1" applyFill="1" applyBorder="1" applyAlignment="1">
      <alignment horizontal="left"/>
    </xf>
    <xf numFmtId="3" fontId="56" fillId="19" borderId="1" xfId="0" applyNumberFormat="1" applyFont="1" applyFill="1" applyBorder="1" applyAlignment="1">
      <alignment horizontal="center" vertical="center"/>
    </xf>
    <xf numFmtId="3" fontId="0" fillId="0" borderId="1" xfId="0" pivotButton="1" applyNumberFormat="1" applyBorder="1" applyAlignment="1">
      <alignment horizontal="center" vertical="center"/>
    </xf>
    <xf numFmtId="3" fontId="49" fillId="19" borderId="1" xfId="0" applyNumberFormat="1" applyFont="1" applyFill="1" applyBorder="1" applyAlignment="1">
      <alignment horizontal="center"/>
    </xf>
    <xf numFmtId="3" fontId="49" fillId="19" borderId="1" xfId="0" applyNumberFormat="1" applyFont="1" applyFill="1" applyBorder="1" applyAlignment="1">
      <alignment horizontal="left" vertical="center" wrapText="1"/>
    </xf>
    <xf numFmtId="3" fontId="0" fillId="0" borderId="0" xfId="0" applyNumberFormat="1"/>
    <xf numFmtId="3" fontId="0" fillId="0" borderId="1" xfId="0" applyNumberFormat="1" applyBorder="1"/>
    <xf numFmtId="0" fontId="9" fillId="0" borderId="0" xfId="0" applyFont="1" applyAlignment="1">
      <alignment wrapText="1"/>
    </xf>
    <xf numFmtId="0" fontId="9" fillId="0" borderId="0" xfId="0" applyFont="1" applyAlignment="1">
      <alignment horizontal="left" wrapText="1"/>
    </xf>
    <xf numFmtId="9" fontId="9" fillId="0" borderId="0" xfId="2" applyFont="1" applyFill="1" applyAlignment="1">
      <alignment wrapText="1"/>
    </xf>
    <xf numFmtId="2" fontId="50" fillId="0" borderId="1" xfId="0" applyNumberFormat="1" applyFont="1" applyBorder="1" applyAlignment="1" applyProtection="1">
      <alignment horizontal="left" vertical="center" wrapText="1"/>
      <protection locked="0"/>
    </xf>
    <xf numFmtId="3" fontId="50" fillId="0" borderId="1" xfId="3" applyNumberFormat="1" applyFont="1" applyBorder="1" applyAlignment="1">
      <alignment horizontal="right" vertical="center" wrapText="1"/>
    </xf>
    <xf numFmtId="9" fontId="50" fillId="0" borderId="1" xfId="2" applyFont="1" applyFill="1" applyBorder="1" applyAlignment="1" applyProtection="1">
      <alignment horizontal="center" vertical="center" wrapText="1"/>
      <protection locked="0"/>
    </xf>
    <xf numFmtId="9" fontId="50" fillId="0" borderId="1" xfId="2" applyFont="1" applyFill="1" applyBorder="1" applyAlignment="1" applyProtection="1">
      <alignment horizontal="center" vertical="center" wrapText="1"/>
    </xf>
    <xf numFmtId="2" fontId="50" fillId="0" borderId="1" xfId="6" applyNumberFormat="1" applyFont="1" applyFill="1" applyBorder="1" applyAlignment="1" applyProtection="1">
      <alignment horizontal="left" vertical="center" wrapText="1"/>
    </xf>
    <xf numFmtId="2" fontId="50" fillId="0" borderId="1" xfId="7" applyNumberFormat="1" applyFont="1" applyBorder="1" applyAlignment="1" applyProtection="1">
      <alignment horizontal="left" vertical="center" wrapText="1"/>
      <protection locked="0"/>
    </xf>
    <xf numFmtId="3" fontId="50" fillId="0" borderId="1" xfId="1" applyNumberFormat="1" applyFont="1" applyFill="1" applyBorder="1" applyAlignment="1">
      <alignment horizontal="right" vertical="center" wrapText="1"/>
    </xf>
    <xf numFmtId="9" fontId="50" fillId="0" borderId="1" xfId="2" applyFont="1" applyFill="1" applyBorder="1" applyAlignment="1">
      <alignment horizontal="center" wrapText="1"/>
    </xf>
    <xf numFmtId="2" fontId="50" fillId="0" borderId="1" xfId="8" applyNumberFormat="1" applyFont="1" applyFill="1" applyBorder="1" applyAlignment="1">
      <alignment horizontal="left" vertical="center" wrapText="1"/>
    </xf>
    <xf numFmtId="3" fontId="50" fillId="0" borderId="1" xfId="0" applyNumberFormat="1" applyFont="1" applyBorder="1" applyAlignment="1">
      <alignment horizontal="right" vertical="top" wrapText="1"/>
    </xf>
    <xf numFmtId="3" fontId="50" fillId="0" borderId="1" xfId="4" applyNumberFormat="1" applyFont="1" applyBorder="1" applyAlignment="1">
      <alignment horizontal="right" vertical="center" wrapText="1"/>
    </xf>
    <xf numFmtId="0" fontId="50" fillId="6" borderId="0" xfId="0" applyFont="1" applyFill="1" applyAlignment="1">
      <alignment horizontal="left" wrapText="1"/>
    </xf>
    <xf numFmtId="3" fontId="50" fillId="0" borderId="1" xfId="10" applyNumberFormat="1" applyFont="1" applyBorder="1" applyAlignment="1">
      <alignment horizontal="right" vertical="center" wrapText="1"/>
    </xf>
    <xf numFmtId="9" fontId="50" fillId="0" borderId="1" xfId="2" applyFont="1" applyFill="1" applyBorder="1" applyAlignment="1">
      <alignment horizontal="center" vertical="top" wrapText="1"/>
    </xf>
    <xf numFmtId="3" fontId="50" fillId="0" borderId="1" xfId="11" applyNumberFormat="1" applyFont="1" applyBorder="1" applyAlignment="1">
      <alignment horizontal="right" vertical="distributed" wrapText="1"/>
    </xf>
    <xf numFmtId="3" fontId="50" fillId="0" borderId="1" xfId="11" applyNumberFormat="1" applyFont="1" applyBorder="1" applyAlignment="1">
      <alignment horizontal="right" vertical="center" wrapText="1"/>
    </xf>
    <xf numFmtId="9" fontId="50" fillId="0" borderId="15" xfId="2" applyFont="1" applyFill="1" applyBorder="1" applyAlignment="1">
      <alignment horizontal="center" vertical="center" wrapText="1"/>
    </xf>
    <xf numFmtId="3" fontId="50" fillId="0" borderId="1" xfId="7" applyNumberFormat="1" applyFont="1" applyBorder="1" applyAlignment="1">
      <alignment horizontal="right" vertical="center" wrapText="1"/>
    </xf>
    <xf numFmtId="3" fontId="50" fillId="0" borderId="1" xfId="14" applyNumberFormat="1" applyFont="1" applyFill="1" applyBorder="1" applyAlignment="1">
      <alignment horizontal="right" vertical="center" wrapText="1"/>
    </xf>
    <xf numFmtId="3" fontId="50" fillId="0" borderId="1" xfId="1" applyNumberFormat="1" applyFont="1" applyFill="1" applyBorder="1" applyAlignment="1">
      <alignment horizontal="right" vertical="center" wrapText="1" readingOrder="1"/>
    </xf>
    <xf numFmtId="9" fontId="50" fillId="0" borderId="1" xfId="2" applyFont="1" applyFill="1" applyBorder="1" applyAlignment="1">
      <alignment horizontal="center" vertical="center" wrapText="1" readingOrder="1"/>
    </xf>
    <xf numFmtId="2" fontId="50" fillId="0" borderId="1" xfId="2" applyNumberFormat="1" applyFont="1" applyFill="1" applyBorder="1" applyAlignment="1">
      <alignment horizontal="left" vertical="center" wrapText="1" readingOrder="1"/>
    </xf>
    <xf numFmtId="3" fontId="50" fillId="0" borderId="1" xfId="1" applyNumberFormat="1" applyFont="1" applyFill="1" applyBorder="1" applyAlignment="1">
      <alignment horizontal="right" vertical="center" wrapText="1" shrinkToFit="1" readingOrder="1"/>
    </xf>
    <xf numFmtId="9" fontId="50" fillId="0" borderId="1" xfId="2" applyFont="1" applyFill="1" applyBorder="1" applyAlignment="1">
      <alignment horizontal="center" vertical="center" wrapText="1" shrinkToFit="1" readingOrder="1"/>
    </xf>
    <xf numFmtId="2" fontId="50" fillId="0" borderId="1" xfId="1" applyNumberFormat="1" applyFont="1" applyFill="1" applyBorder="1" applyAlignment="1">
      <alignment horizontal="left" vertical="center" wrapText="1" readingOrder="1"/>
    </xf>
    <xf numFmtId="3" fontId="50" fillId="0" borderId="1" xfId="32" applyNumberFormat="1" applyFont="1" applyBorder="1" applyAlignment="1">
      <alignment horizontal="right" vertical="center" wrapText="1"/>
    </xf>
    <xf numFmtId="3" fontId="50" fillId="0" borderId="1" xfId="34" applyNumberFormat="1" applyFont="1" applyBorder="1" applyAlignment="1">
      <alignment horizontal="right" vertical="center" wrapText="1"/>
    </xf>
    <xf numFmtId="2" fontId="52" fillId="0" borderId="1" xfId="0" applyNumberFormat="1" applyFont="1" applyBorder="1" applyAlignment="1">
      <alignment horizontal="left" vertical="center" wrapText="1"/>
    </xf>
    <xf numFmtId="2" fontId="50" fillId="0" borderId="1" xfId="2" applyNumberFormat="1" applyFont="1" applyFill="1" applyBorder="1" applyAlignment="1">
      <alignment horizontal="left" vertical="center" wrapText="1" shrinkToFit="1" readingOrder="1"/>
    </xf>
    <xf numFmtId="3" fontId="50" fillId="0" borderId="1" xfId="0" applyNumberFormat="1" applyFont="1" applyBorder="1" applyAlignment="1">
      <alignment horizontal="right" vertical="center" wrapText="1" readingOrder="1"/>
    </xf>
    <xf numFmtId="2" fontId="50" fillId="0" borderId="1" xfId="38" applyNumberFormat="1" applyFont="1" applyBorder="1" applyAlignment="1">
      <alignment horizontal="left" vertical="center" wrapText="1"/>
    </xf>
    <xf numFmtId="3" fontId="50" fillId="0" borderId="1" xfId="37" applyNumberFormat="1" applyFont="1" applyBorder="1" applyAlignment="1">
      <alignment horizontal="right" vertical="center" wrapText="1"/>
    </xf>
    <xf numFmtId="2" fontId="50" fillId="0" borderId="1" xfId="40" applyNumberFormat="1" applyFont="1" applyBorder="1" applyAlignment="1">
      <alignment horizontal="left" vertical="center" wrapText="1"/>
    </xf>
    <xf numFmtId="3" fontId="50" fillId="0" borderId="1" xfId="31" applyNumberFormat="1" applyFont="1" applyFill="1" applyBorder="1" applyAlignment="1">
      <alignment horizontal="right" vertical="center" wrapText="1"/>
    </xf>
    <xf numFmtId="3" fontId="50" fillId="0" borderId="1" xfId="0" applyNumberFormat="1" applyFont="1" applyBorder="1" applyAlignment="1">
      <alignment horizontal="right" wrapText="1"/>
    </xf>
    <xf numFmtId="9" fontId="50" fillId="0" borderId="1" xfId="2" applyFont="1" applyFill="1" applyBorder="1" applyAlignment="1">
      <alignment vertical="center" wrapText="1"/>
    </xf>
    <xf numFmtId="9" fontId="50" fillId="0" borderId="1" xfId="2" applyFont="1" applyFill="1" applyBorder="1" applyAlignment="1">
      <alignment horizontal="center" vertical="center" wrapText="1" readingOrder="2"/>
    </xf>
    <xf numFmtId="2" fontId="50" fillId="0" borderId="1" xfId="0" applyNumberFormat="1" applyFont="1" applyBorder="1" applyAlignment="1">
      <alignment horizontal="left" vertical="center" wrapText="1" readingOrder="2"/>
    </xf>
    <xf numFmtId="1" fontId="50" fillId="0" borderId="1" xfId="0" applyNumberFormat="1" applyFont="1" applyBorder="1" applyAlignment="1">
      <alignment horizontal="left" vertical="center" wrapText="1"/>
    </xf>
    <xf numFmtId="3" fontId="50" fillId="0" borderId="1" xfId="42" applyNumberFormat="1" applyFont="1" applyBorder="1" applyAlignment="1" applyProtection="1">
      <alignment horizontal="right" vertical="center" wrapText="1"/>
    </xf>
    <xf numFmtId="3" fontId="50" fillId="0" borderId="1" xfId="1" applyNumberFormat="1" applyFont="1" applyFill="1" applyBorder="1" applyAlignment="1" applyProtection="1">
      <alignment horizontal="right" vertical="center" wrapText="1"/>
    </xf>
    <xf numFmtId="2" fontId="50" fillId="0" borderId="1" xfId="45" applyNumberFormat="1" applyFont="1" applyBorder="1" applyAlignment="1">
      <alignment horizontal="left" vertical="center" wrapText="1"/>
    </xf>
    <xf numFmtId="2" fontId="50" fillId="0" borderId="1" xfId="2" applyNumberFormat="1" applyFont="1" applyFill="1" applyBorder="1" applyAlignment="1">
      <alignment horizontal="center" vertical="center" wrapText="1"/>
    </xf>
    <xf numFmtId="2" fontId="50" fillId="0" borderId="1" xfId="0" applyNumberFormat="1" applyFont="1" applyBorder="1" applyAlignment="1">
      <alignment horizontal="center" vertical="center" wrapText="1"/>
    </xf>
    <xf numFmtId="3" fontId="50" fillId="0" borderId="1" xfId="46" applyNumberFormat="1" applyFont="1" applyBorder="1" applyAlignment="1">
      <alignment horizontal="right" vertical="center" wrapText="1"/>
    </xf>
    <xf numFmtId="2" fontId="50" fillId="0" borderId="1" xfId="4" applyNumberFormat="1" applyFont="1" applyBorder="1" applyAlignment="1">
      <alignment horizontal="center" vertical="center" wrapText="1"/>
    </xf>
    <xf numFmtId="2" fontId="50" fillId="0" borderId="1" xfId="48" applyNumberFormat="1" applyFont="1" applyBorder="1" applyAlignment="1">
      <alignment horizontal="center" vertical="center" wrapText="1"/>
    </xf>
    <xf numFmtId="2" fontId="50" fillId="0" borderId="1" xfId="4" applyNumberFormat="1" applyFont="1" applyBorder="1" applyAlignment="1">
      <alignment horizontal="center" wrapText="1"/>
    </xf>
    <xf numFmtId="3" fontId="50" fillId="0" borderId="1" xfId="43" applyNumberFormat="1" applyFont="1" applyFill="1" applyBorder="1" applyAlignment="1">
      <alignment horizontal="right" vertical="center" wrapText="1"/>
    </xf>
    <xf numFmtId="2" fontId="50" fillId="0" borderId="1" xfId="2" applyNumberFormat="1" applyFont="1" applyFill="1" applyBorder="1" applyAlignment="1">
      <alignment vertical="center" wrapText="1"/>
    </xf>
    <xf numFmtId="0" fontId="50" fillId="0" borderId="1" xfId="0" applyFont="1" applyBorder="1" applyAlignment="1">
      <alignment horizontal="center" vertical="center" wrapText="1"/>
    </xf>
    <xf numFmtId="0" fontId="50" fillId="0" borderId="1" xfId="0" applyFont="1" applyBorder="1" applyAlignment="1">
      <alignment horizontal="center" wrapText="1"/>
    </xf>
    <xf numFmtId="0" fontId="50" fillId="0" borderId="1" xfId="55" applyFont="1" applyBorder="1" applyAlignment="1">
      <alignment horizontal="center" vertical="center" wrapText="1"/>
    </xf>
    <xf numFmtId="3" fontId="50" fillId="0" borderId="1" xfId="54" applyNumberFormat="1" applyFont="1" applyBorder="1" applyAlignment="1">
      <alignment vertical="center" wrapText="1"/>
    </xf>
    <xf numFmtId="0" fontId="50" fillId="0" borderId="1" xfId="55" applyFont="1" applyBorder="1" applyAlignment="1">
      <alignment horizontal="right" vertical="center" wrapText="1"/>
    </xf>
    <xf numFmtId="3" fontId="50" fillId="0" borderId="1" xfId="55" applyNumberFormat="1" applyFont="1" applyBorder="1" applyAlignment="1">
      <alignment horizontal="right" vertical="center" wrapText="1"/>
    </xf>
    <xf numFmtId="3" fontId="50" fillId="0" borderId="1" xfId="54" applyNumberFormat="1" applyFont="1" applyBorder="1" applyAlignment="1">
      <alignment horizontal="left" vertical="center" wrapText="1"/>
    </xf>
    <xf numFmtId="0" fontId="50" fillId="0" borderId="1" xfId="0" applyFont="1" applyBorder="1" applyAlignment="1">
      <alignment wrapText="1"/>
    </xf>
    <xf numFmtId="3" fontId="50" fillId="0" borderId="0" xfId="0" applyNumberFormat="1" applyFont="1" applyAlignment="1">
      <alignment horizontal="right" wrapText="1"/>
    </xf>
    <xf numFmtId="9" fontId="50" fillId="0" borderId="0" xfId="2" applyFont="1" applyFill="1" applyAlignment="1">
      <alignment horizontal="center" wrapText="1"/>
    </xf>
    <xf numFmtId="3" fontId="10" fillId="18" borderId="1" xfId="0" applyNumberFormat="1" applyFont="1" applyFill="1" applyBorder="1" applyAlignment="1">
      <alignment horizontal="center" vertical="center" wrapText="1"/>
    </xf>
    <xf numFmtId="9" fontId="10" fillId="18" borderId="1" xfId="2" applyFont="1" applyFill="1" applyBorder="1" applyAlignment="1">
      <alignment horizontal="center" vertical="center" wrapText="1"/>
    </xf>
    <xf numFmtId="0" fontId="57" fillId="0" borderId="0" xfId="0" applyFont="1" applyAlignment="1">
      <alignment wrapText="1"/>
    </xf>
    <xf numFmtId="3" fontId="59" fillId="20" borderId="1" xfId="0" applyNumberFormat="1" applyFont="1" applyFill="1" applyBorder="1" applyAlignment="1">
      <alignment horizontal="center" vertical="center" wrapText="1"/>
    </xf>
    <xf numFmtId="3" fontId="58" fillId="20" borderId="1" xfId="0" applyNumberFormat="1" applyFont="1" applyFill="1" applyBorder="1" applyAlignment="1">
      <alignment horizontal="center" vertical="center" wrapText="1"/>
    </xf>
    <xf numFmtId="3" fontId="60" fillId="19" borderId="1" xfId="0" applyNumberFormat="1" applyFont="1" applyFill="1" applyBorder="1" applyAlignment="1">
      <alignment horizontal="center" vertical="center"/>
    </xf>
    <xf numFmtId="0" fontId="0" fillId="0" borderId="0" xfId="0" applyAlignment="1">
      <alignment vertical="center"/>
    </xf>
    <xf numFmtId="0" fontId="0" fillId="0" borderId="0" xfId="0" applyAlignment="1">
      <alignment horizontal="center" vertical="center"/>
    </xf>
    <xf numFmtId="3" fontId="56" fillId="19" borderId="1" xfId="0" applyNumberFormat="1" applyFont="1" applyFill="1" applyBorder="1" applyAlignment="1">
      <alignment horizontal="left" vertical="center"/>
    </xf>
    <xf numFmtId="3" fontId="60" fillId="19" borderId="1" xfId="0" applyNumberFormat="1" applyFont="1" applyFill="1" applyBorder="1" applyAlignment="1">
      <alignment horizontal="left" vertical="center"/>
    </xf>
    <xf numFmtId="3" fontId="61" fillId="0" borderId="1" xfId="0" applyNumberFormat="1" applyFont="1" applyBorder="1" applyAlignment="1">
      <alignment horizontal="left" vertical="center" wrapText="1"/>
    </xf>
    <xf numFmtId="3" fontId="62" fillId="0" borderId="1" xfId="0" applyNumberFormat="1" applyFont="1" applyBorder="1" applyAlignment="1">
      <alignment horizontal="center" vertical="center"/>
    </xf>
    <xf numFmtId="3" fontId="58" fillId="20" borderId="1" xfId="0" applyNumberFormat="1" applyFont="1" applyFill="1" applyBorder="1" applyAlignment="1">
      <alignment horizontal="center" vertical="center"/>
    </xf>
    <xf numFmtId="3" fontId="61" fillId="0" borderId="1" xfId="0" applyNumberFormat="1" applyFont="1" applyBorder="1" applyAlignment="1">
      <alignment horizontal="left" vertical="center"/>
    </xf>
    <xf numFmtId="9" fontId="0" fillId="0" borderId="0" xfId="2" applyFont="1" applyAlignment="1">
      <alignment vertical="center"/>
    </xf>
    <xf numFmtId="0" fontId="9" fillId="0" borderId="0" xfId="0" applyFont="1" applyAlignment="1">
      <alignment horizontal="center" wrapText="1"/>
    </xf>
    <xf numFmtId="2" fontId="50" fillId="0" borderId="1" xfId="3" applyNumberFormat="1" applyFont="1" applyBorder="1" applyAlignment="1">
      <alignment horizontal="center" vertical="center" wrapText="1"/>
    </xf>
    <xf numFmtId="2" fontId="50" fillId="0" borderId="1" xfId="0" applyNumberFormat="1" applyFont="1" applyBorder="1" applyAlignment="1">
      <alignment horizontal="center" vertical="top" wrapText="1"/>
    </xf>
    <xf numFmtId="2" fontId="50" fillId="0" borderId="1" xfId="10" applyNumberFormat="1" applyFont="1" applyBorder="1" applyAlignment="1">
      <alignment horizontal="center" vertical="center" wrapText="1"/>
    </xf>
    <xf numFmtId="2" fontId="10" fillId="0" borderId="1" xfId="0" applyNumberFormat="1" applyFont="1" applyBorder="1" applyAlignment="1">
      <alignment horizontal="center" vertical="center" wrapText="1"/>
    </xf>
    <xf numFmtId="2" fontId="50" fillId="0" borderId="1" xfId="15" applyNumberFormat="1" applyFont="1" applyBorder="1" applyAlignment="1">
      <alignment horizontal="center" vertical="center" wrapText="1"/>
    </xf>
    <xf numFmtId="2" fontId="50" fillId="0" borderId="1" xfId="17" applyNumberFormat="1" applyFont="1" applyFill="1" applyBorder="1" applyAlignment="1">
      <alignment horizontal="center" vertical="center" wrapText="1"/>
    </xf>
    <xf numFmtId="2" fontId="50" fillId="0" borderId="1" xfId="14" applyNumberFormat="1" applyFont="1" applyFill="1" applyBorder="1" applyAlignment="1">
      <alignment horizontal="center" vertical="center" wrapText="1"/>
    </xf>
    <xf numFmtId="2" fontId="50" fillId="0" borderId="1" xfId="19" applyNumberFormat="1" applyFont="1" applyBorder="1" applyAlignment="1">
      <alignment horizontal="center" vertical="center" wrapText="1"/>
    </xf>
    <xf numFmtId="2" fontId="50" fillId="0" borderId="1" xfId="21" applyNumberFormat="1" applyFont="1" applyFill="1" applyBorder="1" applyAlignment="1">
      <alignment horizontal="center" vertical="center" wrapText="1"/>
    </xf>
    <xf numFmtId="2" fontId="50" fillId="0" borderId="1" xfId="22" applyNumberFormat="1" applyFont="1" applyBorder="1" applyAlignment="1">
      <alignment horizontal="center" vertical="center" wrapText="1"/>
    </xf>
    <xf numFmtId="2" fontId="50" fillId="0" borderId="1" xfId="23" applyNumberFormat="1" applyFont="1" applyBorder="1" applyAlignment="1">
      <alignment horizontal="center" vertical="center" wrapText="1"/>
    </xf>
    <xf numFmtId="2" fontId="50" fillId="0" borderId="1" xfId="7" applyNumberFormat="1" applyFont="1" applyBorder="1" applyAlignment="1">
      <alignment horizontal="center" vertical="center" wrapText="1"/>
    </xf>
    <xf numFmtId="2" fontId="50" fillId="0" borderId="1" xfId="25" applyNumberFormat="1" applyFont="1" applyFill="1" applyBorder="1" applyAlignment="1">
      <alignment horizontal="center" vertical="center" wrapText="1"/>
    </xf>
    <xf numFmtId="2" fontId="50" fillId="0" borderId="1" xfId="26" applyNumberFormat="1" applyFont="1" applyBorder="1" applyAlignment="1">
      <alignment horizontal="center" vertical="center" wrapText="1"/>
    </xf>
    <xf numFmtId="2" fontId="50" fillId="0" borderId="1" xfId="28" applyNumberFormat="1" applyFont="1" applyFill="1" applyBorder="1" applyAlignment="1">
      <alignment horizontal="center" vertical="center" wrapText="1"/>
    </xf>
    <xf numFmtId="2" fontId="50" fillId="0" borderId="1" xfId="29" applyNumberFormat="1" applyFont="1" applyBorder="1" applyAlignment="1">
      <alignment horizontal="center" vertical="center" wrapText="1" readingOrder="1"/>
    </xf>
    <xf numFmtId="2" fontId="50" fillId="0" borderId="1" xfId="30" applyNumberFormat="1" applyFont="1" applyBorder="1" applyAlignment="1">
      <alignment horizontal="center" vertical="center" wrapText="1"/>
    </xf>
    <xf numFmtId="2" fontId="50" fillId="0" borderId="1" xfId="4" applyNumberFormat="1" applyFont="1" applyBorder="1" applyAlignment="1">
      <alignment horizontal="center" vertical="center" wrapText="1" readingOrder="1"/>
    </xf>
    <xf numFmtId="2" fontId="50" fillId="0" borderId="1" xfId="7" applyNumberFormat="1" applyFont="1" applyBorder="1" applyAlignment="1">
      <alignment horizontal="center" vertical="center" wrapText="1" readingOrder="1"/>
    </xf>
    <xf numFmtId="2" fontId="50" fillId="0" borderId="1" xfId="37" applyNumberFormat="1" applyFont="1" applyBorder="1" applyAlignment="1">
      <alignment horizontal="center" vertical="center" wrapText="1"/>
    </xf>
    <xf numFmtId="2" fontId="50" fillId="0" borderId="1" xfId="39" applyNumberFormat="1" applyFont="1" applyBorder="1" applyAlignment="1">
      <alignment horizontal="center" vertical="center" wrapText="1"/>
    </xf>
    <xf numFmtId="2" fontId="50" fillId="0" borderId="1" xfId="0" applyNumberFormat="1" applyFont="1" applyBorder="1" applyAlignment="1">
      <alignment horizontal="center" vertical="center" wrapText="1" readingOrder="1"/>
    </xf>
    <xf numFmtId="2" fontId="50" fillId="0" borderId="1" xfId="0" applyNumberFormat="1" applyFont="1" applyBorder="1" applyAlignment="1">
      <alignment horizontal="center" wrapText="1"/>
    </xf>
    <xf numFmtId="2" fontId="50" fillId="0" borderId="1" xfId="46" applyNumberFormat="1" applyFont="1" applyBorder="1" applyAlignment="1">
      <alignment horizontal="center" vertical="center" wrapText="1"/>
    </xf>
    <xf numFmtId="2" fontId="50" fillId="0" borderId="1" xfId="49" applyNumberFormat="1" applyFont="1" applyBorder="1" applyAlignment="1" applyProtection="1">
      <alignment horizontal="center" vertical="center" wrapText="1"/>
      <protection locked="0"/>
    </xf>
    <xf numFmtId="3" fontId="0" fillId="0" borderId="1" xfId="0" applyNumberFormat="1" applyBorder="1" applyAlignment="1">
      <alignment horizontal="left"/>
    </xf>
    <xf numFmtId="3" fontId="0" fillId="0" borderId="1" xfId="0" applyNumberFormat="1" applyBorder="1" applyAlignment="1">
      <alignment horizontal="left" indent="2"/>
    </xf>
    <xf numFmtId="3" fontId="0" fillId="0" borderId="1" xfId="0" applyNumberFormat="1" applyBorder="1" applyAlignment="1">
      <alignment horizontal="left" indent="3"/>
    </xf>
    <xf numFmtId="3" fontId="0" fillId="0" borderId="1" xfId="0" applyNumberFormat="1" applyBorder="1" applyAlignment="1">
      <alignment horizontal="left" indent="4"/>
    </xf>
    <xf numFmtId="3" fontId="0" fillId="0" borderId="1" xfId="0" applyNumberFormat="1" applyBorder="1" applyAlignment="1">
      <alignment horizontal="left" indent="5"/>
    </xf>
    <xf numFmtId="3" fontId="0" fillId="0" borderId="1" xfId="0" applyNumberFormat="1" applyBorder="1" applyAlignment="1">
      <alignment horizontal="left" indent="6"/>
    </xf>
    <xf numFmtId="3" fontId="0" fillId="0" borderId="1" xfId="0" applyNumberFormat="1" applyBorder="1" applyAlignment="1">
      <alignment horizontal="left" indent="7"/>
    </xf>
    <xf numFmtId="3" fontId="0" fillId="0" borderId="1" xfId="0" applyNumberFormat="1" applyBorder="1" applyAlignment="1">
      <alignment horizontal="left" indent="8"/>
    </xf>
    <xf numFmtId="3" fontId="0" fillId="0" borderId="1" xfId="0" applyNumberFormat="1" applyBorder="1" applyAlignment="1">
      <alignment horizontal="left" indent="9"/>
    </xf>
    <xf numFmtId="3" fontId="0" fillId="0" borderId="1" xfId="0" applyNumberFormat="1" applyBorder="1" applyAlignment="1">
      <alignment horizontal="left" indent="11"/>
    </xf>
    <xf numFmtId="3" fontId="55" fillId="0" borderId="1" xfId="0" applyNumberFormat="1" applyFont="1" applyBorder="1" applyAlignment="1">
      <alignment horizontal="left" indent="10"/>
    </xf>
    <xf numFmtId="3" fontId="0" fillId="0" borderId="1" xfId="0" applyNumberFormat="1" applyBorder="1" applyAlignment="1">
      <alignment horizontal="left" indent="12"/>
    </xf>
    <xf numFmtId="14" fontId="0" fillId="0" borderId="0" xfId="0" applyNumberFormat="1"/>
    <xf numFmtId="49" fontId="0" fillId="0" borderId="0" xfId="0" applyNumberFormat="1"/>
    <xf numFmtId="2" fontId="0" fillId="0" borderId="0" xfId="0" applyNumberFormat="1"/>
    <xf numFmtId="180" fontId="0" fillId="0" borderId="0" xfId="0" applyNumberFormat="1"/>
    <xf numFmtId="22" fontId="0" fillId="0" borderId="0" xfId="0" applyNumberFormat="1"/>
    <xf numFmtId="1" fontId="0" fillId="0" borderId="0" xfId="0" applyNumberFormat="1"/>
    <xf numFmtId="0" fontId="8" fillId="0" borderId="0" xfId="0" applyFont="1" applyAlignment="1">
      <alignment horizontal="center"/>
    </xf>
    <xf numFmtId="0" fontId="3" fillId="0" borderId="1" xfId="0" applyFont="1" applyBorder="1" applyAlignment="1">
      <alignment horizontal="center" vertical="center" wrapText="1"/>
    </xf>
    <xf numFmtId="9" fontId="3" fillId="0" borderId="1" xfId="2" applyFont="1" applyFill="1" applyBorder="1" applyAlignment="1">
      <alignment horizontal="center" vertical="center" wrapText="1"/>
    </xf>
    <xf numFmtId="4" fontId="3"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17" fillId="0" borderId="1" xfId="12" applyFont="1" applyBorder="1" applyAlignment="1">
      <alignment horizontal="center" vertical="center"/>
    </xf>
    <xf numFmtId="0" fontId="15" fillId="0" borderId="1" xfId="12" applyFont="1" applyBorder="1" applyAlignment="1">
      <alignment horizontal="center" vertical="center"/>
    </xf>
    <xf numFmtId="0" fontId="17" fillId="0" borderId="1" xfId="12" applyFont="1" applyBorder="1" applyAlignment="1">
      <alignment horizontal="left" vertical="center"/>
    </xf>
    <xf numFmtId="3" fontId="17" fillId="0" borderId="1" xfId="12" applyNumberFormat="1" applyFont="1" applyBorder="1" applyAlignment="1">
      <alignment horizontal="center" vertical="center"/>
    </xf>
    <xf numFmtId="0" fontId="15" fillId="0" borderId="1" xfId="0" applyFont="1" applyBorder="1" applyAlignment="1">
      <alignment horizontal="left" vertical="center"/>
    </xf>
    <xf numFmtId="0" fontId="15" fillId="0" borderId="1" xfId="0" applyFont="1" applyBorder="1" applyAlignment="1">
      <alignment horizontal="center" vertical="center"/>
    </xf>
    <xf numFmtId="177" fontId="15" fillId="0" borderId="1" xfId="43" applyNumberFormat="1" applyFont="1" applyFill="1" applyBorder="1" applyAlignment="1">
      <alignment horizontal="right" vertical="center"/>
    </xf>
    <xf numFmtId="0" fontId="17" fillId="6" borderId="1" xfId="0" applyFont="1" applyFill="1" applyBorder="1" applyAlignment="1">
      <alignment horizontal="center" vertical="center"/>
    </xf>
    <xf numFmtId="0" fontId="17" fillId="0" borderId="1" xfId="0" applyFont="1" applyBorder="1" applyAlignment="1">
      <alignment horizontal="center" vertical="center"/>
    </xf>
    <xf numFmtId="9" fontId="17" fillId="6" borderId="1" xfId="2" applyFont="1" applyFill="1" applyBorder="1" applyAlignment="1">
      <alignment horizontal="center" vertical="center"/>
    </xf>
    <xf numFmtId="0" fontId="15" fillId="6" borderId="1" xfId="0" applyFont="1" applyFill="1" applyBorder="1" applyAlignment="1">
      <alignment horizontal="left" vertical="center"/>
    </xf>
    <xf numFmtId="3" fontId="17" fillId="6" borderId="15" xfId="0" applyNumberFormat="1" applyFont="1" applyFill="1" applyBorder="1" applyAlignment="1">
      <alignment horizontal="right" vertical="center"/>
    </xf>
    <xf numFmtId="3" fontId="17" fillId="6" borderId="11" xfId="0" applyNumberFormat="1" applyFont="1" applyFill="1" applyBorder="1" applyAlignment="1">
      <alignment horizontal="right" vertical="center"/>
    </xf>
    <xf numFmtId="3" fontId="17" fillId="6" borderId="17" xfId="0" applyNumberFormat="1" applyFont="1" applyFill="1" applyBorder="1" applyAlignment="1">
      <alignment horizontal="right" vertical="center"/>
    </xf>
    <xf numFmtId="0" fontId="17" fillId="6" borderId="1" xfId="0" applyFont="1" applyFill="1" applyBorder="1" applyAlignment="1">
      <alignment horizontal="center" vertical="top"/>
    </xf>
    <xf numFmtId="9" fontId="17" fillId="6" borderId="1" xfId="0" applyNumberFormat="1" applyFont="1" applyFill="1" applyBorder="1" applyAlignment="1">
      <alignment horizontal="center" vertical="center"/>
    </xf>
    <xf numFmtId="0" fontId="17" fillId="6" borderId="1" xfId="0" applyFont="1" applyFill="1" applyBorder="1" applyAlignment="1">
      <alignment horizontal="left" vertical="center"/>
    </xf>
    <xf numFmtId="0" fontId="8" fillId="0" borderId="0" xfId="0" applyFont="1" applyAlignment="1">
      <alignment horizontal="center" wrapText="1"/>
    </xf>
    <xf numFmtId="2" fontId="50" fillId="0" borderId="1" xfId="0" applyNumberFormat="1" applyFont="1" applyBorder="1" applyAlignment="1">
      <alignment horizontal="left" vertical="center" wrapText="1"/>
    </xf>
    <xf numFmtId="3" fontId="50" fillId="0" borderId="1" xfId="0" applyNumberFormat="1" applyFont="1" applyBorder="1" applyAlignment="1">
      <alignment horizontal="right" vertical="center" wrapText="1"/>
    </xf>
    <xf numFmtId="9" fontId="50" fillId="0" borderId="1" xfId="2" applyFont="1" applyFill="1" applyBorder="1" applyAlignment="1">
      <alignment horizontal="center" vertical="center" wrapText="1"/>
    </xf>
    <xf numFmtId="2" fontId="50" fillId="0" borderId="1" xfId="2" applyNumberFormat="1" applyFont="1" applyFill="1" applyBorder="1" applyAlignment="1">
      <alignment horizontal="left" vertical="center" wrapText="1"/>
    </xf>
    <xf numFmtId="0" fontId="48" fillId="0" borderId="0" xfId="0" applyFont="1" applyAlignment="1">
      <alignment horizontal="center"/>
    </xf>
    <xf numFmtId="0" fontId="0" fillId="0" borderId="0" xfId="0" applyAlignment="1">
      <alignment horizontal="center"/>
    </xf>
    <xf numFmtId="0" fontId="48" fillId="0" borderId="0" xfId="0" applyFont="1" applyAlignment="1">
      <alignment horizontal="center" vertical="center"/>
    </xf>
    <xf numFmtId="3" fontId="50" fillId="0" borderId="1" xfId="1" applyNumberFormat="1" applyFont="1" applyFill="1" applyBorder="1" applyAlignment="1">
      <alignment horizontal="right" vertical="center"/>
    </xf>
    <xf numFmtId="3" fontId="50" fillId="0" borderId="1" xfId="0" applyNumberFormat="1" applyFont="1" applyBorder="1" applyAlignment="1">
      <alignment horizontal="right" vertical="center"/>
    </xf>
    <xf numFmtId="9" fontId="50" fillId="0" borderId="1" xfId="2" applyFont="1" applyFill="1" applyBorder="1" applyAlignment="1">
      <alignment horizontal="center" vertical="center"/>
    </xf>
    <xf numFmtId="2" fontId="50" fillId="0" borderId="15" xfId="0" applyNumberFormat="1" applyFont="1" applyBorder="1" applyAlignment="1">
      <alignment horizontal="left" vertical="center"/>
    </xf>
    <xf numFmtId="2" fontId="50" fillId="0" borderId="17" xfId="0" applyNumberFormat="1" applyFont="1" applyBorder="1" applyAlignment="1">
      <alignment horizontal="left" vertical="center"/>
    </xf>
    <xf numFmtId="9" fontId="50" fillId="0" borderId="15" xfId="2" applyFont="1" applyFill="1" applyBorder="1" applyAlignment="1">
      <alignment horizontal="center" vertical="center"/>
    </xf>
    <xf numFmtId="9" fontId="50" fillId="0" borderId="17" xfId="2" applyFont="1" applyFill="1" applyBorder="1" applyAlignment="1">
      <alignment horizontal="center" vertical="center"/>
    </xf>
    <xf numFmtId="2" fontId="50" fillId="0" borderId="15" xfId="0" applyNumberFormat="1" applyFont="1" applyBorder="1" applyAlignment="1">
      <alignment horizontal="left" vertical="center" wrapText="1"/>
    </xf>
    <xf numFmtId="2" fontId="50" fillId="0" borderId="17" xfId="0" applyNumberFormat="1" applyFont="1" applyBorder="1" applyAlignment="1">
      <alignment horizontal="left" vertical="center" wrapText="1"/>
    </xf>
    <xf numFmtId="2" fontId="50" fillId="0" borderId="1" xfId="0" applyNumberFormat="1" applyFont="1" applyBorder="1" applyAlignment="1">
      <alignment horizontal="left" vertical="center"/>
    </xf>
    <xf numFmtId="2" fontId="50" fillId="0" borderId="1" xfId="2" applyNumberFormat="1" applyFont="1" applyFill="1" applyBorder="1" applyAlignment="1">
      <alignment horizontal="left" vertical="center"/>
    </xf>
    <xf numFmtId="49" fontId="0" fillId="0" borderId="0" xfId="0" applyNumberFormat="1" applyAlignment="1">
      <alignment wrapText="1"/>
    </xf>
    <xf numFmtId="49" fontId="62" fillId="0" borderId="0" xfId="0" applyNumberFormat="1" applyFont="1"/>
    <xf numFmtId="0" fontId="63" fillId="0" borderId="0" xfId="0" applyFont="1" applyAlignment="1">
      <alignment vertical="center"/>
    </xf>
    <xf numFmtId="49" fontId="49" fillId="0" borderId="0" xfId="0" applyNumberFormat="1" applyFont="1"/>
  </cellXfs>
  <cellStyles count="56">
    <cellStyle name="Milliers" xfId="1" builtinId="3"/>
    <cellStyle name="Milliers 2" xfId="13" xr:uid="{00000000-0005-0000-0000-000001000000}"/>
    <cellStyle name="Milliers 2 2" xfId="31" xr:uid="{00000000-0005-0000-0000-000002000000}"/>
    <cellStyle name="Milliers 2 2 2" xfId="47" xr:uid="{00000000-0005-0000-0000-000003000000}"/>
    <cellStyle name="Milliers 3" xfId="43" xr:uid="{00000000-0005-0000-0000-000004000000}"/>
    <cellStyle name="Milliers 3 2 5 4" xfId="14" xr:uid="{00000000-0005-0000-0000-000005000000}"/>
    <cellStyle name="Milliers 3 2 5 4 2" xfId="16" xr:uid="{00000000-0005-0000-0000-000006000000}"/>
    <cellStyle name="Milliers 3 2 5 4 5 3" xfId="24" xr:uid="{00000000-0005-0000-0000-000007000000}"/>
    <cellStyle name="Milliers 4" xfId="8" xr:uid="{00000000-0005-0000-0000-000008000000}"/>
    <cellStyle name="Milliers 6 2" xfId="42" xr:uid="{00000000-0005-0000-0000-000009000000}"/>
    <cellStyle name="Milliers 7 2 7 3" xfId="25" xr:uid="{00000000-0005-0000-0000-00000A000000}"/>
    <cellStyle name="Milliers_nomenclature gene 2 2" xfId="20" xr:uid="{00000000-0005-0000-0000-00000B000000}"/>
    <cellStyle name="Milliers_nomenclature gene 3 2" xfId="28" xr:uid="{00000000-0005-0000-0000-00000C000000}"/>
    <cellStyle name="Milliers_sect fsdrs bilan mensuel 2006 3" xfId="27" xr:uid="{00000000-0005-0000-0000-00000D000000}"/>
    <cellStyle name="Milliers_SECT Nf2006ft 2" xfId="17" xr:uid="{00000000-0005-0000-0000-00000E000000}"/>
    <cellStyle name="Milliers_SUIVI WALI INSCR REEV 2006 3 3 2" xfId="21" xr:uid="{00000000-0005-0000-0000-00000F000000}"/>
    <cellStyle name="Normal" xfId="0" builtinId="0"/>
    <cellStyle name="Normal 10 10 2 2 6" xfId="46" xr:uid="{00000000-0005-0000-0000-000011000000}"/>
    <cellStyle name="Normal 10 12 3" xfId="52" xr:uid="{00000000-0005-0000-0000-000012000000}"/>
    <cellStyle name="Normal 10 12 3 3" xfId="53" xr:uid="{00000000-0005-0000-0000-000013000000}"/>
    <cellStyle name="Normal 10 2" xfId="7" xr:uid="{00000000-0005-0000-0000-000014000000}"/>
    <cellStyle name="Normal 10 2 2" xfId="40" xr:uid="{00000000-0005-0000-0000-000015000000}"/>
    <cellStyle name="Normal 11 2 2" xfId="41" xr:uid="{00000000-0005-0000-0000-000016000000}"/>
    <cellStyle name="Normal 14" xfId="30" xr:uid="{00000000-0005-0000-0000-000017000000}"/>
    <cellStyle name="Normal 14 2" xfId="5" xr:uid="{00000000-0005-0000-0000-000018000000}"/>
    <cellStyle name="Normal 15 2" xfId="26" xr:uid="{00000000-0005-0000-0000-000019000000}"/>
    <cellStyle name="Normal 2" xfId="12" xr:uid="{00000000-0005-0000-0000-00001A000000}"/>
    <cellStyle name="Normal 2 10" xfId="50" xr:uid="{00000000-0005-0000-0000-00001B000000}"/>
    <cellStyle name="Normal 2 2" xfId="38" xr:uid="{00000000-0005-0000-0000-00001C000000}"/>
    <cellStyle name="Normal 2 2 2" xfId="4" xr:uid="{00000000-0005-0000-0000-00001D000000}"/>
    <cellStyle name="Normal 2 4" xfId="55" xr:uid="{00000000-0005-0000-0000-00001E000000}"/>
    <cellStyle name="Normal 2 5" xfId="37" xr:uid="{00000000-0005-0000-0000-00001F000000}"/>
    <cellStyle name="Normal 26" xfId="3" xr:uid="{00000000-0005-0000-0000-000020000000}"/>
    <cellStyle name="Normal 3" xfId="10" xr:uid="{00000000-0005-0000-0000-000021000000}"/>
    <cellStyle name="Normal 3 2" xfId="44" xr:uid="{00000000-0005-0000-0000-000022000000}"/>
    <cellStyle name="Normal 3 2 2" xfId="35" xr:uid="{00000000-0005-0000-0000-000023000000}"/>
    <cellStyle name="Normal 44 4" xfId="39" xr:uid="{00000000-0005-0000-0000-000024000000}"/>
    <cellStyle name="Normal 5" xfId="33" xr:uid="{00000000-0005-0000-0000-000025000000}"/>
    <cellStyle name="Normal 5 2" xfId="49" xr:uid="{00000000-0005-0000-0000-000026000000}"/>
    <cellStyle name="Normal 50 2 2" xfId="15" xr:uid="{00000000-0005-0000-0000-000027000000}"/>
    <cellStyle name="Normal 6 2" xfId="45" xr:uid="{00000000-0005-0000-0000-000028000000}"/>
    <cellStyle name="Normal 63" xfId="9" xr:uid="{00000000-0005-0000-0000-000029000000}"/>
    <cellStyle name="Normal 8" xfId="48" xr:uid="{00000000-0005-0000-0000-00002A000000}"/>
    <cellStyle name="Normal_Book1.xlsx" xfId="22" xr:uid="{00000000-0005-0000-0000-00002B000000}"/>
    <cellStyle name="Normal_Book2" xfId="23" xr:uid="{00000000-0005-0000-0000-00002C000000}"/>
    <cellStyle name="Normal_Budget d'equipement de l'Etat Préparation du Budget annuel 2011" xfId="11" xr:uid="{00000000-0005-0000-0000-00002D000000}"/>
    <cellStyle name="Normal_CIR 15 06 MICL BILAN 4° TR 2006 DIRECTIONS DOCUMENT DE TRAVAIL 2" xfId="18" xr:uid="{00000000-0005-0000-0000-00002E000000}"/>
    <cellStyle name="Normal_FSDRS Depenses" xfId="34" xr:uid="{00000000-0005-0000-0000-00002F000000}"/>
    <cellStyle name="Normal_Nomencl. Janvier 2010xls 2" xfId="29" xr:uid="{00000000-0005-0000-0000-000030000000}"/>
    <cellStyle name="Normal_PNPSD 2" xfId="32" xr:uid="{00000000-0005-0000-0000-000031000000}"/>
    <cellStyle name="Normal_SECT Nf2006ft 2" xfId="19" xr:uid="{00000000-0005-0000-0000-000032000000}"/>
    <cellStyle name="Normal_X" xfId="54" xr:uid="{00000000-0005-0000-0000-000033000000}"/>
    <cellStyle name="Pourcentage" xfId="2" builtinId="5"/>
    <cellStyle name="Pourcentage 2" xfId="36" xr:uid="{00000000-0005-0000-0000-000035000000}"/>
    <cellStyle name="Pourcentage 2 33" xfId="51" xr:uid="{00000000-0005-0000-0000-000036000000}"/>
    <cellStyle name="Pourcentage 5" xfId="6" xr:uid="{00000000-0005-0000-0000-000037000000}"/>
  </cellStyles>
  <dxfs count="482">
    <dxf>
      <font>
        <strike val="0"/>
        <outline val="0"/>
        <shadow val="0"/>
        <u val="none"/>
        <vertAlign val="baseline"/>
        <sz val="11"/>
        <color auto="1"/>
      </font>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180" formatCode="0.000"/>
    </dxf>
    <dxf>
      <numFmt numFmtId="180" formatCode="0.000"/>
    </dxf>
    <dxf>
      <numFmt numFmtId="180" formatCode="0.000"/>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30" formatCode="@"/>
    </dxf>
    <dxf>
      <numFmt numFmtId="2" formatCode="0.00"/>
    </dxf>
    <dxf>
      <numFmt numFmtId="2" formatCode="0.00"/>
    </dxf>
    <dxf>
      <numFmt numFmtId="180" formatCode="0.000"/>
    </dxf>
    <dxf>
      <numFmt numFmtId="180" formatCode="0.000"/>
    </dxf>
    <dxf>
      <numFmt numFmtId="180" formatCode="0.000"/>
    </dxf>
    <dxf>
      <numFmt numFmtId="180" formatCode="0.000"/>
    </dxf>
    <dxf>
      <numFmt numFmtId="2" formatCode="0.00"/>
    </dxf>
    <dxf>
      <numFmt numFmtId="30" formatCode="@"/>
    </dxf>
    <dxf>
      <numFmt numFmtId="30" formatCode="@"/>
    </dxf>
    <dxf>
      <numFmt numFmtId="30" formatCode="@"/>
    </dxf>
    <dxf>
      <numFmt numFmtId="30" formatCode="@"/>
    </dxf>
    <dxf>
      <numFmt numFmtId="30" formatCode="@"/>
    </dxf>
    <dxf>
      <numFmt numFmtId="30" formatCode="@"/>
    </dxf>
    <dxf>
      <numFmt numFmtId="30" formatCode="@"/>
    </dxf>
    <dxf>
      <font>
        <sz val="9"/>
      </font>
    </dxf>
    <dxf>
      <font>
        <sz val="9"/>
      </font>
    </dxf>
    <dxf>
      <alignment horizontal="center"/>
    </dxf>
    <dxf>
      <alignment horizontal="center"/>
    </dxf>
    <dxf>
      <alignment vertic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81"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auto="1"/>
      </font>
    </dxf>
    <dxf>
      <font>
        <color auto="1"/>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font>
    </dxf>
    <dxf>
      <font>
        <color rgb="FFFF0000"/>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rgb="FFFF0000"/>
      </font>
    </dxf>
    <dxf>
      <font>
        <sz val="9"/>
      </font>
    </dxf>
    <dxf>
      <alignment horizontal="center"/>
    </dxf>
    <dxf>
      <alignment horizontal="center"/>
    </dxf>
    <dxf>
      <alignment vertical="center"/>
    </dxf>
    <dxf>
      <font>
        <color rgb="FFFFFF00"/>
      </font>
    </dxf>
    <dxf>
      <font>
        <color rgb="FFFFFF00"/>
      </font>
    </dxf>
    <dxf>
      <fill>
        <patternFill patternType="solid">
          <bgColor rgb="FF0070C0"/>
        </patternFill>
      </fill>
    </dxf>
    <dxf>
      <fill>
        <patternFill patternType="solid">
          <bgColor rgb="FF0070C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dxf>
    <dxf>
      <alignment wrapText="1"/>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numFmt numFmtId="3" formatCode="#,##0"/>
    </dxf>
    <dxf>
      <numFmt numFmtId="3" formatCode="#,##0"/>
    </dxf>
    <dxf>
      <font>
        <color theme="0"/>
      </font>
    </dxf>
    <dxf>
      <font>
        <color theme="0"/>
      </font>
    </dxf>
    <dxf>
      <fill>
        <patternFill patternType="solid">
          <bgColor rgb="FF0070C0"/>
        </patternFill>
      </fill>
    </dxf>
    <dxf>
      <fill>
        <patternFill patternType="solid">
          <bgColor rgb="FF0070C0"/>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alignment vertical="center" wrapText="1"/>
    </dxf>
    <dxf>
      <font>
        <color theme="4" tint="-0.249977111117893"/>
      </font>
    </dxf>
    <dxf>
      <fill>
        <patternFill>
          <bgColor rgb="FFFFFF00"/>
        </patternFill>
      </fill>
    </dxf>
    <dxf>
      <font>
        <color rgb="FFFF00FF"/>
      </font>
    </dxf>
    <dxf>
      <fill>
        <patternFill>
          <bgColor theme="8" tint="0.39997558519241921"/>
        </patternFill>
      </fill>
    </dxf>
    <dxf>
      <fill>
        <patternFill patternType="solid">
          <bgColor theme="5" tint="0.59999389629810485"/>
        </patternFill>
      </fill>
    </dxf>
    <dxf>
      <font>
        <b/>
        <color rgb="FFFF0000"/>
      </font>
    </dxf>
    <dxf>
      <font>
        <b/>
        <color rgb="FFFF0000"/>
      </font>
    </dxf>
    <dxf>
      <font>
        <b/>
        <color rgb="FFFF0000"/>
      </font>
    </dxf>
    <dxf>
      <font>
        <b/>
        <color rgb="FFFF0000"/>
      </font>
    </dxf>
    <dxf>
      <font>
        <b/>
        <color rgb="FFFF0000"/>
      </font>
    </dxf>
    <dxf>
      <font>
        <b/>
        <color rgb="FFFF0000"/>
      </font>
    </dxf>
    <dxf>
      <font>
        <b/>
      </font>
    </dxf>
    <dxf>
      <font>
        <b/>
      </font>
    </dxf>
    <dxf>
      <font>
        <color rgb="FFFF0000"/>
      </font>
    </dxf>
    <dxf>
      <font>
        <color rgb="FFFF0000"/>
      </font>
    </dxf>
    <dxf>
      <font>
        <sz val="9"/>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vertical style="thin">
          <color auto="1"/>
        </vertical>
        <horizontal style="thin">
          <color auto="1"/>
        </horizontal>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alignment horizontal="center" readingOrder="0"/>
    </dxf>
    <dxf>
      <alignment vertical="center" readingOrder="0"/>
    </dxf>
    <dxf>
      <alignment vertical="center" readingOrder="0"/>
    </dxf>
    <dxf>
      <alignment vertical="bottom" readingOrder="0"/>
    </dxf>
    <dxf>
      <alignment vertical="bottom" readingOrder="0"/>
    </dxf>
    <dxf>
      <alignment horizontal="general" readingOrder="0"/>
    </dxf>
    <dxf>
      <alignment horizontal="general" readingOrder="0"/>
    </dxf>
    <dxf>
      <alignment wrapText="1" readingOrder="0"/>
    </dxf>
    <dxf>
      <alignment wrapText="1" readingOrder="0"/>
    </dxf>
    <dxf>
      <alignment wrapText="0" readingOrder="0"/>
    </dxf>
    <dxf>
      <alignment wrapText="0" readingOrder="0"/>
    </dxf>
    <dxf>
      <alignment vertical="center" readingOrder="0"/>
    </dxf>
    <dxf>
      <alignment horizontal="center" wrapText="1"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center" readingOrder="0"/>
    </dxf>
    <dxf>
      <alignment horizontal="center" readingOrder="0"/>
    </dxf>
    <dxf>
      <alignment wrapText="1" readingOrder="0"/>
    </dxf>
    <dxf>
      <alignment wrapText="1" readingOrder="0"/>
    </dxf>
    <dxf>
      <font>
        <strike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left" vertical="center" textRotation="0" wrapText="1" indent="0" justifyLastLine="0" shrinkToFit="0" readingOrder="0"/>
      <border diagonalUp="0" diagonalDown="0" outline="0">
        <left style="thin">
          <color indexed="64"/>
        </left>
        <right style="thin">
          <color indexed="64"/>
        </right>
        <top style="hair">
          <color indexed="64"/>
        </top>
        <bottom style="hair">
          <color indexed="64"/>
        </bottom>
      </border>
    </dxf>
    <dxf>
      <font>
        <b val="0"/>
        <i val="0"/>
        <strike val="0"/>
        <condense val="0"/>
        <extend val="0"/>
        <outline val="0"/>
        <shadow val="0"/>
        <u val="none"/>
        <vertAlign val="baseline"/>
        <sz val="10"/>
        <color theme="1"/>
        <name val="Calibri"/>
        <scheme val="minor"/>
      </font>
      <alignment horizontal="general" vertical="center" textRotation="0" wrapText="1" indent="0" justifyLastLine="0" shrinkToFit="0" readingOrder="0"/>
      <border diagonalUp="0" diagonalDown="0" outline="0">
        <left/>
        <right style="thin">
          <color indexed="64"/>
        </right>
        <top style="hair">
          <color indexed="64"/>
        </top>
        <bottom style="hair">
          <color indexed="64"/>
        </bottom>
      </border>
      <protection locked="0" hidden="0"/>
    </dxf>
    <dxf>
      <border outline="0">
        <top style="hair">
          <color indexed="64"/>
        </top>
      </border>
    </dxf>
    <dxf>
      <border outline="0">
        <left style="double">
          <color indexed="64"/>
        </left>
        <right style="double">
          <color indexed="64"/>
        </right>
        <top style="double">
          <color indexed="64"/>
        </top>
        <bottom style="double">
          <color indexed="64"/>
        </bottom>
      </border>
    </dxf>
    <dxf>
      <font>
        <strike val="0"/>
        <outline val="0"/>
        <shadow val="0"/>
        <u val="none"/>
        <vertAlign val="baseline"/>
        <sz val="10"/>
        <color theme="1"/>
        <name val="Calibri"/>
        <scheme val="minor"/>
      </font>
    </dxf>
    <dxf>
      <border outline="0">
        <bottom style="hair">
          <color indexed="64"/>
        </bottom>
      </border>
    </dxf>
    <dxf>
      <font>
        <b/>
        <i val="0"/>
        <strike val="0"/>
        <condense val="0"/>
        <extend val="0"/>
        <outline val="0"/>
        <shadow val="0"/>
        <u val="none"/>
        <vertAlign val="baseline"/>
        <sz val="10"/>
        <color auto="1"/>
        <name val="Calibri"/>
        <scheme val="minor"/>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indexed="64"/>
        </left>
        <right style="thin">
          <color indexed="64"/>
        </right>
        <top/>
        <bottom/>
      </border>
      <protection locked="0" hidden="0"/>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pivotCacheDefinition" Target="pivotCache/pivotCacheDefinition3.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pivotCacheDefinition" Target="pivotCache/pivotCacheDefinition1.xml"/><Relationship Id="rId53"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10.7.142.148/Users/acer/Downloads/DRB%20b&#233;ch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7.142.148/6-SEC/Hakima/DOSSIERS%202025/5-suivi%20grands%20projets/12-4-2025/DRB%20ora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tti-pc/Documents%20de%20Beeses/Monographie20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ownloads/DRB%20b&#233;char.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suivi%20projets%20DRB%20chelf/DRB%20CHELEF.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uargla%20-trait&#233;+ps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Annab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dima/Library/Containers/com.microsoft.Excel/Data/Documents/Users/freedjoe/Library/Containers/com.microsoft.Excel/Data/Documents/C:/Users/acer/Desktop/DRB/DRB%20ora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c pog"/>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e"/>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2"/>
      <sheetName val="liste"/>
    </sheetNames>
    <sheetDataSet>
      <sheetData sheetId="0" refreshError="1"/>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kima chitti" refreshedDate="45760.37325902778" createdVersion="6" refreshedVersion="5" minRefreshableVersion="3" recordCount="756" xr:uid="{00000000-000A-0000-FFFF-FFFF00000000}">
  <cacheSource type="worksheet">
    <worksheetSource ref="A4:Q759" sheet="BD-GP"/>
  </cacheSource>
  <cacheFields count="17">
    <cacheField name="DRB" numFmtId="2">
      <sharedItems containsBlank="1" count="8">
        <s v="Alger"/>
        <s v="béchar"/>
        <s v="Ouargla"/>
        <s v="Annaba"/>
        <s v="Oran"/>
        <m/>
        <s v="CHLEF"/>
        <s v="Sétif"/>
      </sharedItems>
    </cacheField>
    <cacheField name="wilaya" numFmtId="2">
      <sharedItems count="50">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haredItems>
    </cacheField>
    <cacheField name="Type programme" numFmtId="0">
      <sharedItems containsBlank="1"/>
    </cacheField>
    <cacheField name="Portefeuille de programme " numFmtId="0">
      <sharedItems containsMixedTypes="1" containsNumber="1" containsInteger="1" minValue="1" maxValue="7" count="27">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13:Formation et Enseignement Professionnels"/>
        <s v="026:Tourisme et Artisanat"/>
        <s v="004:Affaires Etrangères, Communauté Nationale à l'Etranger et Affaires Africaines"/>
        <s v="007:Finances"/>
        <n v="5" u="1"/>
        <n v="6" u="1"/>
        <n v="7" u="1"/>
        <n v="1" u="1"/>
        <n v="3" u="1"/>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3" maxValue="2025"/>
    </cacheField>
    <cacheField name="AE initiale" numFmtId="3">
      <sharedItems containsBlank="1" containsMixedTypes="1" containsNumber="1" minValue="0" maxValue="168206000"/>
    </cacheField>
    <cacheField name="AE actuelle" numFmtId="3">
      <sharedItems containsBlank="1" containsMixedTypes="1" containsNumber="1" minValue="0" maxValue="28662460245.790001"/>
    </cacheField>
    <cacheField name="AE Engagée" numFmtId="3">
      <sharedItems containsBlank="1" containsMixedTypes="1" containsNumber="1" minValue="0" maxValue="48561355.460129999"/>
    </cacheField>
    <cacheField name="Dépenses cumulée" numFmtId="3">
      <sharedItems containsBlank="1" containsMixedTypes="1" containsNumber="1" minValue="0" maxValue="76882000"/>
    </cacheField>
    <cacheField name="Taux FIN %" numFmtId="9">
      <sharedItems containsBlank="1" containsMixedTypes="1" containsNumber="1" minValue="0" maxValue="98.825649999999996"/>
    </cacheField>
    <cacheField name="Taux phys %" numFmtId="9">
      <sharedItems containsBlank="1" containsMixedTypes="1" containsNumber="1" minValue="0" maxValue="490"/>
    </cacheField>
    <cacheField name="Etat du Projet" numFmtId="0">
      <sharedItems containsBlank="1" containsMixedTypes="1" containsNumber="1" minValue="0" maxValue="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5300925" createdVersion="8" refreshedVersion="8" minRefreshableVersion="3" recordCount="761" xr:uid="{00000000-000A-0000-FFFF-FFFF01000000}">
  <cacheSource type="worksheet">
    <worksheetSource ref="A3:Q764" sheet="détail des opérations"/>
  </cacheSource>
  <cacheFields count="17">
    <cacheField name="DRB" numFmtId="2">
      <sharedItems count="7">
        <s v="Alger"/>
        <s v="béchar"/>
        <s v="Ouargla"/>
        <s v="Annaba"/>
        <s v="Oran"/>
        <s v="CHLEF"/>
        <s v="Sétif"/>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ount="18">
        <m/>
        <s v="PSD"/>
        <s v="Programme Complémentaire"/>
        <s v="EX -PSD"/>
        <s v="PROGRAMME CENTRALISEE"/>
        <s v="PROG NEUF"/>
        <s v="PSC"/>
        <s v="PN"/>
        <s v="PEC PSD au 31/12/2022."/>
        <s v="Lolf 2023-2025"/>
        <s v="T3"/>
        <s v="Ex-PSD 31/12/2022"/>
        <s v="Programme 2023"/>
        <s v="Programme 2024"/>
        <s v="PEC"/>
        <s v="PN 2024"/>
        <s v="PN 2023"/>
        <s v="PN 2025"/>
      </sharedItems>
    </cacheField>
    <cacheField name="Portefeuille de programme " numFmtId="0">
      <sharedItems count="20">
        <s v="012:Enseignement Supérieur et  Recherche Scientifique"/>
        <s v="024:Travaux Publics et Infrastructures de Base"/>
        <s v="005:Intérieur, Collectivités Locales et Aménagement du Territoire"/>
        <s v="021:Habitat, Urbanisme et Ville"/>
        <s v="014:Culture et Arts"/>
        <s v="051:Hydraulique"/>
        <s v="020:Agriculture, Développement Rural et Pêche"/>
        <s v="010:Affaires Religieuses et Wakfs"/>
        <s v="027:Santé"/>
        <s v="006:Justice"/>
        <s v="019:Industrie et Production Pharmaceutique"/>
        <s v="Non indiqué par la wilaya"/>
        <s v="030:Environnement et Qualité de la Vie"/>
        <s v="008:Energie, Mines et Energies Renouvelables"/>
        <s v="025:Transports"/>
        <s v="015:Sports"/>
        <s v="011:Education Nationale"/>
        <s v="022:Commerce Intérieur et Régulation du Marché National"/>
        <s v="007:Finances"/>
        <s v="004:Affaires Etrangères, Communauté Nationale à l'Etranger et Affaires Africaines" u="1"/>
      </sharedItems>
    </cacheField>
    <cacheField name="Intitulé Programme" numFmtId="0">
      <sharedItems containsBlank="1" count="197" longText="1">
        <s v="051:Vie Estudiantine"/>
        <s v="090:Infrastructures Routières et autoroutières"/>
        <s v="017:Sûreté Nationale"/>
        <s v="079:Logement"/>
        <s v="57:Patrimoine culturel"/>
        <s v="092:Infastructures Maritimes"/>
        <s v="049:Enseignement et Formation Supérieurs"/>
        <s v="096:Assainissement et protection du milieu naturel"/>
        <m/>
        <s v="Programme: Enseignement et Formation supérieur"/>
        <s v="Programme: Agriculture et du Développement rural "/>
        <s v="Programme:Infrastructures Routières et Autoroutières"/>
        <s v="Programme: Prévention et Soins"/>
        <s v="Programme: Assainissement et Protection du Millieu Naturel"/>
        <s v="infrastructures routières et autoroutières"/>
        <s v="Enseignement  et formation supérieurs"/>
        <s v="Administration pénitentiare"/>
        <s v="Approvisionnement en eau potable te Industrielle"/>
        <s v="Prévention et soins"/>
        <s v="Assainissement et protection du milieu naturel"/>
        <s v="Programme 090: Infrastructures routières et autoroutières"/>
        <s v="Programme 105: Prévention et Soins"/>
        <s v="Programme 094: Approvisionnement en eau potable et industrielle"/>
        <s v="Programme 096: Assainissement et protection du milieu naturel"/>
        <s v="Developpement de l'agriculture"/>
        <s v="Programme 074:Appoui a l'investissement"/>
        <s v="090 :Infrastructures routières et auto routières"/>
        <s v="91 :Infrastructures routières et auto routières"/>
        <s v="92 :Infrastructures routières et auto routières"/>
        <s v="041:Orientation  religieuse et culture islamique"/>
        <s v="076: AGRICULTURE ET DE DEVELOPPEMENT RURAL"/>
        <s v="Agriculture et Développement Rural ( 076)"/>
        <s v=" Agriculture et Développement Rural ( 076)"/>
        <s v=" infrastructures routières et autoroutières ( 090)"/>
        <s v=" activité judiciaire  021"/>
        <s v=" prévenstion et soins"/>
        <s v=" urbanisme (080)"/>
        <s v="ND"/>
        <s v="Programmes: Infrastructures Routiéres et autoroutiéres"/>
        <s v="Progrmme: Protection civile"/>
        <s v="Programme: Administration pénitentiaire"/>
        <s v="Programme (80): Urbanisme et aménagement."/>
        <s v="Programme (105): Prévention et soins."/>
        <s v="Programme : Administration pénitentiaire"/>
        <s v="Programme : Enseignement"/>
        <s v="Programme : Enseignement et formation supérieurs"/>
        <s v="Programme : Appui à l'investissement"/>
        <s v="Programme : Logement"/>
        <s v="Programme : Urbanisme et aménagement"/>
        <s v="Programme : Infrastructures routières et autoroutières"/>
        <s v="Programme : Prévention et Soins"/>
        <s v="Programme : &quot;022&quot;Administration Pénitentiaire"/>
        <s v="Programme : &quot;090&quot;infrastructures routières et autoroutières"/>
        <s v="Programme : &quot;105&quot; Prévention et Soins"/>
        <s v="Programme 022. Administration pénitentiaire"/>
        <s v="Programme 049. Enseignement et formation supérieurs"/>
        <s v="Programme 051. Vie estudiantine"/>
        <s v="Programme 057. Patrimoine culturel"/>
        <s v="Programme 060. Sports"/>
        <s v="Programme 074. Appui à l'investissement"/>
        <s v="Programme 090. Infrastructures routières et autoroutières"/>
        <s v="Programme 105. Prévention et soins"/>
        <s v="Programme 094. Approvisionnement en eau potable et industrielle"/>
        <s v="Programme 096. Assainissement et protection du milieu naturel"/>
        <s v="Programme (080): Urbanisme et aménagement"/>
        <s v="Programme (105): Prévention et soins"/>
        <s v="Programme (096): Assainissement et protection du milieu naturel"/>
        <s v="assainissement et protection du milieu naturel "/>
        <s v="admistratin generale "/>
        <s v="infrastructures routières et autoroutières "/>
        <s v="vie estudiantine "/>
        <s v="sureté nationale"/>
        <s v="urbanisme et aménagement "/>
        <s v="Logement"/>
        <s v="Activité judiciaire"/>
        <s v="Administration pénitentiaire "/>
        <s v="017 : Sûreté nationale"/>
        <s v="020 : Administration générale"/>
        <s v="021 : Activité judiciaire"/>
        <s v="079 : Logement"/>
        <s v="080 : Urbanisme et aménagement"/>
        <s v="090 : Infrastructures routières et autoroutières"/>
        <s v="091 : Infrastructures aéroportuaires"/>
        <s v="105 : Prévention et soins"/>
        <s v="096 : Assainissement et protection du milieu naturel"/>
        <s v="Programme  022 : Administration Pénitentiaire"/>
        <s v="Programme  079 : Logements"/>
        <s v="Programme  080 :Urbanisme et aménagement"/>
        <s v="Programme 105 : Prévention et Soins"/>
        <s v="Programme 096 :Assainissement et protection du milieu naturel"/>
        <s v="Administration Générale"/>
        <s v="Sûreté Nationale"/>
        <s v="Administration Pénitentiaire"/>
        <s v="Vie estudiantine"/>
        <s v="Sports"/>
        <s v="Urbanisme et aménagement"/>
        <s v="Approvisionnement en eau potable et industrielle"/>
        <s v="PROGRAMME ; Suréte Nationale"/>
        <s v="Infrastructures Routières et Autoroutères"/>
        <s v="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Infrastructures routier et autoroutiers"/>
        <s v=" Urbanism et Aménagement"/>
        <s v="Ville et ville nouvelles"/>
        <s v="090_Infrastructures routières et autoroutières"/>
        <s v="090_Mobilisation des ressources en eau et de la sécurité hydrique"/>
        <s v=" 090 : Infrastructures routiéres et autoroutiéres"/>
        <s v=" 91 : Infrastructures routiéres et autoroutiéres"/>
        <s v="infrastructure de base "/>
        <s v="044- Enseignement"/>
        <s v="049- Enseignement et formation supérieurs"/>
        <s v="051- Vie estudiantine"/>
        <s v="074- Appui à l'investissement"/>
        <s v="080- Urbanisme et aménagement"/>
        <s v="091- Infrastructures aéroportuaires"/>
        <s v="090- Infrastructures routières et autoroutières"/>
        <s v="105- Prévention et soins"/>
        <s v="096- Assainissement et protection du milieu naturel"/>
        <s v="094- Approvisionnement en eau potable et industrielle"/>
        <s v="076- Agriculture et développement rural"/>
        <s v="020  Programme: Administration Générale"/>
        <s v="021  Programme: Activité judiciaire"/>
        <s v="049  Programme: Enseignement et formation supérieurs"/>
        <s v="060  Programme: Sports"/>
        <s v="074  Programme: Appui à l'investissement"/>
        <s v="090  Programme: Infrastructures routières et autoroutières"/>
        <s v="092  Programme: Infrastructures maritimes"/>
        <s v="105  Programme: Prévention et soins"/>
        <s v="094  Programme: Approvisionnement en eau potable et industrielle "/>
        <s v="Total Programme 022 - Administration Penitentaire"/>
        <s v="Total Programme 049 - Enseignement et formation supérieurs"/>
        <s v="Total Programme 060 - Sports"/>
        <s v="Total Programme 074 - Appui à l'investissement "/>
        <s v="Programme 76 :  Agriculture et développement rural"/>
        <s v="Programme 77: Forêts"/>
        <s v="Total Programme 080 - Urbanisme et aménagement"/>
        <s v="Total Programme 090 - Infrastructures routières et autoroutières"/>
      </sharedItems>
    </cacheField>
    <cacheField name="Intitulé Sous programme" numFmtId="0">
      <sharedItems containsBlank="1" count="177" longText="1">
        <m/>
        <s v="Sous Programme 01: Développement de l'Agriculture"/>
        <s v="Sous Programme 03: Développement de l'Agriculture"/>
        <s v="Sous Programme 01: développement des infrastructures routières"/>
        <s v="sous programme  activité judiciaire ordinaire et administrative "/>
        <s v="sous programme prévenstion et soins"/>
        <s v="sous programme aménagement du foncier (02)"/>
        <s v="ND"/>
        <s v="Entretien routiere "/>
        <s v="Sous-Programme: Soutien administratif (Activité Pénitenaire)"/>
        <s v="S.Programme (02): Aménagement du foncier."/>
        <s v="S.Programme (01): Prévention et soins."/>
        <s v="Sous-programme : Soutien administratif"/>
        <s v="Sous-programme : Enseignement préparatoire et primaire"/>
        <s v="Sous-programme : Premier et deuxième cycles d'enseignement"/>
        <s v="Sous-programme : Promotion de l'investissement"/>
        <s v="Sous-programme : Logement public locatif"/>
        <s v="Sous-programme : Aménagement du foncier"/>
        <s v="Sous-programme : Développement des infrastructures routières"/>
        <s v="Sous-programme : Prévention et Soins"/>
        <s v="Sous Programme :&quot; 04&quot; Soutient Administratif"/>
        <s v="Sous Programme :&quot; 01&quot; Développement des Infrastructures Routières"/>
        <s v="Sous Programme :&quot; 01&quot; Prévention et Soins"/>
        <s v="Sous Programme 04. Soutien administratif"/>
        <s v="Sous Programme 01. 1er et 2ème cycles d’enseignement"/>
        <s v="Sous Programme 01. Œuvres universitaires"/>
        <s v="Sous Programme 01. Protection, valorisation et exploitation du patrimoine culturel"/>
        <s v="Sous Programme 01. Jeunes talents, sports d'élite et de haut niveau"/>
        <s v="Sous Programme 01. Promotion de l'investissement"/>
        <s v="Sous Programme 01. Développement des infrastructures routières"/>
        <s v="Sous Programme 01. Prévention et soins"/>
        <s v="Sous Programme 01. Adduction et réseaux de distribution en eau potable et industrielle"/>
        <s v="Sous Programme 01. Réseaux d'assainissement et système d'épuration"/>
        <s v="Sous Programme (02): Aménagement du foncier"/>
        <s v="Sous Programme (01): Prévention et soins"/>
        <s v="Sous Programme (01): Réseaux d'assainissement et Système d'épuration"/>
        <s v="Réseaux d'assainissement et systèmes d'épuration "/>
        <s v="Soutien Administratif "/>
        <s v="developpement des infrastructures routières"/>
        <s v="ouevres universitères"/>
        <s v="sécurité, ordre public, prévention et intervention "/>
        <s v="aménagement du fonciér "/>
        <s v="Logement public locatif"/>
        <s v="Activité judiciaire ordinaire et administrative "/>
        <s v="soutien administrative "/>
        <s v="Prévention et soins "/>
        <s v="02 : Sécurité, ordre public, prévention et intervention"/>
        <s v="01 : Soutien administratif et logistique"/>
        <s v="01 : Activité judiciaire ordinaire et administrative"/>
        <s v="01 : Logement public locatif"/>
        <s v="02 : Aménagement du foncier"/>
        <s v="01 : Développement des infrastructures routières"/>
        <s v="02 : Entretien routier"/>
        <s v="01 : Développement des infrastructures aéroportuaires"/>
        <s v="01 : Prévention et soins"/>
        <s v="01 : Réseaux d'assainissement et système d'épuration"/>
        <s v="Sous Programme 4:Soutien administratif"/>
        <s v="Sous Programme 1: Logements publics locatifs"/>
        <s v="Sous Programme 2: Aménagement du foncier"/>
        <s v="Sous Programme 1 :Prévention et Soins"/>
        <s v="Sous Programme 2: Protection des villes contre les inondations"/>
        <s v="                     Soutient Administratif et logistique"/>
        <s v="Sécurité, ordre public, prévention et intervention"/>
        <s v="Soutien administratif"/>
        <s v="Œuvres universitaires"/>
        <s v="Promotion du sport pour tous et en milieux éducatif et spécialisé"/>
        <s v="Aménagement du foncier"/>
        <s v="Développement des infrastructures routières"/>
        <s v="Prévention et soins"/>
        <s v="Adduction et Réseaux de distribution en eau potable et industrielle"/>
        <s v="SOUS PROGRAMME :  Sucurite , ordre public , prevention et entrvention"/>
        <s v="SOUS PROGRAMME :  Prévention et soins"/>
        <s v="Securité, Ordre Public, Prévention et Intervention"/>
        <s v="Développement des Infrastructures Aéroportuaire"/>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aménagement du foncier "/>
        <s v="Dévloppement des Infrastructures routier"/>
        <s v=" Aménagement du foncier"/>
        <s v="Entretien routier"/>
        <s v="Ville et ville nouvelles"/>
        <s v="01_Développement des infrastructures routières"/>
        <s v="01_Mobilisation des ressources en eau conventionnelles"/>
        <s v="1: Développement des infrastructures routières"/>
        <s v="Développements des infrastructures aéroportuaires"/>
        <s v="(routes et pénétrantes) :"/>
        <s v="01- Enseignement préparatoire et primaire"/>
        <s v="02- Enseignement moyen normal et spécifique et a distance"/>
        <s v="03- Enseignement secondaire normal, spécifique et a distance"/>
        <s v="01- Premier et deuxième cycles d’enseignement"/>
        <s v="01- Œuvres universitaires"/>
        <s v="01- Promotion de l'Investissement"/>
        <s v="02- Aménagement du foncier"/>
        <s v="01- Développements des infrastructures aéroportuaires"/>
        <s v="01- Développement des infrastructures routières"/>
        <s v="01- Prévention et soins"/>
        <s v="01- Réseaux d’assainissement et systemes d'épuration"/>
        <s v="01- Adduction et   Réseaux de distribution en eau potable et industrielle"/>
        <s v="01- Développement de l'agriculture"/>
        <s v=" 01- Développement des Infrastructures routières"/>
        <s v="01- Réseaux d'assainissement et Système d'épuration"/>
        <s v="01 Soutient Administratif et logistique"/>
        <s v="01 activité judiciaire ordinaire et administrative"/>
        <s v="01 Premier et deuxième cycles d'enseignement"/>
        <s v="01 Jeunes talents, sports de l'Elite et de haut niveau"/>
        <s v="01 Promotion de l'investissement"/>
        <s v="01 Développement des infrastructures routières"/>
        <s v="01 Développement des infrastructures maritimes"/>
        <s v="01 Prévention et soins"/>
        <s v="01 Adduction en eau potable et industrielle"/>
        <s v="Total S.Programme 04 -Soutien administratif "/>
        <s v="Total S.Programme 01 - 1er et 2ème cycles d’enseignement"/>
        <s v="Total S.Programme 02 - Promotion du sport pour tous et en milieux éducatif et spécialisé"/>
        <s v="Total S.Programme 01 - Promotion de l'Investissement"/>
        <s v="Total S.Programme 01 -développement  de l'agriculture"/>
        <s v="Total S.Programme 03: Lutte contre la désertification et la restauration des terres"/>
        <s v="Total S.Programme 02 - Aménagement du foncier"/>
        <s v="Total S.Programme 001- développement des infrastructures routriées"/>
      </sharedItems>
    </cacheField>
    <cacheField name="Numéro d'individualisation " numFmtId="0">
      <sharedItems containsBlank="1" containsMixedTypes="1" containsNumber="1" containsInteger="1" minValue="1" maxValue="8" count="320" longText="1">
        <m/>
        <s v="N1.006.022.04.4837.000.037.07.004"/>
        <s v="N1.019.074.01.4837.000.037.11.001"/>
        <s v="S1.021.080.02.4837.000.037.18.013"/>
        <s v="N1.024.090.01.4037.000.037.20.001"/>
        <s v="N1.024.090.01.4037.000.037.13.025"/>
        <s v="N1.024.091.02.4037.000.037.21.043"/>
        <s v="S1.027.105.01.4037.000.037.19.016"/>
        <s v="N1.051.094.01.4837.000.037.17.005"/>
        <s v="S1.021.080.02.4737.000.037.24.001"/>
        <s v="S1.021.080.02.4737.000.037.24.002"/>
        <s v="S1.021.080.02.4737.000.037.24.004"/>
        <s v="S1.027.105.01.4737.000.037.24.001"/>
        <s v="S1.030.114.01.4737.000.037.24.001"/>
        <n v="1"/>
        <s v="S1.024.090.01.4050.000.050.23.001"/>
        <s v="N1.024.090.01.4050.000.050.24.001"/>
        <s v="S.1.024.090.01.4050.000.050.23.003"/>
        <s v="N.1.024.090.01.4050.000.050.18.004"/>
        <s v="N.1.024.090.01.2050.000.050.24.001"/>
        <s v="N / I"/>
        <n v="8"/>
        <s v="S102007601474900004924001"/>
        <s v="NI"/>
        <s v="N102409001204900004924001"/>
        <s v="N100602101410700004924003"/>
        <s v="S102710501484900004924001"/>
        <s v="N102108002204900004923001"/>
        <s v="ND"/>
        <s v="NK5.521,3,262.132.12,01"/>
        <s v="NE5.521,8,262.132.21,02"/>
        <s v="N1.024.090.01.2032.000.032.24.003"/>
        <s v="Non individualisée"/>
        <n v="4"/>
        <s v="NK5.731,1,262.132.10,01"/>
        <s v="NK5.731,1,262.132.14.01"/>
        <s v="S1.027.105.01.4032.000.032.24.001"/>
        <n v="3"/>
        <s v="NF5.852,8,262.132.06,01"/>
        <s v="N1.005.020.01.2032.000.032.24.002"/>
        <n v="2"/>
        <s v="NE5.176.3.262.132.18.01"/>
        <s v="NE5.176.3.262.132.18.02"/>
        <s v="S1 020 076 01 4732 000 032 24 001"/>
        <s v="N1 024 090 02 2032 000 032 16 219"/>
        <s v="N1 024 090 02 2032 000 032 17 196"/>
        <s v="NI, Prog 2025"/>
        <s v="S102007601470100000124001"/>
        <s v="N102409001200100000125001"/>
        <s v="N102409001200100000124002"/>
        <s v="001/FSDRS/WA/DPSB/2021"/>
        <s v="001/FSDRS/WA/DPSP/2020"/>
        <s v="N.E.5.522.3.262.101.22.01 "/>
        <s v="N.F.5.521.2.262.101.06.02, N1 024 090 01 4001 000 001 06 032"/>
        <s v="N.K.5.521.2.262.101.11.02 N1 024 090 01 4001 000 001 11 011"/>
        <n v="7"/>
        <s v="N105109502200100000125001"/>
        <s v="N.E.5.342.2.262.101.21.01"/>
        <s v="N.E.5.176.3.262.101.18.01"/>
        <s v="N.E.5.176.3.262.101.18.02"/>
        <s v="002/FSDRS/WA/DPAT/2014, S1 019 074 01 4801 000 001 14 002"/>
        <s v="016/FSDRS/WA/DPSB/2014"/>
        <s v="026/FSDRS/WA/DPAT/2014"/>
        <s v="004/FSDRS/WA/DPSB/2018, S1 021 080 02 4001 000 001 18 020"/>
        <s v="005/FSDRS/WA/DPSB/2018, S1 021 080 02 4001 000 001 18 021"/>
        <s v="N.K.5.852.8.262.101.10.01, N1 005 017 02 4001 000 001 10 002"/>
        <s v="N1 010 041 04 4808 000 008 11 001"/>
        <s v="N1 019 074 01 4808 000 008 18 004"/>
        <s v="N1 019 074 01 4808 000 008 18 005"/>
        <s v="N1 027 105 01 4808 000 008 18 007"/>
        <s v="S1 027 105 01 4808 000 008 07 012"/>
        <s v="N1 027 105 01 4808 000 008 06 001"/>
        <s v="N1 051 094 02 4808 000 008 22 008"/>
        <s v="N1 012 049 01 4808 000 008 12 004"/>
        <s v="/"/>
        <s v="N1 051094 01 2008 000 008 24 001"/>
        <s v="N1 012 049 01 4035 000 045 10 006"/>
        <s v="N1 012 051 01 4845 000 045 10 005"/>
        <s v="S1 021 079 01 4001 000 045 13 001"/>
        <s v="N1 021 080 02 4845 000 045 07 008"/>
        <s v="N1 021 080 02 4845 000 045 08 009"/>
        <s v="S1 021 080 02 4845 000 045 08 001"/>
        <s v="S1 021 080 02 4845 000 045 20 004"/>
        <n v="5"/>
        <s v="N1 051 093 01 4845 000 045 22 005"/>
        <s v="N1 019 074 01 4845 000 045 18 001"/>
        <s v="N1 019 074 01 4845 000 045 18 002"/>
        <s v="N1 006 021 01 4045 000 045 10 001"/>
        <s v="N1 006 022 04 4845 000 045 06 002"/>
        <s v="S1 027 105 01 4845 000 045 07 021"/>
        <s v="N1 024 090 01 4045 000 045 12 004"/>
        <s v="N1 024 090 01 4045 000 045 13 001"/>
        <s v="N1 024 090 01 4045 000 045 21 003"/>
        <s v="NE 5 721 3 145 225 30 19"/>
        <s v="NE.5.521.2.214.045.01.03"/>
        <s v="S1.006.022.04.4839.000.039.06.001"/>
        <s v="S1.006.022.04.4839.000.039.07.002"/>
        <s v="N1.011.044.01.4839.000.039.10.001"/>
        <s v="N1.012.049.01.4839.000.039.11.001"/>
        <s v="N1.019.074.01.4839.000.039.18.003"/>
        <s v="C1.021.079.01.4839.000.039.14.001"/>
        <s v="N1.021.080.02.4839.000.039.22.001"/>
        <s v="C1.021.080.02.4839.000.039.18.002"/>
        <s v="C1.021.080.02.4839.000.039.18.003"/>
        <s v="C1.021.080.02.4839.000.039.20.004"/>
        <s v="N1.024.090.01.4039.000.039.17.001"/>
        <s v="N1.027.105.01.4839.000.039.06.001"/>
        <s v="N1.027.105.01.4839.000.039.16.011"/>
        <s v="C1.027.105.01.4839.000.039.14.012"/>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5.020.01.4811.000.011.11.005"/>
        <s v="N1.005.017.02.4811.000.011.07.017"/>
        <s v="S1.006.022.04.4011.000.011.07.006"/>
        <s v="S1.006.022.04.4011.000.011.06.001"/>
        <s v="S1.006.022.04.4011.000.011.06.002"/>
        <s v="N1.012.051.01.4811.000.011.20.002"/>
        <s v="N1.021.080.02.4811.000.011.11.001"/>
        <s v="S1.021.080.02.4811.000.011.18.006"/>
        <s v="N1.024.090.01.4011.000.011.18.001"/>
        <s v="N1.024.090.01.4011.000.011.13.011"/>
        <s v="N1.024.090.01.4011.000.011.18.009"/>
        <s v="N1.024.090.01.4011.000.011.11.013"/>
        <s v="N1.024.090.01.4011.000.011.17.015"/>
        <s v="N1.024.090.01.4011.000.011.18.018"/>
        <s v="N1.024.090.01.4011.000.011.21.005"/>
        <s v="N1.024.090.01.4011.000.011.14.008"/>
        <s v="N1.024.091.01.4008.000.011.21.001"/>
        <s v="N1.024.090.01.4011.000.011.14.004"/>
        <s v="N1.024.090.01.4011.000.011.14.002"/>
        <s v="N1.024.090.01.4011.000.011.18.007"/>
        <s v="N1.024.090.02.4011.000.011.11.027"/>
        <s v="S1.027.105.01.4811.000.011.14.009"/>
        <s v="N1.027.105.01.4811.000.011.06.008"/>
        <s v="N1.051.094.01.4811.000.011.22.005"/>
        <s v="N1.005.017.02.4853.000.053.22.005  Etude et réalisation d'une Unité Républicaine de Sécurité (URS) avec 04 logements à In Salah."/>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NK 5 721 2 262 027 16"/>
        <s v="NK 5 721 2 262 027 23"/>
        <s v="NK 5 721 2 262 027 17"/>
        <s v="NE 5 721 3 262 027 31"/>
        <s v="NE5.521.3.214.011.01.04"/>
        <s v="NE5.521.3.214.011.01.03"/>
        <s v="NE5.721.3.225.111.02_x000a_N1.021.080.02.2011.000.011.17.022"/>
        <s v="NE5.721.3.225.111.22_x000a_N1.021.080.02.2011.000.011.18.029"/>
        <s v="NE5.521.3.214.058.23.04"/>
        <s v="NL5.531.1.214.058.23.08"/>
        <s v="N1 021 081 01 3006 000 058 14 013"/>
        <s v="NF5.521.2.214.239.85"/>
        <s v="NL5.521.2.214.239.01"/>
        <s v="NL5.521.2.214.239.02"/>
        <s v="N1.051·093·01·2039·000·039·15·160"/>
        <s v="N 1 024 090 01 2056 000 056 21 485"/>
        <s v="N 1 024 090 01 2056 000 056 21 484"/>
        <s v="NE 5 721 3 225 130 31"/>
        <s v="NF5.521.2.214.230.01.86_x000a_(N.1.024.090.01.2030.000.030.16.066)"/>
        <s v="NL5.521.2.214.230.01.03_x000a_(N.1.024.090.01.2030.000.030.16.067)"/>
        <s v="NK5.523.2.262.010.44_x000a_"/>
        <s v="NF562342621020605"/>
        <s v="NF562322621020603"/>
        <s v="Etude, construction et équipement de 04 CEM (Oued Fodda, Boukader,El Karimia,Sidi Abderrahmane )"/>
        <s v="NF562282621020605"/>
        <s v="NF562212621020606"/>
        <s v="NK5.731.1.268.583.13.01_x000a_N.1.027.105.01.4855.000.055.13.003."/>
        <s v="NK562322621021305"/>
        <s v="NK562122621021101"/>
        <s v="NK562152621021102"/>
        <s v="Suivi et réalisation d'une zone industrielle à Boukadir 2, Wilaya de Chlef  "/>
        <s v="Suivi et réalisation d'une zone industrielle à Oued Sly (Tranche 2) "/>
        <s v="NK562122621021201"/>
        <s v="Résorption des déficits en VRD"/>
        <s v="ND552782621020201"/>
        <s v="NK562122621021301"/>
        <s v="NF573382621020801"/>
        <s v="NK557512621021304"/>
        <s v="NE573132621022202"/>
        <s v="NF573112621020801"/>
        <s v="NK552232621021001"/>
        <s v="Alimentation en eau potable des zones rurales et éparses de la wilaya à partir de la SDEM de Tenés"/>
        <s v="Transfert de la station de dessalement d’eau de mer de Mainis vers la commune d’Oued Goussine"/>
        <s v="Etude d'adaptation, suivi, contrôle et travaux de réalisation et équipement de 10 centres de proximité pour le stockage intermédiaire des céréales au niveau de la wilaya de chlef"/>
        <s v="N1 021 080 02 2002 000 002 24 002"/>
        <s v="N1 024 090 01 2002 000 002 24 004"/>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K573112621021301"/>
        <s v="NK534292621021302"/>
        <s v="Réalisation  de la STEP de Relizane"/>
        <s v="NK 5 342 3 262 148 13 01 "/>
        <s v="NK 5 323  2 262 068 02"/>
        <s v="NK5 762 8 262.148 11 02"/>
        <s v="Réalisation d'un centre pénitenciaire de 300 détenu à Sidi Moussa_x000d__x000a_"/>
        <s v="N1.007.025.04.4023.000.042.09.001"/>
        <s v=" Suivi, réalisation et équipement d'une mosquée pôle à Tipasa _x000d__x000a_"/>
        <s v="N.1.015.060.01.4030.000.042.10.006"/>
        <s v=" Suivi, réalisation et équipement d'un centre de regroupement à Fouka _x000d__x000a_"/>
        <s v=" Travaux de mise à niveau ,extension et équipement du stade de Koléa (2è Tranche)_x000d__x000a_"/>
        <s v="N.1.021.080.02.4001.000.042.14.001"/>
        <s v="Réhabilitation et amélioration urbaine des vieux quartiers de Cherchell, Koléa, Gouraya , Tipasa, Hadjout et Fouka_x000d_"/>
        <s v=" Réalisation de six (6) réservoirs d'une capacités de 2 000 m3 chaqu'un au daira de Damous ,Gouraya, Cherchell ,Sidi Amar y compris le système d'adduction et de distribution _x000d_"/>
        <s v="Réalisation d'une station d'épuration à Menaceur y compris système de collecte pour la protection du barrage de Boukerdane_x000d_"/>
        <s v="N1.024.090.01.4042.000.042.11.003"/>
        <s v=" Réhabilitation de la RN11 sur plusieurs sections_x000d_"/>
        <s v="N1.020.076.01.4738.000.038.23.001_x000a_Etude d'adaptation, suivi, contrôle et travaux de réalisation et équipement de 09 centres de proximité pour le stockage intermédiaire des céréales au niveau de la Wilaya de Tissemsilt(Décision n° MF/2023/DI/911 du 21/12/2023)"/>
        <s v="N.1.021.080.02.2038.000.038.24.001_x000a_Etude, suivi et réalisation de travaux de VRD primaires et secondaires à travers la wilaya de Tissemsilt - Programme 2024"/>
        <s v="Acquisition des équipements au profit de l'hopital 60 lits à Lardjem (W/ Tissemsilt)"/>
        <s v="REALISATION DES COLLECTEURS PRINCIPAUX D'ASSAINISSEMENT Y COMPRIS SYSTEME EPURATOIRE A BENI CHAIB"/>
        <s v="LA MISE A NIVEAU ET MODERNISATION DE LA STATION DE TRAITEMENT DE DEUR DEUR , LES STATIONS DE POMPAGE BOUGARA, KHEMISTI ET  DEUR DEUR "/>
        <s v="RN14: RECTIFICATION ET RENFORCEMENT DU PK.88+000 AU PK.118+000 SUR 30 KMS"/>
        <s v="RECONSTRUCTION DES CHEMINS DE WILAYA"/>
        <s v="ENTRETIEN DES CHEMINS COMMUNAUX  "/>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s v="REALISATION DE L'EVITEMENT DES VILLES DE KHEMISTI  ET LAAYOUNE SUR 12 KM"/>
        <s v="ENTRETIEN DES CHEMINS DE WILAYA"/>
        <s v="ENTRETIEN DES CHEMINS COMMUNAUX"/>
        <s v="REALISATION DU DEDOUBLEMENT DE LA RN14 ENTRE TISSEMSILT ET LIMITE WILAYA AVEC TIARET SUR 08 KMS AVEC CONSTRUCTION D'UN ECHANGEUR"/>
        <s v="SUIVI ET REALISATION DU DEDOUBLEMENT DE LA RN120 ENTRE LAAYOUNE ET LA LIMITE DE LA WILAYA DE DJELFA SUR 22 KMS"/>
        <s v="ETUDE, REALISATION ET EQUIPEMENT D'UNE COUR DE JUSTICE"/>
        <s v="ETUDE, REALISATION ET EQUIPEMENT D'UN ETABLISSEMENT PENITENTIAIRE DE 300 DETENUS "/>
        <s v="ETUDE ET REALISATION D'UNE UNITE REPUBLICAINE DE SECURITE AVEC 04 LOGTS D'ASTREINTE ET ACQUISITION D'UN GROUPE ELECTROGENE"/>
        <s v="ETUDE, REALISATION ET EQUIPEMENT D'UNE CITE ADMINISTRATIVE A TISSEMSILT"/>
        <s v="SUIVI ET REALISATION DE 2000 LITS  D'HEBERGEMENT"/>
        <s v="SUIVI ET REALISATION DE 4000 PLACES PEDAGOGIQUES"/>
        <s v="SUIVI ET REALISATION DE 1000 LITS D’HEBERGEMENT  "/>
        <s v="ETUDE ET REALISATION D'UN HOPITAL DE 60 LITS"/>
        <s v="SUIVI , RÉALISATION ET ÉQUIPEMENT D'UN HÔPITAL 240 LITS À TISSEMSILT"/>
        <s v="ETUDE, SUIVI ET REHABILITATION DE 22 STADES COMMUNAUX"/>
        <s v="TRAVAUX DE VOIRIE ET RÉSEAUX DIVERS ( VRD)"/>
        <s v="TRAVAUX DE VRD DE L'HABITAT RURAL GROUPÉ À TRAVERS LES WILAYAS DES HAUTS PLATEAUX -PROG 2018 "/>
        <s v="NF5.651.8.262.114.08.01_x000a_N.1.005.020.01.4814.000.014.08.001"/>
        <s v="NI_x000a_"/>
        <s v="NF5.853.2.262.114.08.01_x000a_N.1.006.021.01.4014.000.014.08.004"/>
        <s v="NF5.853.3.262.114.06.01_x000a_N.1.006.022.04.4814.000.014.06.001"/>
        <s v="SF5.853.3.262.114.07.01_x000a_S.1.006.022.04.4814.000.014.07.004"/>
        <s v="NK5.621.8.262.114.11.01_x000a_N.1.012.049.01.4012.000.014.11.002"/>
        <s v="NK5.621.5.262.114.11.01_x000a_N.1.012.051.01.4011.000.014.11.003"/>
        <s v="SF5.175.3.262.114.13.01_x000a_S.1.019.074.01.4814.000.014.13.004"/>
        <s v="NE5.176.3.262.114.18.02_x000a_N.1.019.074.01.4814.000.014.18.005"/>
        <s v="NE5.176.3.262.114.18.01_x000a_N.1.019.074.01.4814.000.014.18.007"/>
        <s v="NE5.176.3.262.114.18.04_x000a_N.1.019.074.01.4814.000.014.18.006"/>
        <s v="NE5.176.3.262.114.18.03_x000a_N.1.019.074.01.4814.000.014.18.008"/>
        <s v="NF5.721.3.262.114.08.03_x000a_N.1.021.080.02.4814.000.014.08.008"/>
        <s v="NF5.721.3.262.114.09.01_x000a_N.1.021.080.02.4814.000.014.09.003"/>
        <s v="SF5.721.8.262.114.18.02_x000a_S.1.021.080.02.4814.000.014.18.009"/>
        <s v="SF5.567.2.262.114.07.01_x000a_S.1.022.084.01.4814.000.014.07.002"/>
        <s v="NF5.521.4.262.114.06.01_x000a_N.1.024.090.01.4814.000.014.06.002"/>
        <s v="NK5.522.3.262.114.10.01_x000a_N.1.024.090.01.4814.000.014.10.004"/>
        <s v="SF5.521.8.262.114.07.12_x000a_S.1.024.090.01.4814.000.014.07.003"/>
        <s v="NE5.522.2.262.114.22.01_x000a_N.1.024.090.01.4814.000.014.22.005"/>
        <s v="NF5.732.1.262.114.08.01_x000a_N.1.027.105.01.4814.000.014.08.011"/>
        <s v="NF5.733.8.262.114.06.01_x000a_N.1.027.105.01.4814.000.014.06.017"/>
        <s v="SF5.731.1.262.114.07.01_x000a_S.1.027.105.01.4814.000.014.07.009"/>
        <s v="NK5.732.1.262.114.11.01_x000a_N.1.027.105.01.4814.000.014.11.014"/>
        <s v="SF5.731.9.262.114.19.01_x000a_S.1.027.105.01.4814.000.014.19.010"/>
        <s v="NE5.731.1.262.114.22.01_x000a_N.1.027.105.01.4814.000.014.22.005"/>
        <s v="SF5.341.4.262.114.13.01_x000a_S.1.051.094.01.4814.000.014.13.008"/>
        <s v="NL5.341.2.262.114.15.01_x000a_N.1.051.094.01.4814.000.014.15.002"/>
        <s v="NK5.342.1.262.114.10.01_x000a_N.1.051.096.01.4814.000.014.10.003"/>
        <s v="N1.051.094.01.4825.000.025.14.004"/>
        <s v="N1.051.096.02.4825.000.025.14.008"/>
      </sharedItems>
    </cacheField>
    <cacheField name=" Intitulé Opération" numFmtId="0">
      <sharedItems containsBlank="1" count="593" longText="1">
        <s v="Étude et réalisation de nouvelles résidences universitaires 18 000 lits: (4000 lits à Ouled Fayet II; 4000 lits à El Alia; 4000 lits à El Djorf; 3000 lits à Said Hamdine; 3000 lits à Ziania) avec dépendances"/>
        <s v="Radiale Oued Ouchaiah-liaison RN 38 -Benghazi"/>
        <s v="Étude et réalisation résidences universitaires de 11.000 lits à Sidi Abdallah avec dépendances à sidi abdellah"/>
        <s v="Sécurité publique au niveau de la capitale et réhabilitation du système de la vidéo surveillance"/>
        <s v="Etude et réalisation de 5000 logements locatifs (y compris viabilisation et les réservations pour les locaux commerciaux)"/>
        <s v="Etude, suivi, acquisition des biens immobiliers et des parcelles de terrains, travaux de restauration et de mise en valeur du secteur sauvegardé de la Casbah d’Alger (2ème tranche)"/>
        <s v="Travaux de protection et d'aménagement de la bande côtière (promenade et plage de la baie d'Alger, 1ere tranche)- Etude et réalisation"/>
        <s v="Réalisation de 20.000 places pédagogiques avec dépendances à Sidi Abdallah"/>
        <s v="Aménagement de l'Oued El Harrach- Travaux et suivi"/>
        <s v="Réalisation du dédoublement de la RN 23 sur 15 km entre Ain Osmane et Djedar"/>
        <s v="Réalisation de dédoublement de la RN 23 du PK 397 au PK 368 sur 29 Km à El Hadjeb (Laghouat)"/>
        <s v="Réalisation de la Station d'épuration (parachèvement des travaux )"/>
        <m/>
        <s v=" Etude d’adaptation, suivi, contrôle et travaux de réalisation et équipement 08 centres de proximités pour stockage des céréales au niveau de la wilaya de Laghouat"/>
        <s v="Réalisation de Mosquée Pole de Laghouat"/>
        <s v="Réalisation et Équipement d'un hôpital Psychiatrique de 120 lits de Laghouat"/>
        <s v="Réalisation et équipement d'un centre anti-cancer à Laghouat"/>
        <s v="Étude, suivi ,et réalisation et équipement d'un Hôpital de 60 lits à Bellil Hassi R'mel"/>
        <s v="Étude, suivi , réalisation et équipement d'un Hôpital de 60 lits à Ain Madhi"/>
        <s v="Viabilisation et aménagement du site universitaire Ouzera"/>
        <s v="Etue d’adaptation, suivi, contrôle et travaux de réalisation et équipement de 12 centre de proximité pour le stockage intermédiaire des céréales au niveaux de la wilaya de Médéa  "/>
        <s v="Réalisation du contournement nord de la ville de Médéa sur 11 kms"/>
        <s v="Dédoublement de la RN18 entre Sidi Naamane et Beni Slimane sur 23 Km (Pk83 au PK 106)"/>
        <s v="Etude, suivi, réalisation et équipement d'un complèxe mère et enfant à Médéa"/>
        <s v="Réalisation et équipement d'un centre anti cancer de 120 lits"/>
        <s v="Réalisation, équipement et exploitation de la station d'épuration des eaux ussées de la ville de Berrouaghia pour 100.000 eq/hab (y compris étude d'exécution)"/>
        <s v="Suivi et réalisation du dédoublement de la RN46 commune de Charef  vers Chef lieu  de la Wilaya de Djelfa du PK00 au PK60 sur 60Km (Wilaya Djelfa)"/>
        <s v="Construction d'un barrage de Souk N'tleta"/>
        <s v="Réalisation de la station de dessalement de l'eau de mer Tamdat Ougemoune de capacité 60 000 m3/j; "/>
        <s v="Réalisation de la pénétrante autoroutière reliant la ville de Tizi Ouzou vers l’autoroute Est/Ouest sur 48 Kms dont 36 Kms dans la wilaya de Tizi Ouzou ; "/>
        <s v="Etude d'adaptation, suivi et réalisation d'un CHU 500 lits à Tizi Ouzou; "/>
        <s v="Réalisation de 6.000 places pédagogiques à Boumerdes"/>
        <s v="Réalisation de 4.000 places pédagogiques à Boumerdes"/>
        <s v="Etude, réalisation et équipement d'un établissement de prévention et réadaptation de 300 détenus à Issers"/>
        <s v="Alimentation en eau potable de la zone Sud Est de la wilaya de Boumerdes à partir du système de dessalement d'eau de mer (SDEM) de cap Djinet"/>
        <s v="Raccordement des systèmes d'AEP de la wilya de Boumerdes Dellys-Boudouaou-Hammadi au SPET."/>
        <s v="Etude, suivi et réalisation d'un hopital de 60 lits à Baghlia"/>
        <s v="Réalisation et équipement d'une maternité de 60 lits à Bordj-Ménaiel"/>
        <s v="Réalisation d'un hopital général de 120 lits à Boudouaou"/>
        <s v="Réalisation d'un hopital de 240 lits à Boumerdes"/>
        <s v="Réalisation et équipement d'un complexe mère-enfant de 80 lits à Boumerdes"/>
        <s v="Etude, suivi et réalisation d'un hopital de 120 lits à Khemis El khechna"/>
        <s v="Evitement de la ville de Boumerdes CW 146- RN 24 sur 10 Kms (lot route et lot ouvrage d'art)"/>
        <s v="Dédoublement de la RN24 entre Figuier (Boumerdes) et Oued Issers sur 15 Kms"/>
        <s v="Evitement de la ville de Boumerdes:lot route et lot ouvrages d'art sur 4,9 Kms"/>
        <s v="Raccordement aval de la station de dessalement d’eau de mer cap djinet"/>
        <s v="Etude et réalisation d'une station d'épuration du parc industriel de Larbaatche   "/>
        <s v="Réalisation de la station d’Epuration des eaux usées des villes de Boudouaou,  Boudouaou El Bahri et Kherrouba_x000a_"/>
        <s v="realisation de la station d'epuration du bassin versant de ouled haddadj"/>
        <s v="Réalisation de l'évitement Est de la ville de Bouira sur 10 Kms"/>
        <s v="Raccordement vers l'autoroute est-ouest, dédoublement de la route reliant l'échangeur Est de Bouira à la ville de Sour El Ghozlanesur 23 Kms"/>
        <s v="Réalisation du dédoublement du CW127 entre RN5 et Sour El Ghozlane sur 08 Km du PK 0+000 au PK 08+000"/>
        <s v="Réalisation du dédoublement de la RN8 entre Sour El Ghozlane et limite de wilaya de M'Sila sur 32 Km (1ere tranche sur 17 Km) (wilaya de bouira)"/>
        <s v="Réalisation et équipement d'un Hôpital 80 lits à Bordj Okhriss "/>
        <s v="Suivi, Réalisation et équipement d'un hôpital 120 lits à Ain Bessem"/>
        <s v="Suivi, réalisation et équipement d'un complexe mère et enfant (CME) à Bouira"/>
        <s v="Réalisation et équipement d'un hôpital 120 lits à M'chedallah"/>
        <s v="Aménagement aval d'alimentation en eau potable du système du barrage Koudiat Acerdoune des centres de : Bouderbala, Kadiria,Aomar,Djebahia et Lakhdaria"/>
        <s v="Réalisation des ouvrages de stockage à travers la wilaya y compris leurs raccordements"/>
        <s v="Étude, réalisation et équipement de station d'épuration des eaux usées de la ville de Ain Bessem (y compris raccordement)"/>
        <s v="etude d'adaptation suivi, contrôle et travaux de realisation et equipement de 08 centres de proximite pour le stokage intermediare des cereales au niveau de la wilaya de bouira "/>
        <s v="Réalisation d'une zone industrielle à Oued El Berdi wilaya de Bouira sur 193 Ha (tranche 2)"/>
        <s v="Réalisation d'une zone industrielle à Dirah,wilaya de Bouira sur 250 Ha"/>
        <s v="Réalisation de la station d'épuration des eaux usées des communes de Larbâa, Bougara et Ouled Slama y compris collecteurs (W, Blida)"/>
        <s v="Réalisation de la station d'épuration des eaux usées de Meftah et le pole urbain de Safsaf y compris collecteurs (W, Blida)"/>
        <s v="Réalisation de la station d'épuration de la ville nouvelle de Bouinan (wilaya de Blida)"/>
        <s v="_x000a_Réalisation de l'évitement de Meftah sur 17 Km avec l'accès au nouveau pôle urbain de Safsaf"/>
        <s v=" Contrôle;suivi et réalisation du contournement Sud de la ville nouvelle de Bouinane entre pk 4+000 (Rn 29-CW 116 Sidi Sarhane )_x000a_"/>
        <s v="   Réalisation, contrôle et suivi du dédoublement de la RN29 entre Bouinan et l'université de Blida y compris l'évitement de la ville Soumaa &quot;linéaire 5,9 km&quot; (W.Blida)"/>
        <s v="_x000a_Etude suivi réalisation et équipement d'une mosquée pole à Blida "/>
        <s v="    Etude d'adaptation, suivi, contôle et travaux de réalisation et équipement de 06 centres de proximité pour le stockage intermédiaire des céréales au niveau de la wilay de Blida"/>
        <s v="Etude d'adaptation, Suivi, Contrôle et travaux de réalisation et équipement de 09 centres de proximité pour le stockage intermédiaire des céréales au niveau de la wilaya de Timimoun"/>
        <s v="Electrification agricole, destiné aus périmètres des cultures stratégiques &quot;appui au développement des cultures stratégiques&quot; W Timimoun"/>
        <s v="Ouverture et aménagement de pistes agricoles sur 300km, destiné aux périmètres des cultures stratégiques &quot;appui au développement des cultures stratégiques&quot; W Timimoun"/>
        <s v="reconstruction de la RN118 du pk 172+000 au pk 192+000 sur 20 km (w,Timimoun)"/>
        <s v="suivi réalisation et équipement d'une cours de justice à Timimoun"/>
        <s v="étude suivi et réalisation d'un hopital de 60 lits à Aougrout"/>
        <s v="amélioration urbaine de l'ancien tissu urbain à travers la wilaya de timimoun-2023"/>
        <s v="Interconnexion RIN-PIAT ligne DTF 400KV Hassi R’mel-Timimoun"/>
        <s v="_x000a_Etude d'adaptation  suivi  control et travaux de réalisation et équipement de 08 centres de proximité pour le stockage intermédiaire des céréales au niveau de la wilaya de Naâma"/>
        <s v="Électrification agricole, destiné aux périmètres des cultures stratégiques, &quot;Appui au développement des cultures stratégiques», Wilaya de Nâama"/>
        <s v="Réalisation de 2000 places pédagogiques à Naâma"/>
        <s v="Réalisation de 1000 lits d'hébergement à Naâma"/>
        <s v="suivi  réalisation et équipement d'une cour de justice à Naâma"/>
        <s v="Reconstruction des 05 ouvrages d'art sur RN 06C Oued founassa avec raccordement de la routes"/>
        <s v="Renforcement de la RN22 du PK 155 au PK 159, PK 180 au PK 195, PK 202 au PK 209 et PK 252 sur 31 Km (W Nâama)"/>
        <s v="Renforcement de la RN 06 DU PK 852+000 au PK 887+000 sur 35 Km"/>
        <s v="N.1.005.017.02.4830.000.030.21.001_x000a_Etude et réalisation d'un système de vidéosurveillance au Chef lieu de la wilaya"/>
        <s v="N.1.005.017.03.4830.000.030.06.020_x000a_ Etude et réalisation d'une école de police à Ouargla ( LFC 2006 ) "/>
        <s v="Total Portefeuille: Intérieur, des collectivités locales et de l'aménagement du territoire."/>
        <s v="N.1.006.021.01.4830.000.030.02.004_x000a_Etude et réalisation et équipement d'un centre régional d'archives (justice)"/>
        <s v="S.1.006.022.04.4830.000.030.06.002_x000a_Réalisation et équipement d'un établissement de prévention 300 places à Ouargla"/>
        <s v="S.1.006.022.04.4830.000.030.07.005_x000a_Réalisation et équipement d'un établissement de prévention de 300 détenus à Touggourt "/>
        <s v=" Portefeuille: Enseignement supérieur et de la recherche scientifique"/>
        <s v="N.1.012.049.01.4830.000.030.12.002_x000a_Suivi et réalisation de 3000 places pédagogiques "/>
        <s v="N.1.012.049.01.4830.000.030.11.003_x000a_Suivi et réalisation de 6000 places pédagogiques"/>
        <s v="N.1.012.051.01.4830.000.030.12.002_x000a_Suivi et réalisation de 1500 lits d'hébergement "/>
        <s v="N.1.012.051.01.4830.000.030.11.003_x000a_Suivi et réalisation de 3000 lits d'hébergement"/>
        <s v="Total Portefeuille: Enseignement supérieur et de la recherche scientifique"/>
        <s v="N.1.015.060.01.4830.000.030.10.002_x000a_Etude, réalisation et équipement d'une salle OMS de 3000 places à Ouargla ( Programme complémentaire 2010)"/>
        <s v="S.1.015.060.01.4830.000.030.06.003_x000a_Etude, réalisation et équipement d'une piscine olympique à Ouargla"/>
        <s v="N.1.015.060.02.4830.000.030.10.004_x000a_ Etude réalisation et équipement de 04 stades de football à Rouissat, Temacine Megarine et Ain Beida ( Programme complémentaire 2010)"/>
        <s v="N.1.019.074.01.4830.000.030.15.003_x000a_Etude et réalisation d'une zone d'activité à Ain Beida"/>
        <s v="N.1.019.074.01.4830.000.030.18.001_x000a_Réalisation d'une zone industrielle à Hassi benabdalah ( Tranche 1)"/>
        <s v="N.1.019.074.01.4830.000.030.18.002_x000a_Réalisation d'une zone industrielle à Hassi benabdalah ( Tranche 2)"/>
        <s v="S.1.020.076.03.4830.000.030.14.007_x000a_ Développement du potentiel productif par l' amélioration des services ,sa modernisation et son extension ( 3 éme tranche )"/>
        <s v="S.1.020.076.03.4830.000.030.13.005_x000a_Développement du potentiel productif par l' amélioration des services ,sa modernisation et son extension ( 2 éme tranche )"/>
        <s v="S.1.020.076.03.4830.000.030.12.002_x000a_Développement du potentiel productif par l' amélioration des services ,sa modernisation et son extension ( 1ére tranche )"/>
        <s v="S.1.021.079.01.4830.000.030.09.001_x000a_Réalisation de 430 logements publics locatifs"/>
        <s v="S.1.021.080.02.4830.000.030.18.002_x000a_Travaux de VRD des lotissements créés dans le cadre de développement de l'offre foncière publique dans les wilayas du Sud -prog .2018 "/>
        <s v="N.1.021.080.02.4830.000.030.22.001_x000a_Travaux d'amenées en hors site au niveau de 51 sites d'habitat rural groupé ( 2392 lots) à travers les commnes de Ouargla , Rouissat , Sidi khouiled , Hassi ben abdallah , Ain beida et N'Goussa ( wilya de Ouargla )"/>
        <s v="N.1.021.080.02.4830.000.030.22.006_x000a_ Travaux d'amenées en hors site au niveau de 19 lotissements urbains ( 4985 lots) à travers les commnes de Ouargla  et  de N'Goussa ( wilya de Ouargla )"/>
        <s v="S.1.027.105.01.4830.000.030.12.006_x000a_Etude d'adaptation, réalisation et équipement d'une maternité urbaine à Hassi Messaoud"/>
        <s v="N.1.027.105.01.4830.000.030.13.003_x000a_Réalisation d'un hôpital de 60 lits à Rouissat"/>
        <s v="N.1.027.105.01.4830.000.030.18.004_x000a_ Etude ,suivi , réalisation et équipement d'un Centre Hospitalo-universitaire de 400 lits à Ouargla"/>
        <s v="N.1.051.096.01.4830.000.030.22.006_x000a_Réalisation d'une système d'évacuation des eaux pour le nouveau pole Ain beida , wilaya de Ouargla ( 02 tations de refoulement ,01 station d'épuration d'une capacité de 35000 eq/h et 26,5 kms de conduites de refoulement )"/>
        <s v="NE5.721.3.268.583.22.02_x000a_N.1.021.080.02.4855.000.055.22.002."/>
        <s v="SE5.721.3.268.583.18.04_x000a_S.1.021.080.02.4855.000.055.18.004."/>
        <s v="NK5.731.1.268.583.13.01_x000a_N.1.027.105.01.4855.000.055.13.003."/>
        <s v="SF5.731.1.268.583.07.02_x000a_S.1.027.105.01.4855.000.055.07.009."/>
        <s v="Réalisation et équipement d'un établissement de rééducation de 500 places à El-Oued"/>
        <s v="Réalisation et équipement d'un établissement de prévention de 300 détenus à Guemar"/>
        <s v="Etude, construction et équipement de 272 classes dont 40 groupes scolaires type 33B+5C+2D, 05 classes en extension et 40 logements d’astreinte."/>
        <s v="Réalisation de 6000 places pédagogiques"/>
        <s v="Réalisation d’une Zone Industrielle à Guemar Wilaya d’EL-Oued (Tranche 2)."/>
        <s v="Etude et réalisation de 1000 logements LPL"/>
        <s v="Travaux d'amenées en hors site au niveau de 07 lotissements urbains (4074 lots) à travers les communes de Guemar, Taghzout, Hassi khalifa, Debila, Ourmes, Reguiba et Bayada (wilaya d'El-Oued)"/>
        <s v="Travaux de VRD des lotissements créés dans le cadre de développement de l'offre foncière publique dans les wilayas du Sud - Programme 2018"/>
        <s v="Travaux de VRD de d'habitat rural groupé à travers les wilayas du Sud - Programme 2018"/>
        <s v="Etude, suivi et réalisation des travaux de VRD des lotissements créés dans le cadre de développement de l’offre foncière publique dans les wilayas "/>
        <s v="Dédoublement de RN 48 avec rectification du profil en travers de la chaussée existante entre Guemar et Stil sur 125 km (1ère tranche sur 35 km à partir de Guemar du PK 90+000 au PK 125 + 000)"/>
        <s v="Etude, suivi et réalisation d'un Hôpital 60 lits à Debila"/>
        <s v="Acquisition d'équipements au profit du CAC de El-Oued"/>
        <s v="Etude, réalisation et équipement d'un hôpital EHS Mère et Enfant à El-Oued  "/>
        <s v="Réalisation et équipement d'un établissement de prévention de 300 détenus à Djamaa_x000a_N.1.006.022.04.4857.000.057.22.002"/>
        <s v="Réalisation d'un E,P  de 300 détenus à M'ghaier_x000a_N.1.006.022.04.4857.000.057.22.003"/>
        <s v="Dédoublement de la R03 (1ére tranche sur 20km)_x000a_N.1.024.090.01.4057.000.057.22.001"/>
        <s v="Etude, réalisation et équipement d'un hôpital 120 lits à Djamaa_x000a_S.1.027.105.01.4857.000.057.22.001"/>
        <s v="N.1.006.022.04.4007.000.007.04.001        N.D.5.853.3.262.107.04.01                                                  Réalisation d'un centre pénitentiaire pour mineurs"/>
        <s v="S.1.006.022.04.4007.000.007.07.003  S.F.5.853.3.262.107.07.01                                                    Réalisation et équipement d'un établissement de prévention de 1000 détenus à Biskra"/>
        <s v="N.1.012.049.01.4006.000.007.11.004   N.K.5.621.2.262.107.11.01                                                            Suivi et réalisation de 6000 places pédagogiques"/>
        <s v="N.1.012.051.01.4005.000.007.11.007 N.K.5.621.5.262.107.11.01                                                                Suivi et réalisation de 3000 lits  d'hébergement"/>
        <s v="S.1.014.057.01.4807.000.007.14.002  FSDRS.75.262.107.14.01                                                                           Etude, réalisation et équipement d'un musée pluridisciplinaire à Biskra"/>
        <s v="N.1.015.060.01.4006.000.007.06.005 N.F.5.742.8.262.107.06.12                                                    Etude, réalisation et équipement d'un centre de regroupement pour jeunes talents en football"/>
        <s v="N.1.019.074.01.4002.000.007.18.009  N.E.5.176.3.262.107.18.02                                                   Réalisation d'une zone Industrielle à Oumeche, wilaya de Biskra, (tranche 2)"/>
        <s v="S.1.019.074.01.4002.000.007.14.002  FSDRS.17.262.107.14.02                                                      Etude et aménagement de deux (02) nouvelles Zones d'activite (Communes de Tolga et Branis)"/>
        <s v="N.1.024.090.01.4007.000.007.21.004 N.E.5.521.2.262.107.21.02                                                  Réalisation du dédoublement de la RN83 sur 15km"/>
        <s v="N.1.027.105.01.4007.000.007.06.006 N.F.5.731.1.262.107.06.01                                                   Réalisation d'un hopital psychiatrique de 120 lits"/>
        <s v="N.1.027.105.01.4007.000.007.08.007 N.F.5.731.1.262.107.08.02                                                   Etude et réalisation d'un hôpital 60 lits à Elkantara"/>
        <s v="N.1.027.105.01.4007.000.007.14.017 N.K.5.733.1.262.107.14.01                                                   Réalisation et équipement d'une maternite 80 lits à Bordj Ben Azzouz"/>
        <s v="S.1.027.105.01.4007.000.007.14.023  FSDRS.73.262.107.14.01                                                                   Etude, suivi, réalisation et equipement d'un hopital de 240 lits à Biskra (Remplacement de l'hopital Hakime Saadane)"/>
        <s v="S.1.027.105.01.4007.000.007.14.024  FSDRS.73.262.107.14.03                                                                       Etude, suivi, réalisation et equipement d'un hopital de 60 lits (Cardio-vasculaire) à Biskra"/>
        <s v="N.1.051.094.01.4007.000.007.17.002 N.E.5.341.8.262.107.17.01                                                   Réalisation du système d'AEP du nouveau pôle Urbain Zhun Ouest-Biskra"/>
        <s v="N.1.051.096.01.4007.000.007.06.005 N.F.5.342.3.262.107.06.01                                                   Réalisation de STEP de Biskra"/>
        <s v="N.1.051.096.01.4007.000.007.12.003 N.K.5.342.2.262.107.12.02                                           Réalisation et extension des collecteurs d'assainissement de dix (10) centres à travers la Wilaya"/>
        <s v="N.1.021.080.02.4851.000.051.22.001_x000a_      Travaux d’amenées  en hors site au niveau de deux lotissements urbains (3 137 lots) à travers les communes de Ouled Djellal et Sidi Khaled (wilaya  de Ouled Djellal)"/>
        <s v="N.1.027.105.01.4851.000.051.23.001_x000a_            Etude, suivi et réalisation d'un complexe mère et enfant de 80 lits       à Ouled Djellal"/>
        <s v="N.1.027.105.01.4851.000.051.24.002_x000a_Etude, suivi et réalisation d'un hôpital de 120 lits à Ouled Djellal"/>
        <s v="N.1.051.096.01.4851.000.051.22.001_x000a_Réalisation de la STEP de Ouled Djellal et Sidi Khaled "/>
        <s v="Réalisation des collecteurs principaux à travers les communes de ghardaia ( sur 55.000 ml )                                                                                                               N1 051 096 01 4847 000 047 22 002"/>
        <s v="Dédoublement du collecteur par la réalisation d'une galerie ovoidale sur 4.500ml N1 051 096 01 4847 000 047 22 003"/>
        <s v="Assainissement et protection contre les crues de la vallée du M'zab (2ème tranche) N1 051 096 01 4847 000 047 22 001"/>
        <s v="Approvisionnement en eau potable et industrielle "/>
        <s v="Adduction et réseaux de distribution en eau potable et industrielle"/>
        <s v="Réalisation de ( 11 ) ouvrages de stockage à travers la wilaya d'une capacité de stockage globale de 15.500 M                                                                                 N1 051 094 01 4847 000 047 22 001"/>
        <s v="Etude, réalisation et équipement d'une école de formation et de perfectionnement des agents de contrôle et de répression des fraudes à Ghardaïa                             N1 022 087 01 4847 000 047 09 001"/>
        <s v="Dédoublement de la RN01 entre Ghardaia et Berriane sur 32 kms ( entre PK538+000 et PK621 + 000 )                                                                                N1 024 090 01 4047 000 047 12 002"/>
        <s v="Dédoublement de la RN 49 entre carrefour RN 1/ RN 49 et carrefour RN 49 / cw 201 (zelfana) sur 20 Km ( 1ere tranche )                                                                N1 024 090 01 4047 000 047 21 003"/>
        <s v="Dédoublement de la RN1 entre Berriane et la limite de la wilaya de Laghouat  sur 18 Km. S1 024 090 01 4047 000 047 14 006"/>
        <s v="Suivi et réalisation de 1000 lits d'hébergement                                                       N1 012 051 01 4034 000 047 12 001"/>
        <s v="Réalisation  de 2000 lits d'hébergement                                                                  N1 012 051 01 4034 000 047 11 004"/>
        <s v="Etude et réalisation  d'une unité Républicaine de sécurité au chef lieu de la wilaya (URS)                                                                                                                       N1 005 017 02 4847 000 047 10 001"/>
        <s v="Maitrise de la situation sécuritaire dans la wilaya de Ghardaia, tranche complémentaire                                                                                                        S1 021 080 02 4847 000 047 10 001"/>
        <s v="Travaux d'amenées en hors site ( y compris réalisation et équipement de reservoir, forages et chateau d'eau ) au niveau de lotissemnets urbains à travers la wilaya de Ghardaia                                                                                                                   N1 021 080 02 4847 000 047 22 009"/>
        <s v="Travaux de réfection des VRD  des sites touchés par les intemperies et viabilisation sites habitat rural                                                                                 S1 021 080 02 4847 000 047 09 010"/>
        <s v="Etude et réalisation d'un système de vidéosurveillance  dans la wilaya de Ghardaia S1 021 080 02 4847 000 047 14 012"/>
        <s v="Etude, suivi et réalisation de travaux d’amélioration urbaine à travers les communes de la wilaya                                                                                              S1 021 080 02 4847 000 047 14 014"/>
        <s v="Travaux de VRD des lotissements créés dans le cadre  de développement de l'offre foncière publique dans les wilaya du Sud                                                        S1 021 080 02 4847 000 047 18 015"/>
        <s v="Etude, suivi et réalisation de travaux de VRD des lotissements  crées dans le cadrede développement de loffre fonciére publique dans les wilaya du  Sud - prog 2020.                                                                                                                           S1 021 080 02 4847 000 047 20 007"/>
        <s v="Réalisation de 800 logements publics locatifs (LPL)                                                S1 021 079 01 4847 000 047 14 001"/>
        <s v="Réhabilitation des logements au niveau des K’sour.                                                S1 021 079 01 4847 000 047 14 002"/>
        <s v="Etude, réalis et équipt d'un tribunal à Ghardaia                                                       N1 006 021 01 4047 000 047 08 002"/>
        <s v="Réalisation  et équipement d'un  établissement de Rééducation de 500 détenus a Ghardaïa                                                                                                                    S1 006 022 04 4847 000 047 07 001"/>
        <s v="Réalisation et équipement d'un E H S  de  psychiatrie à Ghardaia                          S1 027 105 01 4045 000 047 07 003"/>
        <s v="Réalisation et équipement d'un hôpital de 60 lits à  Berriane                                 S1 027 105 01 4045 000 047 06 001"/>
        <s v="Réalisation et équipement d'un hôpital de 120 lits à Guerrara                                S1 027 105 01 4045 000 047 07 002"/>
        <s v="Suiv, réalisation et équipement d’un hôpital 240 lits à Bounoura.                           S1 027 105 01 4847 000 047 14 015"/>
        <s v="  N1.005.017.02.4833.000.033.06.002                                                  Etude et réalisation d'une unité républicaine de sécurité à Illizi avec  04 logts et acquis de groupe électrogène"/>
        <s v="S1.005.020.01.4833.000.033.14.001                                                           Etude, réalisation et équipement en climatisation (400) de 200 logements incessibles à travers la wilaya "/>
        <s v="N1.006.021.01.4833.000.033.08.002                                                    Etude , réalisation et équipement d'une Cour de justice à Illizi"/>
        <s v="S1.021.079.01.4833.000.033.14.002                                                     Etude et réalisation de 1450 logements destinés à la résorption de l'habitat précaire (RHP)"/>
        <s v="S1.021.080.02.4020.000.033.18.004                                                        Travaux de  VRD de d'habitat rural  groupé à travers les wilayas du Sud"/>
        <s v="N1.024.090.01.4033.000.033.19.003                                                  Réalisation de la route BF15-BF15/03 DE Debdeb -Timeroualine sur 105 Kms"/>
        <s v=" S1.024.090.01.4033.000.033.14.002                                                        Modernisation de la RN 54 entre  Bordj Omar Driss  vers Amguid sur 150 km"/>
        <s v=" S1.024.090.01.4033.000.033.14.001                                                        Réalisation du CW N° 02 reliant Oued Samen-Bordj Omar driss sur 210 Km du PK 150 au PK 360"/>
        <s v=" S1.024.090.02.4033.000.033.07.008                                                   Elimination des obstacles à la circulation et balisage au niveau principales pistes"/>
        <s v="S1.024.091.01.4023.000.033.06.003                                                      Renforcement de l'Aérodrome d'Illizi"/>
        <s v="N1.027.105.01.4033.000.033.08.005                                                      Etude et réalisation d'un Hôpital de 60 lits à Bordj Omar Idris"/>
        <s v="N1.027.105.01.4033.000.033.08.006                                                           Etude et réalisation d'un Hôpital de 60 lits à In Amenas "/>
        <s v="S1.027.105.01.4033.000.033.19.003                                                       Suivi et réalisation d'un  hôpital de 120 lits à Illizi"/>
        <s v=" S1.027.105.01.4033.000.033.19.004                                                       Suivi et réalisation d'un  hôpital de 60 lits à Deb Deb"/>
        <s v="N1.051.096.01.4833.000.033.12.002                                                     Réalisation du système d'épuration (lagunage) à Illizi"/>
        <s v="S1 006 022 04 4856 000 056 22 002                                       Etude, réalisation et équipement d'un établiss. de prévention de 300 détenus à Djanet"/>
        <s v="N1 021 079 01 4856 000 056 23 001                                     Etude, Réalisation de 550 logements destinés à la résorption de l'habitat précaire (RHP) wilaya de Djanet."/>
        <s v="N1 021 080 02 4856 000 056 23 001                                         Etude, éclairage public et aménagement des axes principaux"/>
        <s v="N1 027 105 01 4856 000 056 22 002                                          Suivi et réalisation d'un  hôpital de 120 lits à Djanet"/>
        <s v="N1 051 096 02 4856 000 056 23 002                                         Aménagement de 06 Oueds à Djanet : Ifri , Tissouine, Beni ouesken, Aghoum, Tin Alkoume et Arikin (y /compris étude, suivi et travaux)"/>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s v="Etude et réalisation d'un laboratoire régional de la police scientifique et technique à Tam"/>
        <s v="Réalisation et équipement d'un établissement de prévention 500 places à Tamanrasset "/>
        <s v="Réalisation et équipement d'un établissement de prévention 300 places à In Salah"/>
        <s v="Réalisation et équipement d'un établissement de prévention 300 places à In Guezzam"/>
        <s v="Réalisation d’une résidence universitaire de 1000 Lits à Tamanrasset."/>
        <s v="Etude, réalisation et équipement de 05 piscines de proximité couvertes (Tamanrasset, Tinzaouatine, F.Ezzoua, In Guezzam et In Amguel)"/>
        <s v="Etude pour la création et viabilisation de 05 centres de vie sur l'axe de la RN 1 Carrefour Abalessa/Taman - Ouhagene - Molay Lahcene - Takareft et Imlaoulaouene et réalisation des travaux de viabilité"/>
        <s v="Travaux de VRD des lotissements créés dans le cadre de développement de l'offre foncière publique dans les wilayas du Sud- Prog.2018"/>
        <s v="Réalisation de la route Silet - Tin Zaouatine sur 367 Km (2 ère tranche sur 207 KM)"/>
        <s v="Réalisation de la piste Tinzaouatine-In Guezzam sur 365 km "/>
        <s v="Modernisation de la RN 01 sur 258 KM (1 ère tranche sur 150 KM)"/>
        <s v="Réalisation de la transsaharienne entre Silet Timiaouine sur 240 Km "/>
        <s v="Réalisation de la piste reliant Hassi Tiguert à hassi Tirririne sur 495 km (2ème tranche)"/>
        <s v="Modernisation de la RN 01 sur 114 KM entre Arak et la limite de la wilaya de Ghardaïa (1 ère tranche)"/>
        <s v="Réalisation de la RN 55 reliant Idles et Djanet (2éme tranche sur 84 Km)"/>
        <s v="Réalisation de la route reliant Idles et Djanet 100 Km"/>
        <s v="Etude et réalisation des voies de circulation au niveau de la piste d’atterrissage et ses annexes à Hassi Tiririne"/>
        <s v="Etude et réalisation de la piste Tamanrasset-In Azaoua sur 292 km (1ère tranche)"/>
        <s v="Réalisation de dédoublement de la RN01 avec échangeur entre Tamanrasset et l'Aéroport sur 12 Km"/>
        <s v="Réhabilitation de la piste reliant la RN 01 - In Eker - Tinraram sur 50 Kms, dans le cadre du programme de décontamination des sites nucléaires dans le sud algérien"/>
        <s v="Revêtement de la piste reliant Silet-Tin Zaouatine sur 367 Km (1 ère tranche)"/>
        <s v="Etude, réalisation et équipement d'un Hôpital 240 lits à Tamanrasset "/>
        <s v="Réalisation et équipement d'un l'hôpital psychiatrique de 120 lits à Tamanrasset"/>
        <s v="Alimentation en eau potable de Timoultine et Djabel Lahdidi (Wilaya de Tamanrasset)"/>
        <s v="F1.027.105.01.4048.000.053.22.004                                  Etude , réalisation et équipement d'un hôpital de 120 lits à In Salah"/>
        <s v="N.1.005.017.02.4054.000.054.22.002 Etude et réalisation d'un poste frontalier mixte (DGSN-DGD) et acquisition d'un groupe électrogène à Tinzaouatine"/>
        <s v="N.1.024.090.01.4054.000.054.22.001 Etude et ouverture de la piste Tirek-Bordj Badji Mokhtar sur 225 km"/>
        <s v="N.1.024.091.01.4054.000.054.22.001 Réalisation de la nouvelle piste d'atterrissage sur 3000x45 m et ses annexes à l'aérodrome de Tinzaoutine"/>
        <s v="N.1.024.091.01.4054.000.054.22.002 Etude et réalisation d'une nouvelle piste d'atterrissage sur 08/26 sur 3200 x 45 m et ses annexes à l'aérodrome d'In Guezzam"/>
        <s v="N.1.024.091.01.4054.000.054.22.003 Etude et réalisation des voies de circulation au niveau de la nouvelle piste d’atterrissage et ses annexes de l’aérodrome de Tinzaouatine"/>
        <s v="N.1.027.105.01.4054.000.054.22.003 Etude, réalisation et équipement d'un Hôpital 60 lits à In Guezzam"/>
        <s v="N.1.027.105.01.4054.000.054.22.004 Etude, réalisation et équipement d'un Hôpital 60 lits à Tin Zaouatine"/>
        <s v="N.1.051.094.01.4854.000.054.22.001 Alimentation en eau potable Zone Abelkane, commune In Guezzam"/>
        <s v="N.1.012.049.01.3003.000.030.24.001_x000a_Réalisation d'une école nationale supérieure (ENS)de 2000 place pédagogique à Ouargla"/>
        <s v="N.1.020.076.01.4730.000.030.24.001_x000a_Etude d'adaptation , suivi , contrôle et travaux de réalisation et équipement de 09 centres de proximité pour le stockage intermédiaire des céréales au niveau de la wilaya de ouargla"/>
        <s v="Electrification agricole, destiné aux périmetres des cultures strategiques, « Appui au développement des cultures stratégiques», W Ouargla"/>
        <s v="N.1.024.090.01.2030.000.030.24.004_x000a_Modernisation de la RN 51 du PK 90 au PK 140 sur 50 Km (W Ouargla)"/>
        <s v="Entretien des Routes Nationales -Exercice 2025 (W.Ouargla)"/>
        <s v="N.1.024.091.01.2020.000.030.24.002 Renforcement de la piste principale de l'aérodrome de Hassi Messaoud et ses annexes"/>
        <s v="N.1.006.021.01.4113.000.055.23.001."/>
        <s v="/"/>
        <s v="N.1.021.080.02.2055.000.055.23.001."/>
        <s v="N.1.021.080.02.2055.000.055.24.004."/>
        <s v="N.1.024.090.01.2055.000.055.24.001."/>
        <s v="N.1.024.090.02.2055.000.055.25.001."/>
        <s v="N1.024.090.01.2039.000.039.24.004"/>
        <s v="S1.020.076.01.4739.000.039.23.001"/>
        <s v=" Réalisation d'une cour de justice a El- M'ghaier"/>
        <s v="Etude d'adaptation, suivi, contrôle et travaux de réalisation et équipement de 04 centres de proximité pour le stockage intermédiaire des céréales au niveau de la wilaya d'el M'Ghaier_x000a_S.1.020.076.01.4757.000.057.23.001"/>
        <s v="Amélioration urbaine de l'ancien tissu urbain à travers la wilaya d'El M'Ghair-2023_x000a_N.1.021.080.02.2057.000.057.23.001"/>
        <s v="Dédoublement de la RN03 entre Oum Etoyour et El-M'Ghaier (Sidi Khellil) sur19km N.1.024.090.01.2057.000.057.23.003"/>
        <s v="Dédoublement de RN03 entre Sidi khelil et tendla sur 23 km (W.El M’Ghair)_x000a_N.1.024.090.01.2057.000.057.24.001"/>
        <s v="S.1.020.076.01.4707.000.007.23.001_x000a_Etude d'adaptation,suivi,contrôleet travaux de réalisation et equipement de 08 centres de proximité pour le stockage intermédiaire des céréales au niveau de la wilaya de Biskra"/>
        <s v="N.1.024.090.01.2007.000.007.24.004_x000a_Réalisation du dédoublement de la RN83 sur 15km (W-Biskra)"/>
        <s v="N.1.024.090.01.2007.000.007.24.003_x000a_Réalisation du dédoublement de la RN03 sur 26 km du PK336 au PK 342 et du PK363 au PK383 (2éme tranche) ( W-Biskra)"/>
        <s v="N.1.024.090.01.2007.000.007.24.002_x000a_Réalisation du dédoublement de la RN 46 sur 25km entre PK 219 et PK 244 ( W-Biskra)"/>
        <s v="N.1.051.096.01.2007.000.007.24.001_x000a_Réalisation et rénovation des collecteurs principaux d'assainissement de la ville Biskra"/>
        <s v="NI_x000a_Réalisation d'une cour de justice à Ouled Djellal"/>
        <s v="N.1.021.080.02.2051.000.051.23.001_x000a_Amélioration urbaine de l’ancien tissu urbain à travers la wilaya de Ouled Djellal-2023"/>
        <s v="NI_x000a_Réalisation , équipement et électrification de 2200 MI de forages Albien pour l'irrigation des palmerais à travers les communes de Ouled Djellal , Sidi Khaled et Besbes ( W , Ouled Djellal )"/>
        <s v="Renforcement de la RN 107 du PK 0+000 au PK24+000 sur  24 km                 Non individualisée"/>
        <s v="Dédoublement de la RN1 &quot; 1ere tranche sur 10 Km &quot; wilaya de ghardaia     N1 024 090 01 2047 000 047 24 003"/>
        <s v="Electrification agricole,  destiné aux périmètres des cultures stratégiques,   « Appui au développement  des cultures stratégiques »,  W Ghardaia            Non individualisée"/>
        <s v="Etude d'adaptation, suivi, contrôle et travaux de réalisation et équipement de 08 centres    de proximité pour le stockage intermédiaire des céréales au niveau de la wilaya de Ghardaia                                                                         S1 020 076 01 4747 000 047 23 001"/>
        <s v="Etude, suivi et réalisation des travaux  de 04 lotissements sociaux (6956 lots ) crées dans le cadre du développement de l'offre fonciere publique dans les régions du sud à berriane, guerrara wilaya de ghardaia ( programme2024 )                                                                                                       N1 021 080 02 2047 000 047 24 001"/>
        <s v="N1 024 090 01 2058 000 058 24 002"/>
        <s v="NI"/>
        <s v="S1.020.076.01.4758.000.058.24.001"/>
        <s v="024 : Travaux Publics et Infrastructures de Base"/>
        <s v="090 : Infrastructures routières et autoroutières"/>
        <s v="01 : Développement des infrastructures routières"/>
        <s v="N1.024.090.01.2033.000.033.24.004 Achèvement de la réalisation du CW 02 Illizi - Oued Samen sur 45 Km du  PK 105 au PK 150 (w.d'Illizi)"/>
        <s v="N1.024.090.01.2033.000.033.23.003  Aménagement et revetement des pistes au niveau de la wilaya d'Illizi sur 149 Km"/>
        <s v="020 : Agriculture et du Développement Rural"/>
        <s v="076 : Agriculture et développement rural"/>
        <s v="03 : Développement rural et gestion équilibrée et durable des territoires"/>
        <s v="Electrification agricole, destiné aux périmètres des cultures Stratégiques, &quot;Appui au développement des cultures stratégique&quot; W.Illizi"/>
        <s v="N 1 021 080 02 2056 000 056 23 001  Amélioration urbaine de l'ancien tissu urbain à travers la wilaya de Djanet - 2023."/>
        <s v="N 1 024 090 01 2056 000 056 23 003 Aménagement et revêtement des pistes au niveau de la wilaya de Djanet  sur 90 km."/>
        <s v="Réalisation de la route reliant CW 501 et la route BF10-BF11 sur 88 km."/>
        <s v="Réalisation de la route reliant Tin Merzouga et la route BF11-BF12 sur 65 km."/>
        <s v="Réalisation de la route reliant BF10 et BF11 sur 155 km."/>
        <s v="Réalisation de la route reliant BF11 et BF12 sur 110 km."/>
        <s v="N1.051.094.01.2011.000.011.24.001"/>
        <s v="AE 2023"/>
        <s v="AE 2024"/>
        <s v="N1.024.090.01.2011.000.011.23.005"/>
        <s v="N1.024.090.02.2011.000.011.24.003"/>
        <s v="N1.012.049.01.4001.000.011.23.001"/>
        <s v="Electrification agricole destiné aux périmétres des cultures stratégiques ( Appui au développement des cultures stratégiques) w in salah"/>
        <s v="Amélioratoin urbaine de l'ancien tissu urbain à travers la wilaya d'In Salah - 2023"/>
        <s v="Renforcement de la RN 52 Sur 30KM du PK_x000a_222+600 au PK 252+600"/>
        <s v=" N1 021 080 02 2054 000 054 23 001 Amélioration urbaine de l'ancien tissu urbain à travers la wilaya d'In Guezzam - 2023"/>
        <s v="N.1.024.090.01.2054.000.054.23.002 Réalisation de la route entre Tirek - Timiaouine, sur 71 Km ( W. In Guezzam)"/>
        <s v="N.1.024.090.01.2054.000.054.24.003 Modernisation de la RN1 sur 40,5 kms du PK 2230+000 au PK 2270+500 (1er tranche) (W.In Guezzam)"/>
        <s v="Travaux L'amélioration urbaine DOTATION 2013 "/>
        <s v="VRD Primaires et secondaires"/>
        <s v="VRD Primaires et second   1ère Tranche DOTATION 2015 "/>
        <s v="VRD Primaires et secondaires pour lotissements Sociaux"/>
        <s v="Modernisation de la RN 01 sur 570 km entre In Geuzzam et la limite de la wilaya de Ghardaïa(1 ère Tranche) "/>
        <s v="Etude, Rehabilitation et Réalisation des tronçons de voies d'acces aux unités militaires sur 560 km a travers les wilayas de Tamanrasset, Tebessa et Naama (y compris contrôle et suivi)"/>
        <s v="VRD Primaires et secondaires à travers les Wilayas "/>
        <s v="VRD Primaires et secondaires à travers les Wilayas - Programme Additionnel 2018, 2eme Tranche- "/>
        <s v="Modernisation de la RN 01 sur _x000a_570km y compris la réalisation_x000a_ d'ouvrage d'art (1er tranche)"/>
        <s v="PACE2016: Entretien Des Routes Nationales Remise à niveau des routes national"/>
        <s v="Projet de la ville nouvelle d'el-meniaa"/>
        <s v="Etude et réalisation de la route reliant Mih Nacer El-Borma (limite avec wilaya d'Ouargla) sur 200 kms"/>
        <s v="Revêtement de la piste reliant Douar El Ma à Bir Dher sur 150 km (W. El-Oued)"/>
        <s v="Etude et réalisation de la piste reliant Bir Dher à Bir Lahrech sur 65 kms (W. El-Oued"/>
        <s v="Réalisation de12700 ML de forges profonds dans la wilaya d' EL Oued destinés à l'agriculture"/>
        <s v="Revétement de la  route Azzane - Col d'Anai sur 115 km."/>
        <s v="Revétement de la  route Takisset - Col d'Anai sur 115 km."/>
        <s v="Travaux des VRD  des lotissements crées dans le cadre de l'offre fonciére dans les régions du Sud et des Hauts plateaux -Programme 2019-"/>
        <s v="_x000a_réalisation de la rocarde longeant les frontière tunisiennes entre Bire Yaakoub et Bir El Guelta en passant par El Borma sur 250 KM et réhabilitation de la Rn53 entre PK 155 et PK237 en lot(W.Ouargla)"/>
        <s v="étude, ouverture de piste Bire Colas- Akfou (bornee frontaliere10) sur 53 KM et Bir Yaakoub vers la frontalier (borne frontalière 8) sur 6,4 KM (W.Ouargla )"/>
        <s v="N1 005 017 02 4823 000 023 11 008_x000a_Etude et réalisation d'un système de vidéosurveillance de la wilaya de Annaba"/>
        <s v="N1 005 020 01 4823 000 023 08 006_x000a_Etude, réalisation et équipement d’un centre national de formation et de perfectionnement et de recyclage du personnel des collectivités locales à El Bouni, Annaba"/>
        <s v="N1 006 021 01 4023 000 023 04 001_x000a_Etude, réalisation et équipement d'une cour de justice à Annaba"/>
        <s v="Etude et taravaux de mise à niveau de la station d'épuration d'annaba y compris l'amélioration de la collecte des eaux usées et les infrastructures de transfert des eaux épurées vers le périmétre agricole de Bounamoussa et le complexe d'EL Hadjar (Wilaya d'Annaba) "/>
        <s v="N1 024 090 01 2023 000 023 24 003_x000a_Dédoublement de la RN21 entre El Hadjar et la limite de la wilaya de Guelma sur 18 Kms (1 ere Tranche) (W d'Annaba)_x000a_"/>
        <s v="N1 024 090 01 4023 000 023 08 006_x000a_Etude et réalisation d'un chemin communal y compris les ouvrages d'art reliant Ras El Hamra à Oued Begrat sur 08 km Annaba et Seraidi."/>
        <s v="N1 024 091 01 4023 000 023 09 001"/>
        <s v="Etude et Réalisation d'un parking avion E pour la nouvelle aérogare de Annaba"/>
        <s v="Réalisation du dédoublement de la RN 16 entre la limite de la wilaya de Souk ahras et la limite de la wilaya de Tarf via l'autoroute Est/Ouest sur 42 Km "/>
        <s v="Réalisation d'un viaduc sur RN 16 au PK 69+800(wilaya de guelma)"/>
        <s v="Etude et réalisation de 2000 places pédagogiques"/>
        <s v="Suivi et réalisation de 2000 Lits d'hébergement à El-Tarf"/>
        <s v="Etude et réalisation de 1500 lits"/>
        <s v="Suivi et réalisation de 4000 places pédagogiques à El-Tarf"/>
        <s v="Réalisation de la station eau dessalement des eaux de mer"/>
        <s v="Travaux de raccordement à Laval  de la station de dessalement d’eau de mer . D’EL TARF   lot 0 01 : SDEM ver ANNABA"/>
        <s v="Travaux de raccordement à Laval  de la station de dessalement d’eau de mer . D’EL TARF Lot n 2 : SDEM ver RMC"/>
        <s v="Travaux de raccordement à Laval  de la station de dessalement d’eau de mer . D’EL TARF LOT n 03-1 : RMC LAC DES OISEAUX VERS MEXA "/>
        <s v="Travaux de raccordement à Laval  de la station de dessalement d’eau de mer . D’EL TARF LOT n 03-2: RMC MEXA –RV EL KALA"/>
        <s v="Travaux de raccordement de la station de dessalement d’eau de mer .LOT n 04 : RMC LAC DES OISEAUX –RMC daghoussa"/>
        <s v="Travaux de raccordement de la station de dessalement d’eau de mer .LOT n 05 : RMC daghoussa EL TARF Sud Drean"/>
        <s v="Construction et mise en service du barrage boukhroufa ( bouteldja )"/>
        <s v="Etude et Réalisation de  1000 km de réseaux éléctriques basse tension et moyenne tension"/>
        <s v="Etude, suivi, aménagement et réalisation des pistes agricoles améliorées et aménagements des pistes existantes sur 520 km"/>
        <s v="Electrification agricole sur 500 km"/>
        <s v="5000 logements publics locatifs"/>
        <s v="Suivi, réalisation et équipement d’une station d’épuration à Babar"/>
        <s v="Suivi, réalisation et équipement d’une station d’épuration à Chechar"/>
        <s v="Réalisation et suivi du dédoublement de la RN 88 reliant Kais -limite de la wilaya de Batna sur 18 km."/>
        <s v="Etude réhabilitation et développement de la zone d’activité de BAGHAI"/>
        <s v="Etude ,réalisation et réhabilitation des zones d’activité de Ain touila, M’toussa, El mahmel.   "/>
        <s v="Suivi et réalisation de 6 000 places pédagogiques."/>
        <s v="Suivi et réalisation de 3000 lits d’hébergement"/>
        <s v="Etude, construction et équipement d'un Centre Régional de  regroupement des Equipes Nationales à Ain Silane "/>
        <s v="Centrale Electrique cycle combiné 1266,71 MW à Remila - Daira de kais"/>
        <s v="Réalisation du barrage lazreg  (w . Khenchela)"/>
        <s v="Etude, réalisation et gestion de la STEP de la ville de Oum El Bouaghi"/>
        <s v="Travaux de raccordement en energie electrique pour les expoloitations agricoles"/>
        <s v="Réalisation et équipement d'un hôpital 120 lits à Ain Fakroun_x000d__x000a_"/>
        <s v="Réalisation d'un hôpital 240 lits à Ain M'Lila_x000d__x000a_"/>
        <s v="Réalisation d'un hôpital 60 lits à Ain Kercha_x000d_"/>
        <s v="Etude, réalisation et gestion de la station d'épuration de la ville de Ain Fakroun _x000d__x000a_"/>
        <s v="Etude, Réhabilitation et développement de la zone d'activités d'Oum El Bouaghi Est _x000d__x000a_"/>
        <s v="Etude, Réhabilitation et développement de la zone d'activités d'Oum El Bouaghi Est "/>
        <s v="Réalisation et équipement d'un centre de regroupement sportif  à Zorg_x000d__x000a_"/>
        <s v="Réalisation d'une zone industrielle à Ouled Gacem, wilaya d'Oum El Bouaghi sur 399,85 ha._x000d_"/>
        <s v="Etude et construction d'un centre des brulés"/>
        <s v="Réalisation et équipement d'un Hôpital 60 lits à Oum Toub (1ère tranche) (W.Skikda)"/>
        <s v="_x000a_Réalisation de la station d’épuration du groupement urbain de FILFILA"/>
        <s v="Réalisation d'une zone industrielle à M'daourouch, wilaya souk ahras"/>
        <s v="Etude et réalisation d'un centre frontalier mixte (DGSN - DGD) avec (05) logements de fonction et acquisition d'un groupe électrogène à Ouled-Moumen"/>
        <s v="Etude et réalisation d'une Unité Républicaine de Sécurité (U.R.S) à Souk-Ahras"/>
        <s v="Suivi et réalisation de 6000 places pédagogiques"/>
        <s v="Réalisation d'un hôpital de 120 lits à M'Daourouch"/>
        <s v="Etude d'adaptation, suivi et réalisation d'un hôpital 120 lits en remplacement de l'ancienne structure à Sedrata"/>
        <s v="Etude, suivi et réalisation d'un hôpital de 120 lits à Souk-Ahras"/>
        <s v="Etude d'adaptation , suivi, cntrole  et travaux de réalisation et équipement de 08 centres de proximité pour le stockage intermédiaire des céréales au niveau de la wilaya de Tébessa "/>
        <s v="Réalisation Hopital 60 litsà Negrine"/>
        <s v="Modernisation de la RN 88 sur 27.5 Kms du PK 183 au PK 210+500 (entre Ouenza– El-Aouinet) (W.Tébessa)"/>
        <s v="Etude, suivi et réalisation des travaux de VRD primaires et secondaires à travers la Wilaya de Tébessa -Programme 2024-"/>
        <s v="S 1 021 080 02 4812 000 012 18 003                               Suivi et réalisation des travaux de VRD des lotissements créés dans le cadre de développement de l'offre foncière publique dans les wilayas des hauts plateaux - prog,2018 - wilaya de Tébessa"/>
        <s v="S 1 021 080 02 4812 000 012 14 009                             Résorption du déficit en VRD à travers les communes de la wilaya (1ère tranche)"/>
        <s v="S 1 021 079 02 4812 000 012 14 001                              Etude et réalisation de 1.000 logements publics locatifs"/>
        <s v="Electrification rurale"/>
        <s v="Raccordement des agglomérations secondaires et quartiers et lotissement sociaux en Gaz naturel QLS/Gaz"/>
        <s v="Electricité pour les zones d'ombre"/>
        <s v="Gaz naturel  pour les zones d'ombre"/>
        <s v="réalisation de la ligne ferroviaire reliant Hassi Mefsoukh et Mostaganem_x000a_N° de l’opération"/>
        <s v="Suivi, réalisation et équipement d’une mosquée pôle à Mascara"/>
        <s v="Suivi et réalisation de 6.000 places pédagogiques y compris une salle OMS, un terrain de football, une piscine semi-olympique et un théâtre de verdure à Mascara"/>
        <s v="Suivi, réalisation et équipement d’un vélodrome à Mascara  "/>
        <s v="Suivi et réalisation d’une zone industrielle 98 H à Oggaz, wilaya de Mascara (tranche 2)"/>
        <s v="Etude d’adaptation, suivi , contrôle et travaux de réalisation et équipement de 09 centres de proximité pour le stockage intermédiaire des céréales au niveau de la wilaya de Mascarad’engagement :  DA"/>
        <s v="Réalisation d'une pénétrante reliant l'autoroute - oust a Mascara sur 43 km"/>
        <s v="Dédoublement de la RN4 sur 12 Km entre Sidi Daouad et Zeghloul"/>
        <s v="Etude et réalisation d'un établissement hospitalier spécialisé en urgences médicaux chirurgicales à Bouhanifia"/>
        <s v="Suivi et réalisation d’un hôpital de 120 lits à Mascara"/>
        <s v="Réalisation d'une station d'épuration des eaux usées pour la ville de Mohammadia y compris collecteur de rejet"/>
        <s v="Etude , suivi et travaux de mise à niveau de deux (02) stations de lagunage aérés de la ville de Hacine et bouhnifia  y compris l’amélioration et réhabilitation de la collecte des rejets et intégration d’un système de traitement tertiaire (w. Mascara)"/>
        <s v="Alimentation en Eau Potable de la commune de Mascara et du couloir Mohammadia - Sig à partir du Transfert MAO"/>
        <s v="Confortement du Barrage Chorfa"/>
        <s v="Transfert à partir du Barrage de Bouhanifia vers la retenue du Barrage de Fergoug"/>
        <s v="Réalisation Du Redoublement De La Rn06 (Carrefour Ain El Hadjar A Temetlas)"/>
        <s v="Etude, Réalisation Et Equipement De 2000 Places Pédagogiques "/>
        <s v="Etude, Realisation Et Equipement D'Une Residence Universitaire De 1000 Lits A Saida "/>
        <s v="Suivi Et Réalisation De 2000 Places Pédagogiques "/>
        <s v="Viabilisation Et Aménagement Du Nouveau Pôle Universitaire (2 Eme Tranche"/>
        <s v="Réalisation D'une Zone lndustrielle A Sidi Ahmed (Sur 100 Ha) Wilaya De Saida (Tranche 2"/>
        <s v="Étude et réalisation de 8000 lits d'hébergement type standard et de 4280 lits améliorés (Villages méditerranéen)"/>
        <s v="Réalisation et équipement de la 2éme tranche stade OMS (40000) places à Oran"/>
        <s v="Réalisation de la deuxième rocade d'Oran sur 21 KMs"/>
        <s v="Extension du terminal à conteneurs du port d'Oran"/>
        <s v="Étude, réalisation et équipement d’un établissement pénitentiaire pour 300 détenus à Ras El Ma"/>
        <s v="Étude, réalisation et équipement d'un centre régional des équipes nationales à Sidi Bel Abbes»."/>
        <s v="d’une zone industrielle à Ras El Ma."/>
        <s v="Étude, réalisation et équipement d'un centre de formation et de vulgarisation agricole à Sidi Bel Abbes"/>
        <s v="Aménagement du carrefour prolongement boulevard Guermouche Med - rocade Sud avec réalisation d'un ouvrage d'art sous voie ferré"/>
        <s v="l’équipement d’un centre anti cancer à Sidi Bel Abbes"/>
        <s v="Protection du barrage de SARNO contre le déversement des eaux usées de la localité Dlahim"/>
        <s v="Réalisation de 9.000 ML de forages y compris abris, électrification, équipement et raccordement aux réseaux existants à travers la wilaya"/>
        <s v="Réalisation de transfert Sidi Bel Abbes vers les localités Nord de la wilaya"/>
        <s v="Transfert des eaux de CHOTT CHERGUI vers les communes des Daïras de Telagh et Merine"/>
        <s v="Réhabilitation de 03 stations de pompage du système de transfert des eaux du barrage de Sidi Abdelli vers Sidi Bel Abbes"/>
        <s v="Réalisation de deux réservoirs d'une capacité de 20.000 M³ chacun au niveau du groupement urbain de Sidi Bel Abbes et leur raccordement au réseau existant"/>
        <s v="Réalisation du dédoublement de la route nationale 7 sur 60km entre Maghnia et Marsat Ben M’hidi "/>
        <s v="Etude, construction et équipement de.70 groupes scolaires (16A1,16B1,17C1,21D1)+ 70 LOGTS ET 105 salles de classes en extension (remplacement du préfa) (programme de reconstruction)."/>
        <s v="Etude, réalisation et équipement de 10 EF 8B6+ 2B5 "/>
        <s v="NK562322621021305"/>
        <s v="Etude, réalisation et équipement de 04 lycées (1000/300) (programme de reconstruction)."/>
        <s v="Etude, réalisation et équipement de 07 lycées (05 *800/200 R ET 2*1000/300 INT) avec installations sportives (LFC)."/>
        <s v="Réalisation de 6000 places pédagogique à Chlef   "/>
        <s v="Suivi et réalisation de 2000 Lits d'hébergement "/>
        <s v="Suivi et réalisation  de 2000 places pédagogiques y compris bibliothèque de faculté "/>
        <s v="Etude et réalisation 2000 p.p en remplacement du préfabriqué"/>
        <s v="NE517632621021801"/>
        <s v="NE517632621021803"/>
        <s v="Indemnisation au titre de l’opération d’expropriation pour cause d’utilité publique de la zone industrielle de Boukadir"/>
        <s v="NF572122621020801"/>
        <s v="Etude et réalisation d'un aérodrome à Chlef.  "/>
        <s v="s"/>
        <s v="Etude complémentaire, suivi, réalisation et équipement d'un centre Anticancéreux à Chlef."/>
        <s v="Etude, réalisation et équipement d'un hôpital mère et enfant   "/>
        <s v="Acquisition d'accélérateurs et accessoires de radiothérapie au profit du CAC Chlef  . "/>
        <s v="Etude et réalisation d'un hôpital de 60 lits à Ain-Merane."/>
        <s v="Réalisation de la STEP de Chettia y compris collecteurs"/>
        <s v="NL534122621021601"/>
        <s v="NE534142621021801"/>
        <s v="S1 020 076 01 4702 000 002 24 001"/>
        <s v="Etude, suivi et réalisation de travaux de VRD primaires et secondaires à travers la wilaya de Chlef"/>
        <s v="_x000a_réalisation de l'évitement Ouest de la ville de Ténès reliant RN 11-RN 19 en passant par la localité de flita sur 12 Kms"/>
        <s v="N 1 021 080 02 4844 000 044 14 003_x000a_NK5.721.8.262.144.14.01_x000a_Résorption du déficit en VRD à travers les communes  de la wilaya"/>
        <s v="N 1 015 060 01 4031 000 044 14 001_x000a_NK5.742.2.262.144.14.15_x000a_Etude, réalisation et équipement d'un stades OMS 10 000 places à Ain Defla "/>
        <s v="N 1 024 090 01 4044 000 044 18 001_x000a_NE5.521.3.262.144.18.01_x000a_Travaux de modernisation de la RN65 sur 20 Km (Tacheta-Souk Lethnine)"/>
        <s v="N 1 005 020 01 4844 000 044 14 002_x000a_NK5.831.2.262.144.14.01_x000a_Réalisation d'un siège de wilaya à Ain Defla"/>
        <s v="N 1 027 105 01 4043 000 044 08 001_x000a_NF5.731.1.262.144.08.01_x000a_Etude, réalisation  et équipement d'un hôpital de 240 lits"/>
        <s v="S 1 020 076 01 4744 000 044 23 001_x000a_Etude d'adaptation, suivi, contrôle et travaux de réalisation et équipement de 11 centres de proximité pour le stockage intermédiare des cériales au niveau de la wilaya de Ain Defla"/>
        <s v="N 1 006 022 04 4844 000 044 06 001_x000a_NF5.853.3.262.144.06.01_x000a_Réalisation d'un EP (1000) détenus à Ain Defla"/>
        <s v="N 1 012 051 01 4032 000 044 11 002_x000a_NK5.621.5.262.144.11.01_x000a_Suivi et réalisation de 3.000 lits d'hébergement à Ain-Soltane"/>
        <s v="N 1 012 049 01 4034 000 044 12 004_x000a_NK5.621.3.262.144.12.01_x000a_Suivi et réalisation de 2000 places pédagogiques"/>
        <s v="N 1 012 051 01 4032 000 044 12 003_x000a_NK5.621.5.262.144.12.01_x000a_Suivi et réalisation de 1000 lits d'hébergement -Ain-Soltane"/>
        <s v="NF5 342 3 262.148 06 01"/>
        <s v="Etude et Réalisation d'une station d'épuration à Oued Rhiou"/>
        <s v="ADDUCTION D'EAU DESSALEE DESSRVANT LA WILAYA DE RELIZANE  A PARTIR DU RESERVOIR 10 000 M3 PROJETE A MOSTAGANEM"/>
        <s v="Suivi, réalisation et équipement d'une mosquée pôle à Relizane"/>
        <s v="N1.006.022.04.4042.000.042.04.001"/>
        <s v="Etude, réalisation et équipement d'une Ecole Nationale de Trésor à Tipasa_x000d__x000a_"/>
        <s v="N.1.010.041.04.4014.000.042.11.002"/>
        <s v=" Etude réalisation et équipement d'un stade de football de 10 000 places à Cherchell_x000d_"/>
        <s v="N.1.015.060.01.4030.000.042.11.008"/>
        <s v="N.1.015.060.01.4030.000.042.11.009"/>
        <s v=" Amélioration urbaine et travaux VRD au niveau des Ahouaches et zones secondaires ._x000d_"/>
        <s v="N.1.021.080.02.4001.000.042.14.002"/>
        <s v="N1.051.094.01.4842.000.042.14.010"/>
        <s v="N1.051.096.01.4842.000.042.18.008"/>
        <s v="évitement de la ville de Koléa "/>
        <s v="N1.024.090.02.4042.000.042.10.038"/>
        <s v="Etude,réalisation et équipement d'un centre national de formation des personnels des colléctivités locales à Tiaret."/>
        <s v="_x000d_Réalisation d'un siège de wilaya à Tiaret"/>
        <s v="Etude, réalisation et équipement d'un tribunal à Frenda."/>
        <s v="Etude, réalisation et équipement d'un établissement pénitentiaire (300) détenus à Frenda."/>
        <s v="Réalisation et équipement d'un établissement pénitentiaire 300 détenus à Sougueur."/>
        <s v="Suivi et réalisation de 3000 lits d'hébergement (Karman)"/>
        <s v="Etude,Suivi et Viabilisation de la zône industrielle de Tiaret"/>
        <s v="Réalisation d'une zone industrielle à Ain Bouchekif wilaya de Tiaret (1ère Tranche) sur 318 ha."/>
        <s v="Réalisation d'une zone industrielle à Zaaroura wilaya de Tiaret (1ère Tranche) sur 327 ha."/>
        <s v="Réalisation d'une zone industrielle à Ain bouchekif wilaya de Tiaret (2° Tranche) sur 318 ha"/>
        <s v="Réalisation d'une zone industrielle à Zaaroura wilaya de Tiaret (2° Tranche) sur 327 ha"/>
        <s v="Résorption du déficit en VRD (2 ème tranche)."/>
        <s v="VRD primaire et secondaires POS N°01 zône Nord Est (commune de Tiaret)"/>
        <s v="Travaux de VRD de l'habitat rural groupé à travers les wilayas des hauts plateaux (Prog. 2018)"/>
        <s v="Réalisation d'un centrale de vente (2°tranche) à Tiaret"/>
        <s v="Réalisation évitement Sud de Tiaret sur 6 Kms"/>
        <s v="Modernisation du CW01 entre Rahouia et limite Wilaya de Tissemsilt sur 20 Km"/>
        <s v="Evitement Est ville de Tiaret sur 8 Kms"/>
        <s v="Réalisation de trois échangeurs sur l'évitement (sud-est)de la ville de Tiaret."/>
        <s v="Réalisation d'une route reliant Z'malet Emir AEK et Nadhoura sur 42 km"/>
        <s v="_x000d_Réalisation et équipement d'un centre anti-cancer à Tiaret"/>
        <s v="_x000d_Etude et réalisation d'un complexe &quot;Mère et enfant&quot; de 60 lits à Tiaret."/>
        <s v="Etude, réalisation et équipement d'un hôpital 120 lits à Sougueur"/>
        <s v="_x000d_Réalisation d'un établissement hospitalier spécialisé en brûlés à Tiaret"/>
        <s v="Etude, suivi, réalisation et équipement d'un hôpital 60 lits à Takhmaret."/>
        <s v="Suivi et réalisation d'un hopital de 120 lits à Ksar Chellala Tiaret"/>
        <s v="Renforcement de la capacité de stockage à Tiaret, Sougueur, Frenda et Ksar Chellala y compris raccordement."/>
        <s v="Achèvement du renforcement de l'alimentation en eau potable des localités de Frenda, Ain Kermes, Medrissa, Madna, Sidi Abderahmane et Rosfa à partir de la nappe du chott chergui."/>
        <s v="Réalisation d'une station d'épuration à Frenda y compris collecteur de raccordement"/>
        <s v="N.1.005.020.01.4818.000.018.09.008 Suivi,réalisation et équipement d'un siège de Wilaya à Jijel"/>
        <s v="N.1.006.021.01.4018.000.018.08.001 Etude,réalisation et équipement d'une cour de justice à Jijel"/>
        <s v="N.1.012.049.01.4015.000.018.11.002 Suivi et réalisation de 4.000 places pédagogiques à El Aouana"/>
        <s v="C.1.015.060.01.4013.000.018.07.001 Etude , réalisation et équipement d'une salle OMS 3000 places à Jijel "/>
        <s v="N.1.019.074.01.4818.000.018.18.003 Réalisation d'une Zone Industrielle à Bellara,Wilaya de Jijel sur 523 Ha,(Tranche 1)"/>
        <s v="N.1.019.074.01.4818.000.018.18.004 Réalisation d'une Zone Industrielle à Bellara,Wilaya de Jijel,(Tranche 2)"/>
        <s v="N.1.024.090.01.4018.000.018.07.023 Dédoublement RN 43 sur 44 km (El Achouat - El Milia) y comp - ouvrage d'art"/>
        <s v="N.1.024.090.01.4018.000.018.08.002 Etude et réalisation , viaduc sur RN 43 au niveau grottes ghar El Baz ,y compris la réhabilitation du réseau d'éclairage public su la RN 43 (W de jijel)"/>
        <s v="N.1.024.092.01.4006.000.018.06.004 Réalisation port de pêche et plaisance à El Aouana"/>
        <s v="N.1.024.092.01.4006.000.018.13.001 Réalisation des travaux de protection du front de mer à jijel"/>
        <s v="N.1.027.105.01.4018.000.018.08.001   Etude et réalisation , Hôpital 60 lits à Ziama"/>
        <s v="N.1.027.105.01.4018.000.018.10.002 Etude, réalisation d'un hôpital de 240 lits à Jijel"/>
        <s v="N.1.027.105.01.4018.000.018.14.003 Etude ,Suivi,réalisation et équipement d'un hôpital 60 lits à Belghimouz (commune El Ancer)"/>
        <s v="N.1.051.094.01.4818.000.018.11.003 Réalisation de l'alimentation en eau potable de Taher et des agglomérations environnantes à partir du barrage d'El Agrem."/>
        <s v="NL5.342.3.262.105.16.01_x000a_N1.051.096.01.4005.000.005.16.006_x000a_Réalisation de la station d'épuration des eaux usées de Batna y compris les collecteurs"/>
        <s v="NE5.521.2.262.105.19.01  _x000a_N1.024.090.01.4005.000.005.19.007_x000a_  Réalisation et suivi du dédoublement de l'axe routier reliant la RN 88 (limite de la wilaya de Khenchela) à la RN 03 sur 56 Km en passant par Boulfries - Chemora - Boumia"/>
        <s v="NK5.321.2.262.068.07_x000a_Construction et mise en service du barrage Bouzina dans la wilaya de Batna"/>
        <s v="SF5.521.3.262.105.06.01_x000a_S1.024.090.01.4005.000.005.06.002_x000a_Dédoublement de la RN3 Ain touta limite wilaya de Biskra y compris passage supérieur sur voie ferree"/>
        <s v="Réalisation de la pénétrante autoroutière  de BATNA - Auto route Est Ouest  sur 62 Km"/>
        <s v="CF5.731.1.262.105.07.01_x000a_N1.027.105.01.4005.000.005.07.003_x000a_Etude et réalisation d'un hopital 120 lits à Theniet el abed"/>
        <s v="CF5.731.1.262.105.07.02_x000a_N1.027.105.01.4005.000.005.07.004_x000a_Etude et réalisation d'un hopital 120 lits à Ras el aioun"/>
        <s v="NK5.731.1.262.105.10.02_x000a_N1.027.105.01.4005.000.005.10.005_x000a_Etude, construction et équipements d'un hopital 60 lits à T'kout"/>
        <s v="NF5.732.1.262.105.06.01_x000a_N1.027.105.01.4005.000.005.06.014_x000a_Etude et réalisation d'un centre Anti-cancer à Batna (CAC)"/>
        <s v="NF5.732.3.262.105.09.01_x000a_N1.027.105.01.4005.000.005.09.015_x000a_Acquisition d'équipements médicaux et collectifs pour le centre Anti-cancer  -Batna-"/>
        <s v="SF5.732.1.262.105.07.02_x000a_S1.027.105.01.4005.000.005.07.001_x000a_Etude, réalisation et équipement  d'un hopital psychiatrique à El-madher"/>
        <s v="Réalisation de l'auroute reliant échangeur RN 03 et RN 75 et autoroute EST OUEST au niveau du transformateur Chelghoum el aid"/>
        <s v="Aménagement de la Zone Industrielle El- Kseur Fenaia Il Mathen"/>
        <s v="Suivi et réalisation de la zone industrielle de Beni Mansour-  Commune de Boudjelil "/>
        <s v="RN 09: Travaux aménagement des gorges de Kherrata"/>
        <s v=" Travaux de mise à niveau des tunnels de kherrata "/>
        <s v="Réalisation d’un Viaduc pour l’évitement de l’agglomération de Bordj Mira   "/>
        <s v="Travaux de rempiètement et reprise des dégradations du quai de la Casbah et de la passe Casbah,"/>
        <s v="Pénétrante autoroutière reliant le port de Béjaia à l'autoroute Est -Ouest au niveau d'Ahnif sur 100 Kms &quot;déplacement de réseaux&quot;"/>
        <s v="Projet de la pénétrante reliant Béjaia à l'autoroute Est/Ouest section wilaya de Béjaia sur 85 KM  "/>
        <s v="Travaux d'aménagement de la RN 12 du Pk 155+000 au PK 175+000 d'El-Kseur vers Béjaia sur 20 kms               "/>
        <s v="Travaux de reconstruction de la RN24 du PK 207 au PK 247 sur 40 Kms"/>
        <s v="Réalisation d'un abri de pêche "/>
        <s v="Réalisation d'un port de pêche et de plaisance à Tala Guilef (Bejaia)"/>
        <s v="PGR Deficit Gaz 2021"/>
        <s v="Réalisation d'une Station de déssalement de l'Eau de mer à Toudja "/>
        <s v="Réalisation d’une station d’épuration et collecteur d’amenée au niveau de la commune de Oued Ghir,"/>
        <s v="Réalisation d’une station d’épuration de la ville de Sidi Aich"/>
        <s v="Parachèvement des travaux de réalisation de la station d’épuration de la ville d’Akbou y compris collecteur."/>
        <s v="Réalisation d'une Station d'épuration d'une capacité de 70000 EQ/HB avec drainage des eaux pluviales du parc industriel El- Kseur "/>
        <s v=" Réalisation des ouvrages aval au système d''AEP du couloir Tichy Haf - Béjaia (3ème tranche).     "/>
        <s v=" REALISATION DES TRAVAUX D'ALIMENTATION EN EAU POTABLE DE SIX COMMUNES (06)  DE SUD DE LA WILAYA (BOUDJELLIL, TAZMALT, BENI MELIKECHE, AIT R' ZINE, IGHIL ALI ET IGHRAM)       _x000a_"/>
        <s v="Alimentation en eau  potable de Kherrata à partir du Barrage d'Ighil Emda "/>
        <s v="Etude de système de transport par cable dans l'agglomération de Béjaia étendue au PNG"/>
        <s v="Réalisation des travaux de doublement de la voie et rectification du tracé pour  augmentation de la vitesse à 160 km/h de la ligne férroviaire Beni Mansour / BEJAIA   (87 km)."/>
        <s v="Suivi, réalisation et Equipement  d'une cour de Justice "/>
        <s v="Etude et réalisation d'un hôpital  60 lits "/>
        <s v=" Réalisation et équipement d'un Centre Anti Cancer"/>
        <s v="Etude, pour la  Réalisation  d'un Centre Hospitalo Universitaire à Bejaia (500 lits)"/>
        <s v="suivi, Réalisation  d'un Centre Hospitalo Universitaire à Bejaia (500 lits)"/>
        <s v="Réalisation  et éauipement d'une Ecole de formation paramédicale"/>
        <s v="Etude,suivi; réalisation et équipement d'une mosquée pole à Bejaia "/>
        <s v="N.K.5.341.2.14.05_x000a_Renforcement  et sécurisation de l'alimentation en eau potable de la wilaya de Constantine"/>
        <s v="N.K.5.342.4.14.02_x000a_Calibrage des oueds des zones urbaines de la wilaya de Constantine"/>
        <s v="SF5.853.3.262.128.07.03 _x000a_Réalisation et équipement D'un établissement pénitentiaire de 300 détenus à Sidi-Hadjes"/>
        <s v="NK5.621.3.262.128.11.13 _x000a_Suivi, réalisation de 6000 places pédagogiques"/>
        <s v="N1.012.049.01.4014.000.028.24.001_x000a_ Réalisation d’une  école normale superieur de 2000 places pédagogique à Bou-saada"/>
        <s v="NK5.622.8.262.128.14.46 _x000a_Réalisation et équipement lycée sportif à M'sila "/>
        <s v="NK5.175.4.262.128.11.03 _x000a_Etude, réhabilitation et développement de la Zone d'activité de M'sila"/>
        <s v="SF5.175.4.262.128.14.05 _x000a_Etude, aménagement, réhabilitation et développement de quatre (04) zones d'activité"/>
        <s v="S.1.020.076.01.4728.000.028.24.001_x000a_Etude D'adaptation, Suivi, Contrôle et travaux de réalisation et équipements de 07 centres de proximité  pour le stokage intermédiare des céréales au niveau de la wilya de m'sila"/>
        <s v="Mise en oeuvre du plan d'action de la réhabilitation, de l'extension et du développement  du barage vert (3éme tranche) (W.M'sila )"/>
        <s v="SF5.721.1.262.128.18.01 _x000a_Travaux de VRD des lotissements crées dans le cadre de développement de l'offre foncière publique dans les wilaya des hauts plateaux"/>
        <s v="N.1.024.090.01.2028.000.028.24.004_x000a_Réalisation évitement de la ville de Barhoum sur 08 km (W.M'SIIa)"/>
        <s v=" N.1.024.090.01.2028.000.028.23.004_x000a_Réalisation du dédoublement route reliant Bou Saada et El Hamel, distante de 10,5 km"/>
        <s v="NK5.521.2.262.128.18.14 _x000a_Réalisation du dédoublement de la RN 60/60A ente M'sila - Hammam Dalaa limite wilaya de Bou Arreridj sur 38 km (y compris l'évitement de la ville de Hammam Dalaa sur 10 km)"/>
        <s v="NE5.521.2.262.128.21.01 _x000a_Réalisation de l'évitement Nord/Est de la ville de Boussaada, Maadher -RN46-RN08 sur 15 KM (2eme Tranche)"/>
        <s v="NE5.521.2.262.128.18.13 _x000a_Réalisation de l'évitement Nord/Est de la ville de Boussaada, Maadher -RN46-RN08 sur 15 KM (1ere Tranche)"/>
        <s v="NL5.527.2.262.128.15.01 _x000a_Construction et extension de l' Aérodrome de Bou-saada (Ain Eddis) M'sila"/>
        <s v="SF5.731.1.262.128.14.11 _x000a_Etude, suivi, réalisation et équipement d'un hôpital 240 lits à M'sila"/>
        <s v="NE5.731.1.262.128.17.11 _x000a_Etude, suivi et réalisation d'un hôpital de 240 lits à Sidi Aissa"/>
        <s v="SF5.731.1.262.128.14.12 _x000a_Etude, suivi, réalisation et équipement d'un complexe mère et enfant à Bou-saada"/>
        <s v="NK5.731.1.262.128.10.10 _x000a_Réalisation d'un Hôpital 60 lits à Hammam-Dalaa"/>
        <s v="Acquisition des équipements  médicaux  au  profit  du L'hôpital 240 lits de M'sila"/>
        <s v="N.1.027.105.01.2026.000.028.24.007_x000a_Acquisition des équipements médicaux au profit du L'hôpital 240 lits de Sidi Aissa (W. M'sila)"/>
        <s v="N.1.051.093.01.2.028.000.028.24.003_x000a_Réalisation, Equipements, électrification et raccordements de 6000 ml de forages à travers seize (16) communes (W M'sila)"/>
        <s v="SF5.323.6.262.128.14.08 _x000a_Renforcement en A.E.P de la ville de M'sila à partir de Birine et du transfert Koudiet Acerdoune : - - Réalisation adduction principale à partir du réservoir tampon vers M'sila (2eme tranche)"/>
        <s v="NE5.323.6.262.128.17.09 _x000a_Renforcement en AEP de la ville de Boussaada à partir du transfert Koudiat Acerdoune via le réservoir de charge le Ain lahdjal"/>
        <s v="NK5.342.3.262.128.10.03 _x000a_Réalisation de la S.T.E.P de Sidi-aissa"/>
        <s v="SF5.342.2.262.128.14.23 _x000a_Réalisation des travaux d'assainissement de 10 centres ruraux et urbains"/>
        <s v="Realisation de deux systémes d'épurations communes D'Oouled Derradj et Ain El Hadjel"/>
      </sharedItems>
    </cacheField>
    <cacheField name="Année de notification" numFmtId="0">
      <sharedItems containsBlank="1" containsMixedTypes="1" containsNumber="1" containsInteger="1" minValue="1" maxValue="13747227" count="44">
        <m/>
        <n v="2021"/>
        <n v="2006"/>
        <n v="3"/>
        <n v="2002"/>
        <n v="2007"/>
        <n v="2012"/>
        <n v="2011"/>
        <n v="4"/>
        <n v="2010"/>
        <n v="2015"/>
        <n v="2018"/>
        <n v="2014"/>
        <n v="2013"/>
        <n v="2009"/>
        <n v="2022"/>
        <s v="2006"/>
        <s v="2007"/>
        <n v="2020"/>
        <n v="2017"/>
        <s v="2016"/>
        <s v="2014"/>
        <n v="2004"/>
        <n v="2008"/>
        <s v="2009"/>
        <s v="2012"/>
        <s v="2021"/>
        <s v="2010"/>
        <s v="2022"/>
        <s v="2018"/>
        <s v="2020"/>
        <s v="2008"/>
        <n v="2019"/>
        <n v="2023"/>
        <n v="2025"/>
        <n v="2024"/>
        <s v="2025"/>
        <s v="2024"/>
        <s v="2023"/>
        <n v="13747227"/>
        <n v="1"/>
        <s v="2011"/>
        <s v="2015"/>
        <s v="2017"/>
      </sharedItems>
    </cacheField>
    <cacheField name="AE initiale" numFmtId="0">
      <sharedItems containsString="0" containsBlank="1" containsNumber="1" minValue="19689" maxValue="168206000"/>
    </cacheField>
    <cacheField name="AE actuelle" numFmtId="3">
      <sharedItems containsString="0" containsBlank="1" containsNumber="1" minValue="100000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ount="131">
        <n v="0.95192406263045692"/>
        <n v="0.93944471371865668"/>
        <n v="0.90356062137625615"/>
        <n v="0.662414992353489"/>
        <n v="0.76658535647144521"/>
        <n v="3.1514050628873247E-2"/>
        <n v="0.97907184413865045"/>
        <n v="0.87162681739768"/>
        <n v="0.95130527714074931"/>
        <n v="1"/>
        <n v="0.35"/>
        <n v="0.98"/>
        <m/>
        <n v="0.5"/>
        <n v="0.95"/>
        <s v="100% (réalisation)"/>
        <s v="95% (équipement)"/>
        <s v="85% (réalisation)"/>
        <n v="0.02"/>
        <n v="0"/>
        <n v="0.87"/>
        <n v="0.2"/>
        <n v="0.99"/>
        <n v="0.77"/>
        <n v="1.0941098864854466"/>
        <n v="1.0019437507300002"/>
        <n v="0.56061147085959895"/>
        <n v="0.59801091061700706"/>
        <n v="0.54"/>
        <n v="0.54292696708824295"/>
        <n v="0.24071895424836601"/>
        <n v="0.60933926560320051"/>
        <n v="0.6998712702702703"/>
        <n v="0.11624738888888889"/>
        <n v="0.30111185193579248"/>
        <n v="0.7"/>
        <n v="0.75"/>
        <n v="0.32400000000000001"/>
        <n v="0.22"/>
        <n v="0.06"/>
        <n v="0.73229999999999995"/>
        <n v="0.59"/>
        <n v="0.71640266241101958"/>
        <n v="0.680878431372549"/>
        <n v="0.90447326086956525"/>
        <n v="0.213271875"/>
        <n v="1.2623999999999999E-3"/>
        <n v="0.9741546875"/>
        <n v="0.66282614196932399"/>
        <n v="0.26513975000000001"/>
        <n v="0.33"/>
        <n v="0.64730430840562814"/>
        <n v="0.82604246387180569"/>
        <n v="0.19094720000000001"/>
        <n v="0.614714255091104"/>
        <n v="0.23293885819521179"/>
        <n v="4.26875E-3"/>
        <n v="2.8623853211009174E-4"/>
        <n v="0.34866666666666668"/>
        <n v="0.73965333333333338"/>
        <n v="0.21543100000000001"/>
        <n v="0.3456745"/>
        <n v="0.90645728000000003"/>
        <n v="0.83016253968253972"/>
        <n v="0.85799333333333339"/>
        <n v="0.98215183524542915"/>
        <n v="0.97474150415620131"/>
        <n v="0.9821623610666792"/>
        <n v="0.98257405018594401"/>
        <n v="0.97971060503825114"/>
        <n v="0.93261844906714131"/>
        <n v="0.93593171169705691"/>
        <n v="0.85876253231174715"/>
        <n v="0.71759117999200006"/>
        <n v="0.32827975623"/>
        <n v="0.22039170000000002"/>
        <n v="0.99865038566829278"/>
        <n v="0.94049381758305106"/>
        <n v="0.98089335648816023"/>
        <n v="0.73690062015533986"/>
        <n v="0.73798857019999997"/>
        <n v="2.0606468435811504E-4"/>
        <n v="0.99191794833876223"/>
        <n v="0.18850607390277777"/>
        <n v="0.92032882253000003"/>
        <n v="0.16006269977999998"/>
        <n v="5.1239238511947685E-2"/>
        <n v="0.49395257659000003"/>
        <n v="0.18178243288214285"/>
        <n v="0.98825649999999998"/>
        <n v="1.9840833333333332E-2"/>
        <n v="0.96185636363636362"/>
        <n v="7.7222222222222215E-3"/>
        <n v="0.95033658210947936"/>
        <n v="0.15865534235627016"/>
        <n v="0.31183903903903903"/>
        <n v="2.7135678391959801E-2"/>
        <n v="0.23716543490619671"/>
        <n v="0.9295908733280881"/>
        <n v="0.543591105416252"/>
        <n v="0.61808515562721467"/>
        <n v="0.40103582934401449"/>
        <n v="0.87694582286852585"/>
        <n v="0.55690861512280132"/>
        <n v="0.84432235037999992"/>
        <n v="0.98023044227636369"/>
        <n v="0.94438678770769224"/>
        <n v="0.92848576042903208"/>
        <n v="0.91382194056363641"/>
        <n v="0.36252300037435903"/>
        <n v="8.3041893941355804E-2"/>
        <n v="0.93083665541739125"/>
        <n v="3.9313139999999996E-2"/>
        <n v="0.35322037847642079"/>
        <n v="0.76860002384480886"/>
        <n v="0.99565568909090918"/>
        <n v="0.36444444444444446"/>
        <n v="0.94955178134920615"/>
        <n v="0.72576025279642054"/>
        <n v="0.91040401864801856"/>
        <n v="0.87444966407473279"/>
        <n v="0.84630502799999996"/>
        <n v="0.9621918115325736"/>
        <n v="0.83"/>
        <n v="0.05"/>
        <n v="0.6"/>
        <n v="0.8"/>
        <n v="0.31"/>
        <s v="Lot 1: 38,42%_x000a_Lot 2: 54% "/>
        <n v="0.64"/>
        <n v="0.38"/>
      </sharedItems>
    </cacheField>
    <cacheField name="Taux phys %" numFmtId="9">
      <sharedItems containsBlank="1" containsMixedTypes="1" containsNumber="1" minValue="0" maxValue="490" count="118">
        <n v="1"/>
        <n v="0.99"/>
        <n v="0.56999999999999995"/>
        <n v="0.44"/>
        <n v="0.17"/>
        <n v="0.98"/>
        <n v="0.7"/>
        <m/>
        <n v="0.01"/>
        <n v="0.72"/>
        <n v="0.89"/>
        <n v="0.8"/>
        <n v="0.67"/>
        <n v="0.85"/>
        <n v="0.1"/>
        <n v="0.75"/>
        <n v="0.15"/>
        <n v="0"/>
        <s v="0"/>
        <s v="70"/>
        <n v="0.45"/>
        <n v="96"/>
        <n v="100"/>
        <n v="30"/>
        <s v="80"/>
        <s v="90"/>
        <s v="100"/>
        <n v="0.2"/>
        <n v="0.97"/>
        <n v="0.96"/>
        <n v="0.35"/>
        <n v="0.02"/>
        <n v="0.95"/>
        <n v="0.9"/>
        <n v="0.25"/>
        <n v="0.4"/>
        <n v="0.05"/>
        <n v="0.3"/>
        <n v="0.03"/>
        <n v="0.6"/>
        <n v="0.86"/>
        <n v="0.18"/>
        <n v="0.87"/>
        <n v="2.31"/>
        <n v="0.73"/>
        <s v="ND"/>
        <n v="0.77"/>
        <s v="Etude 100% réalisat 59%"/>
        <n v="0.82000000000000006"/>
        <n v="0.83"/>
        <s v="En cours"/>
        <n v="0.92"/>
        <n v="0.42"/>
        <n v="50"/>
        <n v="15"/>
        <n v="45"/>
        <n v="5"/>
        <n v="85"/>
        <n v="52"/>
        <n v="86"/>
        <n v="70"/>
        <n v="32"/>
        <n v="0.55000000000000004"/>
        <n v="0.62"/>
        <n v="98"/>
        <n v="92"/>
        <n v="490"/>
        <n v="63"/>
        <n v="95"/>
        <n v="99"/>
        <n v="80"/>
        <n v="10"/>
        <s v="/"/>
        <n v="0.08"/>
        <n v="0.88"/>
        <n v="0.65"/>
        <n v="0.56000000000000005"/>
        <n v="35"/>
        <n v="25"/>
        <n v="90"/>
        <n v="48"/>
        <s v="20%_x000a_( الدراسة )"/>
        <s v="70%_x000a_( الدراسة )"/>
        <n v="0.38"/>
        <n v="0.48"/>
        <n v="0.5"/>
        <n v="0.81"/>
        <n v="0.79"/>
        <n v="0.66"/>
        <n v="0.43"/>
        <n v="0.93"/>
        <n v="0.12"/>
        <n v="60"/>
        <s v="60"/>
        <s v="45"/>
        <n v="0.52"/>
        <n v="0.13"/>
        <n v="0.71"/>
        <n v="0.66282614196932399"/>
        <n v="0.49"/>
        <n v="0.82"/>
        <n v="0.22"/>
        <n v="0.09"/>
        <n v="40"/>
        <n v="20"/>
        <s v="Etude 100%_x000a_réalisation 20%"/>
        <s v="ETUDE 90%"/>
        <n v="0.78"/>
        <n v="0.94"/>
        <n v="55"/>
        <n v="64"/>
        <n v="0.96250000000000002"/>
        <s v="Lot 01: 84%_x000a_Lot 02: 50%"/>
        <s v="Lot 01: 90%_x000a_Lot 02: 50% _x000a_Lot 03: 22%_x000a_Lot 04: 56%_x000a_Lot 05 :10 %"/>
        <n v="2E-3"/>
        <n v="1.8E-3"/>
        <n v="7.4999999999999997E-3"/>
        <n v="1E-3"/>
      </sharedItems>
    </cacheField>
    <cacheField name="Etat du Projet" numFmtId="0">
      <sharedItems containsBlank="1" count="16">
        <s v="Achevée"/>
        <s v="En cours"/>
        <s v="à l'arrêt"/>
        <s v="Travaux achevés"/>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Gelée"/>
        <s v="Non lancée "/>
        <s v="Non lancée"/>
        <s v="Non indv"/>
      </sharedItems>
    </cacheField>
    <cacheField name="Observations" numFmtId="0">
      <sharedItems containsBlank="1" containsMixedTypes="1" containsNumber="1" containsInteger="1" minValue="1" maxValue="4" count="243" longText="1">
        <s v="Travaux achevés"/>
        <s v="projet achevé , reste aménagement des accès limitrophes ."/>
        <s v="Travaux achevés, Projet réceptionné le 19-06-2023"/>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s v="Travaux en cours opération transférer à la DARQ "/>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s v="Travaux achevés, projet réceptionné"/>
        <s v="Mise en demeure N°02 publiée dans le journal Algérie Aujourd'hui le 21/01/2025."/>
        <s v="Travaux en cours"/>
        <s v="Travaux en cours (réévaluation accordée en 2025 avec un montant 150000000 da)"/>
        <m/>
        <s v="en cours l'achèvement minaret + coupole salle - d'ablution et VRD."/>
        <s v="Opération achevée"/>
        <s v="Acquisition des accélérateurs en cours"/>
        <s v="Travaux en cours "/>
        <s v="Etude achevée travaux réalisation en cours"/>
        <s v="Achevée"/>
        <s v="En cours d'individualisation "/>
        <s v="  Présence des habitations sur les sites des travaux ;_x000a_  AE insuffisante_x000a_ "/>
        <s v="Impact du projet Renforcement de l'AEP des communes côtières. Population touchée par le projet 190 000 habitants,"/>
        <s v="Construction et habitation (délogement) ; Réseaux divers: 93 (Lignes électriques , dont 01 de haute tension HT, Gaz ; Fibres Optiques etc.)."/>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s v="Gelée par Décision N°5508 du 19/10/2015"/>
        <s v="Travaux à l'arrêt depuis le 29/08/2022, résiliation à l'amiable du marché est en cours."/>
        <s v="09 lots achevés, 01 lot en cours de réalisation."/>
        <s v="A clôturer "/>
        <s v=" Dossier d'étude déposé  au niveau du ministère de la santé pour approbation"/>
        <s v="Travaux à l'arrêt depuis 22/03/2020, motif approbation de l'avenant n°05 auprès  de la commission sectorielle,"/>
        <s v="Travaux  en voie d'achèvement                                               *aménagement extérieur en cours                   *rinçage des conduites en cours"/>
        <s v="travaux  a l'arrêt (ODS d'arrêt)"/>
        <s v=" projet attribué,  PDM en cours de la levée des réserves                                           Déclassement de l’assiette  en cours_x000a_"/>
        <s v="CDC en cours de la levée des réserves                                           Déclassement de l’assiette  en cours_x000a_"/>
        <s v="Programme 2025"/>
        <s v="dégelée en date du 10/12/2020 (gestion ONA)"/>
        <s v="En cours"/>
        <s v="En cours "/>
        <s v="marche de gré à gré déposé au ministère de la sante en date du 23/05/2024"/>
        <s v=" En cours"/>
        <s v="Les procédures pour achever le projet en cours"/>
        <s v="Phase: Jugement des offres"/>
        <s v="Marché BET en cours d'engagement"/>
        <s v="Etude achevée- Chahier des charges Travaux de réalisation en cours de visa par la commission sectorielle"/>
        <e v="#VALUE!"/>
        <s v="A l'arrêt pourv résiliation BET"/>
        <s v="Reste stand de tir"/>
        <s v="Plusieurs lots sont à l'arrêt suite à des résiliation pour augmentation du prix du bitume"/>
        <s v="Reste hall téchnologique en voie de lancement"/>
        <s v="AAO  en date 27/03/2025"/>
        <s v="6 centres en cours,  1 centre en cours de lancement"/>
        <s v="Phase lancement génie civil"/>
        <s v="Zones concernées : Bordj El May- El Faraa – Dair El Hessiane – Oum Djrabiaa – Chaaba Beida et Lighen –   El Khodr  "/>
        <s v="les procédures administratives de lancement été entamées, ce projet nécessite l’insertion du suivi dans l’intitulé de l’opération pour une meilleure prise charge lors de son exécution "/>
        <s v="procédures administratives lancées "/>
        <s v="en cours, ce projet nécessite un besoin en matières des crédits de paiement de l’ordre de 1418 millions de DA et une réévaluation de 400 millions de DA "/>
        <s v="lancée"/>
        <s v="Cahier des charges étude et suivi déposé au niveau  de la commission sectorielle ministère de la santé_x000a_Besoin en reevaluation de_x000a_25 000 000 000 DA "/>
        <s v="Cahier des charges  au niveau  de la commission sectorielle "/>
        <s v="EN COUR "/>
        <s v="Réquisition délivrée_x000a_ le 11/11/2024"/>
        <s v="PROJETS DE MARCHES AU NIVEAU DES COMMISSIONS DES MARCHES COMPETENTES"/>
        <s v="/"/>
        <s v="GESTION TRANSFERER _x000a_À  L'ANRIE"/>
        <s v="Demande de fusionnement des deux tranche au niveau du MF pour régler le probléme de dépassement de l'AE"/>
        <s v="08 centres en cours "/>
        <s v="Notifiée en 2025"/>
        <s v="réevaluée en 2025 Pou_x000a_AE=205.000.000DA"/>
        <s v="en cours d'élaboration le CC de réalisation"/>
        <n v="3"/>
        <s v="reste equipement et réseau "/>
        <s v="en instance décision DGB de transfert à wilaya de touggourt"/>
        <s v="gelée"/>
        <s v="Achevée "/>
        <n v="4"/>
        <s v="Achevée réevalue en 2025 Pou une AE= 87 558 000 reste Equipement "/>
        <s v="En cours reste equipement"/>
        <s v="a l'arrêt en justice contentieux_x000a_330 logts achevées , 100 logts à l'arrêt"/>
        <s v="Procédures en cours (comité sectorielle"/>
        <s v="En cours_x000a_"/>
        <s v="en cours d'achevement "/>
        <s v="Opération (commune) a été notifiée à la wilaya de Ouargla en 2018 et transférée (partiellement) à wilaya de Touggourt en date du 27/12/2023."/>
        <s v="Opération a été notifiée à la wilaya de Ouargla en 2013 et transférée à wilaya de Touggourt en Juin 2022."/>
        <s v="Opération a été notifiée à la wilaya de Ouargla en 2013 et transférée à la wilaya de Touggourt en date du 23/10/2023."/>
        <s v="Opération Gelée"/>
        <s v="4000 places achevée et fonctionnele. 2000 places en cours à 98%"/>
        <s v="Reste paiement de créances"/>
        <s v="Evaluation B.E.T en cours"/>
        <s v="Etude achevée. Travaux d'aménagement : choix entreprise en cours"/>
        <s v="Reste indemnisation expropriation"/>
        <s v="Hôpital achevée et fonctionnelle. Reste installation chauffage central en cours à 85%"/>
        <s v="Montant de la réevaluation 498.983.000 DA notifié en 2025"/>
        <s v="Appel d'offre lancé"/>
        <s v="Montant de la réevaluation 4.983.000.000 DA notifié en 2025 "/>
        <s v="Etude achevée. Réalisation : Appel d'offre lancé"/>
        <s v="Clôture en cours"/>
        <s v="في طور الإنجاز"/>
        <s v="في طور الدراسة _x000a_(العملية تحتاج الى إعادة التقييم)"/>
        <s v="Achevée, à cloturer"/>
        <s v="Achevée, équipement en cours"/>
        <s v="Opération en Cours "/>
        <s v="(Etude achevée) la réalisation Non Lancée  (AAO en cours )"/>
        <s v="Opération Non Lancée (AAO en cours )"/>
        <s v="En cours / 298 logts réceptionnés  / 2 logts à Hirafouk (Idles) en cours"/>
        <s v="En cours / Les gros œuvres achevés/ BET parachèvement suivi marché en voie de dépôt au CMW"/>
        <s v="Achevée/(exploité) (équip. DAL)"/>
        <s v="En cours / Equipements (DAL)"/>
        <s v="En cours / Lot 01 et 06 Achevés / Lots de 02 à 09 et 11 à 16 en cours / Lot 10 &quot;château infructuex"/>
        <s v="En cours  / A Relancer"/>
        <s v="En cours / Travaux de VRD des lotissements en cours de réalisation"/>
        <s v="En cours / Reste travaux de protection en cours  "/>
        <s v="En cours / reste achévement de lot n° 2 (Gabossa),  "/>
        <s v="A clôturer"/>
        <s v="En cours / Relancé pour achèvement de 20 km travaux en cours (SARL MAZINE)"/>
        <s v="En cours / Reste passerelle à côté de l’université( marché résilié en cours de lancement 3ème fois) "/>
        <s v="En cours / Travaux lot n°01 achevés / Reste travaux lots 02 et 03 après l'autorisation des services exploitants"/>
        <s v="En cours / Reste reprofilage des chaussés en cours"/>
        <s v="Realisation     :en cours de leve de reserve et la reception       /  équipements (  2eme avis d'appel  lance  )    /  équipements receptienne ( les lots 01-02-03-04-05-06-07-08-09-10-11-12-13-16-17-18-19-20-21-22-23)  /  ( lot  15)   en cours de livraison "/>
        <s v="Equipement  ( Une lot reste:  lot N°16  -  relancer le : 15/12/2024  )             / Réalisation :   les lots  N° 18 -19-20 Réceptionnés   /    Lot N° 21 : Relance et Attribue Le : 25/12/2024"/>
        <s v="Résiliation du contrat de réalisation En cours d'annonce de marché "/>
        <s v="Achèvement des travaux en cours aménagement et equipement "/>
        <s v="Etude en cours"/>
        <s v="En cours de réalisation"/>
        <s v="réevaluée en 2025 pour  une AE= 560 000 000_x000a_"/>
        <s v="Programme complémentaire Gérée Par le Wali comme ordonnateur territoriale"/>
        <s v="En attente des actes de gestion  visés"/>
        <s v="Non lancé"/>
        <s v="Etp retenue après 2ème AAO, projet de marché à déposer au niveau du comité sectoriel des marchés publics."/>
        <s v="Notifiée en 2025._x000a_Opération confie à SONELGAZ de gré à gré (en phase d'étude afin d'établir les marchés)."/>
        <s v="Notifiée en 2025._x000a_AAO lancée en lots séparés: un lot attribué et le marché en cours d'élaboration, le 2ème lot déclaré infructueux."/>
        <s v="Etude achevée"/>
        <s v="Non inscrite"/>
        <s v=" En cours_x000a_ (Gestion de wilaya) _x000a_"/>
        <s v="في طور تحضير دفتر الشروط للإنجاز"/>
        <s v="تم إيداع دفتر الشروط على مستوى اللجنة القطاعية للصفقات العمومية "/>
        <s v="Attribution provisoire en cours"/>
        <s v="Préparation du marché avec Sonalgaz"/>
        <s v="Préparation de cahier des charges en cours"/>
        <s v="Cahiers des Charges  Lancée ouvarteur le 25/03/2025"/>
        <s v="Cahiers des Charges  Lancée ouvarteur le 20/03/2025"/>
        <s v="Cahiers des Charges  Lancée ouvarteur le 24/03/2025"/>
        <s v="Cahiers des Charges  Lancée ouvarteur le 27/03/2025"/>
        <s v="Attribuée / individualisée"/>
        <s v="Marché engagé / Travaux en voie de lancement "/>
        <s v="Préparation Cahier des charges"/>
        <s v=" suite à l'accord pour la réévaluation de l'opération  au titre de l'exercice 2025, un avis d'appel d'offre a été lancé .                                pour  l'achevement de la RN 16    lot 03 : attribution provisoire en cours  et                         lot 01 : attribution provisoire en cours "/>
        <s v="marché en cours de visa au niveau de la  commission séctorielle des marchés publics des travaux publics "/>
        <s v="Procédure en cours"/>
        <s v="  /"/>
        <s v=" /"/>
        <s v="Opération à l'arrêt"/>
        <s v="_x000a_Phase ouverture des plis après le 3ème appel d'offres "/>
        <s v="La STEP est mise en régime et sera en exploitation (par l'entreprise) pendant deux (02) ans apres la reception provisoire "/>
        <s v="Reste travaux de pose des couches GB+BB+ETP réclament la hausse des prix +ETP est mise en demeure pour la deuxieme fois"/>
        <s v="تم الإعلان عن طلب عروض بعد تعديل دفتر الشروط  لإنجاز الوحدة الجمهورية في 07 حصص"/>
        <s v="pogramme 2023 En cours pour les 8 centres"/>
        <s v=" PEC-PSD                                  Non lancée,  lancement subordoné à l'achèvement de l'étude ,"/>
        <s v="Programme 2024"/>
        <s v="programme 2024 en cours "/>
        <s v="PEC-PSD                   en cours "/>
        <s v="PEC-PSD                    en cours "/>
        <s v="  PEC-PSD  Achevée"/>
        <s v="Programme complémentaire centralisé géré par SONELGAZ"/>
        <s v="*Travaux achevés_x000a_*Opération à clôturer"/>
        <s v="Dossier de clôture au niveau Trésor"/>
        <s v="Travaux achevés,_x000a_Réévaluation accordé en 2025 (15 266 000 DA), avenant visé par CMW"/>
        <s v="* Travaux achevés_x000a_*Opération à clôturer"/>
        <s v="Travaux achevés (reste paiement des créances du  ETB chinoise (Problème de change de devis)"/>
        <s v="*Opération gelée_x000a_* Décision après la réunion des travaux d'assainissement:  proposition de maintenir l'opération avec changement d'intitulé pour supprimer la bibliothèque de faculté"/>
        <s v="Achevée (reste paiement des créances du  ETB chinoise (Problème de change de devis)"/>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s v="Opération d'indemnisation en cours_x000a_* ( 22 dossiers au niveau du tribunal administratif) en attendant le nouveau rapport d'évaluation "/>
        <s v="*Etude achevée et réceptionnée_x000a_*Opération à clôturer"/>
        <s v="Lot 01: Projet en voie d'achévement sur le 2éme bouts bétonnés( Reste fossé bétonés)"/>
        <s v="* Travaux achevés_x000a_* Dossier de clôture au niveau du Trésor"/>
        <s v="Travaux en cours _x000a_Dépassement des délais contractuels des travaux_x000a_Equipements (marchés visés)"/>
        <s v="Travaux en cours _x000a_* Réévaluation accordée en 2025_x000a_(584 944 000 DA)"/>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s v="* Gestion ONA_x000a_*Travaux en cours (Problème avec l'entreprise partie équipement)"/>
        <s v="Travaux achevés, reste paiement et clôture de l'opération"/>
        <s v="ODS d'arrêt le 30/10/2019, ODS de reprise transmis à l'entreprise FOREMHYD le 13/10/2024 pour signature."/>
        <s v="Travaux en cours_x000a_ODS le 28/10/2024, délai 8 mois"/>
        <s v="Rejet des 03 marchés par CMW, lancement d'une nouvelle procédure, étude en cours, attente visa CTH  "/>
        <s v="Etude d'adaptation           en cours"/>
        <s v="Reste un lot            en cours"/>
        <s v="Equipement en cours"/>
        <s v="المشروع في طورالإنتهاء"/>
        <s v="المشروع في طورالإنجاز "/>
        <s v="En Cours, travaux relancés (en cours), marchés visés : mur de clôture + mur de soutènement + éclairage extérieur,  : chauffage (procédures relancés), travaux sont en cours :_x000a_-CES / VRD / ELECTRICTE / UNE PARTIE DU MUR DE RONDE  et climatisation projet réévalué en 2022"/>
        <n v="1"/>
        <s v="   Opération en cours  :                                                 * 01 projet Achevée                                                      * 04 projets : travaux  en cours         * 01 projet procedure administratif en cour aprés la résiliation de la première Entreprise ( zone d'ombre)"/>
        <s v="Opération en cours _x000a_-STEP Mencaceur : à l'arret _x000a_-Système de collecte : travaux en cours_x000a_* Demande de réévaluation pour prise en charge partie conditionnelle (500 MDA) rejeté par le MF/DGB en date du 24/03/2024: : services DGB resaisis en date du 19/05/2024"/>
        <s v="décision de couverture financiére élaborée le 19/02/2024_x000a_décision d'individualisation N°001 élaborée le 09/07/2024_x000a_(RESPONSABLE D'ACTION: MONSIEUR LE WALI)"/>
        <s v="PROGRAMME COMPLEMENTAIRE"/>
        <s v="OPERATION GELEE_x000a_A MAINTENIR"/>
        <s v="Achevée, reste paiement et Equip par la DAL"/>
        <s v="Opération gelée, Dde levée de gel introduite le 19/04/2023 sous le n°262 au niv. du MF/DGB et MICLAT/SG"/>
        <s v="travaux achevés, la partie &quot;Equip-DAL, Dde réév arbit 2025 (50 000)"/>
        <s v="reste lot aspect de sécurité+signal d'appel, déc. chang. Int. pour ajouter la partie &quot;équip&quot; n° MF/2024/DM/202 du 04/03/2024"/>
        <s v="reste lo aspect de sécurité+signal d'appel"/>
        <s v="6000 pp achevée dont 2000 pp (reste engag et paiement Av de clôt ETB, Dde réév arbit 2025 (82 000)"/>
        <s v="Achevée, reste paiement BET et ETB"/>
        <s v="Branchement électricité en cours"/>
        <s v="Achevée non contentieuse"/>
        <s v="Travaux en voie d'achèvement"/>
        <s v="Achevée, Dde réév arbit 2025 (51 000)"/>
        <s v="Achevée contentieuse"/>
        <s v="Clôturée le 05/03/2024"/>
        <s v="Op gelée jusqu' au 09/05/2023, relancée conformément à l’envoi n°8438/MF/DGB/DRBCMP/DRBEJ/2021 du 07/12/2021 de Mr le DGB à Mr le wali de M’sila. "/>
        <s v="Travaux en cours, Dde réév arbit 2025 (8 200 000)"/>
        <s v="Achevée, reste paiement ETB"/>
        <s v="Etude achevée, trav en cours, Dde réév arbit 2025 (1 670 000)"/>
        <s v="trav en cours, Dde réév arbit 2025 (600 000)"/>
        <s v="En cours, travaux en cours, "/>
        <s v="En cours, Travaux achevée; lot  équipement transfère à la DAL (50%), nécessite réévaluation: 120 millions DA"/>
        <s v="En cours, 3000 pp travaux  avancés à 95%,annexes travaux   en cours, pour les 1000 pp travaux en cours"/>
        <s v="En cours, nouveau Lot lancée (Achèvement des voies)"/>
        <s v="En cours, paiement des factures en cours,  nécessite réévaluation: 70 Millions DA"/>
        <s v="En cours, reste à réalisé  :_x000a_Réalisation d'éclairage publics: travaux en cours "/>
        <s v="En cours,  Réhabilitation de l'éclairage public sur la RN 43"/>
        <s v="En cours, Reste le lancement d'un nouveau lot pour l'achèvement des travaux sur 200 Ml (2 ème AAO lancé)"/>
        <s v="En cours, relancement des travaux avec nouveau BET et ETB  (reste à réaliser)"/>
        <s v=" En cours, Travaux en cours "/>
        <s v="En cours, Choix BET en cours  après annulation de la procédure  pour la 3eme fois"/>
        <s v="En cours, Lots 1,2,4 et 5 achevés_x000a_lot 3 : indemnisation des citoyens en cours pour l'achèvement des travaux"/>
        <s v="Résiliation de l'entreprise"/>
        <s v="Travaux achevés, reste alimentation en eau potable et réalisation de la station dépuration dont les travaux sont en cours"/>
        <s v="Livraison partielle pévue pour le 11/12/2024 _x000a_le reste est prévu pour Février 2025"/>
        <s v="Levée de réservres ,travaux de drainage des eaux pluviales en cours reste revêtement de la voie d'accés et la clôture "/>
        <s v="Installation du chantier en cours"/>
        <s v="Stration d'épuration mise en service et fonctionnelle reste le raccordement des  localités "/>
        <s v="ODS remis le 21/11/2024"/>
        <s v="Lots 01-02 et 03 achevés et mis en service_x000a_Lots 04 et 06: manque amenée de l'énérgie _x000a_Lot 05 en cours "/>
        <s v="Mise en service partielle (Ait R'Zine) Station de traitement _x000a_le reste des travaux en cours "/>
        <s v="Appel d'offres en cours de lancement suite à l'infructuosité  du 1er appel d'offres "/>
        <s v="Opération groupée pour 07 villes _x000a_  - Appel d'offres d'infructuosité publié le 18/11/2024                 - Nouveau cahier des charges visé par la commission sectorielle  du Ministère des  Travaux Publics  le 09/12/2024 "/>
        <s v="Retard dans la mise en service de l'unité de fabrication de voussoirs,_x000a_retard dans les études d'execution  et les revues d'APD "/>
        <s v="06 Mois pour le Lot gros œuvre, marché en cours de levée de réserves au niveau CWMP"/>
        <s v="Reste décret de création "/>
        <s v=" Travaux  de construction en cours. Projet necessite une réévaluation de l'ordre de 9.000.000.000 DA pour prendre en charge les équipements et les avenants du volet &quot;réalisation&quot;."/>
        <s v="à lancer après l'achevement de l'étude "/>
        <s v="cahier des charges pour la réalisation visé par CSMP de la santé, AAO déposé au niveau de la'ANEP LE 09/12/2024 "/>
        <s v="Opération gélé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0.530086574072" createdVersion="5" refreshedVersion="8" minRefreshableVersion="3" recordCount="839" xr:uid="{00000000-000A-0000-FFFF-FFFF02000000}">
  <cacheSource type="worksheet">
    <worksheetSource ref="A3:Q842" sheet="BD-GP"/>
  </cacheSource>
  <cacheFields count="17">
    <cacheField name="DRB" numFmtId="2">
      <sharedItems containsBlank="1" count="8">
        <s v="Alger"/>
        <s v="béchar"/>
        <s v="Ouargla"/>
        <s v="Annaba"/>
        <s v="Oran"/>
        <s v="CHLEF"/>
        <s v="Sétif"/>
        <m u="1"/>
      </sharedItems>
    </cacheField>
    <cacheField name="wilaya" numFmtId="0">
      <sharedItems count="54">
        <s v="16-Alger"/>
        <s v="03-Laghouat"/>
        <s v="26-Médéa"/>
        <s v="17-Djelfa"/>
        <s v="15-Tizi Ouzou"/>
        <s v="35-Boumerdes"/>
        <s v="10-Bouira"/>
        <s v="09-Blida"/>
        <s v="37-Tindouf"/>
        <s v="50-Bordj Badj Mokhtar"/>
        <s v="49-Timimoun"/>
        <s v="32-El bayadh"/>
        <s v="01-Adrar"/>
        <s v="08-Bechar"/>
        <s v="45-Naama"/>
        <s v="52-Beni Abbes"/>
        <s v="30-Ouargla"/>
        <s v="55-Tougourt"/>
        <s v="39-El Oued"/>
        <s v="57-El Maghair"/>
        <s v="07-Biskra"/>
        <s v="51-Ouled Djellal"/>
        <s v="47-Ghardaia"/>
        <s v="33-Illizi"/>
        <s v="56-Djanet"/>
        <s v="11-Tamenrasset"/>
        <s v="53-In Salah"/>
        <s v="54-In Guezzam"/>
        <s v="58-El Meniaa"/>
        <s v="23-Annaba"/>
        <s v="24-Guelma"/>
        <s v="36-El Tarf"/>
        <s v="40-Khenechla"/>
        <s v="04-Oum El Bouaghi"/>
        <s v="21-Skikda"/>
        <s v="41-Souk Ahras"/>
        <s v="12-Tebessa"/>
        <s v="27-Mostaganem"/>
        <s v="29-Mascara"/>
        <s v="20-Saida"/>
        <s v="31-Oran"/>
        <s v="22-Sidi Bel Abbes"/>
        <s v="13-Tlemcen"/>
        <s v="02-Chlef"/>
        <s v="44-Ain Defla"/>
        <s v="48-Relizane"/>
        <s v="42-Tipaza"/>
        <s v="38-Tissemsilt"/>
        <s v="14-Tiaret"/>
        <s v="18-Jijel"/>
        <s v="05-Batna"/>
        <s v="06-Beajaia"/>
        <s v="25-Constantine"/>
        <s v="28-M'sila"/>
      </sharedItems>
    </cacheField>
    <cacheField name="Type programme" numFmtId="0">
      <sharedItems containsBlank="1"/>
    </cacheField>
    <cacheField name="Portefeuille de programme " numFmtId="0">
      <sharedItems/>
    </cacheField>
    <cacheField name="Intitulé Programme" numFmtId="0">
      <sharedItems containsBlank="1" longText="1"/>
    </cacheField>
    <cacheField name="Intitulé Sous programme" numFmtId="0">
      <sharedItems containsBlank="1" longText="1"/>
    </cacheField>
    <cacheField name="Numéro d'individualisation " numFmtId="0">
      <sharedItems containsBlank="1" containsMixedTypes="1" containsNumber="1" containsInteger="1" minValue="1" maxValue="8" longText="1"/>
    </cacheField>
    <cacheField name=" Intitulé Opération" numFmtId="0">
      <sharedItems containsBlank="1" longText="1"/>
    </cacheField>
    <cacheField name="Année de notification" numFmtId="0">
      <sharedItems containsBlank="1" containsMixedTypes="1" containsNumber="1" containsInteger="1" minValue="1" maxValue="13747227"/>
    </cacheField>
    <cacheField name="AE initiale" numFmtId="0">
      <sharedItems containsString="0" containsBlank="1" containsNumber="1" minValue="0" maxValue="168206000"/>
    </cacheField>
    <cacheField name="AE actuelle" numFmtId="3">
      <sharedItems containsString="0" containsBlank="1" containsNumber="1" minValue="0" maxValue="169100000"/>
    </cacheField>
    <cacheField name="AE Engagée" numFmtId="3">
      <sharedItems containsBlank="1" containsMixedTypes="1" containsNumber="1" minValue="0" maxValue="48561355.460129999"/>
    </cacheField>
    <cacheField name="Dépenses cumulées" numFmtId="3">
      <sharedItems containsBlank="1" containsMixedTypes="1" containsNumber="1" minValue="0" maxValue="76882000"/>
    </cacheField>
    <cacheField name="Taux FIN %" numFmtId="9">
      <sharedItems containsBlank="1" containsMixedTypes="1" containsNumber="1" minValue="0" maxValue="1.0941098864854466"/>
    </cacheField>
    <cacheField name="Taux phys %" numFmtId="9">
      <sharedItems containsBlank="1" containsMixedTypes="1" containsNumber="1" minValue="0" maxValue="490"/>
    </cacheField>
    <cacheField name="Etat du Projet" numFmtId="0">
      <sharedItems containsBlank="1"/>
    </cacheField>
    <cacheField name="Observations" numFmtId="0">
      <sharedItems containsBlank="1" containsMixedTypes="1" containsNumber="1" containsInteger="1" minValue="1" maxValue="4"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6">
  <r>
    <x v="0"/>
    <x v="0"/>
    <m/>
    <x v="0"/>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x v="1"/>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x v="0"/>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x v="2"/>
    <s v="017:Sûreté Nationale"/>
    <m/>
    <m/>
    <s v="Sécurité publique au niveau de la capitale et réhabilitation du système de la vidéo surveillance"/>
    <m/>
    <m/>
    <n v="16108000"/>
    <n v="15142080.705219999"/>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x v="3"/>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x v="4"/>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x v="1"/>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x v="0"/>
    <s v="049:Enseignement et Formation Supérieurs"/>
    <m/>
    <m/>
    <s v="Réalisation de 20.000 places pédagogiques avec dépendances à Sidi Abdallah"/>
    <m/>
    <m/>
    <n v="25411055"/>
    <n v="25385758.7192"/>
    <n v="21196181.722270001"/>
    <n v="0.87162681739768"/>
    <n v="1"/>
    <s v="Achevée"/>
    <s v="Travaux achevés, projet réceptionné"/>
  </r>
  <r>
    <x v="0"/>
    <x v="0"/>
    <m/>
    <x v="5"/>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x v="1"/>
    <m/>
    <m/>
    <m/>
    <s v="Réalisation du dédoublement de la RN 23 sur 15 km entre Ain Osmane et Djedar"/>
    <m/>
    <m/>
    <n v="3500000"/>
    <m/>
    <m/>
    <n v="1"/>
    <n v="1"/>
    <s v="Travaux achevés"/>
    <s v="Travaux achevés"/>
  </r>
  <r>
    <x v="0"/>
    <x v="1"/>
    <m/>
    <x v="1"/>
    <m/>
    <m/>
    <m/>
    <s v="Réalisation de dédoublement de la RN 23 du PK 397 au PK 368 sur 29 Km à El Hadjeb (Laghouat)"/>
    <m/>
    <m/>
    <n v="2250000"/>
    <m/>
    <m/>
    <n v="0.35"/>
    <n v="0.17"/>
    <s v="Travaux en cours"/>
    <s v="Travaux en cours"/>
  </r>
  <r>
    <x v="0"/>
    <x v="1"/>
    <m/>
    <x v="5"/>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x v="5"/>
    <m/>
    <m/>
    <m/>
    <m/>
    <m/>
    <m/>
    <m/>
    <m/>
    <m/>
    <m/>
    <m/>
    <m/>
    <m/>
  </r>
  <r>
    <x v="0"/>
    <x v="1"/>
    <m/>
    <x v="6"/>
    <m/>
    <m/>
    <m/>
    <s v=" Etude d’adaptation, suivi, contrôle et travaux de réalisation et équipement 08 centres de proximités pour stockage des céréales au niveau de la wilaya de Laghouat"/>
    <m/>
    <m/>
    <n v="2023771.4240000001"/>
    <m/>
    <m/>
    <n v="0.5"/>
    <n v="0.01"/>
    <m/>
    <m/>
  </r>
  <r>
    <x v="0"/>
    <x v="1"/>
    <m/>
    <x v="7"/>
    <m/>
    <m/>
    <m/>
    <s v="Réalisation de Mosquée Pole de Laghouat"/>
    <m/>
    <m/>
    <n v="2953000"/>
    <m/>
    <m/>
    <n v="0.95"/>
    <n v="0.72"/>
    <s v="en cours l'achèvement minaret + coupole salle - d'ablution et VRD."/>
    <s v="en cours l'achèvement minaret + coupole salle - d'ablution et VRD."/>
  </r>
  <r>
    <x v="0"/>
    <x v="1"/>
    <m/>
    <x v="8"/>
    <m/>
    <m/>
    <m/>
    <s v="Réalisation et Équipement d'un hôpital Psychiatrique de 120 lits de Laghouat"/>
    <m/>
    <m/>
    <n v="2671000"/>
    <m/>
    <m/>
    <n v="1"/>
    <n v="1"/>
    <s v="Opération achevée"/>
    <s v="Opération achevée"/>
  </r>
  <r>
    <x v="0"/>
    <x v="1"/>
    <m/>
    <x v="8"/>
    <m/>
    <m/>
    <m/>
    <s v="Réalisation et équipement d'un centre anti-cancer à Laghouat"/>
    <m/>
    <m/>
    <n v="8158300"/>
    <m/>
    <m/>
    <s v="100% (réalisation)"/>
    <n v="1"/>
    <s v="Acquisition des accélérateurs en cours"/>
    <s v="Acquisition des accélérateurs en cours"/>
  </r>
  <r>
    <x v="0"/>
    <x v="1"/>
    <m/>
    <x v="8"/>
    <m/>
    <m/>
    <m/>
    <m/>
    <m/>
    <m/>
    <m/>
    <m/>
    <m/>
    <s v="95% (équipement)"/>
    <n v="0.89"/>
    <m/>
    <m/>
  </r>
  <r>
    <x v="0"/>
    <x v="1"/>
    <m/>
    <x v="8"/>
    <m/>
    <m/>
    <m/>
    <s v="Étude, suivi ,et réalisation et équipement d'un Hôpital de 60 lits à Bellil Hassi R'mel"/>
    <m/>
    <m/>
    <n v="2720000"/>
    <m/>
    <m/>
    <s v="85% (réalisation)"/>
    <n v="0.8"/>
    <s v="Travaux en cours "/>
    <s v="Travaux en cours "/>
  </r>
  <r>
    <x v="0"/>
    <x v="1"/>
    <m/>
    <x v="8"/>
    <m/>
    <m/>
    <m/>
    <s v="Étude, suivi , réalisation et équipement d'un Hôpital de 60 lits à Ain Madhi"/>
    <m/>
    <m/>
    <n v="2500000"/>
    <m/>
    <m/>
    <n v="0.02"/>
    <n v="0.01"/>
    <s v="Etude achevée travaux réalisation en cours"/>
    <s v="Etude achevée travaux réalisation en cours"/>
  </r>
  <r>
    <x v="0"/>
    <x v="2"/>
    <m/>
    <x v="0"/>
    <s v="Programme: Enseignement et Formation supérieur"/>
    <m/>
    <m/>
    <s v="Viabilisation et aménagement du site universitaire Ouzera"/>
    <m/>
    <m/>
    <n v="2500000"/>
    <n v="2479731.2784799999"/>
    <n v="2434168"/>
    <m/>
    <n v="1"/>
    <s v="Achevée"/>
    <s v="Achevée"/>
  </r>
  <r>
    <x v="0"/>
    <x v="2"/>
    <m/>
    <x v="6"/>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x v="1"/>
    <s v="Programme:Infrastructures Routières et Autoroutières"/>
    <m/>
    <m/>
    <s v="Réalisation du contournement nord de la ville de Médéa sur 11 kms"/>
    <m/>
    <m/>
    <n v="3750000"/>
    <n v="3335589.9153400003"/>
    <n v="3098229.6641500001"/>
    <m/>
    <n v="0.85"/>
    <s v="En cours"/>
    <m/>
  </r>
  <r>
    <x v="0"/>
    <x v="2"/>
    <m/>
    <x v="1"/>
    <s v="Programme:Infrastructures Routières et Autoroutières"/>
    <m/>
    <m/>
    <s v="Dédoublement de la RN18 entre Sidi Naamane et Beni Slimane sur 23 Km (Pk83 au PK 106)"/>
    <m/>
    <m/>
    <n v="8000000"/>
    <n v="6376600.51339"/>
    <n v="1500620.6656900002"/>
    <m/>
    <n v="0.67"/>
    <s v="En cours"/>
    <m/>
  </r>
  <r>
    <x v="0"/>
    <x v="2"/>
    <m/>
    <x v="8"/>
    <s v="Programme: Prévention et Soins"/>
    <m/>
    <m/>
    <s v="Etude, suivi, réalisation et équipement d'un complèxe mère et enfant à Médéa"/>
    <m/>
    <m/>
    <n v="3200000"/>
    <n v="2815424.44147"/>
    <n v="194883.28863999998"/>
    <m/>
    <n v="0.1"/>
    <s v="En cours"/>
    <m/>
  </r>
  <r>
    <x v="0"/>
    <x v="2"/>
    <m/>
    <x v="8"/>
    <s v="Programme: Prévention et Soins"/>
    <m/>
    <m/>
    <s v="Réalisation et équipement d'un centre anti cancer de 120 lits"/>
    <m/>
    <m/>
    <n v="5550000"/>
    <n v="5549952.52049"/>
    <n v="4113061.57681"/>
    <m/>
    <n v="0.75"/>
    <s v="En cours"/>
    <m/>
  </r>
  <r>
    <x v="0"/>
    <x v="2"/>
    <m/>
    <x v="5"/>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x v="1"/>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x v="5"/>
    <m/>
    <m/>
    <m/>
    <s v="Construction d'un barrage de Souk N'tleta"/>
    <m/>
    <m/>
    <n v="32226000"/>
    <m/>
    <n v="23524980"/>
    <m/>
    <m/>
    <m/>
    <s v="  Présence des habitations sur les sites des travaux ;_x000a_  AE insuffisante_x000a_ "/>
  </r>
  <r>
    <x v="0"/>
    <x v="4"/>
    <m/>
    <x v="5"/>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x v="1"/>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x v="8"/>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x v="0"/>
    <s v="Enseignement  et formation supérieurs"/>
    <m/>
    <m/>
    <s v="Réalisation de 6.000 places pédagogiques à Boumerdes"/>
    <m/>
    <m/>
    <n v="2310000"/>
    <n v="0"/>
    <n v="0"/>
    <m/>
    <s v="0"/>
    <s v="Gelée"/>
    <s v="Gelée par Décision N°5508 du 19/10/2015"/>
  </r>
  <r>
    <x v="0"/>
    <x v="5"/>
    <m/>
    <x v="0"/>
    <s v="Enseignement  et formation supérieurs"/>
    <m/>
    <m/>
    <s v="Réalisation de 4.000 places pédagogiques à Boumerdes"/>
    <m/>
    <m/>
    <n v="3740000"/>
    <n v="3052865.96062"/>
    <n v="1978724.52856"/>
    <m/>
    <s v="70"/>
    <s v="En cours"/>
    <s v="Travaux en cours"/>
  </r>
  <r>
    <x v="0"/>
    <x v="5"/>
    <m/>
    <x v="9"/>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x v="5"/>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x v="5"/>
    <s v="Approvisionnement en eau potable te Industrielle"/>
    <m/>
    <m/>
    <s v="Raccordement des systèmes d'AEP de la wilya de Boumerdes Dellys-Boudouaou-Hammadi au SPET."/>
    <m/>
    <m/>
    <n v="2600000"/>
    <n v="2571314.0070500001"/>
    <n v="2570938.0471099997"/>
    <m/>
    <n v="100"/>
    <s v="Achevée"/>
    <s v="A clôturer "/>
  </r>
  <r>
    <x v="0"/>
    <x v="5"/>
    <m/>
    <x v="8"/>
    <s v="Prévention et soins"/>
    <m/>
    <m/>
    <s v="Etude, suivi et réalisation d'un hopital de 60 lits à Baghlia"/>
    <m/>
    <m/>
    <n v="1743638"/>
    <n v="105475.68238"/>
    <n v="27361.35152"/>
    <m/>
    <n v="0"/>
    <s v="Non lancée "/>
    <s v=" Dossier d'étude déposé  au niveau du ministère de la santé pour approbation"/>
  </r>
  <r>
    <x v="0"/>
    <x v="5"/>
    <m/>
    <x v="8"/>
    <s v="Prévention et soins"/>
    <m/>
    <m/>
    <s v="Réalisation et équipement d'une maternité de 60 lits à Bordj-Ménaiel"/>
    <m/>
    <m/>
    <n v="1600000"/>
    <n v="1442450.3391099998"/>
    <n v="227372.04347999999"/>
    <m/>
    <n v="30"/>
    <s v="En cours"/>
    <s v="Travaux en cours"/>
  </r>
  <r>
    <x v="0"/>
    <x v="5"/>
    <m/>
    <x v="8"/>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x v="8"/>
    <s v="Prévention et soins"/>
    <m/>
    <m/>
    <s v="Réalisation d'un hopital de 240 lits à Boumerdes"/>
    <m/>
    <m/>
    <n v="5520000"/>
    <n v="5518318.4793800004"/>
    <n v="2562608.4536299999"/>
    <m/>
    <s v="80"/>
    <s v="En cours"/>
    <s v="Travaux en cours"/>
  </r>
  <r>
    <x v="0"/>
    <x v="5"/>
    <m/>
    <x v="8"/>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x v="8"/>
    <s v="Prévention et soins"/>
    <m/>
    <m/>
    <s v="Etude, suivi et réalisation d'un hopital de 120 lits à Khemis El khechna"/>
    <m/>
    <m/>
    <n v="1700000"/>
    <n v="3156.20318"/>
    <n v="1596.20318"/>
    <m/>
    <s v="0"/>
    <s v="Non lancée "/>
    <s v=" Dossier d'étude déposé  au niveau du ministère de la santé pour approbation"/>
  </r>
  <r>
    <x v="0"/>
    <x v="5"/>
    <m/>
    <x v="1"/>
    <s v="infrastructures routières et autoroutières"/>
    <m/>
    <m/>
    <s v="Evitement de la ville de Boumerdes CW 146- RN 24 sur 10 Kms (lot route et lot ouvrage d'art)"/>
    <m/>
    <m/>
    <n v="8400000"/>
    <n v="8188286.16273"/>
    <n v="7337675.353219999"/>
    <m/>
    <s v="90"/>
    <s v="En cours"/>
    <s v="Travaux en cours"/>
  </r>
  <r>
    <x v="0"/>
    <x v="5"/>
    <m/>
    <x v="1"/>
    <s v="infrastructures routières et autoroutières"/>
    <m/>
    <m/>
    <s v="Dédoublement de la RN24 entre Figuier (Boumerdes) et Oued Issers sur 15 Kms"/>
    <m/>
    <m/>
    <n v="1753614"/>
    <n v="1688998.4175199999"/>
    <n v="1623094.8989000004"/>
    <m/>
    <s v="100"/>
    <s v="Achevée"/>
    <s v="A clôturer "/>
  </r>
  <r>
    <x v="0"/>
    <x v="5"/>
    <m/>
    <x v="1"/>
    <s v="infrastructures routières et autoroutières"/>
    <m/>
    <m/>
    <s v="Evitement de la ville de Boumerdes:lot route et lot ouvrages d'art sur 4,9 Kms"/>
    <m/>
    <m/>
    <n v="4216500"/>
    <n v="4119821.8514299998"/>
    <n v="4042541.5100300005"/>
    <m/>
    <s v="100"/>
    <s v="Achevée"/>
    <s v="A clôturer "/>
  </r>
  <r>
    <x v="0"/>
    <x v="5"/>
    <m/>
    <x v="5"/>
    <s v="Approvisionnement en eau potable te Industrielle"/>
    <m/>
    <m/>
    <s v="Raccordement aval de la station de dessalement d’eau de mer cap djinet"/>
    <m/>
    <m/>
    <n v="20000000"/>
    <m/>
    <m/>
    <n v="0.87"/>
    <n v="0.98"/>
    <m/>
    <s v="Travaux  en voie d'achèvement                                               *aménagement extérieur en cours                   *rinçage des conduites en cours"/>
  </r>
  <r>
    <x v="0"/>
    <x v="5"/>
    <m/>
    <x v="5"/>
    <s v="Assainissement et protection du milieu naturel"/>
    <m/>
    <m/>
    <s v="Etude et réalisation d'une station d'épuration du parc industriel de Larbaatche   "/>
    <m/>
    <m/>
    <n v="1900000"/>
    <m/>
    <m/>
    <n v="0.2"/>
    <n v="0.2"/>
    <m/>
    <s v="travaux  a l'arrêt (ODS d'arrêt)"/>
  </r>
  <r>
    <x v="0"/>
    <x v="5"/>
    <m/>
    <x v="5"/>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x v="5"/>
    <s v="Assainissement et protection du milieu naturel"/>
    <m/>
    <m/>
    <s v="realisation de la station d'epuration du bassin versant de ouled haddadj"/>
    <m/>
    <m/>
    <n v="5177000"/>
    <m/>
    <m/>
    <n v="0"/>
    <n v="0"/>
    <m/>
    <s v="CDC en cours de la levée des réserves                                           Déclassement de l’assiette  en cours_x000a_"/>
  </r>
  <r>
    <x v="0"/>
    <x v="6"/>
    <m/>
    <x v="1"/>
    <s v="Programme 090: Infrastructures routières et autoroutières"/>
    <m/>
    <m/>
    <s v="Réalisation de l'évitement Est de la ville de Bouira sur 10 Kms"/>
    <m/>
    <m/>
    <n v="3715000"/>
    <n v="3711941.58978"/>
    <n v="3707512.0858200002"/>
    <n v="0.99"/>
    <m/>
    <s v="En cours"/>
    <m/>
  </r>
  <r>
    <x v="0"/>
    <x v="6"/>
    <m/>
    <x v="1"/>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x v="1"/>
    <s v="Programme 090: Infrastructures routières et autoroutières"/>
    <m/>
    <m/>
    <s v="Réalisation du dédoublement du CW127 entre RN5 et Sour El Ghozlane sur 08 Km du PK 0+000 au PK 08+000"/>
    <m/>
    <m/>
    <n v="1770127"/>
    <n v="1718151.71478"/>
    <n v="1650832"/>
    <m/>
    <n v="0.96"/>
    <s v="En cours"/>
    <m/>
  </r>
  <r>
    <x v="0"/>
    <x v="6"/>
    <m/>
    <x v="1"/>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x v="8"/>
    <s v="Programme 105: Prévention et Soins"/>
    <m/>
    <m/>
    <s v="Réalisation et équipement d'un Hôpital 80 lits à Bordj Okhriss "/>
    <m/>
    <m/>
    <n v="2730000"/>
    <n v="603770.76642999996"/>
    <n v="563379.12698000006"/>
    <m/>
    <n v="0.35"/>
    <s v="En cours"/>
    <m/>
  </r>
  <r>
    <x v="0"/>
    <x v="6"/>
    <m/>
    <x v="8"/>
    <s v="Programme 105: Prévention et Soins"/>
    <m/>
    <m/>
    <s v="Suivi, Réalisation et équipement d'un hôpital 120 lits à Ain Bessem"/>
    <m/>
    <m/>
    <n v="2000000"/>
    <n v="1070656.74444"/>
    <n v="819399.51109000004"/>
    <m/>
    <n v="0.7"/>
    <s v="En cours"/>
    <m/>
  </r>
  <r>
    <x v="0"/>
    <x v="6"/>
    <m/>
    <x v="8"/>
    <s v="Programme 105: Prévention et Soins"/>
    <m/>
    <m/>
    <s v="Suivi, réalisation et équipement d'un complexe mère et enfant (CME) à Bouira"/>
    <m/>
    <m/>
    <n v="3400000"/>
    <n v="124623.52535"/>
    <n v="13449.51281"/>
    <m/>
    <n v="0.02"/>
    <s v="En cours"/>
    <m/>
  </r>
  <r>
    <x v="0"/>
    <x v="6"/>
    <m/>
    <x v="8"/>
    <s v="Programme 105: Prévention et Soins"/>
    <m/>
    <m/>
    <s v="Réalisation et équipement d'un hôpital 120 lits à M'chedallah"/>
    <m/>
    <m/>
    <n v="4448000"/>
    <n v="3958952.8348099999"/>
    <n v="833517.22701999999"/>
    <m/>
    <n v="0.35"/>
    <s v="En cours"/>
    <m/>
  </r>
  <r>
    <x v="0"/>
    <x v="6"/>
    <m/>
    <x v="5"/>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x v="5"/>
    <s v="Programme 094: Approvisionnement en eau potable et industrielle"/>
    <m/>
    <m/>
    <s v="Réalisation des ouvrages de stockage à travers la wilaya y compris leurs raccordements"/>
    <m/>
    <m/>
    <n v="1000000"/>
    <n v="961564.05536"/>
    <n v="803878.77549999999"/>
    <m/>
    <n v="0.95"/>
    <s v="En cours"/>
    <m/>
  </r>
  <r>
    <x v="0"/>
    <x v="6"/>
    <m/>
    <x v="5"/>
    <s v="Programme 096: Assainissement et protection du milieu naturel"/>
    <m/>
    <m/>
    <s v="Étude, réalisation et équipement de station d'épuration des eaux usées de la ville de Ain Bessem (y compris raccordement)"/>
    <m/>
    <m/>
    <n v="2500000"/>
    <n v="2487357.3569"/>
    <n v="1054772"/>
    <m/>
    <n v="0.35"/>
    <s v="En cours"/>
    <m/>
  </r>
  <r>
    <x v="0"/>
    <x v="6"/>
    <m/>
    <x v="6"/>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x v="10"/>
    <s v="Programme 074:Appoui a l'investissement"/>
    <m/>
    <m/>
    <s v="Réalisation d'une zone industrielle à Oued El Berdi wilaya de Bouira sur 193 Ha (tranche 2)"/>
    <m/>
    <m/>
    <n v="1500000"/>
    <n v="1492019.9834799999"/>
    <n v="1450673.42732"/>
    <m/>
    <n v="1"/>
    <m/>
    <m/>
  </r>
  <r>
    <x v="0"/>
    <x v="6"/>
    <m/>
    <x v="10"/>
    <s v="Programme 074:Appoui a l'investissement"/>
    <m/>
    <m/>
    <s v="Réalisation d'une zone industrielle à Dirah,wilaya de Bouira sur 250 Ha"/>
    <m/>
    <m/>
    <n v="2500000"/>
    <n v="1833365.2957899999"/>
    <n v="1470926.7498399999"/>
    <m/>
    <n v="0.9"/>
    <m/>
    <m/>
  </r>
  <r>
    <x v="0"/>
    <x v="7"/>
    <m/>
    <x v="5"/>
    <s v="093: Mobilisation des ressources en eau et de sécurité hydrique"/>
    <m/>
    <m/>
    <s v="       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x v="5"/>
    <s v="093: Mobilisation des ressources en eau et de sécurité hydrique"/>
    <m/>
    <m/>
    <s v="   Réalisation de 07 sept forages y compris équipement et électrification au niveau de la wilaya de Blida ."/>
    <m/>
    <m/>
    <n v="200000"/>
    <n v="162512"/>
    <n v="147833"/>
    <m/>
    <n v="0.99"/>
    <m/>
    <m/>
  </r>
  <r>
    <x v="0"/>
    <x v="7"/>
    <m/>
    <x v="5"/>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x v="5"/>
    <s v="096:Assainissement et protection du milieu naturel"/>
    <m/>
    <m/>
    <s v="Réalisation de la station d'épuration des eaux usées des communes de Larbâa, Bougara et Ouled Slama y compris collecteurs (W, Blida)"/>
    <m/>
    <m/>
    <n v="5000000"/>
    <n v="0"/>
    <n v="0"/>
    <m/>
    <n v="0"/>
    <m/>
    <s v="Programme 2025"/>
  </r>
  <r>
    <x v="0"/>
    <x v="7"/>
    <m/>
    <x v="5"/>
    <s v="096:Assainissement et protection du milieu naturel"/>
    <m/>
    <m/>
    <s v="Réalisation de la station d'épuration des eaux usées de Meftah et le pole urbain de Safsaf y compris collecteurs (W, Blida)"/>
    <m/>
    <m/>
    <n v="3500000"/>
    <n v="0"/>
    <n v="0"/>
    <m/>
    <n v="0"/>
    <m/>
    <s v="Programme 2025"/>
  </r>
  <r>
    <x v="0"/>
    <x v="7"/>
    <m/>
    <x v="5"/>
    <s v="096:Assainissement et protection du milieu naturel"/>
    <m/>
    <m/>
    <s v="Réalisation de la station d'épuration de la ville nouvelle de Bouinan (wilaya de Blida)"/>
    <m/>
    <m/>
    <n v="5494000"/>
    <m/>
    <m/>
    <m/>
    <n v="0.25"/>
    <m/>
    <s v="dégelée en date du 10/12/2020 (gestion ONA)"/>
  </r>
  <r>
    <x v="0"/>
    <x v="7"/>
    <m/>
    <x v="1"/>
    <s v="090 :Infrastructures routières et auto routières"/>
    <m/>
    <m/>
    <s v="_x000a_Réalisation de l'évitement de Meftah sur 17 Km avec l'accès au nouveau pôle urbain de Safsaf"/>
    <m/>
    <m/>
    <n v="5900000"/>
    <n v="5771602"/>
    <n v="5428259"/>
    <m/>
    <n v="0.99"/>
    <m/>
    <m/>
  </r>
  <r>
    <x v="0"/>
    <x v="7"/>
    <m/>
    <x v="1"/>
    <s v="91 :Infrastructures routières et auto routières"/>
    <m/>
    <m/>
    <s v=" Contrôle;suivi et réalisation du contournement Sud de la ville nouvelle de Bouinane entre pk 4+000 (Rn 29-CW 116 Sidi Sarhane )_x000a_"/>
    <m/>
    <m/>
    <n v="3000000"/>
    <n v="1699931"/>
    <n v="439863"/>
    <m/>
    <n v="0.25"/>
    <m/>
    <m/>
  </r>
  <r>
    <x v="0"/>
    <x v="7"/>
    <m/>
    <x v="1"/>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x v="7"/>
    <s v="041:Orientation  religieuse et culture islamique"/>
    <m/>
    <m/>
    <s v="_x000a_Etude suivi réalisation et équipement d'une mosquée pole à Blida "/>
    <m/>
    <m/>
    <n v="1000000"/>
    <n v="989297"/>
    <n v="199422"/>
    <m/>
    <n v="0.35"/>
    <m/>
    <m/>
  </r>
  <r>
    <x v="0"/>
    <x v="7"/>
    <m/>
    <x v="8"/>
    <s v="105: Prévention et soins"/>
    <m/>
    <m/>
    <s v="      Etude, suivi,Aménagement et extension du service des maladies infectieuses de L'EPH boufarik &quot;Wilaya de blida &quot;"/>
    <m/>
    <m/>
    <n v="250000"/>
    <n v="27688"/>
    <n v="478"/>
    <m/>
    <n v="0"/>
    <m/>
    <m/>
  </r>
  <r>
    <x v="0"/>
    <x v="7"/>
    <m/>
    <x v="6"/>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x v="9"/>
    <m/>
    <m/>
    <s v="N1.006.022.04.4837.000.037.07.004"/>
    <m/>
    <m/>
    <n v="500000"/>
    <n v="2350000"/>
    <n v="2064650.0142999999"/>
    <n v="1435907"/>
    <m/>
    <n v="0.75"/>
    <m/>
    <s v="En cours"/>
  </r>
  <r>
    <x v="1"/>
    <x v="8"/>
    <s v="PSD"/>
    <x v="10"/>
    <m/>
    <m/>
    <s v="N1.019.074.01.4837.000.037.11.001"/>
    <m/>
    <m/>
    <n v="72702"/>
    <n v="1134702"/>
    <n v="387110.56057999999"/>
    <n v="180273"/>
    <m/>
    <n v="0.2"/>
    <m/>
    <s v="Travaux en cours"/>
  </r>
  <r>
    <x v="1"/>
    <x v="8"/>
    <s v="PSD"/>
    <x v="3"/>
    <m/>
    <m/>
    <s v="S1.021.080.02.4837.000.037.18.013"/>
    <m/>
    <m/>
    <n v="2500000"/>
    <n v="2500000"/>
    <n v="1218477.3228"/>
    <n v="115458"/>
    <m/>
    <n v="0.4"/>
    <m/>
    <s v="Travaux En cours"/>
  </r>
  <r>
    <x v="1"/>
    <x v="8"/>
    <s v="PSD"/>
    <x v="1"/>
    <m/>
    <m/>
    <s v="N1.024.090.01.4037.000.037.20.001"/>
    <m/>
    <m/>
    <n v="1450000"/>
    <n v="1450000"/>
    <n v="1114943.40965"/>
    <n v="1023623"/>
    <m/>
    <n v="0.05"/>
    <m/>
    <s v="En cours"/>
  </r>
  <r>
    <x v="1"/>
    <x v="8"/>
    <s v="PSD"/>
    <x v="1"/>
    <m/>
    <m/>
    <s v="N1.024.090.01.4037.000.037.13.025"/>
    <m/>
    <m/>
    <n v="2086885"/>
    <n v="2306885"/>
    <n v="2278224.0315999999"/>
    <n v="1921212"/>
    <m/>
    <n v="0.75"/>
    <m/>
    <s v="En cours "/>
  </r>
  <r>
    <x v="1"/>
    <x v="8"/>
    <s v="PSD"/>
    <x v="1"/>
    <m/>
    <m/>
    <s v="N1.024.091.02.4037.000.037.21.043"/>
    <m/>
    <m/>
    <n v="2139000"/>
    <n v="2139000"/>
    <n v="2127611.2351899999"/>
    <n v="88331"/>
    <m/>
    <n v="0"/>
    <m/>
    <s v="En cours"/>
  </r>
  <r>
    <x v="1"/>
    <x v="8"/>
    <s v="PSD"/>
    <x v="11"/>
    <m/>
    <m/>
    <m/>
    <m/>
    <m/>
    <n v="5675885"/>
    <n v="5895885"/>
    <n v="5520778.6764399996"/>
    <n v="3033166"/>
    <m/>
    <m/>
    <m/>
    <m/>
  </r>
  <r>
    <x v="1"/>
    <x v="8"/>
    <s v="PSD"/>
    <x v="8"/>
    <m/>
    <m/>
    <s v="S1.027.105.01.4037.000.037.19.016"/>
    <m/>
    <m/>
    <n v="1200000"/>
    <n v="4906524"/>
    <n v="1347.913"/>
    <n v="1347.913"/>
    <m/>
    <n v="0"/>
    <m/>
    <s v="marche de gré à gré déposé au ministère de la sante en date du 23/05/2024"/>
  </r>
  <r>
    <x v="1"/>
    <x v="8"/>
    <s v="PSD"/>
    <x v="5"/>
    <m/>
    <m/>
    <s v="N1.051.094.01.4837.000.037.17.005"/>
    <m/>
    <m/>
    <n v="1800000"/>
    <n v="1800000"/>
    <n v="1777648.38674"/>
    <n v="1657587"/>
    <m/>
    <n v="0.9"/>
    <m/>
    <s v="En cours "/>
  </r>
  <r>
    <x v="1"/>
    <x v="8"/>
    <s v="Programme Complémentaire"/>
    <x v="3"/>
    <m/>
    <m/>
    <s v="S1.021.080.02.4737.000.037.24.001"/>
    <m/>
    <m/>
    <n v="1500000"/>
    <n v="1500000"/>
    <n v="65993.354000000007"/>
    <n v="40170.353999999999"/>
    <m/>
    <n v="0.05"/>
    <m/>
    <s v=" En cours"/>
  </r>
  <r>
    <x v="1"/>
    <x v="8"/>
    <s v="Programme Complémentaire"/>
    <x v="3"/>
    <m/>
    <m/>
    <s v="S1.021.080.02.4737.000.037.24.002"/>
    <m/>
    <m/>
    <n v="1500000"/>
    <n v="1500000"/>
    <n v="1439636.9235699999"/>
    <n v="567854.47593000007"/>
    <m/>
    <n v="0.3"/>
    <m/>
    <s v=" En cours"/>
  </r>
  <r>
    <x v="1"/>
    <x v="8"/>
    <s v="Programme Complémentaire"/>
    <x v="3"/>
    <m/>
    <m/>
    <s v="S1.021.080.02.4737.000.037.24.004"/>
    <m/>
    <m/>
    <n v="1000000"/>
    <n v="1000000"/>
    <n v="9093.0596500000011"/>
    <n v="7909.6372599999995"/>
    <m/>
    <n v="0.03"/>
    <m/>
    <s v=" En cours"/>
  </r>
  <r>
    <x v="1"/>
    <x v="8"/>
    <s v="Programme Complémentaire"/>
    <x v="11"/>
    <m/>
    <m/>
    <m/>
    <m/>
    <m/>
    <n v="4000000"/>
    <n v="4000000"/>
    <n v="1514723.3372199999"/>
    <n v="615934.46719000011"/>
    <m/>
    <m/>
    <m/>
    <m/>
  </r>
  <r>
    <x v="1"/>
    <x v="8"/>
    <s v="Programme Complémentaire"/>
    <x v="8"/>
    <m/>
    <m/>
    <s v="S1.027.105.01.4737.000.037.24.001"/>
    <m/>
    <m/>
    <n v="1091961"/>
    <n v="1091961"/>
    <n v="34970.849000000002"/>
    <n v="0"/>
    <m/>
    <n v="0"/>
    <m/>
    <s v="En cours "/>
  </r>
  <r>
    <x v="1"/>
    <x v="8"/>
    <s v="Programme Complémentaire"/>
    <x v="12"/>
    <m/>
    <m/>
    <s v="S1.030.114.01.4737.000.037.24.001"/>
    <m/>
    <m/>
    <n v="3500000"/>
    <n v="3500000"/>
    <n v="0"/>
    <n v="0"/>
    <m/>
    <n v="0"/>
    <m/>
    <s v="En cours "/>
  </r>
  <r>
    <x v="1"/>
    <x v="9"/>
    <m/>
    <x v="5"/>
    <m/>
    <m/>
    <n v="1"/>
    <m/>
    <m/>
    <n v="1092152"/>
    <n v="1092152"/>
    <n v="912990"/>
    <n v="225847"/>
    <m/>
    <n v="0.6"/>
    <m/>
    <s v="En cours"/>
  </r>
  <r>
    <x v="1"/>
    <x v="9"/>
    <m/>
    <x v="1"/>
    <m/>
    <m/>
    <s v="S1.024.090.01.4050.000.050.23.001"/>
    <m/>
    <m/>
    <n v="7187373"/>
    <n v="7267373"/>
    <n v="7185043"/>
    <n v="3241237"/>
    <m/>
    <n v="0.86"/>
    <m/>
    <s v="En cours"/>
  </r>
  <r>
    <x v="1"/>
    <x v="9"/>
    <m/>
    <x v="1"/>
    <m/>
    <m/>
    <s v="N1.024.090.01.4050.000.050.24.001"/>
    <m/>
    <m/>
    <n v="10125000"/>
    <n v="10125000"/>
    <n v="9926536"/>
    <n v="496888"/>
    <m/>
    <n v="0.18"/>
    <m/>
    <s v="En cours"/>
  </r>
  <r>
    <x v="1"/>
    <x v="9"/>
    <m/>
    <x v="1"/>
    <m/>
    <m/>
    <s v="S.1.024.090.01.4050.000.050.23.003"/>
    <m/>
    <m/>
    <n v="10700000"/>
    <n v="10700000"/>
    <n v="10001729"/>
    <n v="2668575"/>
    <m/>
    <n v="0.35"/>
    <m/>
    <s v="En cours"/>
  </r>
  <r>
    <x v="1"/>
    <x v="9"/>
    <m/>
    <x v="1"/>
    <m/>
    <m/>
    <s v="N.1.024.090.01.4050.000.050.18.004"/>
    <m/>
    <m/>
    <n v="1788831"/>
    <n v="1788831"/>
    <n v="836383"/>
    <n v="0"/>
    <m/>
    <n v="0.87"/>
    <m/>
    <s v="Les procédures pour achever le projet en cours"/>
  </r>
  <r>
    <x v="1"/>
    <x v="9"/>
    <m/>
    <x v="1"/>
    <m/>
    <m/>
    <s v="N.1.024.090.01.2050.000.050.24.001"/>
    <m/>
    <m/>
    <n v="1500000"/>
    <n v="1500000"/>
    <n v="1409941"/>
    <n v="0"/>
    <m/>
    <n v="0.05"/>
    <m/>
    <s v="Travaux en cours"/>
  </r>
  <r>
    <x v="1"/>
    <x v="9"/>
    <m/>
    <x v="1"/>
    <m/>
    <m/>
    <s v="N / I"/>
    <m/>
    <m/>
    <n v="2900000"/>
    <n v="2900000"/>
    <n v="0"/>
    <n v="0"/>
    <m/>
    <n v="0"/>
    <m/>
    <s v="Phase: Jugement des offres"/>
  </r>
  <r>
    <x v="1"/>
    <x v="9"/>
    <m/>
    <x v="1"/>
    <m/>
    <m/>
    <s v="N / I"/>
    <m/>
    <m/>
    <n v="3633000"/>
    <n v="3633000"/>
    <n v="0"/>
    <n v="0"/>
    <m/>
    <n v="0"/>
    <m/>
    <s v="Marché BET en cours d'engagement"/>
  </r>
  <r>
    <x v="1"/>
    <x v="9"/>
    <m/>
    <x v="1"/>
    <m/>
    <m/>
    <s v="N / I"/>
    <m/>
    <m/>
    <n v="1380000"/>
    <n v="1380000"/>
    <n v="0"/>
    <n v="0"/>
    <m/>
    <n v="0"/>
    <m/>
    <s v="Etude achevée- Chahier des charges Travaux de réalisation en cours de visa par la commission sectorielle"/>
  </r>
  <r>
    <x v="1"/>
    <x v="9"/>
    <m/>
    <x v="1"/>
    <m/>
    <m/>
    <n v="8"/>
    <m/>
    <m/>
    <n v="39214204"/>
    <n v="39294204"/>
    <n v="29359632"/>
    <n v="6406700"/>
    <m/>
    <n v="2.31"/>
    <m/>
    <e v="#VALUE!"/>
  </r>
  <r>
    <x v="1"/>
    <x v="9"/>
    <m/>
    <x v="3"/>
    <m/>
    <m/>
    <n v="1"/>
    <m/>
    <m/>
    <n v="1000000"/>
    <n v="1000000"/>
    <n v="706252"/>
    <n v="385985"/>
    <m/>
    <n v="0.73"/>
    <m/>
    <s v="En cours"/>
  </r>
  <r>
    <x v="1"/>
    <x v="10"/>
    <m/>
    <x v="6"/>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x v="6"/>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x v="6"/>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x v="1"/>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x v="9"/>
    <s v=" activité judiciaire  021"/>
    <s v="sous programme  activité judiciaire ordinaire et administrative "/>
    <s v="N100602101410700004924003"/>
    <s v="suivi réalisation et équipement d'une cours de justice à Timimoun"/>
    <m/>
    <n v="2500000"/>
    <n v="2500000"/>
    <n v="60767"/>
    <s v="ND"/>
    <m/>
    <m/>
    <m/>
    <m/>
  </r>
  <r>
    <x v="1"/>
    <x v="10"/>
    <m/>
    <x v="8"/>
    <s v=" prévenstion et soins"/>
    <s v="sous programme prévenstion et soins"/>
    <s v="S102710501484900004924001"/>
    <s v="étude suivi et réalisation d'un hopital de 60 lits à Aougrout"/>
    <m/>
    <n v="3000000"/>
    <n v="1630850"/>
    <n v="1206759"/>
    <n v="905796"/>
    <m/>
    <m/>
    <m/>
    <m/>
  </r>
  <r>
    <x v="1"/>
    <x v="10"/>
    <m/>
    <x v="3"/>
    <s v=" urbanisme (080)"/>
    <s v="sous programme aménagement du foncier (02)"/>
    <s v="N102108002204900004923001"/>
    <s v="amélioration urbaine de l'ancien tissu urbain à travers la wilaya de timimoun-2023"/>
    <m/>
    <n v="1000000"/>
    <n v="1000000"/>
    <n v="998536"/>
    <s v="ND"/>
    <m/>
    <m/>
    <m/>
    <m/>
  </r>
  <r>
    <x v="1"/>
    <x v="10"/>
    <m/>
    <x v="13"/>
    <s v="ND"/>
    <s v="ND"/>
    <s v="ND"/>
    <s v="Interconnexion RIN-PIAT ligne DTF 400KV Hassi R’mel-Timimoun"/>
    <m/>
    <n v="136000000"/>
    <n v="136000000"/>
    <m/>
    <s v="ND"/>
    <m/>
    <s v="ND"/>
    <m/>
    <m/>
  </r>
  <r>
    <x v="1"/>
    <x v="11"/>
    <s v="EX -PSD"/>
    <x v="1"/>
    <m/>
    <m/>
    <s v="NK5.521,3,262.132.12,01"/>
    <m/>
    <m/>
    <n v="1040000"/>
    <n v="1590000"/>
    <n v="1399975"/>
    <n v="1345682"/>
    <m/>
    <n v="0.95"/>
    <m/>
    <m/>
  </r>
  <r>
    <x v="1"/>
    <x v="11"/>
    <s v="EX -PSD"/>
    <x v="1"/>
    <m/>
    <m/>
    <s v="NE5.521,8,262.132.21,02"/>
    <m/>
    <m/>
    <n v="3000000"/>
    <n v="3000000"/>
    <n v="2586220"/>
    <n v="2301854"/>
    <m/>
    <n v="0.95"/>
    <m/>
    <m/>
  </r>
  <r>
    <x v="1"/>
    <x v="11"/>
    <s v="EX -PSD"/>
    <x v="1"/>
    <m/>
    <m/>
    <s v="N1.024.090.01.2032.000.032.24.003"/>
    <m/>
    <m/>
    <n v="3000000"/>
    <n v="3000000"/>
    <n v="1364878"/>
    <n v="0"/>
    <m/>
    <n v="0.05"/>
    <m/>
    <m/>
  </r>
  <r>
    <x v="1"/>
    <x v="11"/>
    <s v="EX -PSD"/>
    <x v="1"/>
    <m/>
    <m/>
    <s v="Non individualisée"/>
    <m/>
    <m/>
    <n v="1251000"/>
    <n v="1251000"/>
    <n v="0"/>
    <n v="0"/>
    <m/>
    <n v="0"/>
    <m/>
    <m/>
  </r>
  <r>
    <x v="1"/>
    <x v="11"/>
    <s v="EX -PSD"/>
    <x v="1"/>
    <m/>
    <m/>
    <n v="4"/>
    <m/>
    <m/>
    <n v="8291000"/>
    <n v="8841000"/>
    <n v="5351073"/>
    <n v="3647536"/>
    <m/>
    <m/>
    <m/>
    <m/>
  </r>
  <r>
    <x v="1"/>
    <x v="11"/>
    <s v="EX -PSD"/>
    <x v="8"/>
    <m/>
    <m/>
    <s v="NK5.731,1,262.132.10,01"/>
    <m/>
    <m/>
    <n v="610000"/>
    <n v="2010000"/>
    <n v="1848114"/>
    <n v="1398553"/>
    <m/>
    <n v="0.77"/>
    <m/>
    <m/>
  </r>
  <r>
    <x v="1"/>
    <x v="11"/>
    <s v="EX -PSD"/>
    <x v="8"/>
    <m/>
    <m/>
    <s v="NK5.731,1,262.132.14.01"/>
    <m/>
    <m/>
    <n v="1200000"/>
    <n v="3134000"/>
    <n v="2399105"/>
    <n v="742717"/>
    <m/>
    <s v="Etude 100% réalisat 59%"/>
    <m/>
    <m/>
  </r>
  <r>
    <x v="1"/>
    <x v="11"/>
    <s v="EX -PSD"/>
    <x v="8"/>
    <m/>
    <m/>
    <s v="S1.027.105.01.4032.000.032.24.001"/>
    <m/>
    <m/>
    <n v="1500000"/>
    <n v="2608300"/>
    <n v="1401097"/>
    <n v="2238"/>
    <m/>
    <n v="0.05"/>
    <m/>
    <s v="A l'arrêt pourv résiliation BET"/>
  </r>
  <r>
    <x v="1"/>
    <x v="11"/>
    <s v="EX -PSD"/>
    <x v="8"/>
    <m/>
    <m/>
    <n v="3"/>
    <m/>
    <m/>
    <n v="3310000"/>
    <n v="7752300"/>
    <n v="5648316"/>
    <n v="2143508"/>
    <m/>
    <n v="0.82000000000000006"/>
    <m/>
    <m/>
  </r>
  <r>
    <x v="1"/>
    <x v="11"/>
    <s v="EX -PSD"/>
    <x v="2"/>
    <m/>
    <m/>
    <s v="NF5.852,8,262.132.06,01"/>
    <m/>
    <m/>
    <n v="415000"/>
    <n v="1127000"/>
    <n v="926530"/>
    <n v="907820"/>
    <m/>
    <n v="0.95"/>
    <m/>
    <s v="Reste stand de tir"/>
  </r>
  <r>
    <x v="1"/>
    <x v="11"/>
    <s v="EX -PSD"/>
    <x v="2"/>
    <m/>
    <m/>
    <s v="N1.005.020.01.2032.000.032.24.002"/>
    <m/>
    <m/>
    <n v="2380000"/>
    <n v="2380000"/>
    <n v="567280"/>
    <n v="0"/>
    <m/>
    <n v="0.6"/>
    <m/>
    <m/>
  </r>
  <r>
    <x v="1"/>
    <x v="11"/>
    <s v="EX -PSD"/>
    <x v="2"/>
    <m/>
    <m/>
    <n v="2"/>
    <m/>
    <m/>
    <n v="2795000"/>
    <n v="3507000"/>
    <n v="1493810"/>
    <n v="907820"/>
    <m/>
    <m/>
    <m/>
    <m/>
  </r>
  <r>
    <x v="1"/>
    <x v="11"/>
    <s v="EX -PSD"/>
    <x v="10"/>
    <m/>
    <m/>
    <s v="NE5.176.3.262.132.18.01"/>
    <m/>
    <m/>
    <n v="1000000"/>
    <n v="1000000"/>
    <n v="893898"/>
    <n v="690814"/>
    <m/>
    <n v="0.85"/>
    <m/>
    <s v="Plusieurs lots sont à l'arrêt suite à des résiliation pour augmentation du prix du bitume"/>
  </r>
  <r>
    <x v="1"/>
    <x v="11"/>
    <s v="EX -PSD"/>
    <x v="10"/>
    <m/>
    <m/>
    <s v="NE5.176.3.262.132.18.02"/>
    <m/>
    <m/>
    <n v="1500000"/>
    <n v="1500000"/>
    <n v="1490573"/>
    <n v="1167398"/>
    <m/>
    <n v="0.8"/>
    <m/>
    <m/>
  </r>
  <r>
    <x v="1"/>
    <x v="11"/>
    <s v="EX -PSD"/>
    <x v="10"/>
    <m/>
    <m/>
    <n v="2"/>
    <m/>
    <m/>
    <n v="2500000"/>
    <n v="2500000"/>
    <n v="2384471"/>
    <n v="1858212"/>
    <m/>
    <m/>
    <m/>
    <m/>
  </r>
  <r>
    <x v="1"/>
    <x v="11"/>
    <s v="EX -PSD"/>
    <x v="3"/>
    <m/>
    <m/>
    <n v="1"/>
    <m/>
    <m/>
    <n v="1200000"/>
    <n v="1200000"/>
    <n v="1182853"/>
    <n v="996542"/>
    <m/>
    <n v="0.83"/>
    <m/>
    <m/>
  </r>
  <r>
    <x v="1"/>
    <x v="11"/>
    <s v="EX -PSD"/>
    <x v="0"/>
    <m/>
    <m/>
    <n v="1"/>
    <m/>
    <m/>
    <n v="800000"/>
    <n v="1650000"/>
    <n v="990669"/>
    <n v="967483"/>
    <m/>
    <n v="0.95"/>
    <m/>
    <s v="Reste hall téchnologique en voie de lancement"/>
  </r>
  <r>
    <x v="1"/>
    <x v="11"/>
    <s v="EX -PSD"/>
    <x v="6"/>
    <m/>
    <m/>
    <s v="Non individualisée"/>
    <m/>
    <m/>
    <n v="2754006"/>
    <n v="2754006"/>
    <n v="0"/>
    <n v="0"/>
    <m/>
    <n v="0"/>
    <m/>
    <s v="AAO  en date 27/03/2025"/>
  </r>
  <r>
    <x v="1"/>
    <x v="11"/>
    <s v="EX -PSD"/>
    <x v="6"/>
    <m/>
    <m/>
    <s v="S1 020 076 01 4732 000 032 24 001"/>
    <m/>
    <m/>
    <n v="1770800"/>
    <n v="1770800"/>
    <n v="1415972"/>
    <n v="13708"/>
    <m/>
    <n v="0.25"/>
    <m/>
    <s v="6 centres en cours,  1 centre en cours de lancement"/>
  </r>
  <r>
    <x v="1"/>
    <x v="11"/>
    <s v="EX -PSD"/>
    <x v="6"/>
    <m/>
    <m/>
    <n v="2"/>
    <m/>
    <m/>
    <n v="4524806"/>
    <n v="4524806"/>
    <n v="1415972"/>
    <n v="13708"/>
    <m/>
    <m/>
    <m/>
    <m/>
  </r>
  <r>
    <x v="1"/>
    <x v="11"/>
    <s v="PROGRAMME CENTRALISEE"/>
    <x v="1"/>
    <m/>
    <m/>
    <s v="N1 024 090 02 2032 000 032 16 219"/>
    <m/>
    <m/>
    <n v="1056371"/>
    <n v="1056371"/>
    <n v="1028094"/>
    <n v="1017397"/>
    <m/>
    <n v="0.96"/>
    <m/>
    <m/>
  </r>
  <r>
    <x v="1"/>
    <x v="11"/>
    <s v="PROGRAMME CENTRALISEE"/>
    <x v="1"/>
    <m/>
    <m/>
    <s v="N1 024 090 02 2032 000 032 17 196"/>
    <m/>
    <m/>
    <n v="1088088"/>
    <n v="1088088"/>
    <n v="1086807"/>
    <n v="1055880"/>
    <m/>
    <n v="0.97"/>
    <m/>
    <m/>
  </r>
  <r>
    <x v="1"/>
    <x v="11"/>
    <s v="PROGRAMME CENTRALISEE"/>
    <x v="1"/>
    <m/>
    <m/>
    <n v="2"/>
    <m/>
    <m/>
    <n v="2144459"/>
    <n v="2144459"/>
    <n v="2114901"/>
    <n v="2073277"/>
    <m/>
    <m/>
    <m/>
    <m/>
  </r>
  <r>
    <x v="1"/>
    <x v="11"/>
    <s v="PROGRAMME CENTRALISEE"/>
    <x v="6"/>
    <m/>
    <m/>
    <m/>
    <m/>
    <m/>
    <n v="1275529"/>
    <n v="1275529"/>
    <n v="1275529"/>
    <n v="366834"/>
    <m/>
    <n v="0.9"/>
    <m/>
    <m/>
  </r>
  <r>
    <x v="1"/>
    <x v="11"/>
    <s v="PROGRAMME CENTRALISEE"/>
    <x v="6"/>
    <m/>
    <m/>
    <m/>
    <m/>
    <m/>
    <s v="Ouverte"/>
    <s v="Ouverte"/>
    <n v="17022505"/>
    <n v="2215327"/>
    <m/>
    <s v="En cours"/>
    <m/>
    <m/>
  </r>
  <r>
    <x v="1"/>
    <x v="11"/>
    <s v="PROGRAMME CENTRALISEE"/>
    <x v="6"/>
    <m/>
    <m/>
    <n v="2"/>
    <m/>
    <m/>
    <n v="1275529"/>
    <n v="1275529"/>
    <n v="18298034"/>
    <n v="2582161"/>
    <m/>
    <m/>
    <m/>
    <m/>
  </r>
  <r>
    <x v="1"/>
    <x v="11"/>
    <s v="PROGRAMME CENTRALISEE"/>
    <x v="14"/>
    <m/>
    <m/>
    <n v="1"/>
    <m/>
    <m/>
    <n v="50000000"/>
    <n v="50000000"/>
    <m/>
    <n v="38500000"/>
    <m/>
    <n v="0.77"/>
    <m/>
    <m/>
  </r>
  <r>
    <x v="1"/>
    <x v="11"/>
    <s v="PROGRAMME CENTRALISEE"/>
    <x v="13"/>
    <m/>
    <m/>
    <m/>
    <m/>
    <m/>
    <n v="1200000"/>
    <n v="1200000"/>
    <m/>
    <m/>
    <m/>
    <n v="0.95"/>
    <m/>
    <m/>
  </r>
  <r>
    <x v="1"/>
    <x v="11"/>
    <s v="PROGRAMME CENTRALISEE"/>
    <x v="13"/>
    <m/>
    <m/>
    <m/>
    <m/>
    <m/>
    <n v="2031000"/>
    <n v="2031000"/>
    <m/>
    <m/>
    <m/>
    <m/>
    <m/>
    <s v="Phase lancement génie civil"/>
  </r>
  <r>
    <x v="1"/>
    <x v="11"/>
    <s v="PROGRAMME CENTRALISEE"/>
    <x v="13"/>
    <m/>
    <m/>
    <m/>
    <m/>
    <m/>
    <n v="2000000"/>
    <n v="2000000"/>
    <m/>
    <m/>
    <m/>
    <n v="0.92"/>
    <m/>
    <m/>
  </r>
  <r>
    <x v="1"/>
    <x v="11"/>
    <s v="PROGRAMME CENTRALISEE"/>
    <x v="13"/>
    <m/>
    <m/>
    <m/>
    <m/>
    <m/>
    <n v="3600000"/>
    <n v="3600000"/>
    <n v="3600000"/>
    <m/>
    <m/>
    <n v="0.42"/>
    <m/>
    <s v="Zones concernées : Bordj El May- El Faraa – Dair El Hessiane – Oum Djrabiaa – Chaaba Beida et Lighen –   El Khodr  "/>
  </r>
  <r>
    <x v="1"/>
    <x v="11"/>
    <s v="PROGRAMME CENTRALISEE"/>
    <x v="13"/>
    <m/>
    <m/>
    <n v="4"/>
    <m/>
    <m/>
    <n v="8831000"/>
    <n v="8831000"/>
    <n v="3600000"/>
    <n v="0"/>
    <m/>
    <m/>
    <m/>
    <m/>
  </r>
  <r>
    <x v="1"/>
    <x v="12"/>
    <m/>
    <x v="6"/>
    <m/>
    <m/>
    <s v="NI, Prog 2025"/>
    <m/>
    <m/>
    <n v="1050000"/>
    <n v="1050000"/>
    <n v="0"/>
    <n v="0"/>
    <m/>
    <n v="0"/>
    <m/>
    <s v="les procédures administratives de lancement été entamées, ce projet nécessite l’insertion du suivi dans l’intitulé de l’opération pour une meilleure prise charge lors de son exécution "/>
  </r>
  <r>
    <x v="1"/>
    <x v="12"/>
    <m/>
    <x v="6"/>
    <m/>
    <m/>
    <s v="NI, Prog 2025"/>
    <m/>
    <m/>
    <n v="3000000"/>
    <n v="3000000"/>
    <n v="0"/>
    <n v="0"/>
    <m/>
    <n v="0"/>
    <m/>
    <s v="procédures administratives lancées "/>
  </r>
  <r>
    <x v="1"/>
    <x v="12"/>
    <m/>
    <x v="6"/>
    <m/>
    <m/>
    <s v="S102007601470100000124001"/>
    <m/>
    <m/>
    <n v="2782686"/>
    <n v="2782686"/>
    <n v="2590291"/>
    <n v="179870"/>
    <m/>
    <n v="50"/>
    <m/>
    <s v="en cours, ce projet nécessite un besoin en matières des crédits de paiement de l’ordre de 1418 millions de DA et une réévaluation de 400 millions de DA "/>
  </r>
  <r>
    <x v="1"/>
    <x v="12"/>
    <m/>
    <x v="11"/>
    <m/>
    <m/>
    <m/>
    <m/>
    <m/>
    <n v="6832686"/>
    <n v="6832686"/>
    <n v="2590291"/>
    <n v="179870"/>
    <m/>
    <m/>
    <m/>
    <m/>
  </r>
  <r>
    <x v="1"/>
    <x v="12"/>
    <m/>
    <x v="1"/>
    <m/>
    <m/>
    <s v="N102409001200100000125001"/>
    <m/>
    <m/>
    <n v="3000000"/>
    <n v="3000000"/>
    <n v="0"/>
    <n v="0"/>
    <m/>
    <m/>
    <m/>
    <s v="lancée"/>
  </r>
  <r>
    <x v="1"/>
    <x v="12"/>
    <m/>
    <x v="1"/>
    <m/>
    <m/>
    <s v="N102409001200100000124002"/>
    <m/>
    <m/>
    <n v="4500000"/>
    <n v="4500000"/>
    <n v="3801162"/>
    <n v="399109"/>
    <m/>
    <n v="15"/>
    <m/>
    <s v="en cours"/>
  </r>
  <r>
    <x v="1"/>
    <x v="12"/>
    <m/>
    <x v="1"/>
    <m/>
    <m/>
    <s v="001/FSDRS/WA/DPSB/2021"/>
    <m/>
    <m/>
    <n v="15000000"/>
    <n v="4300000"/>
    <n v="3782556"/>
    <n v="821935"/>
    <m/>
    <n v="45"/>
    <m/>
    <s v="en cours"/>
  </r>
  <r>
    <x v="1"/>
    <x v="12"/>
    <m/>
    <x v="1"/>
    <m/>
    <m/>
    <s v="001/FSDRS/WA/DPSP/2020"/>
    <m/>
    <m/>
    <n v="15000000"/>
    <n v="4875000"/>
    <n v="4730789"/>
    <n v="421255"/>
    <m/>
    <n v="5"/>
    <m/>
    <s v="en cours"/>
  </r>
  <r>
    <x v="1"/>
    <x v="12"/>
    <m/>
    <x v="1"/>
    <m/>
    <m/>
    <s v="N.E.5.522.3.262.101.22.01 "/>
    <m/>
    <m/>
    <n v="4500000"/>
    <n v="4500000"/>
    <n v="4191770"/>
    <n v="2184926"/>
    <m/>
    <n v="85"/>
    <m/>
    <s v="en cours"/>
  </r>
  <r>
    <x v="1"/>
    <x v="12"/>
    <m/>
    <x v="1"/>
    <m/>
    <m/>
    <s v="N.F.5.521.2.262.101.06.02, N1 024 090 01 4001 000 001 06 032"/>
    <m/>
    <m/>
    <n v="500000"/>
    <n v="1100000"/>
    <n v="616982"/>
    <n v="262446"/>
    <m/>
    <n v="52"/>
    <m/>
    <s v="en cours"/>
  </r>
  <r>
    <x v="1"/>
    <x v="12"/>
    <m/>
    <x v="1"/>
    <m/>
    <m/>
    <s v="N.K.5.521.2.262.101.11.02 N1 024 090 01 4001 000 001 11 011"/>
    <m/>
    <m/>
    <n v="1000000"/>
    <n v="1671326"/>
    <n v="1251753"/>
    <n v="1215635"/>
    <m/>
    <n v="86"/>
    <m/>
    <s v="en cours"/>
  </r>
  <r>
    <x v="1"/>
    <x v="12"/>
    <m/>
    <x v="11"/>
    <m/>
    <m/>
    <n v="7"/>
    <m/>
    <m/>
    <n v="43500000"/>
    <n v="23946326"/>
    <n v="18375012"/>
    <n v="5305306"/>
    <m/>
    <m/>
    <m/>
    <m/>
  </r>
  <r>
    <x v="1"/>
    <x v="12"/>
    <m/>
    <x v="5"/>
    <m/>
    <m/>
    <s v="N105109502200100000125001"/>
    <m/>
    <m/>
    <n v="1000000"/>
    <n v="1000000"/>
    <n v="0"/>
    <n v="0"/>
    <m/>
    <m/>
    <m/>
    <s v="lancée"/>
  </r>
  <r>
    <x v="1"/>
    <x v="12"/>
    <m/>
    <x v="5"/>
    <m/>
    <m/>
    <s v="N.E.5.342.2.262.101.21.01"/>
    <m/>
    <m/>
    <n v="3000000"/>
    <n v="4999035"/>
    <n v="4486348"/>
    <n v="3873676"/>
    <m/>
    <n v="86"/>
    <m/>
    <s v="en cours"/>
  </r>
  <r>
    <x v="1"/>
    <x v="12"/>
    <m/>
    <x v="11"/>
    <m/>
    <m/>
    <n v="2"/>
    <m/>
    <m/>
    <n v="4000000"/>
    <n v="5999035"/>
    <n v="4486348"/>
    <n v="3873676"/>
    <m/>
    <m/>
    <m/>
    <m/>
  </r>
  <r>
    <x v="1"/>
    <x v="12"/>
    <m/>
    <x v="10"/>
    <m/>
    <m/>
    <s v="N.E.5.176.3.262.101.18.01"/>
    <m/>
    <m/>
    <n v="1500000"/>
    <n v="1500000"/>
    <n v="1495698"/>
    <n v="1048774"/>
    <m/>
    <n v="85"/>
    <m/>
    <s v="en cours"/>
  </r>
  <r>
    <x v="1"/>
    <x v="12"/>
    <m/>
    <x v="10"/>
    <m/>
    <m/>
    <s v="N.E.5.176.3.262.101.18.02"/>
    <m/>
    <m/>
    <n v="2000000"/>
    <n v="2000000"/>
    <n v="1343157"/>
    <n v="798928"/>
    <m/>
    <n v="70"/>
    <m/>
    <s v="en cours"/>
  </r>
  <r>
    <x v="1"/>
    <x v="12"/>
    <m/>
    <x v="10"/>
    <m/>
    <m/>
    <s v="002/FSDRS/WA/DPAT/2014, S1 019 074 01 4801 000 001 14 002"/>
    <m/>
    <m/>
    <n v="1600000"/>
    <n v="1600000"/>
    <n v="1365021"/>
    <n v="41529"/>
    <m/>
    <n v="30"/>
    <m/>
    <s v="en cours"/>
  </r>
  <r>
    <x v="1"/>
    <x v="12"/>
    <m/>
    <x v="11"/>
    <m/>
    <m/>
    <n v="3"/>
    <m/>
    <m/>
    <n v="5100000"/>
    <n v="5100000"/>
    <n v="4203876"/>
    <m/>
    <m/>
    <m/>
    <m/>
    <m/>
  </r>
  <r>
    <x v="1"/>
    <x v="12"/>
    <m/>
    <x v="8"/>
    <m/>
    <m/>
    <s v="016/FSDRS/WA/DPSB/2014"/>
    <m/>
    <m/>
    <n v="3000000"/>
    <n v="1819150"/>
    <n v="1413716"/>
    <n v="1990350"/>
    <m/>
    <n v="85"/>
    <m/>
    <s v="en cours"/>
  </r>
  <r>
    <x v="1"/>
    <x v="12"/>
    <m/>
    <x v="3"/>
    <m/>
    <m/>
    <s v="026/FSDRS/WA/DPAT/2014"/>
    <m/>
    <m/>
    <n v="5600000"/>
    <n v="7700000"/>
    <n v="5171738"/>
    <n v="2347093"/>
    <m/>
    <n v="32"/>
    <m/>
    <s v="en cours"/>
  </r>
  <r>
    <x v="1"/>
    <x v="12"/>
    <m/>
    <x v="3"/>
    <m/>
    <m/>
    <s v="004/FSDRS/WA/DPSB/2018, S1 021 080 02 4001 000 001 18 020"/>
    <m/>
    <m/>
    <n v="2000000"/>
    <n v="2000000"/>
    <n v="1958887"/>
    <n v="1256459"/>
    <m/>
    <n v="70"/>
    <m/>
    <s v="en cours"/>
  </r>
  <r>
    <x v="1"/>
    <x v="12"/>
    <m/>
    <x v="3"/>
    <m/>
    <m/>
    <s v="005/FSDRS/WA/DPSB/2018, S1 021 080 02 4001 000 001 18 021"/>
    <m/>
    <m/>
    <n v="1600000"/>
    <n v="1600000"/>
    <n v="1573149"/>
    <n v="1303935"/>
    <m/>
    <n v="70"/>
    <m/>
    <s v="en cours"/>
  </r>
  <r>
    <x v="1"/>
    <x v="12"/>
    <m/>
    <x v="11"/>
    <m/>
    <m/>
    <m/>
    <m/>
    <m/>
    <n v="9200000"/>
    <n v="11300000"/>
    <n v="8703774"/>
    <n v="4907487"/>
    <m/>
    <m/>
    <m/>
    <m/>
  </r>
  <r>
    <x v="1"/>
    <x v="12"/>
    <m/>
    <x v="2"/>
    <m/>
    <m/>
    <s v="N.K.5.852.8.262.101.10.01, N1 005 017 02 4001 000 001 10 002"/>
    <m/>
    <m/>
    <n v="650000"/>
    <n v="3164000"/>
    <n v="3152919"/>
    <n v="1729204"/>
    <m/>
    <n v="85"/>
    <m/>
    <s v="en cours"/>
  </r>
  <r>
    <x v="1"/>
    <x v="13"/>
    <s v="PSD"/>
    <x v="7"/>
    <m/>
    <m/>
    <s v="N1 010 041 04 4808 000 008 11 001"/>
    <m/>
    <m/>
    <n v="973000"/>
    <n v="2688400"/>
    <n v="1796419"/>
    <n v="1583884"/>
    <m/>
    <n v="0.7"/>
    <m/>
    <s v="EN COURS"/>
  </r>
  <r>
    <x v="1"/>
    <x v="13"/>
    <s v="PSD"/>
    <x v="10"/>
    <m/>
    <m/>
    <s v="N1 019 074 01 4808 000 008 18 004"/>
    <m/>
    <m/>
    <n v="1500000"/>
    <n v="1500000"/>
    <n v="1498260"/>
    <n v="1141482"/>
    <m/>
    <n v="0.99"/>
    <m/>
    <s v="EN COURS"/>
  </r>
  <r>
    <x v="1"/>
    <x v="13"/>
    <s v="PSD"/>
    <x v="10"/>
    <m/>
    <m/>
    <s v="N1 019 074 01 4808 000 008 18 005"/>
    <m/>
    <m/>
    <n v="2000000"/>
    <n v="2000000"/>
    <n v="197366"/>
    <n v="42411"/>
    <m/>
    <n v="0.15"/>
    <m/>
    <s v="EN COURS"/>
  </r>
  <r>
    <x v="1"/>
    <x v="13"/>
    <s v="PSD"/>
    <x v="11"/>
    <m/>
    <m/>
    <m/>
    <m/>
    <m/>
    <n v="3500000"/>
    <n v="3500000"/>
    <n v="1695626"/>
    <n v="1183893"/>
    <m/>
    <m/>
    <m/>
    <m/>
  </r>
  <r>
    <x v="1"/>
    <x v="13"/>
    <s v="PSD"/>
    <x v="8"/>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x v="8"/>
    <m/>
    <m/>
    <s v="S1 027 105 01 4808 000 008 07 012"/>
    <m/>
    <m/>
    <n v="1300000"/>
    <n v="3073000"/>
    <n v="1807922"/>
    <n v="1483077"/>
    <m/>
    <n v="0.55000000000000004"/>
    <m/>
    <s v="EN COURS"/>
  </r>
  <r>
    <x v="1"/>
    <x v="13"/>
    <s v="PSD"/>
    <x v="8"/>
    <m/>
    <m/>
    <s v="N1 027 105 01 4808 000 008 06 001"/>
    <m/>
    <m/>
    <n v="350000"/>
    <n v="1118000"/>
    <n v="955639"/>
    <n v="912399"/>
    <m/>
    <n v="0.92"/>
    <m/>
    <s v="EN COURS"/>
  </r>
  <r>
    <x v="1"/>
    <x v="13"/>
    <s v="PSD"/>
    <x v="8"/>
    <m/>
    <m/>
    <m/>
    <m/>
    <m/>
    <n v="6650000"/>
    <n v="14191000"/>
    <n v="2768579"/>
    <n v="2400494"/>
    <m/>
    <m/>
    <m/>
    <m/>
  </r>
  <r>
    <x v="1"/>
    <x v="13"/>
    <s v="PSD"/>
    <x v="5"/>
    <m/>
    <m/>
    <s v="N1 051 094 02 4808 000 008 22 008"/>
    <m/>
    <m/>
    <n v="2500000"/>
    <n v="5000000"/>
    <n v="4833170"/>
    <n v="3554920"/>
    <m/>
    <n v="0.98"/>
    <m/>
    <s v="EN COURS"/>
  </r>
  <r>
    <x v="1"/>
    <x v="13"/>
    <s v="PSD"/>
    <x v="0"/>
    <m/>
    <m/>
    <s v="N1 012 049 01 4808 000 008 12 004"/>
    <m/>
    <m/>
    <n v="770000"/>
    <n v="2080000"/>
    <n v="2016877"/>
    <n v="1535444"/>
    <m/>
    <n v="0.92"/>
    <m/>
    <s v="EN COURS"/>
  </r>
  <r>
    <x v="1"/>
    <x v="13"/>
    <s v="PROG NEUF"/>
    <x v="1"/>
    <m/>
    <m/>
    <s v="/"/>
    <m/>
    <m/>
    <n v="19900000"/>
    <n v="19900000"/>
    <n v="0"/>
    <n v="0"/>
    <m/>
    <n v="0"/>
    <m/>
    <s v="Cahier des charges  au niveau  de la commission sectorielle "/>
  </r>
  <r>
    <x v="1"/>
    <x v="13"/>
    <s v="PROG NEUF"/>
    <x v="5"/>
    <m/>
    <m/>
    <s v="N1 051094 01 2008 000 008 24 001"/>
    <m/>
    <m/>
    <n v="1500000"/>
    <n v="1500000"/>
    <n v="970670"/>
    <n v="0"/>
    <m/>
    <n v="0.1"/>
    <m/>
    <s v="EN COUR "/>
  </r>
  <r>
    <x v="1"/>
    <x v="13"/>
    <s v="PROG NEUF"/>
    <x v="5"/>
    <m/>
    <m/>
    <s v="/"/>
    <m/>
    <m/>
    <n v="1320000"/>
    <n v="1320000"/>
    <n v="0"/>
    <n v="0"/>
    <m/>
    <n v="0.7"/>
    <m/>
    <s v="Réquisition délivrée_x000a_ le 11/11/2024"/>
  </r>
  <r>
    <x v="1"/>
    <x v="13"/>
    <s v="PROG NEUF"/>
    <x v="5"/>
    <m/>
    <m/>
    <s v="/"/>
    <m/>
    <m/>
    <n v="5170000"/>
    <n v="5170000"/>
    <n v="0"/>
    <n v="0"/>
    <m/>
    <n v="0"/>
    <m/>
    <s v="PROJETS DE MARCHES AU NIVEAU DES COMMISSIONS DES MARCHES COMPETENTES"/>
  </r>
  <r>
    <x v="1"/>
    <x v="13"/>
    <s v="PROG NEUF"/>
    <x v="1"/>
    <m/>
    <m/>
    <m/>
    <m/>
    <m/>
    <n v="7990000"/>
    <n v="7990000"/>
    <n v="970670"/>
    <n v="0"/>
    <m/>
    <m/>
    <m/>
    <m/>
  </r>
  <r>
    <x v="1"/>
    <x v="13"/>
    <s v="PSC"/>
    <x v="1"/>
    <m/>
    <m/>
    <s v="/"/>
    <m/>
    <m/>
    <n v="168206000"/>
    <n v="168206000"/>
    <s v="/"/>
    <n v="4940000"/>
    <m/>
    <n v="0.62"/>
    <m/>
    <s v="/"/>
  </r>
  <r>
    <x v="1"/>
    <x v="13"/>
    <s v="PSC"/>
    <x v="6"/>
    <m/>
    <m/>
    <s v="/"/>
    <m/>
    <m/>
    <n v="6673308"/>
    <n v="6673308"/>
    <s v="/"/>
    <n v="0"/>
    <m/>
    <n v="0.05"/>
    <m/>
    <s v="/"/>
  </r>
  <r>
    <x v="1"/>
    <x v="13"/>
    <s v="PSC"/>
    <x v="3"/>
    <m/>
    <m/>
    <s v="/"/>
    <m/>
    <m/>
    <n v="35000000"/>
    <n v="35000000"/>
    <s v="/"/>
    <n v="1753249"/>
    <m/>
    <n v="0.1"/>
    <m/>
    <s v="GESTION TRANSFERER _x000a_À  L'ANRIE"/>
  </r>
  <r>
    <x v="1"/>
    <x v="13"/>
    <s v="PSC"/>
    <x v="5"/>
    <m/>
    <m/>
    <s v="/"/>
    <m/>
    <m/>
    <n v="32000000"/>
    <n v="32000000"/>
    <s v="/"/>
    <n v="23900000"/>
    <m/>
    <n v="0.98"/>
    <m/>
    <s v="/"/>
  </r>
  <r>
    <x v="1"/>
    <x v="14"/>
    <s v="PSD"/>
    <x v="0"/>
    <m/>
    <m/>
    <s v="N1 012 049 01 4035 000 045 10 006"/>
    <m/>
    <m/>
    <n v="800000"/>
    <n v="1035000"/>
    <n v="955091.47426000005"/>
    <n v="924400.83663999999"/>
    <m/>
    <n v="100"/>
    <m/>
    <m/>
  </r>
  <r>
    <x v="1"/>
    <x v="14"/>
    <s v="PSD"/>
    <x v="0"/>
    <m/>
    <m/>
    <m/>
    <m/>
    <m/>
    <n v="0"/>
    <n v="0"/>
    <n v="0"/>
    <n v="0"/>
    <m/>
    <m/>
    <m/>
    <m/>
  </r>
  <r>
    <x v="1"/>
    <x v="14"/>
    <s v="PSD"/>
    <x v="0"/>
    <m/>
    <m/>
    <s v="N1 012 051 01 4845 000 045 10 005"/>
    <m/>
    <m/>
    <n v="500000"/>
    <n v="1180300"/>
    <n v="1007597.70303"/>
    <n v="994534.50607000012"/>
    <m/>
    <n v="100"/>
    <m/>
    <m/>
  </r>
  <r>
    <x v="1"/>
    <x v="14"/>
    <s v="PSD"/>
    <x v="0"/>
    <m/>
    <m/>
    <n v="2"/>
    <m/>
    <m/>
    <n v="1300000"/>
    <n v="2215300"/>
    <n v="1962689.17729"/>
    <n v="1918935.34271"/>
    <m/>
    <m/>
    <m/>
    <m/>
  </r>
  <r>
    <x v="1"/>
    <x v="14"/>
    <s v="PSD"/>
    <x v="3"/>
    <m/>
    <m/>
    <s v="S1 021 079 01 4001 000 045 13 001"/>
    <m/>
    <m/>
    <n v="6000000"/>
    <n v="6070000"/>
    <n v="5984278.6646800004"/>
    <n v="5800323.9127500001"/>
    <m/>
    <n v="100"/>
    <m/>
    <m/>
  </r>
  <r>
    <x v="1"/>
    <x v="14"/>
    <s v="PSD"/>
    <x v="3"/>
    <m/>
    <m/>
    <s v="N1 021 080 02 4845 000 045 07 008"/>
    <m/>
    <m/>
    <n v="1700429"/>
    <n v="1900429"/>
    <n v="1895673.2991900002"/>
    <n v="1879815.8291599995"/>
    <m/>
    <n v="100"/>
    <m/>
    <m/>
  </r>
  <r>
    <x v="1"/>
    <x v="14"/>
    <s v="PSD"/>
    <x v="3"/>
    <m/>
    <m/>
    <s v="N1 021 080 02 4845 000 045 08 009"/>
    <m/>
    <m/>
    <n v="1920000"/>
    <n v="1920000"/>
    <n v="1915832.6932099999"/>
    <n v="1914304.0723700006"/>
    <m/>
    <n v="100"/>
    <m/>
    <m/>
  </r>
  <r>
    <x v="1"/>
    <x v="14"/>
    <s v="PSD"/>
    <x v="3"/>
    <m/>
    <m/>
    <s v="S1 021 080 02 4845 000 045 08 001"/>
    <m/>
    <m/>
    <n v="1480000"/>
    <n v="1480000"/>
    <n v="1476024.8841400002"/>
    <n v="1455793.88687"/>
    <m/>
    <n v="98"/>
    <m/>
    <m/>
  </r>
  <r>
    <x v="1"/>
    <x v="14"/>
    <s v="PSD"/>
    <x v="3"/>
    <m/>
    <m/>
    <s v="S1 021 080 02 4845 000 045 20 004"/>
    <m/>
    <m/>
    <n v="1000000"/>
    <n v="1000000"/>
    <n v="959637.21280999994"/>
    <n v="911207.79450000008"/>
    <m/>
    <n v="92"/>
    <m/>
    <m/>
  </r>
  <r>
    <x v="1"/>
    <x v="14"/>
    <s v="PSD"/>
    <x v="11"/>
    <m/>
    <m/>
    <n v="5"/>
    <m/>
    <m/>
    <n v="12100429"/>
    <n v="12370429"/>
    <n v="12231446.75403"/>
    <n v="11961445.495650001"/>
    <m/>
    <n v="490"/>
    <m/>
    <m/>
  </r>
  <r>
    <x v="1"/>
    <x v="14"/>
    <s v="PSD"/>
    <x v="5"/>
    <m/>
    <m/>
    <s v="N1 051 093 01 4845 000 045 22 005"/>
    <m/>
    <m/>
    <n v="1000000"/>
    <n v="1000000"/>
    <n v="755666.29110000003"/>
    <n v="332657.05060000002"/>
    <m/>
    <n v="63"/>
    <m/>
    <m/>
  </r>
  <r>
    <x v="1"/>
    <x v="14"/>
    <s v="PSD"/>
    <x v="10"/>
    <m/>
    <m/>
    <s v="N1 019 074 01 4845 000 045 18 001"/>
    <m/>
    <m/>
    <n v="1000000"/>
    <n v="1000000"/>
    <n v="939400.36078999995"/>
    <n v="1001943.7507300001"/>
    <m/>
    <n v="95"/>
    <m/>
    <s v="Demande de fusionnement des deux tranche au niveau du MF pour régler le probléme de dépassement de l'AE"/>
  </r>
  <r>
    <x v="1"/>
    <x v="14"/>
    <s v="PSD"/>
    <x v="10"/>
    <m/>
    <m/>
    <s v="N1 019 074 01 4845 000 045 18 002"/>
    <m/>
    <m/>
    <n v="1200000"/>
    <n v="1200000"/>
    <n v="1194695.3380100001"/>
    <n v="1132151.9480599998"/>
    <m/>
    <n v="100"/>
    <m/>
    <m/>
  </r>
  <r>
    <x v="1"/>
    <x v="14"/>
    <s v="PSD"/>
    <x v="11"/>
    <m/>
    <m/>
    <n v="2"/>
    <m/>
    <m/>
    <n v="2200000"/>
    <n v="2200000"/>
    <n v="2134095.6987999999"/>
    <n v="2134095.6987899998"/>
    <m/>
    <m/>
    <m/>
    <m/>
  </r>
  <r>
    <x v="1"/>
    <x v="14"/>
    <s v="PSD"/>
    <x v="9"/>
    <m/>
    <m/>
    <s v="N1 006 021 01 4045 000 045 10 001"/>
    <m/>
    <m/>
    <n v="482000"/>
    <n v="1345500"/>
    <n v="1216254.17552"/>
    <n v="1124854.11895"/>
    <m/>
    <n v="95"/>
    <m/>
    <m/>
  </r>
  <r>
    <x v="1"/>
    <x v="14"/>
    <s v="PSD"/>
    <x v="9"/>
    <m/>
    <m/>
    <s v="N1 006 022 04 4845 000 045 06 002"/>
    <m/>
    <m/>
    <n v="270000"/>
    <n v="2089000"/>
    <n v="2086767.755270001"/>
    <n v="1857077.5193599996"/>
    <m/>
    <n v="100"/>
    <m/>
    <m/>
  </r>
  <r>
    <x v="1"/>
    <x v="14"/>
    <s v="PSD"/>
    <x v="9"/>
    <m/>
    <m/>
    <n v="2"/>
    <m/>
    <m/>
    <n v="752000"/>
    <n v="3434500"/>
    <n v="3303021.9307900011"/>
    <n v="2981931.6383099994"/>
    <m/>
    <m/>
    <m/>
    <m/>
  </r>
  <r>
    <x v="1"/>
    <x v="14"/>
    <s v="PSD"/>
    <x v="9"/>
    <m/>
    <m/>
    <s v="S1 027 105 01 4845 000 045 07 021"/>
    <m/>
    <m/>
    <n v="1000000"/>
    <n v="2460000"/>
    <n v="2401183.24266"/>
    <n v="2368986.2050099997"/>
    <m/>
    <n v="100"/>
    <m/>
    <m/>
  </r>
  <r>
    <x v="1"/>
    <x v="14"/>
    <s v="PSD"/>
    <x v="11"/>
    <m/>
    <m/>
    <n v="3"/>
    <m/>
    <m/>
    <n v="1752000"/>
    <n v="5894500"/>
    <n v="5704205.1734500006"/>
    <n v="5350917.8433199991"/>
    <m/>
    <m/>
    <m/>
    <m/>
  </r>
  <r>
    <x v="1"/>
    <x v="14"/>
    <s v="PSD"/>
    <x v="1"/>
    <m/>
    <m/>
    <s v="N1 024 090 01 4045 000 045 12 004"/>
    <m/>
    <m/>
    <n v="7000000"/>
    <n v="9000000"/>
    <n v="8979498.2900200002"/>
    <n v="8969950.6052699983"/>
    <m/>
    <n v="99"/>
    <m/>
    <m/>
  </r>
  <r>
    <x v="1"/>
    <x v="14"/>
    <s v="PSD"/>
    <x v="1"/>
    <m/>
    <m/>
    <s v="N1 024 090 01 4045 000 045 13 001"/>
    <m/>
    <m/>
    <n v="4766000"/>
    <n v="4916000"/>
    <n v="4856582.5360000003"/>
    <n v="4542655.4452300007"/>
    <m/>
    <n v="100"/>
    <m/>
    <m/>
  </r>
  <r>
    <x v="1"/>
    <x v="14"/>
    <s v="PSD"/>
    <x v="1"/>
    <m/>
    <m/>
    <s v="N1 024 090 01 4045 000 045 21 003"/>
    <m/>
    <m/>
    <n v="2000000"/>
    <n v="2000000"/>
    <n v="1966975.5164100002"/>
    <n v="1840522.3861500002"/>
    <m/>
    <n v="85"/>
    <m/>
    <m/>
  </r>
  <r>
    <x v="1"/>
    <x v="14"/>
    <s v="PSC"/>
    <x v="3"/>
    <m/>
    <m/>
    <s v="NE 5 721 3 145 225 30 19"/>
    <m/>
    <m/>
    <n v="1000000"/>
    <n v="1000000"/>
    <n v="858807"/>
    <n v="682716"/>
    <m/>
    <n v="80"/>
    <m/>
    <m/>
  </r>
  <r>
    <x v="1"/>
    <x v="14"/>
    <s v="PSC"/>
    <x v="1"/>
    <m/>
    <m/>
    <s v="NE.5.521.2.214.045.01.03"/>
    <m/>
    <m/>
    <n v="19689"/>
    <n v="3834295"/>
    <n v="3813323"/>
    <n v="4627"/>
    <m/>
    <n v="85"/>
    <m/>
    <m/>
  </r>
  <r>
    <x v="1"/>
    <x v="14"/>
    <s v="PN"/>
    <x v="6"/>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x v="6"/>
    <m/>
    <m/>
    <m/>
    <s v="Électrification agricole, destiné aux périmètres des cultures stratégiques, &quot;Appui au développement des cultures stratégiques», Wilaya de Nâama"/>
    <m/>
    <n v="1000000"/>
    <n v="1000000"/>
    <n v="0"/>
    <n v="0"/>
    <m/>
    <n v="0"/>
    <m/>
    <m/>
  </r>
  <r>
    <x v="1"/>
    <x v="14"/>
    <s v="PN"/>
    <x v="11"/>
    <m/>
    <m/>
    <m/>
    <m/>
    <m/>
    <n v="3023771.4240000001"/>
    <n v="3023771.4240000001"/>
    <n v="2023771.4240000001"/>
    <n v="0"/>
    <m/>
    <n v="15"/>
    <m/>
    <m/>
  </r>
  <r>
    <x v="1"/>
    <x v="14"/>
    <s v="PN"/>
    <x v="0"/>
    <m/>
    <m/>
    <m/>
    <s v="Réalisation de 2000 places pédagogiques à Naâma"/>
    <m/>
    <n v="1500000"/>
    <n v="1500000"/>
    <n v="1492235.7244899999"/>
    <n v="59689.428079999998"/>
    <m/>
    <n v="10"/>
    <m/>
    <m/>
  </r>
  <r>
    <x v="1"/>
    <x v="14"/>
    <s v="PN"/>
    <x v="0"/>
    <m/>
    <m/>
    <m/>
    <s v="Réalisation de 1000 lits d'hébergement à Naâma"/>
    <m/>
    <n v="1500000"/>
    <n v="1500000"/>
    <n v="913686.19054999994"/>
    <n v="0"/>
    <m/>
    <n v="5"/>
    <m/>
    <m/>
  </r>
  <r>
    <x v="1"/>
    <x v="14"/>
    <s v="PN"/>
    <x v="11"/>
    <m/>
    <m/>
    <m/>
    <m/>
    <m/>
    <n v="3000000"/>
    <n v="3000000"/>
    <n v="2405921.9150399999"/>
    <n v="59689.428079999998"/>
    <m/>
    <m/>
    <m/>
    <m/>
  </r>
  <r>
    <x v="1"/>
    <x v="14"/>
    <s v="PN"/>
    <x v="9"/>
    <m/>
    <m/>
    <m/>
    <s v="suivi  réalisation et équipement d'une cour de justice à Naâma"/>
    <m/>
    <n v="3500000"/>
    <n v="3500000"/>
    <n v="0"/>
    <n v="0"/>
    <m/>
    <n v="0"/>
    <m/>
    <m/>
  </r>
  <r>
    <x v="1"/>
    <x v="14"/>
    <s v="PN"/>
    <x v="1"/>
    <m/>
    <m/>
    <m/>
    <s v="Reconstruction des 05 ouvrages d'art sur RN 06C Oued founassa avec raccordement de la routes"/>
    <m/>
    <n v="1000000"/>
    <n v="1000000"/>
    <n v="0"/>
    <n v="0"/>
    <m/>
    <n v="0"/>
    <m/>
    <m/>
  </r>
  <r>
    <x v="1"/>
    <x v="14"/>
    <s v="PN"/>
    <x v="1"/>
    <m/>
    <m/>
    <m/>
    <s v="Renforcement de la RN22 du PK 155 au PK 159, PK 180 au PK 195, PK 202 au PK 209 et PK 252 sur 31 Km (W Nâama)"/>
    <m/>
    <n v="1340118"/>
    <n v="1340118"/>
    <n v="0"/>
    <n v="0"/>
    <m/>
    <n v="0"/>
    <m/>
    <m/>
  </r>
  <r>
    <x v="1"/>
    <x v="15"/>
    <m/>
    <x v="1"/>
    <s v="Programmes: Infrastructures Routiéres et autoroutiéres"/>
    <s v="Entretien routiere "/>
    <s v="Non individualisée"/>
    <s v="Renforcement de la RN 06 DU PK 852+000 au PK 887+000 sur 35 Km"/>
    <m/>
    <n v="1082000"/>
    <n v="1082000"/>
    <n v="0"/>
    <n v="0"/>
    <m/>
    <s v="/"/>
    <m/>
    <s v="Notifiée en 2025"/>
  </r>
  <r>
    <x v="2"/>
    <x v="16"/>
    <s v="PSD"/>
    <x v="2"/>
    <m/>
    <m/>
    <m/>
    <s v="N.1.005.017.02.4830.000.030.21.001_x000a_Etude et réalisation d'un système de vidéosurveillance au Chef lieu de la wilaya"/>
    <n v="2021"/>
    <n v="1500000"/>
    <n v="1700000"/>
    <n v="1595608.8231500001"/>
    <n v="1069196.5272599999"/>
    <m/>
    <n v="0.9"/>
    <m/>
    <s v="réevaluée en 2025 Pou_x000a_AE=205.000.000DA"/>
  </r>
  <r>
    <x v="2"/>
    <x v="16"/>
    <s v="PSD"/>
    <x v="2"/>
    <s v="Progrmme: Protection civile"/>
    <m/>
    <m/>
    <s v="N.1.005.017.03.4830.000.030.06.020_x000a_ Etude et réalisation d'une école de police à Ouargla ( LFC 2006 ) "/>
    <n v="2006"/>
    <n v="1000000"/>
    <n v="6558000"/>
    <n v="1172441.412"/>
    <n v="388525"/>
    <m/>
    <n v="0.08"/>
    <m/>
    <s v="en cours d'élaboration le CC de réalisation"/>
  </r>
  <r>
    <x v="2"/>
    <x v="16"/>
    <s v="PSD"/>
    <x v="2"/>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x v="2"/>
    <m/>
    <m/>
    <m/>
    <s v="Total Portefeuille: Intérieur, des collectivités locales et de l'aménagement du territoire."/>
    <n v="3"/>
    <n v="2880000"/>
    <n v="8638000"/>
    <n v="3147188.77018"/>
    <n v="1511369.2814199999"/>
    <m/>
    <m/>
    <m/>
    <n v="3"/>
  </r>
  <r>
    <x v="2"/>
    <x v="16"/>
    <s v="PSD"/>
    <x v="9"/>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x v="9"/>
    <m/>
    <m/>
    <m/>
    <s v="S.1.006.022.04.4830.000.030.06.002_x000a_Réalisation et équipement d'un établissement de prévention 300 places à Ouargla"/>
    <n v="2006"/>
    <n v="500000"/>
    <n v="2323500"/>
    <n v="1843758.9983299999"/>
    <n v="1843191.2396300002"/>
    <m/>
    <n v="1"/>
    <m/>
    <s v="achevée"/>
  </r>
  <r>
    <x v="2"/>
    <x v="16"/>
    <s v="PSD"/>
    <x v="9"/>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x v="0"/>
    <m/>
    <m/>
    <m/>
    <s v=" Portefeuille: Enseignement supérieur et de la recherche scientifique"/>
    <m/>
    <m/>
    <m/>
    <m/>
    <m/>
    <m/>
    <m/>
    <m/>
    <m/>
  </r>
  <r>
    <x v="2"/>
    <x v="16"/>
    <s v="PSD"/>
    <x v="0"/>
    <m/>
    <m/>
    <m/>
    <s v="N.1.012.049.01.4830.000.030.12.002_x000a_Suivi et réalisation de 3000 places pédagogiques "/>
    <n v="2012"/>
    <n v="1155000"/>
    <n v="1155000"/>
    <n v="139.28148000000002"/>
    <n v="139.28148000000002"/>
    <m/>
    <n v="0"/>
    <m/>
    <s v="gelée"/>
  </r>
  <r>
    <x v="2"/>
    <x v="16"/>
    <s v="PSD"/>
    <x v="0"/>
    <m/>
    <m/>
    <m/>
    <s v="N.1.012.049.01.4830.000.030.11.003_x000a_Suivi et réalisation de 6000 places pédagogiques"/>
    <n v="2011"/>
    <n v="2310000"/>
    <n v="6818355"/>
    <n v="6055151.7649799995"/>
    <n v="5351323.0448500002"/>
    <m/>
    <n v="0.7"/>
    <m/>
    <s v="En cours"/>
  </r>
  <r>
    <x v="2"/>
    <x v="16"/>
    <s v="PSD"/>
    <x v="0"/>
    <m/>
    <m/>
    <m/>
    <s v="N.1.012.051.01.4830.000.030.12.002_x000a_Suivi et réalisation de 1500 lits d'hébergement "/>
    <n v="2012"/>
    <n v="711000"/>
    <n v="2051821"/>
    <n v="1824430.2120899998"/>
    <n v="1810721.88576"/>
    <m/>
    <n v="0.97"/>
    <m/>
    <s v="Achevée "/>
  </r>
  <r>
    <x v="2"/>
    <x v="16"/>
    <s v="PSD"/>
    <x v="0"/>
    <m/>
    <m/>
    <m/>
    <s v="N.1.012.051.01.4830.000.030.11.003_x000a_Suivi et réalisation de 3000 lits d'hébergement"/>
    <n v="2011"/>
    <n v="1422000"/>
    <n v="3409000"/>
    <n v="944.40995999999996"/>
    <n v="944.40995999999996"/>
    <m/>
    <n v="0"/>
    <m/>
    <s v="gelée"/>
  </r>
  <r>
    <x v="2"/>
    <x v="16"/>
    <s v="PSD"/>
    <x v="0"/>
    <m/>
    <m/>
    <m/>
    <s v="Total Portefeuille: Enseignement supérieur et de la recherche scientifique"/>
    <n v="4"/>
    <n v="5598000"/>
    <n v="13434176"/>
    <n v="7880665.6685099993"/>
    <n v="7163128.6220500004"/>
    <m/>
    <m/>
    <m/>
    <n v="4"/>
  </r>
  <r>
    <x v="2"/>
    <x v="16"/>
    <s v="PSD"/>
    <x v="15"/>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x v="15"/>
    <m/>
    <m/>
    <m/>
    <s v="S.1.015.060.01.4830.000.030.06.003_x000a_Etude, réalisation et équipement d'une piscine olympique à Ouargla"/>
    <n v="2006"/>
    <n v="250000"/>
    <n v="1029000"/>
    <n v="959593.90622"/>
    <n v="789288.48423000006"/>
    <m/>
    <n v="0.88"/>
    <m/>
    <s v="En cours"/>
  </r>
  <r>
    <x v="2"/>
    <x v="16"/>
    <s v="PSD"/>
    <x v="15"/>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x v="10"/>
    <m/>
    <m/>
    <m/>
    <s v="N.1.019.074.01.4830.000.030.15.003_x000a_Etude et réalisation d'une zone d'activité à Ain Beida"/>
    <n v="2015"/>
    <n v="1800000"/>
    <n v="1800000"/>
    <n v="0"/>
    <n v="0"/>
    <m/>
    <n v="0"/>
    <m/>
    <s v="gelée"/>
  </r>
  <r>
    <x v="2"/>
    <x v="16"/>
    <s v="PSD"/>
    <x v="10"/>
    <m/>
    <m/>
    <m/>
    <s v="N.1.019.074.01.4830.000.030.18.001_x000a_Réalisation d'une zone industrielle à Hassi benabdalah ( Tranche 1)"/>
    <n v="2018"/>
    <n v="3000000"/>
    <n v="3000000"/>
    <n v="1745931.3465499999"/>
    <n v="1447097.70242"/>
    <m/>
    <n v="0.95"/>
    <m/>
    <s v="En cours"/>
  </r>
  <r>
    <x v="2"/>
    <x v="16"/>
    <s v="PSD"/>
    <x v="10"/>
    <m/>
    <m/>
    <m/>
    <s v="N.1.019.074.01.4830.000.030.18.002_x000a_Réalisation d'une zone industrielle à Hassi benabdalah ( Tranche 2)"/>
    <n v="2018"/>
    <n v="4000000"/>
    <n v="4000000"/>
    <n v="1026443.6347899999"/>
    <n v="768461.64741000009"/>
    <m/>
    <n v="0.95"/>
    <m/>
    <s v="En cours"/>
  </r>
  <r>
    <x v="2"/>
    <x v="16"/>
    <s v="PSD"/>
    <x v="6"/>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x v="6"/>
    <m/>
    <m/>
    <m/>
    <s v="S.1.020.076.03.4830.000.030.13.005_x000a_Développement du potentiel productif par l' amélioration des services ,sa modernisation et son extension ( 2 éme tranche )"/>
    <n v="2013"/>
    <n v="1210000"/>
    <n v="1210000"/>
    <n v="1173955.87185"/>
    <n v="883084.08652999997"/>
    <m/>
    <n v="0.9"/>
    <m/>
    <s v="en cours"/>
  </r>
  <r>
    <x v="2"/>
    <x v="16"/>
    <s v="PSD"/>
    <x v="6"/>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x v="6"/>
    <m/>
    <m/>
    <m/>
    <s v="S.1.021.079.01.4830.000.030.09.001_x000a_Réalisation de 430 logements publics locatifs"/>
    <n v="2009"/>
    <n v="2250000"/>
    <n v="2799122"/>
    <n v="2720979.5278400001"/>
    <n v="2660229.6950400001"/>
    <m/>
    <n v="0.75"/>
    <m/>
    <s v="a l'arrêt en justice contentieux_x000a_330 logts achevées , 100 logts à l'arrêt"/>
  </r>
  <r>
    <x v="2"/>
    <x v="16"/>
    <s v="PSD"/>
    <x v="6"/>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x v="6"/>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x v="6"/>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x v="8"/>
    <m/>
    <m/>
    <m/>
    <s v="S.1.027.105.01.4830.000.030.12.006_x000a_Etude d'adaptation, réalisation et équipement d'une maternité urbaine à Hassi Messaoud"/>
    <n v="2012"/>
    <n v="600000"/>
    <n v="1188162"/>
    <n v="31091.867489999997"/>
    <n v="4237.6137900000003"/>
    <m/>
    <n v="0"/>
    <m/>
    <s v="Procédures en cours (comité sectorielle"/>
  </r>
  <r>
    <x v="2"/>
    <x v="16"/>
    <s v="PSD"/>
    <x v="8"/>
    <m/>
    <m/>
    <m/>
    <s v="N.1.027.105.01.4830.000.030.13.003_x000a_Réalisation d'un hôpital de 60 lits à Rouissat"/>
    <n v="2013"/>
    <n v="500000"/>
    <n v="2906000"/>
    <n v="2706416.0718299998"/>
    <n v="737492.51922999998"/>
    <m/>
    <n v="0.65"/>
    <m/>
    <s v="En cours"/>
  </r>
  <r>
    <x v="2"/>
    <x v="16"/>
    <s v="PSD"/>
    <x v="8"/>
    <m/>
    <m/>
    <m/>
    <s v="N.1.027.105.01.4830.000.030.18.004_x000a_ Etude ,suivi , réalisation et équipement d'un Centre Hospitalo-universitaire de 400 lits à Ouargla"/>
    <n v="2018"/>
    <n v="5000000"/>
    <n v="25000000"/>
    <n v="23977964.659110002"/>
    <n v="3893705.9654099997"/>
    <m/>
    <n v="0.15"/>
    <m/>
    <s v="En cours_x000a_"/>
  </r>
  <r>
    <x v="2"/>
    <x v="16"/>
    <s v="PSD"/>
    <x v="5"/>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x v="3"/>
    <s v="Programme (80): Urbanisme et aménagement."/>
    <s v="S.Programme (02): Aménagement du foncier."/>
    <m/>
    <s v="NE5.721.3.268.583.22.02_x000a_N.1.021.080.02.4855.000.055.22.002."/>
    <m/>
    <n v="3307000"/>
    <n v="3307000"/>
    <n v="2573379"/>
    <n v="883361"/>
    <m/>
    <n v="70"/>
    <m/>
    <m/>
  </r>
  <r>
    <x v="2"/>
    <x v="17"/>
    <s v="PSD"/>
    <x v="3"/>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x v="8"/>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x v="8"/>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x v="9"/>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x v="9"/>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x v="16"/>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x v="0"/>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x v="10"/>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x v="3"/>
    <s v="Programme : Logement"/>
    <s v="Sous-programme : Logement public locatif"/>
    <s v="C1.021.079.01.4839.000.039.14.001"/>
    <s v="Etude et réalisation de 1000 logements LPL"/>
    <n v="2014"/>
    <n v="2800000"/>
    <n v="2856358"/>
    <n v="2854809"/>
    <n v="2714835.5651700003"/>
    <m/>
    <n v="1"/>
    <m/>
    <s v="Achevée"/>
  </r>
  <r>
    <x v="2"/>
    <x v="18"/>
    <s v="PSD"/>
    <x v="3"/>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x v="3"/>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x v="3"/>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x v="3"/>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x v="1"/>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x v="8"/>
    <s v="Programme : Prévention et Soins"/>
    <s v="Sous-programme : Prévention et Soins"/>
    <s v="N1.027.105.01.4839.000.039.06.001"/>
    <s v="Etude, suivi et réalisation d'un Hôpital 60 lits à Debila"/>
    <s v="2006"/>
    <n v="1000000"/>
    <n v="1000000"/>
    <n v="165893"/>
    <n v="62104.633000000002"/>
    <m/>
    <n v="0.05"/>
    <m/>
    <s v="En Cours"/>
  </r>
  <r>
    <x v="2"/>
    <x v="18"/>
    <s v="PSD"/>
    <x v="8"/>
    <s v="Programme : Prévention et Soins"/>
    <s v="Sous-programme : Prévention et Soins"/>
    <s v="N1.027.105.01.4839.000.039.16.011"/>
    <s v="Acquisition d'équipements au profit du CAC de El-Oued"/>
    <s v="2016"/>
    <n v="600000"/>
    <n v="1410000"/>
    <n v="1115018"/>
    <n v="935632.54171999998"/>
    <m/>
    <n v="0.9"/>
    <m/>
    <s v="En Cours "/>
  </r>
  <r>
    <x v="2"/>
    <x v="18"/>
    <s v="PSD"/>
    <x v="8"/>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x v="9"/>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x v="9"/>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x v="1"/>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x v="8"/>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x v="9"/>
    <s v="Programme 022. Administration pénitentiaire"/>
    <s v="Sous Programme 04. Soutien administratif"/>
    <m/>
    <s v="N.1.006.022.04.4007.000.007.04.001        N.D.5.853.3.262.107.04.01                                                  Réalisation d'un centre pénitentiaire pour mineurs"/>
    <n v="2004"/>
    <n v="200000"/>
    <n v="1135000"/>
    <n v="1083832"/>
    <n v="1012970"/>
    <m/>
    <n v="98"/>
    <m/>
    <m/>
  </r>
  <r>
    <x v="2"/>
    <x v="20"/>
    <s v="PSD"/>
    <x v="9"/>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x v="0"/>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x v="0"/>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x v="4"/>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x v="15"/>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x v="10"/>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x v="10"/>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x v="10"/>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x v="1"/>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x v="8"/>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x v="8"/>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x v="8"/>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x v="8"/>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x v="8"/>
    <s v="Programme 105. Prévention et soins"/>
    <s v="Sous Programme 01. Prévention et soins"/>
    <m/>
    <s v="N.1.027.105.01.4007.000.007.15.013 N.L.5.731.3.262.107.15.02                         _x000a_Acquisition d'équipement collectif de l'hôpital de 60 lits à   El-Kantara"/>
    <n v="2015"/>
    <n v="50000"/>
    <n v="50000"/>
    <n v="180287"/>
    <n v="14029"/>
    <m/>
    <n v="28"/>
    <m/>
    <s v="Procédure en cours"/>
  </r>
  <r>
    <x v="2"/>
    <x v="20"/>
    <s v="PSD"/>
    <x v="8"/>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x v="8"/>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x v="8"/>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x v="8"/>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x v="8"/>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x v="5"/>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x v="5"/>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x v="3"/>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x v="8"/>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x v="8"/>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x v="5"/>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x v="5"/>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x v="5"/>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x v="5"/>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x v="5"/>
    <s v="assainissement et protection du milieu naturel "/>
    <s v="Réseaux d'assainissement et systèmes d'épuration "/>
    <m/>
    <s v="Approvisionnement en eau potable et industrielle "/>
    <m/>
    <m/>
    <m/>
    <m/>
    <m/>
    <m/>
    <m/>
    <m/>
    <m/>
  </r>
  <r>
    <x v="2"/>
    <x v="22"/>
    <s v="PSD"/>
    <x v="5"/>
    <s v="assainissement et protection du milieu naturel "/>
    <s v="Réseaux d'assainissement et systèmes d'épuration "/>
    <m/>
    <s v="Adduction et réseaux de distribution en eau potable et industrielle"/>
    <m/>
    <m/>
    <m/>
    <m/>
    <m/>
    <m/>
    <m/>
    <m/>
    <m/>
  </r>
  <r>
    <x v="2"/>
    <x v="22"/>
    <s v="PSD"/>
    <x v="5"/>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x v="17"/>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x v="1"/>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x v="1"/>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x v="1"/>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x v="0"/>
    <s v="vie estudiantine "/>
    <s v="ouevres universitères"/>
    <m/>
    <s v="Suivi et réalisation de 1000 lits d'hébergement                                                       N1 012 051 01 4034 000 047 12 001"/>
    <n v="2012"/>
    <n v="474000"/>
    <n v="1749100"/>
    <n v="1299672.7009000001"/>
    <n v="1239973.1208500003"/>
    <m/>
    <n v="0.8"/>
    <m/>
    <s v="En cours"/>
  </r>
  <r>
    <x v="2"/>
    <x v="22"/>
    <s v="PSD"/>
    <x v="0"/>
    <s v="vie estudiantine "/>
    <s v="ouevres universitères"/>
    <m/>
    <s v="Réalisation  de 2000 lits d'hébergement                                                                  N1 012 051 01 4034 000 047 11 004"/>
    <n v="2011"/>
    <n v="948000"/>
    <n v="1987500"/>
    <n v="626.53091000008578"/>
    <n v="626.53091000000006"/>
    <m/>
    <n v="0"/>
    <m/>
    <s v="Gelée"/>
  </r>
  <r>
    <x v="2"/>
    <x v="22"/>
    <s v="PSD"/>
    <x v="2"/>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x v="3"/>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x v="3"/>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x v="3"/>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x v="3"/>
    <s v="urbanisme et aménagement "/>
    <s v="aménagement du fonciér "/>
    <m/>
    <s v="Etude et réalisation d'un système de vidéosurveillance  dans la wilaya de Ghardaia S1 021 080 02 4847 000 047 14 012"/>
    <s v="2014"/>
    <n v="2101200"/>
    <n v="2101200"/>
    <n v="1863984"/>
    <n v="1774364"/>
    <m/>
    <n v="0.7"/>
    <m/>
    <s v="En cours"/>
  </r>
  <r>
    <x v="2"/>
    <x v="22"/>
    <s v="PSD"/>
    <x v="3"/>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x v="3"/>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x v="3"/>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x v="3"/>
    <s v="Logement"/>
    <s v="Logement public locatif"/>
    <m/>
    <s v="Réalisation de 800 logements publics locatifs (LPL)                                                S1 021 079 01 4847 000 047 14 001"/>
    <s v="2014"/>
    <n v="2400000"/>
    <n v="2950425"/>
    <n v="2929175"/>
    <n v="1886771"/>
    <m/>
    <n v="0.85"/>
    <m/>
    <s v="En cours"/>
  </r>
  <r>
    <x v="2"/>
    <x v="22"/>
    <s v="PSD"/>
    <x v="3"/>
    <m/>
    <m/>
    <m/>
    <s v="Réhabilitation des logements au niveau des K’sour.                                                S1 021 079 01 4847 000 047 14 002"/>
    <s v="2014"/>
    <n v="1000000"/>
    <n v="1000000"/>
    <n v="938715"/>
    <n v="412816"/>
    <m/>
    <n v="0.9"/>
    <m/>
    <s v="En cours"/>
  </r>
  <r>
    <x v="2"/>
    <x v="22"/>
    <s v="PSD"/>
    <x v="9"/>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x v="9"/>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x v="8"/>
    <s v="Prévention et soins"/>
    <s v="Prévention et soins "/>
    <m/>
    <s v="Réalisation et équipement d'un E H S  de  psychiatrie à Ghardaia                          S1 027 105 01 4045 000 047 07 003"/>
    <s v="2007"/>
    <n v="300000"/>
    <n v="1200000"/>
    <n v="1177669.1114000001"/>
    <n v="1097621.71261"/>
    <m/>
    <n v="0.95"/>
    <m/>
    <s v="En cours"/>
  </r>
  <r>
    <x v="2"/>
    <x v="22"/>
    <s v="PSD"/>
    <x v="8"/>
    <s v="Prévention et soins"/>
    <s v="Prévention et soins "/>
    <m/>
    <s v="Réalisation et équipement d'un hôpital de 60 lits à  Berriane                                 S1 027 105 01 4045 000 047 06 001"/>
    <s v="2006"/>
    <n v="700000"/>
    <n v="2225000"/>
    <n v="2180431.60898"/>
    <n v="2122090.1335899998"/>
    <m/>
    <n v="0.98"/>
    <m/>
    <s v="En cours"/>
  </r>
  <r>
    <x v="2"/>
    <x v="22"/>
    <s v="PSD"/>
    <x v="8"/>
    <s v="Prévention et soins"/>
    <s v="Prévention et soins "/>
    <m/>
    <s v="Réalisation et équipement d'un hôpital de 120 lits à Guerrara                                S1 027 105 01 4045 000 047 07 002"/>
    <s v="2007"/>
    <n v="1200000"/>
    <n v="2993180"/>
    <n v="2868098.8927600002"/>
    <n v="2718218.2877600002"/>
    <m/>
    <n v="0.95"/>
    <m/>
    <s v="En cours"/>
  </r>
  <r>
    <x v="2"/>
    <x v="22"/>
    <s v="PSD"/>
    <x v="8"/>
    <s v="Prévention et soins"/>
    <s v="Prévention et soins "/>
    <m/>
    <s v="Suiv, réalisation et équipement d’un hôpital 240 lits à Bounoura.                           S1 027 105 01 4847 000 047 14 015"/>
    <s v="2014"/>
    <n v="5000000"/>
    <n v="8801607"/>
    <n v="8208624"/>
    <n v="7674792"/>
    <m/>
    <n v="0.98"/>
    <m/>
    <s v="Achevée, équipement en cours"/>
  </r>
  <r>
    <x v="2"/>
    <x v="23"/>
    <s v="PSD"/>
    <x v="2"/>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x v="2"/>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x v="9"/>
    <s v="021 : Activité judiciaire"/>
    <s v="01 : Activité judiciaire ordinaire et administrative"/>
    <m/>
    <s v="N1.006.021.01.4833.000.033.08.002                                                    Etude , réalisation et équipement d'une Cour de justice à Illizi"/>
    <n v="2008"/>
    <n v="400000"/>
    <n v="2229000"/>
    <n v="1869825"/>
    <n v="680030"/>
    <m/>
    <n v="0.38"/>
    <m/>
    <m/>
  </r>
  <r>
    <x v="2"/>
    <x v="23"/>
    <s v="PSD"/>
    <x v="3"/>
    <s v="079 : Logement"/>
    <s v="01 : Logement public locatif"/>
    <m/>
    <s v="S1.021.079.01.4833.000.033.14.002                                                     Etude et réalisation de 1450 logements destinés à la résorption de l'habitat précaire (RHP)"/>
    <n v="2014"/>
    <n v="5600000"/>
    <n v="8060000"/>
    <n v="3625053"/>
    <n v="1245157"/>
    <m/>
    <n v="0.3"/>
    <m/>
    <m/>
  </r>
  <r>
    <x v="2"/>
    <x v="23"/>
    <s v="PSD"/>
    <x v="3"/>
    <s v="080 : Urbanisme et aménagement"/>
    <s v="02 : Aménagement du foncier"/>
    <m/>
    <s v="S1.021.080.02.4020.000.033.18.004                                                        Travaux de  VRD de d'habitat rural  groupé à travers les wilayas du Sud"/>
    <n v="2018"/>
    <n v="1300000"/>
    <n v="1300000"/>
    <n v="1225865"/>
    <n v="979353"/>
    <m/>
    <n v="0.95"/>
    <m/>
    <m/>
  </r>
  <r>
    <x v="2"/>
    <x v="23"/>
    <s v="PSD"/>
    <x v="1"/>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x v="1"/>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x v="1"/>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x v="1"/>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x v="1"/>
    <s v="091 : Infrastructures aéroportuaires"/>
    <s v="01 : Développement des infrastructures aéroportuaires"/>
    <m/>
    <s v="S1.024.091.01.4023.000.033.06.003                                                      Renforcement de l'Aérodrome d'Illizi"/>
    <n v="2006"/>
    <n v="1200000"/>
    <n v="4948000"/>
    <n v="4697120"/>
    <n v="3809726"/>
    <m/>
    <n v="0.99"/>
    <m/>
    <m/>
  </r>
  <r>
    <x v="2"/>
    <x v="23"/>
    <s v="PSD"/>
    <x v="8"/>
    <s v="105 : Prévention et soins"/>
    <s v="01 : Prévention et soins"/>
    <m/>
    <s v="N1.027.105.01.4033.000.033.08.005                                                      Etude et réalisation d'un Hôpital de 60 lits à Bordj Omar Idris"/>
    <n v="2008"/>
    <n v="600000"/>
    <n v="1676320"/>
    <n v="1634450"/>
    <n v="1534223"/>
    <m/>
    <n v="0.95"/>
    <m/>
    <m/>
  </r>
  <r>
    <x v="2"/>
    <x v="23"/>
    <s v="PSD"/>
    <x v="8"/>
    <s v="105 : Prévention et soins"/>
    <s v="01 : Prévention et soins"/>
    <m/>
    <s v="N1.027.105.01.4033.000.033.08.006                                                           Etude et réalisation d'un Hôpital de 60 lits à In Amenas "/>
    <n v="2008"/>
    <n v="600000"/>
    <n v="1828000"/>
    <n v="1805927"/>
    <n v="1742042"/>
    <m/>
    <n v="0.98"/>
    <m/>
    <m/>
  </r>
  <r>
    <x v="2"/>
    <x v="23"/>
    <s v="PSD"/>
    <x v="8"/>
    <s v="105 : Prévention et soins"/>
    <s v="01 : Prévention et soins"/>
    <m/>
    <s v="S1.027.105.01.4033.000.033.19.003                                                       Suivi et réalisation d'un  hôpital de 120 lits à Illizi"/>
    <n v="2019"/>
    <n v="2300000"/>
    <n v="3163900"/>
    <n v="2642122"/>
    <n v="683570"/>
    <m/>
    <n v="0.48"/>
    <m/>
    <m/>
  </r>
  <r>
    <x v="2"/>
    <x v="23"/>
    <s v="PSD"/>
    <x v="8"/>
    <s v="105 : Prévention et soins"/>
    <s v="01 : Prévention et soins"/>
    <m/>
    <s v=" S1.027.105.01.4033.000.033.19.004                                                       Suivi et réalisation d'un  hôpital de 60 lits à Deb Deb"/>
    <n v="2019"/>
    <n v="1500000"/>
    <n v="2035616"/>
    <n v="1797750"/>
    <n v="901401"/>
    <m/>
    <n v="0.7"/>
    <m/>
    <m/>
  </r>
  <r>
    <x v="2"/>
    <x v="23"/>
    <s v="PSD"/>
    <x v="5"/>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x v="9"/>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x v="3"/>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x v="3"/>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x v="8"/>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x v="5"/>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x v="2"/>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x v="2"/>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x v="9"/>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x v="9"/>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x v="9"/>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x v="0"/>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x v="15"/>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x v="3"/>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x v="3"/>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x v="1"/>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x v="1"/>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x v="1"/>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x v="1"/>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x v="1"/>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x v="1"/>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x v="1"/>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x v="1"/>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x v="1"/>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x v="1"/>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x v="1"/>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x v="1"/>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x v="1"/>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x v="8"/>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x v="8"/>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x v="5"/>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x v="2"/>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x v="8"/>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x v="2"/>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x v="2"/>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x v="1"/>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x v="1"/>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x v="1"/>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x v="1"/>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x v="8"/>
    <s v="Prévention et soins"/>
    <s v="Prévention et soins"/>
    <m/>
    <s v="N.1.027.105.01.4054.000.054.22.003 Etude, réalisation et équipement d'un Hôpital 60 lits à In Guezzam"/>
    <n v="2022"/>
    <n v="1800000"/>
    <n v="2270000"/>
    <n v="2086576"/>
    <n v="1590937"/>
    <m/>
    <n v="0.87"/>
    <m/>
    <s v="En cours"/>
  </r>
  <r>
    <x v="2"/>
    <x v="27"/>
    <s v="PSD"/>
    <x v="8"/>
    <s v="Prévention et soins"/>
    <s v="Prévention et soins"/>
    <m/>
    <s v="N.1.027.105.01.4054.000.054.22.004 Etude, réalisation et équipement d'un Hôpital 60 lits à Tin Zaouatine"/>
    <n v="2022"/>
    <n v="1800000"/>
    <n v="3048431"/>
    <n v="2256481"/>
    <n v="680509"/>
    <m/>
    <n v="0.45"/>
    <m/>
    <s v="En cours"/>
  </r>
  <r>
    <x v="2"/>
    <x v="27"/>
    <s v="PSD"/>
    <x v="5"/>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x v="0"/>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x v="6"/>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x v="6"/>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x v="1"/>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x v="1"/>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x v="1"/>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x v="9"/>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x v="6"/>
    <s v="/"/>
    <s v="/"/>
    <s v="/"/>
    <s v="/"/>
    <m/>
    <n v="3000000"/>
    <n v="3000000"/>
    <n v="0"/>
    <n v="0"/>
    <m/>
    <n v="0"/>
    <m/>
    <s v="Notifiée en 2025._x000a_Opération confie à SONELGAZ de gré à gré (en phase d'étude afin d'établir les marchés)."/>
  </r>
  <r>
    <x v="2"/>
    <x v="17"/>
    <s v="Lolf 2023-2025"/>
    <x v="3"/>
    <s v="N.1.021.080.02.2055.000.055.23.001."/>
    <s v="N.1.021.080.02.2055.000.055.23.001."/>
    <s v="N.1.021.080.02.2055.000.055.23.001."/>
    <s v="N.1.021.080.02.2055.000.055.23.001."/>
    <m/>
    <n v="1000000"/>
    <n v="1000000"/>
    <n v="831205"/>
    <n v="132263"/>
    <m/>
    <n v="45"/>
    <m/>
    <m/>
  </r>
  <r>
    <x v="2"/>
    <x v="17"/>
    <s v="Lolf 2023-2025"/>
    <x v="3"/>
    <s v="N.1.021.080.02.2055.000.055.24.004."/>
    <s v="N.1.021.080.02.2055.000.055.24.004."/>
    <s v="N.1.021.080.02.2055.000.055.24.004."/>
    <s v="N.1.021.080.02.2055.000.055.24.004."/>
    <m/>
    <n v="1500000"/>
    <n v="1500000"/>
    <n v="1115390"/>
    <n v="182858"/>
    <m/>
    <n v="60"/>
    <m/>
    <m/>
  </r>
  <r>
    <x v="2"/>
    <x v="17"/>
    <s v="Lolf 2023-2025"/>
    <x v="1"/>
    <s v="N.1.024.090.01.2055.000.055.24.001."/>
    <s v="N.1.024.090.01.2055.000.055.24.001."/>
    <s v="N.1.024.090.01.2055.000.055.24.001."/>
    <s v="N.1.024.090.01.2055.000.055.24.001."/>
    <m/>
    <n v="2000000"/>
    <n v="2000000"/>
    <n v="1898529"/>
    <n v="423981"/>
    <m/>
    <n v="45"/>
    <m/>
    <m/>
  </r>
  <r>
    <x v="2"/>
    <x v="17"/>
    <s v="Lolf 2023-2025"/>
    <x v="1"/>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x v="1"/>
    <s v="N1.024.090.01.2039.000.039.24.004"/>
    <s v="N1.024.090.01.2039.000.039.24.004"/>
    <s v="N1.024.090.01.2039.000.039.24.004"/>
    <s v="N1.024.090.01.2039.000.039.24.004"/>
    <n v="2024"/>
    <n v="4500000"/>
    <n v="4500000"/>
    <n v="197000"/>
    <n v="196830"/>
    <m/>
    <n v="0.15"/>
    <m/>
    <s v="En Cours"/>
  </r>
  <r>
    <x v="2"/>
    <x v="18"/>
    <s v="Lolf 2023-2025"/>
    <x v="6"/>
    <s v="S1.020.076.01.4739.000.039.23.001"/>
    <s v="S1.020.076.01.4739.000.039.23.001"/>
    <s v="S1.020.076.01.4739.000.039.23.001"/>
    <s v="S1.020.076.01.4739.000.039.23.001"/>
    <n v="2023"/>
    <n v="2782685.7080000001"/>
    <n v="2782685.7080000001"/>
    <n v="2683462"/>
    <n v="386508.07089999999"/>
    <m/>
    <n v="0.3"/>
    <m/>
    <s v="Etude achevée"/>
  </r>
  <r>
    <x v="2"/>
    <x v="19"/>
    <s v="Lolf 2023-2025"/>
    <x v="9"/>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x v="6"/>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x v="3"/>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x v="1"/>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x v="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x v="6"/>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x v="1"/>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x v="1"/>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x v="1"/>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x v="5"/>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x v="9"/>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x v="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x v="5"/>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x v="1"/>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x v="1"/>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x v="6"/>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x v="6"/>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x v="3"/>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x v="1"/>
    <s v="N1 024 090 01 2058 000 058 24 002"/>
    <s v="N1 024 090 01 2058 000 058 24 002"/>
    <s v="N1 024 090 01 2058 000 058 24 002"/>
    <s v="N1 024 090 01 2058 000 058 24 002"/>
    <n v="2024"/>
    <n v="3000000"/>
    <n v="3000000"/>
    <n v="2604074"/>
    <n v="311067"/>
    <m/>
    <n v="0.2"/>
    <m/>
    <m/>
  </r>
  <r>
    <x v="2"/>
    <x v="28"/>
    <s v="Lolf 2023-2025"/>
    <x v="1"/>
    <s v="NI"/>
    <s v="NI"/>
    <s v="NI"/>
    <s v="NI"/>
    <n v="2025"/>
    <n v="2000000"/>
    <n v="2000000"/>
    <n v="0"/>
    <n v="0"/>
    <m/>
    <n v="0"/>
    <m/>
    <m/>
  </r>
  <r>
    <x v="2"/>
    <x v="28"/>
    <s v="Lolf 2023-2025"/>
    <x v="1"/>
    <s v="NI"/>
    <s v="NI"/>
    <s v="NI"/>
    <s v="NI"/>
    <n v="2025"/>
    <n v="1099459"/>
    <n v="1099459"/>
    <n v="0"/>
    <n v="0"/>
    <m/>
    <n v="0"/>
    <m/>
    <m/>
  </r>
  <r>
    <x v="2"/>
    <x v="28"/>
    <s v="Lolf 2023-2025"/>
    <x v="9"/>
    <s v="N1 024 090 01 2058 000 058 24 002"/>
    <s v="N1 024 090 01 2058 000 058 24 002"/>
    <s v="N1 024 090 01 2058 000 058 24 002"/>
    <s v="N1 024 090 01 2058 000 058 24 002"/>
    <n v="2025"/>
    <n v="2700000"/>
    <n v="2700000"/>
    <n v="0"/>
    <n v="0"/>
    <m/>
    <n v="0"/>
    <m/>
    <m/>
  </r>
  <r>
    <x v="2"/>
    <x v="28"/>
    <s v="Lolf 2023-2025"/>
    <x v="6"/>
    <s v="S1.020.076.01.4739.000.039.23.001"/>
    <s v="S1.020.076.01.4739.000.039.23.001"/>
    <s v="S1.020.076.01.4739.000.039.23.001"/>
    <s v="S1.020.076.01.4739.000.039.23.001"/>
    <n v="2025"/>
    <n v="2300000"/>
    <n v="2300000"/>
    <n v="0"/>
    <n v="0"/>
    <m/>
    <n v="0"/>
    <m/>
    <m/>
  </r>
  <r>
    <x v="2"/>
    <x v="28"/>
    <s v="Lolf 2023-2025"/>
    <x v="6"/>
    <s v="S1.020.076.01.4758.000.058.24.001"/>
    <s v="S1.020.076.01.4758.000.058.24.001"/>
    <s v="S1.020.076.01.4758.000.058.24.001"/>
    <s v="S1.020.076.01.4758.000.058.24.001"/>
    <n v="2025"/>
    <n v="2782685.7080000001"/>
    <n v="2782685.7080000001"/>
    <n v="2505084"/>
    <n v="58996"/>
    <m/>
    <n v="0.3"/>
    <m/>
    <m/>
  </r>
  <r>
    <x v="2"/>
    <x v="23"/>
    <s v="Lolf 2023-2025"/>
    <x v="1"/>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x v="1"/>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x v="1"/>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x v="1"/>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x v="3"/>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x v="6"/>
    <s v="020 : Agriculture et du Développement Rural"/>
    <s v="020 : Agriculture et du Développement Rural"/>
    <s v="020 : Agriculture et du Développement Rural"/>
    <s v="020 : Agriculture et du Développement Rural"/>
    <m/>
    <n v="2600000"/>
    <n v="2600000"/>
    <n v="0"/>
    <n v="0"/>
    <m/>
    <m/>
    <m/>
    <m/>
  </r>
  <r>
    <x v="2"/>
    <x v="23"/>
    <s v="Lolf 2023-2025"/>
    <x v="5"/>
    <s v="076 : Agriculture et développement rural"/>
    <s v="076 : Agriculture et développement rural"/>
    <s v="076 : Agriculture et développement rural"/>
    <s v="076 : Agriculture et développement rural"/>
    <m/>
    <n v="2600000"/>
    <n v="2600000"/>
    <n v="0"/>
    <n v="0"/>
    <m/>
    <m/>
    <m/>
    <m/>
  </r>
  <r>
    <x v="2"/>
    <x v="23"/>
    <s v="Lolf 2023-2025"/>
    <x v="6"/>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x v="6"/>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x v="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x v="1"/>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x v="1"/>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x v="1"/>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x v="1"/>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x v="1"/>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x v="1"/>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x v="1"/>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x v="1"/>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x v="1"/>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x v="0"/>
    <s v="N1.051.094.01.2011.000.011.24.001"/>
    <s v="N1.051.094.01.2011.000.011.24.001"/>
    <s v="N1.051.094.01.2011.000.011.24.001"/>
    <s v="N1.051.094.01.2011.000.011.24.001"/>
    <n v="2023"/>
    <n v="1500000"/>
    <n v="1500000"/>
    <n v="0"/>
    <n v="0"/>
    <m/>
    <n v="0"/>
    <m/>
    <s v="Attribuée / individualisée"/>
  </r>
  <r>
    <x v="2"/>
    <x v="25"/>
    <s v="Lolf 2023-2025"/>
    <x v="1"/>
    <s v="AE 2023"/>
    <s v="AE 2023"/>
    <s v="AE 2023"/>
    <s v="AE 2023"/>
    <n v="2023"/>
    <n v="6307115"/>
    <n v="6307115"/>
    <n v="0"/>
    <n v="0"/>
    <m/>
    <n v="0"/>
    <m/>
    <s v="En cours "/>
  </r>
  <r>
    <x v="2"/>
    <x v="25"/>
    <s v="Lolf 2023-2025"/>
    <x v="1"/>
    <s v="AE 2023"/>
    <s v="AE 2023"/>
    <s v="AE 2023"/>
    <s v="AE 2023"/>
    <n v="2023"/>
    <n v="4885671"/>
    <n v="4885671"/>
    <n v="0"/>
    <n v="0"/>
    <m/>
    <n v="0"/>
    <m/>
    <s v="En cours "/>
  </r>
  <r>
    <x v="2"/>
    <x v="25"/>
    <s v="Lolf 2023-2025"/>
    <x v="1"/>
    <s v="AE 2024"/>
    <s v="AE 2024"/>
    <s v="AE 2024"/>
    <s v="AE 2024"/>
    <n v="2024"/>
    <n v="3000000"/>
    <n v="3000000"/>
    <n v="2790000"/>
    <n v="139600"/>
    <m/>
    <n v="0.35"/>
    <m/>
    <s v="Travaux en cours "/>
  </r>
  <r>
    <x v="2"/>
    <x v="25"/>
    <s v="Lolf 2023-2025"/>
    <x v="1"/>
    <s v="N1.024.090.01.2011.000.011.23.005"/>
    <s v="N1.024.090.01.2011.000.011.23.005"/>
    <s v="N1.024.090.01.2011.000.011.23.005"/>
    <s v="N1.024.090.01.2011.000.011.23.005"/>
    <n v="2023"/>
    <n v="2764944"/>
    <n v="2764944"/>
    <n v="0"/>
    <n v="0"/>
    <m/>
    <n v="0"/>
    <m/>
    <s v="En cours "/>
  </r>
  <r>
    <x v="2"/>
    <x v="25"/>
    <s v="Lolf 2023-2025"/>
    <x v="1"/>
    <s v="AE 2023"/>
    <s v="AE 2023"/>
    <s v="AE 2023"/>
    <s v="AE 2023"/>
    <n v="2023"/>
    <n v="2080000"/>
    <n v="2080000"/>
    <n v="0"/>
    <n v="0"/>
    <m/>
    <n v="0.05"/>
    <m/>
    <s v="Marché engagé / Travaux en voie de lancement "/>
  </r>
  <r>
    <x v="2"/>
    <x v="25"/>
    <s v="Lolf 2023-2025"/>
    <x v="1"/>
    <s v="N1.024.090.02.2011.000.011.24.003"/>
    <s v="N1.024.090.02.2011.000.011.24.003"/>
    <s v="N1.024.090.02.2011.000.011.24.003"/>
    <s v="N1.024.090.02.2011.000.011.24.003"/>
    <n v="2024"/>
    <n v="1052350"/>
    <n v="1052350"/>
    <n v="905021"/>
    <n v="255312"/>
    <m/>
    <n v="0.66"/>
    <m/>
    <s v="Travaux en cours"/>
  </r>
  <r>
    <x v="2"/>
    <x v="25"/>
    <s v="Lolf 2023-2025"/>
    <x v="5"/>
    <s v="N1.012.049.01.4001.000.011.23.001"/>
    <s v="N1.012.049.01.4001.000.011.23.001"/>
    <s v="N1.012.049.01.4001.000.011.23.001"/>
    <s v="N1.012.049.01.4001.000.011.23.001"/>
    <n v="2024"/>
    <n v="1500000"/>
    <n v="1500000"/>
    <n v="1290000"/>
    <n v="93100"/>
    <m/>
    <n v="0.6"/>
    <m/>
    <s v="En cours"/>
  </r>
  <r>
    <x v="2"/>
    <x v="26"/>
    <s v="Lolf 2023-2025"/>
    <x v="6"/>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x v="3"/>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x v="1"/>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x v="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x v="1"/>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x v="1"/>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x v="3"/>
    <s v="urbanisme et aménagement "/>
    <s v="aménagement du foncier "/>
    <s v="NK 5 721 2 262 027 16"/>
    <s v="Travaux L'amélioration urbaine DOTATION 2013 "/>
    <m/>
    <n v="1200000"/>
    <n v="1200000"/>
    <n v="1199957"/>
    <n v="1143074"/>
    <m/>
    <m/>
    <m/>
    <m/>
  </r>
  <r>
    <x v="2"/>
    <x v="22"/>
    <s v="PSC"/>
    <x v="3"/>
    <s v="urbanisme et aménagement "/>
    <s v="aménagement du foncier "/>
    <s v="NK 5 721 2 262 027 23"/>
    <s v="VRD Primaires et secondaires"/>
    <m/>
    <n v="2000000"/>
    <n v="2000000"/>
    <n v="1999867"/>
    <n v="1950116"/>
    <m/>
    <m/>
    <m/>
    <m/>
  </r>
  <r>
    <x v="2"/>
    <x v="22"/>
    <s v="PSC"/>
    <x v="3"/>
    <s v="urbanisme et aménagement "/>
    <s v="aménagement du foncier "/>
    <s v="NK 5 721 2 262 027 17"/>
    <s v="VRD Primaires et second   1ère Tranche DOTATION 2015 "/>
    <m/>
    <n v="1900000"/>
    <n v="1900000"/>
    <n v="1790987"/>
    <n v="1638219"/>
    <m/>
    <m/>
    <m/>
    <m/>
  </r>
  <r>
    <x v="2"/>
    <x v="22"/>
    <s v="PSC"/>
    <x v="3"/>
    <s v="urbanisme et aménagement "/>
    <s v="aménagement du foncier "/>
    <s v="NE 5 721 3 262 027 31"/>
    <s v="VRD Primaires et secondaires pour lotissements Sociaux"/>
    <m/>
    <n v="1000000"/>
    <n v="1000000"/>
    <n v="999429"/>
    <n v="570494"/>
    <m/>
    <m/>
    <m/>
    <m/>
  </r>
  <r>
    <x v="2"/>
    <x v="25"/>
    <s v="PSC"/>
    <x v="1"/>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x v="1"/>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x v="3"/>
    <s v=" Urbanism et Aménagement"/>
    <s v=" Aménagement du foncier"/>
    <s v="NE5.721.3.225.111.02_x000a_N1.021.080.02.2011.000.011.17.022"/>
    <s v="VRD Primaires et secondaires à travers les Wilayas "/>
    <m/>
    <n v="1145000"/>
    <n v="1145000"/>
    <n v="1144119.2536900002"/>
    <n v="1141799.797"/>
    <m/>
    <m/>
    <m/>
    <m/>
  </r>
  <r>
    <x v="2"/>
    <x v="25"/>
    <s v="PSC"/>
    <x v="3"/>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x v="3"/>
    <s v="Urbanisme et Aménagement"/>
    <s v="Urbanisme"/>
    <s v="N1.021.080.01.2053.000.053.20.005"/>
    <s v="Etude et révision des PDEU, études des pos, étude générale et spécifique -1ère tranche-"/>
    <m/>
    <n v="20000"/>
    <n v="20000"/>
    <n v="15951"/>
    <n v="0"/>
    <m/>
    <m/>
    <m/>
    <m/>
  </r>
  <r>
    <x v="2"/>
    <x v="26"/>
    <s v="PSC"/>
    <x v="3"/>
    <s v="Urbanisme et Aménagement"/>
    <s v="Urbanisme"/>
    <s v="N1.021.080.01.2053.000.053.21.006"/>
    <s v="Etude et révision des PDEU, études des pos, étude générale et spécifique, générale sismiques à travers les wilayas -programme 2021-"/>
    <m/>
    <n v="20000"/>
    <n v="20000"/>
    <n v="16761"/>
    <n v="0"/>
    <m/>
    <m/>
    <m/>
    <m/>
  </r>
  <r>
    <x v="2"/>
    <x v="26"/>
    <s v="PSC"/>
    <x v="3"/>
    <s v="Urbanisme et Aménagement"/>
    <s v="Aménagement du foncier"/>
    <s v="N1.021.080.02.2053.000.053.21.042"/>
    <s v="VRD primaires et secondaires à travers les wilaya -2ème tranche- programme 2021"/>
    <m/>
    <n v="400000"/>
    <n v="400000"/>
    <n v="352720"/>
    <n v="123578"/>
    <m/>
    <m/>
    <m/>
    <m/>
  </r>
  <r>
    <x v="2"/>
    <x v="26"/>
    <s v="PSC"/>
    <x v="3"/>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x v="3"/>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x v="1"/>
    <s v="Infrastructures toutières et autoroutières"/>
    <s v="Entretient routier"/>
    <s v="N1.024.090.01.2053.000.053.21.087"/>
    <s v="Modernisation de la RN n°01 sur 570 km, y compris un ouvrage d'art – première tranche."/>
    <m/>
    <n v="480000"/>
    <n v="480000"/>
    <n v="376850"/>
    <n v="55816"/>
    <m/>
    <m/>
    <m/>
    <m/>
  </r>
  <r>
    <x v="2"/>
    <x v="28"/>
    <s v="PSC"/>
    <x v="1"/>
    <s v="Infrastructures routières et autoroutières"/>
    <s v="Entretien routier"/>
    <s v="NE5.521.3.214.058.23.04"/>
    <s v="Modernisation de la RN 01 sur _x000a_570km y compris la réalisation_x000a_ d'ouvrage d'art (1er tranche)"/>
    <m/>
    <n v="1800000"/>
    <n v="1800000"/>
    <n v="1512517"/>
    <n v="0"/>
    <m/>
    <m/>
    <m/>
    <m/>
  </r>
  <r>
    <x v="2"/>
    <x v="28"/>
    <s v="PSC"/>
    <x v="1"/>
    <s v="Infrastructures routières et autoroutières"/>
    <s v="Entretien routier"/>
    <s v="NL5.531.1.214.058.23.08"/>
    <s v="PACE2016: Entretien Des Routes Nationales Remise à niveau des routes national"/>
    <m/>
    <n v="1114727"/>
    <n v="1114727"/>
    <n v="1114596"/>
    <n v="0"/>
    <m/>
    <m/>
    <m/>
    <m/>
  </r>
  <r>
    <x v="2"/>
    <x v="28"/>
    <s v="PSC"/>
    <x v="3"/>
    <s v="Ville et ville nouvelles"/>
    <s v="Ville et ville nouvelles"/>
    <s v="N1 021 081 01 3006 000 058 14 013"/>
    <s v="Projet de la ville nouvelle d'el-meniaa"/>
    <m/>
    <n v="28181587"/>
    <n v="28181587"/>
    <n v="9914874"/>
    <n v="0"/>
    <m/>
    <m/>
    <m/>
    <m/>
  </r>
  <r>
    <x v="2"/>
    <x v="27"/>
    <s v="PSC"/>
    <x v="1"/>
    <s v="Infrastructures Routières et Autoroutères"/>
    <s v="Développement des Infrastructures Routières"/>
    <s v="NE5,531,1,214,054,10"/>
    <s v="Modernisation de la RN01 sur 570 km y compris la réalisation d'un ouvrage d'art (1 er tranche)"/>
    <m/>
    <n v="997000"/>
    <n v="997000"/>
    <n v="962713"/>
    <n v="0"/>
    <m/>
    <m/>
    <m/>
    <m/>
  </r>
  <r>
    <x v="2"/>
    <x v="18"/>
    <s v="PSC"/>
    <x v="1"/>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x v="1"/>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x v="1"/>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x v="5"/>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x v="1"/>
    <s v=" 090 : Infrastructures routiéres et autoroutiéres"/>
    <s v="1: Développement des infrastructures routières"/>
    <s v="N 1 024 090 01 2056 000 056 21 485"/>
    <s v="Revétement de la  route Azzane - Col d'Anai sur 115 km."/>
    <m/>
    <n v="2035500"/>
    <n v="2035500"/>
    <n v="1834113"/>
    <n v="337348"/>
    <m/>
    <m/>
    <m/>
    <m/>
  </r>
  <r>
    <x v="2"/>
    <x v="24"/>
    <s v="PSC"/>
    <x v="1"/>
    <s v=" 91 : Infrastructures routiéres et autoroutiéres"/>
    <s v="1: Développement des infrastructures routières"/>
    <s v="N 1 024 090 01 2056 000 056 21 484"/>
    <s v="Revétement de la  route Takisset - Col d'Anai sur 115 km."/>
    <m/>
    <n v="1214500"/>
    <n v="1214500"/>
    <n v="836662"/>
    <n v="0"/>
    <m/>
    <m/>
    <m/>
    <m/>
  </r>
  <r>
    <x v="2"/>
    <x v="16"/>
    <s v="PSC"/>
    <x v="3"/>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x v="3"/>
    <s v="Urbanisme et Aménagement"/>
    <s v="Aménagement du foncier"/>
    <s v="NE 5 721 3 225 130 37"/>
    <s v="VRD Primaires et secondaires à travers les Wilayas - Programme Additionnel 2020-"/>
    <m/>
    <n v="800000"/>
    <n v="800000"/>
    <n v="715928.61750000005"/>
    <n v="557575.00439000002"/>
    <m/>
    <m/>
    <m/>
    <m/>
  </r>
  <r>
    <x v="2"/>
    <x v="16"/>
    <s v="PSC"/>
    <x v="3"/>
    <s v="Urbanisme et Aménagement"/>
    <s v="Aménagement du foncier"/>
    <s v="NE 5 721 3 225 130 38"/>
    <s v="Amélioration Urbaine au niveau des zones d'ombre - Programme 2021"/>
    <m/>
    <n v="950000"/>
    <n v="950000"/>
    <n v="899550.29732000013"/>
    <n v="896031.25363000005"/>
    <m/>
    <m/>
    <m/>
    <m/>
  </r>
  <r>
    <x v="2"/>
    <x v="16"/>
    <s v="PSC"/>
    <x v="1"/>
    <s v="Infrastructures routières et autoroutières"/>
    <s v="Développements des infrastructures aéroportuaires"/>
    <s v="NF5.521.2.214.230.01.86"/>
    <s v="_x000a_(N.1.024.090.01.2030.000.030.16.066)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x v="1"/>
    <s v="Infrastructures routières et autoroutières"/>
    <s v="Développements des infrastructures aéroportuaires"/>
    <s v="NL5.521.2.214.230.01.03"/>
    <s v="_x000a_(N.1.024.090.01.2030.000.030.16.067)_x000a_étude, ouverture de piste Bire Colas- Akfou (bornee frontaliere10) sur 53 KM et Bir Yaakoub vers la frontalier (borne frontalière 8) sur 6,4 KM (W.Ouargla )"/>
    <m/>
    <n v="1900000"/>
    <n v="1900000"/>
    <n v="1801067"/>
    <n v="1784004"/>
    <m/>
    <m/>
    <m/>
    <m/>
  </r>
  <r>
    <x v="3"/>
    <x v="29"/>
    <s v="PSD"/>
    <x v="2"/>
    <m/>
    <m/>
    <m/>
    <s v="N1 005 017 02 4823 000 023 11 008_x000a_Etude et réalisation d'un système de vidéosurveillance de la wilaya de Annaba"/>
    <m/>
    <m/>
    <n v="6700000"/>
    <m/>
    <n v="4182054.4870799999"/>
    <n v="0.56061147085959895"/>
    <n v="0.65"/>
    <m/>
    <s v="En cours"/>
  </r>
  <r>
    <x v="3"/>
    <x v="29"/>
    <s v="PSD"/>
    <x v="2"/>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x v="9"/>
    <m/>
    <m/>
    <m/>
    <s v="N1 006 021 01 4023 000 023 04 001_x000a_Etude, réalisation et équipement d'une cour de justice à Annaba"/>
    <m/>
    <m/>
    <n v="4457000"/>
    <m/>
    <n v="2665334.6286200006"/>
    <n v="0"/>
    <n v="0.8"/>
    <m/>
    <s v="En cours"/>
  </r>
  <r>
    <x v="3"/>
    <x v="29"/>
    <s v="PSD"/>
    <x v="5"/>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x v="1"/>
    <m/>
    <m/>
    <m/>
    <s v="N1 024 090 01 2023 000 023 24 003_x000a_Dédoublement de la RN21 entre El Hadjar et la limite de la wilaya de Guelma sur 18 Kms (1 ere Tranche) (W d'Annaba)_x000a_"/>
    <m/>
    <m/>
    <n v="2250000"/>
    <m/>
    <n v="961960.33545000001"/>
    <m/>
    <n v="0.05"/>
    <m/>
    <m/>
  </r>
  <r>
    <x v="3"/>
    <x v="29"/>
    <s v="PSD"/>
    <x v="1"/>
    <m/>
    <m/>
    <m/>
    <m/>
    <m/>
    <m/>
    <m/>
    <m/>
    <n v="961960.33545000001"/>
    <n v="0"/>
    <m/>
    <m/>
    <m/>
  </r>
  <r>
    <x v="3"/>
    <x v="29"/>
    <s v="PSD"/>
    <x v="1"/>
    <m/>
    <m/>
    <m/>
    <s v="N1 024 090 01 4023 000 023 08 006_x000a_Etude et réalisation d'un chemin communal y compris les ouvrages d'art reliant Ras El Hamra à Oued Begrat sur 08 km Annaba et Seraidi."/>
    <m/>
    <m/>
    <n v="5650000"/>
    <m/>
    <n v="3046552.4775799997"/>
    <m/>
    <n v="0.4"/>
    <m/>
    <s v="/"/>
  </r>
  <r>
    <x v="3"/>
    <x v="29"/>
    <s v="PSD"/>
    <x v="1"/>
    <m/>
    <m/>
    <m/>
    <m/>
    <m/>
    <m/>
    <m/>
    <m/>
    <n v="3046552.4775799997"/>
    <n v="0.54"/>
    <n v="0.4"/>
    <m/>
    <m/>
  </r>
  <r>
    <x v="3"/>
    <x v="29"/>
    <s v="PSD"/>
    <x v="1"/>
    <m/>
    <m/>
    <m/>
    <s v="N1 024 091 01 4023 000 023 09 001"/>
    <m/>
    <m/>
    <n v="5056000"/>
    <m/>
    <n v="4438680.7176900003"/>
    <m/>
    <n v="1"/>
    <m/>
    <s v="/"/>
  </r>
  <r>
    <x v="3"/>
    <x v="29"/>
    <s v="PSD"/>
    <x v="1"/>
    <m/>
    <m/>
    <m/>
    <s v="Etude et Réalisation d'un parking avion E pour la nouvelle aérogare de Annaba"/>
    <m/>
    <m/>
    <m/>
    <m/>
    <n v="4438680.7176900003"/>
    <m/>
    <m/>
    <m/>
    <m/>
  </r>
  <r>
    <x v="3"/>
    <x v="30"/>
    <s v="PSC"/>
    <x v="1"/>
    <m/>
    <m/>
    <m/>
    <s v="Réalisation du dédoublement de la RN 16 entre la limite de la wilaya de Souk ahras et la limite de la wilaya de Tarf via l'autoroute Est/Ouest sur 42 Km "/>
    <m/>
    <m/>
    <n v="7638"/>
    <m/>
    <n v="4146876.1746199997"/>
    <s v="/"/>
    <n v="0.52"/>
    <m/>
    <s v=" suite à l'accord pour la réévaluation de l'opération  au titre de l'exercice 2025, un avis d'appel d'offre a été lancé .                                pour  l'achevement de la RN 16    lot 03 : attribution provisoire en cours  et                         lot 01 : attribution provisoire en cours "/>
  </r>
  <r>
    <x v="3"/>
    <x v="30"/>
    <s v="PSC"/>
    <x v="1"/>
    <m/>
    <m/>
    <m/>
    <s v="Réalisation d'un viaduc sur RN 16 au PK 69+800(wilaya de guelma)"/>
    <m/>
    <m/>
    <n v="1760"/>
    <m/>
    <s v="/"/>
    <n v="0.24071895424836601"/>
    <s v="/"/>
    <m/>
    <s v="marché en cours de visa au niveau de la  commission séctorielle des marchés publics des travaux publics "/>
  </r>
  <r>
    <x v="3"/>
    <x v="31"/>
    <s v="PSD"/>
    <x v="0"/>
    <m/>
    <m/>
    <m/>
    <s v="Etude et réalisation de 2000 places pédagogiques"/>
    <m/>
    <m/>
    <n v="1545300"/>
    <m/>
    <n v="371983"/>
    <n v="0.60933926560320051"/>
    <n v="0.3"/>
    <m/>
    <s v="Procédure en cours"/>
  </r>
  <r>
    <x v="3"/>
    <x v="31"/>
    <s v="PSD"/>
    <x v="0"/>
    <m/>
    <m/>
    <m/>
    <s v="Suivi et réalisation de 2000 Lits d'hébergement à El-Tarf"/>
    <m/>
    <m/>
    <n v="2379640"/>
    <m/>
    <n v="1450008.09"/>
    <n v="0.6998712702702703"/>
    <n v="0.85"/>
    <m/>
    <s v="en cours"/>
  </r>
  <r>
    <x v="3"/>
    <x v="31"/>
    <s v="PSD"/>
    <x v="0"/>
    <m/>
    <m/>
    <m/>
    <s v="Suivi et réalisation d'un restaurant central à El-Tarf"/>
    <m/>
    <m/>
    <n v="370000"/>
    <m/>
    <n v="258952.37"/>
    <n v="0.10782433783108447"/>
    <n v="0.95"/>
    <m/>
    <s v="en cours"/>
  </r>
  <r>
    <x v="3"/>
    <x v="31"/>
    <s v="PSD"/>
    <x v="0"/>
    <m/>
    <m/>
    <m/>
    <s v="Etude et réalisation de 1500 lits"/>
    <m/>
    <m/>
    <n v="1600800"/>
    <m/>
    <n v="172605.2"/>
    <n v="0.11624738888888889"/>
    <n v="0.15"/>
    <m/>
    <s v="Procédure en cours"/>
  </r>
  <r>
    <x v="3"/>
    <x v="31"/>
    <s v="PSD"/>
    <x v="0"/>
    <m/>
    <m/>
    <m/>
    <s v="Viabilisation et aménagement du pôle universitaire"/>
    <m/>
    <m/>
    <n v="900000"/>
    <m/>
    <n v="104622.65"/>
    <n v="0"/>
    <n v="0.15"/>
    <m/>
    <s v="en cours"/>
  </r>
  <r>
    <x v="3"/>
    <x v="31"/>
    <s v="PSD"/>
    <x v="0"/>
    <m/>
    <m/>
    <m/>
    <s v="Suivi et réalisation de 4000 places pédagogiques à El-Tarf"/>
    <m/>
    <m/>
    <n v="1800000"/>
    <m/>
    <n v="0"/>
    <n v="0.30111185193579248"/>
    <n v="0"/>
    <m/>
    <s v="Procédure en cours"/>
  </r>
  <r>
    <x v="3"/>
    <x v="31"/>
    <s v="PSD"/>
    <x v="6"/>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x v="10"/>
    <m/>
    <m/>
    <m/>
    <s v="Suivi et réalisation d’une zone industrielle à matrouha wilaya de EL Tarf  ( tranche 1 )"/>
    <m/>
    <m/>
    <n v="500000"/>
    <m/>
    <n v="435042"/>
    <n v="0.38700000000000001"/>
    <n v="0.95"/>
    <m/>
    <s v="en cours"/>
  </r>
  <r>
    <x v="3"/>
    <x v="31"/>
    <s v="PSC"/>
    <x v="1"/>
    <m/>
    <m/>
    <m/>
    <s v="Projet de réalisation de la line ferroviaire chibaita moukhtar .drean . chihani"/>
    <m/>
    <m/>
    <n v="548554"/>
    <m/>
    <m/>
    <n v="0"/>
    <n v="0.46189999999999998"/>
    <m/>
    <m/>
  </r>
  <r>
    <x v="3"/>
    <x v="31"/>
    <s v="PSC"/>
    <x v="5"/>
    <m/>
    <m/>
    <m/>
    <s v="Réalisation de la station eau dessalement des eaux de mer"/>
    <m/>
    <m/>
    <s v="400 millions de dollar"/>
    <m/>
    <s v="/"/>
    <n v="0.7"/>
    <n v="0.95"/>
    <m/>
    <m/>
  </r>
  <r>
    <x v="3"/>
    <x v="31"/>
    <s v="PSC"/>
    <x v="5"/>
    <m/>
    <m/>
    <m/>
    <s v="Travaux de raccordement à Laval  de la station de dessalement d’eau de mer . D’EL TARF   lot 0 01 : SDEM ver ANNABA"/>
    <m/>
    <m/>
    <n v="15778292"/>
    <m/>
    <s v="/"/>
    <n v="0.75"/>
    <n v="1"/>
    <m/>
    <m/>
  </r>
  <r>
    <x v="3"/>
    <x v="31"/>
    <s v="PSC"/>
    <x v="5"/>
    <m/>
    <m/>
    <m/>
    <s v="Travaux de raccordement à Laval  de la station de dessalement d’eau de mer . D’EL TARF Lot n 2 : SDEM ver RMC"/>
    <m/>
    <m/>
    <n v="12741089"/>
    <m/>
    <s v="/"/>
    <n v="0.32400000000000001"/>
    <n v="1"/>
    <m/>
    <m/>
  </r>
  <r>
    <x v="3"/>
    <x v="31"/>
    <s v="PSC"/>
    <x v="5"/>
    <m/>
    <m/>
    <m/>
    <s v="Travaux de raccordement à Laval  de la station de dessalement d’eau de mer . D’EL TARF LOT n 03-1 : RMC LAC DES OISEAUX VERS MEXA "/>
    <m/>
    <m/>
    <n v="4381982"/>
    <m/>
    <s v="/"/>
    <n v="0.22"/>
    <n v="0.43"/>
    <m/>
    <m/>
  </r>
  <r>
    <x v="3"/>
    <x v="31"/>
    <s v="PSC"/>
    <x v="5"/>
    <m/>
    <m/>
    <m/>
    <s v="Travaux de raccordement à Laval  de la station de dessalement d’eau de mer . D’EL TARF LOT n 03-2: RMC MEXA –RV EL KALA"/>
    <m/>
    <m/>
    <n v="1260982"/>
    <m/>
    <s v="/"/>
    <n v="0.06"/>
    <n v="0.43"/>
    <m/>
    <m/>
  </r>
  <r>
    <x v="3"/>
    <x v="31"/>
    <s v="PSC"/>
    <x v="5"/>
    <m/>
    <m/>
    <m/>
    <s v="Travaux de raccordement de la station de dessalement d’eau de mer .LOT n 04 : RMC LAC DES OISEAUX –RMC daghoussa"/>
    <m/>
    <m/>
    <n v="5959786"/>
    <m/>
    <s v="/"/>
    <n v="0"/>
    <n v="0.3"/>
    <m/>
    <m/>
  </r>
  <r>
    <x v="3"/>
    <x v="31"/>
    <s v="PSC"/>
    <x v="5"/>
    <m/>
    <m/>
    <m/>
    <s v="Travaux de raccordement de la station de dessalement d’eau de mer .LOT n 05 : RMC daghoussa EL TARF Sud Drean"/>
    <m/>
    <m/>
    <n v="1693578"/>
    <m/>
    <s v="/"/>
    <n v="0.73229999999999995"/>
    <n v="0.13"/>
    <m/>
    <m/>
  </r>
  <r>
    <x v="3"/>
    <x v="31"/>
    <s v="PSC"/>
    <x v="5"/>
    <m/>
    <m/>
    <m/>
    <s v="Construction et mise en service du barrage boukhroufa ( bouteldja )"/>
    <m/>
    <m/>
    <n v="22077000"/>
    <m/>
    <s v="/"/>
    <m/>
    <n v="0.8"/>
    <m/>
    <m/>
  </r>
  <r>
    <x v="3"/>
    <x v="32"/>
    <s v="PSD"/>
    <x v="6"/>
    <m/>
    <m/>
    <m/>
    <s v="Etude et Réalisation de  1000 km de réseaux éléctriques basse tension et moyenne tension"/>
    <m/>
    <m/>
    <n v="1000000"/>
    <n v="255687"/>
    <n v="204549"/>
    <m/>
    <n v="0.8"/>
    <m/>
    <m/>
  </r>
  <r>
    <x v="3"/>
    <x v="32"/>
    <s v="PSD"/>
    <x v="6"/>
    <m/>
    <m/>
    <m/>
    <s v="Etude et Réalisation de  1000 km de réseaux éléctriques basse tension et moyenne tension"/>
    <m/>
    <m/>
    <n v="1500000"/>
    <n v="936228"/>
    <n v="638679"/>
    <m/>
    <n v="0.98"/>
    <m/>
    <m/>
  </r>
  <r>
    <x v="3"/>
    <x v="32"/>
    <s v="PSD"/>
    <x v="6"/>
    <m/>
    <m/>
    <m/>
    <s v="Réalisation d'une unité de stockage"/>
    <m/>
    <m/>
    <n v="162000"/>
    <n v="161847"/>
    <n v="41069"/>
    <m/>
    <n v="0.8"/>
    <m/>
    <m/>
  </r>
  <r>
    <x v="3"/>
    <x v="32"/>
    <s v="PSD"/>
    <x v="6"/>
    <m/>
    <m/>
    <m/>
    <s v="Etude, suivi et réalisation de 03 unités de stockages d'une capacité de 60.000 Qtx pour chacune soit un total de 180.000 Qtx"/>
    <m/>
    <m/>
    <n v="486000"/>
    <n v="459977"/>
    <n v="205419"/>
    <m/>
    <n v="0.8"/>
    <m/>
    <m/>
  </r>
  <r>
    <x v="3"/>
    <x v="32"/>
    <s v="PSD"/>
    <x v="6"/>
    <m/>
    <m/>
    <m/>
    <s v="Etude, suivi, aménagement et réalisation des pistes agricoles améliorées et aménagements des pistes existantes sur 520 km"/>
    <m/>
    <m/>
    <n v="1400000"/>
    <n v="1210373"/>
    <n v="513457"/>
    <m/>
    <n v="0.67"/>
    <m/>
    <m/>
  </r>
  <r>
    <x v="3"/>
    <x v="32"/>
    <s v="PSD"/>
    <x v="6"/>
    <m/>
    <m/>
    <m/>
    <s v="Electrification agricole sur 500 km"/>
    <m/>
    <m/>
    <n v="1500000"/>
    <n v="1331871"/>
    <n v="1157747"/>
    <m/>
    <n v="0.98"/>
    <m/>
    <m/>
  </r>
  <r>
    <x v="3"/>
    <x v="32"/>
    <s v="PSD"/>
    <x v="3"/>
    <m/>
    <m/>
    <m/>
    <s v="5000 logements publics locatifs"/>
    <m/>
    <m/>
    <n v="14610000"/>
    <n v="13611907"/>
    <n v="10529573"/>
    <m/>
    <n v="0.71"/>
    <m/>
    <m/>
  </r>
  <r>
    <x v="3"/>
    <x v="32"/>
    <s v="PSD"/>
    <x v="5"/>
    <m/>
    <m/>
    <m/>
    <s v="Suivi, réalisation et équipement d’une station d’épuration à Babar"/>
    <m/>
    <m/>
    <n v="2500000"/>
    <n v="2142157"/>
    <n v="826597"/>
    <m/>
    <n v="0.85"/>
    <m/>
    <m/>
  </r>
  <r>
    <x v="3"/>
    <x v="32"/>
    <s v="PSD"/>
    <x v="5"/>
    <m/>
    <m/>
    <m/>
    <s v="Suivi, réalisation et équipement d’une station d’épuration à Chechar"/>
    <m/>
    <m/>
    <n v="2490000"/>
    <n v="1999404"/>
    <n v="412576"/>
    <m/>
    <n v="0.5"/>
    <m/>
    <m/>
  </r>
  <r>
    <x v="3"/>
    <x v="32"/>
    <s v="PSD"/>
    <x v="1"/>
    <m/>
    <m/>
    <m/>
    <s v="Réalisation et suivi du dédoublement de la RN 88 reliant Kais -limite de la wilaya de Batna sur 18 km."/>
    <m/>
    <m/>
    <n v="2000000"/>
    <n v="1517700"/>
    <n v="1428287"/>
    <m/>
    <n v="0.9"/>
    <m/>
    <m/>
  </r>
  <r>
    <x v="3"/>
    <x v="32"/>
    <s v="PSD"/>
    <x v="10"/>
    <m/>
    <m/>
    <m/>
    <s v="Etude réhabilitation et développement de la zone d’activité de BAGHAI"/>
    <m/>
    <m/>
    <n v="1700000"/>
    <n v="1201064"/>
    <n v="574074"/>
    <m/>
    <n v="0.65"/>
    <m/>
    <m/>
  </r>
  <r>
    <x v="3"/>
    <x v="32"/>
    <s v="PSD"/>
    <x v="10"/>
    <m/>
    <m/>
    <m/>
    <s v="Etude, suivi et réalisation de cinq (05) mini zones d'activité (10 ha chacune) au niveau des communes de : Taouzianet, Remila, Chechar, El Ouldja et Djellal."/>
    <m/>
    <m/>
    <n v="700000"/>
    <n v="611126"/>
    <n v="126410"/>
    <m/>
    <n v="0.45"/>
    <m/>
    <m/>
  </r>
  <r>
    <x v="3"/>
    <x v="32"/>
    <s v="PSD"/>
    <x v="10"/>
    <m/>
    <m/>
    <m/>
    <s v="Etude ,réalisation et réhabilitation des zones d’activité de Ain touila, M’toussa, El mahmel.   "/>
    <m/>
    <m/>
    <n v="2000000"/>
    <n v="1637616"/>
    <n v="507012"/>
    <m/>
    <n v="0.45"/>
    <m/>
    <m/>
  </r>
  <r>
    <x v="3"/>
    <x v="32"/>
    <s v="PSD"/>
    <x v="8"/>
    <m/>
    <m/>
    <m/>
    <s v="Etude, construction et Equipement d'un hopital Mére et Enfant à Khenchela"/>
    <m/>
    <m/>
    <n v="900000"/>
    <n v="333414"/>
    <n v="44449"/>
    <m/>
    <n v="0.15"/>
    <m/>
    <m/>
  </r>
  <r>
    <x v="3"/>
    <x v="32"/>
    <s v="PSD"/>
    <x v="8"/>
    <m/>
    <m/>
    <m/>
    <s v="Etude,construction et Equipement d'une urgence médicale chirurgicale à Khenchela"/>
    <m/>
    <m/>
    <n v="700000"/>
    <n v="227304"/>
    <n v="164018"/>
    <m/>
    <n v="0.65"/>
    <m/>
    <m/>
  </r>
  <r>
    <x v="3"/>
    <x v="32"/>
    <s v="PSD"/>
    <x v="0"/>
    <m/>
    <m/>
    <m/>
    <s v="Suivi et réalisation de 6 000 places pédagogiques."/>
    <m/>
    <m/>
    <n v="3110000"/>
    <n v="2986303"/>
    <n v="2285748"/>
    <m/>
    <n v="0.9"/>
    <m/>
    <m/>
  </r>
  <r>
    <x v="3"/>
    <x v="32"/>
    <s v="PSD"/>
    <x v="0"/>
    <m/>
    <m/>
    <m/>
    <s v="Suivi et réalisation de 3000 lits d’hébergement"/>
    <m/>
    <m/>
    <n v="2292000"/>
    <n v="1997405"/>
    <n v="1906385"/>
    <m/>
    <n v="0.85"/>
    <m/>
    <m/>
  </r>
  <r>
    <x v="3"/>
    <x v="32"/>
    <s v="PSD"/>
    <x v="18"/>
    <m/>
    <m/>
    <m/>
    <s v="Suivi, réalisation et équipement d’un institut national  spécialisé de formation professionnelle  (INSFP) 300 PF/120 lits à khenchela "/>
    <m/>
    <m/>
    <n v="522000"/>
    <n v="358383"/>
    <n v="282841"/>
    <m/>
    <n v="0.85"/>
    <m/>
    <m/>
  </r>
  <r>
    <x v="3"/>
    <x v="32"/>
    <s v="PSD"/>
    <x v="18"/>
    <m/>
    <m/>
    <m/>
    <s v="Suivi, réalisation et équipement d’un institut d’enseignement professionnel (IEP) 1000 PF /300 lits à khenchela"/>
    <m/>
    <m/>
    <n v="568000"/>
    <n v="382994"/>
    <n v="308530"/>
    <m/>
    <n v="0.85"/>
    <m/>
    <m/>
  </r>
  <r>
    <x v="3"/>
    <x v="32"/>
    <s v="PSD"/>
    <x v="15"/>
    <m/>
    <m/>
    <m/>
    <s v="Etude, construction et équipement d'un Centre Régional de  regroupement des Equipes Nationales à Ain Silane "/>
    <m/>
    <m/>
    <n v="3693200"/>
    <n v="3435134"/>
    <n v="1549144"/>
    <m/>
    <n v="0.7"/>
    <m/>
    <m/>
  </r>
  <r>
    <x v="3"/>
    <x v="32"/>
    <s v="PSD"/>
    <x v="19"/>
    <m/>
    <m/>
    <m/>
    <s v="Suivi et travaux de viabilisation de la station climatique à Chelia"/>
    <m/>
    <m/>
    <n v="561000"/>
    <n v="297670"/>
    <n v="161083"/>
    <m/>
    <n v="0.78"/>
    <m/>
    <m/>
  </r>
  <r>
    <x v="3"/>
    <x v="32"/>
    <s v="PSC"/>
    <x v="13"/>
    <m/>
    <m/>
    <m/>
    <s v="Centrale Electrique cycle combiné 1266,71 MW à Remila - Daira de kais"/>
    <m/>
    <m/>
    <n v="82230000"/>
    <s v="/"/>
    <s v="/"/>
    <m/>
    <n v="0.92"/>
    <m/>
    <m/>
  </r>
  <r>
    <x v="3"/>
    <x v="32"/>
    <s v="PSC"/>
    <x v="5"/>
    <m/>
    <m/>
    <m/>
    <s v="Réalisation du barrage lazreg  (w . Khenchela)"/>
    <m/>
    <m/>
    <n v="4000000"/>
    <n v="2997084"/>
    <n v="0"/>
    <n v="0.59"/>
    <n v="0.17"/>
    <m/>
    <m/>
  </r>
  <r>
    <x v="3"/>
    <x v="33"/>
    <s v="PSC"/>
    <x v="5"/>
    <m/>
    <m/>
    <m/>
    <s v="Etude, réalisation et gestion de la STEP de la ville de Oum El Bouaghi"/>
    <m/>
    <m/>
    <n v="1733000"/>
    <m/>
    <n v="0"/>
    <n v="0.71640266241101958"/>
    <n v="0.7"/>
    <m/>
    <s v="  /"/>
  </r>
  <r>
    <x v="3"/>
    <x v="33"/>
    <s v="PSC"/>
    <x v="6"/>
    <m/>
    <m/>
    <m/>
    <s v="Travaux de raccordement en energie electrique pour les expoloitations agricoles"/>
    <m/>
    <m/>
    <n v="1063998"/>
    <m/>
    <n v="762251"/>
    <n v="0.680878431372549"/>
    <n v="0.83"/>
    <m/>
    <s v=" /"/>
  </r>
  <r>
    <x v="3"/>
    <x v="33"/>
    <s v="PSD"/>
    <x v="4"/>
    <m/>
    <m/>
    <m/>
    <s v="Réalisation et équipement d'une annexe de l'école régionale des Beaux arts à Oum El Bouaghi_x000d_,"/>
    <m/>
    <m/>
    <n v="255000"/>
    <m/>
    <n v="173624"/>
    <n v="0.29938999999999999"/>
    <n v="0.9"/>
    <m/>
    <m/>
  </r>
  <r>
    <x v="3"/>
    <x v="33"/>
    <s v="PSD"/>
    <x v="0"/>
    <m/>
    <m/>
    <m/>
    <s v="Réalisation de 500 lits d’hébergement en extension de la résidence universitaire d’Ain M’lila. _x000d__x000a_"/>
    <m/>
    <m/>
    <n v="500000"/>
    <m/>
    <n v="149695"/>
    <n v="0.36415334682710859"/>
    <n v="0.6"/>
    <m/>
    <m/>
  </r>
  <r>
    <x v="3"/>
    <x v="33"/>
    <s v="PSD"/>
    <x v="8"/>
    <m/>
    <m/>
    <m/>
    <s v="Réalisation et équipement d'un hôpital 120 lits à Ain Fakroun_x000d__x000a_"/>
    <m/>
    <m/>
    <n v="3118969"/>
    <m/>
    <n v="1135783"/>
    <n v="0.90447326086956525"/>
    <n v="0.8"/>
    <m/>
    <m/>
  </r>
  <r>
    <x v="3"/>
    <x v="33"/>
    <s v="PSD"/>
    <x v="8"/>
    <m/>
    <m/>
    <m/>
    <s v="Réalisation d'un hôpital 240 lits à Ain M'Lila_x000d__x000a_"/>
    <m/>
    <m/>
    <n v="4600000"/>
    <m/>
    <n v="4160577"/>
    <n v="0.213271875"/>
    <n v="1"/>
    <m/>
    <m/>
  </r>
  <r>
    <x v="3"/>
    <x v="33"/>
    <s v="PSD"/>
    <x v="8"/>
    <m/>
    <m/>
    <m/>
    <s v="Réalisation d'un hôpital 60 lits à Ain Kercha_x000d_"/>
    <m/>
    <m/>
    <n v="1600000"/>
    <m/>
    <n v="341235"/>
    <n v="1.2623999999999999E-3"/>
    <n v="0.8"/>
    <m/>
    <m/>
  </r>
  <r>
    <x v="3"/>
    <x v="33"/>
    <s v="PSD"/>
    <x v="5"/>
    <m/>
    <m/>
    <m/>
    <s v="Etude, réalisation et gestion de la station d'épuration de la ville de Ain Fakroun _x000d__x000a_"/>
    <m/>
    <m/>
    <n v="2500000"/>
    <m/>
    <n v="3156"/>
    <n v="0.9741546875"/>
    <n v="0"/>
    <m/>
    <m/>
  </r>
  <r>
    <x v="3"/>
    <x v="33"/>
    <s v="PSD"/>
    <x v="1"/>
    <m/>
    <m/>
    <m/>
    <s v="Renforcement RN 80 du PK 128+000 au PK 150+500 sur 22,5 Km."/>
    <m/>
    <m/>
    <n v="640000"/>
    <m/>
    <n v="623459"/>
    <m/>
    <n v="1"/>
    <m/>
    <m/>
  </r>
  <r>
    <x v="3"/>
    <x v="33"/>
    <s v="PSD"/>
    <x v="1"/>
    <m/>
    <m/>
    <m/>
    <m/>
    <m/>
    <m/>
    <m/>
    <m/>
    <m/>
    <n v="0.66282614196932399"/>
    <m/>
    <m/>
    <m/>
  </r>
  <r>
    <x v="3"/>
    <x v="33"/>
    <s v="PSD"/>
    <x v="10"/>
    <m/>
    <m/>
    <m/>
    <s v="Etude, Réhabilitation et développement de la zone d'activités d'Oum El Bouaghi Est _x000d__x000a_"/>
    <m/>
    <m/>
    <m/>
    <m/>
    <m/>
    <m/>
    <n v="0.75"/>
    <m/>
    <m/>
  </r>
  <r>
    <x v="3"/>
    <x v="33"/>
    <s v="PSD"/>
    <x v="10"/>
    <m/>
    <m/>
    <m/>
    <s v="Etude, Réhabilitation et développement de la zone d'activités d'Oum El Bouaghi Est "/>
    <m/>
    <m/>
    <n v="1217108"/>
    <m/>
    <n v="806731"/>
    <n v="0.75"/>
    <n v="0.66282614196932399"/>
    <m/>
    <m/>
  </r>
  <r>
    <x v="3"/>
    <x v="33"/>
    <s v="PSD"/>
    <x v="15"/>
    <m/>
    <m/>
    <m/>
    <s v="Etude, réalisation et équipement d'une piscine de proximité à Ain M'lila_x000d__x000a_"/>
    <m/>
    <m/>
    <n v="160000"/>
    <m/>
    <n v="93804"/>
    <n v="0.36"/>
    <n v="0.8"/>
    <m/>
    <m/>
  </r>
  <r>
    <x v="3"/>
    <x v="33"/>
    <s v="PSD"/>
    <x v="15"/>
    <m/>
    <m/>
    <m/>
    <s v="Réalisation et équipement d'un centre de regroupement sportif  à Zorg_x000d__x000a_"/>
    <m/>
    <m/>
    <n v="2392145"/>
    <m/>
    <n v="851222"/>
    <n v="0.26513975000000001"/>
    <n v="0.7"/>
    <m/>
    <m/>
  </r>
  <r>
    <x v="3"/>
    <x v="33"/>
    <s v="PSD"/>
    <x v="10"/>
    <m/>
    <m/>
    <m/>
    <s v="Réalisation d'une zone industrielle à Ouled Gacem, wilaya d'Oum El Bouaghi sur 399,85 ha._x000d_"/>
    <m/>
    <m/>
    <n v="4000000"/>
    <m/>
    <n v="1106580"/>
    <n v="0.33"/>
    <n v="0.4"/>
    <m/>
    <m/>
  </r>
  <r>
    <x v="3"/>
    <x v="34"/>
    <s v="PSD"/>
    <x v="8"/>
    <m/>
    <m/>
    <m/>
    <s v="Etude et construction d'un centre des brulés"/>
    <m/>
    <m/>
    <n v="3083000"/>
    <m/>
    <n v="1021151.31956"/>
    <n v="0"/>
    <n v="0.5"/>
    <m/>
    <s v="Opération à l'arrêt"/>
  </r>
  <r>
    <x v="3"/>
    <x v="34"/>
    <s v="PSD"/>
    <x v="8"/>
    <m/>
    <m/>
    <m/>
    <s v="Réalisation et équipement d'un Hôpital 60 lits à Oum Toub (1ère tranche) (W.Skikda)"/>
    <m/>
    <m/>
    <n v="1400000"/>
    <m/>
    <n v="974.61"/>
    <n v="0"/>
    <n v="0"/>
    <m/>
    <s v="_x000a_Phase ouverture des plis après le 3ème appel d'offres "/>
  </r>
  <r>
    <x v="3"/>
    <x v="34"/>
    <s v="PSD"/>
    <x v="8"/>
    <m/>
    <m/>
    <m/>
    <s v="Etude et suivi pour la réalisation d'un hôpital 240 lits à Skikda"/>
    <m/>
    <m/>
    <n v="300000"/>
    <m/>
    <n v="0"/>
    <n v="0"/>
    <n v="0"/>
    <m/>
    <s v="Phase analyse des offres après un 1er avis infructueux"/>
  </r>
  <r>
    <x v="3"/>
    <x v="34"/>
    <s v="PSD"/>
    <x v="8"/>
    <m/>
    <m/>
    <m/>
    <s v="Etude et suivi pour la réalisation d'un hôpital 120 lits à Collo, Wilaya de Skikda"/>
    <m/>
    <m/>
    <n v="160000"/>
    <m/>
    <n v="0"/>
    <n v="0.88"/>
    <n v="0"/>
    <m/>
    <s v="Phase analyse des offres après un 1er avis infructueux"/>
  </r>
  <r>
    <x v="3"/>
    <x v="34"/>
    <s v="PSD"/>
    <x v="5"/>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x v="10"/>
    <m/>
    <m/>
    <m/>
    <s v="Réalisation d'une zone industrielle à M'daourouch, wilaya souk ahras"/>
    <m/>
    <m/>
    <n v="3000000"/>
    <m/>
    <n v="2341776"/>
    <n v="0.82604246387180569"/>
    <n v="0.8"/>
    <m/>
    <s v="Reste travaux de pose des couches GB+BB+ETP réclament la hausse des prix +ETP est mise en demeure pour la deuxieme fois"/>
  </r>
  <r>
    <x v="3"/>
    <x v="35"/>
    <s v="PSD"/>
    <x v="2"/>
    <m/>
    <m/>
    <m/>
    <s v="Etude et réalisation d'un centre frontalier mixte (DGSN - DGD) avec (05) logements de fonction et acquisition d'un groupe électrogène à Ouled-Moumen"/>
    <m/>
    <m/>
    <n v="1604564"/>
    <m/>
    <n v="1325438"/>
    <n v="0.19094720000000001"/>
    <n v="0.98"/>
    <m/>
    <s v="En cours"/>
  </r>
  <r>
    <x v="3"/>
    <x v="35"/>
    <s v="PSD"/>
    <x v="20"/>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x v="0"/>
    <m/>
    <m/>
    <m/>
    <s v="Suivi et réalisation de 6000 places pédagogiques"/>
    <m/>
    <m/>
    <n v="4665000"/>
    <m/>
    <n v="2867642"/>
    <n v="0.23293885819521179"/>
    <n v="0.98"/>
    <m/>
    <s v="En cours"/>
  </r>
  <r>
    <x v="3"/>
    <x v="35"/>
    <s v="PSD"/>
    <x v="8"/>
    <m/>
    <m/>
    <m/>
    <s v="Réalisation d'un hôpital de 120 lits à M'Daourouch"/>
    <m/>
    <m/>
    <n v="2715000"/>
    <m/>
    <n v="632429"/>
    <n v="4.26875E-3"/>
    <n v="0.72"/>
    <m/>
    <s v="En cours"/>
  </r>
  <r>
    <x v="3"/>
    <x v="35"/>
    <s v="PSD"/>
    <x v="8"/>
    <m/>
    <m/>
    <m/>
    <s v="Etude d'adaptation, suivi et réalisation d'un hôpital 120 lits en remplacement de l'ancienne structure à Sedrata"/>
    <m/>
    <m/>
    <n v="1600000"/>
    <m/>
    <n v="6830"/>
    <n v="2.8623853211009174E-4"/>
    <n v="0.15"/>
    <m/>
    <s v="En cours"/>
  </r>
  <r>
    <x v="3"/>
    <x v="35"/>
    <s v="PSD"/>
    <x v="8"/>
    <m/>
    <m/>
    <m/>
    <s v="Etude, suivi et réalisation d'un hôpital de 120 lits à Souk-Ahras"/>
    <m/>
    <m/>
    <n v="3815000"/>
    <m/>
    <n v="1092"/>
    <n v="0.34866666666666668"/>
    <n v="0.05"/>
    <m/>
    <s v="En cours"/>
  </r>
  <r>
    <x v="3"/>
    <x v="35"/>
    <s v="PSD"/>
    <x v="8"/>
    <m/>
    <m/>
    <m/>
    <s v="Etude d'adaptation,suivi et réalisation d'un hôpital de 60 lits à Heddada"/>
    <m/>
    <m/>
    <n v="990000"/>
    <m/>
    <n v="345180"/>
    <n v="2.8960786571207908E-3"/>
    <n v="0.45"/>
    <m/>
    <s v="En cours"/>
  </r>
  <r>
    <x v="3"/>
    <x v="36"/>
    <s v="PSD"/>
    <x v="6"/>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x v="8"/>
    <m/>
    <m/>
    <m/>
    <s v="Réalisation Hopital 60 litsà Negrine"/>
    <m/>
    <m/>
    <n v="1500000"/>
    <m/>
    <n v="0"/>
    <n v="0.73965333333333338"/>
    <n v="0"/>
    <m/>
    <s v=" PEC-PSD                                  Non lancée,  lancement subordoné à l'achèvement de l'étude ,"/>
  </r>
  <r>
    <x v="3"/>
    <x v="36"/>
    <s v="PSD"/>
    <x v="8"/>
    <m/>
    <m/>
    <m/>
    <s v="N 1 027 105 01 4012 000 012 08 004                           ETUDE ET REALISATION D'UN HÖPITAL 60 LITS EL OGLA"/>
    <m/>
    <m/>
    <n v="750000"/>
    <m/>
    <n v="554740"/>
    <n v="0.89417536452836088"/>
    <n v="0.97"/>
    <m/>
    <s v="PEC-PSD En cours"/>
  </r>
  <r>
    <x v="3"/>
    <x v="36"/>
    <s v="PSD"/>
    <x v="8"/>
    <m/>
    <m/>
    <m/>
    <s v="N 1 027 105 01 4012 000 012 06 005                                REALISATION D'UN HOPITAL GENERAL  120 LITS A TEBESSA"/>
    <m/>
    <m/>
    <n v="767430"/>
    <m/>
    <n v="686217"/>
    <n v="0.78631142099999995"/>
    <n v="0.98"/>
    <m/>
    <s v="PEC-PSD En cours"/>
  </r>
  <r>
    <x v="3"/>
    <x v="36"/>
    <s v="PSD"/>
    <x v="5"/>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x v="5"/>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x v="5"/>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x v="1"/>
    <m/>
    <m/>
    <m/>
    <s v="Modernisation de la RN 88 sur 27.5 Kms du PK 183 au PK 210+500 (entre Ouenza– El-Aouinet) (W.Tébessa)"/>
    <m/>
    <m/>
    <n v="1200000"/>
    <m/>
    <n v="302251"/>
    <n v="21.543100000000003"/>
    <n v="0.8"/>
    <m/>
    <s v="Programme 2024"/>
  </r>
  <r>
    <x v="3"/>
    <x v="36"/>
    <s v="PSD"/>
    <x v="3"/>
    <m/>
    <m/>
    <m/>
    <s v="Etude, suivi et réalisation des travaux de VRD primaires et secondaires à travers la Wilaya de Tébessa -Programme 2024-"/>
    <m/>
    <m/>
    <n v="1000000"/>
    <m/>
    <n v="215431"/>
    <n v="34.567450000000001"/>
    <n v="0.35"/>
    <m/>
    <s v="programme 2024 en cours "/>
  </r>
  <r>
    <x v="3"/>
    <x v="36"/>
    <s v="PSD"/>
    <x v="3"/>
    <m/>
    <m/>
    <m/>
    <s v="S 1 021 080 02 4812 000 012 18 003                               Suivi et réalisation des travaux de VRD des lotissements créés dans le cadre de développement de l'offre foncière publique dans les wilayas des hauts plateaux - prog,2018 - wilaya de Tébessa"/>
    <m/>
    <m/>
    <n v="2000000"/>
    <m/>
    <n v="691349"/>
    <n v="90.645728000000005"/>
    <n v="0.5"/>
    <m/>
    <s v="PEC-PSD                   en cours "/>
  </r>
  <r>
    <x v="3"/>
    <x v="36"/>
    <s v="PSD"/>
    <x v="3"/>
    <m/>
    <m/>
    <m/>
    <s v="S 1 021 080 02 4812 000 012 14 009                             Résorption du déficit en VRD à travers les communes de la wilaya (1ère tranche)"/>
    <m/>
    <m/>
    <n v="6250000"/>
    <m/>
    <n v="5665358"/>
    <n v="0.83016253968253972"/>
    <n v="0.95"/>
    <m/>
    <s v="PEC-PSD                    en cours "/>
  </r>
  <r>
    <x v="3"/>
    <x v="36"/>
    <s v="PSD"/>
    <x v="3"/>
    <m/>
    <m/>
    <m/>
    <s v="S 1 021 079 02 4812 000 012 14 001                              Etude et réalisation de 1.000 logements publics locatifs"/>
    <m/>
    <m/>
    <n v="3150000"/>
    <m/>
    <n v="2615012"/>
    <n v="0.85799333333333339"/>
    <n v="0.95"/>
    <m/>
    <s v="  PEC-PSD  Achevée"/>
  </r>
  <r>
    <x v="3"/>
    <x v="36"/>
    <s v="PSD"/>
    <x v="3"/>
    <m/>
    <m/>
    <m/>
    <s v="PC 721 2 262 112 14 02                                                      VRD DES LOTISSMENTS SOCIAUX"/>
    <m/>
    <m/>
    <n v="750000"/>
    <m/>
    <n v="643495"/>
    <n v="1.3358208955223882E-3"/>
    <n v="0.91"/>
    <m/>
    <s v=" PEC-PSD                  en cours "/>
  </r>
  <r>
    <x v="3"/>
    <x v="36"/>
    <s v="PSD"/>
    <x v="2"/>
    <m/>
    <m/>
    <m/>
    <s v="S1 005 017 02 4812 000 012 06 015                                  ETUDE, REALISATION ET EQUIPEMENT D'UN POSTE FRONTALIER MIXTE POLICE - DOUANE A EL-MERIDJ"/>
    <m/>
    <m/>
    <n v="268000"/>
    <m/>
    <n v="358"/>
    <m/>
    <n v="0.05"/>
    <m/>
    <s v="PEC-PSD                    Etude en cours "/>
  </r>
  <r>
    <x v="3"/>
    <x v="36"/>
    <s v="PSC"/>
    <x v="13"/>
    <m/>
    <m/>
    <m/>
    <s v="Electrification rurale"/>
    <m/>
    <m/>
    <n v="5866667"/>
    <m/>
    <m/>
    <m/>
    <n v="0.98"/>
    <m/>
    <s v="Programme complémentaire centralisé géré par SONELGAZ"/>
  </r>
  <r>
    <x v="3"/>
    <x v="36"/>
    <s v="PSC"/>
    <x v="13"/>
    <m/>
    <m/>
    <m/>
    <s v="Raccordement des agglomérations secondaires et quartiers et lotissement sociaux en Gaz naturel QLS/Gaz"/>
    <m/>
    <m/>
    <n v="4933333"/>
    <m/>
    <m/>
    <m/>
    <n v="0.98"/>
    <m/>
    <s v="Programme complémentaire centralisé géré par SONELGAZ"/>
  </r>
  <r>
    <x v="3"/>
    <x v="36"/>
    <s v="PSC"/>
    <x v="13"/>
    <m/>
    <m/>
    <m/>
    <s v="Electricité pour les zones d'ombre"/>
    <m/>
    <m/>
    <n v="2500000"/>
    <m/>
    <m/>
    <m/>
    <n v="0.82"/>
    <m/>
    <s v="Programme complémentaire centralisé géré par SONELGAZ"/>
  </r>
  <r>
    <x v="3"/>
    <x v="36"/>
    <s v="PSC"/>
    <x v="13"/>
    <m/>
    <m/>
    <m/>
    <s v="Gaz naturel  pour les zones d'ombre"/>
    <m/>
    <m/>
    <n v="1500000"/>
    <m/>
    <m/>
    <m/>
    <n v="0.96"/>
    <m/>
    <s v="Programme complémentaire centralisé géré par SONELGAZ"/>
  </r>
  <r>
    <x v="4"/>
    <x v="37"/>
    <s v="PSD"/>
    <x v="1"/>
    <m/>
    <m/>
    <s v="NK5.523.2.262.010.44_x000a_"/>
    <s v="réalisation de la ligne ferroviaire reliant Hassi Mefsoukh et Mostaganem_x000a_N° de l’opération"/>
    <m/>
    <m/>
    <n v="28662460245.790001"/>
    <m/>
    <m/>
    <m/>
    <m/>
    <m/>
    <m/>
  </r>
  <r>
    <x v="4"/>
    <x v="38"/>
    <s v="PSD"/>
    <x v="7"/>
    <m/>
    <m/>
    <m/>
    <s v="Suivi, réalisation et équipement d’une mosquée pôle à Mascara"/>
    <m/>
    <m/>
    <n v="2504000000"/>
    <m/>
    <m/>
    <m/>
    <m/>
    <m/>
    <m/>
  </r>
  <r>
    <x v="4"/>
    <x v="38"/>
    <s v="PSD"/>
    <x v="0"/>
    <m/>
    <m/>
    <m/>
    <s v="Suivi et réalisation de 6.000 places pédagogiques y compris une salle OMS, un terrain de football, une piscine semi-olympique et un théâtre de verdure à Mascara"/>
    <m/>
    <m/>
    <n v="4642710000"/>
    <m/>
    <m/>
    <m/>
    <m/>
    <m/>
    <m/>
  </r>
  <r>
    <x v="4"/>
    <x v="38"/>
    <s v="PSD"/>
    <x v="15"/>
    <m/>
    <m/>
    <m/>
    <s v="Suivi, réalisation et équipement d’un vélodrome à Mascara  "/>
    <m/>
    <m/>
    <n v="2577000000"/>
    <m/>
    <m/>
    <m/>
    <m/>
    <m/>
    <m/>
  </r>
  <r>
    <x v="4"/>
    <x v="38"/>
    <s v="PSD"/>
    <x v="10"/>
    <m/>
    <m/>
    <m/>
    <s v="Suivi et réalisation d’une zone industrielle 98 H à Oggaz, wilaya de Mascara (tranche 2)"/>
    <m/>
    <m/>
    <n v="1000000000"/>
    <m/>
    <m/>
    <m/>
    <m/>
    <m/>
    <m/>
  </r>
  <r>
    <x v="4"/>
    <x v="38"/>
    <s v="T3"/>
    <x v="6"/>
    <m/>
    <m/>
    <m/>
    <s v="Etude d’adaptation, suivi , contrôle et travaux de réalisation et équipement de 09 centres de proximité pour le stockage intermédiaire des céréales au niveau de la wilaya de Mascarad’engagement :  DA"/>
    <m/>
    <m/>
    <n v="2276743000"/>
    <m/>
    <m/>
    <m/>
    <m/>
    <m/>
    <m/>
  </r>
  <r>
    <x v="4"/>
    <x v="38"/>
    <s v="PSD"/>
    <x v="1"/>
    <m/>
    <m/>
    <m/>
    <s v="Réalisation d'une pénétrante reliant l'autoroute - oust a Mascara sur 43 km"/>
    <m/>
    <m/>
    <s v="59 000 000 000 "/>
    <m/>
    <m/>
    <m/>
    <m/>
    <m/>
    <m/>
  </r>
  <r>
    <x v="5"/>
    <x v="38"/>
    <s v="PSD"/>
    <x v="1"/>
    <m/>
    <m/>
    <m/>
    <s v="Dédoublement de la RN4 sur 12 Km entre Sidi Daouad et Zeghloul"/>
    <m/>
    <m/>
    <s v="1 500 000 000"/>
    <m/>
    <m/>
    <m/>
    <m/>
    <m/>
    <m/>
  </r>
  <r>
    <x v="4"/>
    <x v="38"/>
    <s v="PSD"/>
    <x v="8"/>
    <m/>
    <m/>
    <m/>
    <s v="Etude et réalisation d'un établissement hospitalier spécialisé en urgences médicaux chirurgicales à Bouhanifia"/>
    <m/>
    <m/>
    <n v="2623237000"/>
    <m/>
    <m/>
    <m/>
    <m/>
    <m/>
    <m/>
  </r>
  <r>
    <x v="4"/>
    <x v="38"/>
    <s v="PSD"/>
    <x v="8"/>
    <m/>
    <m/>
    <m/>
    <s v="Suivi et réalisation d’un hôpital de 120 lits à Mascara"/>
    <m/>
    <m/>
    <n v="3940000000"/>
    <m/>
    <m/>
    <m/>
    <m/>
    <m/>
    <m/>
  </r>
  <r>
    <x v="4"/>
    <x v="38"/>
    <m/>
    <x v="5"/>
    <m/>
    <m/>
    <m/>
    <s v="Réalisation d'une station d'épuration des eaux usées pour la ville de Mohammadia y compris collecteur de rejet"/>
    <m/>
    <m/>
    <n v="2170000000"/>
    <m/>
    <m/>
    <m/>
    <m/>
    <m/>
    <m/>
  </r>
  <r>
    <x v="4"/>
    <x v="38"/>
    <m/>
    <x v="5"/>
    <m/>
    <m/>
    <m/>
    <s v="Etude , suivi et travaux de mise à niveau de deux (02) stations de lagunage aérés de la ville de Hacine et bouhnifia  y compris l’amélioration et réhabilitation de la collecte des rejets et intégration d’un système de traitement tertiaire (w. Mascara)"/>
    <m/>
    <m/>
    <n v="1250000000"/>
    <m/>
    <m/>
    <m/>
    <m/>
    <m/>
    <m/>
  </r>
  <r>
    <x v="4"/>
    <x v="38"/>
    <s v="PSC"/>
    <x v="1"/>
    <m/>
    <m/>
    <m/>
    <m/>
    <m/>
    <m/>
    <m/>
    <m/>
    <m/>
    <m/>
    <m/>
    <m/>
    <m/>
  </r>
  <r>
    <x v="4"/>
    <x v="38"/>
    <s v="PSC"/>
    <x v="5"/>
    <m/>
    <m/>
    <m/>
    <s v="Alimentation en Eau Potable de la commune de Mascara et du couloir Mohammadia - Sig à partir du Transfert MAO"/>
    <m/>
    <m/>
    <n v="14500000000"/>
    <m/>
    <m/>
    <m/>
    <m/>
    <m/>
    <m/>
  </r>
  <r>
    <x v="4"/>
    <x v="38"/>
    <s v="PSC"/>
    <x v="5"/>
    <m/>
    <m/>
    <m/>
    <s v="Confortement du Barrage Chorfa"/>
    <m/>
    <m/>
    <n v="5830000000"/>
    <m/>
    <m/>
    <m/>
    <m/>
    <m/>
    <m/>
  </r>
  <r>
    <x v="4"/>
    <x v="38"/>
    <s v="PSC"/>
    <x v="5"/>
    <m/>
    <m/>
    <m/>
    <s v="Transfert à partir du Barrage de Bouhanifia vers la retenue du Barrage de Fergoug"/>
    <m/>
    <m/>
    <n v="10000000000"/>
    <m/>
    <m/>
    <m/>
    <m/>
    <m/>
    <m/>
  </r>
  <r>
    <x v="4"/>
    <x v="39"/>
    <m/>
    <x v="1"/>
    <s v="infrastructure de base "/>
    <s v="(routes et pénétrantes) :"/>
    <m/>
    <s v="Réalisation Du Redoublement De La Rn06 (Carrefour Ain El Hadjar A Temetlas)"/>
    <m/>
    <m/>
    <n v="1200000000"/>
    <m/>
    <m/>
    <m/>
    <m/>
    <m/>
    <m/>
  </r>
  <r>
    <x v="4"/>
    <x v="38"/>
    <m/>
    <x v="16"/>
    <m/>
    <m/>
    <m/>
    <s v="Etude, Réalisation Et Equipement De 2000 Places Pédagogiques "/>
    <m/>
    <m/>
    <n v="1511104000"/>
    <m/>
    <m/>
    <m/>
    <m/>
    <m/>
    <m/>
  </r>
  <r>
    <x v="4"/>
    <x v="38"/>
    <m/>
    <x v="16"/>
    <m/>
    <m/>
    <m/>
    <s v="Etude, Realisation Et Equipement D'Une Residence Universitaire De 1000 Lits A Saida "/>
    <m/>
    <m/>
    <s v="1 642 759 000"/>
    <m/>
    <m/>
    <m/>
    <m/>
    <m/>
    <m/>
  </r>
  <r>
    <x v="4"/>
    <x v="38"/>
    <m/>
    <x v="16"/>
    <m/>
    <m/>
    <m/>
    <s v="Suivi Et Réalisation De 2000 Places Pédagogiques "/>
    <m/>
    <m/>
    <n v="2037000000"/>
    <m/>
    <m/>
    <m/>
    <m/>
    <m/>
    <m/>
  </r>
  <r>
    <x v="4"/>
    <x v="38"/>
    <m/>
    <x v="16"/>
    <m/>
    <m/>
    <m/>
    <s v="Viabilisation Et Aménagement Du Nouveau Pôle Universitaire (2 Eme Tranche"/>
    <m/>
    <m/>
    <n v="1190611000"/>
    <m/>
    <m/>
    <m/>
    <m/>
    <m/>
    <m/>
  </r>
  <r>
    <x v="4"/>
    <x v="38"/>
    <m/>
    <x v="6"/>
    <m/>
    <m/>
    <m/>
    <s v="Réalisation D'une Zone industriel/e A Sidi Ahmed (Sur 100 Ha) Wilaya De Saida (Tranche 1) »"/>
    <m/>
    <m/>
    <n v="700000000"/>
    <m/>
    <m/>
    <m/>
    <m/>
    <m/>
    <m/>
  </r>
  <r>
    <x v="4"/>
    <x v="38"/>
    <m/>
    <x v="6"/>
    <m/>
    <m/>
    <m/>
    <s v="Réalisation D'une Zone lndustrielle A Sidi Ahmed (Sur 100 Ha) Wilaya De Saida (Tranche 2"/>
    <m/>
    <m/>
    <n v="1000000000"/>
    <m/>
    <m/>
    <m/>
    <m/>
    <m/>
    <m/>
  </r>
  <r>
    <x v="4"/>
    <x v="40"/>
    <m/>
    <x v="0"/>
    <m/>
    <m/>
    <m/>
    <s v="Étude et réalisation de 8000 lits d'hébergement type standard et de 4280 lits améliorés (Villages méditerranéen)"/>
    <m/>
    <m/>
    <n v="19966463"/>
    <n v="18827752.600000001"/>
    <n v="18700276"/>
    <m/>
    <m/>
    <m/>
    <m/>
  </r>
  <r>
    <x v="4"/>
    <x v="40"/>
    <m/>
    <x v="15"/>
    <m/>
    <m/>
    <m/>
    <s v="Réalisation et équipement de la 2éme tranche stade OMS (40000) places à Oran"/>
    <m/>
    <m/>
    <n v="11980255"/>
    <s v="11 980 255"/>
    <n v="11980255"/>
    <m/>
    <m/>
    <m/>
    <m/>
  </r>
  <r>
    <x v="4"/>
    <x v="40"/>
    <m/>
    <x v="1"/>
    <m/>
    <m/>
    <m/>
    <s v="Réalisation de la deuxième rocade d'Oran sur 21 KMs"/>
    <m/>
    <m/>
    <n v="12839500"/>
    <n v="12817395.17"/>
    <n v="12759454"/>
    <m/>
    <m/>
    <m/>
    <m/>
  </r>
  <r>
    <x v="4"/>
    <x v="40"/>
    <m/>
    <x v="1"/>
    <m/>
    <m/>
    <m/>
    <s v="Extension du terminal à conteneurs du port d'Oran"/>
    <m/>
    <m/>
    <n v="12370909"/>
    <n v="12230047.15"/>
    <n v="12219052"/>
    <m/>
    <m/>
    <m/>
    <m/>
  </r>
  <r>
    <x v="4"/>
    <x v="41"/>
    <m/>
    <x v="9"/>
    <m/>
    <m/>
    <m/>
    <s v="Étude, réalisation et équipement d’un établissement pénitentiaire pour 300 détenus à Ras El Ma"/>
    <m/>
    <m/>
    <m/>
    <m/>
    <m/>
    <m/>
    <m/>
    <m/>
    <m/>
  </r>
  <r>
    <x v="4"/>
    <x v="41"/>
    <m/>
    <x v="15"/>
    <m/>
    <m/>
    <m/>
    <s v="Étude, réalisation et équipement d'un centre régional des équipes nationales à Sidi Bel Abbes»."/>
    <m/>
    <m/>
    <m/>
    <m/>
    <m/>
    <m/>
    <m/>
    <m/>
    <m/>
  </r>
  <r>
    <x v="4"/>
    <x v="41"/>
    <m/>
    <x v="10"/>
    <m/>
    <m/>
    <m/>
    <s v="d’une zone industrielle à Ras El Ma."/>
    <m/>
    <m/>
    <m/>
    <m/>
    <m/>
    <m/>
    <m/>
    <m/>
    <m/>
  </r>
  <r>
    <x v="4"/>
    <x v="41"/>
    <m/>
    <x v="6"/>
    <m/>
    <m/>
    <m/>
    <s v="Étude, réalisation et équipement d'un centre de formation et de vulgarisation agricole à Sidi Bel Abbes"/>
    <m/>
    <m/>
    <m/>
    <m/>
    <m/>
    <m/>
    <m/>
    <m/>
    <m/>
  </r>
  <r>
    <x v="4"/>
    <x v="41"/>
    <m/>
    <x v="1"/>
    <m/>
    <m/>
    <m/>
    <s v="Aménagement du carrefour prolongement boulevard Guermouche Med - rocade Sud avec réalisation d'un ouvrage d'art sous voie ferré"/>
    <m/>
    <m/>
    <m/>
    <m/>
    <m/>
    <m/>
    <m/>
    <m/>
    <m/>
  </r>
  <r>
    <x v="4"/>
    <x v="41"/>
    <m/>
    <x v="8"/>
    <m/>
    <m/>
    <m/>
    <s v="l’équipement d’un centre anti cancer à Sidi Bel Abbes"/>
    <m/>
    <m/>
    <m/>
    <m/>
    <m/>
    <m/>
    <m/>
    <m/>
    <m/>
  </r>
  <r>
    <x v="4"/>
    <x v="41"/>
    <m/>
    <x v="5"/>
    <m/>
    <m/>
    <m/>
    <s v="Protection du barrage de SARNO contre le déversement des eaux usées de la localité Dlahim"/>
    <m/>
    <m/>
    <m/>
    <m/>
    <m/>
    <m/>
    <m/>
    <m/>
    <m/>
  </r>
  <r>
    <x v="4"/>
    <x v="41"/>
    <m/>
    <x v="5"/>
    <m/>
    <m/>
    <m/>
    <s v="Réalisation de 9.000 ML de forages y compris abris, électrification, équipement et raccordement aux réseaux existants à travers la wilaya"/>
    <m/>
    <m/>
    <m/>
    <m/>
    <m/>
    <m/>
    <m/>
    <m/>
    <m/>
  </r>
  <r>
    <x v="4"/>
    <x v="41"/>
    <m/>
    <x v="5"/>
    <m/>
    <m/>
    <m/>
    <s v="Réalisation de transfert Sidi Bel Abbes vers les localités Nord de la wilaya"/>
    <m/>
    <m/>
    <m/>
    <m/>
    <m/>
    <m/>
    <m/>
    <m/>
    <m/>
  </r>
  <r>
    <x v="4"/>
    <x v="41"/>
    <m/>
    <x v="5"/>
    <m/>
    <m/>
    <m/>
    <s v="Transfert des eaux de CHOTT CHERGUI vers les communes des Daïras de Telagh et Merine"/>
    <m/>
    <m/>
    <m/>
    <m/>
    <m/>
    <m/>
    <m/>
    <m/>
    <m/>
  </r>
  <r>
    <x v="4"/>
    <x v="41"/>
    <m/>
    <x v="5"/>
    <m/>
    <m/>
    <m/>
    <s v="Réhabilitation de 03 stations de pompage du système de transfert des eaux du barrage de Sidi Abdelli vers Sidi Bel Abbes"/>
    <m/>
    <m/>
    <m/>
    <m/>
    <m/>
    <m/>
    <m/>
    <m/>
    <m/>
  </r>
  <r>
    <x v="4"/>
    <x v="41"/>
    <m/>
    <x v="5"/>
    <m/>
    <m/>
    <m/>
    <s v="Réalisation de deux réservoirs d'une capacité de 20.000 M³ chacun au niveau du groupement urbain de Sidi Bel Abbes et leur raccordement au réseau existant"/>
    <m/>
    <m/>
    <m/>
    <m/>
    <m/>
    <m/>
    <m/>
    <m/>
    <m/>
  </r>
  <r>
    <x v="4"/>
    <x v="42"/>
    <m/>
    <x v="1"/>
    <m/>
    <m/>
    <m/>
    <s v="Réalisation du dédoublement de la route nationale 7 sur 60km entre Maghnia et Marsat Ben M’hidi "/>
    <m/>
    <m/>
    <m/>
    <m/>
    <m/>
    <m/>
    <m/>
    <m/>
    <m/>
  </r>
  <r>
    <x v="6"/>
    <x v="43"/>
    <s v="Ex-PSD 31/12/2022"/>
    <x v="16"/>
    <s v="044- Enseignement"/>
    <s v="01- Enseignement préparatoire et primaire"/>
    <s v="Etude, construction et équipement de.70 groupes scolaires (16A1,16B1,17C1,21D1)+ 70 LOGTS ET 105 salles de classes en extension (remplacement du préfa) (programme de reconstruction)."/>
    <s v="NF562342621020605"/>
    <m/>
    <n v="1652810"/>
    <n v="2592705"/>
    <n v="2563875.0188000002"/>
    <n v="2546429.9740000004"/>
    <n v="0.98215183524542915"/>
    <n v="1"/>
    <m/>
    <s v="*Travaux achevés_x000a_*Opération à clôturer"/>
  </r>
  <r>
    <x v="6"/>
    <x v="43"/>
    <s v="Ex-PSD 31/12/2022"/>
    <x v="16"/>
    <s v="044- Enseignement"/>
    <s v="02- Enseignement moyen normal et spécifique et a distance"/>
    <s v="Etude, réalisation et équipement de 10 EF 8B6+ 2B5 "/>
    <s v="NF562322621020603"/>
    <m/>
    <n v="760000"/>
    <n v="1404648"/>
    <n v="1370803.49483"/>
    <n v="1369168.7043299999"/>
    <n v="0.97474150415620131"/>
    <n v="1"/>
    <m/>
    <s v="Dossier de clôture au niveau Trésor"/>
  </r>
  <r>
    <x v="6"/>
    <x v="43"/>
    <s v="Ex-PSD 31/12/2022"/>
    <x v="16"/>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6"/>
    <x v="43"/>
    <s v="Ex-PSD 31/12/2022"/>
    <x v="16"/>
    <s v="044- Enseignement"/>
    <s v="03- Enseignement secondaire normal, spécifique et a distance"/>
    <s v="Etude, réalisation et équipement de 04 lycées (1000/300) (programme de reconstruction)."/>
    <s v="NF562282621020605"/>
    <m/>
    <n v="632000"/>
    <n v="1240427"/>
    <n v="1210415.11619"/>
    <n v="1218811.3813499999"/>
    <n v="0.98257405018594401"/>
    <n v="1"/>
    <m/>
    <s v="Dossier de clôture au niveau Trésor"/>
  </r>
  <r>
    <x v="6"/>
    <x v="43"/>
    <s v="Ex-PSD 31/12/2022"/>
    <x v="16"/>
    <s v="044- Enseignement"/>
    <s v="03- Enseignement secondaire normal, spécifique et a distance"/>
    <s v="Etude, réalisation et équipement de 07 lycées (05 *800/200 R ET 2*1000/300 INT) avec installations sportives (LFC)."/>
    <s v="NF562212621020606"/>
    <m/>
    <n v="960000"/>
    <n v="1700471"/>
    <n v="1671317.4227199999"/>
    <n v="1665969.47226"/>
    <n v="0.97971060503825114"/>
    <n v="1"/>
    <m/>
    <s v="* Travaux achevés_x000a_*Opération à clôturer"/>
  </r>
  <r>
    <x v="6"/>
    <x v="43"/>
    <s v="Ex-PSD 31/12/2022"/>
    <x v="0"/>
    <s v="049- Enseignement et formation supérieurs"/>
    <s v="01- Premier et deuxième cycles d’enseignement"/>
    <s v="Réalisation de 6000 places pédagogique à Chlef   "/>
    <s v="NK562122621021101"/>
    <m/>
    <n v="2310000"/>
    <n v="4123615"/>
    <n v="4004797.16909"/>
    <n v="3845759.4258499998"/>
    <n v="0.93261844906714131"/>
    <n v="1"/>
    <m/>
    <s v="Travaux achevés (reste paiement des créances du  ETB chinoise (Problème de change de devis)"/>
  </r>
  <r>
    <x v="6"/>
    <x v="43"/>
    <s v="Ex-PSD 31/12/2022"/>
    <x v="0"/>
    <s v="051- Vie estudiantine"/>
    <s v="01- Œuvres universitaires"/>
    <s v="Suivi et réalisation de 2000 Lits d'hébergement "/>
    <s v="NK562152621021102"/>
    <m/>
    <n v="948000"/>
    <n v="2446718"/>
    <n v="2439269.8956900002"/>
    <n v="2289960.9657799997"/>
    <n v="0.93593171169705691"/>
    <n v="1"/>
    <m/>
    <s v="Travaux achevés (reste paiement des créances du  ETB chinoise (Problème de change de devis)"/>
  </r>
  <r>
    <x v="6"/>
    <x v="43"/>
    <s v="Ex-PSD 31/12/2022"/>
    <x v="0"/>
    <s v="049- Enseignement et formation supérieurs"/>
    <s v="01- Premier et deuxième cycles d’enseignement"/>
    <s v="Suivi et réalisation  de 2000 places pédagogiques y compris bibliothèque de faculté "/>
    <s v="NK562122621021201"/>
    <m/>
    <n v="920000"/>
    <n v="1476000"/>
    <n v="0"/>
    <n v="0"/>
    <n v="0"/>
    <n v="0"/>
    <m/>
    <s v="*Opération gelée_x000a_* Décision après la réunion des travaux d'assainissement:  proposition de maintenir l'opération avec changement d'intitulé pour supprimer la bibliothèque de faculté"/>
  </r>
  <r>
    <x v="6"/>
    <x v="43"/>
    <s v="Ex-PSD 31/12/2022"/>
    <x v="0"/>
    <s v="049- Enseignement et formation supérieurs"/>
    <s v="01- Premier et deuxième cycles d’enseignement"/>
    <s v="Etude et réalisation 2000 p.p en remplacement du préfabriqué"/>
    <s v="NK562122621021301"/>
    <m/>
    <n v="1200000"/>
    <n v="1328000"/>
    <n v="1218085.1101299999"/>
    <n v="1140436.6429100002"/>
    <n v="0.85876253231174715"/>
    <n v="1"/>
    <m/>
    <s v="Achevée (reste paiement des créances du  ETB chinoise (Problème de change de devis)"/>
  </r>
  <r>
    <x v="6"/>
    <x v="43"/>
    <s v="Ex-PSD 31/12/2022"/>
    <x v="10"/>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6"/>
    <x v="43"/>
    <s v="Ex-PSD 31/12/2022"/>
    <x v="10"/>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6"/>
    <x v="43"/>
    <s v="Ex-PSD 31/12/2022"/>
    <x v="10"/>
    <s v="074- Appui à l'investissement"/>
    <s v="01- Promotion de l'Investissement"/>
    <s v="Indemnisation au titre de l’opération d’expropriation pour cause d’utilité publique de la zone industrielle de Boukadir"/>
    <s v="NK557512621021304"/>
    <m/>
    <n v="1000000"/>
    <n v="1000000"/>
    <n v="220391.7"/>
    <n v="220391.7"/>
    <n v="0.22039170000000002"/>
    <n v="0.22"/>
    <m/>
    <s v="Opération d'indemnisation en cours_x000a_* ( 22 dossiers au niveau du tribunal administratif) en attendant le nouveau rapport d'évaluation "/>
  </r>
  <r>
    <x v="6"/>
    <x v="43"/>
    <s v="Ex-PSD 31/12/2022"/>
    <x v="3"/>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6"/>
    <x v="43"/>
    <s v="Ex-PSD 31/12/2022"/>
    <x v="1"/>
    <s v="091- Infrastructures aéroportuaires"/>
    <s v="01- Développements des infrastructures aéroportuaires"/>
    <s v="Etude et réalisation d'un aérodrome à Chlef.  "/>
    <s v="ND552782621020201"/>
    <m/>
    <n v="1800000"/>
    <n v="2950000"/>
    <n v="2929818.7784899999"/>
    <n v="2774456.7618700005"/>
    <n v="0.94049381758305106"/>
    <n v="0.95"/>
    <m/>
    <s v="Lot 01: Projet en voie d'achévement sur le 2éme bouts bétonnés( Reste fossé bétonés)"/>
  </r>
  <r>
    <x v="6"/>
    <x v="43"/>
    <s v="Ex-PSD 31/12/2022"/>
    <x v="1"/>
    <s v="090- Infrastructures routières et autoroutières"/>
    <s v="01- Développement des infrastructures routières"/>
    <s v="s"/>
    <s v="NK552232621021001"/>
    <m/>
    <n v="1600000"/>
    <n v="1812725"/>
    <n v="1812047.6340900001"/>
    <n v="1778089.9096400002"/>
    <n v="0.98089335648816023"/>
    <n v="1"/>
    <m/>
    <s v="* Travaux achevés_x000a_* Dossier de clôture au niveau du Trésor"/>
  </r>
  <r>
    <x v="6"/>
    <x v="43"/>
    <s v="Ex-PSD 31/12/2022"/>
    <x v="8"/>
    <s v="105- Prévention et soins"/>
    <s v="01- Prévention et soins"/>
    <s v="Etude complémentaire, suivi, réalisation et équipement d'un centre Anticancéreux à Chlef."/>
    <s v="NF573382621020801"/>
    <m/>
    <n v="1500000"/>
    <n v="7210000"/>
    <n v="7097576.1451399997"/>
    <n v="5313053.4713200005"/>
    <n v="0.73690062015533986"/>
    <n v="0.92"/>
    <m/>
    <s v="Travaux en cours _x000a_Dépassement des délais contractuels des travaux_x000a_Equipements (marchés visés)"/>
  </r>
  <r>
    <x v="6"/>
    <x v="43"/>
    <s v="Ex-PSD 31/12/2022"/>
    <x v="8"/>
    <s v="105- Prévention et soins"/>
    <s v="01- Prévention et soins"/>
    <s v="Etude, réalisation et équipement d'un hôpital mère et enfant   "/>
    <s v="NK573112621021301"/>
    <m/>
    <n v="3000000"/>
    <n v="4000000"/>
    <n v="3566368.03308"/>
    <n v="2951954.2807999998"/>
    <n v="0.73798857019999997"/>
    <n v="0.95"/>
    <m/>
    <s v="Travaux en cours _x000a_* Réévaluation accordée en 2025_x000a_(584 944 000 DA)"/>
  </r>
  <r>
    <x v="6"/>
    <x v="43"/>
    <s v="Ex-PSD 31/12/2022"/>
    <x v="8"/>
    <s v="105- Prévention et soins"/>
    <s v="01- Prévention et soins"/>
    <s v="Acquisition d'accélérateurs et accessoires de radiothérapie au profit du CAC Chlef  . "/>
    <s v="NE573132621022202"/>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6"/>
    <x v="43"/>
    <s v="Ex-PSD 31/12/2022"/>
    <x v="8"/>
    <s v="105- Prévention et soins"/>
    <s v="01- Prévention et soins"/>
    <s v="Etude et réalisation d'un hôpital de 60 lits à Ain-Merane."/>
    <s v="NF573112621020801"/>
    <m/>
    <n v="600000"/>
    <n v="2456000"/>
    <n v="2453892.7447700002"/>
    <n v="2436150.4811200001"/>
    <n v="0.99191794833876223"/>
    <n v="1"/>
    <m/>
    <s v="Travaux achevés"/>
  </r>
  <r>
    <x v="6"/>
    <x v="43"/>
    <s v="Ex-PSD 31/12/2022"/>
    <x v="5"/>
    <s v="096- Assainissement et protection du milieu naturel"/>
    <s v="01- Réseaux d’assainissement et systemes d'épuration"/>
    <s v="Réalisation de la STEP de Chettia y compris collecteurs"/>
    <s v="NK534292621021302"/>
    <m/>
    <n v="2500000"/>
    <n v="3600000"/>
    <n v="2310097.7072800002"/>
    <n v="678621.86604999995"/>
    <n v="0.18850607390277777"/>
    <n v="0.22"/>
    <m/>
    <s v="* Gestion ONA_x000a_*Travaux en cours (Problème avec l'entreprise partie équipement)"/>
  </r>
  <r>
    <x v="6"/>
    <x v="43"/>
    <s v="Ex-PSD 31/12/2022"/>
    <x v="5"/>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6"/>
    <x v="43"/>
    <s v="Ex-PSD 31/12/2022"/>
    <x v="5"/>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6"/>
    <x v="43"/>
    <s v="Programme 2023"/>
    <x v="6"/>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6"/>
    <x v="43"/>
    <s v="Programme 2024"/>
    <x v="3"/>
    <s v="080- Urbanisme et aménagement"/>
    <s v="02- Aménagement du foncier"/>
    <s v="Etude, suivi et réalisation de travaux de VRD primaires et secondaires à travers la wilaya de Chlef"/>
    <s v="N1 021 080 02 2002 000 002 24 002"/>
    <m/>
    <n v="1000000"/>
    <n v="1000000"/>
    <n v="974284.27527999994"/>
    <n v="493952.57659000001"/>
    <n v="0.49395257659000003"/>
    <n v="0.45"/>
    <m/>
    <s v="Travaux en cours"/>
  </r>
  <r>
    <x v="6"/>
    <x v="43"/>
    <s v="Programme 2024"/>
    <x v="1"/>
    <s v="090- Infrastructures routières et autoroutières"/>
    <s v=" 01- Développement des Infrastructures routières"/>
    <s v="_x000a_réalisation de l'évitement Ouest de la ville de Ténès reliant RN 11-RN 19 en passant par la localité de flita sur 12 Kms"/>
    <s v="N1 024 090 01 2002 000 002 24 004"/>
    <m/>
    <n v="2800000"/>
    <n v="2800000"/>
    <n v="2593239.9988299999"/>
    <n v="508990.81206999999"/>
    <n v="0.18178243288214285"/>
    <n v="0.12"/>
    <m/>
    <s v="Travaux en cours"/>
  </r>
  <r>
    <x v="6"/>
    <x v="43"/>
    <s v="Programme 2024"/>
    <x v="5"/>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6"/>
    <x v="44"/>
    <m/>
    <x v="3"/>
    <m/>
    <m/>
    <m/>
    <s v="N 1 021 080 02 4844 000 044 14 003_x000a_NK5.721.8.262.144.14.01_x000a_Résorption du déficit en VRD à travers les communes  de la wilaya"/>
    <m/>
    <n v="2000000"/>
    <n v="2000000"/>
    <m/>
    <n v="1976513"/>
    <n v="98.825649999999996"/>
    <n v="90"/>
    <m/>
    <s v="En cours"/>
  </r>
  <r>
    <x v="6"/>
    <x v="44"/>
    <m/>
    <x v="15"/>
    <m/>
    <m/>
    <m/>
    <s v="N 1 015 060 01 4031 000 044 14 001_x000a_NK5.742.2.262.144.14.15_x000a_Etude, réalisation et équipement d'un stades OMS 10 000 places à Ain Defla "/>
    <m/>
    <n v="1200000"/>
    <n v="1200000"/>
    <m/>
    <n v="23809"/>
    <n v="1.9840833333333332"/>
    <n v="0"/>
    <m/>
    <s v="Etude d'adaptation           en cours"/>
  </r>
  <r>
    <x v="6"/>
    <x v="44"/>
    <m/>
    <x v="1"/>
    <m/>
    <m/>
    <m/>
    <s v="N 1 024 090 01 4044 000 044 18 001_x000a_NE5.521.3.262.144.18.01_x000a_Travaux de modernisation de la RN65 sur 20 Km (Tacheta-Souk Lethnine)"/>
    <m/>
    <n v="500000"/>
    <n v="1100000"/>
    <m/>
    <n v="1058042"/>
    <n v="96.185636363636362"/>
    <n v="98"/>
    <m/>
    <s v="Reste un lot            en cours"/>
  </r>
  <r>
    <x v="6"/>
    <x v="44"/>
    <m/>
    <x v="2"/>
    <m/>
    <m/>
    <m/>
    <s v="N 1 005 020 01 4844 000 044 14 002_x000a_NK5.831.2.262.144.14.01_x000a_Réalisation d'un siège de wilaya à Ain Defla"/>
    <m/>
    <n v="1800000"/>
    <n v="1800000"/>
    <m/>
    <n v="139"/>
    <n v="7.7222222222222215E-3"/>
    <n v="0"/>
    <m/>
    <s v="Etude en cours"/>
  </r>
  <r>
    <x v="6"/>
    <x v="44"/>
    <m/>
    <x v="8"/>
    <m/>
    <m/>
    <m/>
    <s v="N 1 027 105 01 4043 000 044 08 001_x000a_NF5.731.1.262.144.08.01_x000a_Etude, réalisation  et équipement d'un hôpital de 240 lits"/>
    <m/>
    <n v="2400000"/>
    <n v="7490000"/>
    <m/>
    <n v="7118021"/>
    <n v="95.033658210947934"/>
    <n v="98"/>
    <m/>
    <s v="Equipement en cours"/>
  </r>
  <r>
    <x v="6"/>
    <x v="44"/>
    <m/>
    <x v="6"/>
    <m/>
    <m/>
    <m/>
    <s v="S 1 020 076 01 4744 000 044 23 001_x000a_Etude d'adaptation, suivi, contrôle et travaux de réalisation et équipement de 11 centres de proximité pour le stockage intermédiare des cériales au niveau de la wilaya de Ain Defla"/>
    <m/>
    <n v="2782686"/>
    <n v="2782686"/>
    <m/>
    <n v="441488"/>
    <n v="15.865534235627015"/>
    <n v="40"/>
    <m/>
    <s v="En cours"/>
  </r>
  <r>
    <x v="6"/>
    <x v="44"/>
    <m/>
    <x v="9"/>
    <m/>
    <m/>
    <m/>
    <s v="N 1 006 022 04 4844 000 044 06 001_x000a_NF5.853.3.262.144.06.01_x000a_Réalisation d'un EP (1000) détenus à Ain Defla"/>
    <m/>
    <n v="500000"/>
    <n v="3330000"/>
    <m/>
    <n v="1038424"/>
    <n v="31.183903903903904"/>
    <n v="20"/>
    <m/>
    <s v="En cours"/>
  </r>
  <r>
    <x v="6"/>
    <x v="44"/>
    <m/>
    <x v="0"/>
    <m/>
    <m/>
    <m/>
    <s v="N 1 012 051 01 4032 000 044 11 002_x000a_NK5.621.5.262.144.11.01_x000a_Suivi et réalisation de 3.000 lits d'hébergement à Ain-Soltane"/>
    <m/>
    <n v="1422000"/>
    <n v="3582000"/>
    <m/>
    <n v="972"/>
    <n v="2.7135678391959801E-2"/>
    <n v="20"/>
    <m/>
    <s v="En cours"/>
  </r>
  <r>
    <x v="6"/>
    <x v="44"/>
    <m/>
    <x v="0"/>
    <m/>
    <m/>
    <m/>
    <s v="N 1 012 049 01 4034 000 044 12 004_x000a_NK5.621.3.262.144.12.01_x000a_Suivi et réalisation de 2000 places pédagogiques"/>
    <m/>
    <n v="770000"/>
    <n v="1759000"/>
    <m/>
    <n v="417174"/>
    <n v="23.716543490619671"/>
    <n v="50"/>
    <m/>
    <s v="En cours"/>
  </r>
  <r>
    <x v="6"/>
    <x v="44"/>
    <m/>
    <x v="0"/>
    <m/>
    <m/>
    <m/>
    <s v="N 1 012 051 01 4032 000 044 12 003_x000a_NK5.621.5.262.144.12.01_x000a_Suivi et réalisation de 1000 lits d'hébergement -Ain-Soltane"/>
    <m/>
    <n v="474000"/>
    <n v="1525200"/>
    <m/>
    <n v="1417812"/>
    <n v="92.959087332808807"/>
    <n v="100"/>
    <m/>
    <s v="Achevée"/>
  </r>
  <r>
    <x v="6"/>
    <x v="45"/>
    <s v="PSD"/>
    <x v="5"/>
    <m/>
    <m/>
    <s v="Réalisation  de la STEP de Relizane"/>
    <s v="NF5 342 3 262.148 06 01"/>
    <m/>
    <n v="1250000"/>
    <n v="2450000"/>
    <n v="2294676"/>
    <n v="2183628"/>
    <m/>
    <n v="1"/>
    <m/>
    <s v="المشروع في طورالإنتهاء"/>
  </r>
  <r>
    <x v="6"/>
    <x v="45"/>
    <s v="PSD"/>
    <x v="5"/>
    <m/>
    <m/>
    <s v="Etude et Réalisation d'une station d'épuration à Oued Rhiou"/>
    <s v="NK 5 342 3 262 148 13 01 "/>
    <m/>
    <n v="2500000"/>
    <n v="2500000"/>
    <n v="2076273"/>
    <n v="1819116"/>
    <m/>
    <n v="0.9"/>
    <m/>
    <s v="المشروع في طورالإنتهاء"/>
  </r>
  <r>
    <x v="6"/>
    <x v="45"/>
    <s v="PSD"/>
    <x v="5"/>
    <m/>
    <m/>
    <s v="ADDUCTION D'EAU DESSALEE DESSRVANT LA WILAYA DE RELIZANE  A PARTIR DU RESERVOIR 10 000 M3 PROJETE A MOSTAGANEM"/>
    <s v="NK 5 323  2 262 068 02"/>
    <m/>
    <n v="10000000"/>
    <n v="13704000"/>
    <n v="13565515"/>
    <n v="13328981"/>
    <m/>
    <n v="0.99"/>
    <m/>
    <s v="المشروع في طورالإنتهاء"/>
  </r>
  <r>
    <x v="6"/>
    <x v="45"/>
    <s v="PSD"/>
    <x v="1"/>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6"/>
    <x v="45"/>
    <s v="PSD"/>
    <x v="7"/>
    <m/>
    <m/>
    <s v="Suivi, réalisation et équipement d'une mosquée pôle à Relizane"/>
    <s v="NK5 762 8 262.148 11 02"/>
    <m/>
    <n v="973000"/>
    <n v="1823000"/>
    <n v="1681332"/>
    <n v="1114743"/>
    <m/>
    <n v="0.88"/>
    <m/>
    <s v="المشروع في طورالإنجاز "/>
  </r>
  <r>
    <x v="6"/>
    <x v="46"/>
    <s v="PSD"/>
    <x v="9"/>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6"/>
    <x v="46"/>
    <s v="PSD"/>
    <x v="21"/>
    <m/>
    <m/>
    <s v="Etude, réalisation et équipement d'une Ecole Nationale de Trésor à Tipasa_x000d__x000a_"/>
    <s v="N1.007.025.04.4023.000.042.09.001"/>
    <m/>
    <n v="38800"/>
    <n v="2354700"/>
    <n v="2333195.7896500002"/>
    <n v="1802547.4883899998"/>
    <m/>
    <n v="0.99"/>
    <m/>
    <m/>
  </r>
  <r>
    <x v="6"/>
    <x v="46"/>
    <s v="PSD"/>
    <x v="7"/>
    <m/>
    <m/>
    <s v=" Suivi, réalisation et équipement d'une mosquée pôle à Tipasa _x000d__x000a_"/>
    <s v="N.1.010.041.04.4014.000.042.11.002"/>
    <m/>
    <n v="973000"/>
    <n v="1437000"/>
    <n v="1133694.39983"/>
    <n v="951546.89040000003"/>
    <m/>
    <n v="95"/>
    <m/>
    <m/>
  </r>
  <r>
    <x v="6"/>
    <x v="46"/>
    <s v="PSD"/>
    <x v="15"/>
    <m/>
    <m/>
    <s v=" Etude réalisation et équipement d'un stade de football de 10 000 places à Cherchell_x000d_"/>
    <s v="N.1.015.060.01.4030.000.042.10.006"/>
    <m/>
    <n v="900000"/>
    <n v="1916700"/>
    <n v="1704707.09506"/>
    <n v="1161733.83516"/>
    <m/>
    <n v="90"/>
    <m/>
    <n v="1"/>
  </r>
  <r>
    <x v="6"/>
    <x v="46"/>
    <s v="PSD"/>
    <x v="15"/>
    <m/>
    <m/>
    <s v=" Suivi, réalisation et équipement d'un centre de regroupement à Fouka _x000d__x000a_"/>
    <s v="N.1.015.060.01.4030.000.042.11.008"/>
    <m/>
    <n v="1000000"/>
    <n v="2502000"/>
    <n v="2456514.5337899998"/>
    <n v="2380647.0141499997"/>
    <m/>
    <n v="95"/>
    <m/>
    <m/>
  </r>
  <r>
    <x v="6"/>
    <x v="46"/>
    <s v="PSD"/>
    <x v="15"/>
    <m/>
    <m/>
    <s v=" Travaux de mise à niveau ,extension et équipement du stade de Koléa (2è Tranche)_x000d__x000a_"/>
    <s v="N.1.015.060.01.4030.000.042.11.009"/>
    <m/>
    <n v="672000"/>
    <n v="1019400"/>
    <n v="993395.81232000003"/>
    <n v="547169.94929999998"/>
    <m/>
    <n v="85"/>
    <m/>
    <n v="1"/>
  </r>
  <r>
    <x v="6"/>
    <x v="46"/>
    <s v="PSD"/>
    <x v="3"/>
    <m/>
    <m/>
    <s v=" Amélioration urbaine et travaux VRD au niveau des Ahouaches et zones secondaires ._x000d_"/>
    <s v="N.1.021.080.02.4001.000.042.14.001"/>
    <m/>
    <n v="1000000"/>
    <n v="1000000"/>
    <n v="913764.62757999997"/>
    <n v="714307.89893000002"/>
    <m/>
    <n v="99"/>
    <m/>
    <m/>
  </r>
  <r>
    <x v="6"/>
    <x v="46"/>
    <s v="PSD"/>
    <x v="3"/>
    <m/>
    <m/>
    <s v="Réhabilitation et amélioration urbaine des vieux quartiers de Cherchell, Koléa, Gouraya , Tipasa, Hadjout et Fouka_x000d_"/>
    <s v="N.1.021.080.02.4001.000.042.14.002"/>
    <m/>
    <n v="1500000"/>
    <n v="1500000"/>
    <n v="891114.49126000004"/>
    <n v="473319.82117000001"/>
    <m/>
    <n v="70"/>
    <m/>
    <m/>
  </r>
  <r>
    <x v="6"/>
    <x v="46"/>
    <s v="PSD"/>
    <x v="5"/>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6"/>
    <x v="46"/>
    <s v="PSD"/>
    <x v="5"/>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6"/>
    <x v="46"/>
    <s v="PSD"/>
    <x v="8"/>
    <m/>
    <m/>
    <s v="Etude d'adaptation et réalisation et équipement d'un hôpital 60 lits à Bou-Ismail_x000d_"/>
    <s v="N.1.027.105.01.4041.000.042.13.016"/>
    <m/>
    <n v="600000"/>
    <n v="600000"/>
    <n v="10287.59669"/>
    <n v="8455.3536899999999"/>
    <m/>
    <m/>
    <m/>
    <m/>
  </r>
  <r>
    <x v="6"/>
    <x v="46"/>
    <s v="PSD"/>
    <x v="1"/>
    <m/>
    <m/>
    <s v="évitement de la ville de Koléa "/>
    <s v="N1.024.090.01.4042.000.042.11.003"/>
    <m/>
    <n v="600000"/>
    <n v="1520000"/>
    <n v="1414111.1751600001"/>
    <n v="649614.33151000005"/>
    <m/>
    <n v="0.75"/>
    <m/>
    <m/>
  </r>
  <r>
    <x v="6"/>
    <x v="46"/>
    <s v="PSD"/>
    <x v="1"/>
    <m/>
    <m/>
    <s v=" Réhabilitation de la RN11 sur plusieurs sections_x000d_"/>
    <s v="N1.024.090.02.4042.000.042.10.038"/>
    <m/>
    <n v="800000"/>
    <n v="1200000"/>
    <n v="1162649.3286299999"/>
    <n v="1057618.42903"/>
    <m/>
    <n v="0.98"/>
    <m/>
    <m/>
  </r>
  <r>
    <x v="6"/>
    <x v="47"/>
    <s v="PN"/>
    <x v="6"/>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6"/>
    <x v="47"/>
    <s v="PN"/>
    <x v="3"/>
    <m/>
    <m/>
    <s v="N.1.021.080.02.2038.000.038.24.001_x000a_Etude, suivi et réalisation de travaux de VRD primaires et secondaires à travers la wilaya de Tissemsilt - Programme 2024"/>
    <m/>
    <m/>
    <m/>
    <n v="2481000"/>
    <n v="1583111.1120499999"/>
    <n v="238915.62823"/>
    <m/>
    <m/>
    <m/>
    <m/>
  </r>
  <r>
    <x v="6"/>
    <x v="47"/>
    <s v="PN"/>
    <x v="8"/>
    <m/>
    <m/>
    <s v="Acquisition des équipements au profit de l'hopital 60 lits à Lardjem (W/ Tissemsilt)"/>
    <m/>
    <m/>
    <m/>
    <n v="2000000"/>
    <n v="0"/>
    <n v="0"/>
    <m/>
    <n v="0"/>
    <m/>
    <m/>
  </r>
  <r>
    <x v="6"/>
    <x v="47"/>
    <s v="PEC"/>
    <x v="5"/>
    <m/>
    <m/>
    <s v="REALISATION DES COLLECTEURS PRINCIPAUX D'ASSAINISSEMENT Y COMPRIS SYSTEME EPURATOIRE A BENI CHAIB"/>
    <m/>
    <m/>
    <n v="600000"/>
    <n v="1100000"/>
    <m/>
    <n v="973995.75054000004"/>
    <m/>
    <n v="0.98"/>
    <m/>
    <m/>
  </r>
  <r>
    <x v="6"/>
    <x v="47"/>
    <s v="PEC"/>
    <x v="5"/>
    <m/>
    <m/>
    <s v="LA MISE A NIVEAU ET MODERNISATION DE LA STATION DE TRAITEMENT DE DEUR DEUR , LES STATIONS DE POMPAGE BOUGARA, KHEMISTI ET  DEUR DEUR "/>
    <m/>
    <m/>
    <n v="500000"/>
    <n v="1124200"/>
    <m/>
    <n v="750847.00805000006"/>
    <m/>
    <n v="0.75"/>
    <m/>
    <m/>
  </r>
  <r>
    <x v="6"/>
    <x v="47"/>
    <s v="PEC"/>
    <x v="1"/>
    <m/>
    <m/>
    <s v="RN14: RECTIFICATION ET RENFORCEMENT DU PK.88+000 AU PK.118+000 SUR 30 KMS"/>
    <m/>
    <m/>
    <n v="450000"/>
    <n v="2408068"/>
    <m/>
    <n v="2388340.2190300003"/>
    <m/>
    <n v="1"/>
    <m/>
    <m/>
  </r>
  <r>
    <x v="6"/>
    <x v="47"/>
    <s v="PEC"/>
    <x v="1"/>
    <m/>
    <m/>
    <s v="RECONSTRUCTION DES CHEMINS DE WILAYA"/>
    <m/>
    <m/>
    <n v="180000"/>
    <n v="1315000"/>
    <m/>
    <n v="1222682.3444000001"/>
    <m/>
    <n v="0.96"/>
    <m/>
    <m/>
  </r>
  <r>
    <x v="6"/>
    <x v="47"/>
    <s v="PEC"/>
    <x v="1"/>
    <m/>
    <m/>
    <s v="ENTRETIEN DES CHEMINS COMMUNAUX  "/>
    <m/>
    <m/>
    <n v="400000"/>
    <n v="1300000"/>
    <m/>
    <n v="1183693.3957499999"/>
    <m/>
    <n v="0.9"/>
    <m/>
    <m/>
  </r>
  <r>
    <x v="6"/>
    <x v="47"/>
    <s v="PEC"/>
    <x v="1"/>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6"/>
    <x v="47"/>
    <s v="PEC"/>
    <x v="1"/>
    <m/>
    <m/>
    <s v="REALISATION DE L'EVITEMENT DES VILLES DE KHEMISTI  ET LAAYOUNE SUR 12 KM"/>
    <m/>
    <m/>
    <n v="1400000"/>
    <n v="2750000"/>
    <m/>
    <n v="1092327.44881"/>
    <m/>
    <n v="0.5"/>
    <m/>
    <m/>
  </r>
  <r>
    <x v="6"/>
    <x v="47"/>
    <s v="PEC"/>
    <x v="1"/>
    <m/>
    <m/>
    <s v="ENTRETIEN DES CHEMINS DE WILAYA"/>
    <m/>
    <m/>
    <n v="1000000"/>
    <n v="1000000"/>
    <m/>
    <n v="783191.57597000001"/>
    <m/>
    <n v="0.8"/>
    <m/>
    <s v="PROGRAMME COMPLEMENTAIRE"/>
  </r>
  <r>
    <x v="6"/>
    <x v="47"/>
    <s v="PEC"/>
    <x v="1"/>
    <m/>
    <m/>
    <s v="ENTRETIEN DES CHEMINS COMMUNAUX"/>
    <m/>
    <m/>
    <n v="1000000"/>
    <n v="1000000"/>
    <m/>
    <n v="780812.71394000005"/>
    <m/>
    <n v="0.9"/>
    <m/>
    <s v="PROGRAMME COMPLEMENTAIRE"/>
  </r>
  <r>
    <x v="6"/>
    <x v="47"/>
    <s v="PEC"/>
    <x v="1"/>
    <m/>
    <m/>
    <s v="REALISATION DU DEDOUBLEMENT DE LA RN14 ENTRE TISSEMSILT ET LIMITE WILAYA AVEC TIARET SUR 08 KMS AVEC CONSTRUCTION D'UN ECHANGEUR"/>
    <m/>
    <m/>
    <n v="1500000"/>
    <n v="1500000"/>
    <m/>
    <n v="1334245.1762899999"/>
    <m/>
    <n v="0.97"/>
    <m/>
    <s v="PROGRAMME COMPLEMENTAIRE"/>
  </r>
  <r>
    <x v="6"/>
    <x v="47"/>
    <s v="PEC"/>
    <x v="1"/>
    <m/>
    <m/>
    <s v="SUIVI ET REALISATION DU DEDOUBLEMENT DE LA RN120 ENTRE LAAYOUNE ET LA LIMITE DE LA WILAYA DE DJELFA SUR 22 KMS"/>
    <m/>
    <m/>
    <n v="2000000"/>
    <n v="2000000"/>
    <m/>
    <n v="1782050.3262199999"/>
    <m/>
    <n v="1"/>
    <m/>
    <s v="PROGRAMME COMPLEMENTAIRE"/>
  </r>
  <r>
    <x v="6"/>
    <x v="47"/>
    <s v="PEC"/>
    <x v="2"/>
    <m/>
    <m/>
    <s v="ETUDE, REALISATION ET EQUIPEMENT D'UNE COUR DE JUSTICE"/>
    <m/>
    <m/>
    <n v="300000"/>
    <n v="2489000"/>
    <m/>
    <n v="2349654"/>
    <m/>
    <n v="1"/>
    <m/>
    <m/>
  </r>
  <r>
    <x v="6"/>
    <x v="47"/>
    <s v="PEC"/>
    <x v="9"/>
    <m/>
    <m/>
    <s v="ETUDE, REALISATION ET EQUIPEMENT D'UN ETABLISSEMENT PENITENTIAIRE DE 300 DETENUS "/>
    <m/>
    <m/>
    <n v="500000"/>
    <n v="3289000"/>
    <m/>
    <n v="2082320.1385299999"/>
    <m/>
    <n v="0.9"/>
    <m/>
    <m/>
  </r>
  <r>
    <x v="6"/>
    <x v="47"/>
    <s v="PEC"/>
    <x v="9"/>
    <m/>
    <m/>
    <s v="ETUDE ET REALISATION D'UNE UNITE REPUBLICAINE DE SECURITE AVEC 04 LOGTS D'ASTREINTE ET ACQUISITION D'UN GROUPE ELECTROGENE"/>
    <m/>
    <m/>
    <n v="376000"/>
    <n v="1261000"/>
    <m/>
    <n v="757342.47857000004"/>
    <m/>
    <n v="0.7"/>
    <m/>
    <m/>
  </r>
  <r>
    <x v="6"/>
    <x v="47"/>
    <s v="PEC"/>
    <x v="2"/>
    <m/>
    <m/>
    <s v="ETUDE, REALISATION ET EQUIPEMENT D'UNE CITE ADMINISTRATIVE A TISSEMSILT"/>
    <m/>
    <m/>
    <n v="2000000"/>
    <n v="2000000"/>
    <m/>
    <n v="39985.077499999999"/>
    <m/>
    <s v="ETUDE 90%"/>
    <m/>
    <s v="PROGRAMME COMPLEMENTAIRE"/>
  </r>
  <r>
    <x v="6"/>
    <x v="47"/>
    <s v="PEC"/>
    <x v="0"/>
    <m/>
    <m/>
    <s v="SUIVI ET REALISATION DE 2000 LITS  D'HEBERGEMENT"/>
    <m/>
    <m/>
    <n v="948000"/>
    <n v="1934000"/>
    <m/>
    <n v="1454015.7386400001"/>
    <m/>
    <n v="1"/>
    <m/>
    <m/>
  </r>
  <r>
    <x v="6"/>
    <x v="47"/>
    <s v="PEC"/>
    <x v="0"/>
    <m/>
    <m/>
    <s v="SUIVI ET REALISATION DE 4000 PLACES PEDAGOGIQUES"/>
    <m/>
    <m/>
    <n v="1540000"/>
    <n v="2830000"/>
    <m/>
    <n v="2120057.23007"/>
    <m/>
    <n v="0.98"/>
    <m/>
    <m/>
  </r>
  <r>
    <x v="6"/>
    <x v="47"/>
    <s v="PEC"/>
    <x v="0"/>
    <m/>
    <m/>
    <s v="SUIVI ET REALISATION DE 1000 LITS D’HEBERGEMENT  "/>
    <m/>
    <m/>
    <n v="474000"/>
    <n v="1446000"/>
    <m/>
    <n v="4811.9384"/>
    <m/>
    <n v="0"/>
    <m/>
    <s v="OPERATION GELEE_x000a_A MAINTENIR"/>
  </r>
  <r>
    <x v="6"/>
    <x v="47"/>
    <s v="PEC"/>
    <x v="8"/>
    <m/>
    <m/>
    <s v="ETUDE ET REALISATION D'UN HOPITAL DE 60 LITS"/>
    <m/>
    <m/>
    <n v="610000"/>
    <n v="2040000"/>
    <m/>
    <n v="873268.89612000005"/>
    <m/>
    <n v="0.78"/>
    <m/>
    <m/>
  </r>
  <r>
    <x v="6"/>
    <x v="47"/>
    <s v="PEC"/>
    <x v="8"/>
    <m/>
    <m/>
    <s v="SUIVI , RÉALISATION ET ÉQUIPEMENT D'UN HÔPITAL 240 LITS À TISSEMSILT"/>
    <m/>
    <m/>
    <n v="4000000"/>
    <n v="8200000"/>
    <m/>
    <n v="17070.256699999998"/>
    <m/>
    <n v="0"/>
    <m/>
    <m/>
  </r>
  <r>
    <x v="6"/>
    <x v="47"/>
    <s v="PEC"/>
    <x v="15"/>
    <m/>
    <m/>
    <s v="ETUDE, SUIVI ET REHABILITATION DE 22 STADES COMMUNAUX"/>
    <m/>
    <m/>
    <n v="1200000"/>
    <n v="1200000"/>
    <m/>
    <n v="19718.09"/>
    <m/>
    <n v="0.02"/>
    <m/>
    <s v="PROGRAMME COMPLEMENTAIRE"/>
  </r>
  <r>
    <x v="6"/>
    <x v="47"/>
    <s v="PEC"/>
    <x v="3"/>
    <m/>
    <m/>
    <s v="TRAVAUX DE VOIRIE ET RÉSEAUX DIVERS ( VRD)"/>
    <m/>
    <m/>
    <n v="2700000"/>
    <n v="2700000"/>
    <m/>
    <n v="1032465.73999"/>
    <m/>
    <n v="0.9"/>
    <m/>
    <m/>
  </r>
  <r>
    <x v="6"/>
    <x v="47"/>
    <s v="PEC"/>
    <x v="3"/>
    <m/>
    <m/>
    <s v="TRAVAUX DE VRD DE L'HABITAT RURAL GROUPÉ À TRAVERS LES WILAYAS DES HAUTS PLATEAUX -PROG 2018 "/>
    <m/>
    <m/>
    <n v="1000000"/>
    <n v="1000000"/>
    <m/>
    <n v="176073.98230999999"/>
    <m/>
    <n v="0"/>
    <m/>
    <m/>
  </r>
  <r>
    <x v="6"/>
    <x v="48"/>
    <m/>
    <x v="11"/>
    <m/>
    <m/>
    <s v="Etude,réalisation et équipement d'un centre national de formation des personnels des colléctivités locales à Tiaret."/>
    <s v="NF5.651.8.262.114.08.01_x000a_N.1.005.020.01.4814.000.014.08.001"/>
    <m/>
    <m/>
    <n v="4990300"/>
    <n v="4476759.3845899999"/>
    <m/>
    <m/>
    <m/>
    <n v="1"/>
    <s v="Achevée, reste paiement et Equip par la DAL"/>
  </r>
  <r>
    <x v="6"/>
    <x v="48"/>
    <m/>
    <x v="11"/>
    <m/>
    <m/>
    <s v="_x000d_Réalisation d'un siège de wilaya à Tiaret"/>
    <s v="NI_x000a_"/>
    <m/>
    <m/>
    <n v="1800000"/>
    <n v="0"/>
    <m/>
    <m/>
    <m/>
    <n v="0"/>
    <s v="Opération gelée, Dde levée de gel introduite le 19/04/2023 sous le n°262 au niv. du MF/DGB et MICLAT/SG"/>
  </r>
  <r>
    <x v="6"/>
    <x v="48"/>
    <m/>
    <x v="11"/>
    <m/>
    <m/>
    <s v="Etude, réalisation et équipement d'un tribunal à Frenda."/>
    <s v="NF5.853.2.262.114.08.01_x000a_N.1.006.021.01.4014.000.014.08.004"/>
    <m/>
    <m/>
    <n v="1033000"/>
    <n v="1011847.5645"/>
    <m/>
    <m/>
    <m/>
    <n v="1"/>
    <s v="travaux achevés, la partie &quot;Equip-DAL, Dde réév arbit 2025 (50 000)"/>
  </r>
  <r>
    <x v="6"/>
    <x v="48"/>
    <m/>
    <x v="11"/>
    <m/>
    <m/>
    <s v="Etude, réalisation et équipement d'un établissement pénitentiaire (300) détenus à Frenda."/>
    <s v="NF5.853.3.262.114.06.01_x000a_N.1.006.022.04.4814.000.014.06.001"/>
    <m/>
    <m/>
    <n v="2277000"/>
    <n v="2253103.6016899999"/>
    <m/>
    <m/>
    <m/>
    <n v="0.99"/>
    <s v="reste lot aspect de sécurité+signal d'appel, déc. chang. Int. pour ajouter la partie &quot;équip&quot; n° MF/2024/DM/202 du 04/03/2024"/>
  </r>
  <r>
    <x v="6"/>
    <x v="48"/>
    <m/>
    <x v="11"/>
    <m/>
    <m/>
    <s v="Réalisation et équipement d'un établissement pénitentiaire 300 détenus à Sougueur."/>
    <s v="SF5.853.3.262.114.07.01_x000a_S.1.006.022.04.4814.000.014.07.004"/>
    <m/>
    <m/>
    <n v="2173500"/>
    <n v="2083570.31831"/>
    <m/>
    <m/>
    <m/>
    <n v="0.99"/>
    <s v="reste lo aspect de sécurité+signal d'appel"/>
  </r>
  <r>
    <x v="6"/>
    <x v="48"/>
    <m/>
    <x v="11"/>
    <m/>
    <m/>
    <s v="Suivi et réalisation de 6000 places pédagogiques"/>
    <s v="NK5.621.8.262.114.11.01_x000a_N.1.012.049.01.4012.000.014.11.002"/>
    <m/>
    <m/>
    <n v="3146000"/>
    <n v="3144413.0645400002"/>
    <m/>
    <m/>
    <m/>
    <n v="1"/>
    <s v="6000 pp achevée dont 2000 pp (reste engag et paiement Av de clôt ETB, Dde réév arbit 2025 (82 000)"/>
  </r>
  <r>
    <x v="6"/>
    <x v="48"/>
    <m/>
    <x v="11"/>
    <m/>
    <m/>
    <s v="Suivi et réalisation de 3000 lits d'hébergement (Karman)"/>
    <s v="NK5.621.5.262.114.11.01_x000a_N.1.012.051.01.4011.000.014.11.003"/>
    <m/>
    <m/>
    <n v="2590000"/>
    <n v="2438150.5450300002"/>
    <m/>
    <m/>
    <m/>
    <n v="1"/>
    <s v="Achevée, reste paiement BET et ETB"/>
  </r>
  <r>
    <x v="6"/>
    <x v="48"/>
    <m/>
    <x v="11"/>
    <m/>
    <m/>
    <s v="Etude,Suivi et Viabilisation de la zône industrielle de Tiaret"/>
    <s v="SF5.175.3.262.114.13.01_x000a_S.1.019.074.01.4814.000.014.13.004"/>
    <m/>
    <m/>
    <n v="1000000"/>
    <n v="992364.01607000001"/>
    <m/>
    <m/>
    <m/>
    <n v="0.94"/>
    <s v="Branchement électricité en cours"/>
  </r>
  <r>
    <x v="6"/>
    <x v="48"/>
    <m/>
    <x v="11"/>
    <m/>
    <m/>
    <s v="Réalisation d'une zone industrielle à Ain Bouchekif wilaya de Tiaret (1ère Tranche) sur 318 ha."/>
    <s v="NE5.176.3.262.114.18.02_x000a_N.1.019.074.01.4814.000.014.18.005"/>
    <m/>
    <m/>
    <n v="1500000"/>
    <n v="1488112.1122000001"/>
    <m/>
    <m/>
    <m/>
    <n v="0.95"/>
    <s v="En cours"/>
  </r>
  <r>
    <x v="6"/>
    <x v="48"/>
    <m/>
    <x v="11"/>
    <m/>
    <m/>
    <s v="Réalisation d'une zone industrielle à Zaaroura wilaya de Tiaret (1ère Tranche) sur 327 ha."/>
    <s v="NE5.176.3.262.114.18.01_x000a_N.1.019.074.01.4814.000.014.18.007"/>
    <m/>
    <m/>
    <n v="1500000"/>
    <n v="1292520.0528299999"/>
    <m/>
    <m/>
    <m/>
    <n v="0.99"/>
    <s v="En cours"/>
  </r>
  <r>
    <x v="6"/>
    <x v="48"/>
    <m/>
    <x v="11"/>
    <m/>
    <m/>
    <s v="Réalisation d'une zone industrielle à Ain bouchekif wilaya de Tiaret (2° Tranche) sur 318 ha"/>
    <s v="NE5.176.3.262.114.18.04_x000a_N.1.019.074.01.4814.000.014.18.006"/>
    <m/>
    <m/>
    <n v="2500000"/>
    <n v="2453224.10562"/>
    <m/>
    <m/>
    <m/>
    <n v="0.96"/>
    <s v="En cours"/>
  </r>
  <r>
    <x v="6"/>
    <x v="48"/>
    <m/>
    <x v="11"/>
    <m/>
    <m/>
    <s v="Réalisation d'une zone industrielle à Zaaroura wilaya de Tiaret (2° Tranche) sur 327 ha"/>
    <s v="NE5.176.3.262.114.18.03_x000a_N.1.019.074.01.4814.000.014.18.008"/>
    <m/>
    <m/>
    <n v="2300000"/>
    <n v="2253529.6055199997"/>
    <m/>
    <m/>
    <m/>
    <n v="0.99"/>
    <s v="En cours"/>
  </r>
  <r>
    <x v="6"/>
    <x v="48"/>
    <m/>
    <x v="11"/>
    <m/>
    <m/>
    <s v="Résorption du déficit en VRD (2 ème tranche)."/>
    <s v="NF5.721.3.262.114.08.03_x000a_N.1.021.080.02.4814.000.014.08.008"/>
    <m/>
    <m/>
    <n v="2200000"/>
    <n v="2172548.1244099997"/>
    <m/>
    <m/>
    <m/>
    <n v="1"/>
    <s v="Achevée non contentieuse"/>
  </r>
  <r>
    <x v="6"/>
    <x v="48"/>
    <m/>
    <x v="11"/>
    <m/>
    <m/>
    <s v="VRD primaire et secondaires POS N°01 zône Nord Est (commune de Tiaret)"/>
    <s v="NF5.721.3.262.114.09.01_x000a_N.1.021.080.02.4814.000.014.09.003"/>
    <m/>
    <m/>
    <n v="2086589"/>
    <n v="1825032.1356600001"/>
    <m/>
    <m/>
    <m/>
    <n v="0.95"/>
    <s v="Travaux en voie d'achèvement"/>
  </r>
  <r>
    <x v="6"/>
    <x v="48"/>
    <m/>
    <x v="11"/>
    <m/>
    <m/>
    <s v="Travaux de VRD de l'habitat rural groupé à travers les wilayas des hauts plateaux (Prog. 2018)"/>
    <s v="SF5.721.8.262.114.18.02_x000a_S.1.021.080.02.4814.000.014.18.009"/>
    <m/>
    <m/>
    <n v="1000000"/>
    <n v="987515.72262999997"/>
    <m/>
    <m/>
    <m/>
    <n v="0.85"/>
    <s v="travaux en cours"/>
  </r>
  <r>
    <x v="6"/>
    <x v="48"/>
    <m/>
    <x v="11"/>
    <m/>
    <m/>
    <s v="Réalisation d'un centrale de vente (2°tranche) à Tiaret"/>
    <s v="SF5.567.2.262.114.07.01_x000a_S.1.022.084.01.4814.000.014.07.002"/>
    <m/>
    <m/>
    <n v="1745300"/>
    <n v="1744367.02226"/>
    <m/>
    <m/>
    <m/>
    <n v="1"/>
    <s v="Achevée, Dde réév arbit 2025 (51 000)"/>
  </r>
  <r>
    <x v="6"/>
    <x v="48"/>
    <m/>
    <x v="11"/>
    <m/>
    <m/>
    <s v="Réalisation évitement Sud de Tiaret sur 6 Kms"/>
    <s v="NF5.521.4.262.114.06.01_x000a_N.1.024.090.01.4814.000.014.06.002"/>
    <m/>
    <m/>
    <n v="1330000"/>
    <n v="1283623.7279700001"/>
    <m/>
    <m/>
    <m/>
    <n v="1"/>
    <s v="Achevée contentieuse"/>
  </r>
  <r>
    <x v="6"/>
    <x v="48"/>
    <m/>
    <x v="11"/>
    <m/>
    <m/>
    <s v="Modernisation du CW01 entre Rahouia et limite Wilaya de Tissemsilt sur 20 Km"/>
    <s v="NK5.522.3.262.114.10.01_x000a_N.1.024.090.01.4814.000.014.10.004"/>
    <m/>
    <m/>
    <n v="1400000"/>
    <n v="1381353.47826"/>
    <m/>
    <m/>
    <m/>
    <n v="1"/>
    <s v="Achevée contentieuse"/>
  </r>
  <r>
    <x v="6"/>
    <x v="48"/>
    <m/>
    <x v="11"/>
    <m/>
    <m/>
    <s v="Evitement Est ville de Tiaret sur 8 Kms"/>
    <s v="SF5.521.8.262.114.07.12_x000a_S.1.024.090.01.4814.000.014.07.003"/>
    <m/>
    <m/>
    <n v="1566000"/>
    <n v="1557124.19196"/>
    <m/>
    <m/>
    <m/>
    <n v="1"/>
    <s v="Clôturée le 05/03/2024"/>
  </r>
  <r>
    <x v="6"/>
    <x v="48"/>
    <m/>
    <x v="11"/>
    <m/>
    <m/>
    <s v="Réalisation de trois échangeurs sur l'évitement (sud-est)de la ville de Tiaret."/>
    <s v="NI_x000a_"/>
    <m/>
    <m/>
    <n v="1500000"/>
    <n v="0"/>
    <m/>
    <m/>
    <m/>
    <n v="0"/>
    <s v="Op gelée jusqu' au 09/05/2023, relancée conformément à l’envoi n°8438/MF/DGB/DRBCMP/DRBEJ/2021 du 07/12/2021 de Mr le DGB à Mr le wali de M’sila. "/>
  </r>
  <r>
    <x v="6"/>
    <x v="48"/>
    <m/>
    <x v="11"/>
    <m/>
    <m/>
    <s v="Réalisation d'une route reliant Z'malet Emir AEK et Nadhoura sur 42 km"/>
    <s v="NE5.522.2.262.114.22.01_x000a_N.1.024.090.01.4814.000.014.22.005"/>
    <m/>
    <m/>
    <n v="1500000"/>
    <n v="1431469.3974000001"/>
    <m/>
    <m/>
    <m/>
    <n v="0.8"/>
    <s v="En cours"/>
  </r>
  <r>
    <x v="6"/>
    <x v="48"/>
    <m/>
    <x v="11"/>
    <m/>
    <m/>
    <s v="_x000d_Réalisation et équipement d'un centre anti-cancer à Tiaret"/>
    <s v="NF5.732.1.262.114.08.01_x000a_N.1.027.105.01.4814.000.014.08.011"/>
    <m/>
    <m/>
    <n v="8400000"/>
    <n v="7372013.6901599998"/>
    <m/>
    <m/>
    <m/>
    <n v="0.95"/>
    <s v="Travaux en cours, Dde réév arbit 2025 (8 200 000)"/>
  </r>
  <r>
    <x v="6"/>
    <x v="48"/>
    <m/>
    <x v="11"/>
    <m/>
    <m/>
    <s v="_x000d_Etude et réalisation d'un complexe &quot;Mère et enfant&quot; de 60 lits à Tiaret."/>
    <s v="NF5.733.8.262.114.06.01_x000a_N.1.027.105.01.4814.000.014.06.017"/>
    <m/>
    <m/>
    <n v="1810000"/>
    <n v="1739813.8306"/>
    <m/>
    <m/>
    <m/>
    <n v="1"/>
    <s v="Achevée, reste paiement ETB"/>
  </r>
  <r>
    <x v="6"/>
    <x v="48"/>
    <m/>
    <x v="11"/>
    <m/>
    <m/>
    <s v="Etude, réalisation et équipement d'un hôpital 120 lits à Sougueur"/>
    <s v="SF5.731.1.262.114.07.01_x000a_S.1.027.105.01.4814.000.014.07.009"/>
    <m/>
    <m/>
    <n v="2340000"/>
    <n v="2338476.6952600004"/>
    <m/>
    <m/>
    <m/>
    <n v="1"/>
    <s v="Achevée non contentieuse"/>
  </r>
  <r>
    <x v="6"/>
    <x v="48"/>
    <m/>
    <x v="11"/>
    <m/>
    <m/>
    <s v="_x000d_Réalisation d'un établissement hospitalier spécialisé en brûlés à Tiaret"/>
    <s v="NK5.732.1.262.114.11.01_x000a_N.1.027.105.01.4814.000.014.11.014"/>
    <m/>
    <m/>
    <n v="1190000"/>
    <n v="1100458.4836500001"/>
    <m/>
    <m/>
    <m/>
    <n v="0.01"/>
    <s v="En cours"/>
  </r>
  <r>
    <x v="6"/>
    <x v="48"/>
    <m/>
    <x v="11"/>
    <m/>
    <m/>
    <s v="Etude, suivi, réalisation et équipement d'un hôpital 60 lits à Takhmaret."/>
    <s v="SF5.731.9.262.114.19.01_x000a_S.1.027.105.01.4814.000.014.19.010"/>
    <m/>
    <m/>
    <n v="2360000"/>
    <n v="2281036.4750999999"/>
    <m/>
    <m/>
    <m/>
    <n v="0.55000000000000004"/>
    <s v="Etude achevée, trav en cours, Dde réév arbit 2025 (1 670 000)"/>
  </r>
  <r>
    <x v="6"/>
    <x v="48"/>
    <m/>
    <x v="11"/>
    <m/>
    <m/>
    <s v="Suivi et réalisation d'un hopital de 120 lits à Ksar Chellala Tiaret"/>
    <s v="NE5.731.1.262.114.22.01_x000a_N.1.027.105.01.4814.000.014.22.005"/>
    <m/>
    <m/>
    <n v="2574994"/>
    <n v="2568456.49119"/>
    <m/>
    <m/>
    <m/>
    <n v="0.5"/>
    <s v="trav en cours, Dde réév arbit 2025 (600 000)"/>
  </r>
  <r>
    <x v="6"/>
    <x v="48"/>
    <m/>
    <x v="11"/>
    <m/>
    <m/>
    <s v="Renforcement de la capacité de stockage à Tiaret, Sougueur, Frenda et Ksar Chellala y compris raccordement."/>
    <s v="SF5.341.4.262.114.13.01_x000a_S.1.051.094.01.4814.000.014.13.008"/>
    <m/>
    <m/>
    <n v="1000000"/>
    <n v="995113.28980999999"/>
    <m/>
    <m/>
    <m/>
    <n v="0.95"/>
    <s v="en cours"/>
  </r>
  <r>
    <x v="6"/>
    <x v="48"/>
    <m/>
    <x v="11"/>
    <m/>
    <m/>
    <s v="Achèvement du renforcement de l'alimentation en eau potable des localités de Frenda, Ain Kermes, Medrissa, Madna, Sidi Abderahmane et Rosfa à partir de la nappe du chott chergui."/>
    <s v="NL5.341.2.262.114.15.01_x000a_N.1.051.094.01.4814.000.014.15.002"/>
    <m/>
    <m/>
    <n v="1710000"/>
    <n v="1709715.8386900001"/>
    <m/>
    <m/>
    <m/>
    <n v="1"/>
    <s v="Travaux en cours"/>
  </r>
  <r>
    <x v="6"/>
    <x v="48"/>
    <m/>
    <x v="11"/>
    <m/>
    <m/>
    <s v="Réalisation d'une station d'épuration à Frenda y compris collecteur de raccordement"/>
    <s v="NK5.342.1.262.114.10.01_x000a_N.1.051.096.01.4814.000.014.10.003"/>
    <m/>
    <m/>
    <n v="2450000"/>
    <n v="2091384.57124"/>
    <m/>
    <m/>
    <m/>
    <n v="0.8"/>
    <s v="En cours"/>
  </r>
  <r>
    <x v="7"/>
    <x v="49"/>
    <m/>
    <x v="2"/>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7"/>
    <x v="49"/>
    <m/>
    <x v="9"/>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7"/>
    <x v="49"/>
    <m/>
    <x v="0"/>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7"/>
    <x v="49"/>
    <m/>
    <x v="0"/>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7"/>
    <x v="49"/>
    <m/>
    <x v="0"/>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7"/>
    <x v="49"/>
    <m/>
    <x v="0"/>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7"/>
    <x v="49"/>
    <m/>
    <x v="4"/>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7"/>
    <x v="49"/>
    <m/>
    <x v="4"/>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7"/>
    <x v="49"/>
    <m/>
    <x v="15"/>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7"/>
    <x v="49"/>
    <m/>
    <x v="15"/>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7"/>
    <x v="49"/>
    <m/>
    <x v="10"/>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7"/>
    <x v="49"/>
    <m/>
    <x v="10"/>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7"/>
    <x v="49"/>
    <m/>
    <x v="1"/>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7"/>
    <x v="49"/>
    <m/>
    <x v="1"/>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7"/>
    <x v="49"/>
    <m/>
    <x v="1"/>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7"/>
    <x v="49"/>
    <m/>
    <x v="1"/>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7"/>
    <x v="49"/>
    <m/>
    <x v="14"/>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7"/>
    <x v="49"/>
    <m/>
    <x v="19"/>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7"/>
    <x v="49"/>
    <m/>
    <x v="19"/>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7"/>
    <x v="49"/>
    <m/>
    <x v="19"/>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7"/>
    <x v="49"/>
    <m/>
    <x v="8"/>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7"/>
    <x v="49"/>
    <m/>
    <x v="8"/>
    <s v="105  Programme: Prévention et soins"/>
    <s v="01 Prévention et soins"/>
    <m/>
    <s v="N.1.027.105.01.4018.000.018.10.002 Etude, réalisation d'un hôpital de 240 lits à Jijel"/>
    <m/>
    <m/>
    <n v="5328882"/>
    <n v="4625482.0333000002"/>
    <n v="442520.45386999997"/>
    <n v="8.3041893941355804E-2"/>
    <n v="0.15"/>
    <m/>
    <s v=" En cours, Travaux en cours "/>
  </r>
  <r>
    <x v="7"/>
    <x v="49"/>
    <m/>
    <x v="8"/>
    <s v="105  Programme: Prévention et soins"/>
    <s v="01 Prévention et soins"/>
    <m/>
    <s v="N.1.027.105.01.4018.000.018.12.015 Etude pour la réalisation d'un hôpital de 240 lits TAHER"/>
    <m/>
    <m/>
    <n v="230000"/>
    <n v="4231.402"/>
    <n v="1434.902"/>
    <n v="6.2387043478260868E-3"/>
    <n v="0.02"/>
    <m/>
    <s v="En cours,  marché BETen cours d'élaboration"/>
  </r>
  <r>
    <x v="7"/>
    <x v="49"/>
    <m/>
    <x v="8"/>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7"/>
    <x v="49"/>
    <m/>
    <x v="5"/>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7"/>
    <x v="49"/>
    <m/>
    <x v="5"/>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1">
  <r>
    <x v="0"/>
    <x v="0"/>
    <x v="0"/>
    <x v="0"/>
    <x v="0"/>
    <x v="0"/>
    <x v="0"/>
    <x v="0"/>
    <x v="0"/>
    <m/>
    <n v="10789000"/>
    <n v="10468489.869489999"/>
    <n v="10270308.711719999"/>
    <x v="0"/>
    <x v="0"/>
    <x v="0"/>
    <x v="0"/>
  </r>
  <r>
    <x v="0"/>
    <x v="0"/>
    <x v="0"/>
    <x v="1"/>
    <x v="1"/>
    <x v="0"/>
    <x v="0"/>
    <x v="1"/>
    <x v="0"/>
    <m/>
    <n v="13400000"/>
    <n v="13258054.142879998"/>
    <n v="12588559.163829999"/>
    <x v="1"/>
    <x v="1"/>
    <x v="1"/>
    <x v="1"/>
  </r>
  <r>
    <x v="0"/>
    <x v="0"/>
    <x v="0"/>
    <x v="0"/>
    <x v="0"/>
    <x v="0"/>
    <x v="0"/>
    <x v="2"/>
    <x v="0"/>
    <m/>
    <n v="15920000"/>
    <n v="15903704.166100001"/>
    <n v="14384685.092309998"/>
    <x v="2"/>
    <x v="0"/>
    <x v="0"/>
    <x v="2"/>
  </r>
  <r>
    <x v="0"/>
    <x v="0"/>
    <x v="0"/>
    <x v="2"/>
    <x v="2"/>
    <x v="0"/>
    <x v="0"/>
    <x v="3"/>
    <x v="0"/>
    <m/>
    <n v="16108000"/>
    <n v="15142080.705220001"/>
    <n v="10670180.696830001"/>
    <x v="3"/>
    <x v="2"/>
    <x v="1"/>
    <x v="3"/>
  </r>
  <r>
    <x v="0"/>
    <x v="0"/>
    <x v="0"/>
    <x v="3"/>
    <x v="3"/>
    <x v="0"/>
    <x v="0"/>
    <x v="4"/>
    <x v="0"/>
    <m/>
    <n v="16117420"/>
    <n v="14444734.85826"/>
    <n v="12355378.156100001"/>
    <x v="4"/>
    <x v="3"/>
    <x v="2"/>
    <x v="4"/>
  </r>
  <r>
    <x v="0"/>
    <x v="0"/>
    <x v="0"/>
    <x v="4"/>
    <x v="4"/>
    <x v="0"/>
    <x v="0"/>
    <x v="5"/>
    <x v="0"/>
    <m/>
    <n v="17867591"/>
    <n v="1922185.49905"/>
    <n v="563080.16738999996"/>
    <x v="5"/>
    <x v="4"/>
    <x v="1"/>
    <x v="5"/>
  </r>
  <r>
    <x v="0"/>
    <x v="0"/>
    <x v="0"/>
    <x v="1"/>
    <x v="5"/>
    <x v="0"/>
    <x v="0"/>
    <x v="6"/>
    <x v="0"/>
    <m/>
    <n v="24450000"/>
    <n v="24282957.477630001"/>
    <n v="23938306.589190003"/>
    <x v="6"/>
    <x v="0"/>
    <x v="0"/>
    <x v="6"/>
  </r>
  <r>
    <x v="0"/>
    <x v="0"/>
    <x v="0"/>
    <x v="0"/>
    <x v="6"/>
    <x v="0"/>
    <x v="0"/>
    <x v="7"/>
    <x v="0"/>
    <m/>
    <n v="25411055"/>
    <n v="25385758.7192"/>
    <n v="21196181.722270001"/>
    <x v="7"/>
    <x v="0"/>
    <x v="0"/>
    <x v="7"/>
  </r>
  <r>
    <x v="0"/>
    <x v="0"/>
    <x v="0"/>
    <x v="5"/>
    <x v="7"/>
    <x v="0"/>
    <x v="0"/>
    <x v="8"/>
    <x v="0"/>
    <m/>
    <n v="48980888"/>
    <n v="48561355.460129999"/>
    <n v="46595777.233440004"/>
    <x v="8"/>
    <x v="5"/>
    <x v="1"/>
    <x v="8"/>
  </r>
  <r>
    <x v="0"/>
    <x v="1"/>
    <x v="0"/>
    <x v="1"/>
    <x v="8"/>
    <x v="0"/>
    <x v="0"/>
    <x v="9"/>
    <x v="0"/>
    <m/>
    <n v="3500000"/>
    <m/>
    <m/>
    <x v="9"/>
    <x v="0"/>
    <x v="3"/>
    <x v="0"/>
  </r>
  <r>
    <x v="0"/>
    <x v="1"/>
    <x v="0"/>
    <x v="1"/>
    <x v="8"/>
    <x v="0"/>
    <x v="0"/>
    <x v="10"/>
    <x v="0"/>
    <m/>
    <n v="2250000"/>
    <m/>
    <m/>
    <x v="10"/>
    <x v="4"/>
    <x v="4"/>
    <x v="9"/>
  </r>
  <r>
    <x v="0"/>
    <x v="1"/>
    <x v="0"/>
    <x v="5"/>
    <x v="8"/>
    <x v="0"/>
    <x v="0"/>
    <x v="11"/>
    <x v="0"/>
    <m/>
    <n v="2550000"/>
    <m/>
    <m/>
    <x v="11"/>
    <x v="6"/>
    <x v="5"/>
    <x v="10"/>
  </r>
  <r>
    <x v="0"/>
    <x v="1"/>
    <x v="0"/>
    <x v="5"/>
    <x v="8"/>
    <x v="0"/>
    <x v="0"/>
    <x v="12"/>
    <x v="0"/>
    <m/>
    <m/>
    <m/>
    <m/>
    <x v="12"/>
    <x v="7"/>
    <x v="6"/>
    <x v="11"/>
  </r>
  <r>
    <x v="0"/>
    <x v="1"/>
    <x v="0"/>
    <x v="6"/>
    <x v="8"/>
    <x v="0"/>
    <x v="0"/>
    <x v="13"/>
    <x v="0"/>
    <m/>
    <n v="2023771.4240000001"/>
    <m/>
    <m/>
    <x v="13"/>
    <x v="8"/>
    <x v="6"/>
    <x v="11"/>
  </r>
  <r>
    <x v="0"/>
    <x v="1"/>
    <x v="0"/>
    <x v="7"/>
    <x v="8"/>
    <x v="0"/>
    <x v="0"/>
    <x v="14"/>
    <x v="0"/>
    <m/>
    <n v="2953000"/>
    <m/>
    <m/>
    <x v="14"/>
    <x v="9"/>
    <x v="7"/>
    <x v="12"/>
  </r>
  <r>
    <x v="0"/>
    <x v="1"/>
    <x v="0"/>
    <x v="8"/>
    <x v="8"/>
    <x v="0"/>
    <x v="0"/>
    <x v="15"/>
    <x v="0"/>
    <m/>
    <n v="2671000"/>
    <m/>
    <m/>
    <x v="9"/>
    <x v="0"/>
    <x v="8"/>
    <x v="13"/>
  </r>
  <r>
    <x v="0"/>
    <x v="1"/>
    <x v="0"/>
    <x v="8"/>
    <x v="8"/>
    <x v="0"/>
    <x v="0"/>
    <x v="16"/>
    <x v="0"/>
    <m/>
    <n v="8158300"/>
    <m/>
    <m/>
    <x v="15"/>
    <x v="0"/>
    <x v="9"/>
    <x v="14"/>
  </r>
  <r>
    <x v="0"/>
    <x v="1"/>
    <x v="0"/>
    <x v="8"/>
    <x v="8"/>
    <x v="0"/>
    <x v="0"/>
    <x v="12"/>
    <x v="0"/>
    <m/>
    <m/>
    <m/>
    <m/>
    <x v="16"/>
    <x v="10"/>
    <x v="6"/>
    <x v="11"/>
  </r>
  <r>
    <x v="0"/>
    <x v="1"/>
    <x v="0"/>
    <x v="8"/>
    <x v="8"/>
    <x v="0"/>
    <x v="0"/>
    <x v="17"/>
    <x v="0"/>
    <m/>
    <n v="2720000"/>
    <m/>
    <m/>
    <x v="17"/>
    <x v="11"/>
    <x v="10"/>
    <x v="15"/>
  </r>
  <r>
    <x v="0"/>
    <x v="1"/>
    <x v="0"/>
    <x v="8"/>
    <x v="8"/>
    <x v="0"/>
    <x v="0"/>
    <x v="18"/>
    <x v="0"/>
    <m/>
    <n v="2500000"/>
    <m/>
    <m/>
    <x v="18"/>
    <x v="8"/>
    <x v="11"/>
    <x v="16"/>
  </r>
  <r>
    <x v="0"/>
    <x v="2"/>
    <x v="0"/>
    <x v="0"/>
    <x v="9"/>
    <x v="0"/>
    <x v="0"/>
    <x v="19"/>
    <x v="0"/>
    <m/>
    <n v="2500000"/>
    <n v="2479731.2784799999"/>
    <n v="2434168"/>
    <x v="12"/>
    <x v="0"/>
    <x v="0"/>
    <x v="17"/>
  </r>
  <r>
    <x v="0"/>
    <x v="2"/>
    <x v="0"/>
    <x v="6"/>
    <x v="10"/>
    <x v="0"/>
    <x v="0"/>
    <x v="20"/>
    <x v="0"/>
    <m/>
    <n v="3035657.1359999999"/>
    <n v="2655436.7627099999"/>
    <n v="570295.61488999997"/>
    <x v="12"/>
    <x v="12"/>
    <x v="1"/>
    <x v="11"/>
  </r>
  <r>
    <x v="0"/>
    <x v="2"/>
    <x v="0"/>
    <x v="1"/>
    <x v="11"/>
    <x v="0"/>
    <x v="0"/>
    <x v="21"/>
    <x v="0"/>
    <m/>
    <n v="3750000"/>
    <n v="3335589.9153400003"/>
    <n v="3098229.6641500001"/>
    <x v="12"/>
    <x v="13"/>
    <x v="1"/>
    <x v="11"/>
  </r>
  <r>
    <x v="0"/>
    <x v="2"/>
    <x v="0"/>
    <x v="1"/>
    <x v="11"/>
    <x v="0"/>
    <x v="0"/>
    <x v="22"/>
    <x v="0"/>
    <m/>
    <n v="8000000"/>
    <n v="6376600.51339"/>
    <n v="1500620.6656900002"/>
    <x v="12"/>
    <x v="12"/>
    <x v="1"/>
    <x v="11"/>
  </r>
  <r>
    <x v="0"/>
    <x v="2"/>
    <x v="0"/>
    <x v="8"/>
    <x v="12"/>
    <x v="0"/>
    <x v="0"/>
    <x v="23"/>
    <x v="0"/>
    <m/>
    <n v="3200000"/>
    <n v="2815424.44147"/>
    <n v="194883.28863999998"/>
    <x v="12"/>
    <x v="14"/>
    <x v="1"/>
    <x v="11"/>
  </r>
  <r>
    <x v="0"/>
    <x v="2"/>
    <x v="0"/>
    <x v="8"/>
    <x v="12"/>
    <x v="0"/>
    <x v="0"/>
    <x v="24"/>
    <x v="0"/>
    <m/>
    <n v="5550000"/>
    <n v="5549952.52049"/>
    <n v="4113061.57681"/>
    <x v="12"/>
    <x v="15"/>
    <x v="1"/>
    <x v="11"/>
  </r>
  <r>
    <x v="0"/>
    <x v="2"/>
    <x v="0"/>
    <x v="5"/>
    <x v="13"/>
    <x v="0"/>
    <x v="0"/>
    <x v="25"/>
    <x v="0"/>
    <m/>
    <n v="2800000"/>
    <n v="1987035.7790999999"/>
    <n v="296331.09010000003"/>
    <x v="12"/>
    <x v="16"/>
    <x v="1"/>
    <x v="11"/>
  </r>
  <r>
    <x v="0"/>
    <x v="3"/>
    <x v="0"/>
    <x v="1"/>
    <x v="14"/>
    <x v="0"/>
    <x v="0"/>
    <x v="26"/>
    <x v="0"/>
    <m/>
    <n v="12000000"/>
    <n v="0"/>
    <n v="0"/>
    <x v="19"/>
    <x v="17"/>
    <x v="6"/>
    <x v="18"/>
  </r>
  <r>
    <x v="0"/>
    <x v="4"/>
    <x v="0"/>
    <x v="5"/>
    <x v="8"/>
    <x v="0"/>
    <x v="0"/>
    <x v="27"/>
    <x v="0"/>
    <m/>
    <n v="32226000"/>
    <m/>
    <n v="23524980"/>
    <x v="12"/>
    <x v="7"/>
    <x v="6"/>
    <x v="19"/>
  </r>
  <r>
    <x v="0"/>
    <x v="4"/>
    <x v="0"/>
    <x v="5"/>
    <x v="8"/>
    <x v="0"/>
    <x v="0"/>
    <x v="28"/>
    <x v="0"/>
    <m/>
    <n v="12543752.188999999"/>
    <m/>
    <n v="0"/>
    <x v="12"/>
    <x v="7"/>
    <x v="6"/>
    <x v="20"/>
  </r>
  <r>
    <x v="0"/>
    <x v="4"/>
    <x v="0"/>
    <x v="1"/>
    <x v="8"/>
    <x v="0"/>
    <x v="0"/>
    <x v="29"/>
    <x v="0"/>
    <m/>
    <n v="130800000"/>
    <m/>
    <n v="76882000"/>
    <x v="12"/>
    <x v="7"/>
    <x v="6"/>
    <x v="21"/>
  </r>
  <r>
    <x v="0"/>
    <x v="4"/>
    <x v="0"/>
    <x v="8"/>
    <x v="8"/>
    <x v="0"/>
    <x v="0"/>
    <x v="30"/>
    <x v="0"/>
    <m/>
    <n v="26300000"/>
    <m/>
    <n v="0"/>
    <x v="12"/>
    <x v="7"/>
    <x v="6"/>
    <x v="22"/>
  </r>
  <r>
    <x v="0"/>
    <x v="5"/>
    <x v="0"/>
    <x v="0"/>
    <x v="15"/>
    <x v="0"/>
    <x v="0"/>
    <x v="31"/>
    <x v="0"/>
    <m/>
    <n v="2310000"/>
    <n v="0"/>
    <n v="0"/>
    <x v="12"/>
    <x v="18"/>
    <x v="12"/>
    <x v="23"/>
  </r>
  <r>
    <x v="0"/>
    <x v="5"/>
    <x v="0"/>
    <x v="0"/>
    <x v="15"/>
    <x v="0"/>
    <x v="0"/>
    <x v="32"/>
    <x v="0"/>
    <m/>
    <n v="3740000"/>
    <n v="3052865.96062"/>
    <n v="1978724.52856"/>
    <x v="12"/>
    <x v="19"/>
    <x v="1"/>
    <x v="9"/>
  </r>
  <r>
    <x v="0"/>
    <x v="5"/>
    <x v="0"/>
    <x v="9"/>
    <x v="16"/>
    <x v="0"/>
    <x v="0"/>
    <x v="33"/>
    <x v="0"/>
    <m/>
    <n v="2200000"/>
    <n v="702335.67540999991"/>
    <n v="675969.30566000007"/>
    <x v="12"/>
    <x v="20"/>
    <x v="2"/>
    <x v="24"/>
  </r>
  <r>
    <x v="0"/>
    <x v="5"/>
    <x v="0"/>
    <x v="5"/>
    <x v="17"/>
    <x v="0"/>
    <x v="0"/>
    <x v="34"/>
    <x v="0"/>
    <m/>
    <n v="3750000"/>
    <n v="3639861.63693"/>
    <n v="3392146.1676000003"/>
    <x v="12"/>
    <x v="21"/>
    <x v="1"/>
    <x v="25"/>
  </r>
  <r>
    <x v="0"/>
    <x v="5"/>
    <x v="0"/>
    <x v="5"/>
    <x v="17"/>
    <x v="0"/>
    <x v="0"/>
    <x v="35"/>
    <x v="0"/>
    <m/>
    <n v="2600000"/>
    <n v="2571314.0070500001"/>
    <n v="2570938.0471099997"/>
    <x v="12"/>
    <x v="22"/>
    <x v="0"/>
    <x v="26"/>
  </r>
  <r>
    <x v="0"/>
    <x v="5"/>
    <x v="0"/>
    <x v="8"/>
    <x v="18"/>
    <x v="0"/>
    <x v="0"/>
    <x v="36"/>
    <x v="0"/>
    <m/>
    <n v="1743638"/>
    <n v="105475.68238"/>
    <n v="27361.35152"/>
    <x v="12"/>
    <x v="17"/>
    <x v="13"/>
    <x v="27"/>
  </r>
  <r>
    <x v="0"/>
    <x v="5"/>
    <x v="0"/>
    <x v="8"/>
    <x v="18"/>
    <x v="0"/>
    <x v="0"/>
    <x v="37"/>
    <x v="0"/>
    <m/>
    <n v="1600000"/>
    <n v="1442450.3391099998"/>
    <n v="227372.04347999999"/>
    <x v="12"/>
    <x v="23"/>
    <x v="1"/>
    <x v="9"/>
  </r>
  <r>
    <x v="0"/>
    <x v="5"/>
    <x v="0"/>
    <x v="8"/>
    <x v="18"/>
    <x v="0"/>
    <x v="0"/>
    <x v="38"/>
    <x v="0"/>
    <m/>
    <n v="2110000"/>
    <n v="1516941.0222799999"/>
    <n v="1069818.3300800002"/>
    <x v="12"/>
    <x v="13"/>
    <x v="2"/>
    <x v="28"/>
  </r>
  <r>
    <x v="0"/>
    <x v="5"/>
    <x v="0"/>
    <x v="8"/>
    <x v="18"/>
    <x v="0"/>
    <x v="0"/>
    <x v="39"/>
    <x v="0"/>
    <m/>
    <n v="5520000"/>
    <n v="5518318.4793800004"/>
    <n v="2562608.4536299999"/>
    <x v="12"/>
    <x v="24"/>
    <x v="1"/>
    <x v="9"/>
  </r>
  <r>
    <x v="0"/>
    <x v="5"/>
    <x v="0"/>
    <x v="8"/>
    <x v="18"/>
    <x v="0"/>
    <x v="0"/>
    <x v="40"/>
    <x v="0"/>
    <m/>
    <n v="2900000"/>
    <n v="8390.2854499999994"/>
    <n v="4445.8162300000004"/>
    <x v="12"/>
    <x v="18"/>
    <x v="14"/>
    <x v="27"/>
  </r>
  <r>
    <x v="0"/>
    <x v="5"/>
    <x v="0"/>
    <x v="8"/>
    <x v="18"/>
    <x v="0"/>
    <x v="0"/>
    <x v="41"/>
    <x v="0"/>
    <m/>
    <n v="1700000"/>
    <n v="3156.20318"/>
    <n v="1596.20318"/>
    <x v="12"/>
    <x v="18"/>
    <x v="13"/>
    <x v="27"/>
  </r>
  <r>
    <x v="0"/>
    <x v="5"/>
    <x v="0"/>
    <x v="1"/>
    <x v="14"/>
    <x v="0"/>
    <x v="0"/>
    <x v="42"/>
    <x v="0"/>
    <m/>
    <n v="8400000"/>
    <n v="8188286.16273"/>
    <n v="7337675.353219999"/>
    <x v="12"/>
    <x v="25"/>
    <x v="1"/>
    <x v="9"/>
  </r>
  <r>
    <x v="0"/>
    <x v="5"/>
    <x v="0"/>
    <x v="1"/>
    <x v="14"/>
    <x v="0"/>
    <x v="0"/>
    <x v="43"/>
    <x v="0"/>
    <m/>
    <n v="1753614"/>
    <n v="1688998.4175199999"/>
    <n v="1623094.8989000004"/>
    <x v="12"/>
    <x v="26"/>
    <x v="0"/>
    <x v="26"/>
  </r>
  <r>
    <x v="0"/>
    <x v="5"/>
    <x v="0"/>
    <x v="1"/>
    <x v="14"/>
    <x v="0"/>
    <x v="0"/>
    <x v="44"/>
    <x v="0"/>
    <m/>
    <n v="4216500"/>
    <n v="4119821.8514299998"/>
    <n v="4042541.5100300005"/>
    <x v="12"/>
    <x v="26"/>
    <x v="0"/>
    <x v="26"/>
  </r>
  <r>
    <x v="0"/>
    <x v="5"/>
    <x v="0"/>
    <x v="5"/>
    <x v="17"/>
    <x v="0"/>
    <x v="0"/>
    <x v="45"/>
    <x v="0"/>
    <m/>
    <n v="20000000"/>
    <m/>
    <m/>
    <x v="20"/>
    <x v="5"/>
    <x v="6"/>
    <x v="29"/>
  </r>
  <r>
    <x v="0"/>
    <x v="5"/>
    <x v="0"/>
    <x v="5"/>
    <x v="19"/>
    <x v="0"/>
    <x v="0"/>
    <x v="46"/>
    <x v="0"/>
    <m/>
    <n v="1900000"/>
    <m/>
    <m/>
    <x v="21"/>
    <x v="27"/>
    <x v="6"/>
    <x v="30"/>
  </r>
  <r>
    <x v="0"/>
    <x v="5"/>
    <x v="0"/>
    <x v="5"/>
    <x v="19"/>
    <x v="0"/>
    <x v="0"/>
    <x v="47"/>
    <x v="0"/>
    <m/>
    <n v="4200000"/>
    <m/>
    <m/>
    <x v="19"/>
    <x v="17"/>
    <x v="6"/>
    <x v="31"/>
  </r>
  <r>
    <x v="0"/>
    <x v="5"/>
    <x v="0"/>
    <x v="5"/>
    <x v="19"/>
    <x v="0"/>
    <x v="0"/>
    <x v="48"/>
    <x v="0"/>
    <m/>
    <n v="5177000"/>
    <m/>
    <m/>
    <x v="19"/>
    <x v="17"/>
    <x v="6"/>
    <x v="32"/>
  </r>
  <r>
    <x v="0"/>
    <x v="6"/>
    <x v="0"/>
    <x v="1"/>
    <x v="20"/>
    <x v="0"/>
    <x v="0"/>
    <x v="49"/>
    <x v="0"/>
    <m/>
    <n v="3715000"/>
    <n v="3711941.58978"/>
    <n v="3707512.0858200002"/>
    <x v="22"/>
    <x v="7"/>
    <x v="1"/>
    <x v="11"/>
  </r>
  <r>
    <x v="0"/>
    <x v="6"/>
    <x v="0"/>
    <x v="1"/>
    <x v="20"/>
    <x v="0"/>
    <x v="0"/>
    <x v="50"/>
    <x v="0"/>
    <m/>
    <n v="5813000"/>
    <n v="5732396"/>
    <n v="5570823"/>
    <x v="12"/>
    <x v="28"/>
    <x v="1"/>
    <x v="11"/>
  </r>
  <r>
    <x v="0"/>
    <x v="6"/>
    <x v="0"/>
    <x v="1"/>
    <x v="20"/>
    <x v="0"/>
    <x v="0"/>
    <x v="51"/>
    <x v="0"/>
    <m/>
    <n v="1770127"/>
    <n v="1718151.71478"/>
    <n v="1650832"/>
    <x v="12"/>
    <x v="29"/>
    <x v="1"/>
    <x v="11"/>
  </r>
  <r>
    <x v="0"/>
    <x v="6"/>
    <x v="0"/>
    <x v="1"/>
    <x v="20"/>
    <x v="0"/>
    <x v="0"/>
    <x v="52"/>
    <x v="0"/>
    <m/>
    <n v="4000000"/>
    <n v="2649570.8295700001"/>
    <n v="960980.72667"/>
    <x v="12"/>
    <x v="30"/>
    <x v="1"/>
    <x v="11"/>
  </r>
  <r>
    <x v="0"/>
    <x v="6"/>
    <x v="0"/>
    <x v="8"/>
    <x v="21"/>
    <x v="0"/>
    <x v="0"/>
    <x v="53"/>
    <x v="0"/>
    <m/>
    <n v="2730000"/>
    <n v="603770.76642999996"/>
    <n v="563379.12698000006"/>
    <x v="12"/>
    <x v="30"/>
    <x v="1"/>
    <x v="11"/>
  </r>
  <r>
    <x v="0"/>
    <x v="6"/>
    <x v="0"/>
    <x v="8"/>
    <x v="21"/>
    <x v="0"/>
    <x v="0"/>
    <x v="54"/>
    <x v="0"/>
    <m/>
    <n v="2000000"/>
    <n v="1070656.74444"/>
    <n v="819399.51109000004"/>
    <x v="12"/>
    <x v="6"/>
    <x v="1"/>
    <x v="11"/>
  </r>
  <r>
    <x v="0"/>
    <x v="6"/>
    <x v="0"/>
    <x v="8"/>
    <x v="21"/>
    <x v="0"/>
    <x v="0"/>
    <x v="55"/>
    <x v="0"/>
    <m/>
    <n v="3400000"/>
    <n v="124623.52535"/>
    <n v="13449.51281"/>
    <x v="12"/>
    <x v="31"/>
    <x v="1"/>
    <x v="11"/>
  </r>
  <r>
    <x v="0"/>
    <x v="6"/>
    <x v="0"/>
    <x v="8"/>
    <x v="21"/>
    <x v="0"/>
    <x v="0"/>
    <x v="56"/>
    <x v="0"/>
    <m/>
    <n v="4448000"/>
    <n v="3958952.8348099999"/>
    <n v="833517.22701999999"/>
    <x v="12"/>
    <x v="30"/>
    <x v="1"/>
    <x v="11"/>
  </r>
  <r>
    <x v="0"/>
    <x v="6"/>
    <x v="0"/>
    <x v="5"/>
    <x v="22"/>
    <x v="0"/>
    <x v="0"/>
    <x v="57"/>
    <x v="0"/>
    <m/>
    <n v="1100000"/>
    <n v="1096253.23612"/>
    <n v="892983.16842999996"/>
    <x v="12"/>
    <x v="32"/>
    <x v="1"/>
    <x v="11"/>
  </r>
  <r>
    <x v="0"/>
    <x v="6"/>
    <x v="0"/>
    <x v="5"/>
    <x v="22"/>
    <x v="0"/>
    <x v="0"/>
    <x v="58"/>
    <x v="0"/>
    <m/>
    <n v="1000000"/>
    <n v="961564.05536"/>
    <n v="803878.77549999999"/>
    <x v="12"/>
    <x v="32"/>
    <x v="1"/>
    <x v="11"/>
  </r>
  <r>
    <x v="0"/>
    <x v="6"/>
    <x v="0"/>
    <x v="5"/>
    <x v="23"/>
    <x v="0"/>
    <x v="0"/>
    <x v="59"/>
    <x v="0"/>
    <m/>
    <n v="2500000"/>
    <n v="2487357.3569"/>
    <n v="1054772"/>
    <x v="12"/>
    <x v="30"/>
    <x v="1"/>
    <x v="11"/>
  </r>
  <r>
    <x v="0"/>
    <x v="6"/>
    <x v="0"/>
    <x v="6"/>
    <x v="24"/>
    <x v="0"/>
    <x v="0"/>
    <x v="60"/>
    <x v="0"/>
    <m/>
    <n v="2023771.4240000001"/>
    <n v="2004612.6216099998"/>
    <n v="633165.14153000002"/>
    <x v="12"/>
    <x v="30"/>
    <x v="1"/>
    <x v="11"/>
  </r>
  <r>
    <x v="0"/>
    <x v="6"/>
    <x v="0"/>
    <x v="10"/>
    <x v="25"/>
    <x v="0"/>
    <x v="0"/>
    <x v="61"/>
    <x v="0"/>
    <m/>
    <n v="1500000"/>
    <n v="1492019.9834799999"/>
    <n v="1450673.42732"/>
    <x v="12"/>
    <x v="0"/>
    <x v="6"/>
    <x v="11"/>
  </r>
  <r>
    <x v="0"/>
    <x v="6"/>
    <x v="0"/>
    <x v="10"/>
    <x v="25"/>
    <x v="0"/>
    <x v="0"/>
    <x v="62"/>
    <x v="0"/>
    <m/>
    <n v="2500000"/>
    <n v="1833365.2957899999"/>
    <n v="1470926.7498399999"/>
    <x v="12"/>
    <x v="33"/>
    <x v="6"/>
    <x v="11"/>
  </r>
  <r>
    <x v="0"/>
    <x v="7"/>
    <x v="0"/>
    <x v="5"/>
    <x v="7"/>
    <x v="0"/>
    <x v="0"/>
    <x v="63"/>
    <x v="0"/>
    <m/>
    <n v="5000000"/>
    <n v="0"/>
    <n v="0"/>
    <x v="12"/>
    <x v="17"/>
    <x v="6"/>
    <x v="33"/>
  </r>
  <r>
    <x v="0"/>
    <x v="7"/>
    <x v="0"/>
    <x v="5"/>
    <x v="7"/>
    <x v="0"/>
    <x v="0"/>
    <x v="64"/>
    <x v="0"/>
    <m/>
    <n v="3500000"/>
    <n v="0"/>
    <n v="0"/>
    <x v="12"/>
    <x v="17"/>
    <x v="6"/>
    <x v="33"/>
  </r>
  <r>
    <x v="0"/>
    <x v="7"/>
    <x v="0"/>
    <x v="5"/>
    <x v="7"/>
    <x v="0"/>
    <x v="0"/>
    <x v="65"/>
    <x v="0"/>
    <m/>
    <n v="5494000"/>
    <m/>
    <m/>
    <x v="12"/>
    <x v="34"/>
    <x v="6"/>
    <x v="34"/>
  </r>
  <r>
    <x v="0"/>
    <x v="7"/>
    <x v="0"/>
    <x v="1"/>
    <x v="26"/>
    <x v="0"/>
    <x v="0"/>
    <x v="66"/>
    <x v="0"/>
    <m/>
    <n v="5900000"/>
    <n v="5771602"/>
    <n v="5428259"/>
    <x v="12"/>
    <x v="1"/>
    <x v="6"/>
    <x v="11"/>
  </r>
  <r>
    <x v="0"/>
    <x v="7"/>
    <x v="0"/>
    <x v="1"/>
    <x v="27"/>
    <x v="0"/>
    <x v="0"/>
    <x v="67"/>
    <x v="0"/>
    <m/>
    <n v="3000000"/>
    <n v="1699931"/>
    <n v="439863"/>
    <x v="12"/>
    <x v="34"/>
    <x v="6"/>
    <x v="11"/>
  </r>
  <r>
    <x v="0"/>
    <x v="7"/>
    <x v="0"/>
    <x v="1"/>
    <x v="28"/>
    <x v="0"/>
    <x v="0"/>
    <x v="68"/>
    <x v="0"/>
    <m/>
    <n v="3000000"/>
    <n v="2160908"/>
    <n v="749639"/>
    <x v="12"/>
    <x v="32"/>
    <x v="6"/>
    <x v="11"/>
  </r>
  <r>
    <x v="0"/>
    <x v="7"/>
    <x v="0"/>
    <x v="7"/>
    <x v="29"/>
    <x v="0"/>
    <x v="0"/>
    <x v="69"/>
    <x v="0"/>
    <m/>
    <n v="1000000"/>
    <n v="989297"/>
    <n v="199422"/>
    <x v="12"/>
    <x v="30"/>
    <x v="6"/>
    <x v="11"/>
  </r>
  <r>
    <x v="0"/>
    <x v="7"/>
    <x v="0"/>
    <x v="6"/>
    <x v="30"/>
    <x v="0"/>
    <x v="0"/>
    <x v="70"/>
    <x v="0"/>
    <m/>
    <n v="1517829"/>
    <n v="1316051"/>
    <n v="725356"/>
    <x v="12"/>
    <x v="13"/>
    <x v="6"/>
    <x v="11"/>
  </r>
  <r>
    <x v="1"/>
    <x v="8"/>
    <x v="1"/>
    <x v="9"/>
    <x v="8"/>
    <x v="0"/>
    <x v="1"/>
    <x v="12"/>
    <x v="0"/>
    <n v="500000"/>
    <n v="2350000"/>
    <n v="2064650.0142999999"/>
    <n v="1435907"/>
    <x v="12"/>
    <x v="15"/>
    <x v="6"/>
    <x v="35"/>
  </r>
  <r>
    <x v="1"/>
    <x v="8"/>
    <x v="1"/>
    <x v="10"/>
    <x v="8"/>
    <x v="0"/>
    <x v="2"/>
    <x v="12"/>
    <x v="0"/>
    <n v="72702"/>
    <n v="1134702"/>
    <n v="387110.56057999999"/>
    <n v="180273"/>
    <x v="12"/>
    <x v="27"/>
    <x v="6"/>
    <x v="9"/>
  </r>
  <r>
    <x v="1"/>
    <x v="8"/>
    <x v="1"/>
    <x v="3"/>
    <x v="8"/>
    <x v="0"/>
    <x v="3"/>
    <x v="12"/>
    <x v="0"/>
    <n v="2500000"/>
    <n v="2500000"/>
    <n v="1218477.3228"/>
    <n v="115458"/>
    <x v="12"/>
    <x v="35"/>
    <x v="6"/>
    <x v="9"/>
  </r>
  <r>
    <x v="1"/>
    <x v="8"/>
    <x v="1"/>
    <x v="1"/>
    <x v="8"/>
    <x v="0"/>
    <x v="4"/>
    <x v="12"/>
    <x v="0"/>
    <n v="1450000"/>
    <n v="1450000"/>
    <n v="1114943.40965"/>
    <n v="1023623"/>
    <x v="12"/>
    <x v="36"/>
    <x v="6"/>
    <x v="35"/>
  </r>
  <r>
    <x v="1"/>
    <x v="8"/>
    <x v="1"/>
    <x v="1"/>
    <x v="8"/>
    <x v="0"/>
    <x v="5"/>
    <x v="12"/>
    <x v="0"/>
    <n v="2086885"/>
    <n v="2306885"/>
    <n v="2278224.0315999999"/>
    <n v="1921212"/>
    <x v="12"/>
    <x v="15"/>
    <x v="6"/>
    <x v="36"/>
  </r>
  <r>
    <x v="1"/>
    <x v="8"/>
    <x v="1"/>
    <x v="1"/>
    <x v="8"/>
    <x v="0"/>
    <x v="6"/>
    <x v="12"/>
    <x v="0"/>
    <n v="2139000"/>
    <n v="2139000"/>
    <n v="2127611.2351899999"/>
    <n v="88331"/>
    <x v="12"/>
    <x v="17"/>
    <x v="6"/>
    <x v="35"/>
  </r>
  <r>
    <x v="1"/>
    <x v="8"/>
    <x v="1"/>
    <x v="11"/>
    <x v="8"/>
    <x v="0"/>
    <x v="0"/>
    <x v="12"/>
    <x v="0"/>
    <n v="5675885"/>
    <n v="5895885"/>
    <n v="5520778.6764399996"/>
    <n v="3033166"/>
    <x v="12"/>
    <x v="7"/>
    <x v="6"/>
    <x v="11"/>
  </r>
  <r>
    <x v="1"/>
    <x v="8"/>
    <x v="1"/>
    <x v="8"/>
    <x v="8"/>
    <x v="0"/>
    <x v="7"/>
    <x v="12"/>
    <x v="0"/>
    <n v="1200000"/>
    <n v="4906524"/>
    <n v="1347.913"/>
    <n v="1347.913"/>
    <x v="12"/>
    <x v="17"/>
    <x v="6"/>
    <x v="37"/>
  </r>
  <r>
    <x v="1"/>
    <x v="8"/>
    <x v="1"/>
    <x v="5"/>
    <x v="8"/>
    <x v="0"/>
    <x v="8"/>
    <x v="12"/>
    <x v="0"/>
    <n v="1800000"/>
    <n v="1800000"/>
    <n v="1777648.38674"/>
    <n v="1657587"/>
    <x v="12"/>
    <x v="33"/>
    <x v="6"/>
    <x v="36"/>
  </r>
  <r>
    <x v="1"/>
    <x v="8"/>
    <x v="2"/>
    <x v="3"/>
    <x v="8"/>
    <x v="0"/>
    <x v="9"/>
    <x v="12"/>
    <x v="0"/>
    <n v="1500000"/>
    <n v="1500000"/>
    <n v="65993.354000000007"/>
    <n v="40170.353999999999"/>
    <x v="12"/>
    <x v="36"/>
    <x v="6"/>
    <x v="38"/>
  </r>
  <r>
    <x v="1"/>
    <x v="8"/>
    <x v="2"/>
    <x v="3"/>
    <x v="8"/>
    <x v="0"/>
    <x v="10"/>
    <x v="12"/>
    <x v="0"/>
    <n v="1500000"/>
    <n v="1500000"/>
    <n v="1439636.9235699999"/>
    <n v="567854.47593000007"/>
    <x v="12"/>
    <x v="37"/>
    <x v="6"/>
    <x v="38"/>
  </r>
  <r>
    <x v="1"/>
    <x v="8"/>
    <x v="2"/>
    <x v="3"/>
    <x v="8"/>
    <x v="0"/>
    <x v="11"/>
    <x v="12"/>
    <x v="0"/>
    <n v="1000000"/>
    <n v="1000000"/>
    <n v="9093.0596500000011"/>
    <n v="7909.6372599999995"/>
    <x v="12"/>
    <x v="38"/>
    <x v="6"/>
    <x v="38"/>
  </r>
  <r>
    <x v="1"/>
    <x v="8"/>
    <x v="2"/>
    <x v="11"/>
    <x v="8"/>
    <x v="0"/>
    <x v="0"/>
    <x v="12"/>
    <x v="0"/>
    <n v="4000000"/>
    <n v="4000000"/>
    <n v="1514723.3372199999"/>
    <n v="615934.46719000011"/>
    <x v="12"/>
    <x v="7"/>
    <x v="6"/>
    <x v="11"/>
  </r>
  <r>
    <x v="1"/>
    <x v="8"/>
    <x v="2"/>
    <x v="8"/>
    <x v="8"/>
    <x v="0"/>
    <x v="12"/>
    <x v="12"/>
    <x v="0"/>
    <n v="1091961"/>
    <n v="1091961"/>
    <n v="34970.849000000002"/>
    <n v="0"/>
    <x v="12"/>
    <x v="17"/>
    <x v="6"/>
    <x v="36"/>
  </r>
  <r>
    <x v="1"/>
    <x v="8"/>
    <x v="2"/>
    <x v="12"/>
    <x v="8"/>
    <x v="0"/>
    <x v="13"/>
    <x v="12"/>
    <x v="0"/>
    <n v="3500000"/>
    <n v="3500000"/>
    <n v="0"/>
    <n v="0"/>
    <x v="12"/>
    <x v="17"/>
    <x v="6"/>
    <x v="36"/>
  </r>
  <r>
    <x v="1"/>
    <x v="9"/>
    <x v="0"/>
    <x v="5"/>
    <x v="8"/>
    <x v="0"/>
    <x v="14"/>
    <x v="12"/>
    <x v="0"/>
    <n v="1092152"/>
    <n v="1092152"/>
    <n v="912990"/>
    <n v="225847"/>
    <x v="12"/>
    <x v="39"/>
    <x v="6"/>
    <x v="35"/>
  </r>
  <r>
    <x v="1"/>
    <x v="9"/>
    <x v="0"/>
    <x v="1"/>
    <x v="8"/>
    <x v="0"/>
    <x v="15"/>
    <x v="12"/>
    <x v="0"/>
    <n v="7187373"/>
    <n v="7267373"/>
    <n v="7185043"/>
    <n v="3241237"/>
    <x v="12"/>
    <x v="40"/>
    <x v="6"/>
    <x v="35"/>
  </r>
  <r>
    <x v="1"/>
    <x v="9"/>
    <x v="0"/>
    <x v="1"/>
    <x v="8"/>
    <x v="0"/>
    <x v="16"/>
    <x v="12"/>
    <x v="0"/>
    <n v="10125000"/>
    <n v="10125000"/>
    <n v="9926536"/>
    <n v="496888"/>
    <x v="12"/>
    <x v="41"/>
    <x v="6"/>
    <x v="35"/>
  </r>
  <r>
    <x v="1"/>
    <x v="9"/>
    <x v="0"/>
    <x v="1"/>
    <x v="8"/>
    <x v="0"/>
    <x v="17"/>
    <x v="12"/>
    <x v="0"/>
    <n v="10700000"/>
    <n v="10700000"/>
    <n v="10001729"/>
    <n v="2668575"/>
    <x v="12"/>
    <x v="30"/>
    <x v="6"/>
    <x v="35"/>
  </r>
  <r>
    <x v="1"/>
    <x v="9"/>
    <x v="0"/>
    <x v="1"/>
    <x v="8"/>
    <x v="0"/>
    <x v="18"/>
    <x v="12"/>
    <x v="0"/>
    <n v="1788831"/>
    <n v="1788831"/>
    <n v="836383"/>
    <n v="0"/>
    <x v="12"/>
    <x v="42"/>
    <x v="6"/>
    <x v="39"/>
  </r>
  <r>
    <x v="1"/>
    <x v="9"/>
    <x v="0"/>
    <x v="1"/>
    <x v="8"/>
    <x v="0"/>
    <x v="19"/>
    <x v="12"/>
    <x v="0"/>
    <n v="1500000"/>
    <n v="1500000"/>
    <n v="1409941"/>
    <n v="0"/>
    <x v="12"/>
    <x v="36"/>
    <x v="6"/>
    <x v="9"/>
  </r>
  <r>
    <x v="1"/>
    <x v="9"/>
    <x v="0"/>
    <x v="1"/>
    <x v="8"/>
    <x v="0"/>
    <x v="20"/>
    <x v="12"/>
    <x v="0"/>
    <n v="2900000"/>
    <n v="2900000"/>
    <n v="0"/>
    <n v="0"/>
    <x v="12"/>
    <x v="17"/>
    <x v="6"/>
    <x v="40"/>
  </r>
  <r>
    <x v="1"/>
    <x v="9"/>
    <x v="0"/>
    <x v="1"/>
    <x v="8"/>
    <x v="0"/>
    <x v="20"/>
    <x v="12"/>
    <x v="0"/>
    <n v="3633000"/>
    <n v="3633000"/>
    <n v="0"/>
    <n v="0"/>
    <x v="12"/>
    <x v="17"/>
    <x v="6"/>
    <x v="41"/>
  </r>
  <r>
    <x v="1"/>
    <x v="9"/>
    <x v="0"/>
    <x v="1"/>
    <x v="8"/>
    <x v="0"/>
    <x v="20"/>
    <x v="12"/>
    <x v="0"/>
    <n v="1380000"/>
    <n v="1380000"/>
    <n v="0"/>
    <n v="0"/>
    <x v="12"/>
    <x v="17"/>
    <x v="6"/>
    <x v="42"/>
  </r>
  <r>
    <x v="1"/>
    <x v="9"/>
    <x v="0"/>
    <x v="1"/>
    <x v="8"/>
    <x v="0"/>
    <x v="21"/>
    <x v="12"/>
    <x v="0"/>
    <n v="39214204"/>
    <n v="39294204"/>
    <n v="29359632"/>
    <n v="6406700"/>
    <x v="12"/>
    <x v="43"/>
    <x v="6"/>
    <x v="43"/>
  </r>
  <r>
    <x v="1"/>
    <x v="9"/>
    <x v="0"/>
    <x v="3"/>
    <x v="8"/>
    <x v="0"/>
    <x v="14"/>
    <x v="12"/>
    <x v="0"/>
    <n v="1000000"/>
    <n v="1000000"/>
    <n v="706252"/>
    <n v="385985"/>
    <x v="12"/>
    <x v="44"/>
    <x v="6"/>
    <x v="35"/>
  </r>
  <r>
    <x v="1"/>
    <x v="10"/>
    <x v="0"/>
    <x v="6"/>
    <x v="31"/>
    <x v="1"/>
    <x v="22"/>
    <x v="71"/>
    <x v="0"/>
    <n v="2276743"/>
    <n v="2276743"/>
    <n v="2180272"/>
    <n v="359184"/>
    <x v="12"/>
    <x v="45"/>
    <x v="6"/>
    <x v="11"/>
  </r>
  <r>
    <x v="1"/>
    <x v="10"/>
    <x v="0"/>
    <x v="6"/>
    <x v="31"/>
    <x v="2"/>
    <x v="23"/>
    <x v="72"/>
    <x v="0"/>
    <n v="4200000"/>
    <n v="4200000"/>
    <n v="0"/>
    <n v="0"/>
    <x v="12"/>
    <x v="7"/>
    <x v="6"/>
    <x v="11"/>
  </r>
  <r>
    <x v="1"/>
    <x v="10"/>
    <x v="0"/>
    <x v="6"/>
    <x v="32"/>
    <x v="2"/>
    <x v="23"/>
    <x v="73"/>
    <x v="0"/>
    <n v="1050000"/>
    <n v="1050000"/>
    <n v="0"/>
    <n v="0"/>
    <x v="12"/>
    <x v="7"/>
    <x v="6"/>
    <x v="11"/>
  </r>
  <r>
    <x v="1"/>
    <x v="10"/>
    <x v="0"/>
    <x v="1"/>
    <x v="33"/>
    <x v="3"/>
    <x v="24"/>
    <x v="74"/>
    <x v="0"/>
    <n v="1200000"/>
    <n v="1200000"/>
    <n v="633963"/>
    <s v="ND"/>
    <x v="12"/>
    <x v="7"/>
    <x v="6"/>
    <x v="11"/>
  </r>
  <r>
    <x v="1"/>
    <x v="10"/>
    <x v="0"/>
    <x v="9"/>
    <x v="34"/>
    <x v="4"/>
    <x v="25"/>
    <x v="75"/>
    <x v="0"/>
    <n v="2500000"/>
    <n v="2500000"/>
    <n v="60767"/>
    <s v="ND"/>
    <x v="12"/>
    <x v="7"/>
    <x v="6"/>
    <x v="11"/>
  </r>
  <r>
    <x v="1"/>
    <x v="10"/>
    <x v="0"/>
    <x v="8"/>
    <x v="35"/>
    <x v="5"/>
    <x v="26"/>
    <x v="76"/>
    <x v="0"/>
    <n v="3000000"/>
    <n v="1630850"/>
    <n v="1206759"/>
    <n v="905796"/>
    <x v="12"/>
    <x v="7"/>
    <x v="6"/>
    <x v="11"/>
  </r>
  <r>
    <x v="1"/>
    <x v="10"/>
    <x v="0"/>
    <x v="3"/>
    <x v="36"/>
    <x v="6"/>
    <x v="27"/>
    <x v="77"/>
    <x v="0"/>
    <n v="1000000"/>
    <n v="1000000"/>
    <n v="998536"/>
    <s v="ND"/>
    <x v="12"/>
    <x v="7"/>
    <x v="6"/>
    <x v="11"/>
  </r>
  <r>
    <x v="1"/>
    <x v="10"/>
    <x v="0"/>
    <x v="13"/>
    <x v="37"/>
    <x v="7"/>
    <x v="28"/>
    <x v="78"/>
    <x v="0"/>
    <n v="136000000"/>
    <n v="136000000"/>
    <m/>
    <s v="ND"/>
    <x v="12"/>
    <x v="45"/>
    <x v="6"/>
    <x v="11"/>
  </r>
  <r>
    <x v="1"/>
    <x v="11"/>
    <x v="3"/>
    <x v="1"/>
    <x v="8"/>
    <x v="0"/>
    <x v="29"/>
    <x v="12"/>
    <x v="0"/>
    <n v="1040000"/>
    <n v="1590000"/>
    <n v="1399975"/>
    <n v="1345682"/>
    <x v="12"/>
    <x v="32"/>
    <x v="6"/>
    <x v="11"/>
  </r>
  <r>
    <x v="1"/>
    <x v="11"/>
    <x v="3"/>
    <x v="1"/>
    <x v="8"/>
    <x v="0"/>
    <x v="30"/>
    <x v="12"/>
    <x v="0"/>
    <n v="3000000"/>
    <n v="3000000"/>
    <n v="2586220"/>
    <n v="2301854"/>
    <x v="12"/>
    <x v="32"/>
    <x v="6"/>
    <x v="11"/>
  </r>
  <r>
    <x v="1"/>
    <x v="11"/>
    <x v="3"/>
    <x v="1"/>
    <x v="8"/>
    <x v="0"/>
    <x v="31"/>
    <x v="12"/>
    <x v="0"/>
    <n v="3000000"/>
    <n v="3000000"/>
    <n v="1364878"/>
    <n v="0"/>
    <x v="12"/>
    <x v="36"/>
    <x v="6"/>
    <x v="11"/>
  </r>
  <r>
    <x v="1"/>
    <x v="11"/>
    <x v="3"/>
    <x v="1"/>
    <x v="8"/>
    <x v="0"/>
    <x v="32"/>
    <x v="12"/>
    <x v="0"/>
    <n v="1251000"/>
    <n v="1251000"/>
    <n v="0"/>
    <n v="0"/>
    <x v="12"/>
    <x v="17"/>
    <x v="6"/>
    <x v="11"/>
  </r>
  <r>
    <x v="1"/>
    <x v="11"/>
    <x v="3"/>
    <x v="1"/>
    <x v="8"/>
    <x v="0"/>
    <x v="33"/>
    <x v="12"/>
    <x v="0"/>
    <n v="8291000"/>
    <n v="8841000"/>
    <n v="5351073"/>
    <n v="3647536"/>
    <x v="12"/>
    <x v="7"/>
    <x v="6"/>
    <x v="11"/>
  </r>
  <r>
    <x v="1"/>
    <x v="11"/>
    <x v="3"/>
    <x v="8"/>
    <x v="8"/>
    <x v="0"/>
    <x v="34"/>
    <x v="12"/>
    <x v="0"/>
    <n v="610000"/>
    <n v="2010000"/>
    <n v="1848114"/>
    <n v="1398553"/>
    <x v="12"/>
    <x v="46"/>
    <x v="6"/>
    <x v="11"/>
  </r>
  <r>
    <x v="1"/>
    <x v="11"/>
    <x v="3"/>
    <x v="8"/>
    <x v="8"/>
    <x v="0"/>
    <x v="35"/>
    <x v="12"/>
    <x v="0"/>
    <n v="1200000"/>
    <n v="3134000"/>
    <n v="2399105"/>
    <n v="742717"/>
    <x v="12"/>
    <x v="47"/>
    <x v="6"/>
    <x v="11"/>
  </r>
  <r>
    <x v="1"/>
    <x v="11"/>
    <x v="3"/>
    <x v="8"/>
    <x v="8"/>
    <x v="0"/>
    <x v="36"/>
    <x v="12"/>
    <x v="0"/>
    <n v="1500000"/>
    <n v="2608300"/>
    <n v="1401097"/>
    <n v="2238"/>
    <x v="12"/>
    <x v="36"/>
    <x v="6"/>
    <x v="44"/>
  </r>
  <r>
    <x v="1"/>
    <x v="11"/>
    <x v="3"/>
    <x v="8"/>
    <x v="8"/>
    <x v="0"/>
    <x v="37"/>
    <x v="12"/>
    <x v="0"/>
    <n v="3310000"/>
    <n v="7752300"/>
    <n v="5648316"/>
    <n v="2143508"/>
    <x v="12"/>
    <x v="48"/>
    <x v="6"/>
    <x v="11"/>
  </r>
  <r>
    <x v="1"/>
    <x v="11"/>
    <x v="3"/>
    <x v="2"/>
    <x v="8"/>
    <x v="0"/>
    <x v="38"/>
    <x v="12"/>
    <x v="0"/>
    <n v="415000"/>
    <n v="1127000"/>
    <n v="926530"/>
    <n v="907820"/>
    <x v="12"/>
    <x v="32"/>
    <x v="6"/>
    <x v="45"/>
  </r>
  <r>
    <x v="1"/>
    <x v="11"/>
    <x v="3"/>
    <x v="2"/>
    <x v="8"/>
    <x v="0"/>
    <x v="39"/>
    <x v="12"/>
    <x v="0"/>
    <n v="2380000"/>
    <n v="2380000"/>
    <n v="567280"/>
    <n v="0"/>
    <x v="12"/>
    <x v="39"/>
    <x v="6"/>
    <x v="11"/>
  </r>
  <r>
    <x v="1"/>
    <x v="11"/>
    <x v="3"/>
    <x v="2"/>
    <x v="8"/>
    <x v="0"/>
    <x v="40"/>
    <x v="12"/>
    <x v="0"/>
    <n v="2795000"/>
    <n v="3507000"/>
    <n v="1493810"/>
    <n v="907820"/>
    <x v="12"/>
    <x v="7"/>
    <x v="6"/>
    <x v="11"/>
  </r>
  <r>
    <x v="1"/>
    <x v="11"/>
    <x v="3"/>
    <x v="10"/>
    <x v="8"/>
    <x v="0"/>
    <x v="41"/>
    <x v="12"/>
    <x v="0"/>
    <n v="1000000"/>
    <n v="1000000"/>
    <n v="893898"/>
    <n v="690814"/>
    <x v="12"/>
    <x v="13"/>
    <x v="6"/>
    <x v="46"/>
  </r>
  <r>
    <x v="1"/>
    <x v="11"/>
    <x v="3"/>
    <x v="10"/>
    <x v="8"/>
    <x v="0"/>
    <x v="42"/>
    <x v="12"/>
    <x v="0"/>
    <n v="1500000"/>
    <n v="1500000"/>
    <n v="1490573"/>
    <n v="1167398"/>
    <x v="12"/>
    <x v="11"/>
    <x v="6"/>
    <x v="11"/>
  </r>
  <r>
    <x v="1"/>
    <x v="11"/>
    <x v="3"/>
    <x v="10"/>
    <x v="8"/>
    <x v="0"/>
    <x v="40"/>
    <x v="12"/>
    <x v="0"/>
    <n v="2500000"/>
    <n v="2500000"/>
    <n v="2384471"/>
    <n v="1858212"/>
    <x v="12"/>
    <x v="7"/>
    <x v="6"/>
    <x v="11"/>
  </r>
  <r>
    <x v="1"/>
    <x v="11"/>
    <x v="3"/>
    <x v="3"/>
    <x v="8"/>
    <x v="0"/>
    <x v="14"/>
    <x v="12"/>
    <x v="0"/>
    <n v="1200000"/>
    <n v="1200000"/>
    <n v="1182853"/>
    <n v="996542"/>
    <x v="12"/>
    <x v="49"/>
    <x v="6"/>
    <x v="11"/>
  </r>
  <r>
    <x v="1"/>
    <x v="11"/>
    <x v="3"/>
    <x v="0"/>
    <x v="8"/>
    <x v="0"/>
    <x v="14"/>
    <x v="12"/>
    <x v="0"/>
    <n v="800000"/>
    <n v="1650000"/>
    <n v="990669"/>
    <n v="967483"/>
    <x v="12"/>
    <x v="32"/>
    <x v="6"/>
    <x v="47"/>
  </r>
  <r>
    <x v="1"/>
    <x v="11"/>
    <x v="3"/>
    <x v="6"/>
    <x v="8"/>
    <x v="0"/>
    <x v="32"/>
    <x v="12"/>
    <x v="0"/>
    <n v="2754006"/>
    <n v="2754006"/>
    <n v="0"/>
    <n v="0"/>
    <x v="12"/>
    <x v="17"/>
    <x v="6"/>
    <x v="48"/>
  </r>
  <r>
    <x v="1"/>
    <x v="11"/>
    <x v="3"/>
    <x v="6"/>
    <x v="8"/>
    <x v="0"/>
    <x v="43"/>
    <x v="12"/>
    <x v="0"/>
    <n v="1770800"/>
    <n v="1770800"/>
    <n v="1415972"/>
    <n v="13708"/>
    <x v="12"/>
    <x v="34"/>
    <x v="6"/>
    <x v="49"/>
  </r>
  <r>
    <x v="1"/>
    <x v="11"/>
    <x v="3"/>
    <x v="6"/>
    <x v="8"/>
    <x v="0"/>
    <x v="40"/>
    <x v="12"/>
    <x v="0"/>
    <n v="4524806"/>
    <n v="4524806"/>
    <n v="1415972"/>
    <n v="13708"/>
    <x v="12"/>
    <x v="7"/>
    <x v="6"/>
    <x v="11"/>
  </r>
  <r>
    <x v="1"/>
    <x v="11"/>
    <x v="4"/>
    <x v="1"/>
    <x v="8"/>
    <x v="0"/>
    <x v="44"/>
    <x v="12"/>
    <x v="0"/>
    <n v="1056371"/>
    <n v="1056371"/>
    <n v="1028094"/>
    <n v="1017397"/>
    <x v="12"/>
    <x v="29"/>
    <x v="6"/>
    <x v="11"/>
  </r>
  <r>
    <x v="1"/>
    <x v="11"/>
    <x v="4"/>
    <x v="1"/>
    <x v="8"/>
    <x v="0"/>
    <x v="45"/>
    <x v="12"/>
    <x v="0"/>
    <n v="1088088"/>
    <n v="1088088"/>
    <n v="1086807"/>
    <n v="1055880"/>
    <x v="12"/>
    <x v="28"/>
    <x v="6"/>
    <x v="11"/>
  </r>
  <r>
    <x v="1"/>
    <x v="11"/>
    <x v="4"/>
    <x v="1"/>
    <x v="8"/>
    <x v="0"/>
    <x v="40"/>
    <x v="12"/>
    <x v="0"/>
    <n v="2144459"/>
    <n v="2144459"/>
    <n v="2114901"/>
    <n v="2073277"/>
    <x v="12"/>
    <x v="7"/>
    <x v="6"/>
    <x v="11"/>
  </r>
  <r>
    <x v="1"/>
    <x v="11"/>
    <x v="4"/>
    <x v="6"/>
    <x v="8"/>
    <x v="0"/>
    <x v="0"/>
    <x v="12"/>
    <x v="0"/>
    <n v="1275529"/>
    <n v="1275529"/>
    <n v="1275529"/>
    <n v="366834"/>
    <x v="12"/>
    <x v="33"/>
    <x v="6"/>
    <x v="11"/>
  </r>
  <r>
    <x v="1"/>
    <x v="11"/>
    <x v="4"/>
    <x v="6"/>
    <x v="8"/>
    <x v="0"/>
    <x v="0"/>
    <x v="12"/>
    <x v="0"/>
    <m/>
    <m/>
    <n v="17022505"/>
    <n v="2215327"/>
    <x v="12"/>
    <x v="50"/>
    <x v="6"/>
    <x v="11"/>
  </r>
  <r>
    <x v="1"/>
    <x v="11"/>
    <x v="4"/>
    <x v="6"/>
    <x v="8"/>
    <x v="0"/>
    <x v="40"/>
    <x v="12"/>
    <x v="0"/>
    <n v="1275529"/>
    <m/>
    <n v="18298034"/>
    <n v="2582161"/>
    <x v="12"/>
    <x v="7"/>
    <x v="6"/>
    <x v="11"/>
  </r>
  <r>
    <x v="1"/>
    <x v="11"/>
    <x v="4"/>
    <x v="14"/>
    <x v="8"/>
    <x v="0"/>
    <x v="14"/>
    <x v="12"/>
    <x v="0"/>
    <n v="50000000"/>
    <n v="50000000"/>
    <m/>
    <n v="38500000"/>
    <x v="23"/>
    <x v="46"/>
    <x v="6"/>
    <x v="11"/>
  </r>
  <r>
    <x v="1"/>
    <x v="11"/>
    <x v="4"/>
    <x v="13"/>
    <x v="8"/>
    <x v="0"/>
    <x v="0"/>
    <x v="12"/>
    <x v="0"/>
    <n v="1200000"/>
    <n v="1200000"/>
    <m/>
    <m/>
    <x v="12"/>
    <x v="32"/>
    <x v="6"/>
    <x v="11"/>
  </r>
  <r>
    <x v="1"/>
    <x v="11"/>
    <x v="4"/>
    <x v="13"/>
    <x v="8"/>
    <x v="0"/>
    <x v="0"/>
    <x v="12"/>
    <x v="0"/>
    <n v="2031000"/>
    <n v="2031000"/>
    <m/>
    <m/>
    <x v="12"/>
    <x v="7"/>
    <x v="6"/>
    <x v="50"/>
  </r>
  <r>
    <x v="1"/>
    <x v="11"/>
    <x v="4"/>
    <x v="13"/>
    <x v="8"/>
    <x v="0"/>
    <x v="0"/>
    <x v="12"/>
    <x v="0"/>
    <n v="2000000"/>
    <n v="2000000"/>
    <m/>
    <m/>
    <x v="12"/>
    <x v="51"/>
    <x v="6"/>
    <x v="11"/>
  </r>
  <r>
    <x v="1"/>
    <x v="11"/>
    <x v="4"/>
    <x v="13"/>
    <x v="8"/>
    <x v="0"/>
    <x v="0"/>
    <x v="12"/>
    <x v="0"/>
    <n v="3600000"/>
    <n v="3600000"/>
    <n v="3600000"/>
    <m/>
    <x v="12"/>
    <x v="52"/>
    <x v="6"/>
    <x v="51"/>
  </r>
  <r>
    <x v="1"/>
    <x v="11"/>
    <x v="4"/>
    <x v="13"/>
    <x v="8"/>
    <x v="0"/>
    <x v="33"/>
    <x v="12"/>
    <x v="0"/>
    <n v="8831000"/>
    <n v="8831000"/>
    <n v="3600000"/>
    <n v="0"/>
    <x v="12"/>
    <x v="7"/>
    <x v="6"/>
    <x v="11"/>
  </r>
  <r>
    <x v="1"/>
    <x v="12"/>
    <x v="0"/>
    <x v="6"/>
    <x v="8"/>
    <x v="0"/>
    <x v="46"/>
    <x v="12"/>
    <x v="0"/>
    <n v="1050000"/>
    <n v="1050000"/>
    <n v="0"/>
    <n v="0"/>
    <x v="12"/>
    <x v="17"/>
    <x v="6"/>
    <x v="52"/>
  </r>
  <r>
    <x v="1"/>
    <x v="12"/>
    <x v="0"/>
    <x v="6"/>
    <x v="8"/>
    <x v="0"/>
    <x v="46"/>
    <x v="12"/>
    <x v="0"/>
    <n v="3000000"/>
    <n v="3000000"/>
    <n v="0"/>
    <n v="0"/>
    <x v="12"/>
    <x v="17"/>
    <x v="6"/>
    <x v="53"/>
  </r>
  <r>
    <x v="1"/>
    <x v="12"/>
    <x v="0"/>
    <x v="6"/>
    <x v="8"/>
    <x v="0"/>
    <x v="47"/>
    <x v="12"/>
    <x v="0"/>
    <n v="2782686"/>
    <n v="2782686"/>
    <n v="2590291"/>
    <n v="179870"/>
    <x v="12"/>
    <x v="53"/>
    <x v="6"/>
    <x v="54"/>
  </r>
  <r>
    <x v="1"/>
    <x v="12"/>
    <x v="0"/>
    <x v="11"/>
    <x v="8"/>
    <x v="0"/>
    <x v="0"/>
    <x v="12"/>
    <x v="0"/>
    <n v="6832686"/>
    <n v="6832686"/>
    <n v="2590291"/>
    <n v="179870"/>
    <x v="12"/>
    <x v="7"/>
    <x v="6"/>
    <x v="11"/>
  </r>
  <r>
    <x v="1"/>
    <x v="12"/>
    <x v="0"/>
    <x v="1"/>
    <x v="8"/>
    <x v="0"/>
    <x v="48"/>
    <x v="12"/>
    <x v="0"/>
    <n v="3000000"/>
    <n v="3000000"/>
    <n v="0"/>
    <n v="0"/>
    <x v="12"/>
    <x v="7"/>
    <x v="6"/>
    <x v="55"/>
  </r>
  <r>
    <x v="1"/>
    <x v="12"/>
    <x v="0"/>
    <x v="1"/>
    <x v="8"/>
    <x v="0"/>
    <x v="49"/>
    <x v="12"/>
    <x v="0"/>
    <n v="4500000"/>
    <n v="4500000"/>
    <n v="3801162"/>
    <n v="399109"/>
    <x v="12"/>
    <x v="54"/>
    <x v="6"/>
    <x v="35"/>
  </r>
  <r>
    <x v="1"/>
    <x v="12"/>
    <x v="0"/>
    <x v="1"/>
    <x v="8"/>
    <x v="0"/>
    <x v="50"/>
    <x v="12"/>
    <x v="0"/>
    <n v="15000000"/>
    <n v="4300000"/>
    <n v="3782556"/>
    <n v="821935"/>
    <x v="12"/>
    <x v="55"/>
    <x v="6"/>
    <x v="35"/>
  </r>
  <r>
    <x v="1"/>
    <x v="12"/>
    <x v="0"/>
    <x v="1"/>
    <x v="8"/>
    <x v="0"/>
    <x v="51"/>
    <x v="12"/>
    <x v="0"/>
    <n v="15000000"/>
    <n v="4875000"/>
    <n v="4730789"/>
    <n v="421255"/>
    <x v="12"/>
    <x v="56"/>
    <x v="6"/>
    <x v="35"/>
  </r>
  <r>
    <x v="1"/>
    <x v="12"/>
    <x v="0"/>
    <x v="1"/>
    <x v="8"/>
    <x v="0"/>
    <x v="52"/>
    <x v="12"/>
    <x v="0"/>
    <n v="4500000"/>
    <n v="4500000"/>
    <n v="4191770"/>
    <n v="2184926"/>
    <x v="12"/>
    <x v="57"/>
    <x v="6"/>
    <x v="35"/>
  </r>
  <r>
    <x v="1"/>
    <x v="12"/>
    <x v="0"/>
    <x v="1"/>
    <x v="8"/>
    <x v="0"/>
    <x v="53"/>
    <x v="12"/>
    <x v="0"/>
    <n v="500000"/>
    <n v="1100000"/>
    <n v="616982"/>
    <n v="262446"/>
    <x v="12"/>
    <x v="58"/>
    <x v="6"/>
    <x v="35"/>
  </r>
  <r>
    <x v="1"/>
    <x v="12"/>
    <x v="0"/>
    <x v="1"/>
    <x v="8"/>
    <x v="0"/>
    <x v="54"/>
    <x v="12"/>
    <x v="0"/>
    <n v="1000000"/>
    <n v="1671326"/>
    <n v="1251753"/>
    <n v="1215635"/>
    <x v="12"/>
    <x v="59"/>
    <x v="6"/>
    <x v="35"/>
  </r>
  <r>
    <x v="1"/>
    <x v="12"/>
    <x v="0"/>
    <x v="11"/>
    <x v="8"/>
    <x v="0"/>
    <x v="55"/>
    <x v="12"/>
    <x v="0"/>
    <n v="43500000"/>
    <n v="23946326"/>
    <n v="18375012"/>
    <n v="5305306"/>
    <x v="12"/>
    <x v="7"/>
    <x v="6"/>
    <x v="11"/>
  </r>
  <r>
    <x v="1"/>
    <x v="12"/>
    <x v="0"/>
    <x v="5"/>
    <x v="8"/>
    <x v="0"/>
    <x v="56"/>
    <x v="12"/>
    <x v="0"/>
    <n v="1000000"/>
    <n v="1000000"/>
    <n v="0"/>
    <n v="0"/>
    <x v="12"/>
    <x v="7"/>
    <x v="6"/>
    <x v="55"/>
  </r>
  <r>
    <x v="1"/>
    <x v="12"/>
    <x v="0"/>
    <x v="5"/>
    <x v="8"/>
    <x v="0"/>
    <x v="57"/>
    <x v="12"/>
    <x v="0"/>
    <n v="3000000"/>
    <n v="4999035"/>
    <n v="4486348"/>
    <n v="3873676"/>
    <x v="12"/>
    <x v="59"/>
    <x v="6"/>
    <x v="35"/>
  </r>
  <r>
    <x v="1"/>
    <x v="12"/>
    <x v="0"/>
    <x v="11"/>
    <x v="8"/>
    <x v="0"/>
    <x v="40"/>
    <x v="12"/>
    <x v="0"/>
    <n v="4000000"/>
    <n v="5999035"/>
    <n v="4486348"/>
    <n v="3873676"/>
    <x v="12"/>
    <x v="7"/>
    <x v="6"/>
    <x v="11"/>
  </r>
  <r>
    <x v="1"/>
    <x v="12"/>
    <x v="0"/>
    <x v="10"/>
    <x v="8"/>
    <x v="0"/>
    <x v="58"/>
    <x v="12"/>
    <x v="0"/>
    <n v="1500000"/>
    <n v="1500000"/>
    <n v="1495698"/>
    <n v="1048774"/>
    <x v="12"/>
    <x v="57"/>
    <x v="6"/>
    <x v="35"/>
  </r>
  <r>
    <x v="1"/>
    <x v="12"/>
    <x v="0"/>
    <x v="10"/>
    <x v="8"/>
    <x v="0"/>
    <x v="59"/>
    <x v="12"/>
    <x v="0"/>
    <n v="2000000"/>
    <n v="2000000"/>
    <n v="1343157"/>
    <n v="798928"/>
    <x v="12"/>
    <x v="60"/>
    <x v="6"/>
    <x v="35"/>
  </r>
  <r>
    <x v="1"/>
    <x v="12"/>
    <x v="0"/>
    <x v="10"/>
    <x v="8"/>
    <x v="0"/>
    <x v="60"/>
    <x v="12"/>
    <x v="0"/>
    <n v="1600000"/>
    <n v="1600000"/>
    <n v="1365021"/>
    <n v="41529"/>
    <x v="12"/>
    <x v="23"/>
    <x v="6"/>
    <x v="35"/>
  </r>
  <r>
    <x v="1"/>
    <x v="12"/>
    <x v="0"/>
    <x v="11"/>
    <x v="8"/>
    <x v="0"/>
    <x v="37"/>
    <x v="12"/>
    <x v="0"/>
    <n v="5100000"/>
    <n v="5100000"/>
    <n v="4203876"/>
    <m/>
    <x v="12"/>
    <x v="7"/>
    <x v="6"/>
    <x v="11"/>
  </r>
  <r>
    <x v="1"/>
    <x v="12"/>
    <x v="0"/>
    <x v="8"/>
    <x v="8"/>
    <x v="0"/>
    <x v="61"/>
    <x v="12"/>
    <x v="0"/>
    <n v="3000000"/>
    <n v="1819150"/>
    <n v="1413716"/>
    <n v="1990350"/>
    <x v="24"/>
    <x v="13"/>
    <x v="6"/>
    <x v="35"/>
  </r>
  <r>
    <x v="1"/>
    <x v="12"/>
    <x v="0"/>
    <x v="3"/>
    <x v="8"/>
    <x v="0"/>
    <x v="62"/>
    <x v="12"/>
    <x v="0"/>
    <n v="5600000"/>
    <n v="7700000"/>
    <n v="5171738"/>
    <n v="2347093"/>
    <x v="12"/>
    <x v="61"/>
    <x v="6"/>
    <x v="35"/>
  </r>
  <r>
    <x v="1"/>
    <x v="12"/>
    <x v="0"/>
    <x v="3"/>
    <x v="8"/>
    <x v="0"/>
    <x v="63"/>
    <x v="12"/>
    <x v="0"/>
    <n v="2000000"/>
    <n v="2000000"/>
    <n v="1958887"/>
    <n v="1256459"/>
    <x v="12"/>
    <x v="60"/>
    <x v="6"/>
    <x v="35"/>
  </r>
  <r>
    <x v="1"/>
    <x v="12"/>
    <x v="0"/>
    <x v="3"/>
    <x v="8"/>
    <x v="0"/>
    <x v="64"/>
    <x v="12"/>
    <x v="0"/>
    <n v="1600000"/>
    <n v="1600000"/>
    <n v="1573149"/>
    <n v="1303935"/>
    <x v="12"/>
    <x v="60"/>
    <x v="6"/>
    <x v="35"/>
  </r>
  <r>
    <x v="1"/>
    <x v="12"/>
    <x v="0"/>
    <x v="11"/>
    <x v="8"/>
    <x v="0"/>
    <x v="0"/>
    <x v="12"/>
    <x v="0"/>
    <n v="9200000"/>
    <n v="11300000"/>
    <n v="8703774"/>
    <n v="4907487"/>
    <x v="12"/>
    <x v="7"/>
    <x v="6"/>
    <x v="11"/>
  </r>
  <r>
    <x v="1"/>
    <x v="12"/>
    <x v="0"/>
    <x v="2"/>
    <x v="8"/>
    <x v="0"/>
    <x v="65"/>
    <x v="12"/>
    <x v="0"/>
    <n v="650000"/>
    <n v="3164000"/>
    <n v="3152919"/>
    <n v="1729204"/>
    <x v="12"/>
    <x v="57"/>
    <x v="6"/>
    <x v="35"/>
  </r>
  <r>
    <x v="1"/>
    <x v="13"/>
    <x v="1"/>
    <x v="7"/>
    <x v="8"/>
    <x v="0"/>
    <x v="66"/>
    <x v="12"/>
    <x v="0"/>
    <n v="973000"/>
    <n v="2688400"/>
    <n v="1796419"/>
    <n v="1583884"/>
    <x v="12"/>
    <x v="6"/>
    <x v="6"/>
    <x v="35"/>
  </r>
  <r>
    <x v="1"/>
    <x v="13"/>
    <x v="1"/>
    <x v="10"/>
    <x v="8"/>
    <x v="0"/>
    <x v="67"/>
    <x v="12"/>
    <x v="0"/>
    <n v="1500000"/>
    <n v="1500000"/>
    <n v="1498260"/>
    <n v="1141482"/>
    <x v="12"/>
    <x v="1"/>
    <x v="6"/>
    <x v="35"/>
  </r>
  <r>
    <x v="1"/>
    <x v="13"/>
    <x v="1"/>
    <x v="10"/>
    <x v="8"/>
    <x v="0"/>
    <x v="68"/>
    <x v="12"/>
    <x v="0"/>
    <n v="2000000"/>
    <n v="2000000"/>
    <n v="197366"/>
    <n v="42411"/>
    <x v="12"/>
    <x v="16"/>
    <x v="6"/>
    <x v="35"/>
  </r>
  <r>
    <x v="1"/>
    <x v="13"/>
    <x v="1"/>
    <x v="11"/>
    <x v="8"/>
    <x v="0"/>
    <x v="0"/>
    <x v="12"/>
    <x v="0"/>
    <n v="3500000"/>
    <n v="3500000"/>
    <n v="1695626"/>
    <n v="1183893"/>
    <x v="12"/>
    <x v="7"/>
    <x v="6"/>
    <x v="11"/>
  </r>
  <r>
    <x v="1"/>
    <x v="13"/>
    <x v="1"/>
    <x v="8"/>
    <x v="8"/>
    <x v="0"/>
    <x v="69"/>
    <x v="12"/>
    <x v="0"/>
    <n v="5000000"/>
    <n v="10000000"/>
    <n v="5018"/>
    <n v="5018"/>
    <x v="12"/>
    <x v="17"/>
    <x v="6"/>
    <x v="56"/>
  </r>
  <r>
    <x v="1"/>
    <x v="13"/>
    <x v="1"/>
    <x v="8"/>
    <x v="8"/>
    <x v="0"/>
    <x v="70"/>
    <x v="12"/>
    <x v="0"/>
    <n v="1300000"/>
    <n v="3073000"/>
    <n v="1807922"/>
    <n v="1483077"/>
    <x v="12"/>
    <x v="62"/>
    <x v="6"/>
    <x v="35"/>
  </r>
  <r>
    <x v="1"/>
    <x v="13"/>
    <x v="1"/>
    <x v="8"/>
    <x v="8"/>
    <x v="0"/>
    <x v="71"/>
    <x v="12"/>
    <x v="0"/>
    <n v="350000"/>
    <n v="1118000"/>
    <n v="955639"/>
    <n v="912399"/>
    <x v="12"/>
    <x v="51"/>
    <x v="6"/>
    <x v="35"/>
  </r>
  <r>
    <x v="1"/>
    <x v="13"/>
    <x v="1"/>
    <x v="8"/>
    <x v="8"/>
    <x v="0"/>
    <x v="0"/>
    <x v="12"/>
    <x v="0"/>
    <n v="6650000"/>
    <n v="14191000"/>
    <n v="2768579"/>
    <n v="2400494"/>
    <x v="12"/>
    <x v="7"/>
    <x v="6"/>
    <x v="11"/>
  </r>
  <r>
    <x v="1"/>
    <x v="13"/>
    <x v="1"/>
    <x v="5"/>
    <x v="8"/>
    <x v="0"/>
    <x v="72"/>
    <x v="12"/>
    <x v="0"/>
    <n v="2500000"/>
    <n v="5000000"/>
    <n v="4833170"/>
    <n v="3554920"/>
    <x v="12"/>
    <x v="5"/>
    <x v="6"/>
    <x v="35"/>
  </r>
  <r>
    <x v="1"/>
    <x v="13"/>
    <x v="1"/>
    <x v="0"/>
    <x v="8"/>
    <x v="0"/>
    <x v="73"/>
    <x v="12"/>
    <x v="0"/>
    <n v="770000"/>
    <n v="2080000"/>
    <n v="2016877"/>
    <n v="1535444"/>
    <x v="12"/>
    <x v="51"/>
    <x v="6"/>
    <x v="35"/>
  </r>
  <r>
    <x v="1"/>
    <x v="13"/>
    <x v="5"/>
    <x v="1"/>
    <x v="8"/>
    <x v="0"/>
    <x v="74"/>
    <x v="12"/>
    <x v="0"/>
    <n v="19900000"/>
    <n v="19900000"/>
    <n v="0"/>
    <n v="0"/>
    <x v="12"/>
    <x v="17"/>
    <x v="6"/>
    <x v="57"/>
  </r>
  <r>
    <x v="1"/>
    <x v="13"/>
    <x v="5"/>
    <x v="5"/>
    <x v="8"/>
    <x v="0"/>
    <x v="75"/>
    <x v="12"/>
    <x v="0"/>
    <n v="1500000"/>
    <n v="1500000"/>
    <n v="970670"/>
    <n v="0"/>
    <x v="12"/>
    <x v="14"/>
    <x v="6"/>
    <x v="58"/>
  </r>
  <r>
    <x v="1"/>
    <x v="13"/>
    <x v="5"/>
    <x v="5"/>
    <x v="8"/>
    <x v="0"/>
    <x v="74"/>
    <x v="12"/>
    <x v="0"/>
    <n v="1320000"/>
    <n v="1320000"/>
    <n v="0"/>
    <n v="0"/>
    <x v="12"/>
    <x v="6"/>
    <x v="6"/>
    <x v="59"/>
  </r>
  <r>
    <x v="1"/>
    <x v="13"/>
    <x v="5"/>
    <x v="5"/>
    <x v="8"/>
    <x v="0"/>
    <x v="74"/>
    <x v="12"/>
    <x v="0"/>
    <n v="5170000"/>
    <n v="5170000"/>
    <n v="0"/>
    <n v="0"/>
    <x v="12"/>
    <x v="17"/>
    <x v="6"/>
    <x v="60"/>
  </r>
  <r>
    <x v="1"/>
    <x v="13"/>
    <x v="5"/>
    <x v="1"/>
    <x v="8"/>
    <x v="0"/>
    <x v="0"/>
    <x v="12"/>
    <x v="0"/>
    <n v="7990000"/>
    <n v="7990000"/>
    <n v="970670"/>
    <n v="0"/>
    <x v="12"/>
    <x v="7"/>
    <x v="6"/>
    <x v="11"/>
  </r>
  <r>
    <x v="1"/>
    <x v="13"/>
    <x v="6"/>
    <x v="1"/>
    <x v="8"/>
    <x v="0"/>
    <x v="74"/>
    <x v="12"/>
    <x v="0"/>
    <n v="168206000"/>
    <n v="168206000"/>
    <s v="/"/>
    <n v="4940000"/>
    <x v="12"/>
    <x v="63"/>
    <x v="6"/>
    <x v="61"/>
  </r>
  <r>
    <x v="1"/>
    <x v="13"/>
    <x v="6"/>
    <x v="6"/>
    <x v="8"/>
    <x v="0"/>
    <x v="74"/>
    <x v="12"/>
    <x v="0"/>
    <n v="6673308"/>
    <n v="6673308"/>
    <s v="/"/>
    <n v="0"/>
    <x v="12"/>
    <x v="36"/>
    <x v="6"/>
    <x v="61"/>
  </r>
  <r>
    <x v="1"/>
    <x v="13"/>
    <x v="6"/>
    <x v="3"/>
    <x v="8"/>
    <x v="0"/>
    <x v="74"/>
    <x v="12"/>
    <x v="0"/>
    <n v="35000000"/>
    <n v="35000000"/>
    <s v="/"/>
    <n v="1753249"/>
    <x v="12"/>
    <x v="14"/>
    <x v="6"/>
    <x v="62"/>
  </r>
  <r>
    <x v="1"/>
    <x v="13"/>
    <x v="6"/>
    <x v="5"/>
    <x v="8"/>
    <x v="0"/>
    <x v="74"/>
    <x v="12"/>
    <x v="0"/>
    <n v="32000000"/>
    <n v="32000000"/>
    <s v="/"/>
    <n v="23900000"/>
    <x v="12"/>
    <x v="5"/>
    <x v="6"/>
    <x v="61"/>
  </r>
  <r>
    <x v="1"/>
    <x v="14"/>
    <x v="1"/>
    <x v="0"/>
    <x v="8"/>
    <x v="0"/>
    <x v="76"/>
    <x v="12"/>
    <x v="0"/>
    <n v="800000"/>
    <n v="1035000"/>
    <n v="955091.47426000005"/>
    <n v="924400.83663999999"/>
    <x v="12"/>
    <x v="0"/>
    <x v="6"/>
    <x v="11"/>
  </r>
  <r>
    <x v="1"/>
    <x v="14"/>
    <x v="1"/>
    <x v="0"/>
    <x v="8"/>
    <x v="0"/>
    <x v="77"/>
    <x v="12"/>
    <x v="0"/>
    <n v="500000"/>
    <n v="1180300"/>
    <n v="1007597.70303"/>
    <n v="994534.50607000012"/>
    <x v="12"/>
    <x v="22"/>
    <x v="6"/>
    <x v="11"/>
  </r>
  <r>
    <x v="1"/>
    <x v="14"/>
    <x v="1"/>
    <x v="0"/>
    <x v="8"/>
    <x v="0"/>
    <x v="40"/>
    <x v="12"/>
    <x v="0"/>
    <n v="1300000"/>
    <n v="2215300"/>
    <n v="1962689.17729"/>
    <n v="1918935.34271"/>
    <x v="12"/>
    <x v="7"/>
    <x v="6"/>
    <x v="11"/>
  </r>
  <r>
    <x v="1"/>
    <x v="14"/>
    <x v="1"/>
    <x v="3"/>
    <x v="8"/>
    <x v="0"/>
    <x v="78"/>
    <x v="12"/>
    <x v="0"/>
    <n v="6000000"/>
    <n v="6070000"/>
    <n v="5984278.6646800004"/>
    <n v="5800323.9127500001"/>
    <x v="12"/>
    <x v="22"/>
    <x v="6"/>
    <x v="11"/>
  </r>
  <r>
    <x v="1"/>
    <x v="14"/>
    <x v="1"/>
    <x v="3"/>
    <x v="8"/>
    <x v="0"/>
    <x v="79"/>
    <x v="12"/>
    <x v="0"/>
    <n v="1700429"/>
    <n v="1900429"/>
    <n v="1895673.2991900002"/>
    <n v="1879815.8291599995"/>
    <x v="12"/>
    <x v="22"/>
    <x v="6"/>
    <x v="11"/>
  </r>
  <r>
    <x v="1"/>
    <x v="14"/>
    <x v="1"/>
    <x v="3"/>
    <x v="8"/>
    <x v="0"/>
    <x v="80"/>
    <x v="12"/>
    <x v="0"/>
    <n v="1920000"/>
    <n v="1920000"/>
    <n v="1915832.6932099999"/>
    <n v="1914304.0723700006"/>
    <x v="12"/>
    <x v="22"/>
    <x v="6"/>
    <x v="11"/>
  </r>
  <r>
    <x v="1"/>
    <x v="14"/>
    <x v="1"/>
    <x v="3"/>
    <x v="8"/>
    <x v="0"/>
    <x v="81"/>
    <x v="12"/>
    <x v="0"/>
    <n v="1480000"/>
    <n v="1480000"/>
    <n v="1476024.8841400002"/>
    <n v="1455793.88687"/>
    <x v="12"/>
    <x v="64"/>
    <x v="6"/>
    <x v="11"/>
  </r>
  <r>
    <x v="1"/>
    <x v="14"/>
    <x v="1"/>
    <x v="3"/>
    <x v="8"/>
    <x v="0"/>
    <x v="82"/>
    <x v="12"/>
    <x v="0"/>
    <n v="1000000"/>
    <n v="1000000"/>
    <n v="959637.21280999994"/>
    <n v="911207.79450000008"/>
    <x v="12"/>
    <x v="65"/>
    <x v="6"/>
    <x v="11"/>
  </r>
  <r>
    <x v="1"/>
    <x v="14"/>
    <x v="1"/>
    <x v="11"/>
    <x v="8"/>
    <x v="0"/>
    <x v="83"/>
    <x v="12"/>
    <x v="0"/>
    <n v="12100429"/>
    <n v="12370429"/>
    <n v="12231446.75403"/>
    <n v="11961445.495650001"/>
    <x v="12"/>
    <x v="66"/>
    <x v="6"/>
    <x v="11"/>
  </r>
  <r>
    <x v="1"/>
    <x v="14"/>
    <x v="1"/>
    <x v="5"/>
    <x v="8"/>
    <x v="0"/>
    <x v="84"/>
    <x v="12"/>
    <x v="0"/>
    <n v="1000000"/>
    <n v="1000000"/>
    <n v="755666.29110000003"/>
    <n v="332657.05060000002"/>
    <x v="12"/>
    <x v="67"/>
    <x v="6"/>
    <x v="11"/>
  </r>
  <r>
    <x v="1"/>
    <x v="14"/>
    <x v="1"/>
    <x v="10"/>
    <x v="8"/>
    <x v="0"/>
    <x v="85"/>
    <x v="12"/>
    <x v="0"/>
    <n v="1000000"/>
    <n v="1000000"/>
    <n v="939400.36078999995"/>
    <n v="1001943.7507300001"/>
    <x v="25"/>
    <x v="32"/>
    <x v="6"/>
    <x v="63"/>
  </r>
  <r>
    <x v="1"/>
    <x v="14"/>
    <x v="1"/>
    <x v="10"/>
    <x v="8"/>
    <x v="0"/>
    <x v="86"/>
    <x v="12"/>
    <x v="0"/>
    <n v="1200000"/>
    <n v="1200000"/>
    <n v="1194695.3380100001"/>
    <n v="1132151.9480599998"/>
    <x v="12"/>
    <x v="22"/>
    <x v="6"/>
    <x v="11"/>
  </r>
  <r>
    <x v="1"/>
    <x v="14"/>
    <x v="1"/>
    <x v="11"/>
    <x v="8"/>
    <x v="0"/>
    <x v="40"/>
    <x v="12"/>
    <x v="0"/>
    <n v="2200000"/>
    <n v="2200000"/>
    <n v="2134095.6987999999"/>
    <n v="2134095.6987899998"/>
    <x v="12"/>
    <x v="7"/>
    <x v="6"/>
    <x v="11"/>
  </r>
  <r>
    <x v="1"/>
    <x v="14"/>
    <x v="1"/>
    <x v="9"/>
    <x v="8"/>
    <x v="0"/>
    <x v="87"/>
    <x v="12"/>
    <x v="0"/>
    <n v="482000"/>
    <n v="1345500"/>
    <n v="1216254.17552"/>
    <n v="1124854.11895"/>
    <x v="12"/>
    <x v="68"/>
    <x v="6"/>
    <x v="11"/>
  </r>
  <r>
    <x v="1"/>
    <x v="14"/>
    <x v="1"/>
    <x v="9"/>
    <x v="8"/>
    <x v="0"/>
    <x v="88"/>
    <x v="12"/>
    <x v="0"/>
    <n v="270000"/>
    <n v="2089000"/>
    <n v="2086767.755270001"/>
    <n v="1857077.5193599996"/>
    <x v="12"/>
    <x v="22"/>
    <x v="6"/>
    <x v="11"/>
  </r>
  <r>
    <x v="1"/>
    <x v="14"/>
    <x v="1"/>
    <x v="9"/>
    <x v="8"/>
    <x v="0"/>
    <x v="40"/>
    <x v="12"/>
    <x v="0"/>
    <n v="752000"/>
    <n v="3434500"/>
    <n v="3303021.9307900011"/>
    <n v="2981931.6383099994"/>
    <x v="12"/>
    <x v="7"/>
    <x v="6"/>
    <x v="11"/>
  </r>
  <r>
    <x v="1"/>
    <x v="14"/>
    <x v="1"/>
    <x v="9"/>
    <x v="8"/>
    <x v="0"/>
    <x v="89"/>
    <x v="12"/>
    <x v="0"/>
    <n v="1000000"/>
    <n v="2460000"/>
    <n v="2401183.24266"/>
    <n v="2368986.2050099997"/>
    <x v="12"/>
    <x v="22"/>
    <x v="6"/>
    <x v="11"/>
  </r>
  <r>
    <x v="1"/>
    <x v="14"/>
    <x v="1"/>
    <x v="11"/>
    <x v="8"/>
    <x v="0"/>
    <x v="37"/>
    <x v="12"/>
    <x v="0"/>
    <n v="1752000"/>
    <n v="5894500"/>
    <n v="5704205.1734500006"/>
    <n v="5350917.8433199991"/>
    <x v="12"/>
    <x v="7"/>
    <x v="6"/>
    <x v="11"/>
  </r>
  <r>
    <x v="1"/>
    <x v="14"/>
    <x v="1"/>
    <x v="1"/>
    <x v="8"/>
    <x v="0"/>
    <x v="90"/>
    <x v="12"/>
    <x v="0"/>
    <n v="7000000"/>
    <n v="9000000"/>
    <n v="8979498.2900200002"/>
    <n v="8969950.6052699983"/>
    <x v="12"/>
    <x v="69"/>
    <x v="6"/>
    <x v="11"/>
  </r>
  <r>
    <x v="1"/>
    <x v="14"/>
    <x v="1"/>
    <x v="1"/>
    <x v="8"/>
    <x v="0"/>
    <x v="91"/>
    <x v="12"/>
    <x v="0"/>
    <n v="4766000"/>
    <n v="4916000"/>
    <n v="4856582.5360000003"/>
    <n v="4542655.4452300007"/>
    <x v="12"/>
    <x v="22"/>
    <x v="6"/>
    <x v="11"/>
  </r>
  <r>
    <x v="1"/>
    <x v="14"/>
    <x v="1"/>
    <x v="1"/>
    <x v="8"/>
    <x v="0"/>
    <x v="92"/>
    <x v="12"/>
    <x v="0"/>
    <n v="2000000"/>
    <n v="2000000"/>
    <n v="1966975.5164100002"/>
    <n v="1840522.3861500002"/>
    <x v="12"/>
    <x v="57"/>
    <x v="6"/>
    <x v="11"/>
  </r>
  <r>
    <x v="1"/>
    <x v="14"/>
    <x v="6"/>
    <x v="3"/>
    <x v="8"/>
    <x v="0"/>
    <x v="93"/>
    <x v="12"/>
    <x v="0"/>
    <n v="1000000"/>
    <n v="1000000"/>
    <n v="858807"/>
    <n v="682716"/>
    <x v="12"/>
    <x v="70"/>
    <x v="6"/>
    <x v="11"/>
  </r>
  <r>
    <x v="1"/>
    <x v="14"/>
    <x v="6"/>
    <x v="1"/>
    <x v="8"/>
    <x v="0"/>
    <x v="94"/>
    <x v="12"/>
    <x v="0"/>
    <n v="19689"/>
    <n v="3834295"/>
    <n v="3813323"/>
    <n v="4627"/>
    <x v="12"/>
    <x v="57"/>
    <x v="6"/>
    <x v="11"/>
  </r>
  <r>
    <x v="1"/>
    <x v="14"/>
    <x v="7"/>
    <x v="6"/>
    <x v="8"/>
    <x v="0"/>
    <x v="0"/>
    <x v="79"/>
    <x v="0"/>
    <n v="2023771.4240000001"/>
    <n v="2023771.4240000001"/>
    <n v="2023771.4240000001"/>
    <n v="0"/>
    <x v="12"/>
    <x v="54"/>
    <x v="6"/>
    <x v="64"/>
  </r>
  <r>
    <x v="1"/>
    <x v="14"/>
    <x v="7"/>
    <x v="6"/>
    <x v="8"/>
    <x v="0"/>
    <x v="0"/>
    <x v="80"/>
    <x v="0"/>
    <n v="1000000"/>
    <n v="1000000"/>
    <n v="0"/>
    <n v="0"/>
    <x v="12"/>
    <x v="17"/>
    <x v="6"/>
    <x v="11"/>
  </r>
  <r>
    <x v="1"/>
    <x v="14"/>
    <x v="7"/>
    <x v="11"/>
    <x v="8"/>
    <x v="0"/>
    <x v="0"/>
    <x v="12"/>
    <x v="0"/>
    <n v="3023771.4240000001"/>
    <n v="3023771.4240000001"/>
    <n v="2023771.4240000001"/>
    <n v="0"/>
    <x v="12"/>
    <x v="54"/>
    <x v="6"/>
    <x v="11"/>
  </r>
  <r>
    <x v="1"/>
    <x v="14"/>
    <x v="7"/>
    <x v="0"/>
    <x v="8"/>
    <x v="0"/>
    <x v="0"/>
    <x v="81"/>
    <x v="0"/>
    <n v="1500000"/>
    <n v="1500000"/>
    <n v="1492235.7244899999"/>
    <n v="59689.428079999998"/>
    <x v="12"/>
    <x v="71"/>
    <x v="6"/>
    <x v="11"/>
  </r>
  <r>
    <x v="1"/>
    <x v="14"/>
    <x v="7"/>
    <x v="0"/>
    <x v="8"/>
    <x v="0"/>
    <x v="0"/>
    <x v="82"/>
    <x v="0"/>
    <n v="1500000"/>
    <n v="1500000"/>
    <n v="913686.19054999994"/>
    <n v="0"/>
    <x v="12"/>
    <x v="56"/>
    <x v="6"/>
    <x v="11"/>
  </r>
  <r>
    <x v="1"/>
    <x v="14"/>
    <x v="7"/>
    <x v="11"/>
    <x v="8"/>
    <x v="0"/>
    <x v="0"/>
    <x v="12"/>
    <x v="0"/>
    <n v="3000000"/>
    <n v="3000000"/>
    <n v="2405921.9150399999"/>
    <n v="59689.428079999998"/>
    <x v="12"/>
    <x v="7"/>
    <x v="6"/>
    <x v="11"/>
  </r>
  <r>
    <x v="1"/>
    <x v="14"/>
    <x v="7"/>
    <x v="9"/>
    <x v="8"/>
    <x v="0"/>
    <x v="0"/>
    <x v="83"/>
    <x v="0"/>
    <n v="3500000"/>
    <n v="3500000"/>
    <n v="0"/>
    <n v="0"/>
    <x v="12"/>
    <x v="17"/>
    <x v="6"/>
    <x v="11"/>
  </r>
  <r>
    <x v="1"/>
    <x v="14"/>
    <x v="7"/>
    <x v="1"/>
    <x v="8"/>
    <x v="0"/>
    <x v="0"/>
    <x v="84"/>
    <x v="0"/>
    <n v="1000000"/>
    <n v="1000000"/>
    <n v="0"/>
    <n v="0"/>
    <x v="12"/>
    <x v="17"/>
    <x v="6"/>
    <x v="11"/>
  </r>
  <r>
    <x v="1"/>
    <x v="14"/>
    <x v="7"/>
    <x v="1"/>
    <x v="8"/>
    <x v="0"/>
    <x v="0"/>
    <x v="85"/>
    <x v="0"/>
    <n v="1340118"/>
    <n v="1340118"/>
    <n v="0"/>
    <n v="0"/>
    <x v="12"/>
    <x v="17"/>
    <x v="6"/>
    <x v="11"/>
  </r>
  <r>
    <x v="1"/>
    <x v="15"/>
    <x v="0"/>
    <x v="1"/>
    <x v="38"/>
    <x v="8"/>
    <x v="32"/>
    <x v="86"/>
    <x v="0"/>
    <n v="1082000"/>
    <n v="1082000"/>
    <n v="0"/>
    <n v="0"/>
    <x v="12"/>
    <x v="72"/>
    <x v="6"/>
    <x v="65"/>
  </r>
  <r>
    <x v="2"/>
    <x v="16"/>
    <x v="1"/>
    <x v="2"/>
    <x v="8"/>
    <x v="0"/>
    <x v="0"/>
    <x v="87"/>
    <x v="1"/>
    <n v="1500000"/>
    <n v="1700000"/>
    <n v="1595608.8231500001"/>
    <n v="1069196.5272599999"/>
    <x v="12"/>
    <x v="33"/>
    <x v="6"/>
    <x v="66"/>
  </r>
  <r>
    <x v="2"/>
    <x v="16"/>
    <x v="1"/>
    <x v="2"/>
    <x v="39"/>
    <x v="0"/>
    <x v="0"/>
    <x v="88"/>
    <x v="2"/>
    <n v="1000000"/>
    <n v="6558000"/>
    <n v="1172441.412"/>
    <n v="388525"/>
    <x v="12"/>
    <x v="73"/>
    <x v="6"/>
    <x v="67"/>
  </r>
  <r>
    <x v="2"/>
    <x v="16"/>
    <x v="1"/>
    <x v="2"/>
    <x v="8"/>
    <x v="0"/>
    <x v="0"/>
    <x v="89"/>
    <x v="3"/>
    <n v="2880000"/>
    <n v="8638000"/>
    <n v="3147188.77018"/>
    <n v="1511369.2814199999"/>
    <x v="12"/>
    <x v="7"/>
    <x v="6"/>
    <x v="68"/>
  </r>
  <r>
    <x v="2"/>
    <x v="16"/>
    <x v="1"/>
    <x v="9"/>
    <x v="40"/>
    <x v="9"/>
    <x v="0"/>
    <x v="90"/>
    <x v="4"/>
    <n v="160000"/>
    <n v="1296000"/>
    <n v="1213944.3656300001"/>
    <n v="1190478.7422"/>
    <x v="12"/>
    <x v="5"/>
    <x v="6"/>
    <x v="69"/>
  </r>
  <r>
    <x v="2"/>
    <x v="16"/>
    <x v="1"/>
    <x v="9"/>
    <x v="8"/>
    <x v="0"/>
    <x v="0"/>
    <x v="91"/>
    <x v="2"/>
    <n v="500000"/>
    <n v="2323500"/>
    <n v="1843758.9983299999"/>
    <n v="1843191.2396300002"/>
    <x v="12"/>
    <x v="0"/>
    <x v="6"/>
    <x v="17"/>
  </r>
  <r>
    <x v="2"/>
    <x v="16"/>
    <x v="1"/>
    <x v="9"/>
    <x v="8"/>
    <x v="0"/>
    <x v="0"/>
    <x v="92"/>
    <x v="5"/>
    <n v="500000"/>
    <n v="2333500"/>
    <n v="1913768.5094100002"/>
    <n v="1909369.31461"/>
    <x v="12"/>
    <x v="0"/>
    <x v="6"/>
    <x v="70"/>
  </r>
  <r>
    <x v="2"/>
    <x v="16"/>
    <x v="1"/>
    <x v="0"/>
    <x v="8"/>
    <x v="0"/>
    <x v="0"/>
    <x v="93"/>
    <x v="0"/>
    <m/>
    <m/>
    <m/>
    <m/>
    <x v="12"/>
    <x v="7"/>
    <x v="6"/>
    <x v="11"/>
  </r>
  <r>
    <x v="2"/>
    <x v="16"/>
    <x v="1"/>
    <x v="0"/>
    <x v="8"/>
    <x v="0"/>
    <x v="0"/>
    <x v="94"/>
    <x v="6"/>
    <n v="1155000"/>
    <n v="1155000"/>
    <n v="139.28148000000002"/>
    <n v="139.28148000000002"/>
    <x v="12"/>
    <x v="17"/>
    <x v="6"/>
    <x v="71"/>
  </r>
  <r>
    <x v="2"/>
    <x v="16"/>
    <x v="1"/>
    <x v="0"/>
    <x v="8"/>
    <x v="0"/>
    <x v="0"/>
    <x v="95"/>
    <x v="7"/>
    <n v="2310000"/>
    <n v="6818355"/>
    <n v="6055151.7649799995"/>
    <n v="5351323.0448500002"/>
    <x v="12"/>
    <x v="6"/>
    <x v="6"/>
    <x v="35"/>
  </r>
  <r>
    <x v="2"/>
    <x v="16"/>
    <x v="1"/>
    <x v="0"/>
    <x v="8"/>
    <x v="0"/>
    <x v="0"/>
    <x v="96"/>
    <x v="6"/>
    <n v="711000"/>
    <n v="2051821"/>
    <n v="1824430.2120899998"/>
    <n v="1810721.88576"/>
    <x v="12"/>
    <x v="28"/>
    <x v="6"/>
    <x v="72"/>
  </r>
  <r>
    <x v="2"/>
    <x v="16"/>
    <x v="1"/>
    <x v="0"/>
    <x v="8"/>
    <x v="0"/>
    <x v="0"/>
    <x v="97"/>
    <x v="7"/>
    <n v="1422000"/>
    <n v="3409000"/>
    <n v="944.40995999999996"/>
    <n v="944.40995999999996"/>
    <x v="12"/>
    <x v="17"/>
    <x v="6"/>
    <x v="71"/>
  </r>
  <r>
    <x v="2"/>
    <x v="16"/>
    <x v="1"/>
    <x v="0"/>
    <x v="8"/>
    <x v="0"/>
    <x v="0"/>
    <x v="98"/>
    <x v="8"/>
    <n v="5598000"/>
    <n v="13434176"/>
    <n v="7880665.6685099993"/>
    <n v="7163128.6220500004"/>
    <x v="12"/>
    <x v="7"/>
    <x v="6"/>
    <x v="73"/>
  </r>
  <r>
    <x v="2"/>
    <x v="16"/>
    <x v="1"/>
    <x v="15"/>
    <x v="8"/>
    <x v="0"/>
    <x v="0"/>
    <x v="99"/>
    <x v="9"/>
    <n v="300000"/>
    <n v="1284000"/>
    <n v="996882.25138999999"/>
    <n v="996865.81183000002"/>
    <x v="12"/>
    <x v="5"/>
    <x v="6"/>
    <x v="74"/>
  </r>
  <r>
    <x v="2"/>
    <x v="16"/>
    <x v="1"/>
    <x v="15"/>
    <x v="8"/>
    <x v="0"/>
    <x v="0"/>
    <x v="100"/>
    <x v="2"/>
    <n v="250000"/>
    <n v="1029000"/>
    <n v="959593.90622"/>
    <n v="789288.48423000006"/>
    <x v="12"/>
    <x v="74"/>
    <x v="6"/>
    <x v="35"/>
  </r>
  <r>
    <x v="2"/>
    <x v="16"/>
    <x v="1"/>
    <x v="15"/>
    <x v="8"/>
    <x v="0"/>
    <x v="0"/>
    <x v="101"/>
    <x v="9"/>
    <n v="800000"/>
    <n v="1945360"/>
    <n v="1707147.2703800001"/>
    <n v="1717555.4268800002"/>
    <x v="12"/>
    <x v="5"/>
    <x v="6"/>
    <x v="75"/>
  </r>
  <r>
    <x v="2"/>
    <x v="16"/>
    <x v="1"/>
    <x v="10"/>
    <x v="8"/>
    <x v="0"/>
    <x v="0"/>
    <x v="102"/>
    <x v="10"/>
    <n v="1800000"/>
    <n v="1800000"/>
    <n v="0"/>
    <n v="0"/>
    <x v="12"/>
    <x v="17"/>
    <x v="6"/>
    <x v="71"/>
  </r>
  <r>
    <x v="2"/>
    <x v="16"/>
    <x v="1"/>
    <x v="10"/>
    <x v="8"/>
    <x v="0"/>
    <x v="0"/>
    <x v="103"/>
    <x v="11"/>
    <n v="3000000"/>
    <n v="3000000"/>
    <n v="1745931.3465499999"/>
    <n v="1447097.70242"/>
    <x v="12"/>
    <x v="32"/>
    <x v="6"/>
    <x v="35"/>
  </r>
  <r>
    <x v="2"/>
    <x v="16"/>
    <x v="1"/>
    <x v="10"/>
    <x v="8"/>
    <x v="0"/>
    <x v="0"/>
    <x v="104"/>
    <x v="11"/>
    <n v="4000000"/>
    <n v="4000000"/>
    <n v="1026443.6347899999"/>
    <n v="768461.64741000009"/>
    <x v="12"/>
    <x v="32"/>
    <x v="6"/>
    <x v="35"/>
  </r>
  <r>
    <x v="2"/>
    <x v="16"/>
    <x v="1"/>
    <x v="6"/>
    <x v="8"/>
    <x v="0"/>
    <x v="0"/>
    <x v="105"/>
    <x v="12"/>
    <n v="1210000"/>
    <n v="1161162"/>
    <n v="1063288.1438800001"/>
    <n v="930820.38634000008"/>
    <x v="12"/>
    <x v="10"/>
    <x v="6"/>
    <x v="35"/>
  </r>
  <r>
    <x v="2"/>
    <x v="16"/>
    <x v="1"/>
    <x v="6"/>
    <x v="8"/>
    <x v="0"/>
    <x v="0"/>
    <x v="106"/>
    <x v="13"/>
    <n v="1210000"/>
    <n v="1210000"/>
    <n v="1173955.87185"/>
    <n v="883084.08652999997"/>
    <x v="12"/>
    <x v="33"/>
    <x v="6"/>
    <x v="35"/>
  </r>
  <r>
    <x v="2"/>
    <x v="16"/>
    <x v="1"/>
    <x v="6"/>
    <x v="8"/>
    <x v="0"/>
    <x v="0"/>
    <x v="107"/>
    <x v="6"/>
    <n v="1210000"/>
    <n v="1075148"/>
    <n v="946653.00538999995"/>
    <n v="830032.32250000001"/>
    <x v="12"/>
    <x v="74"/>
    <x v="6"/>
    <x v="35"/>
  </r>
  <r>
    <x v="2"/>
    <x v="16"/>
    <x v="1"/>
    <x v="6"/>
    <x v="8"/>
    <x v="0"/>
    <x v="0"/>
    <x v="108"/>
    <x v="14"/>
    <n v="2250000"/>
    <n v="2799122"/>
    <n v="2720979.5278400001"/>
    <n v="2660229.6950400001"/>
    <x v="12"/>
    <x v="15"/>
    <x v="6"/>
    <x v="76"/>
  </r>
  <r>
    <x v="2"/>
    <x v="16"/>
    <x v="1"/>
    <x v="6"/>
    <x v="8"/>
    <x v="0"/>
    <x v="0"/>
    <x v="109"/>
    <x v="11"/>
    <n v="2500000"/>
    <n v="1370000"/>
    <n v="1304918.0270100001"/>
    <n v="771976.81697000004"/>
    <x v="12"/>
    <x v="15"/>
    <x v="6"/>
    <x v="35"/>
  </r>
  <r>
    <x v="2"/>
    <x v="16"/>
    <x v="1"/>
    <x v="6"/>
    <x v="8"/>
    <x v="0"/>
    <x v="0"/>
    <x v="110"/>
    <x v="15"/>
    <n v="1600000"/>
    <n v="1600000"/>
    <n v="1197586.37396"/>
    <n v="46828.811179999997"/>
    <x v="12"/>
    <x v="16"/>
    <x v="6"/>
    <x v="35"/>
  </r>
  <r>
    <x v="2"/>
    <x v="16"/>
    <x v="1"/>
    <x v="6"/>
    <x v="8"/>
    <x v="0"/>
    <x v="0"/>
    <x v="111"/>
    <x v="15"/>
    <n v="2000000"/>
    <n v="2000000"/>
    <n v="1754714.00987"/>
    <n v="340640.52132"/>
    <x v="12"/>
    <x v="37"/>
    <x v="6"/>
    <x v="35"/>
  </r>
  <r>
    <x v="2"/>
    <x v="16"/>
    <x v="1"/>
    <x v="8"/>
    <x v="8"/>
    <x v="0"/>
    <x v="0"/>
    <x v="112"/>
    <x v="6"/>
    <n v="600000"/>
    <n v="1188162"/>
    <n v="31091.867489999997"/>
    <n v="4237.6137900000003"/>
    <x v="12"/>
    <x v="17"/>
    <x v="6"/>
    <x v="77"/>
  </r>
  <r>
    <x v="2"/>
    <x v="16"/>
    <x v="1"/>
    <x v="8"/>
    <x v="8"/>
    <x v="0"/>
    <x v="0"/>
    <x v="113"/>
    <x v="13"/>
    <n v="500000"/>
    <n v="2906000"/>
    <n v="2706416.0718299998"/>
    <n v="737492.51922999998"/>
    <x v="12"/>
    <x v="75"/>
    <x v="6"/>
    <x v="35"/>
  </r>
  <r>
    <x v="2"/>
    <x v="16"/>
    <x v="1"/>
    <x v="8"/>
    <x v="8"/>
    <x v="0"/>
    <x v="0"/>
    <x v="114"/>
    <x v="11"/>
    <n v="5000000"/>
    <n v="25000000"/>
    <n v="23977964.659110002"/>
    <n v="3893705.9654099997"/>
    <x v="12"/>
    <x v="16"/>
    <x v="6"/>
    <x v="78"/>
  </r>
  <r>
    <x v="2"/>
    <x v="16"/>
    <x v="1"/>
    <x v="5"/>
    <x v="8"/>
    <x v="0"/>
    <x v="0"/>
    <x v="115"/>
    <x v="15"/>
    <n v="1400000"/>
    <n v="1400000"/>
    <n v="1383159.6507000001"/>
    <n v="1061921.2086199999"/>
    <x v="12"/>
    <x v="0"/>
    <x v="6"/>
    <x v="79"/>
  </r>
  <r>
    <x v="2"/>
    <x v="17"/>
    <x v="1"/>
    <x v="3"/>
    <x v="41"/>
    <x v="10"/>
    <x v="0"/>
    <x v="116"/>
    <x v="0"/>
    <n v="3307000"/>
    <n v="3307000"/>
    <n v="2573379"/>
    <n v="883361"/>
    <x v="12"/>
    <x v="60"/>
    <x v="6"/>
    <x v="11"/>
  </r>
  <r>
    <x v="2"/>
    <x v="17"/>
    <x v="1"/>
    <x v="3"/>
    <x v="41"/>
    <x v="10"/>
    <x v="0"/>
    <x v="117"/>
    <x v="0"/>
    <n v="1130000"/>
    <n v="1130000"/>
    <n v="221270"/>
    <n v="221270"/>
    <x v="12"/>
    <x v="17"/>
    <x v="6"/>
    <x v="80"/>
  </r>
  <r>
    <x v="2"/>
    <x v="17"/>
    <x v="1"/>
    <x v="8"/>
    <x v="42"/>
    <x v="11"/>
    <x v="0"/>
    <x v="118"/>
    <x v="0"/>
    <n v="950000"/>
    <n v="1550000"/>
    <n v="1248685"/>
    <n v="1248685"/>
    <x v="12"/>
    <x v="23"/>
    <x v="6"/>
    <x v="81"/>
  </r>
  <r>
    <x v="2"/>
    <x v="17"/>
    <x v="1"/>
    <x v="8"/>
    <x v="42"/>
    <x v="11"/>
    <x v="0"/>
    <x v="119"/>
    <x v="0"/>
    <n v="1279583"/>
    <n v="1279583"/>
    <n v="1226844"/>
    <n v="239020"/>
    <x v="12"/>
    <x v="64"/>
    <x v="6"/>
    <x v="82"/>
  </r>
  <r>
    <x v="2"/>
    <x v="18"/>
    <x v="1"/>
    <x v="9"/>
    <x v="43"/>
    <x v="12"/>
    <x v="95"/>
    <x v="120"/>
    <x v="16"/>
    <n v="900000"/>
    <n v="2316607"/>
    <n v="29895"/>
    <n v="28459.572620000003"/>
    <x v="12"/>
    <x v="17"/>
    <x v="6"/>
    <x v="83"/>
  </r>
  <r>
    <x v="2"/>
    <x v="18"/>
    <x v="1"/>
    <x v="9"/>
    <x v="43"/>
    <x v="12"/>
    <x v="96"/>
    <x v="121"/>
    <x v="17"/>
    <n v="500000"/>
    <n v="1800000"/>
    <n v="16640"/>
    <n v="16310.22517"/>
    <x v="12"/>
    <x v="17"/>
    <x v="6"/>
    <x v="83"/>
  </r>
  <r>
    <x v="2"/>
    <x v="18"/>
    <x v="1"/>
    <x v="16"/>
    <x v="44"/>
    <x v="13"/>
    <x v="97"/>
    <x v="122"/>
    <x v="9"/>
    <n v="1044000"/>
    <n v="1527000"/>
    <n v="1490013"/>
    <n v="1478610.8300900001"/>
    <x v="12"/>
    <x v="0"/>
    <x v="6"/>
    <x v="17"/>
  </r>
  <r>
    <x v="2"/>
    <x v="18"/>
    <x v="1"/>
    <x v="0"/>
    <x v="45"/>
    <x v="14"/>
    <x v="98"/>
    <x v="123"/>
    <x v="7"/>
    <n v="2310000"/>
    <n v="3104000"/>
    <n v="3065910"/>
    <n v="3057058.8769800002"/>
    <x v="12"/>
    <x v="0"/>
    <x v="6"/>
    <x v="17"/>
  </r>
  <r>
    <x v="2"/>
    <x v="18"/>
    <x v="1"/>
    <x v="10"/>
    <x v="46"/>
    <x v="15"/>
    <x v="99"/>
    <x v="124"/>
    <x v="11"/>
    <n v="2000000"/>
    <n v="2000000"/>
    <n v="1691351"/>
    <n v="957852.66949999996"/>
    <x v="12"/>
    <x v="39"/>
    <x v="6"/>
    <x v="36"/>
  </r>
  <r>
    <x v="2"/>
    <x v="18"/>
    <x v="1"/>
    <x v="3"/>
    <x v="47"/>
    <x v="16"/>
    <x v="100"/>
    <x v="125"/>
    <x v="12"/>
    <n v="2800000"/>
    <n v="2856358"/>
    <n v="2854809"/>
    <n v="2714835.5651700003"/>
    <x v="12"/>
    <x v="0"/>
    <x v="6"/>
    <x v="17"/>
  </r>
  <r>
    <x v="2"/>
    <x v="18"/>
    <x v="1"/>
    <x v="3"/>
    <x v="48"/>
    <x v="17"/>
    <x v="101"/>
    <x v="126"/>
    <x v="15"/>
    <n v="1350000"/>
    <n v="1350000"/>
    <n v="434473"/>
    <n v="102459.8625"/>
    <x v="12"/>
    <x v="34"/>
    <x v="6"/>
    <x v="35"/>
  </r>
  <r>
    <x v="2"/>
    <x v="18"/>
    <x v="1"/>
    <x v="3"/>
    <x v="48"/>
    <x v="17"/>
    <x v="102"/>
    <x v="127"/>
    <x v="11"/>
    <n v="2300000"/>
    <n v="2300000"/>
    <n v="2244858"/>
    <n v="1925463.4642"/>
    <x v="12"/>
    <x v="11"/>
    <x v="6"/>
    <x v="36"/>
  </r>
  <r>
    <x v="2"/>
    <x v="18"/>
    <x v="1"/>
    <x v="3"/>
    <x v="48"/>
    <x v="17"/>
    <x v="103"/>
    <x v="128"/>
    <x v="11"/>
    <n v="1000000"/>
    <n v="1000000"/>
    <n v="727956"/>
    <n v="618847.92944999994"/>
    <x v="12"/>
    <x v="76"/>
    <x v="6"/>
    <x v="36"/>
  </r>
  <r>
    <x v="2"/>
    <x v="18"/>
    <x v="1"/>
    <x v="3"/>
    <x v="48"/>
    <x v="17"/>
    <x v="104"/>
    <x v="129"/>
    <x v="18"/>
    <n v="4000000"/>
    <n v="4000000"/>
    <n v="3880909"/>
    <n v="2755539.2608399997"/>
    <x v="12"/>
    <x v="75"/>
    <x v="6"/>
    <x v="35"/>
  </r>
  <r>
    <x v="2"/>
    <x v="18"/>
    <x v="1"/>
    <x v="1"/>
    <x v="49"/>
    <x v="18"/>
    <x v="105"/>
    <x v="130"/>
    <x v="19"/>
    <n v="2500000"/>
    <n v="4043000"/>
    <n v="3914424"/>
    <n v="3897680.6171900001"/>
    <x v="12"/>
    <x v="32"/>
    <x v="6"/>
    <x v="36"/>
  </r>
  <r>
    <x v="2"/>
    <x v="18"/>
    <x v="1"/>
    <x v="8"/>
    <x v="50"/>
    <x v="19"/>
    <x v="106"/>
    <x v="131"/>
    <x v="16"/>
    <n v="1000000"/>
    <n v="1000000"/>
    <n v="165893"/>
    <n v="62104.633000000002"/>
    <x v="12"/>
    <x v="36"/>
    <x v="6"/>
    <x v="35"/>
  </r>
  <r>
    <x v="2"/>
    <x v="18"/>
    <x v="1"/>
    <x v="8"/>
    <x v="50"/>
    <x v="19"/>
    <x v="107"/>
    <x v="132"/>
    <x v="20"/>
    <n v="600000"/>
    <n v="1410000"/>
    <n v="1115018"/>
    <n v="935632.54171999998"/>
    <x v="12"/>
    <x v="33"/>
    <x v="6"/>
    <x v="36"/>
  </r>
  <r>
    <x v="2"/>
    <x v="18"/>
    <x v="1"/>
    <x v="8"/>
    <x v="50"/>
    <x v="19"/>
    <x v="108"/>
    <x v="133"/>
    <x v="21"/>
    <n v="2800000"/>
    <n v="4975000"/>
    <n v="4573964"/>
    <n v="3481534.4893899993"/>
    <x v="12"/>
    <x v="0"/>
    <x v="6"/>
    <x v="17"/>
  </r>
  <r>
    <x v="2"/>
    <x v="19"/>
    <x v="1"/>
    <x v="9"/>
    <x v="51"/>
    <x v="20"/>
    <x v="109"/>
    <x v="134"/>
    <x v="15"/>
    <n v="1391251"/>
    <n v="1391251"/>
    <n v="863681"/>
    <n v="13744"/>
    <x v="12"/>
    <x v="62"/>
    <x v="6"/>
    <x v="35"/>
  </r>
  <r>
    <x v="2"/>
    <x v="19"/>
    <x v="1"/>
    <x v="9"/>
    <x v="51"/>
    <x v="20"/>
    <x v="110"/>
    <x v="135"/>
    <x v="15"/>
    <n v="1796366"/>
    <n v="1796366"/>
    <n v="122598"/>
    <n v="245"/>
    <x v="12"/>
    <x v="17"/>
    <x v="6"/>
    <x v="35"/>
  </r>
  <r>
    <x v="2"/>
    <x v="19"/>
    <x v="1"/>
    <x v="1"/>
    <x v="52"/>
    <x v="21"/>
    <x v="111"/>
    <x v="136"/>
    <x v="15"/>
    <n v="1292512"/>
    <n v="1402868"/>
    <n v="1371741"/>
    <n v="1233334"/>
    <x v="12"/>
    <x v="32"/>
    <x v="6"/>
    <x v="35"/>
  </r>
  <r>
    <x v="2"/>
    <x v="19"/>
    <x v="1"/>
    <x v="8"/>
    <x v="53"/>
    <x v="22"/>
    <x v="112"/>
    <x v="137"/>
    <x v="15"/>
    <n v="1749275"/>
    <n v="2749275"/>
    <n v="1661774"/>
    <n v="631367"/>
    <x v="12"/>
    <x v="33"/>
    <x v="6"/>
    <x v="35"/>
  </r>
  <r>
    <x v="2"/>
    <x v="20"/>
    <x v="1"/>
    <x v="9"/>
    <x v="54"/>
    <x v="23"/>
    <x v="0"/>
    <x v="138"/>
    <x v="22"/>
    <n v="200000"/>
    <n v="1135000"/>
    <n v="1083832"/>
    <n v="1012970"/>
    <x v="12"/>
    <x v="64"/>
    <x v="6"/>
    <x v="11"/>
  </r>
  <r>
    <x v="2"/>
    <x v="20"/>
    <x v="1"/>
    <x v="9"/>
    <x v="54"/>
    <x v="23"/>
    <x v="0"/>
    <x v="139"/>
    <x v="5"/>
    <n v="500000"/>
    <n v="5129400"/>
    <n v="89285"/>
    <n v="64133"/>
    <x v="12"/>
    <x v="17"/>
    <x v="6"/>
    <x v="71"/>
  </r>
  <r>
    <x v="2"/>
    <x v="20"/>
    <x v="1"/>
    <x v="0"/>
    <x v="55"/>
    <x v="24"/>
    <x v="0"/>
    <x v="140"/>
    <x v="7"/>
    <n v="2310000"/>
    <n v="3220800"/>
    <n v="2573730"/>
    <n v="2290066"/>
    <x v="12"/>
    <x v="64"/>
    <x v="6"/>
    <x v="84"/>
  </r>
  <r>
    <x v="2"/>
    <x v="20"/>
    <x v="1"/>
    <x v="0"/>
    <x v="56"/>
    <x v="25"/>
    <x v="0"/>
    <x v="141"/>
    <x v="7"/>
    <n v="1422000"/>
    <n v="1568740"/>
    <n v="1514318"/>
    <n v="1505560"/>
    <x v="12"/>
    <x v="22"/>
    <x v="6"/>
    <x v="85"/>
  </r>
  <r>
    <x v="2"/>
    <x v="20"/>
    <x v="1"/>
    <x v="4"/>
    <x v="57"/>
    <x v="26"/>
    <x v="0"/>
    <x v="142"/>
    <x v="12"/>
    <n v="1600000"/>
    <n v="1600000"/>
    <n v="0"/>
    <n v="0"/>
    <x v="12"/>
    <x v="17"/>
    <x v="6"/>
    <x v="86"/>
  </r>
  <r>
    <x v="2"/>
    <x v="20"/>
    <x v="1"/>
    <x v="15"/>
    <x v="58"/>
    <x v="27"/>
    <x v="0"/>
    <x v="143"/>
    <x v="2"/>
    <n v="400000"/>
    <n v="1326178"/>
    <n v="1317631"/>
    <n v="1309697"/>
    <x v="12"/>
    <x v="22"/>
    <x v="6"/>
    <x v="85"/>
  </r>
  <r>
    <x v="2"/>
    <x v="20"/>
    <x v="1"/>
    <x v="10"/>
    <x v="59"/>
    <x v="28"/>
    <x v="0"/>
    <x v="144"/>
    <x v="11"/>
    <n v="1200000"/>
    <n v="1200000"/>
    <n v="717230"/>
    <n v="182169"/>
    <x v="12"/>
    <x v="77"/>
    <x v="6"/>
    <x v="11"/>
  </r>
  <r>
    <x v="2"/>
    <x v="20"/>
    <x v="1"/>
    <x v="10"/>
    <x v="59"/>
    <x v="28"/>
    <x v="0"/>
    <x v="145"/>
    <x v="12"/>
    <n v="1000000"/>
    <n v="1000000"/>
    <n v="11762"/>
    <n v="2999"/>
    <x v="12"/>
    <x v="17"/>
    <x v="6"/>
    <x v="87"/>
  </r>
  <r>
    <x v="2"/>
    <x v="20"/>
    <x v="1"/>
    <x v="1"/>
    <x v="60"/>
    <x v="29"/>
    <x v="0"/>
    <x v="146"/>
    <x v="1"/>
    <n v="1000000"/>
    <n v="1000000"/>
    <n v="975633"/>
    <n v="952835"/>
    <x v="12"/>
    <x v="22"/>
    <x v="6"/>
    <x v="88"/>
  </r>
  <r>
    <x v="2"/>
    <x v="20"/>
    <x v="1"/>
    <x v="8"/>
    <x v="61"/>
    <x v="30"/>
    <x v="0"/>
    <x v="147"/>
    <x v="2"/>
    <n v="345000"/>
    <n v="1195000"/>
    <n v="1187723"/>
    <n v="1125550"/>
    <x v="12"/>
    <x v="68"/>
    <x v="6"/>
    <x v="89"/>
  </r>
  <r>
    <x v="2"/>
    <x v="20"/>
    <x v="1"/>
    <x v="8"/>
    <x v="61"/>
    <x v="30"/>
    <x v="0"/>
    <x v="148"/>
    <x v="23"/>
    <n v="600000"/>
    <n v="1828983"/>
    <n v="1605246"/>
    <n v="1178978"/>
    <x v="12"/>
    <x v="53"/>
    <x v="6"/>
    <x v="90"/>
  </r>
  <r>
    <x v="2"/>
    <x v="20"/>
    <x v="1"/>
    <x v="8"/>
    <x v="61"/>
    <x v="30"/>
    <x v="0"/>
    <x v="149"/>
    <x v="12"/>
    <n v="600000"/>
    <n v="2258000"/>
    <n v="207"/>
    <n v="0"/>
    <x v="12"/>
    <x v="17"/>
    <x v="6"/>
    <x v="91"/>
  </r>
  <r>
    <x v="2"/>
    <x v="20"/>
    <x v="1"/>
    <x v="8"/>
    <x v="61"/>
    <x v="30"/>
    <x v="0"/>
    <x v="150"/>
    <x v="12"/>
    <n v="4000000"/>
    <n v="8983000"/>
    <n v="3690356"/>
    <n v="891936"/>
    <x v="12"/>
    <x v="77"/>
    <x v="6"/>
    <x v="92"/>
  </r>
  <r>
    <x v="2"/>
    <x v="20"/>
    <x v="1"/>
    <x v="8"/>
    <x v="61"/>
    <x v="30"/>
    <x v="0"/>
    <x v="151"/>
    <x v="12"/>
    <n v="1200000"/>
    <n v="2464000"/>
    <n v="123376"/>
    <n v="2372"/>
    <x v="12"/>
    <x v="78"/>
    <x v="6"/>
    <x v="93"/>
  </r>
  <r>
    <x v="2"/>
    <x v="20"/>
    <x v="1"/>
    <x v="8"/>
    <x v="62"/>
    <x v="31"/>
    <x v="0"/>
    <x v="152"/>
    <x v="19"/>
    <n v="500000"/>
    <n v="1000000"/>
    <n v="881930"/>
    <n v="563865"/>
    <x v="12"/>
    <x v="79"/>
    <x v="6"/>
    <x v="11"/>
  </r>
  <r>
    <x v="2"/>
    <x v="20"/>
    <x v="1"/>
    <x v="5"/>
    <x v="63"/>
    <x v="32"/>
    <x v="0"/>
    <x v="153"/>
    <x v="2"/>
    <n v="2000000"/>
    <n v="4384000"/>
    <n v="4040539"/>
    <n v="1092885"/>
    <x v="12"/>
    <x v="80"/>
    <x v="6"/>
    <x v="11"/>
  </r>
  <r>
    <x v="2"/>
    <x v="20"/>
    <x v="1"/>
    <x v="5"/>
    <x v="63"/>
    <x v="32"/>
    <x v="0"/>
    <x v="154"/>
    <x v="6"/>
    <n v="1000000"/>
    <n v="1282330"/>
    <n v="1276755"/>
    <n v="1250468"/>
    <x v="12"/>
    <x v="22"/>
    <x v="6"/>
    <x v="94"/>
  </r>
  <r>
    <x v="2"/>
    <x v="21"/>
    <x v="1"/>
    <x v="3"/>
    <x v="64"/>
    <x v="33"/>
    <x v="0"/>
    <x v="155"/>
    <x v="15"/>
    <n v="1630000"/>
    <n v="1630000"/>
    <n v="1615525.97621"/>
    <n v="1041339.69309"/>
    <x v="12"/>
    <x v="11"/>
    <x v="6"/>
    <x v="95"/>
  </r>
  <r>
    <x v="2"/>
    <x v="21"/>
    <x v="1"/>
    <x v="8"/>
    <x v="65"/>
    <x v="34"/>
    <x v="0"/>
    <x v="156"/>
    <x v="15"/>
    <n v="2400000"/>
    <n v="2400000"/>
    <n v="152003.33850000001"/>
    <n v="0"/>
    <x v="12"/>
    <x v="81"/>
    <x v="6"/>
    <x v="96"/>
  </r>
  <r>
    <x v="2"/>
    <x v="21"/>
    <x v="1"/>
    <x v="8"/>
    <x v="65"/>
    <x v="34"/>
    <x v="0"/>
    <x v="157"/>
    <x v="15"/>
    <n v="3206617"/>
    <n v="3206617"/>
    <n v="222559.27"/>
    <n v="0"/>
    <x v="12"/>
    <x v="82"/>
    <x v="6"/>
    <x v="96"/>
  </r>
  <r>
    <x v="2"/>
    <x v="21"/>
    <x v="1"/>
    <x v="5"/>
    <x v="66"/>
    <x v="35"/>
    <x v="0"/>
    <x v="158"/>
    <x v="15"/>
    <n v="3780000"/>
    <n v="3780000"/>
    <n v="3410044.4959"/>
    <n v="0"/>
    <x v="12"/>
    <x v="36"/>
    <x v="6"/>
    <x v="95"/>
  </r>
  <r>
    <x v="2"/>
    <x v="22"/>
    <x v="1"/>
    <x v="5"/>
    <x v="67"/>
    <x v="36"/>
    <x v="0"/>
    <x v="159"/>
    <x v="15"/>
    <n v="1000000"/>
    <n v="1000000"/>
    <n v="989494.98604999995"/>
    <n v="456955.25388999999"/>
    <x v="12"/>
    <x v="39"/>
    <x v="6"/>
    <x v="35"/>
  </r>
  <r>
    <x v="2"/>
    <x v="22"/>
    <x v="1"/>
    <x v="5"/>
    <x v="67"/>
    <x v="36"/>
    <x v="0"/>
    <x v="160"/>
    <x v="15"/>
    <n v="1500000"/>
    <n v="1500000"/>
    <n v="517232.25"/>
    <n v="0"/>
    <x v="12"/>
    <x v="36"/>
    <x v="6"/>
    <x v="35"/>
  </r>
  <r>
    <x v="2"/>
    <x v="22"/>
    <x v="1"/>
    <x v="5"/>
    <x v="67"/>
    <x v="36"/>
    <x v="0"/>
    <x v="161"/>
    <x v="16"/>
    <n v="1200000"/>
    <n v="3130000"/>
    <n v="3087749.5848300001"/>
    <n v="3084348.60507"/>
    <x v="12"/>
    <x v="0"/>
    <x v="6"/>
    <x v="97"/>
  </r>
  <r>
    <x v="2"/>
    <x v="22"/>
    <x v="1"/>
    <x v="5"/>
    <x v="67"/>
    <x v="36"/>
    <x v="0"/>
    <x v="162"/>
    <x v="0"/>
    <m/>
    <m/>
    <m/>
    <m/>
    <x v="12"/>
    <x v="7"/>
    <x v="6"/>
    <x v="11"/>
  </r>
  <r>
    <x v="2"/>
    <x v="22"/>
    <x v="1"/>
    <x v="5"/>
    <x v="67"/>
    <x v="36"/>
    <x v="0"/>
    <x v="163"/>
    <x v="0"/>
    <m/>
    <m/>
    <m/>
    <m/>
    <x v="12"/>
    <x v="7"/>
    <x v="6"/>
    <x v="11"/>
  </r>
  <r>
    <x v="2"/>
    <x v="22"/>
    <x v="1"/>
    <x v="5"/>
    <x v="67"/>
    <x v="36"/>
    <x v="0"/>
    <x v="164"/>
    <x v="15"/>
    <n v="1000000"/>
    <n v="1000000"/>
    <n v="535696.97385000007"/>
    <n v="6120.9851500000004"/>
    <x v="12"/>
    <x v="14"/>
    <x v="6"/>
    <x v="35"/>
  </r>
  <r>
    <x v="2"/>
    <x v="22"/>
    <x v="1"/>
    <x v="17"/>
    <x v="68"/>
    <x v="37"/>
    <x v="0"/>
    <x v="165"/>
    <x v="24"/>
    <n v="100000"/>
    <n v="1535000"/>
    <n v="38198.837469999999"/>
    <n v="31040.13953"/>
    <x v="12"/>
    <x v="17"/>
    <x v="6"/>
    <x v="71"/>
  </r>
  <r>
    <x v="2"/>
    <x v="22"/>
    <x v="1"/>
    <x v="1"/>
    <x v="69"/>
    <x v="38"/>
    <x v="0"/>
    <x v="166"/>
    <x v="25"/>
    <n v="3000000"/>
    <n v="5000000"/>
    <n v="4962880.0656199995"/>
    <n v="4949597.8772999998"/>
    <x v="12"/>
    <x v="32"/>
    <x v="6"/>
    <x v="35"/>
  </r>
  <r>
    <x v="2"/>
    <x v="22"/>
    <x v="1"/>
    <x v="1"/>
    <x v="69"/>
    <x v="38"/>
    <x v="0"/>
    <x v="167"/>
    <x v="26"/>
    <n v="3000000"/>
    <n v="3000000"/>
    <n v="2799424.94264"/>
    <n v="2766528.7379000001"/>
    <x v="12"/>
    <x v="32"/>
    <x v="6"/>
    <x v="35"/>
  </r>
  <r>
    <x v="2"/>
    <x v="22"/>
    <x v="1"/>
    <x v="1"/>
    <x v="69"/>
    <x v="38"/>
    <x v="0"/>
    <x v="168"/>
    <x v="21"/>
    <n v="3000000"/>
    <n v="3000000"/>
    <n v="2944506"/>
    <n v="2730117"/>
    <x v="12"/>
    <x v="0"/>
    <x v="6"/>
    <x v="97"/>
  </r>
  <r>
    <x v="2"/>
    <x v="22"/>
    <x v="1"/>
    <x v="0"/>
    <x v="70"/>
    <x v="39"/>
    <x v="0"/>
    <x v="169"/>
    <x v="6"/>
    <n v="474000"/>
    <n v="1749100"/>
    <n v="1299672.7009000001"/>
    <n v="1239973.1208500003"/>
    <x v="12"/>
    <x v="11"/>
    <x v="6"/>
    <x v="35"/>
  </r>
  <r>
    <x v="2"/>
    <x v="22"/>
    <x v="1"/>
    <x v="0"/>
    <x v="70"/>
    <x v="39"/>
    <x v="0"/>
    <x v="170"/>
    <x v="7"/>
    <n v="948000"/>
    <n v="1987500"/>
    <n v="626.53091000008578"/>
    <n v="626.53091000000006"/>
    <x v="12"/>
    <x v="17"/>
    <x v="6"/>
    <x v="71"/>
  </r>
  <r>
    <x v="2"/>
    <x v="22"/>
    <x v="1"/>
    <x v="2"/>
    <x v="71"/>
    <x v="40"/>
    <x v="0"/>
    <x v="171"/>
    <x v="27"/>
    <n v="500000"/>
    <n v="1433000"/>
    <n v="1362085.0604699997"/>
    <n v="1360940.63757"/>
    <x v="12"/>
    <x v="32"/>
    <x v="6"/>
    <x v="35"/>
  </r>
  <r>
    <x v="2"/>
    <x v="22"/>
    <x v="1"/>
    <x v="3"/>
    <x v="72"/>
    <x v="41"/>
    <x v="0"/>
    <x v="172"/>
    <x v="24"/>
    <n v="2075000"/>
    <n v="4432000"/>
    <n v="4381828.5828900002"/>
    <n v="3887117.0308599998"/>
    <x v="12"/>
    <x v="33"/>
    <x v="6"/>
    <x v="35"/>
  </r>
  <r>
    <x v="2"/>
    <x v="22"/>
    <x v="1"/>
    <x v="3"/>
    <x v="72"/>
    <x v="41"/>
    <x v="0"/>
    <x v="173"/>
    <x v="28"/>
    <n v="2000000"/>
    <n v="2000000"/>
    <n v="326431.64513000002"/>
    <n v="75042.899609999993"/>
    <x v="12"/>
    <x v="34"/>
    <x v="6"/>
    <x v="35"/>
  </r>
  <r>
    <x v="2"/>
    <x v="22"/>
    <x v="1"/>
    <x v="3"/>
    <x v="72"/>
    <x v="41"/>
    <x v="0"/>
    <x v="174"/>
    <x v="24"/>
    <n v="1650000"/>
    <n v="1650000"/>
    <n v="1643459"/>
    <n v="1535585"/>
    <x v="12"/>
    <x v="0"/>
    <x v="6"/>
    <x v="97"/>
  </r>
  <r>
    <x v="2"/>
    <x v="22"/>
    <x v="1"/>
    <x v="3"/>
    <x v="72"/>
    <x v="41"/>
    <x v="0"/>
    <x v="175"/>
    <x v="21"/>
    <n v="2101200"/>
    <n v="2101200"/>
    <n v="1863984"/>
    <n v="1774364"/>
    <x v="12"/>
    <x v="6"/>
    <x v="6"/>
    <x v="35"/>
  </r>
  <r>
    <x v="2"/>
    <x v="22"/>
    <x v="1"/>
    <x v="3"/>
    <x v="72"/>
    <x v="41"/>
    <x v="0"/>
    <x v="176"/>
    <x v="21"/>
    <n v="1500000"/>
    <n v="1500000"/>
    <n v="1497726"/>
    <n v="1360116"/>
    <x v="12"/>
    <x v="0"/>
    <x v="6"/>
    <x v="97"/>
  </r>
  <r>
    <x v="2"/>
    <x v="22"/>
    <x v="1"/>
    <x v="3"/>
    <x v="72"/>
    <x v="41"/>
    <x v="0"/>
    <x v="177"/>
    <x v="29"/>
    <n v="1800000"/>
    <n v="1800000"/>
    <n v="1528138"/>
    <n v="1237628"/>
    <x v="12"/>
    <x v="6"/>
    <x v="6"/>
    <x v="35"/>
  </r>
  <r>
    <x v="2"/>
    <x v="22"/>
    <x v="1"/>
    <x v="3"/>
    <x v="72"/>
    <x v="41"/>
    <x v="0"/>
    <x v="178"/>
    <x v="30"/>
    <n v="2000000"/>
    <n v="2000000"/>
    <n v="1985248"/>
    <n v="1801555"/>
    <x v="12"/>
    <x v="33"/>
    <x v="6"/>
    <x v="35"/>
  </r>
  <r>
    <x v="2"/>
    <x v="22"/>
    <x v="1"/>
    <x v="3"/>
    <x v="73"/>
    <x v="42"/>
    <x v="0"/>
    <x v="179"/>
    <x v="21"/>
    <n v="2400000"/>
    <n v="2950425"/>
    <n v="2929175"/>
    <n v="1886771"/>
    <x v="12"/>
    <x v="13"/>
    <x v="6"/>
    <x v="35"/>
  </r>
  <r>
    <x v="2"/>
    <x v="22"/>
    <x v="1"/>
    <x v="3"/>
    <x v="8"/>
    <x v="0"/>
    <x v="0"/>
    <x v="180"/>
    <x v="21"/>
    <n v="1000000"/>
    <n v="1000000"/>
    <n v="938715"/>
    <n v="412816"/>
    <x v="12"/>
    <x v="33"/>
    <x v="6"/>
    <x v="35"/>
  </r>
  <r>
    <x v="2"/>
    <x v="22"/>
    <x v="1"/>
    <x v="9"/>
    <x v="74"/>
    <x v="43"/>
    <x v="0"/>
    <x v="181"/>
    <x v="31"/>
    <n v="200000"/>
    <n v="1052000"/>
    <n v="1032674.28258"/>
    <n v="976344.34471999994"/>
    <x v="12"/>
    <x v="0"/>
    <x v="6"/>
    <x v="97"/>
  </r>
  <r>
    <x v="2"/>
    <x v="22"/>
    <x v="1"/>
    <x v="9"/>
    <x v="75"/>
    <x v="44"/>
    <x v="0"/>
    <x v="182"/>
    <x v="17"/>
    <n v="900000"/>
    <n v="3000000"/>
    <n v="2846076.3834000002"/>
    <n v="2842479.2944300002"/>
    <x v="12"/>
    <x v="0"/>
    <x v="6"/>
    <x v="97"/>
  </r>
  <r>
    <x v="2"/>
    <x v="22"/>
    <x v="1"/>
    <x v="8"/>
    <x v="18"/>
    <x v="45"/>
    <x v="0"/>
    <x v="183"/>
    <x v="17"/>
    <n v="300000"/>
    <n v="1200000"/>
    <n v="1177669.1114000001"/>
    <n v="1097621.71261"/>
    <x v="12"/>
    <x v="32"/>
    <x v="6"/>
    <x v="35"/>
  </r>
  <r>
    <x v="2"/>
    <x v="22"/>
    <x v="1"/>
    <x v="8"/>
    <x v="18"/>
    <x v="45"/>
    <x v="0"/>
    <x v="184"/>
    <x v="16"/>
    <n v="700000"/>
    <n v="2225000"/>
    <n v="2180431.60898"/>
    <n v="2122090.1335899998"/>
    <x v="12"/>
    <x v="5"/>
    <x v="6"/>
    <x v="35"/>
  </r>
  <r>
    <x v="2"/>
    <x v="22"/>
    <x v="1"/>
    <x v="8"/>
    <x v="18"/>
    <x v="45"/>
    <x v="0"/>
    <x v="185"/>
    <x v="17"/>
    <n v="1200000"/>
    <n v="2993180"/>
    <n v="2868098.8927600002"/>
    <n v="2718218.2877600002"/>
    <x v="12"/>
    <x v="32"/>
    <x v="6"/>
    <x v="35"/>
  </r>
  <r>
    <x v="2"/>
    <x v="22"/>
    <x v="1"/>
    <x v="8"/>
    <x v="18"/>
    <x v="45"/>
    <x v="0"/>
    <x v="186"/>
    <x v="21"/>
    <n v="5000000"/>
    <n v="8801607"/>
    <n v="8208624"/>
    <n v="7674792"/>
    <x v="12"/>
    <x v="5"/>
    <x v="6"/>
    <x v="98"/>
  </r>
  <r>
    <x v="2"/>
    <x v="23"/>
    <x v="1"/>
    <x v="2"/>
    <x v="76"/>
    <x v="46"/>
    <x v="0"/>
    <x v="187"/>
    <x v="2"/>
    <n v="400000"/>
    <n v="1027000"/>
    <n v="925561"/>
    <n v="924783"/>
    <x v="12"/>
    <x v="5"/>
    <x v="6"/>
    <x v="11"/>
  </r>
  <r>
    <x v="2"/>
    <x v="23"/>
    <x v="1"/>
    <x v="2"/>
    <x v="77"/>
    <x v="47"/>
    <x v="0"/>
    <x v="188"/>
    <x v="12"/>
    <n v="700000"/>
    <n v="1000000"/>
    <n v="596060"/>
    <n v="536898"/>
    <x v="12"/>
    <x v="6"/>
    <x v="6"/>
    <x v="11"/>
  </r>
  <r>
    <x v="2"/>
    <x v="23"/>
    <x v="1"/>
    <x v="9"/>
    <x v="78"/>
    <x v="48"/>
    <x v="0"/>
    <x v="189"/>
    <x v="23"/>
    <n v="400000"/>
    <n v="2229000"/>
    <n v="1869825"/>
    <n v="680030"/>
    <x v="12"/>
    <x v="83"/>
    <x v="6"/>
    <x v="11"/>
  </r>
  <r>
    <x v="2"/>
    <x v="23"/>
    <x v="1"/>
    <x v="3"/>
    <x v="79"/>
    <x v="49"/>
    <x v="0"/>
    <x v="190"/>
    <x v="12"/>
    <n v="5600000"/>
    <n v="8060000"/>
    <n v="3625053"/>
    <n v="1245157"/>
    <x v="12"/>
    <x v="37"/>
    <x v="6"/>
    <x v="11"/>
  </r>
  <r>
    <x v="2"/>
    <x v="23"/>
    <x v="1"/>
    <x v="3"/>
    <x v="80"/>
    <x v="50"/>
    <x v="0"/>
    <x v="191"/>
    <x v="11"/>
    <n v="1300000"/>
    <n v="1300000"/>
    <n v="1225865"/>
    <n v="979353"/>
    <x v="12"/>
    <x v="32"/>
    <x v="6"/>
    <x v="11"/>
  </r>
  <r>
    <x v="2"/>
    <x v="23"/>
    <x v="1"/>
    <x v="1"/>
    <x v="81"/>
    <x v="51"/>
    <x v="0"/>
    <x v="192"/>
    <x v="32"/>
    <n v="3150000"/>
    <n v="3150000"/>
    <n v="1706706"/>
    <n v="783427"/>
    <x v="12"/>
    <x v="30"/>
    <x v="6"/>
    <x v="11"/>
  </r>
  <r>
    <x v="2"/>
    <x v="23"/>
    <x v="1"/>
    <x v="1"/>
    <x v="81"/>
    <x v="51"/>
    <x v="0"/>
    <x v="193"/>
    <x v="12"/>
    <n v="3700000"/>
    <n v="3700000"/>
    <n v="3675938"/>
    <n v="3277183"/>
    <x v="12"/>
    <x v="0"/>
    <x v="6"/>
    <x v="11"/>
  </r>
  <r>
    <x v="2"/>
    <x v="23"/>
    <x v="1"/>
    <x v="1"/>
    <x v="81"/>
    <x v="51"/>
    <x v="0"/>
    <x v="194"/>
    <x v="12"/>
    <n v="1200000"/>
    <n v="4620000"/>
    <n v="4266211"/>
    <n v="2363149"/>
    <x v="12"/>
    <x v="76"/>
    <x v="6"/>
    <x v="11"/>
  </r>
  <r>
    <x v="2"/>
    <x v="23"/>
    <x v="1"/>
    <x v="1"/>
    <x v="81"/>
    <x v="52"/>
    <x v="0"/>
    <x v="195"/>
    <x v="5"/>
    <n v="2000000"/>
    <n v="3200000"/>
    <n v="3199702"/>
    <n v="2359161"/>
    <x v="12"/>
    <x v="0"/>
    <x v="6"/>
    <x v="11"/>
  </r>
  <r>
    <x v="2"/>
    <x v="23"/>
    <x v="1"/>
    <x v="1"/>
    <x v="82"/>
    <x v="53"/>
    <x v="0"/>
    <x v="196"/>
    <x v="2"/>
    <n v="1200000"/>
    <n v="4948000"/>
    <n v="4697120"/>
    <n v="3809726"/>
    <x v="12"/>
    <x v="1"/>
    <x v="6"/>
    <x v="11"/>
  </r>
  <r>
    <x v="2"/>
    <x v="23"/>
    <x v="1"/>
    <x v="8"/>
    <x v="83"/>
    <x v="54"/>
    <x v="0"/>
    <x v="197"/>
    <x v="23"/>
    <n v="600000"/>
    <n v="1676320"/>
    <n v="1634450"/>
    <n v="1534223"/>
    <x v="12"/>
    <x v="32"/>
    <x v="6"/>
    <x v="11"/>
  </r>
  <r>
    <x v="2"/>
    <x v="23"/>
    <x v="1"/>
    <x v="8"/>
    <x v="83"/>
    <x v="54"/>
    <x v="0"/>
    <x v="198"/>
    <x v="23"/>
    <n v="600000"/>
    <n v="1828000"/>
    <n v="1805927"/>
    <n v="1742042"/>
    <x v="12"/>
    <x v="5"/>
    <x v="6"/>
    <x v="11"/>
  </r>
  <r>
    <x v="2"/>
    <x v="23"/>
    <x v="1"/>
    <x v="8"/>
    <x v="83"/>
    <x v="54"/>
    <x v="0"/>
    <x v="199"/>
    <x v="32"/>
    <n v="2300000"/>
    <n v="3163900"/>
    <n v="2642122"/>
    <n v="683570"/>
    <x v="12"/>
    <x v="84"/>
    <x v="6"/>
    <x v="11"/>
  </r>
  <r>
    <x v="2"/>
    <x v="23"/>
    <x v="1"/>
    <x v="8"/>
    <x v="83"/>
    <x v="54"/>
    <x v="0"/>
    <x v="200"/>
    <x v="32"/>
    <n v="1500000"/>
    <n v="2035616"/>
    <n v="1797750"/>
    <n v="901401"/>
    <x v="12"/>
    <x v="6"/>
    <x v="6"/>
    <x v="11"/>
  </r>
  <r>
    <x v="2"/>
    <x v="23"/>
    <x v="1"/>
    <x v="5"/>
    <x v="84"/>
    <x v="55"/>
    <x v="0"/>
    <x v="201"/>
    <x v="6"/>
    <n v="500000"/>
    <n v="2700000"/>
    <n v="2106112"/>
    <n v="2081867"/>
    <x v="12"/>
    <x v="0"/>
    <x v="6"/>
    <x v="11"/>
  </r>
  <r>
    <x v="2"/>
    <x v="24"/>
    <x v="1"/>
    <x v="9"/>
    <x v="85"/>
    <x v="56"/>
    <x v="0"/>
    <x v="202"/>
    <x v="5"/>
    <n v="500000"/>
    <n v="3593000"/>
    <n v="3022704"/>
    <n v="1873705"/>
    <x v="12"/>
    <x v="13"/>
    <x v="6"/>
    <x v="99"/>
  </r>
  <r>
    <x v="2"/>
    <x v="24"/>
    <x v="1"/>
    <x v="3"/>
    <x v="86"/>
    <x v="57"/>
    <x v="0"/>
    <x v="203"/>
    <x v="12"/>
    <n v="1540000"/>
    <n v="2040000"/>
    <n v="83831"/>
    <n v="10092"/>
    <x v="12"/>
    <x v="17"/>
    <x v="6"/>
    <x v="100"/>
  </r>
  <r>
    <x v="2"/>
    <x v="24"/>
    <x v="1"/>
    <x v="3"/>
    <x v="87"/>
    <x v="58"/>
    <x v="0"/>
    <x v="204"/>
    <x v="6"/>
    <n v="1500000"/>
    <n v="1500000"/>
    <n v="484693"/>
    <n v="267492"/>
    <x v="12"/>
    <x v="36"/>
    <x v="6"/>
    <x v="99"/>
  </r>
  <r>
    <x v="2"/>
    <x v="24"/>
    <x v="1"/>
    <x v="8"/>
    <x v="88"/>
    <x v="59"/>
    <x v="0"/>
    <x v="205"/>
    <x v="32"/>
    <n v="2300000"/>
    <n v="2300000"/>
    <n v="2078467"/>
    <n v="2091"/>
    <x v="12"/>
    <x v="16"/>
    <x v="6"/>
    <x v="99"/>
  </r>
  <r>
    <x v="2"/>
    <x v="24"/>
    <x v="1"/>
    <x v="5"/>
    <x v="89"/>
    <x v="60"/>
    <x v="0"/>
    <x v="206"/>
    <x v="32"/>
    <n v="1200000"/>
    <n v="1200000"/>
    <n v="1762"/>
    <n v="1762"/>
    <x v="12"/>
    <x v="17"/>
    <x v="6"/>
    <x v="101"/>
  </r>
  <r>
    <x v="2"/>
    <x v="25"/>
    <x v="8"/>
    <x v="2"/>
    <x v="90"/>
    <x v="61"/>
    <x v="113"/>
    <x v="207"/>
    <x v="7"/>
    <n v="900000"/>
    <n v="1100000"/>
    <n v="1099098"/>
    <n v="1083386"/>
    <x v="12"/>
    <x v="5"/>
    <x v="6"/>
    <x v="102"/>
  </r>
  <r>
    <x v="2"/>
    <x v="25"/>
    <x v="1"/>
    <x v="2"/>
    <x v="91"/>
    <x v="62"/>
    <x v="114"/>
    <x v="208"/>
    <x v="5"/>
    <n v="180000"/>
    <n v="1075000"/>
    <n v="97282"/>
    <n v="97985"/>
    <x v="12"/>
    <x v="85"/>
    <x v="6"/>
    <x v="103"/>
  </r>
  <r>
    <x v="2"/>
    <x v="25"/>
    <x v="1"/>
    <x v="9"/>
    <x v="92"/>
    <x v="63"/>
    <x v="115"/>
    <x v="209"/>
    <x v="5"/>
    <n v="900000"/>
    <n v="3802332"/>
    <n v="3761620"/>
    <n v="3508425"/>
    <x v="12"/>
    <x v="5"/>
    <x v="6"/>
    <x v="104"/>
  </r>
  <r>
    <x v="2"/>
    <x v="25"/>
    <x v="1"/>
    <x v="9"/>
    <x v="92"/>
    <x v="63"/>
    <x v="116"/>
    <x v="210"/>
    <x v="2"/>
    <n v="500000"/>
    <n v="3272000"/>
    <n v="3116122"/>
    <n v="2702312"/>
    <x v="12"/>
    <x v="32"/>
    <x v="6"/>
    <x v="105"/>
  </r>
  <r>
    <x v="2"/>
    <x v="25"/>
    <x v="1"/>
    <x v="9"/>
    <x v="92"/>
    <x v="63"/>
    <x v="117"/>
    <x v="211"/>
    <x v="2"/>
    <n v="500000"/>
    <n v="3245500"/>
    <n v="3085772"/>
    <n v="2690245"/>
    <x v="12"/>
    <x v="11"/>
    <x v="6"/>
    <x v="105"/>
  </r>
  <r>
    <x v="2"/>
    <x v="25"/>
    <x v="1"/>
    <x v="0"/>
    <x v="93"/>
    <x v="64"/>
    <x v="118"/>
    <x v="212"/>
    <x v="18"/>
    <n v="1000000"/>
    <n v="1293000"/>
    <n v="1263690"/>
    <n v="864750"/>
    <x v="12"/>
    <x v="13"/>
    <x v="6"/>
    <x v="106"/>
  </r>
  <r>
    <x v="2"/>
    <x v="25"/>
    <x v="1"/>
    <x v="15"/>
    <x v="94"/>
    <x v="65"/>
    <x v="0"/>
    <x v="213"/>
    <x v="7"/>
    <n v="750000"/>
    <n v="1020000"/>
    <n v="937279"/>
    <n v="936730"/>
    <x v="12"/>
    <x v="0"/>
    <x v="6"/>
    <x v="17"/>
  </r>
  <r>
    <x v="2"/>
    <x v="25"/>
    <x v="1"/>
    <x v="3"/>
    <x v="95"/>
    <x v="66"/>
    <x v="119"/>
    <x v="214"/>
    <x v="7"/>
    <n v="1500000"/>
    <n v="1500000"/>
    <n v="1499412"/>
    <n v="442606"/>
    <x v="12"/>
    <x v="37"/>
    <x v="6"/>
    <x v="107"/>
  </r>
  <r>
    <x v="2"/>
    <x v="25"/>
    <x v="1"/>
    <x v="3"/>
    <x v="95"/>
    <x v="66"/>
    <x v="120"/>
    <x v="215"/>
    <x v="11"/>
    <n v="1400000"/>
    <n v="1400000"/>
    <n v="1386210"/>
    <n v="1037588"/>
    <x v="12"/>
    <x v="11"/>
    <x v="6"/>
    <x v="108"/>
  </r>
  <r>
    <x v="2"/>
    <x v="25"/>
    <x v="1"/>
    <x v="1"/>
    <x v="14"/>
    <x v="67"/>
    <x v="121"/>
    <x v="216"/>
    <x v="11"/>
    <n v="2000000"/>
    <n v="8950000"/>
    <n v="8811188"/>
    <n v="8007590"/>
    <x v="12"/>
    <x v="5"/>
    <x v="6"/>
    <x v="109"/>
  </r>
  <r>
    <x v="2"/>
    <x v="25"/>
    <x v="1"/>
    <x v="1"/>
    <x v="14"/>
    <x v="67"/>
    <x v="122"/>
    <x v="217"/>
    <x v="13"/>
    <n v="5711741"/>
    <n v="6411741"/>
    <n v="5784414"/>
    <n v="5190993"/>
    <x v="12"/>
    <x v="86"/>
    <x v="6"/>
    <x v="110"/>
  </r>
  <r>
    <x v="2"/>
    <x v="25"/>
    <x v="1"/>
    <x v="1"/>
    <x v="14"/>
    <x v="67"/>
    <x v="123"/>
    <x v="218"/>
    <x v="11"/>
    <n v="1000000"/>
    <n v="6000000"/>
    <n v="5950356"/>
    <n v="5522703"/>
    <x v="12"/>
    <x v="32"/>
    <x v="6"/>
    <x v="35"/>
  </r>
  <r>
    <x v="2"/>
    <x v="25"/>
    <x v="1"/>
    <x v="1"/>
    <x v="14"/>
    <x v="67"/>
    <x v="124"/>
    <x v="219"/>
    <x v="7"/>
    <n v="4640000"/>
    <n v="5690000"/>
    <n v="5673108"/>
    <n v="5567592"/>
    <x v="12"/>
    <x v="0"/>
    <x v="6"/>
    <x v="111"/>
  </r>
  <r>
    <x v="2"/>
    <x v="25"/>
    <x v="1"/>
    <x v="1"/>
    <x v="14"/>
    <x v="67"/>
    <x v="125"/>
    <x v="220"/>
    <x v="19"/>
    <n v="5000000"/>
    <n v="5200000"/>
    <n v="5037134"/>
    <n v="4560094"/>
    <x v="12"/>
    <x v="28"/>
    <x v="6"/>
    <x v="112"/>
  </r>
  <r>
    <x v="2"/>
    <x v="25"/>
    <x v="1"/>
    <x v="1"/>
    <x v="14"/>
    <x v="67"/>
    <x v="126"/>
    <x v="221"/>
    <x v="11"/>
    <n v="1500000"/>
    <n v="4500000"/>
    <n v="4468123"/>
    <n v="3594023"/>
    <x v="12"/>
    <x v="87"/>
    <x v="6"/>
    <x v="35"/>
  </r>
  <r>
    <x v="2"/>
    <x v="25"/>
    <x v="1"/>
    <x v="1"/>
    <x v="14"/>
    <x v="67"/>
    <x v="127"/>
    <x v="222"/>
    <x v="1"/>
    <n v="3000000"/>
    <n v="3000000"/>
    <n v="2588276"/>
    <n v="1161857"/>
    <x v="12"/>
    <x v="88"/>
    <x v="6"/>
    <x v="35"/>
  </r>
  <r>
    <x v="2"/>
    <x v="25"/>
    <x v="1"/>
    <x v="1"/>
    <x v="14"/>
    <x v="67"/>
    <x v="128"/>
    <x v="223"/>
    <x v="12"/>
    <n v="1500000"/>
    <n v="2600000"/>
    <n v="2593690"/>
    <n v="2079365"/>
    <x v="12"/>
    <x v="11"/>
    <x v="6"/>
    <x v="35"/>
  </r>
  <r>
    <x v="2"/>
    <x v="25"/>
    <x v="1"/>
    <x v="1"/>
    <x v="14"/>
    <x v="67"/>
    <x v="129"/>
    <x v="224"/>
    <x v="1"/>
    <n v="2060000"/>
    <n v="2060000"/>
    <n v="1553148"/>
    <n v="433584"/>
    <x v="12"/>
    <x v="89"/>
    <x v="6"/>
    <x v="35"/>
  </r>
  <r>
    <x v="2"/>
    <x v="25"/>
    <x v="1"/>
    <x v="1"/>
    <x v="14"/>
    <x v="67"/>
    <x v="130"/>
    <x v="225"/>
    <x v="12"/>
    <n v="3100000"/>
    <n v="1739169"/>
    <n v="546582"/>
    <n v="1246965"/>
    <x v="12"/>
    <x v="90"/>
    <x v="6"/>
    <x v="35"/>
  </r>
  <r>
    <x v="2"/>
    <x v="25"/>
    <x v="1"/>
    <x v="1"/>
    <x v="14"/>
    <x v="67"/>
    <x v="131"/>
    <x v="226"/>
    <x v="12"/>
    <n v="850000"/>
    <n v="1700000"/>
    <n v="1503482"/>
    <n v="1435574"/>
    <x v="12"/>
    <x v="5"/>
    <x v="6"/>
    <x v="113"/>
  </r>
  <r>
    <x v="2"/>
    <x v="25"/>
    <x v="1"/>
    <x v="1"/>
    <x v="14"/>
    <x v="67"/>
    <x v="132"/>
    <x v="227"/>
    <x v="11"/>
    <n v="1300000"/>
    <n v="1300000"/>
    <n v="154084"/>
    <n v="153812"/>
    <x v="12"/>
    <x v="91"/>
    <x v="6"/>
    <x v="114"/>
  </r>
  <r>
    <x v="2"/>
    <x v="25"/>
    <x v="1"/>
    <x v="1"/>
    <x v="14"/>
    <x v="67"/>
    <x v="133"/>
    <x v="228"/>
    <x v="7"/>
    <n v="3000000"/>
    <n v="3910000"/>
    <n v="2548470"/>
    <n v="3807750"/>
    <x v="12"/>
    <x v="0"/>
    <x v="6"/>
    <x v="115"/>
  </r>
  <r>
    <x v="2"/>
    <x v="25"/>
    <x v="1"/>
    <x v="8"/>
    <x v="18"/>
    <x v="68"/>
    <x v="134"/>
    <x v="229"/>
    <x v="12"/>
    <n v="4000000"/>
    <n v="8221457"/>
    <n v="8019567"/>
    <n v="6808093"/>
    <x v="12"/>
    <x v="1"/>
    <x v="6"/>
    <x v="116"/>
  </r>
  <r>
    <x v="2"/>
    <x v="25"/>
    <x v="1"/>
    <x v="8"/>
    <x v="18"/>
    <x v="68"/>
    <x v="135"/>
    <x v="230"/>
    <x v="2"/>
    <n v="350000"/>
    <n v="1187000"/>
    <n v="1051254"/>
    <n v="1048651"/>
    <x v="12"/>
    <x v="28"/>
    <x v="6"/>
    <x v="117"/>
  </r>
  <r>
    <x v="2"/>
    <x v="25"/>
    <x v="1"/>
    <x v="5"/>
    <x v="96"/>
    <x v="69"/>
    <x v="136"/>
    <x v="231"/>
    <x v="15"/>
    <n v="3000000"/>
    <n v="3000000"/>
    <n v="2423038"/>
    <n v="255057"/>
    <x v="12"/>
    <x v="34"/>
    <x v="6"/>
    <x v="35"/>
  </r>
  <r>
    <x v="2"/>
    <x v="26"/>
    <x v="1"/>
    <x v="2"/>
    <x v="97"/>
    <x v="70"/>
    <x v="137"/>
    <x v="12"/>
    <x v="15"/>
    <n v="1150000"/>
    <n v="1150000"/>
    <n v="952310"/>
    <n v="35051"/>
    <x v="12"/>
    <x v="17"/>
    <x v="6"/>
    <x v="118"/>
  </r>
  <r>
    <x v="2"/>
    <x v="26"/>
    <x v="1"/>
    <x v="8"/>
    <x v="50"/>
    <x v="71"/>
    <x v="0"/>
    <x v="232"/>
    <x v="15"/>
    <n v="3201862"/>
    <n v="7098532"/>
    <n v="3582369"/>
    <n v="2875349"/>
    <x v="12"/>
    <x v="32"/>
    <x v="6"/>
    <x v="119"/>
  </r>
  <r>
    <x v="2"/>
    <x v="27"/>
    <x v="1"/>
    <x v="2"/>
    <x v="71"/>
    <x v="72"/>
    <x v="0"/>
    <x v="233"/>
    <x v="15"/>
    <n v="350000"/>
    <n v="1159000"/>
    <n v="316000"/>
    <n v="14175"/>
    <x v="12"/>
    <x v="36"/>
    <x v="6"/>
    <x v="120"/>
  </r>
  <r>
    <x v="2"/>
    <x v="27"/>
    <x v="1"/>
    <x v="2"/>
    <x v="71"/>
    <x v="72"/>
    <x v="0"/>
    <x v="233"/>
    <x v="0"/>
    <n v="350000"/>
    <n v="1159000"/>
    <n v="316000"/>
    <n v="14175"/>
    <x v="12"/>
    <x v="36"/>
    <x v="6"/>
    <x v="120"/>
  </r>
  <r>
    <x v="2"/>
    <x v="27"/>
    <x v="1"/>
    <x v="1"/>
    <x v="98"/>
    <x v="67"/>
    <x v="0"/>
    <x v="234"/>
    <x v="15"/>
    <n v="3100000"/>
    <n v="3650000"/>
    <n v="3489957"/>
    <n v="3457138"/>
    <x v="12"/>
    <x v="5"/>
    <x v="6"/>
    <x v="35"/>
  </r>
  <r>
    <x v="2"/>
    <x v="27"/>
    <x v="1"/>
    <x v="1"/>
    <x v="99"/>
    <x v="73"/>
    <x v="0"/>
    <x v="235"/>
    <x v="15"/>
    <n v="3671340"/>
    <n v="4426340"/>
    <n v="4129532"/>
    <n v="2473550"/>
    <x v="12"/>
    <x v="11"/>
    <x v="6"/>
    <x v="121"/>
  </r>
  <r>
    <x v="2"/>
    <x v="27"/>
    <x v="1"/>
    <x v="1"/>
    <x v="99"/>
    <x v="73"/>
    <x v="0"/>
    <x v="236"/>
    <x v="15"/>
    <n v="4300000"/>
    <n v="4300000"/>
    <n v="2433650"/>
    <n v="1055438"/>
    <x v="12"/>
    <x v="85"/>
    <x v="6"/>
    <x v="121"/>
  </r>
  <r>
    <x v="2"/>
    <x v="27"/>
    <x v="1"/>
    <x v="1"/>
    <x v="99"/>
    <x v="73"/>
    <x v="0"/>
    <x v="237"/>
    <x v="15"/>
    <n v="2300000"/>
    <n v="2300000"/>
    <n v="1267672"/>
    <n v="252574"/>
    <x v="12"/>
    <x v="27"/>
    <x v="6"/>
    <x v="121"/>
  </r>
  <r>
    <x v="2"/>
    <x v="27"/>
    <x v="1"/>
    <x v="8"/>
    <x v="18"/>
    <x v="68"/>
    <x v="0"/>
    <x v="238"/>
    <x v="15"/>
    <n v="1800000"/>
    <n v="2270000"/>
    <n v="2086576"/>
    <n v="1590937"/>
    <x v="12"/>
    <x v="42"/>
    <x v="6"/>
    <x v="35"/>
  </r>
  <r>
    <x v="2"/>
    <x v="27"/>
    <x v="1"/>
    <x v="8"/>
    <x v="18"/>
    <x v="68"/>
    <x v="0"/>
    <x v="239"/>
    <x v="15"/>
    <n v="1800000"/>
    <n v="3048431"/>
    <n v="2256481"/>
    <n v="680509"/>
    <x v="12"/>
    <x v="20"/>
    <x v="6"/>
    <x v="35"/>
  </r>
  <r>
    <x v="2"/>
    <x v="27"/>
    <x v="1"/>
    <x v="5"/>
    <x v="96"/>
    <x v="69"/>
    <x v="0"/>
    <x v="240"/>
    <x v="15"/>
    <n v="1234000"/>
    <n v="1234000"/>
    <n v="992738"/>
    <n v="872769"/>
    <x v="12"/>
    <x v="13"/>
    <x v="6"/>
    <x v="9"/>
  </r>
  <r>
    <x v="2"/>
    <x v="16"/>
    <x v="9"/>
    <x v="0"/>
    <x v="100"/>
    <x v="74"/>
    <x v="138"/>
    <x v="241"/>
    <x v="33"/>
    <n v="1500000"/>
    <n v="1500000"/>
    <n v="0"/>
    <n v="0"/>
    <x v="12"/>
    <x v="17"/>
    <x v="6"/>
    <x v="122"/>
  </r>
  <r>
    <x v="2"/>
    <x v="16"/>
    <x v="9"/>
    <x v="6"/>
    <x v="101"/>
    <x v="75"/>
    <x v="139"/>
    <x v="242"/>
    <x v="33"/>
    <n v="2276742.852"/>
    <n v="2276742.852"/>
    <n v="1340297"/>
    <n v="110312.95574999999"/>
    <x v="12"/>
    <x v="35"/>
    <x v="6"/>
    <x v="123"/>
  </r>
  <r>
    <x v="2"/>
    <x v="16"/>
    <x v="9"/>
    <x v="6"/>
    <x v="102"/>
    <x v="76"/>
    <x v="140"/>
    <x v="243"/>
    <x v="34"/>
    <n v="3000000"/>
    <n v="3000000"/>
    <n v="0"/>
    <n v="0"/>
    <x v="12"/>
    <x v="17"/>
    <x v="6"/>
    <x v="124"/>
  </r>
  <r>
    <x v="2"/>
    <x v="16"/>
    <x v="9"/>
    <x v="1"/>
    <x v="103"/>
    <x v="77"/>
    <x v="141"/>
    <x v="244"/>
    <x v="35"/>
    <n v="1900000"/>
    <n v="1900000"/>
    <n v="1532734.5179999999"/>
    <n v="246112.16752000002"/>
    <x v="12"/>
    <x v="91"/>
    <x v="6"/>
    <x v="35"/>
  </r>
  <r>
    <x v="2"/>
    <x v="16"/>
    <x v="9"/>
    <x v="1"/>
    <x v="104"/>
    <x v="78"/>
    <x v="142"/>
    <x v="245"/>
    <x v="34"/>
    <n v="1229000"/>
    <n v="1229000"/>
    <n v="0"/>
    <n v="0"/>
    <x v="12"/>
    <x v="17"/>
    <x v="6"/>
    <x v="125"/>
  </r>
  <r>
    <x v="2"/>
    <x v="16"/>
    <x v="9"/>
    <x v="1"/>
    <x v="105"/>
    <x v="79"/>
    <x v="143"/>
    <x v="246"/>
    <x v="35"/>
    <n v="2600000"/>
    <n v="2600000"/>
    <n v="383082.27173000004"/>
    <n v="383082.27173000004"/>
    <x v="12"/>
    <x v="17"/>
    <x v="6"/>
    <x v="125"/>
  </r>
  <r>
    <x v="2"/>
    <x v="17"/>
    <x v="9"/>
    <x v="9"/>
    <x v="106"/>
    <x v="80"/>
    <x v="144"/>
    <x v="247"/>
    <x v="0"/>
    <n v="2500000"/>
    <n v="2500000"/>
    <n v="9659"/>
    <n v="0"/>
    <x v="12"/>
    <x v="17"/>
    <x v="6"/>
    <x v="126"/>
  </r>
  <r>
    <x v="2"/>
    <x v="17"/>
    <x v="9"/>
    <x v="6"/>
    <x v="107"/>
    <x v="81"/>
    <x v="74"/>
    <x v="248"/>
    <x v="0"/>
    <n v="3000000"/>
    <n v="3000000"/>
    <n v="0"/>
    <n v="0"/>
    <x v="12"/>
    <x v="17"/>
    <x v="6"/>
    <x v="127"/>
  </r>
  <r>
    <x v="2"/>
    <x v="17"/>
    <x v="9"/>
    <x v="3"/>
    <x v="108"/>
    <x v="82"/>
    <x v="145"/>
    <x v="249"/>
    <x v="0"/>
    <n v="1000000"/>
    <n v="1000000"/>
    <n v="831205"/>
    <n v="132263"/>
    <x v="12"/>
    <x v="55"/>
    <x v="6"/>
    <x v="11"/>
  </r>
  <r>
    <x v="2"/>
    <x v="17"/>
    <x v="9"/>
    <x v="3"/>
    <x v="109"/>
    <x v="83"/>
    <x v="146"/>
    <x v="250"/>
    <x v="0"/>
    <n v="1500000"/>
    <n v="1500000"/>
    <n v="1115390"/>
    <n v="182858"/>
    <x v="12"/>
    <x v="92"/>
    <x v="6"/>
    <x v="11"/>
  </r>
  <r>
    <x v="2"/>
    <x v="17"/>
    <x v="9"/>
    <x v="1"/>
    <x v="110"/>
    <x v="84"/>
    <x v="147"/>
    <x v="251"/>
    <x v="0"/>
    <n v="2000000"/>
    <n v="2000000"/>
    <n v="1898529"/>
    <n v="423981"/>
    <x v="12"/>
    <x v="55"/>
    <x v="6"/>
    <x v="11"/>
  </r>
  <r>
    <x v="2"/>
    <x v="17"/>
    <x v="9"/>
    <x v="1"/>
    <x v="111"/>
    <x v="85"/>
    <x v="148"/>
    <x v="252"/>
    <x v="0"/>
    <n v="1385000"/>
    <n v="1385000"/>
    <n v="0"/>
    <n v="0"/>
    <x v="12"/>
    <x v="17"/>
    <x v="6"/>
    <x v="128"/>
  </r>
  <r>
    <x v="2"/>
    <x v="18"/>
    <x v="9"/>
    <x v="1"/>
    <x v="112"/>
    <x v="86"/>
    <x v="149"/>
    <x v="253"/>
    <x v="35"/>
    <n v="4500000"/>
    <n v="4500000"/>
    <n v="197000"/>
    <n v="196830"/>
    <x v="12"/>
    <x v="16"/>
    <x v="6"/>
    <x v="35"/>
  </r>
  <r>
    <x v="2"/>
    <x v="18"/>
    <x v="9"/>
    <x v="6"/>
    <x v="113"/>
    <x v="87"/>
    <x v="150"/>
    <x v="254"/>
    <x v="33"/>
    <n v="2782685.7080000001"/>
    <n v="2782685.7080000001"/>
    <n v="2683462"/>
    <n v="386508.07089999999"/>
    <x v="12"/>
    <x v="37"/>
    <x v="6"/>
    <x v="129"/>
  </r>
  <r>
    <x v="2"/>
    <x v="19"/>
    <x v="9"/>
    <x v="9"/>
    <x v="114"/>
    <x v="88"/>
    <x v="151"/>
    <x v="255"/>
    <x v="34"/>
    <n v="3040000"/>
    <n v="3040000"/>
    <m/>
    <m/>
    <x v="12"/>
    <x v="17"/>
    <x v="6"/>
    <x v="130"/>
  </r>
  <r>
    <x v="2"/>
    <x v="19"/>
    <x v="9"/>
    <x v="6"/>
    <x v="115"/>
    <x v="89"/>
    <x v="152"/>
    <x v="256"/>
    <x v="33"/>
    <n v="1011886"/>
    <n v="1011886"/>
    <n v="982474"/>
    <n v="117956"/>
    <x v="12"/>
    <x v="35"/>
    <x v="6"/>
    <x v="131"/>
  </r>
  <r>
    <x v="2"/>
    <x v="19"/>
    <x v="9"/>
    <x v="3"/>
    <x v="116"/>
    <x v="90"/>
    <x v="153"/>
    <x v="257"/>
    <x v="33"/>
    <n v="1000000"/>
    <n v="1000000"/>
    <n v="867907"/>
    <n v="654087"/>
    <x v="12"/>
    <x v="11"/>
    <x v="6"/>
    <x v="38"/>
  </r>
  <r>
    <x v="2"/>
    <x v="19"/>
    <x v="9"/>
    <x v="1"/>
    <x v="117"/>
    <x v="91"/>
    <x v="154"/>
    <x v="258"/>
    <x v="33"/>
    <n v="1220000"/>
    <n v="1220000"/>
    <n v="975895"/>
    <n v="267220"/>
    <x v="12"/>
    <x v="39"/>
    <x v="6"/>
    <x v="38"/>
  </r>
  <r>
    <x v="2"/>
    <x v="19"/>
    <x v="9"/>
    <x v="1"/>
    <x v="118"/>
    <x v="92"/>
    <x v="155"/>
    <x v="259"/>
    <x v="35"/>
    <n v="1600000"/>
    <n v="1600000"/>
    <n v="1160372"/>
    <n v="563872"/>
    <x v="12"/>
    <x v="85"/>
    <x v="6"/>
    <x v="38"/>
  </r>
  <r>
    <x v="2"/>
    <x v="20"/>
    <x v="9"/>
    <x v="6"/>
    <x v="119"/>
    <x v="93"/>
    <x v="156"/>
    <x v="260"/>
    <x v="33"/>
    <n v="2023771"/>
    <n v="2023771"/>
    <n v="1936335"/>
    <n v="226890"/>
    <x v="12"/>
    <x v="19"/>
    <x v="6"/>
    <x v="11"/>
  </r>
  <r>
    <x v="2"/>
    <x v="20"/>
    <x v="9"/>
    <x v="1"/>
    <x v="120"/>
    <x v="94"/>
    <x v="157"/>
    <x v="261"/>
    <x v="35"/>
    <n v="1400000"/>
    <n v="1400000"/>
    <n v="1284988"/>
    <n v="405775"/>
    <x v="12"/>
    <x v="93"/>
    <x v="6"/>
    <x v="11"/>
  </r>
  <r>
    <x v="2"/>
    <x v="20"/>
    <x v="9"/>
    <x v="1"/>
    <x v="121"/>
    <x v="95"/>
    <x v="158"/>
    <x v="262"/>
    <x v="35"/>
    <n v="1800000"/>
    <n v="1800000"/>
    <n v="1528479"/>
    <n v="125344"/>
    <x v="12"/>
    <x v="94"/>
    <x v="6"/>
    <x v="11"/>
  </r>
  <r>
    <x v="2"/>
    <x v="20"/>
    <x v="9"/>
    <x v="1"/>
    <x v="122"/>
    <x v="96"/>
    <x v="159"/>
    <x v="263"/>
    <x v="35"/>
    <n v="1800000"/>
    <n v="1800000"/>
    <n v="1787948"/>
    <n v="376105"/>
    <x v="12"/>
    <x v="94"/>
    <x v="6"/>
    <x v="11"/>
  </r>
  <r>
    <x v="2"/>
    <x v="20"/>
    <x v="9"/>
    <x v="5"/>
    <x v="123"/>
    <x v="97"/>
    <x v="160"/>
    <x v="264"/>
    <x v="35"/>
    <n v="4000000"/>
    <n v="4000000"/>
    <n v="2287852"/>
    <n v="224053"/>
    <x v="12"/>
    <x v="94"/>
    <x v="6"/>
    <x v="11"/>
  </r>
  <r>
    <x v="2"/>
    <x v="21"/>
    <x v="9"/>
    <x v="9"/>
    <x v="124"/>
    <x v="98"/>
    <x v="161"/>
    <x v="265"/>
    <x v="34"/>
    <n v="2800000"/>
    <n v="2800000"/>
    <n v="0"/>
    <n v="0"/>
    <x v="12"/>
    <x v="17"/>
    <x v="6"/>
    <x v="132"/>
  </r>
  <r>
    <x v="2"/>
    <x v="21"/>
    <x v="9"/>
    <x v="3"/>
    <x v="125"/>
    <x v="99"/>
    <x v="162"/>
    <x v="266"/>
    <x v="33"/>
    <n v="1000000"/>
    <n v="1000000"/>
    <n v="981430.86684000003"/>
    <n v="28097.265780000002"/>
    <x v="12"/>
    <x v="85"/>
    <x v="6"/>
    <x v="95"/>
  </r>
  <r>
    <x v="2"/>
    <x v="21"/>
    <x v="9"/>
    <x v="5"/>
    <x v="126"/>
    <x v="100"/>
    <x v="163"/>
    <x v="267"/>
    <x v="34"/>
    <n v="2500000"/>
    <n v="2500000"/>
    <n v="0"/>
    <n v="0"/>
    <x v="12"/>
    <x v="17"/>
    <x v="6"/>
    <x v="133"/>
  </r>
  <r>
    <x v="2"/>
    <x v="22"/>
    <x v="9"/>
    <x v="1"/>
    <x v="127"/>
    <x v="101"/>
    <x v="164"/>
    <x v="268"/>
    <x v="36"/>
    <n v="1000000"/>
    <n v="1000000"/>
    <n v="0"/>
    <n v="0"/>
    <x v="12"/>
    <x v="17"/>
    <x v="6"/>
    <x v="134"/>
  </r>
  <r>
    <x v="2"/>
    <x v="22"/>
    <x v="9"/>
    <x v="1"/>
    <x v="128"/>
    <x v="102"/>
    <x v="165"/>
    <x v="269"/>
    <x v="37"/>
    <n v="2500000"/>
    <n v="2500000"/>
    <n v="2401255"/>
    <n v="511501"/>
    <x v="12"/>
    <x v="85"/>
    <x v="6"/>
    <x v="35"/>
  </r>
  <r>
    <x v="2"/>
    <x v="22"/>
    <x v="9"/>
    <x v="6"/>
    <x v="129"/>
    <x v="103"/>
    <x v="166"/>
    <x v="270"/>
    <x v="36"/>
    <n v="2000000"/>
    <n v="2000000"/>
    <n v="0"/>
    <n v="0"/>
    <x v="12"/>
    <x v="17"/>
    <x v="6"/>
    <x v="135"/>
  </r>
  <r>
    <x v="2"/>
    <x v="22"/>
    <x v="9"/>
    <x v="6"/>
    <x v="130"/>
    <x v="104"/>
    <x v="167"/>
    <x v="271"/>
    <x v="38"/>
    <n v="2023771"/>
    <n v="2023771"/>
    <n v="2019085"/>
    <n v="533094"/>
    <x v="12"/>
    <x v="35"/>
    <x v="6"/>
    <x v="35"/>
  </r>
  <r>
    <x v="2"/>
    <x v="22"/>
    <x v="9"/>
    <x v="3"/>
    <x v="131"/>
    <x v="105"/>
    <x v="168"/>
    <x v="272"/>
    <x v="37"/>
    <n v="1000000"/>
    <n v="1000000"/>
    <n v="951393"/>
    <n v="252722"/>
    <x v="12"/>
    <x v="39"/>
    <x v="6"/>
    <x v="35"/>
  </r>
  <r>
    <x v="2"/>
    <x v="28"/>
    <x v="9"/>
    <x v="1"/>
    <x v="132"/>
    <x v="106"/>
    <x v="169"/>
    <x v="273"/>
    <x v="35"/>
    <n v="3000000"/>
    <n v="3000000"/>
    <n v="2604074"/>
    <n v="311067"/>
    <x v="12"/>
    <x v="27"/>
    <x v="6"/>
    <x v="11"/>
  </r>
  <r>
    <x v="2"/>
    <x v="28"/>
    <x v="9"/>
    <x v="1"/>
    <x v="133"/>
    <x v="107"/>
    <x v="23"/>
    <x v="274"/>
    <x v="34"/>
    <n v="2000000"/>
    <n v="2000000"/>
    <n v="0"/>
    <n v="0"/>
    <x v="12"/>
    <x v="17"/>
    <x v="6"/>
    <x v="11"/>
  </r>
  <r>
    <x v="2"/>
    <x v="28"/>
    <x v="9"/>
    <x v="1"/>
    <x v="133"/>
    <x v="107"/>
    <x v="23"/>
    <x v="274"/>
    <x v="34"/>
    <n v="1099459"/>
    <n v="1099459"/>
    <n v="0"/>
    <n v="0"/>
    <x v="12"/>
    <x v="17"/>
    <x v="6"/>
    <x v="11"/>
  </r>
  <r>
    <x v="2"/>
    <x v="28"/>
    <x v="9"/>
    <x v="9"/>
    <x v="132"/>
    <x v="106"/>
    <x v="169"/>
    <x v="273"/>
    <x v="34"/>
    <n v="2700000"/>
    <n v="2700000"/>
    <n v="0"/>
    <n v="0"/>
    <x v="12"/>
    <x v="17"/>
    <x v="6"/>
    <x v="11"/>
  </r>
  <r>
    <x v="2"/>
    <x v="28"/>
    <x v="9"/>
    <x v="6"/>
    <x v="113"/>
    <x v="87"/>
    <x v="150"/>
    <x v="254"/>
    <x v="34"/>
    <n v="2300000"/>
    <n v="2300000"/>
    <n v="0"/>
    <n v="0"/>
    <x v="12"/>
    <x v="17"/>
    <x v="6"/>
    <x v="11"/>
  </r>
  <r>
    <x v="2"/>
    <x v="28"/>
    <x v="9"/>
    <x v="6"/>
    <x v="134"/>
    <x v="108"/>
    <x v="170"/>
    <x v="275"/>
    <x v="34"/>
    <n v="2782685.7080000001"/>
    <n v="2782685.7080000001"/>
    <n v="2505084"/>
    <n v="58996"/>
    <x v="12"/>
    <x v="37"/>
    <x v="6"/>
    <x v="11"/>
  </r>
  <r>
    <x v="2"/>
    <x v="23"/>
    <x v="9"/>
    <x v="1"/>
    <x v="135"/>
    <x v="109"/>
    <x v="171"/>
    <x v="276"/>
    <x v="0"/>
    <n v="5715000"/>
    <n v="5715000"/>
    <n v="5126328.2434"/>
    <n v="237852.67681"/>
    <x v="12"/>
    <x v="7"/>
    <x v="6"/>
    <x v="11"/>
  </r>
  <r>
    <x v="2"/>
    <x v="23"/>
    <x v="9"/>
    <x v="1"/>
    <x v="81"/>
    <x v="110"/>
    <x v="172"/>
    <x v="277"/>
    <x v="0"/>
    <n v="5715000"/>
    <n v="5715000"/>
    <n v="5126328.2434"/>
    <n v="237852.67681"/>
    <x v="12"/>
    <x v="7"/>
    <x v="6"/>
    <x v="11"/>
  </r>
  <r>
    <x v="2"/>
    <x v="23"/>
    <x v="9"/>
    <x v="1"/>
    <x v="136"/>
    <x v="51"/>
    <x v="173"/>
    <x v="278"/>
    <x v="0"/>
    <n v="5715000"/>
    <n v="5715000"/>
    <n v="5126328.2434"/>
    <n v="237852.67681"/>
    <x v="12"/>
    <x v="7"/>
    <x v="6"/>
    <x v="11"/>
  </r>
  <r>
    <x v="2"/>
    <x v="23"/>
    <x v="9"/>
    <x v="1"/>
    <x v="137"/>
    <x v="111"/>
    <x v="174"/>
    <x v="279"/>
    <x v="35"/>
    <n v="1800000"/>
    <n v="1800000"/>
    <n v="1609614.7179"/>
    <n v="237852.67681"/>
    <x v="12"/>
    <x v="16"/>
    <x v="6"/>
    <x v="11"/>
  </r>
  <r>
    <x v="2"/>
    <x v="23"/>
    <x v="9"/>
    <x v="3"/>
    <x v="138"/>
    <x v="112"/>
    <x v="175"/>
    <x v="280"/>
    <x v="33"/>
    <n v="3915000"/>
    <n v="3915000"/>
    <n v="3516713.5255"/>
    <n v="0"/>
    <x v="12"/>
    <x v="14"/>
    <x v="6"/>
    <x v="11"/>
  </r>
  <r>
    <x v="2"/>
    <x v="23"/>
    <x v="9"/>
    <x v="6"/>
    <x v="139"/>
    <x v="113"/>
    <x v="176"/>
    <x v="281"/>
    <x v="0"/>
    <n v="2600000"/>
    <n v="2600000"/>
    <n v="0"/>
    <n v="0"/>
    <x v="12"/>
    <x v="7"/>
    <x v="6"/>
    <x v="11"/>
  </r>
  <r>
    <x v="2"/>
    <x v="23"/>
    <x v="9"/>
    <x v="5"/>
    <x v="140"/>
    <x v="114"/>
    <x v="177"/>
    <x v="282"/>
    <x v="0"/>
    <n v="2600000"/>
    <n v="2600000"/>
    <n v="0"/>
    <n v="0"/>
    <x v="12"/>
    <x v="7"/>
    <x v="6"/>
    <x v="11"/>
  </r>
  <r>
    <x v="2"/>
    <x v="23"/>
    <x v="9"/>
    <x v="6"/>
    <x v="141"/>
    <x v="115"/>
    <x v="178"/>
    <x v="283"/>
    <x v="0"/>
    <n v="2600000"/>
    <n v="2600000"/>
    <n v="0"/>
    <n v="0"/>
    <x v="12"/>
    <x v="7"/>
    <x v="6"/>
    <x v="11"/>
  </r>
  <r>
    <x v="2"/>
    <x v="23"/>
    <x v="9"/>
    <x v="6"/>
    <x v="142"/>
    <x v="116"/>
    <x v="179"/>
    <x v="284"/>
    <x v="34"/>
    <n v="2600000"/>
    <n v="2600000"/>
    <n v="0"/>
    <n v="0"/>
    <x v="12"/>
    <x v="17"/>
    <x v="6"/>
    <x v="136"/>
  </r>
  <r>
    <x v="2"/>
    <x v="24"/>
    <x v="9"/>
    <x v="3"/>
    <x v="143"/>
    <x v="117"/>
    <x v="180"/>
    <x v="285"/>
    <x v="33"/>
    <n v="1000000"/>
    <n v="1000000"/>
    <n v="937760"/>
    <n v="198270"/>
    <x v="12"/>
    <x v="6"/>
    <x v="6"/>
    <x v="99"/>
  </r>
  <r>
    <x v="2"/>
    <x v="24"/>
    <x v="9"/>
    <x v="1"/>
    <x v="144"/>
    <x v="118"/>
    <x v="181"/>
    <x v="286"/>
    <x v="33"/>
    <n v="2750000"/>
    <n v="2750000"/>
    <n v="1292162"/>
    <n v="0"/>
    <x v="12"/>
    <x v="17"/>
    <x v="6"/>
    <x v="99"/>
  </r>
  <r>
    <x v="2"/>
    <x v="24"/>
    <x v="9"/>
    <x v="1"/>
    <x v="145"/>
    <x v="119"/>
    <x v="182"/>
    <x v="287"/>
    <x v="35"/>
    <n v="2725000"/>
    <n v="2725000"/>
    <n v="0"/>
    <n v="0"/>
    <x v="12"/>
    <x v="17"/>
    <x v="6"/>
    <x v="137"/>
  </r>
  <r>
    <x v="2"/>
    <x v="24"/>
    <x v="9"/>
    <x v="1"/>
    <x v="146"/>
    <x v="120"/>
    <x v="183"/>
    <x v="288"/>
    <x v="35"/>
    <n v="2358200"/>
    <n v="2358200"/>
    <n v="0"/>
    <n v="0"/>
    <x v="12"/>
    <x v="17"/>
    <x v="6"/>
    <x v="138"/>
  </r>
  <r>
    <x v="2"/>
    <x v="24"/>
    <x v="9"/>
    <x v="1"/>
    <x v="147"/>
    <x v="121"/>
    <x v="184"/>
    <x v="289"/>
    <x v="35"/>
    <n v="3657000"/>
    <n v="3657000"/>
    <n v="0"/>
    <n v="0"/>
    <x v="12"/>
    <x v="17"/>
    <x v="6"/>
    <x v="139"/>
  </r>
  <r>
    <x v="2"/>
    <x v="24"/>
    <x v="9"/>
    <x v="1"/>
    <x v="148"/>
    <x v="122"/>
    <x v="185"/>
    <x v="290"/>
    <x v="35"/>
    <n v="2743300"/>
    <n v="2743300"/>
    <n v="0"/>
    <n v="0"/>
    <x v="12"/>
    <x v="7"/>
    <x v="6"/>
    <x v="140"/>
  </r>
  <r>
    <x v="2"/>
    <x v="25"/>
    <x v="9"/>
    <x v="0"/>
    <x v="149"/>
    <x v="123"/>
    <x v="186"/>
    <x v="291"/>
    <x v="33"/>
    <n v="1500000"/>
    <n v="1500000"/>
    <n v="0"/>
    <n v="0"/>
    <x v="12"/>
    <x v="17"/>
    <x v="6"/>
    <x v="141"/>
  </r>
  <r>
    <x v="2"/>
    <x v="25"/>
    <x v="9"/>
    <x v="1"/>
    <x v="150"/>
    <x v="124"/>
    <x v="187"/>
    <x v="292"/>
    <x v="33"/>
    <n v="6307115"/>
    <n v="6307115"/>
    <n v="0"/>
    <n v="0"/>
    <x v="12"/>
    <x v="17"/>
    <x v="6"/>
    <x v="36"/>
  </r>
  <r>
    <x v="2"/>
    <x v="25"/>
    <x v="9"/>
    <x v="1"/>
    <x v="150"/>
    <x v="124"/>
    <x v="187"/>
    <x v="292"/>
    <x v="33"/>
    <n v="4885671"/>
    <n v="4885671"/>
    <n v="0"/>
    <n v="0"/>
    <x v="12"/>
    <x v="17"/>
    <x v="6"/>
    <x v="36"/>
  </r>
  <r>
    <x v="2"/>
    <x v="25"/>
    <x v="9"/>
    <x v="1"/>
    <x v="151"/>
    <x v="125"/>
    <x v="188"/>
    <x v="293"/>
    <x v="35"/>
    <n v="3000000"/>
    <n v="3000000"/>
    <n v="2790000"/>
    <n v="139600"/>
    <x v="12"/>
    <x v="30"/>
    <x v="6"/>
    <x v="15"/>
  </r>
  <r>
    <x v="2"/>
    <x v="25"/>
    <x v="9"/>
    <x v="1"/>
    <x v="152"/>
    <x v="126"/>
    <x v="189"/>
    <x v="294"/>
    <x v="33"/>
    <n v="2764944"/>
    <n v="2764944"/>
    <n v="0"/>
    <n v="0"/>
    <x v="12"/>
    <x v="17"/>
    <x v="6"/>
    <x v="36"/>
  </r>
  <r>
    <x v="2"/>
    <x v="25"/>
    <x v="9"/>
    <x v="1"/>
    <x v="150"/>
    <x v="124"/>
    <x v="187"/>
    <x v="292"/>
    <x v="33"/>
    <n v="2080000"/>
    <n v="2080000"/>
    <n v="0"/>
    <n v="0"/>
    <x v="12"/>
    <x v="36"/>
    <x v="6"/>
    <x v="142"/>
  </r>
  <r>
    <x v="2"/>
    <x v="25"/>
    <x v="9"/>
    <x v="1"/>
    <x v="153"/>
    <x v="127"/>
    <x v="190"/>
    <x v="295"/>
    <x v="35"/>
    <n v="1052350"/>
    <n v="1052350"/>
    <n v="905021"/>
    <n v="255312"/>
    <x v="12"/>
    <x v="88"/>
    <x v="6"/>
    <x v="9"/>
  </r>
  <r>
    <x v="2"/>
    <x v="25"/>
    <x v="9"/>
    <x v="5"/>
    <x v="154"/>
    <x v="128"/>
    <x v="191"/>
    <x v="296"/>
    <x v="35"/>
    <n v="1500000"/>
    <n v="1500000"/>
    <n v="1290000"/>
    <n v="93100"/>
    <x v="12"/>
    <x v="39"/>
    <x v="6"/>
    <x v="35"/>
  </r>
  <r>
    <x v="2"/>
    <x v="26"/>
    <x v="9"/>
    <x v="6"/>
    <x v="155"/>
    <x v="129"/>
    <x v="192"/>
    <x v="297"/>
    <x v="36"/>
    <n v="1500000"/>
    <n v="1500000"/>
    <s v="0"/>
    <s v="0"/>
    <x v="12"/>
    <x v="17"/>
    <x v="6"/>
    <x v="143"/>
  </r>
  <r>
    <x v="2"/>
    <x v="26"/>
    <x v="9"/>
    <x v="3"/>
    <x v="156"/>
    <x v="130"/>
    <x v="193"/>
    <x v="298"/>
    <x v="38"/>
    <n v="1000000"/>
    <n v="1000000"/>
    <n v="926598"/>
    <n v="80588"/>
    <x v="12"/>
    <x v="34"/>
    <x v="6"/>
    <x v="9"/>
  </r>
  <r>
    <x v="2"/>
    <x v="26"/>
    <x v="9"/>
    <x v="1"/>
    <x v="157"/>
    <x v="131"/>
    <x v="194"/>
    <x v="299"/>
    <x v="36"/>
    <n v="1800000"/>
    <n v="1800000"/>
    <s v="0"/>
    <s v="0"/>
    <x v="12"/>
    <x v="17"/>
    <x v="6"/>
    <x v="143"/>
  </r>
  <r>
    <x v="2"/>
    <x v="27"/>
    <x v="9"/>
    <x v="3"/>
    <x v="158"/>
    <x v="132"/>
    <x v="195"/>
    <x v="300"/>
    <x v="33"/>
    <n v="1000000"/>
    <n v="1000000"/>
    <n v="956529"/>
    <n v="561892"/>
    <x v="12"/>
    <x v="33"/>
    <x v="6"/>
    <x v="9"/>
  </r>
  <r>
    <x v="2"/>
    <x v="27"/>
    <x v="9"/>
    <x v="1"/>
    <x v="159"/>
    <x v="133"/>
    <x v="196"/>
    <x v="301"/>
    <x v="33"/>
    <n v="2600000"/>
    <n v="2600000"/>
    <n v="821583"/>
    <n v="0"/>
    <x v="12"/>
    <x v="36"/>
    <x v="6"/>
    <x v="35"/>
  </r>
  <r>
    <x v="2"/>
    <x v="27"/>
    <x v="9"/>
    <x v="1"/>
    <x v="160"/>
    <x v="134"/>
    <x v="197"/>
    <x v="302"/>
    <x v="35"/>
    <n v="2500000"/>
    <n v="2500000"/>
    <n v="2186366"/>
    <n v="0"/>
    <x v="12"/>
    <x v="36"/>
    <x v="6"/>
    <x v="35"/>
  </r>
  <r>
    <x v="2"/>
    <x v="22"/>
    <x v="6"/>
    <x v="3"/>
    <x v="72"/>
    <x v="135"/>
    <x v="198"/>
    <x v="303"/>
    <x v="0"/>
    <n v="1200000"/>
    <n v="1200000"/>
    <n v="1199957"/>
    <n v="1143074"/>
    <x v="12"/>
    <x v="7"/>
    <x v="6"/>
    <x v="11"/>
  </r>
  <r>
    <x v="2"/>
    <x v="22"/>
    <x v="6"/>
    <x v="3"/>
    <x v="72"/>
    <x v="135"/>
    <x v="199"/>
    <x v="304"/>
    <x v="0"/>
    <n v="2000000"/>
    <n v="2000000"/>
    <n v="1999867"/>
    <n v="1950116"/>
    <x v="12"/>
    <x v="7"/>
    <x v="6"/>
    <x v="11"/>
  </r>
  <r>
    <x v="2"/>
    <x v="22"/>
    <x v="6"/>
    <x v="3"/>
    <x v="72"/>
    <x v="135"/>
    <x v="200"/>
    <x v="305"/>
    <x v="0"/>
    <n v="1900000"/>
    <n v="1900000"/>
    <n v="1790987"/>
    <n v="1638219"/>
    <x v="12"/>
    <x v="7"/>
    <x v="6"/>
    <x v="11"/>
  </r>
  <r>
    <x v="2"/>
    <x v="22"/>
    <x v="6"/>
    <x v="3"/>
    <x v="72"/>
    <x v="135"/>
    <x v="201"/>
    <x v="306"/>
    <x v="0"/>
    <n v="1000000"/>
    <n v="1000000"/>
    <n v="999429"/>
    <n v="570494"/>
    <x v="12"/>
    <x v="7"/>
    <x v="6"/>
    <x v="11"/>
  </r>
  <r>
    <x v="2"/>
    <x v="25"/>
    <x v="6"/>
    <x v="1"/>
    <x v="161"/>
    <x v="136"/>
    <x v="202"/>
    <x v="307"/>
    <x v="0"/>
    <n v="10000000"/>
    <n v="6723000"/>
    <n v="6481045"/>
    <n v="1545289"/>
    <x v="12"/>
    <x v="7"/>
    <x v="6"/>
    <x v="11"/>
  </r>
  <r>
    <x v="2"/>
    <x v="25"/>
    <x v="6"/>
    <x v="1"/>
    <x v="161"/>
    <x v="136"/>
    <x v="203"/>
    <x v="308"/>
    <x v="0"/>
    <n v="7699844"/>
    <n v="7699844"/>
    <n v="7571535"/>
    <n v="1962125"/>
    <x v="12"/>
    <x v="7"/>
    <x v="6"/>
    <x v="11"/>
  </r>
  <r>
    <x v="2"/>
    <x v="25"/>
    <x v="6"/>
    <x v="3"/>
    <x v="162"/>
    <x v="137"/>
    <x v="204"/>
    <x v="309"/>
    <x v="0"/>
    <n v="1145000"/>
    <n v="1145000"/>
    <n v="1144119.2536900002"/>
    <n v="1141799.797"/>
    <x v="12"/>
    <x v="7"/>
    <x v="6"/>
    <x v="11"/>
  </r>
  <r>
    <x v="2"/>
    <x v="25"/>
    <x v="6"/>
    <x v="3"/>
    <x v="162"/>
    <x v="137"/>
    <x v="205"/>
    <x v="310"/>
    <x v="0"/>
    <n v="1000000"/>
    <n v="1000000"/>
    <n v="985921.7818"/>
    <n v="625876.16374999995"/>
    <x v="12"/>
    <x v="7"/>
    <x v="6"/>
    <x v="11"/>
  </r>
  <r>
    <x v="2"/>
    <x v="28"/>
    <x v="6"/>
    <x v="1"/>
    <x v="14"/>
    <x v="138"/>
    <x v="206"/>
    <x v="311"/>
    <x v="0"/>
    <n v="1800000"/>
    <n v="1800000"/>
    <n v="1512517"/>
    <n v="0"/>
    <x v="12"/>
    <x v="7"/>
    <x v="6"/>
    <x v="11"/>
  </r>
  <r>
    <x v="2"/>
    <x v="28"/>
    <x v="6"/>
    <x v="1"/>
    <x v="14"/>
    <x v="138"/>
    <x v="207"/>
    <x v="312"/>
    <x v="0"/>
    <n v="1114727"/>
    <n v="1114727"/>
    <n v="1114596"/>
    <n v="0"/>
    <x v="12"/>
    <x v="7"/>
    <x v="6"/>
    <x v="11"/>
  </r>
  <r>
    <x v="2"/>
    <x v="28"/>
    <x v="6"/>
    <x v="3"/>
    <x v="163"/>
    <x v="139"/>
    <x v="208"/>
    <x v="313"/>
    <x v="0"/>
    <n v="28181587"/>
    <n v="28181587"/>
    <n v="9914874"/>
    <n v="0"/>
    <x v="12"/>
    <x v="7"/>
    <x v="6"/>
    <x v="11"/>
  </r>
  <r>
    <x v="2"/>
    <x v="18"/>
    <x v="6"/>
    <x v="1"/>
    <x v="164"/>
    <x v="140"/>
    <x v="209"/>
    <x v="314"/>
    <x v="0"/>
    <n v="7800000"/>
    <n v="7800000"/>
    <n v="7617349.1679600002"/>
    <n v="7280257.3134200005"/>
    <x v="12"/>
    <x v="7"/>
    <x v="6"/>
    <x v="11"/>
  </r>
  <r>
    <x v="2"/>
    <x v="18"/>
    <x v="6"/>
    <x v="1"/>
    <x v="164"/>
    <x v="140"/>
    <x v="210"/>
    <x v="315"/>
    <x v="0"/>
    <n v="4700000"/>
    <n v="4700000"/>
    <n v="4579235.60042"/>
    <n v="4173340.2568699997"/>
    <x v="12"/>
    <x v="7"/>
    <x v="6"/>
    <x v="11"/>
  </r>
  <r>
    <x v="2"/>
    <x v="18"/>
    <x v="6"/>
    <x v="1"/>
    <x v="164"/>
    <x v="140"/>
    <x v="211"/>
    <x v="316"/>
    <x v="0"/>
    <n v="2525000"/>
    <n v="2525000"/>
    <n v="2188476.3357199999"/>
    <n v="1997746.5999700001"/>
    <x v="12"/>
    <x v="7"/>
    <x v="6"/>
    <x v="11"/>
  </r>
  <r>
    <x v="2"/>
    <x v="18"/>
    <x v="6"/>
    <x v="5"/>
    <x v="165"/>
    <x v="141"/>
    <x v="212"/>
    <x v="317"/>
    <x v="0"/>
    <n v="3000000"/>
    <n v="3000000"/>
    <n v="2998296.4255500003"/>
    <n v="2968839.0585500002"/>
    <x v="12"/>
    <x v="7"/>
    <x v="6"/>
    <x v="11"/>
  </r>
  <r>
    <x v="2"/>
    <x v="24"/>
    <x v="6"/>
    <x v="1"/>
    <x v="166"/>
    <x v="142"/>
    <x v="213"/>
    <x v="318"/>
    <x v="0"/>
    <n v="2035500"/>
    <n v="2035500"/>
    <n v="1834113"/>
    <n v="337348"/>
    <x v="12"/>
    <x v="7"/>
    <x v="6"/>
    <x v="11"/>
  </r>
  <r>
    <x v="2"/>
    <x v="24"/>
    <x v="6"/>
    <x v="1"/>
    <x v="167"/>
    <x v="142"/>
    <x v="214"/>
    <x v="319"/>
    <x v="0"/>
    <n v="1214500"/>
    <n v="1214500"/>
    <n v="836662"/>
    <n v="0"/>
    <x v="12"/>
    <x v="7"/>
    <x v="6"/>
    <x v="11"/>
  </r>
  <r>
    <x v="2"/>
    <x v="16"/>
    <x v="6"/>
    <x v="3"/>
    <x v="95"/>
    <x v="66"/>
    <x v="215"/>
    <x v="320"/>
    <x v="0"/>
    <n v="1200000"/>
    <n v="1200000"/>
    <n v="1070609.2479600001"/>
    <n v="464066.70912999997"/>
    <x v="12"/>
    <x v="7"/>
    <x v="6"/>
    <x v="11"/>
  </r>
  <r>
    <x v="2"/>
    <x v="16"/>
    <x v="6"/>
    <x v="1"/>
    <x v="14"/>
    <x v="143"/>
    <x v="216"/>
    <x v="321"/>
    <x v="0"/>
    <n v="8550000"/>
    <n v="8550000"/>
    <n v="8445930"/>
    <n v="8231591"/>
    <x v="12"/>
    <x v="7"/>
    <x v="6"/>
    <x v="11"/>
  </r>
  <r>
    <x v="2"/>
    <x v="16"/>
    <x v="6"/>
    <x v="1"/>
    <x v="14"/>
    <x v="143"/>
    <x v="217"/>
    <x v="322"/>
    <x v="0"/>
    <n v="1900000"/>
    <n v="1900000"/>
    <n v="1801067"/>
    <n v="1784004"/>
    <x v="12"/>
    <x v="7"/>
    <x v="6"/>
    <x v="11"/>
  </r>
  <r>
    <x v="3"/>
    <x v="29"/>
    <x v="1"/>
    <x v="2"/>
    <x v="8"/>
    <x v="0"/>
    <x v="0"/>
    <x v="323"/>
    <x v="0"/>
    <m/>
    <n v="6700000"/>
    <m/>
    <n v="4182054.4870799999"/>
    <x v="26"/>
    <x v="75"/>
    <x v="6"/>
    <x v="35"/>
  </r>
  <r>
    <x v="3"/>
    <x v="29"/>
    <x v="1"/>
    <x v="2"/>
    <x v="8"/>
    <x v="0"/>
    <x v="0"/>
    <x v="324"/>
    <x v="0"/>
    <m/>
    <n v="4537000"/>
    <m/>
    <n v="2543494.2432900006"/>
    <x v="27"/>
    <x v="11"/>
    <x v="6"/>
    <x v="35"/>
  </r>
  <r>
    <x v="3"/>
    <x v="29"/>
    <x v="1"/>
    <x v="9"/>
    <x v="8"/>
    <x v="0"/>
    <x v="0"/>
    <x v="325"/>
    <x v="0"/>
    <m/>
    <n v="4457000"/>
    <m/>
    <n v="2665334.6286200006"/>
    <x v="19"/>
    <x v="11"/>
    <x v="6"/>
    <x v="35"/>
  </r>
  <r>
    <x v="3"/>
    <x v="29"/>
    <x v="1"/>
    <x v="5"/>
    <x v="8"/>
    <x v="0"/>
    <x v="0"/>
    <x v="326"/>
    <x v="0"/>
    <m/>
    <n v="62000000"/>
    <m/>
    <n v="4813054.1864999998"/>
    <x v="19"/>
    <x v="36"/>
    <x v="6"/>
    <x v="35"/>
  </r>
  <r>
    <x v="3"/>
    <x v="29"/>
    <x v="1"/>
    <x v="1"/>
    <x v="8"/>
    <x v="0"/>
    <x v="0"/>
    <x v="327"/>
    <x v="0"/>
    <m/>
    <n v="2250000"/>
    <m/>
    <n v="961960.33545000001"/>
    <x v="12"/>
    <x v="36"/>
    <x v="6"/>
    <x v="11"/>
  </r>
  <r>
    <x v="3"/>
    <x v="29"/>
    <x v="1"/>
    <x v="1"/>
    <x v="8"/>
    <x v="0"/>
    <x v="0"/>
    <x v="12"/>
    <x v="0"/>
    <m/>
    <m/>
    <m/>
    <n v="961960.33545000001"/>
    <x v="19"/>
    <x v="7"/>
    <x v="6"/>
    <x v="11"/>
  </r>
  <r>
    <x v="3"/>
    <x v="29"/>
    <x v="1"/>
    <x v="1"/>
    <x v="8"/>
    <x v="0"/>
    <x v="0"/>
    <x v="328"/>
    <x v="0"/>
    <m/>
    <n v="5650000"/>
    <m/>
    <n v="3046552.4775799997"/>
    <x v="12"/>
    <x v="35"/>
    <x v="6"/>
    <x v="61"/>
  </r>
  <r>
    <x v="3"/>
    <x v="29"/>
    <x v="1"/>
    <x v="1"/>
    <x v="8"/>
    <x v="0"/>
    <x v="0"/>
    <x v="12"/>
    <x v="0"/>
    <m/>
    <m/>
    <m/>
    <n v="3046552.4775799997"/>
    <x v="28"/>
    <x v="35"/>
    <x v="6"/>
    <x v="11"/>
  </r>
  <r>
    <x v="3"/>
    <x v="29"/>
    <x v="1"/>
    <x v="1"/>
    <x v="8"/>
    <x v="0"/>
    <x v="0"/>
    <x v="329"/>
    <x v="0"/>
    <m/>
    <n v="5056000"/>
    <m/>
    <n v="4438680.7176900003"/>
    <x v="12"/>
    <x v="0"/>
    <x v="6"/>
    <x v="61"/>
  </r>
  <r>
    <x v="3"/>
    <x v="29"/>
    <x v="1"/>
    <x v="1"/>
    <x v="8"/>
    <x v="0"/>
    <x v="0"/>
    <x v="330"/>
    <x v="0"/>
    <m/>
    <m/>
    <m/>
    <n v="4438680.7176900003"/>
    <x v="12"/>
    <x v="7"/>
    <x v="6"/>
    <x v="11"/>
  </r>
  <r>
    <x v="3"/>
    <x v="30"/>
    <x v="6"/>
    <x v="1"/>
    <x v="8"/>
    <x v="0"/>
    <x v="0"/>
    <x v="331"/>
    <x v="0"/>
    <m/>
    <n v="7638000"/>
    <m/>
    <n v="4146876.1746199997"/>
    <x v="29"/>
    <x v="95"/>
    <x v="6"/>
    <x v="144"/>
  </r>
  <r>
    <x v="3"/>
    <x v="30"/>
    <x v="6"/>
    <x v="1"/>
    <x v="8"/>
    <x v="0"/>
    <x v="0"/>
    <x v="332"/>
    <x v="0"/>
    <m/>
    <n v="1760000"/>
    <m/>
    <s v="/"/>
    <x v="30"/>
    <x v="72"/>
    <x v="6"/>
    <x v="145"/>
  </r>
  <r>
    <x v="3"/>
    <x v="31"/>
    <x v="1"/>
    <x v="0"/>
    <x v="8"/>
    <x v="0"/>
    <x v="0"/>
    <x v="333"/>
    <x v="0"/>
    <m/>
    <n v="1545300"/>
    <m/>
    <n v="371983"/>
    <x v="31"/>
    <x v="37"/>
    <x v="6"/>
    <x v="146"/>
  </r>
  <r>
    <x v="3"/>
    <x v="31"/>
    <x v="1"/>
    <x v="0"/>
    <x v="8"/>
    <x v="0"/>
    <x v="0"/>
    <x v="334"/>
    <x v="0"/>
    <m/>
    <n v="2379640"/>
    <m/>
    <n v="1450008.09"/>
    <x v="32"/>
    <x v="13"/>
    <x v="6"/>
    <x v="35"/>
  </r>
  <r>
    <x v="3"/>
    <x v="31"/>
    <x v="1"/>
    <x v="0"/>
    <x v="8"/>
    <x v="0"/>
    <x v="0"/>
    <x v="335"/>
    <x v="0"/>
    <m/>
    <n v="1600800"/>
    <m/>
    <n v="172605.2"/>
    <x v="33"/>
    <x v="16"/>
    <x v="6"/>
    <x v="146"/>
  </r>
  <r>
    <x v="3"/>
    <x v="31"/>
    <x v="1"/>
    <x v="0"/>
    <x v="8"/>
    <x v="0"/>
    <x v="0"/>
    <x v="336"/>
    <x v="0"/>
    <m/>
    <n v="1800000"/>
    <m/>
    <n v="0"/>
    <x v="34"/>
    <x v="17"/>
    <x v="6"/>
    <x v="146"/>
  </r>
  <r>
    <x v="3"/>
    <x v="31"/>
    <x v="6"/>
    <x v="5"/>
    <x v="8"/>
    <x v="0"/>
    <x v="0"/>
    <x v="337"/>
    <x v="0"/>
    <m/>
    <m/>
    <m/>
    <s v="/"/>
    <x v="35"/>
    <x v="32"/>
    <x v="6"/>
    <x v="11"/>
  </r>
  <r>
    <x v="3"/>
    <x v="31"/>
    <x v="6"/>
    <x v="5"/>
    <x v="8"/>
    <x v="0"/>
    <x v="0"/>
    <x v="338"/>
    <x v="0"/>
    <m/>
    <n v="15778292"/>
    <m/>
    <s v="/"/>
    <x v="36"/>
    <x v="0"/>
    <x v="6"/>
    <x v="11"/>
  </r>
  <r>
    <x v="3"/>
    <x v="31"/>
    <x v="6"/>
    <x v="5"/>
    <x v="8"/>
    <x v="0"/>
    <x v="0"/>
    <x v="339"/>
    <x v="0"/>
    <m/>
    <n v="12741089"/>
    <m/>
    <s v="/"/>
    <x v="37"/>
    <x v="0"/>
    <x v="6"/>
    <x v="11"/>
  </r>
  <r>
    <x v="3"/>
    <x v="31"/>
    <x v="6"/>
    <x v="5"/>
    <x v="8"/>
    <x v="0"/>
    <x v="0"/>
    <x v="340"/>
    <x v="0"/>
    <m/>
    <n v="4381982"/>
    <m/>
    <s v="/"/>
    <x v="38"/>
    <x v="89"/>
    <x v="6"/>
    <x v="11"/>
  </r>
  <r>
    <x v="3"/>
    <x v="31"/>
    <x v="6"/>
    <x v="5"/>
    <x v="8"/>
    <x v="0"/>
    <x v="0"/>
    <x v="341"/>
    <x v="0"/>
    <m/>
    <n v="1260982"/>
    <m/>
    <s v="/"/>
    <x v="39"/>
    <x v="89"/>
    <x v="6"/>
    <x v="11"/>
  </r>
  <r>
    <x v="3"/>
    <x v="31"/>
    <x v="6"/>
    <x v="5"/>
    <x v="8"/>
    <x v="0"/>
    <x v="0"/>
    <x v="342"/>
    <x v="0"/>
    <m/>
    <n v="5959786"/>
    <m/>
    <s v="/"/>
    <x v="19"/>
    <x v="37"/>
    <x v="6"/>
    <x v="11"/>
  </r>
  <r>
    <x v="3"/>
    <x v="31"/>
    <x v="6"/>
    <x v="5"/>
    <x v="8"/>
    <x v="0"/>
    <x v="0"/>
    <x v="343"/>
    <x v="0"/>
    <m/>
    <n v="1693578"/>
    <m/>
    <s v="/"/>
    <x v="40"/>
    <x v="96"/>
    <x v="6"/>
    <x v="11"/>
  </r>
  <r>
    <x v="3"/>
    <x v="31"/>
    <x v="6"/>
    <x v="5"/>
    <x v="8"/>
    <x v="0"/>
    <x v="0"/>
    <x v="344"/>
    <x v="0"/>
    <m/>
    <n v="22077000"/>
    <m/>
    <s v="/"/>
    <x v="12"/>
    <x v="11"/>
    <x v="6"/>
    <x v="11"/>
  </r>
  <r>
    <x v="3"/>
    <x v="32"/>
    <x v="1"/>
    <x v="6"/>
    <x v="8"/>
    <x v="0"/>
    <x v="0"/>
    <x v="345"/>
    <x v="0"/>
    <m/>
    <n v="1000000"/>
    <n v="255687"/>
    <n v="204549"/>
    <x v="12"/>
    <x v="11"/>
    <x v="6"/>
    <x v="11"/>
  </r>
  <r>
    <x v="3"/>
    <x v="32"/>
    <x v="1"/>
    <x v="6"/>
    <x v="8"/>
    <x v="0"/>
    <x v="0"/>
    <x v="345"/>
    <x v="0"/>
    <m/>
    <n v="1500000"/>
    <n v="936228"/>
    <n v="638679"/>
    <x v="12"/>
    <x v="5"/>
    <x v="6"/>
    <x v="11"/>
  </r>
  <r>
    <x v="3"/>
    <x v="32"/>
    <x v="1"/>
    <x v="6"/>
    <x v="8"/>
    <x v="0"/>
    <x v="0"/>
    <x v="346"/>
    <x v="0"/>
    <m/>
    <n v="1400000"/>
    <n v="1210373"/>
    <n v="513457"/>
    <x v="12"/>
    <x v="12"/>
    <x v="6"/>
    <x v="11"/>
  </r>
  <r>
    <x v="3"/>
    <x v="32"/>
    <x v="1"/>
    <x v="6"/>
    <x v="8"/>
    <x v="0"/>
    <x v="0"/>
    <x v="347"/>
    <x v="0"/>
    <m/>
    <n v="1500000"/>
    <n v="1331871"/>
    <n v="1157747"/>
    <x v="12"/>
    <x v="5"/>
    <x v="6"/>
    <x v="11"/>
  </r>
  <r>
    <x v="3"/>
    <x v="32"/>
    <x v="1"/>
    <x v="3"/>
    <x v="8"/>
    <x v="0"/>
    <x v="0"/>
    <x v="348"/>
    <x v="0"/>
    <m/>
    <n v="14610000"/>
    <n v="13611907"/>
    <n v="10529573"/>
    <x v="12"/>
    <x v="97"/>
    <x v="6"/>
    <x v="11"/>
  </r>
  <r>
    <x v="3"/>
    <x v="32"/>
    <x v="1"/>
    <x v="5"/>
    <x v="8"/>
    <x v="0"/>
    <x v="0"/>
    <x v="349"/>
    <x v="0"/>
    <m/>
    <n v="2500000"/>
    <n v="2142157"/>
    <n v="826597"/>
    <x v="12"/>
    <x v="13"/>
    <x v="6"/>
    <x v="11"/>
  </r>
  <r>
    <x v="3"/>
    <x v="32"/>
    <x v="1"/>
    <x v="5"/>
    <x v="8"/>
    <x v="0"/>
    <x v="0"/>
    <x v="350"/>
    <x v="0"/>
    <m/>
    <n v="2490000"/>
    <n v="1999404"/>
    <n v="412576"/>
    <x v="12"/>
    <x v="85"/>
    <x v="6"/>
    <x v="11"/>
  </r>
  <r>
    <x v="3"/>
    <x v="32"/>
    <x v="1"/>
    <x v="1"/>
    <x v="8"/>
    <x v="0"/>
    <x v="0"/>
    <x v="351"/>
    <x v="0"/>
    <m/>
    <n v="2000000"/>
    <n v="1517700"/>
    <n v="1428287"/>
    <x v="12"/>
    <x v="33"/>
    <x v="6"/>
    <x v="11"/>
  </r>
  <r>
    <x v="3"/>
    <x v="32"/>
    <x v="1"/>
    <x v="10"/>
    <x v="8"/>
    <x v="0"/>
    <x v="0"/>
    <x v="352"/>
    <x v="0"/>
    <m/>
    <n v="1700000"/>
    <n v="1201064"/>
    <n v="574074"/>
    <x v="12"/>
    <x v="75"/>
    <x v="6"/>
    <x v="11"/>
  </r>
  <r>
    <x v="3"/>
    <x v="32"/>
    <x v="1"/>
    <x v="10"/>
    <x v="8"/>
    <x v="0"/>
    <x v="0"/>
    <x v="353"/>
    <x v="0"/>
    <m/>
    <n v="2000000"/>
    <n v="1637616"/>
    <n v="507012"/>
    <x v="12"/>
    <x v="20"/>
    <x v="6"/>
    <x v="11"/>
  </r>
  <r>
    <x v="3"/>
    <x v="32"/>
    <x v="1"/>
    <x v="0"/>
    <x v="8"/>
    <x v="0"/>
    <x v="0"/>
    <x v="354"/>
    <x v="0"/>
    <m/>
    <n v="3110000"/>
    <n v="2986303"/>
    <n v="2285748"/>
    <x v="12"/>
    <x v="33"/>
    <x v="6"/>
    <x v="11"/>
  </r>
  <r>
    <x v="3"/>
    <x v="32"/>
    <x v="1"/>
    <x v="0"/>
    <x v="8"/>
    <x v="0"/>
    <x v="0"/>
    <x v="355"/>
    <x v="0"/>
    <m/>
    <n v="2292000"/>
    <n v="1997405"/>
    <n v="1906385"/>
    <x v="12"/>
    <x v="13"/>
    <x v="6"/>
    <x v="11"/>
  </r>
  <r>
    <x v="3"/>
    <x v="32"/>
    <x v="1"/>
    <x v="15"/>
    <x v="8"/>
    <x v="0"/>
    <x v="0"/>
    <x v="356"/>
    <x v="0"/>
    <m/>
    <n v="3693200"/>
    <n v="3435134"/>
    <n v="1549144"/>
    <x v="12"/>
    <x v="6"/>
    <x v="6"/>
    <x v="11"/>
  </r>
  <r>
    <x v="3"/>
    <x v="32"/>
    <x v="6"/>
    <x v="13"/>
    <x v="8"/>
    <x v="0"/>
    <x v="0"/>
    <x v="357"/>
    <x v="0"/>
    <m/>
    <n v="82230000"/>
    <s v="/"/>
    <s v="/"/>
    <x v="12"/>
    <x v="51"/>
    <x v="6"/>
    <x v="11"/>
  </r>
  <r>
    <x v="3"/>
    <x v="32"/>
    <x v="6"/>
    <x v="5"/>
    <x v="8"/>
    <x v="0"/>
    <x v="0"/>
    <x v="358"/>
    <x v="0"/>
    <m/>
    <n v="4000000"/>
    <n v="2997084"/>
    <n v="0"/>
    <x v="41"/>
    <x v="4"/>
    <x v="6"/>
    <x v="11"/>
  </r>
  <r>
    <x v="3"/>
    <x v="33"/>
    <x v="6"/>
    <x v="5"/>
    <x v="8"/>
    <x v="0"/>
    <x v="0"/>
    <x v="359"/>
    <x v="0"/>
    <m/>
    <n v="1733000"/>
    <m/>
    <n v="0"/>
    <x v="42"/>
    <x v="6"/>
    <x v="6"/>
    <x v="147"/>
  </r>
  <r>
    <x v="3"/>
    <x v="33"/>
    <x v="6"/>
    <x v="6"/>
    <x v="8"/>
    <x v="0"/>
    <x v="0"/>
    <x v="360"/>
    <x v="0"/>
    <m/>
    <n v="1063998"/>
    <m/>
    <n v="762251"/>
    <x v="43"/>
    <x v="49"/>
    <x v="6"/>
    <x v="148"/>
  </r>
  <r>
    <x v="3"/>
    <x v="33"/>
    <x v="1"/>
    <x v="8"/>
    <x v="8"/>
    <x v="0"/>
    <x v="0"/>
    <x v="361"/>
    <x v="0"/>
    <m/>
    <n v="3118969"/>
    <m/>
    <n v="1135783"/>
    <x v="44"/>
    <x v="11"/>
    <x v="6"/>
    <x v="11"/>
  </r>
  <r>
    <x v="3"/>
    <x v="33"/>
    <x v="1"/>
    <x v="8"/>
    <x v="8"/>
    <x v="0"/>
    <x v="0"/>
    <x v="362"/>
    <x v="0"/>
    <m/>
    <n v="4600000"/>
    <m/>
    <n v="4160577"/>
    <x v="45"/>
    <x v="0"/>
    <x v="6"/>
    <x v="11"/>
  </r>
  <r>
    <x v="3"/>
    <x v="33"/>
    <x v="1"/>
    <x v="8"/>
    <x v="8"/>
    <x v="0"/>
    <x v="0"/>
    <x v="363"/>
    <x v="0"/>
    <m/>
    <n v="1600000"/>
    <m/>
    <n v="341235"/>
    <x v="46"/>
    <x v="11"/>
    <x v="6"/>
    <x v="11"/>
  </r>
  <r>
    <x v="3"/>
    <x v="33"/>
    <x v="1"/>
    <x v="5"/>
    <x v="8"/>
    <x v="0"/>
    <x v="0"/>
    <x v="364"/>
    <x v="0"/>
    <m/>
    <n v="2500000"/>
    <m/>
    <n v="3156"/>
    <x v="47"/>
    <x v="17"/>
    <x v="6"/>
    <x v="11"/>
  </r>
  <r>
    <x v="3"/>
    <x v="33"/>
    <x v="1"/>
    <x v="1"/>
    <x v="8"/>
    <x v="0"/>
    <x v="0"/>
    <x v="12"/>
    <x v="0"/>
    <m/>
    <m/>
    <m/>
    <m/>
    <x v="48"/>
    <x v="7"/>
    <x v="6"/>
    <x v="11"/>
  </r>
  <r>
    <x v="3"/>
    <x v="33"/>
    <x v="1"/>
    <x v="10"/>
    <x v="8"/>
    <x v="0"/>
    <x v="0"/>
    <x v="365"/>
    <x v="0"/>
    <m/>
    <m/>
    <m/>
    <m/>
    <x v="12"/>
    <x v="15"/>
    <x v="6"/>
    <x v="11"/>
  </r>
  <r>
    <x v="3"/>
    <x v="33"/>
    <x v="1"/>
    <x v="10"/>
    <x v="8"/>
    <x v="0"/>
    <x v="0"/>
    <x v="366"/>
    <x v="0"/>
    <m/>
    <n v="1217108"/>
    <m/>
    <n v="806731"/>
    <x v="36"/>
    <x v="98"/>
    <x v="6"/>
    <x v="11"/>
  </r>
  <r>
    <x v="3"/>
    <x v="33"/>
    <x v="1"/>
    <x v="15"/>
    <x v="8"/>
    <x v="0"/>
    <x v="0"/>
    <x v="367"/>
    <x v="0"/>
    <m/>
    <n v="2392145"/>
    <m/>
    <n v="851222"/>
    <x v="49"/>
    <x v="6"/>
    <x v="6"/>
    <x v="11"/>
  </r>
  <r>
    <x v="3"/>
    <x v="33"/>
    <x v="1"/>
    <x v="10"/>
    <x v="8"/>
    <x v="0"/>
    <x v="0"/>
    <x v="368"/>
    <x v="0"/>
    <m/>
    <n v="4000000"/>
    <m/>
    <n v="1106580"/>
    <x v="50"/>
    <x v="35"/>
    <x v="6"/>
    <x v="11"/>
  </r>
  <r>
    <x v="3"/>
    <x v="34"/>
    <x v="1"/>
    <x v="8"/>
    <x v="8"/>
    <x v="0"/>
    <x v="0"/>
    <x v="369"/>
    <x v="0"/>
    <m/>
    <n v="3083000"/>
    <m/>
    <n v="1021151.31956"/>
    <x v="19"/>
    <x v="85"/>
    <x v="6"/>
    <x v="149"/>
  </r>
  <r>
    <x v="3"/>
    <x v="34"/>
    <x v="1"/>
    <x v="8"/>
    <x v="8"/>
    <x v="0"/>
    <x v="0"/>
    <x v="370"/>
    <x v="0"/>
    <m/>
    <n v="1400000"/>
    <m/>
    <n v="974.61"/>
    <x v="19"/>
    <x v="17"/>
    <x v="6"/>
    <x v="150"/>
  </r>
  <r>
    <x v="3"/>
    <x v="34"/>
    <x v="1"/>
    <x v="5"/>
    <x v="8"/>
    <x v="0"/>
    <x v="0"/>
    <x v="371"/>
    <x v="0"/>
    <m/>
    <n v="3005000"/>
    <m/>
    <n v="2649907.60348"/>
    <x v="51"/>
    <x v="1"/>
    <x v="6"/>
    <x v="151"/>
  </r>
  <r>
    <x v="3"/>
    <x v="35"/>
    <x v="1"/>
    <x v="10"/>
    <x v="8"/>
    <x v="0"/>
    <x v="0"/>
    <x v="372"/>
    <x v="0"/>
    <m/>
    <n v="3000000"/>
    <m/>
    <n v="2341776"/>
    <x v="52"/>
    <x v="11"/>
    <x v="6"/>
    <x v="152"/>
  </r>
  <r>
    <x v="3"/>
    <x v="35"/>
    <x v="1"/>
    <x v="2"/>
    <x v="8"/>
    <x v="0"/>
    <x v="0"/>
    <x v="373"/>
    <x v="0"/>
    <m/>
    <n v="1604564"/>
    <m/>
    <n v="1325438"/>
    <x v="53"/>
    <x v="5"/>
    <x v="6"/>
    <x v="35"/>
  </r>
  <r>
    <x v="3"/>
    <x v="35"/>
    <x v="1"/>
    <x v="2"/>
    <x v="8"/>
    <x v="0"/>
    <x v="0"/>
    <x v="374"/>
    <x v="0"/>
    <m/>
    <n v="1250000"/>
    <m/>
    <n v="238684"/>
    <x v="54"/>
    <x v="99"/>
    <x v="6"/>
    <x v="153"/>
  </r>
  <r>
    <x v="3"/>
    <x v="35"/>
    <x v="1"/>
    <x v="0"/>
    <x v="8"/>
    <x v="0"/>
    <x v="0"/>
    <x v="375"/>
    <x v="0"/>
    <m/>
    <n v="4665000"/>
    <m/>
    <n v="2867642"/>
    <x v="55"/>
    <x v="5"/>
    <x v="6"/>
    <x v="35"/>
  </r>
  <r>
    <x v="3"/>
    <x v="35"/>
    <x v="1"/>
    <x v="8"/>
    <x v="8"/>
    <x v="0"/>
    <x v="0"/>
    <x v="376"/>
    <x v="0"/>
    <m/>
    <n v="2715000"/>
    <m/>
    <n v="632429"/>
    <x v="56"/>
    <x v="9"/>
    <x v="6"/>
    <x v="35"/>
  </r>
  <r>
    <x v="3"/>
    <x v="35"/>
    <x v="1"/>
    <x v="8"/>
    <x v="8"/>
    <x v="0"/>
    <x v="0"/>
    <x v="377"/>
    <x v="0"/>
    <m/>
    <n v="1600000"/>
    <m/>
    <n v="6830"/>
    <x v="57"/>
    <x v="16"/>
    <x v="6"/>
    <x v="35"/>
  </r>
  <r>
    <x v="3"/>
    <x v="35"/>
    <x v="1"/>
    <x v="8"/>
    <x v="8"/>
    <x v="0"/>
    <x v="0"/>
    <x v="378"/>
    <x v="0"/>
    <m/>
    <n v="3815000"/>
    <m/>
    <n v="1092"/>
    <x v="58"/>
    <x v="36"/>
    <x v="6"/>
    <x v="35"/>
  </r>
  <r>
    <x v="3"/>
    <x v="36"/>
    <x v="1"/>
    <x v="6"/>
    <x v="8"/>
    <x v="0"/>
    <x v="0"/>
    <x v="379"/>
    <x v="0"/>
    <m/>
    <n v="2023771"/>
    <m/>
    <n v="5861"/>
    <x v="19"/>
    <x v="91"/>
    <x v="6"/>
    <x v="154"/>
  </r>
  <r>
    <x v="3"/>
    <x v="36"/>
    <x v="1"/>
    <x v="8"/>
    <x v="8"/>
    <x v="0"/>
    <x v="0"/>
    <x v="380"/>
    <x v="0"/>
    <m/>
    <n v="1500000"/>
    <m/>
    <n v="0"/>
    <x v="59"/>
    <x v="17"/>
    <x v="6"/>
    <x v="155"/>
  </r>
  <r>
    <x v="3"/>
    <x v="36"/>
    <x v="1"/>
    <x v="1"/>
    <x v="8"/>
    <x v="0"/>
    <x v="0"/>
    <x v="381"/>
    <x v="0"/>
    <m/>
    <n v="1200000"/>
    <m/>
    <n v="302251"/>
    <x v="60"/>
    <x v="11"/>
    <x v="6"/>
    <x v="156"/>
  </r>
  <r>
    <x v="3"/>
    <x v="36"/>
    <x v="1"/>
    <x v="3"/>
    <x v="8"/>
    <x v="0"/>
    <x v="0"/>
    <x v="382"/>
    <x v="0"/>
    <m/>
    <n v="1000000"/>
    <m/>
    <n v="215431"/>
    <x v="61"/>
    <x v="30"/>
    <x v="6"/>
    <x v="157"/>
  </r>
  <r>
    <x v="3"/>
    <x v="36"/>
    <x v="1"/>
    <x v="3"/>
    <x v="8"/>
    <x v="0"/>
    <x v="0"/>
    <x v="383"/>
    <x v="0"/>
    <m/>
    <n v="2000000"/>
    <m/>
    <n v="691349"/>
    <x v="62"/>
    <x v="85"/>
    <x v="6"/>
    <x v="158"/>
  </r>
  <r>
    <x v="3"/>
    <x v="36"/>
    <x v="1"/>
    <x v="3"/>
    <x v="8"/>
    <x v="0"/>
    <x v="0"/>
    <x v="384"/>
    <x v="0"/>
    <m/>
    <n v="6250000"/>
    <m/>
    <n v="5665358"/>
    <x v="63"/>
    <x v="32"/>
    <x v="6"/>
    <x v="159"/>
  </r>
  <r>
    <x v="3"/>
    <x v="36"/>
    <x v="1"/>
    <x v="3"/>
    <x v="8"/>
    <x v="0"/>
    <x v="0"/>
    <x v="385"/>
    <x v="0"/>
    <m/>
    <n v="3150000"/>
    <m/>
    <n v="2615012"/>
    <x v="64"/>
    <x v="32"/>
    <x v="6"/>
    <x v="160"/>
  </r>
  <r>
    <x v="3"/>
    <x v="36"/>
    <x v="6"/>
    <x v="13"/>
    <x v="8"/>
    <x v="0"/>
    <x v="0"/>
    <x v="386"/>
    <x v="0"/>
    <m/>
    <n v="5866667"/>
    <m/>
    <m/>
    <x v="12"/>
    <x v="5"/>
    <x v="6"/>
    <x v="161"/>
  </r>
  <r>
    <x v="3"/>
    <x v="36"/>
    <x v="6"/>
    <x v="13"/>
    <x v="8"/>
    <x v="0"/>
    <x v="0"/>
    <x v="387"/>
    <x v="0"/>
    <m/>
    <n v="4933333"/>
    <m/>
    <m/>
    <x v="12"/>
    <x v="5"/>
    <x v="6"/>
    <x v="161"/>
  </r>
  <r>
    <x v="3"/>
    <x v="36"/>
    <x v="6"/>
    <x v="13"/>
    <x v="8"/>
    <x v="0"/>
    <x v="0"/>
    <x v="388"/>
    <x v="0"/>
    <m/>
    <n v="2500000"/>
    <m/>
    <m/>
    <x v="12"/>
    <x v="100"/>
    <x v="6"/>
    <x v="161"/>
  </r>
  <r>
    <x v="3"/>
    <x v="36"/>
    <x v="6"/>
    <x v="13"/>
    <x v="8"/>
    <x v="0"/>
    <x v="0"/>
    <x v="389"/>
    <x v="0"/>
    <m/>
    <n v="1500000"/>
    <m/>
    <m/>
    <x v="12"/>
    <x v="29"/>
    <x v="6"/>
    <x v="161"/>
  </r>
  <r>
    <x v="4"/>
    <x v="37"/>
    <x v="1"/>
    <x v="1"/>
    <x v="8"/>
    <x v="0"/>
    <x v="218"/>
    <x v="390"/>
    <x v="0"/>
    <m/>
    <n v="2866246.0245790002"/>
    <m/>
    <m/>
    <x v="12"/>
    <x v="7"/>
    <x v="6"/>
    <x v="11"/>
  </r>
  <r>
    <x v="4"/>
    <x v="38"/>
    <x v="1"/>
    <x v="7"/>
    <x v="8"/>
    <x v="0"/>
    <x v="0"/>
    <x v="391"/>
    <x v="0"/>
    <m/>
    <n v="2504000"/>
    <m/>
    <m/>
    <x v="12"/>
    <x v="7"/>
    <x v="6"/>
    <x v="11"/>
  </r>
  <r>
    <x v="4"/>
    <x v="38"/>
    <x v="1"/>
    <x v="0"/>
    <x v="8"/>
    <x v="0"/>
    <x v="0"/>
    <x v="392"/>
    <x v="0"/>
    <m/>
    <n v="4642710"/>
    <m/>
    <m/>
    <x v="12"/>
    <x v="7"/>
    <x v="6"/>
    <x v="11"/>
  </r>
  <r>
    <x v="4"/>
    <x v="38"/>
    <x v="1"/>
    <x v="15"/>
    <x v="8"/>
    <x v="0"/>
    <x v="0"/>
    <x v="393"/>
    <x v="0"/>
    <m/>
    <n v="2577000"/>
    <m/>
    <m/>
    <x v="12"/>
    <x v="7"/>
    <x v="6"/>
    <x v="11"/>
  </r>
  <r>
    <x v="4"/>
    <x v="38"/>
    <x v="1"/>
    <x v="10"/>
    <x v="8"/>
    <x v="0"/>
    <x v="0"/>
    <x v="394"/>
    <x v="0"/>
    <m/>
    <n v="1000000"/>
    <m/>
    <m/>
    <x v="12"/>
    <x v="7"/>
    <x v="6"/>
    <x v="11"/>
  </r>
  <r>
    <x v="4"/>
    <x v="38"/>
    <x v="10"/>
    <x v="6"/>
    <x v="8"/>
    <x v="0"/>
    <x v="0"/>
    <x v="395"/>
    <x v="0"/>
    <m/>
    <n v="2276743"/>
    <m/>
    <m/>
    <x v="12"/>
    <x v="7"/>
    <x v="6"/>
    <x v="11"/>
  </r>
  <r>
    <x v="4"/>
    <x v="38"/>
    <x v="1"/>
    <x v="1"/>
    <x v="8"/>
    <x v="0"/>
    <x v="0"/>
    <x v="396"/>
    <x v="0"/>
    <m/>
    <n v="59000000"/>
    <m/>
    <m/>
    <x v="12"/>
    <x v="7"/>
    <x v="6"/>
    <x v="11"/>
  </r>
  <r>
    <x v="4"/>
    <x v="38"/>
    <x v="1"/>
    <x v="1"/>
    <x v="8"/>
    <x v="0"/>
    <x v="0"/>
    <x v="397"/>
    <x v="0"/>
    <m/>
    <n v="1500000"/>
    <m/>
    <m/>
    <x v="12"/>
    <x v="7"/>
    <x v="6"/>
    <x v="11"/>
  </r>
  <r>
    <x v="4"/>
    <x v="38"/>
    <x v="1"/>
    <x v="8"/>
    <x v="8"/>
    <x v="0"/>
    <x v="0"/>
    <x v="398"/>
    <x v="0"/>
    <m/>
    <n v="2623237"/>
    <m/>
    <m/>
    <x v="12"/>
    <x v="7"/>
    <x v="6"/>
    <x v="11"/>
  </r>
  <r>
    <x v="4"/>
    <x v="38"/>
    <x v="1"/>
    <x v="8"/>
    <x v="8"/>
    <x v="0"/>
    <x v="0"/>
    <x v="399"/>
    <x v="0"/>
    <m/>
    <n v="3940000"/>
    <m/>
    <m/>
    <x v="12"/>
    <x v="7"/>
    <x v="6"/>
    <x v="11"/>
  </r>
  <r>
    <x v="4"/>
    <x v="38"/>
    <x v="0"/>
    <x v="5"/>
    <x v="8"/>
    <x v="0"/>
    <x v="0"/>
    <x v="400"/>
    <x v="0"/>
    <m/>
    <n v="2170000"/>
    <m/>
    <m/>
    <x v="12"/>
    <x v="7"/>
    <x v="6"/>
    <x v="11"/>
  </r>
  <r>
    <x v="4"/>
    <x v="38"/>
    <x v="0"/>
    <x v="5"/>
    <x v="8"/>
    <x v="0"/>
    <x v="0"/>
    <x v="401"/>
    <x v="0"/>
    <m/>
    <n v="1250000"/>
    <m/>
    <m/>
    <x v="12"/>
    <x v="7"/>
    <x v="6"/>
    <x v="11"/>
  </r>
  <r>
    <x v="4"/>
    <x v="38"/>
    <x v="6"/>
    <x v="5"/>
    <x v="8"/>
    <x v="0"/>
    <x v="0"/>
    <x v="402"/>
    <x v="0"/>
    <m/>
    <n v="14500000"/>
    <m/>
    <m/>
    <x v="12"/>
    <x v="7"/>
    <x v="6"/>
    <x v="11"/>
  </r>
  <r>
    <x v="4"/>
    <x v="38"/>
    <x v="6"/>
    <x v="5"/>
    <x v="8"/>
    <x v="0"/>
    <x v="0"/>
    <x v="403"/>
    <x v="0"/>
    <m/>
    <n v="5830000"/>
    <m/>
    <m/>
    <x v="12"/>
    <x v="7"/>
    <x v="6"/>
    <x v="11"/>
  </r>
  <r>
    <x v="4"/>
    <x v="38"/>
    <x v="6"/>
    <x v="5"/>
    <x v="8"/>
    <x v="0"/>
    <x v="0"/>
    <x v="404"/>
    <x v="0"/>
    <m/>
    <n v="10000000"/>
    <m/>
    <m/>
    <x v="12"/>
    <x v="7"/>
    <x v="6"/>
    <x v="11"/>
  </r>
  <r>
    <x v="4"/>
    <x v="39"/>
    <x v="0"/>
    <x v="1"/>
    <x v="168"/>
    <x v="144"/>
    <x v="0"/>
    <x v="405"/>
    <x v="0"/>
    <m/>
    <n v="1200000"/>
    <m/>
    <m/>
    <x v="12"/>
    <x v="7"/>
    <x v="6"/>
    <x v="11"/>
  </r>
  <r>
    <x v="4"/>
    <x v="38"/>
    <x v="0"/>
    <x v="16"/>
    <x v="8"/>
    <x v="0"/>
    <x v="0"/>
    <x v="406"/>
    <x v="0"/>
    <m/>
    <n v="1511104"/>
    <m/>
    <m/>
    <x v="12"/>
    <x v="7"/>
    <x v="6"/>
    <x v="11"/>
  </r>
  <r>
    <x v="4"/>
    <x v="38"/>
    <x v="0"/>
    <x v="16"/>
    <x v="8"/>
    <x v="0"/>
    <x v="0"/>
    <x v="407"/>
    <x v="0"/>
    <m/>
    <n v="1642759"/>
    <m/>
    <m/>
    <x v="12"/>
    <x v="7"/>
    <x v="6"/>
    <x v="11"/>
  </r>
  <r>
    <x v="4"/>
    <x v="38"/>
    <x v="0"/>
    <x v="16"/>
    <x v="8"/>
    <x v="0"/>
    <x v="0"/>
    <x v="408"/>
    <x v="0"/>
    <m/>
    <n v="2037000"/>
    <m/>
    <m/>
    <x v="12"/>
    <x v="7"/>
    <x v="6"/>
    <x v="11"/>
  </r>
  <r>
    <x v="4"/>
    <x v="38"/>
    <x v="0"/>
    <x v="16"/>
    <x v="8"/>
    <x v="0"/>
    <x v="0"/>
    <x v="409"/>
    <x v="0"/>
    <m/>
    <n v="1190611"/>
    <m/>
    <m/>
    <x v="12"/>
    <x v="7"/>
    <x v="6"/>
    <x v="11"/>
  </r>
  <r>
    <x v="4"/>
    <x v="38"/>
    <x v="0"/>
    <x v="6"/>
    <x v="8"/>
    <x v="0"/>
    <x v="0"/>
    <x v="410"/>
    <x v="0"/>
    <m/>
    <n v="1000000"/>
    <m/>
    <m/>
    <x v="12"/>
    <x v="7"/>
    <x v="6"/>
    <x v="11"/>
  </r>
  <r>
    <x v="4"/>
    <x v="40"/>
    <x v="0"/>
    <x v="0"/>
    <x v="8"/>
    <x v="0"/>
    <x v="0"/>
    <x v="411"/>
    <x v="0"/>
    <m/>
    <n v="19966463"/>
    <n v="18827752.600000001"/>
    <n v="18700276"/>
    <x v="12"/>
    <x v="7"/>
    <x v="6"/>
    <x v="11"/>
  </r>
  <r>
    <x v="4"/>
    <x v="40"/>
    <x v="0"/>
    <x v="15"/>
    <x v="8"/>
    <x v="0"/>
    <x v="0"/>
    <x v="412"/>
    <x v="0"/>
    <m/>
    <n v="11980255"/>
    <s v="11 980 255"/>
    <n v="11980255"/>
    <x v="12"/>
    <x v="7"/>
    <x v="6"/>
    <x v="11"/>
  </r>
  <r>
    <x v="4"/>
    <x v="40"/>
    <x v="0"/>
    <x v="1"/>
    <x v="8"/>
    <x v="0"/>
    <x v="0"/>
    <x v="413"/>
    <x v="0"/>
    <m/>
    <n v="12839500"/>
    <n v="12817395.17"/>
    <n v="12759454"/>
    <x v="12"/>
    <x v="7"/>
    <x v="6"/>
    <x v="11"/>
  </r>
  <r>
    <x v="4"/>
    <x v="40"/>
    <x v="0"/>
    <x v="1"/>
    <x v="8"/>
    <x v="0"/>
    <x v="0"/>
    <x v="414"/>
    <x v="0"/>
    <m/>
    <n v="12370909"/>
    <n v="12230047.15"/>
    <n v="12219052"/>
    <x v="12"/>
    <x v="7"/>
    <x v="6"/>
    <x v="11"/>
  </r>
  <r>
    <x v="4"/>
    <x v="41"/>
    <x v="0"/>
    <x v="9"/>
    <x v="8"/>
    <x v="0"/>
    <x v="0"/>
    <x v="415"/>
    <x v="0"/>
    <m/>
    <m/>
    <m/>
    <m/>
    <x v="12"/>
    <x v="7"/>
    <x v="6"/>
    <x v="11"/>
  </r>
  <r>
    <x v="4"/>
    <x v="41"/>
    <x v="0"/>
    <x v="15"/>
    <x v="8"/>
    <x v="0"/>
    <x v="0"/>
    <x v="416"/>
    <x v="0"/>
    <m/>
    <m/>
    <m/>
    <m/>
    <x v="12"/>
    <x v="7"/>
    <x v="6"/>
    <x v="11"/>
  </r>
  <r>
    <x v="4"/>
    <x v="41"/>
    <x v="0"/>
    <x v="10"/>
    <x v="8"/>
    <x v="0"/>
    <x v="0"/>
    <x v="417"/>
    <x v="0"/>
    <m/>
    <m/>
    <m/>
    <m/>
    <x v="12"/>
    <x v="7"/>
    <x v="6"/>
    <x v="11"/>
  </r>
  <r>
    <x v="4"/>
    <x v="41"/>
    <x v="0"/>
    <x v="6"/>
    <x v="8"/>
    <x v="0"/>
    <x v="0"/>
    <x v="418"/>
    <x v="0"/>
    <m/>
    <m/>
    <m/>
    <m/>
    <x v="12"/>
    <x v="7"/>
    <x v="6"/>
    <x v="11"/>
  </r>
  <r>
    <x v="4"/>
    <x v="41"/>
    <x v="0"/>
    <x v="1"/>
    <x v="8"/>
    <x v="0"/>
    <x v="0"/>
    <x v="419"/>
    <x v="0"/>
    <m/>
    <m/>
    <m/>
    <m/>
    <x v="12"/>
    <x v="7"/>
    <x v="6"/>
    <x v="11"/>
  </r>
  <r>
    <x v="4"/>
    <x v="41"/>
    <x v="0"/>
    <x v="8"/>
    <x v="8"/>
    <x v="0"/>
    <x v="0"/>
    <x v="420"/>
    <x v="0"/>
    <m/>
    <m/>
    <m/>
    <m/>
    <x v="12"/>
    <x v="7"/>
    <x v="6"/>
    <x v="11"/>
  </r>
  <r>
    <x v="4"/>
    <x v="41"/>
    <x v="0"/>
    <x v="5"/>
    <x v="8"/>
    <x v="0"/>
    <x v="0"/>
    <x v="421"/>
    <x v="0"/>
    <m/>
    <m/>
    <m/>
    <m/>
    <x v="12"/>
    <x v="7"/>
    <x v="6"/>
    <x v="11"/>
  </r>
  <r>
    <x v="4"/>
    <x v="41"/>
    <x v="0"/>
    <x v="5"/>
    <x v="8"/>
    <x v="0"/>
    <x v="0"/>
    <x v="422"/>
    <x v="0"/>
    <m/>
    <m/>
    <m/>
    <m/>
    <x v="12"/>
    <x v="7"/>
    <x v="6"/>
    <x v="11"/>
  </r>
  <r>
    <x v="4"/>
    <x v="41"/>
    <x v="0"/>
    <x v="5"/>
    <x v="8"/>
    <x v="0"/>
    <x v="0"/>
    <x v="423"/>
    <x v="0"/>
    <m/>
    <m/>
    <m/>
    <m/>
    <x v="12"/>
    <x v="7"/>
    <x v="6"/>
    <x v="11"/>
  </r>
  <r>
    <x v="4"/>
    <x v="41"/>
    <x v="0"/>
    <x v="5"/>
    <x v="8"/>
    <x v="0"/>
    <x v="0"/>
    <x v="424"/>
    <x v="0"/>
    <m/>
    <m/>
    <m/>
    <m/>
    <x v="12"/>
    <x v="7"/>
    <x v="6"/>
    <x v="11"/>
  </r>
  <r>
    <x v="4"/>
    <x v="41"/>
    <x v="0"/>
    <x v="5"/>
    <x v="8"/>
    <x v="0"/>
    <x v="0"/>
    <x v="425"/>
    <x v="0"/>
    <m/>
    <m/>
    <m/>
    <m/>
    <x v="12"/>
    <x v="7"/>
    <x v="6"/>
    <x v="11"/>
  </r>
  <r>
    <x v="4"/>
    <x v="41"/>
    <x v="0"/>
    <x v="5"/>
    <x v="8"/>
    <x v="0"/>
    <x v="0"/>
    <x v="426"/>
    <x v="0"/>
    <m/>
    <m/>
    <m/>
    <m/>
    <x v="12"/>
    <x v="7"/>
    <x v="6"/>
    <x v="11"/>
  </r>
  <r>
    <x v="4"/>
    <x v="42"/>
    <x v="0"/>
    <x v="1"/>
    <x v="8"/>
    <x v="0"/>
    <x v="0"/>
    <x v="427"/>
    <x v="0"/>
    <m/>
    <m/>
    <m/>
    <m/>
    <x v="12"/>
    <x v="7"/>
    <x v="6"/>
    <x v="11"/>
  </r>
  <r>
    <x v="5"/>
    <x v="43"/>
    <x v="11"/>
    <x v="16"/>
    <x v="169"/>
    <x v="145"/>
    <x v="219"/>
    <x v="428"/>
    <x v="0"/>
    <n v="1652810"/>
    <n v="2592705"/>
    <n v="2563875.0188000002"/>
    <n v="2546429.9740000004"/>
    <x v="65"/>
    <x v="0"/>
    <x v="6"/>
    <x v="162"/>
  </r>
  <r>
    <x v="5"/>
    <x v="43"/>
    <x v="11"/>
    <x v="16"/>
    <x v="169"/>
    <x v="146"/>
    <x v="220"/>
    <x v="429"/>
    <x v="0"/>
    <n v="760000"/>
    <n v="1404648"/>
    <n v="1370803.49483"/>
    <n v="1369168.7043299999"/>
    <x v="66"/>
    <x v="0"/>
    <x v="6"/>
    <x v="163"/>
  </r>
  <r>
    <x v="5"/>
    <x v="43"/>
    <x v="11"/>
    <x v="16"/>
    <x v="169"/>
    <x v="146"/>
    <x v="221"/>
    <x v="430"/>
    <x v="0"/>
    <n v="720000"/>
    <n v="1031538"/>
    <n v="1024877.48948"/>
    <n v="1013137.7976100001"/>
    <x v="67"/>
    <x v="0"/>
    <x v="6"/>
    <x v="164"/>
  </r>
  <r>
    <x v="5"/>
    <x v="43"/>
    <x v="11"/>
    <x v="16"/>
    <x v="169"/>
    <x v="147"/>
    <x v="222"/>
    <x v="431"/>
    <x v="0"/>
    <n v="632000"/>
    <n v="1240427"/>
    <n v="1210415.11619"/>
    <n v="1218811.3813499999"/>
    <x v="68"/>
    <x v="0"/>
    <x v="6"/>
    <x v="163"/>
  </r>
  <r>
    <x v="5"/>
    <x v="43"/>
    <x v="11"/>
    <x v="16"/>
    <x v="169"/>
    <x v="147"/>
    <x v="223"/>
    <x v="432"/>
    <x v="0"/>
    <n v="960000"/>
    <n v="1700471"/>
    <n v="1671317.4227199999"/>
    <n v="1665969.47226"/>
    <x v="69"/>
    <x v="0"/>
    <x v="6"/>
    <x v="165"/>
  </r>
  <r>
    <x v="5"/>
    <x v="43"/>
    <x v="11"/>
    <x v="0"/>
    <x v="170"/>
    <x v="148"/>
    <x v="224"/>
    <x v="433"/>
    <x v="0"/>
    <n v="2310000"/>
    <n v="4123615"/>
    <n v="4004797.16909"/>
    <n v="3845759.4258499998"/>
    <x v="70"/>
    <x v="0"/>
    <x v="6"/>
    <x v="166"/>
  </r>
  <r>
    <x v="5"/>
    <x v="43"/>
    <x v="11"/>
    <x v="0"/>
    <x v="171"/>
    <x v="149"/>
    <x v="225"/>
    <x v="434"/>
    <x v="0"/>
    <n v="948000"/>
    <n v="2446718"/>
    <n v="2439269.8956900002"/>
    <n v="2289960.9657799997"/>
    <x v="71"/>
    <x v="0"/>
    <x v="6"/>
    <x v="166"/>
  </r>
  <r>
    <x v="5"/>
    <x v="43"/>
    <x v="11"/>
    <x v="0"/>
    <x v="170"/>
    <x v="148"/>
    <x v="226"/>
    <x v="435"/>
    <x v="0"/>
    <n v="920000"/>
    <n v="1476000"/>
    <n v="0"/>
    <n v="0"/>
    <x v="19"/>
    <x v="17"/>
    <x v="6"/>
    <x v="167"/>
  </r>
  <r>
    <x v="5"/>
    <x v="43"/>
    <x v="11"/>
    <x v="0"/>
    <x v="170"/>
    <x v="148"/>
    <x v="227"/>
    <x v="436"/>
    <x v="0"/>
    <n v="1200000"/>
    <n v="1328000"/>
    <n v="1218085.1101299999"/>
    <n v="1140436.6429100002"/>
    <x v="72"/>
    <x v="0"/>
    <x v="6"/>
    <x v="168"/>
  </r>
  <r>
    <x v="5"/>
    <x v="43"/>
    <x v="11"/>
    <x v="10"/>
    <x v="172"/>
    <x v="150"/>
    <x v="228"/>
    <x v="437"/>
    <x v="0"/>
    <n v="2500000"/>
    <n v="2500000"/>
    <n v="1799061.075"/>
    <n v="1793977.94998"/>
    <x v="73"/>
    <x v="9"/>
    <x v="6"/>
    <x v="169"/>
  </r>
  <r>
    <x v="5"/>
    <x v="43"/>
    <x v="11"/>
    <x v="10"/>
    <x v="172"/>
    <x v="150"/>
    <x v="229"/>
    <x v="438"/>
    <x v="0"/>
    <n v="1000000"/>
    <n v="1000000"/>
    <n v="811406.72415999998"/>
    <n v="328279.75623"/>
    <x v="74"/>
    <x v="85"/>
    <x v="6"/>
    <x v="170"/>
  </r>
  <r>
    <x v="5"/>
    <x v="43"/>
    <x v="11"/>
    <x v="10"/>
    <x v="172"/>
    <x v="150"/>
    <x v="230"/>
    <x v="439"/>
    <x v="0"/>
    <n v="1000000"/>
    <n v="1000000"/>
    <n v="220391.7"/>
    <n v="220391.7"/>
    <x v="75"/>
    <x v="101"/>
    <x v="6"/>
    <x v="171"/>
  </r>
  <r>
    <x v="5"/>
    <x v="43"/>
    <x v="11"/>
    <x v="3"/>
    <x v="173"/>
    <x v="151"/>
    <x v="231"/>
    <x v="440"/>
    <x v="0"/>
    <n v="2050000"/>
    <n v="2050000"/>
    <n v="2048441.40769"/>
    <n v="2047233.2906200001"/>
    <x v="76"/>
    <x v="0"/>
    <x v="6"/>
    <x v="172"/>
  </r>
  <r>
    <x v="5"/>
    <x v="43"/>
    <x v="11"/>
    <x v="1"/>
    <x v="174"/>
    <x v="152"/>
    <x v="232"/>
    <x v="441"/>
    <x v="0"/>
    <n v="1800000"/>
    <n v="2950000"/>
    <n v="2929818.7784899999"/>
    <n v="2774456.7618700005"/>
    <x v="77"/>
    <x v="32"/>
    <x v="6"/>
    <x v="173"/>
  </r>
  <r>
    <x v="5"/>
    <x v="43"/>
    <x v="11"/>
    <x v="1"/>
    <x v="175"/>
    <x v="153"/>
    <x v="233"/>
    <x v="442"/>
    <x v="0"/>
    <n v="1600000"/>
    <n v="1812725"/>
    <n v="1812047.6340900001"/>
    <n v="1778089.9096400002"/>
    <x v="78"/>
    <x v="0"/>
    <x v="6"/>
    <x v="174"/>
  </r>
  <r>
    <x v="5"/>
    <x v="43"/>
    <x v="11"/>
    <x v="8"/>
    <x v="176"/>
    <x v="154"/>
    <x v="234"/>
    <x v="443"/>
    <x v="0"/>
    <n v="1500000"/>
    <n v="7210000"/>
    <n v="7097576.1451399997"/>
    <n v="5313053.4713200005"/>
    <x v="79"/>
    <x v="51"/>
    <x v="6"/>
    <x v="175"/>
  </r>
  <r>
    <x v="5"/>
    <x v="43"/>
    <x v="11"/>
    <x v="8"/>
    <x v="176"/>
    <x v="154"/>
    <x v="235"/>
    <x v="444"/>
    <x v="0"/>
    <n v="3000000"/>
    <n v="4000000"/>
    <n v="3566368.03308"/>
    <n v="2951954.2807999998"/>
    <x v="80"/>
    <x v="32"/>
    <x v="6"/>
    <x v="176"/>
  </r>
  <r>
    <x v="5"/>
    <x v="43"/>
    <x v="11"/>
    <x v="8"/>
    <x v="176"/>
    <x v="154"/>
    <x v="236"/>
    <x v="445"/>
    <x v="0"/>
    <n v="1100000"/>
    <n v="2924200"/>
    <n v="2314831.2743500001"/>
    <n v="602.57434999999998"/>
    <x v="81"/>
    <x v="17"/>
    <x v="6"/>
    <x v="177"/>
  </r>
  <r>
    <x v="5"/>
    <x v="43"/>
    <x v="11"/>
    <x v="8"/>
    <x v="176"/>
    <x v="154"/>
    <x v="237"/>
    <x v="446"/>
    <x v="0"/>
    <n v="600000"/>
    <n v="2456000"/>
    <n v="2453892.7447700002"/>
    <n v="2436150.4811200001"/>
    <x v="82"/>
    <x v="0"/>
    <x v="6"/>
    <x v="0"/>
  </r>
  <r>
    <x v="5"/>
    <x v="43"/>
    <x v="11"/>
    <x v="5"/>
    <x v="177"/>
    <x v="155"/>
    <x v="238"/>
    <x v="447"/>
    <x v="0"/>
    <n v="2500000"/>
    <n v="3600000"/>
    <n v="2310097.7072800002"/>
    <n v="678621.86604999995"/>
    <x v="83"/>
    <x v="101"/>
    <x v="6"/>
    <x v="178"/>
  </r>
  <r>
    <x v="5"/>
    <x v="43"/>
    <x v="11"/>
    <x v="5"/>
    <x v="178"/>
    <x v="156"/>
    <x v="239"/>
    <x v="448"/>
    <x v="0"/>
    <n v="1000000"/>
    <n v="1000000"/>
    <n v="998952.52396000002"/>
    <n v="920328.82253"/>
    <x v="84"/>
    <x v="0"/>
    <x v="6"/>
    <x v="179"/>
  </r>
  <r>
    <x v="5"/>
    <x v="43"/>
    <x v="11"/>
    <x v="5"/>
    <x v="178"/>
    <x v="156"/>
    <x v="240"/>
    <x v="449"/>
    <x v="0"/>
    <n v="1000000"/>
    <n v="1000000"/>
    <n v="830171.32715999999"/>
    <n v="160062.69978"/>
    <x v="85"/>
    <x v="102"/>
    <x v="6"/>
    <x v="180"/>
  </r>
  <r>
    <x v="5"/>
    <x v="43"/>
    <x v="12"/>
    <x v="6"/>
    <x v="179"/>
    <x v="157"/>
    <x v="241"/>
    <x v="450"/>
    <x v="0"/>
    <n v="2529714.2799999998"/>
    <n v="2529714.2799999998"/>
    <n v="1739554.16756"/>
    <n v="129620.63336000001"/>
    <x v="86"/>
    <x v="37"/>
    <x v="6"/>
    <x v="181"/>
  </r>
  <r>
    <x v="5"/>
    <x v="43"/>
    <x v="13"/>
    <x v="3"/>
    <x v="173"/>
    <x v="151"/>
    <x v="242"/>
    <x v="451"/>
    <x v="0"/>
    <n v="1000000"/>
    <n v="1000000"/>
    <n v="974284.27527999994"/>
    <n v="493952.57659000001"/>
    <x v="87"/>
    <x v="20"/>
    <x v="6"/>
    <x v="9"/>
  </r>
  <r>
    <x v="5"/>
    <x v="43"/>
    <x v="13"/>
    <x v="1"/>
    <x v="175"/>
    <x v="158"/>
    <x v="243"/>
    <x v="452"/>
    <x v="0"/>
    <n v="2800000"/>
    <n v="2800000"/>
    <n v="2593239.9988299999"/>
    <n v="508990.81206999999"/>
    <x v="88"/>
    <x v="91"/>
    <x v="6"/>
    <x v="9"/>
  </r>
  <r>
    <x v="5"/>
    <x v="43"/>
    <x v="13"/>
    <x v="5"/>
    <x v="177"/>
    <x v="159"/>
    <x v="244"/>
    <x v="274"/>
    <x v="0"/>
    <n v="2000000"/>
    <n v="2000000"/>
    <n v="0"/>
    <n v="0"/>
    <x v="19"/>
    <x v="17"/>
    <x v="6"/>
    <x v="182"/>
  </r>
  <r>
    <x v="5"/>
    <x v="44"/>
    <x v="0"/>
    <x v="3"/>
    <x v="8"/>
    <x v="0"/>
    <x v="245"/>
    <x v="453"/>
    <x v="0"/>
    <n v="2000000"/>
    <n v="2000000"/>
    <m/>
    <n v="1976513"/>
    <x v="89"/>
    <x v="79"/>
    <x v="6"/>
    <x v="35"/>
  </r>
  <r>
    <x v="5"/>
    <x v="44"/>
    <x v="0"/>
    <x v="15"/>
    <x v="8"/>
    <x v="0"/>
    <x v="246"/>
    <x v="454"/>
    <x v="0"/>
    <n v="1200000"/>
    <n v="1200000"/>
    <m/>
    <n v="23809"/>
    <x v="90"/>
    <x v="17"/>
    <x v="6"/>
    <x v="183"/>
  </r>
  <r>
    <x v="5"/>
    <x v="44"/>
    <x v="0"/>
    <x v="1"/>
    <x v="8"/>
    <x v="0"/>
    <x v="0"/>
    <x v="455"/>
    <x v="0"/>
    <n v="500000"/>
    <n v="1100000"/>
    <m/>
    <n v="1058042"/>
    <x v="91"/>
    <x v="64"/>
    <x v="6"/>
    <x v="184"/>
  </r>
  <r>
    <x v="5"/>
    <x v="44"/>
    <x v="0"/>
    <x v="2"/>
    <x v="8"/>
    <x v="0"/>
    <x v="0"/>
    <x v="456"/>
    <x v="0"/>
    <n v="1800000"/>
    <n v="1800000"/>
    <m/>
    <n v="139"/>
    <x v="92"/>
    <x v="17"/>
    <x v="6"/>
    <x v="120"/>
  </r>
  <r>
    <x v="5"/>
    <x v="44"/>
    <x v="0"/>
    <x v="8"/>
    <x v="8"/>
    <x v="0"/>
    <x v="0"/>
    <x v="457"/>
    <x v="0"/>
    <n v="2400000"/>
    <n v="7490000"/>
    <m/>
    <n v="7118021"/>
    <x v="93"/>
    <x v="64"/>
    <x v="6"/>
    <x v="185"/>
  </r>
  <r>
    <x v="5"/>
    <x v="44"/>
    <x v="0"/>
    <x v="6"/>
    <x v="8"/>
    <x v="0"/>
    <x v="0"/>
    <x v="458"/>
    <x v="0"/>
    <n v="2782686"/>
    <n v="2782686"/>
    <m/>
    <n v="441488"/>
    <x v="94"/>
    <x v="103"/>
    <x v="6"/>
    <x v="35"/>
  </r>
  <r>
    <x v="5"/>
    <x v="44"/>
    <x v="0"/>
    <x v="9"/>
    <x v="8"/>
    <x v="0"/>
    <x v="0"/>
    <x v="459"/>
    <x v="0"/>
    <n v="500000"/>
    <n v="3330000"/>
    <m/>
    <n v="1038424"/>
    <x v="95"/>
    <x v="104"/>
    <x v="6"/>
    <x v="35"/>
  </r>
  <r>
    <x v="5"/>
    <x v="44"/>
    <x v="0"/>
    <x v="0"/>
    <x v="8"/>
    <x v="0"/>
    <x v="0"/>
    <x v="460"/>
    <x v="0"/>
    <n v="1422000"/>
    <n v="3582000"/>
    <m/>
    <n v="972"/>
    <x v="96"/>
    <x v="104"/>
    <x v="6"/>
    <x v="35"/>
  </r>
  <r>
    <x v="5"/>
    <x v="44"/>
    <x v="0"/>
    <x v="0"/>
    <x v="8"/>
    <x v="0"/>
    <x v="0"/>
    <x v="461"/>
    <x v="0"/>
    <n v="770000"/>
    <n v="1759000"/>
    <m/>
    <n v="417174"/>
    <x v="97"/>
    <x v="53"/>
    <x v="6"/>
    <x v="35"/>
  </r>
  <r>
    <x v="5"/>
    <x v="44"/>
    <x v="0"/>
    <x v="0"/>
    <x v="8"/>
    <x v="0"/>
    <x v="0"/>
    <x v="462"/>
    <x v="0"/>
    <n v="474000"/>
    <n v="1525200"/>
    <m/>
    <n v="1417812"/>
    <x v="98"/>
    <x v="22"/>
    <x v="6"/>
    <x v="17"/>
  </r>
  <r>
    <x v="5"/>
    <x v="45"/>
    <x v="1"/>
    <x v="5"/>
    <x v="8"/>
    <x v="0"/>
    <x v="247"/>
    <x v="463"/>
    <x v="0"/>
    <n v="1250000"/>
    <n v="2450000"/>
    <n v="2294676"/>
    <n v="2183628"/>
    <x v="12"/>
    <x v="0"/>
    <x v="6"/>
    <x v="186"/>
  </r>
  <r>
    <x v="5"/>
    <x v="45"/>
    <x v="1"/>
    <x v="5"/>
    <x v="8"/>
    <x v="0"/>
    <x v="248"/>
    <x v="464"/>
    <x v="0"/>
    <n v="2500000"/>
    <n v="2500000"/>
    <n v="2076273"/>
    <n v="1819116"/>
    <x v="12"/>
    <x v="33"/>
    <x v="6"/>
    <x v="186"/>
  </r>
  <r>
    <x v="5"/>
    <x v="45"/>
    <x v="1"/>
    <x v="5"/>
    <x v="8"/>
    <x v="0"/>
    <x v="249"/>
    <x v="465"/>
    <x v="0"/>
    <n v="10000000"/>
    <n v="13704000"/>
    <n v="13565515"/>
    <n v="13328981"/>
    <x v="12"/>
    <x v="1"/>
    <x v="6"/>
    <x v="186"/>
  </r>
  <r>
    <x v="5"/>
    <x v="45"/>
    <x v="1"/>
    <x v="7"/>
    <x v="8"/>
    <x v="0"/>
    <x v="250"/>
    <x v="466"/>
    <x v="0"/>
    <n v="973000"/>
    <n v="1823000"/>
    <n v="1681332"/>
    <n v="1114743"/>
    <x v="12"/>
    <x v="74"/>
    <x v="6"/>
    <x v="187"/>
  </r>
  <r>
    <x v="5"/>
    <x v="46"/>
    <x v="1"/>
    <x v="9"/>
    <x v="8"/>
    <x v="0"/>
    <x v="251"/>
    <x v="467"/>
    <x v="0"/>
    <n v="196654"/>
    <n v="2727853"/>
    <n v="2649815.3555899998"/>
    <n v="2432897.1112299999"/>
    <x v="12"/>
    <x v="68"/>
    <x v="6"/>
    <x v="188"/>
  </r>
  <r>
    <x v="5"/>
    <x v="46"/>
    <x v="1"/>
    <x v="18"/>
    <x v="8"/>
    <x v="0"/>
    <x v="252"/>
    <x v="468"/>
    <x v="0"/>
    <n v="38800"/>
    <n v="2354700"/>
    <n v="2333195.7896500002"/>
    <n v="1802547.4883899998"/>
    <x v="12"/>
    <x v="1"/>
    <x v="6"/>
    <x v="11"/>
  </r>
  <r>
    <x v="5"/>
    <x v="46"/>
    <x v="1"/>
    <x v="7"/>
    <x v="8"/>
    <x v="0"/>
    <x v="253"/>
    <x v="469"/>
    <x v="0"/>
    <n v="973000"/>
    <n v="1437000"/>
    <n v="1133694.39983"/>
    <n v="951546.89040000003"/>
    <x v="12"/>
    <x v="68"/>
    <x v="6"/>
    <x v="11"/>
  </r>
  <r>
    <x v="5"/>
    <x v="46"/>
    <x v="1"/>
    <x v="15"/>
    <x v="8"/>
    <x v="0"/>
    <x v="254"/>
    <x v="470"/>
    <x v="0"/>
    <n v="900000"/>
    <n v="1916700"/>
    <n v="1704707.09506"/>
    <n v="1161733.83516"/>
    <x v="12"/>
    <x v="79"/>
    <x v="6"/>
    <x v="189"/>
  </r>
  <r>
    <x v="5"/>
    <x v="46"/>
    <x v="1"/>
    <x v="15"/>
    <x v="8"/>
    <x v="0"/>
    <x v="255"/>
    <x v="471"/>
    <x v="0"/>
    <n v="1000000"/>
    <n v="2502000"/>
    <n v="2456514.5337899998"/>
    <n v="2380647.0141499997"/>
    <x v="12"/>
    <x v="68"/>
    <x v="6"/>
    <x v="11"/>
  </r>
  <r>
    <x v="5"/>
    <x v="46"/>
    <x v="1"/>
    <x v="15"/>
    <x v="8"/>
    <x v="0"/>
    <x v="256"/>
    <x v="472"/>
    <x v="0"/>
    <n v="672000"/>
    <n v="1019400"/>
    <n v="993395.81232000003"/>
    <n v="547169.94929999998"/>
    <x v="12"/>
    <x v="57"/>
    <x v="6"/>
    <x v="189"/>
  </r>
  <r>
    <x v="5"/>
    <x v="46"/>
    <x v="1"/>
    <x v="3"/>
    <x v="8"/>
    <x v="0"/>
    <x v="257"/>
    <x v="473"/>
    <x v="0"/>
    <n v="1000000"/>
    <n v="1000000"/>
    <n v="913764.62757999997"/>
    <n v="714307.89893000002"/>
    <x v="12"/>
    <x v="69"/>
    <x v="6"/>
    <x v="11"/>
  </r>
  <r>
    <x v="5"/>
    <x v="46"/>
    <x v="1"/>
    <x v="3"/>
    <x v="8"/>
    <x v="0"/>
    <x v="258"/>
    <x v="474"/>
    <x v="0"/>
    <n v="1500000"/>
    <n v="1500000"/>
    <n v="891114.49126000004"/>
    <n v="473319.82117000001"/>
    <x v="12"/>
    <x v="60"/>
    <x v="6"/>
    <x v="11"/>
  </r>
  <r>
    <x v="5"/>
    <x v="46"/>
    <x v="1"/>
    <x v="5"/>
    <x v="8"/>
    <x v="0"/>
    <x v="259"/>
    <x v="475"/>
    <x v="0"/>
    <n v="2000000"/>
    <n v="2000000"/>
    <n v="1982123.3700300001"/>
    <n v="1354022.4776899999"/>
    <x v="12"/>
    <x v="64"/>
    <x v="6"/>
    <x v="190"/>
  </r>
  <r>
    <x v="5"/>
    <x v="46"/>
    <x v="1"/>
    <x v="5"/>
    <x v="8"/>
    <x v="0"/>
    <x v="260"/>
    <x v="476"/>
    <x v="0"/>
    <n v="2000000"/>
    <n v="2500000"/>
    <n v="1960121.95141"/>
    <n v="603838.06296000001"/>
    <x v="12"/>
    <x v="39"/>
    <x v="6"/>
    <x v="191"/>
  </r>
  <r>
    <x v="5"/>
    <x v="46"/>
    <x v="1"/>
    <x v="1"/>
    <x v="8"/>
    <x v="0"/>
    <x v="261"/>
    <x v="477"/>
    <x v="0"/>
    <n v="600000"/>
    <n v="1520000"/>
    <n v="1414111.1751600001"/>
    <n v="649614.33151000005"/>
    <x v="12"/>
    <x v="15"/>
    <x v="6"/>
    <x v="11"/>
  </r>
  <r>
    <x v="5"/>
    <x v="46"/>
    <x v="1"/>
    <x v="1"/>
    <x v="8"/>
    <x v="0"/>
    <x v="262"/>
    <x v="478"/>
    <x v="0"/>
    <n v="800000"/>
    <n v="1200000"/>
    <n v="1162649.3286299999"/>
    <n v="1057618.42903"/>
    <x v="12"/>
    <x v="5"/>
    <x v="6"/>
    <x v="11"/>
  </r>
  <r>
    <x v="5"/>
    <x v="47"/>
    <x v="7"/>
    <x v="6"/>
    <x v="8"/>
    <x v="0"/>
    <x v="263"/>
    <x v="12"/>
    <x v="0"/>
    <m/>
    <n v="2276742.852"/>
    <n v="1592565.12"/>
    <n v="0"/>
    <x v="12"/>
    <x v="105"/>
    <x v="6"/>
    <x v="192"/>
  </r>
  <r>
    <x v="5"/>
    <x v="47"/>
    <x v="7"/>
    <x v="3"/>
    <x v="8"/>
    <x v="0"/>
    <x v="264"/>
    <x v="12"/>
    <x v="0"/>
    <m/>
    <n v="2481000"/>
    <n v="1583111.1120499999"/>
    <n v="238915.62823"/>
    <x v="12"/>
    <x v="7"/>
    <x v="6"/>
    <x v="11"/>
  </r>
  <r>
    <x v="5"/>
    <x v="47"/>
    <x v="7"/>
    <x v="8"/>
    <x v="8"/>
    <x v="0"/>
    <x v="265"/>
    <x v="12"/>
    <x v="0"/>
    <m/>
    <n v="2000000"/>
    <n v="0"/>
    <n v="0"/>
    <x v="12"/>
    <x v="17"/>
    <x v="6"/>
    <x v="11"/>
  </r>
  <r>
    <x v="5"/>
    <x v="47"/>
    <x v="14"/>
    <x v="5"/>
    <x v="8"/>
    <x v="0"/>
    <x v="266"/>
    <x v="12"/>
    <x v="0"/>
    <n v="600000"/>
    <n v="1100000"/>
    <m/>
    <n v="973995.75054000004"/>
    <x v="12"/>
    <x v="5"/>
    <x v="6"/>
    <x v="11"/>
  </r>
  <r>
    <x v="5"/>
    <x v="47"/>
    <x v="14"/>
    <x v="5"/>
    <x v="8"/>
    <x v="0"/>
    <x v="267"/>
    <x v="12"/>
    <x v="0"/>
    <n v="500000"/>
    <n v="1124200"/>
    <m/>
    <n v="750847.00805000006"/>
    <x v="12"/>
    <x v="15"/>
    <x v="6"/>
    <x v="11"/>
  </r>
  <r>
    <x v="5"/>
    <x v="47"/>
    <x v="14"/>
    <x v="1"/>
    <x v="8"/>
    <x v="0"/>
    <x v="268"/>
    <x v="12"/>
    <x v="0"/>
    <n v="450000"/>
    <n v="2408068"/>
    <m/>
    <n v="2388340.2190300003"/>
    <x v="12"/>
    <x v="0"/>
    <x v="6"/>
    <x v="11"/>
  </r>
  <r>
    <x v="5"/>
    <x v="47"/>
    <x v="14"/>
    <x v="1"/>
    <x v="8"/>
    <x v="0"/>
    <x v="269"/>
    <x v="12"/>
    <x v="0"/>
    <n v="180000"/>
    <n v="1315000"/>
    <m/>
    <n v="1222682.3444000001"/>
    <x v="12"/>
    <x v="29"/>
    <x v="6"/>
    <x v="11"/>
  </r>
  <r>
    <x v="5"/>
    <x v="47"/>
    <x v="14"/>
    <x v="1"/>
    <x v="8"/>
    <x v="0"/>
    <x v="270"/>
    <x v="12"/>
    <x v="0"/>
    <n v="400000"/>
    <n v="1300000"/>
    <m/>
    <n v="1183693.3957499999"/>
    <x v="12"/>
    <x v="33"/>
    <x v="6"/>
    <x v="11"/>
  </r>
  <r>
    <x v="5"/>
    <x v="47"/>
    <x v="14"/>
    <x v="1"/>
    <x v="8"/>
    <x v="0"/>
    <x v="271"/>
    <x v="12"/>
    <x v="0"/>
    <n v="1500000"/>
    <n v="1900000"/>
    <m/>
    <n v="1728020.83372"/>
    <x v="12"/>
    <x v="0"/>
    <x v="6"/>
    <x v="11"/>
  </r>
  <r>
    <x v="5"/>
    <x v="47"/>
    <x v="14"/>
    <x v="1"/>
    <x v="8"/>
    <x v="0"/>
    <x v="272"/>
    <x v="12"/>
    <x v="0"/>
    <n v="1400000"/>
    <n v="2750000"/>
    <m/>
    <n v="1092327.44881"/>
    <x v="12"/>
    <x v="85"/>
    <x v="6"/>
    <x v="11"/>
  </r>
  <r>
    <x v="5"/>
    <x v="47"/>
    <x v="14"/>
    <x v="1"/>
    <x v="8"/>
    <x v="0"/>
    <x v="273"/>
    <x v="12"/>
    <x v="0"/>
    <n v="1000000"/>
    <n v="1000000"/>
    <m/>
    <n v="783191.57597000001"/>
    <x v="12"/>
    <x v="11"/>
    <x v="6"/>
    <x v="193"/>
  </r>
  <r>
    <x v="5"/>
    <x v="47"/>
    <x v="14"/>
    <x v="1"/>
    <x v="8"/>
    <x v="0"/>
    <x v="274"/>
    <x v="12"/>
    <x v="0"/>
    <n v="1000000"/>
    <n v="1000000"/>
    <m/>
    <n v="780812.71394000005"/>
    <x v="12"/>
    <x v="33"/>
    <x v="6"/>
    <x v="193"/>
  </r>
  <r>
    <x v="5"/>
    <x v="47"/>
    <x v="14"/>
    <x v="1"/>
    <x v="8"/>
    <x v="0"/>
    <x v="275"/>
    <x v="12"/>
    <x v="0"/>
    <n v="1500000"/>
    <n v="1500000"/>
    <m/>
    <n v="1334245.1762899999"/>
    <x v="12"/>
    <x v="28"/>
    <x v="6"/>
    <x v="193"/>
  </r>
  <r>
    <x v="5"/>
    <x v="47"/>
    <x v="14"/>
    <x v="1"/>
    <x v="8"/>
    <x v="0"/>
    <x v="276"/>
    <x v="12"/>
    <x v="0"/>
    <n v="2000000"/>
    <n v="2000000"/>
    <m/>
    <n v="1782050.3262199999"/>
    <x v="12"/>
    <x v="0"/>
    <x v="6"/>
    <x v="193"/>
  </r>
  <r>
    <x v="5"/>
    <x v="47"/>
    <x v="14"/>
    <x v="2"/>
    <x v="8"/>
    <x v="0"/>
    <x v="277"/>
    <x v="12"/>
    <x v="0"/>
    <n v="300000"/>
    <n v="2489000"/>
    <m/>
    <n v="2349654"/>
    <x v="12"/>
    <x v="0"/>
    <x v="6"/>
    <x v="11"/>
  </r>
  <r>
    <x v="5"/>
    <x v="47"/>
    <x v="14"/>
    <x v="9"/>
    <x v="8"/>
    <x v="0"/>
    <x v="278"/>
    <x v="12"/>
    <x v="0"/>
    <n v="500000"/>
    <n v="3289000"/>
    <m/>
    <n v="2082320.1385299999"/>
    <x v="12"/>
    <x v="33"/>
    <x v="6"/>
    <x v="11"/>
  </r>
  <r>
    <x v="5"/>
    <x v="47"/>
    <x v="14"/>
    <x v="9"/>
    <x v="8"/>
    <x v="0"/>
    <x v="279"/>
    <x v="12"/>
    <x v="0"/>
    <n v="376000"/>
    <n v="1261000"/>
    <m/>
    <n v="757342.47857000004"/>
    <x v="12"/>
    <x v="6"/>
    <x v="6"/>
    <x v="11"/>
  </r>
  <r>
    <x v="5"/>
    <x v="47"/>
    <x v="14"/>
    <x v="2"/>
    <x v="8"/>
    <x v="0"/>
    <x v="280"/>
    <x v="12"/>
    <x v="0"/>
    <n v="2000000"/>
    <n v="2000000"/>
    <m/>
    <n v="39985.077499999999"/>
    <x v="12"/>
    <x v="106"/>
    <x v="6"/>
    <x v="193"/>
  </r>
  <r>
    <x v="5"/>
    <x v="47"/>
    <x v="14"/>
    <x v="0"/>
    <x v="8"/>
    <x v="0"/>
    <x v="281"/>
    <x v="12"/>
    <x v="0"/>
    <n v="948000"/>
    <n v="1934000"/>
    <m/>
    <n v="1454015.7386400001"/>
    <x v="12"/>
    <x v="0"/>
    <x v="6"/>
    <x v="11"/>
  </r>
  <r>
    <x v="5"/>
    <x v="47"/>
    <x v="14"/>
    <x v="0"/>
    <x v="8"/>
    <x v="0"/>
    <x v="282"/>
    <x v="12"/>
    <x v="0"/>
    <n v="1540000"/>
    <n v="2830000"/>
    <m/>
    <n v="2120057.23007"/>
    <x v="12"/>
    <x v="5"/>
    <x v="6"/>
    <x v="11"/>
  </r>
  <r>
    <x v="5"/>
    <x v="47"/>
    <x v="14"/>
    <x v="0"/>
    <x v="8"/>
    <x v="0"/>
    <x v="283"/>
    <x v="12"/>
    <x v="0"/>
    <n v="474000"/>
    <n v="1446000"/>
    <m/>
    <n v="4811.9384"/>
    <x v="12"/>
    <x v="17"/>
    <x v="6"/>
    <x v="194"/>
  </r>
  <r>
    <x v="5"/>
    <x v="47"/>
    <x v="14"/>
    <x v="8"/>
    <x v="8"/>
    <x v="0"/>
    <x v="284"/>
    <x v="12"/>
    <x v="0"/>
    <n v="610000"/>
    <n v="2040000"/>
    <m/>
    <n v="873268.89612000005"/>
    <x v="12"/>
    <x v="107"/>
    <x v="6"/>
    <x v="11"/>
  </r>
  <r>
    <x v="5"/>
    <x v="47"/>
    <x v="14"/>
    <x v="8"/>
    <x v="8"/>
    <x v="0"/>
    <x v="285"/>
    <x v="12"/>
    <x v="0"/>
    <n v="4000000"/>
    <n v="8200000"/>
    <m/>
    <n v="17070.256699999998"/>
    <x v="12"/>
    <x v="17"/>
    <x v="6"/>
    <x v="11"/>
  </r>
  <r>
    <x v="5"/>
    <x v="47"/>
    <x v="14"/>
    <x v="15"/>
    <x v="8"/>
    <x v="0"/>
    <x v="286"/>
    <x v="12"/>
    <x v="0"/>
    <n v="1200000"/>
    <n v="1200000"/>
    <m/>
    <n v="19718.09"/>
    <x v="12"/>
    <x v="31"/>
    <x v="6"/>
    <x v="193"/>
  </r>
  <r>
    <x v="5"/>
    <x v="47"/>
    <x v="14"/>
    <x v="3"/>
    <x v="8"/>
    <x v="0"/>
    <x v="287"/>
    <x v="12"/>
    <x v="0"/>
    <n v="2700000"/>
    <n v="2700000"/>
    <m/>
    <n v="1032465.73999"/>
    <x v="12"/>
    <x v="33"/>
    <x v="6"/>
    <x v="11"/>
  </r>
  <r>
    <x v="5"/>
    <x v="47"/>
    <x v="14"/>
    <x v="3"/>
    <x v="8"/>
    <x v="0"/>
    <x v="288"/>
    <x v="12"/>
    <x v="0"/>
    <n v="1000000"/>
    <n v="1000000"/>
    <m/>
    <n v="176073.98230999999"/>
    <x v="12"/>
    <x v="17"/>
    <x v="6"/>
    <x v="11"/>
  </r>
  <r>
    <x v="5"/>
    <x v="48"/>
    <x v="0"/>
    <x v="2"/>
    <x v="8"/>
    <x v="0"/>
    <x v="289"/>
    <x v="479"/>
    <x v="0"/>
    <m/>
    <n v="4990300"/>
    <n v="4476759.3845899999"/>
    <m/>
    <x v="12"/>
    <x v="0"/>
    <x v="6"/>
    <x v="195"/>
  </r>
  <r>
    <x v="5"/>
    <x v="48"/>
    <x v="0"/>
    <x v="2"/>
    <x v="8"/>
    <x v="0"/>
    <x v="290"/>
    <x v="480"/>
    <x v="0"/>
    <m/>
    <n v="1800000"/>
    <n v="0"/>
    <m/>
    <x v="12"/>
    <x v="17"/>
    <x v="6"/>
    <x v="196"/>
  </r>
  <r>
    <x v="5"/>
    <x v="48"/>
    <x v="0"/>
    <x v="9"/>
    <x v="8"/>
    <x v="0"/>
    <x v="291"/>
    <x v="481"/>
    <x v="0"/>
    <m/>
    <n v="1033000"/>
    <n v="1011847.5645"/>
    <m/>
    <x v="12"/>
    <x v="0"/>
    <x v="6"/>
    <x v="197"/>
  </r>
  <r>
    <x v="5"/>
    <x v="48"/>
    <x v="0"/>
    <x v="9"/>
    <x v="8"/>
    <x v="0"/>
    <x v="292"/>
    <x v="482"/>
    <x v="0"/>
    <m/>
    <n v="2277000"/>
    <n v="2253103.6016899999"/>
    <m/>
    <x v="12"/>
    <x v="1"/>
    <x v="6"/>
    <x v="198"/>
  </r>
  <r>
    <x v="5"/>
    <x v="48"/>
    <x v="0"/>
    <x v="9"/>
    <x v="8"/>
    <x v="0"/>
    <x v="293"/>
    <x v="483"/>
    <x v="0"/>
    <m/>
    <n v="2173500"/>
    <n v="2083570.31831"/>
    <m/>
    <x v="12"/>
    <x v="1"/>
    <x v="6"/>
    <x v="199"/>
  </r>
  <r>
    <x v="5"/>
    <x v="48"/>
    <x v="0"/>
    <x v="0"/>
    <x v="8"/>
    <x v="0"/>
    <x v="294"/>
    <x v="375"/>
    <x v="0"/>
    <m/>
    <n v="3146000"/>
    <n v="3144413.0645400002"/>
    <m/>
    <x v="12"/>
    <x v="0"/>
    <x v="6"/>
    <x v="200"/>
  </r>
  <r>
    <x v="5"/>
    <x v="48"/>
    <x v="0"/>
    <x v="0"/>
    <x v="8"/>
    <x v="0"/>
    <x v="295"/>
    <x v="484"/>
    <x v="0"/>
    <m/>
    <n v="2590000"/>
    <n v="2438150.5450300002"/>
    <m/>
    <x v="12"/>
    <x v="0"/>
    <x v="6"/>
    <x v="201"/>
  </r>
  <r>
    <x v="5"/>
    <x v="48"/>
    <x v="0"/>
    <x v="10"/>
    <x v="8"/>
    <x v="0"/>
    <x v="296"/>
    <x v="485"/>
    <x v="0"/>
    <m/>
    <n v="1000000"/>
    <n v="992364.01607000001"/>
    <m/>
    <x v="12"/>
    <x v="108"/>
    <x v="6"/>
    <x v="202"/>
  </r>
  <r>
    <x v="5"/>
    <x v="48"/>
    <x v="0"/>
    <x v="10"/>
    <x v="8"/>
    <x v="0"/>
    <x v="297"/>
    <x v="486"/>
    <x v="0"/>
    <m/>
    <n v="1500000"/>
    <n v="1488112.1122000001"/>
    <m/>
    <x v="12"/>
    <x v="32"/>
    <x v="6"/>
    <x v="35"/>
  </r>
  <r>
    <x v="5"/>
    <x v="48"/>
    <x v="0"/>
    <x v="10"/>
    <x v="8"/>
    <x v="0"/>
    <x v="298"/>
    <x v="487"/>
    <x v="0"/>
    <m/>
    <n v="1500000"/>
    <n v="1292520.0528299999"/>
    <m/>
    <x v="12"/>
    <x v="1"/>
    <x v="6"/>
    <x v="35"/>
  </r>
  <r>
    <x v="5"/>
    <x v="48"/>
    <x v="0"/>
    <x v="10"/>
    <x v="8"/>
    <x v="0"/>
    <x v="299"/>
    <x v="488"/>
    <x v="0"/>
    <m/>
    <n v="2500000"/>
    <n v="2453224.10562"/>
    <m/>
    <x v="12"/>
    <x v="29"/>
    <x v="6"/>
    <x v="35"/>
  </r>
  <r>
    <x v="5"/>
    <x v="48"/>
    <x v="0"/>
    <x v="10"/>
    <x v="8"/>
    <x v="0"/>
    <x v="300"/>
    <x v="489"/>
    <x v="0"/>
    <m/>
    <n v="2300000"/>
    <n v="2253529.6055199997"/>
    <m/>
    <x v="12"/>
    <x v="1"/>
    <x v="6"/>
    <x v="35"/>
  </r>
  <r>
    <x v="5"/>
    <x v="48"/>
    <x v="0"/>
    <x v="3"/>
    <x v="8"/>
    <x v="0"/>
    <x v="301"/>
    <x v="490"/>
    <x v="0"/>
    <m/>
    <n v="2200000"/>
    <n v="2172548.1244099997"/>
    <m/>
    <x v="12"/>
    <x v="0"/>
    <x v="6"/>
    <x v="203"/>
  </r>
  <r>
    <x v="5"/>
    <x v="48"/>
    <x v="0"/>
    <x v="3"/>
    <x v="8"/>
    <x v="0"/>
    <x v="302"/>
    <x v="491"/>
    <x v="0"/>
    <m/>
    <n v="2086589"/>
    <n v="1825032.1356600001"/>
    <m/>
    <x v="12"/>
    <x v="32"/>
    <x v="6"/>
    <x v="204"/>
  </r>
  <r>
    <x v="5"/>
    <x v="48"/>
    <x v="0"/>
    <x v="3"/>
    <x v="8"/>
    <x v="0"/>
    <x v="303"/>
    <x v="492"/>
    <x v="0"/>
    <m/>
    <n v="1000000"/>
    <n v="987515.72262999997"/>
    <m/>
    <x v="12"/>
    <x v="13"/>
    <x v="6"/>
    <x v="9"/>
  </r>
  <r>
    <x v="5"/>
    <x v="48"/>
    <x v="0"/>
    <x v="17"/>
    <x v="8"/>
    <x v="0"/>
    <x v="304"/>
    <x v="493"/>
    <x v="0"/>
    <m/>
    <n v="1745300"/>
    <n v="1744367.02226"/>
    <m/>
    <x v="12"/>
    <x v="0"/>
    <x v="6"/>
    <x v="205"/>
  </r>
  <r>
    <x v="5"/>
    <x v="48"/>
    <x v="0"/>
    <x v="1"/>
    <x v="8"/>
    <x v="0"/>
    <x v="305"/>
    <x v="494"/>
    <x v="0"/>
    <m/>
    <n v="1330000"/>
    <n v="1283623.7279700001"/>
    <m/>
    <x v="12"/>
    <x v="0"/>
    <x v="6"/>
    <x v="206"/>
  </r>
  <r>
    <x v="5"/>
    <x v="48"/>
    <x v="0"/>
    <x v="1"/>
    <x v="8"/>
    <x v="0"/>
    <x v="306"/>
    <x v="495"/>
    <x v="0"/>
    <m/>
    <n v="1400000"/>
    <n v="1381353.47826"/>
    <m/>
    <x v="12"/>
    <x v="0"/>
    <x v="6"/>
    <x v="206"/>
  </r>
  <r>
    <x v="5"/>
    <x v="48"/>
    <x v="0"/>
    <x v="1"/>
    <x v="8"/>
    <x v="0"/>
    <x v="307"/>
    <x v="496"/>
    <x v="0"/>
    <m/>
    <n v="1566000"/>
    <n v="1557124.19196"/>
    <m/>
    <x v="12"/>
    <x v="0"/>
    <x v="6"/>
    <x v="207"/>
  </r>
  <r>
    <x v="5"/>
    <x v="48"/>
    <x v="0"/>
    <x v="1"/>
    <x v="8"/>
    <x v="0"/>
    <x v="290"/>
    <x v="497"/>
    <x v="0"/>
    <m/>
    <n v="1500000"/>
    <n v="0"/>
    <m/>
    <x v="12"/>
    <x v="17"/>
    <x v="6"/>
    <x v="208"/>
  </r>
  <r>
    <x v="5"/>
    <x v="48"/>
    <x v="0"/>
    <x v="1"/>
    <x v="8"/>
    <x v="0"/>
    <x v="308"/>
    <x v="498"/>
    <x v="0"/>
    <m/>
    <n v="1500000"/>
    <n v="1431469.3974000001"/>
    <m/>
    <x v="12"/>
    <x v="11"/>
    <x v="6"/>
    <x v="35"/>
  </r>
  <r>
    <x v="5"/>
    <x v="48"/>
    <x v="0"/>
    <x v="8"/>
    <x v="8"/>
    <x v="0"/>
    <x v="309"/>
    <x v="499"/>
    <x v="0"/>
    <m/>
    <n v="8400000"/>
    <n v="7372013.6901599998"/>
    <m/>
    <x v="12"/>
    <x v="32"/>
    <x v="6"/>
    <x v="209"/>
  </r>
  <r>
    <x v="5"/>
    <x v="48"/>
    <x v="0"/>
    <x v="8"/>
    <x v="8"/>
    <x v="0"/>
    <x v="310"/>
    <x v="500"/>
    <x v="0"/>
    <m/>
    <n v="1810000"/>
    <n v="1739813.8306"/>
    <m/>
    <x v="12"/>
    <x v="0"/>
    <x v="6"/>
    <x v="210"/>
  </r>
  <r>
    <x v="5"/>
    <x v="48"/>
    <x v="0"/>
    <x v="8"/>
    <x v="8"/>
    <x v="0"/>
    <x v="311"/>
    <x v="501"/>
    <x v="0"/>
    <m/>
    <n v="2340000"/>
    <n v="2338476.6952600004"/>
    <m/>
    <x v="12"/>
    <x v="0"/>
    <x v="6"/>
    <x v="203"/>
  </r>
  <r>
    <x v="5"/>
    <x v="48"/>
    <x v="0"/>
    <x v="8"/>
    <x v="8"/>
    <x v="0"/>
    <x v="312"/>
    <x v="502"/>
    <x v="0"/>
    <m/>
    <n v="1190000"/>
    <n v="1100458.4836500001"/>
    <m/>
    <x v="12"/>
    <x v="8"/>
    <x v="6"/>
    <x v="35"/>
  </r>
  <r>
    <x v="5"/>
    <x v="48"/>
    <x v="0"/>
    <x v="8"/>
    <x v="8"/>
    <x v="0"/>
    <x v="313"/>
    <x v="503"/>
    <x v="0"/>
    <m/>
    <n v="2360000"/>
    <n v="2281036.4750999999"/>
    <m/>
    <x v="12"/>
    <x v="62"/>
    <x v="6"/>
    <x v="211"/>
  </r>
  <r>
    <x v="5"/>
    <x v="48"/>
    <x v="0"/>
    <x v="8"/>
    <x v="8"/>
    <x v="0"/>
    <x v="314"/>
    <x v="504"/>
    <x v="0"/>
    <m/>
    <n v="2574994"/>
    <n v="2568456.49119"/>
    <m/>
    <x v="12"/>
    <x v="85"/>
    <x v="6"/>
    <x v="212"/>
  </r>
  <r>
    <x v="5"/>
    <x v="48"/>
    <x v="0"/>
    <x v="5"/>
    <x v="8"/>
    <x v="0"/>
    <x v="315"/>
    <x v="505"/>
    <x v="0"/>
    <m/>
    <n v="1000000"/>
    <n v="995113.28980999999"/>
    <m/>
    <x v="12"/>
    <x v="32"/>
    <x v="6"/>
    <x v="35"/>
  </r>
  <r>
    <x v="5"/>
    <x v="48"/>
    <x v="0"/>
    <x v="5"/>
    <x v="8"/>
    <x v="0"/>
    <x v="316"/>
    <x v="506"/>
    <x v="0"/>
    <m/>
    <n v="1710000"/>
    <n v="1709715.8386900001"/>
    <m/>
    <x v="12"/>
    <x v="0"/>
    <x v="6"/>
    <x v="9"/>
  </r>
  <r>
    <x v="5"/>
    <x v="48"/>
    <x v="0"/>
    <x v="5"/>
    <x v="8"/>
    <x v="0"/>
    <x v="317"/>
    <x v="507"/>
    <x v="0"/>
    <m/>
    <n v="2450000"/>
    <n v="2091384.57124"/>
    <m/>
    <x v="12"/>
    <x v="11"/>
    <x v="6"/>
    <x v="35"/>
  </r>
  <r>
    <x v="6"/>
    <x v="49"/>
    <x v="0"/>
    <x v="2"/>
    <x v="180"/>
    <x v="160"/>
    <x v="0"/>
    <x v="508"/>
    <x v="0"/>
    <m/>
    <n v="3015000"/>
    <n v="2553546.2043099999"/>
    <n v="1638927.1828299998"/>
    <x v="99"/>
    <x v="11"/>
    <x v="6"/>
    <x v="213"/>
  </r>
  <r>
    <x v="6"/>
    <x v="49"/>
    <x v="0"/>
    <x v="9"/>
    <x v="181"/>
    <x v="161"/>
    <x v="0"/>
    <x v="509"/>
    <x v="0"/>
    <m/>
    <n v="2822000"/>
    <n v="2304558.9831599998"/>
    <n v="1744236.3091799999"/>
    <x v="100"/>
    <x v="1"/>
    <x v="6"/>
    <x v="214"/>
  </r>
  <r>
    <x v="6"/>
    <x v="49"/>
    <x v="0"/>
    <x v="0"/>
    <x v="182"/>
    <x v="162"/>
    <x v="0"/>
    <x v="510"/>
    <x v="0"/>
    <m/>
    <n v="3308000"/>
    <n v="2155467.2876399998"/>
    <n v="1326626.5234699999"/>
    <x v="101"/>
    <x v="11"/>
    <x v="6"/>
    <x v="215"/>
  </r>
  <r>
    <x v="6"/>
    <x v="49"/>
    <x v="0"/>
    <x v="15"/>
    <x v="183"/>
    <x v="163"/>
    <x v="0"/>
    <x v="511"/>
    <x v="0"/>
    <m/>
    <n v="1255000"/>
    <n v="1231141.07922"/>
    <n v="1100567.0077"/>
    <x v="102"/>
    <x v="1"/>
    <x v="6"/>
    <x v="35"/>
  </r>
  <r>
    <x v="6"/>
    <x v="49"/>
    <x v="0"/>
    <x v="10"/>
    <x v="184"/>
    <x v="164"/>
    <x v="0"/>
    <x v="512"/>
    <x v="0"/>
    <m/>
    <n v="1836300"/>
    <n v="1705170.3603800002"/>
    <n v="1022651.28995"/>
    <x v="103"/>
    <x v="51"/>
    <x v="6"/>
    <x v="216"/>
  </r>
  <r>
    <x v="6"/>
    <x v="49"/>
    <x v="0"/>
    <x v="10"/>
    <x v="184"/>
    <x v="164"/>
    <x v="0"/>
    <x v="513"/>
    <x v="0"/>
    <m/>
    <n v="2000000"/>
    <n v="1913199.1604300002"/>
    <n v="1688644.7007599999"/>
    <x v="104"/>
    <x v="33"/>
    <x v="6"/>
    <x v="217"/>
  </r>
  <r>
    <x v="6"/>
    <x v="49"/>
    <x v="0"/>
    <x v="1"/>
    <x v="185"/>
    <x v="165"/>
    <x v="0"/>
    <x v="514"/>
    <x v="0"/>
    <m/>
    <n v="8250000"/>
    <n v="8212935.7136499994"/>
    <n v="8086901.1487800004"/>
    <x v="105"/>
    <x v="5"/>
    <x v="6"/>
    <x v="218"/>
  </r>
  <r>
    <x v="6"/>
    <x v="49"/>
    <x v="0"/>
    <x v="1"/>
    <x v="185"/>
    <x v="165"/>
    <x v="0"/>
    <x v="515"/>
    <x v="0"/>
    <m/>
    <n v="1300000"/>
    <n v="1290325.3204400002"/>
    <n v="1227702.8240199999"/>
    <x v="106"/>
    <x v="32"/>
    <x v="6"/>
    <x v="219"/>
  </r>
  <r>
    <x v="6"/>
    <x v="49"/>
    <x v="0"/>
    <x v="1"/>
    <x v="186"/>
    <x v="166"/>
    <x v="0"/>
    <x v="516"/>
    <x v="0"/>
    <m/>
    <n v="6200000"/>
    <n v="6199873.12488"/>
    <n v="5756611.7146599991"/>
    <x v="107"/>
    <x v="0"/>
    <x v="6"/>
    <x v="72"/>
  </r>
  <r>
    <x v="6"/>
    <x v="49"/>
    <x v="0"/>
    <x v="1"/>
    <x v="186"/>
    <x v="166"/>
    <x v="0"/>
    <x v="517"/>
    <x v="0"/>
    <m/>
    <n v="1100000"/>
    <n v="1013324.56629"/>
    <n v="1005204.13462"/>
    <x v="108"/>
    <x v="33"/>
    <x v="6"/>
    <x v="220"/>
  </r>
  <r>
    <x v="6"/>
    <x v="49"/>
    <x v="0"/>
    <x v="8"/>
    <x v="187"/>
    <x v="167"/>
    <x v="0"/>
    <x v="518"/>
    <x v="0"/>
    <m/>
    <n v="1950000"/>
    <n v="1784009.80816"/>
    <n v="706919.85073000006"/>
    <x v="109"/>
    <x v="10"/>
    <x v="6"/>
    <x v="221"/>
  </r>
  <r>
    <x v="6"/>
    <x v="49"/>
    <x v="0"/>
    <x v="8"/>
    <x v="187"/>
    <x v="167"/>
    <x v="0"/>
    <x v="519"/>
    <x v="0"/>
    <m/>
    <n v="5328882"/>
    <n v="4625482.0333000002"/>
    <n v="442520.45386999997"/>
    <x v="110"/>
    <x v="16"/>
    <x v="6"/>
    <x v="222"/>
  </r>
  <r>
    <x v="6"/>
    <x v="49"/>
    <x v="0"/>
    <x v="8"/>
    <x v="187"/>
    <x v="167"/>
    <x v="0"/>
    <x v="520"/>
    <x v="0"/>
    <m/>
    <n v="1600000"/>
    <n v="1461.36988"/>
    <n v="0"/>
    <x v="19"/>
    <x v="36"/>
    <x v="6"/>
    <x v="223"/>
  </r>
  <r>
    <x v="6"/>
    <x v="49"/>
    <x v="0"/>
    <x v="5"/>
    <x v="188"/>
    <x v="168"/>
    <x v="0"/>
    <x v="521"/>
    <x v="0"/>
    <m/>
    <n v="1150000"/>
    <n v="1119274.99199"/>
    <n v="1070462.1537299999"/>
    <x v="111"/>
    <x v="32"/>
    <x v="6"/>
    <x v="224"/>
  </r>
  <r>
    <x v="6"/>
    <x v="50"/>
    <x v="1"/>
    <x v="5"/>
    <x v="8"/>
    <x v="0"/>
    <x v="0"/>
    <x v="522"/>
    <x v="0"/>
    <n v="4000000"/>
    <n v="5000000"/>
    <n v="1758"/>
    <n v="1965.6569999999999"/>
    <x v="112"/>
    <x v="17"/>
    <x v="6"/>
    <x v="61"/>
  </r>
  <r>
    <x v="6"/>
    <x v="50"/>
    <x v="1"/>
    <x v="5"/>
    <x v="8"/>
    <x v="0"/>
    <x v="0"/>
    <x v="523"/>
    <x v="0"/>
    <n v="8270000"/>
    <n v="8270000"/>
    <n v="5160242"/>
    <n v="2921132.53"/>
    <x v="113"/>
    <x v="109"/>
    <x v="6"/>
    <x v="61"/>
  </r>
  <r>
    <x v="6"/>
    <x v="50"/>
    <x v="6"/>
    <x v="5"/>
    <x v="8"/>
    <x v="0"/>
    <x v="0"/>
    <x v="524"/>
    <x v="0"/>
    <n v="13747227"/>
    <n v="13747227"/>
    <n v="13472282"/>
    <n v="10566119"/>
    <x v="114"/>
    <x v="69"/>
    <x v="6"/>
    <x v="61"/>
  </r>
  <r>
    <x v="6"/>
    <x v="50"/>
    <x v="1"/>
    <x v="1"/>
    <x v="8"/>
    <x v="0"/>
    <x v="0"/>
    <x v="525"/>
    <x v="0"/>
    <n v="800000"/>
    <n v="1650000"/>
    <n v="1646222"/>
    <n v="1642831.8870000001"/>
    <x v="115"/>
    <x v="22"/>
    <x v="6"/>
    <x v="61"/>
  </r>
  <r>
    <x v="6"/>
    <x v="50"/>
    <x v="6"/>
    <x v="1"/>
    <x v="8"/>
    <x v="0"/>
    <x v="0"/>
    <x v="526"/>
    <x v="0"/>
    <n v="45000000"/>
    <n v="45000000"/>
    <n v="31000000"/>
    <n v="16400000"/>
    <x v="116"/>
    <x v="110"/>
    <x v="6"/>
    <x v="61"/>
  </r>
  <r>
    <x v="6"/>
    <x v="50"/>
    <x v="1"/>
    <x v="1"/>
    <x v="8"/>
    <x v="0"/>
    <x v="0"/>
    <x v="527"/>
    <x v="0"/>
    <n v="2000000"/>
    <n v="2520000"/>
    <n v="2438208.1329999999"/>
    <n v="2392870.4889999996"/>
    <x v="117"/>
    <x v="68"/>
    <x v="6"/>
    <x v="61"/>
  </r>
  <r>
    <x v="6"/>
    <x v="50"/>
    <x v="1"/>
    <x v="1"/>
    <x v="8"/>
    <x v="0"/>
    <x v="0"/>
    <x v="528"/>
    <x v="0"/>
    <n v="2000000"/>
    <n v="2682000"/>
    <n v="2361729.2820000001"/>
    <n v="1946488.9979999999"/>
    <x v="118"/>
    <x v="70"/>
    <x v="6"/>
    <x v="225"/>
  </r>
  <r>
    <x v="6"/>
    <x v="50"/>
    <x v="1"/>
    <x v="1"/>
    <x v="8"/>
    <x v="0"/>
    <x v="0"/>
    <x v="529"/>
    <x v="0"/>
    <n v="600000"/>
    <n v="1716000"/>
    <n v="1641677.8829999999"/>
    <n v="1562253.2959999999"/>
    <x v="119"/>
    <x v="64"/>
    <x v="6"/>
    <x v="61"/>
  </r>
  <r>
    <x v="6"/>
    <x v="50"/>
    <x v="1"/>
    <x v="1"/>
    <x v="8"/>
    <x v="0"/>
    <x v="0"/>
    <x v="530"/>
    <x v="0"/>
    <n v="1500000"/>
    <n v="3423827"/>
    <n v="2994535.2710000002"/>
    <n v="2993964.37"/>
    <x v="120"/>
    <x v="22"/>
    <x v="6"/>
    <x v="61"/>
  </r>
  <r>
    <x v="6"/>
    <x v="50"/>
    <x v="1"/>
    <x v="1"/>
    <x v="8"/>
    <x v="0"/>
    <x v="0"/>
    <x v="531"/>
    <x v="0"/>
    <n v="1500000"/>
    <n v="3000000"/>
    <n v="2561711.1869999999"/>
    <n v="2538915.0839999998"/>
    <x v="121"/>
    <x v="57"/>
    <x v="6"/>
    <x v="61"/>
  </r>
  <r>
    <x v="6"/>
    <x v="50"/>
    <x v="1"/>
    <x v="1"/>
    <x v="8"/>
    <x v="0"/>
    <x v="0"/>
    <x v="532"/>
    <x v="0"/>
    <n v="820000"/>
    <n v="1175800"/>
    <n v="1131729.7320000001"/>
    <n v="1131345.132"/>
    <x v="122"/>
    <x v="68"/>
    <x v="6"/>
    <x v="61"/>
  </r>
  <r>
    <x v="6"/>
    <x v="50"/>
    <x v="6"/>
    <x v="5"/>
    <x v="8"/>
    <x v="0"/>
    <x v="0"/>
    <x v="524"/>
    <x v="39"/>
    <n v="13747227"/>
    <n v="13472282"/>
    <n v="10566119"/>
    <n v="3181108"/>
    <x v="12"/>
    <x v="69"/>
    <x v="6"/>
    <x v="11"/>
  </r>
  <r>
    <x v="6"/>
    <x v="50"/>
    <x v="6"/>
    <x v="1"/>
    <x v="8"/>
    <x v="0"/>
    <x v="0"/>
    <x v="533"/>
    <x v="0"/>
    <m/>
    <m/>
    <m/>
    <m/>
    <x v="12"/>
    <x v="7"/>
    <x v="6"/>
    <x v="11"/>
  </r>
  <r>
    <x v="6"/>
    <x v="51"/>
    <x v="0"/>
    <x v="10"/>
    <x v="8"/>
    <x v="0"/>
    <x v="0"/>
    <x v="534"/>
    <x v="7"/>
    <m/>
    <n v="4396774.5"/>
    <m/>
    <m/>
    <x v="123"/>
    <x v="1"/>
    <x v="6"/>
    <x v="226"/>
  </r>
  <r>
    <x v="6"/>
    <x v="51"/>
    <x v="0"/>
    <x v="10"/>
    <x v="8"/>
    <x v="0"/>
    <x v="0"/>
    <x v="535"/>
    <x v="32"/>
    <m/>
    <n v="2500000"/>
    <m/>
    <m/>
    <x v="19"/>
    <x v="17"/>
    <x v="6"/>
    <x v="83"/>
  </r>
  <r>
    <x v="6"/>
    <x v="51"/>
    <x v="0"/>
    <x v="1"/>
    <x v="8"/>
    <x v="0"/>
    <x v="0"/>
    <x v="536"/>
    <x v="6"/>
    <m/>
    <n v="18760000"/>
    <m/>
    <m/>
    <x v="14"/>
    <x v="13"/>
    <x v="6"/>
    <x v="15"/>
  </r>
  <r>
    <x v="6"/>
    <x v="51"/>
    <x v="0"/>
    <x v="1"/>
    <x v="8"/>
    <x v="0"/>
    <x v="0"/>
    <x v="537"/>
    <x v="1"/>
    <m/>
    <n v="4500000"/>
    <m/>
    <m/>
    <x v="124"/>
    <x v="36"/>
    <x v="6"/>
    <x v="15"/>
  </r>
  <r>
    <x v="6"/>
    <x v="51"/>
    <x v="0"/>
    <x v="1"/>
    <x v="8"/>
    <x v="0"/>
    <x v="0"/>
    <x v="538"/>
    <x v="1"/>
    <m/>
    <n v="2000000"/>
    <m/>
    <m/>
    <x v="125"/>
    <x v="39"/>
    <x v="6"/>
    <x v="15"/>
  </r>
  <r>
    <x v="6"/>
    <x v="51"/>
    <x v="0"/>
    <x v="1"/>
    <x v="8"/>
    <x v="0"/>
    <x v="0"/>
    <x v="539"/>
    <x v="1"/>
    <m/>
    <n v="2750000"/>
    <m/>
    <m/>
    <x v="125"/>
    <x v="13"/>
    <x v="6"/>
    <x v="227"/>
  </r>
  <r>
    <x v="6"/>
    <x v="51"/>
    <x v="0"/>
    <x v="1"/>
    <x v="8"/>
    <x v="0"/>
    <x v="0"/>
    <x v="540"/>
    <x v="0"/>
    <m/>
    <n v="10000000"/>
    <m/>
    <m/>
    <x v="126"/>
    <x v="40"/>
    <x v="6"/>
    <x v="9"/>
  </r>
  <r>
    <x v="6"/>
    <x v="51"/>
    <x v="0"/>
    <x v="1"/>
    <x v="8"/>
    <x v="0"/>
    <x v="0"/>
    <x v="541"/>
    <x v="0"/>
    <m/>
    <n v="169100000"/>
    <m/>
    <m/>
    <x v="20"/>
    <x v="74"/>
    <x v="6"/>
    <x v="15"/>
  </r>
  <r>
    <x v="6"/>
    <x v="51"/>
    <x v="0"/>
    <x v="1"/>
    <x v="8"/>
    <x v="0"/>
    <x v="0"/>
    <x v="542"/>
    <x v="33"/>
    <m/>
    <n v="1700000"/>
    <m/>
    <m/>
    <x v="127"/>
    <x v="15"/>
    <x v="6"/>
    <x v="9"/>
  </r>
  <r>
    <x v="6"/>
    <x v="51"/>
    <x v="0"/>
    <x v="1"/>
    <x v="8"/>
    <x v="0"/>
    <x v="0"/>
    <x v="543"/>
    <x v="35"/>
    <m/>
    <n v="2500000"/>
    <m/>
    <m/>
    <x v="19"/>
    <x v="16"/>
    <x v="6"/>
    <x v="15"/>
  </r>
  <r>
    <x v="6"/>
    <x v="51"/>
    <x v="0"/>
    <x v="1"/>
    <x v="8"/>
    <x v="0"/>
    <x v="0"/>
    <x v="544"/>
    <x v="7"/>
    <m/>
    <n v="3830000"/>
    <m/>
    <m/>
    <x v="11"/>
    <x v="5"/>
    <x v="6"/>
    <x v="228"/>
  </r>
  <r>
    <x v="6"/>
    <x v="51"/>
    <x v="0"/>
    <x v="1"/>
    <x v="8"/>
    <x v="0"/>
    <x v="0"/>
    <x v="545"/>
    <x v="2"/>
    <m/>
    <n v="5300000"/>
    <m/>
    <m/>
    <x v="13"/>
    <x v="111"/>
    <x v="6"/>
    <x v="9"/>
  </r>
  <r>
    <x v="6"/>
    <x v="51"/>
    <x v="0"/>
    <x v="13"/>
    <x v="8"/>
    <x v="0"/>
    <x v="0"/>
    <x v="546"/>
    <x v="1"/>
    <m/>
    <n v="5333000"/>
    <m/>
    <m/>
    <x v="14"/>
    <x v="75"/>
    <x v="6"/>
    <x v="15"/>
  </r>
  <r>
    <x v="6"/>
    <x v="51"/>
    <x v="0"/>
    <x v="5"/>
    <x v="8"/>
    <x v="0"/>
    <x v="0"/>
    <x v="547"/>
    <x v="32"/>
    <m/>
    <n v="90620343.253000006"/>
    <m/>
    <m/>
    <x v="13"/>
    <x v="13"/>
    <x v="6"/>
    <x v="15"/>
  </r>
  <r>
    <x v="6"/>
    <x v="51"/>
    <x v="0"/>
    <x v="5"/>
    <x v="8"/>
    <x v="0"/>
    <x v="0"/>
    <x v="548"/>
    <x v="1"/>
    <m/>
    <n v="5000000"/>
    <m/>
    <m/>
    <x v="19"/>
    <x v="36"/>
    <x v="6"/>
    <x v="229"/>
  </r>
  <r>
    <x v="6"/>
    <x v="51"/>
    <x v="0"/>
    <x v="5"/>
    <x v="8"/>
    <x v="0"/>
    <x v="0"/>
    <x v="549"/>
    <x v="7"/>
    <m/>
    <n v="1977000"/>
    <m/>
    <m/>
    <x v="35"/>
    <x v="1"/>
    <x v="6"/>
    <x v="230"/>
  </r>
  <r>
    <x v="6"/>
    <x v="51"/>
    <x v="0"/>
    <x v="5"/>
    <x v="8"/>
    <x v="0"/>
    <x v="0"/>
    <x v="550"/>
    <x v="9"/>
    <m/>
    <n v="2800000"/>
    <m/>
    <m/>
    <x v="128"/>
    <x v="112"/>
    <x v="6"/>
    <x v="15"/>
  </r>
  <r>
    <x v="6"/>
    <x v="51"/>
    <x v="0"/>
    <x v="5"/>
    <x v="8"/>
    <x v="0"/>
    <x v="0"/>
    <x v="551"/>
    <x v="33"/>
    <m/>
    <n v="1650000"/>
    <m/>
    <m/>
    <x v="19"/>
    <x v="17"/>
    <x v="6"/>
    <x v="231"/>
  </r>
  <r>
    <x v="6"/>
    <x v="51"/>
    <x v="0"/>
    <x v="5"/>
    <x v="8"/>
    <x v="0"/>
    <x v="0"/>
    <x v="552"/>
    <x v="13"/>
    <m/>
    <n v="8337000"/>
    <m/>
    <m/>
    <x v="126"/>
    <x v="33"/>
    <x v="6"/>
    <x v="232"/>
  </r>
  <r>
    <x v="6"/>
    <x v="51"/>
    <x v="0"/>
    <x v="5"/>
    <x v="8"/>
    <x v="0"/>
    <x v="0"/>
    <x v="553"/>
    <x v="12"/>
    <m/>
    <n v="9000000"/>
    <m/>
    <m/>
    <x v="129"/>
    <x v="113"/>
    <x v="6"/>
    <x v="233"/>
  </r>
  <r>
    <x v="6"/>
    <x v="51"/>
    <x v="0"/>
    <x v="5"/>
    <x v="8"/>
    <x v="0"/>
    <x v="0"/>
    <x v="554"/>
    <x v="1"/>
    <m/>
    <n v="5000000"/>
    <m/>
    <m/>
    <x v="124"/>
    <x v="34"/>
    <x v="6"/>
    <x v="234"/>
  </r>
  <r>
    <x v="6"/>
    <x v="51"/>
    <x v="0"/>
    <x v="14"/>
    <x v="8"/>
    <x v="0"/>
    <x v="0"/>
    <x v="555"/>
    <x v="0"/>
    <m/>
    <n v="1555000"/>
    <m/>
    <m/>
    <x v="19"/>
    <x v="17"/>
    <x v="6"/>
    <x v="235"/>
  </r>
  <r>
    <x v="6"/>
    <x v="51"/>
    <x v="0"/>
    <x v="14"/>
    <x v="8"/>
    <x v="0"/>
    <x v="0"/>
    <x v="556"/>
    <x v="6"/>
    <m/>
    <n v="106000000"/>
    <m/>
    <m/>
    <x v="12"/>
    <x v="34"/>
    <x v="6"/>
    <x v="236"/>
  </r>
  <r>
    <x v="6"/>
    <x v="51"/>
    <x v="0"/>
    <x v="9"/>
    <x v="8"/>
    <x v="0"/>
    <x v="0"/>
    <x v="557"/>
    <x v="12"/>
    <m/>
    <n v="4500000"/>
    <m/>
    <m/>
    <x v="19"/>
    <x v="17"/>
    <x v="6"/>
    <x v="237"/>
  </r>
  <r>
    <x v="6"/>
    <x v="51"/>
    <x v="0"/>
    <x v="8"/>
    <x v="8"/>
    <x v="0"/>
    <x v="0"/>
    <x v="558"/>
    <x v="23"/>
    <m/>
    <n v="1525000"/>
    <m/>
    <m/>
    <x v="123"/>
    <x v="0"/>
    <x v="6"/>
    <x v="238"/>
  </r>
  <r>
    <x v="6"/>
    <x v="51"/>
    <x v="0"/>
    <x v="8"/>
    <x v="8"/>
    <x v="0"/>
    <x v="0"/>
    <x v="559"/>
    <x v="23"/>
    <m/>
    <n v="7282000"/>
    <m/>
    <m/>
    <x v="130"/>
    <x v="44"/>
    <x v="6"/>
    <x v="239"/>
  </r>
  <r>
    <x v="6"/>
    <x v="51"/>
    <x v="0"/>
    <x v="8"/>
    <x v="8"/>
    <x v="0"/>
    <x v="0"/>
    <x v="560"/>
    <x v="12"/>
    <m/>
    <n v="1000000"/>
    <m/>
    <m/>
    <x v="19"/>
    <x v="17"/>
    <x v="6"/>
    <x v="11"/>
  </r>
  <r>
    <x v="6"/>
    <x v="51"/>
    <x v="0"/>
    <x v="8"/>
    <x v="8"/>
    <x v="0"/>
    <x v="0"/>
    <x v="561"/>
    <x v="12"/>
    <m/>
    <n v="9000000"/>
    <m/>
    <m/>
    <x v="19"/>
    <x v="17"/>
    <x v="6"/>
    <x v="240"/>
  </r>
  <r>
    <x v="6"/>
    <x v="51"/>
    <x v="0"/>
    <x v="8"/>
    <x v="8"/>
    <x v="0"/>
    <x v="0"/>
    <x v="562"/>
    <x v="12"/>
    <m/>
    <n v="1649846"/>
    <m/>
    <m/>
    <x v="19"/>
    <x v="17"/>
    <x v="6"/>
    <x v="241"/>
  </r>
  <r>
    <x v="6"/>
    <x v="51"/>
    <x v="0"/>
    <x v="7"/>
    <x v="8"/>
    <x v="0"/>
    <x v="0"/>
    <x v="563"/>
    <x v="12"/>
    <m/>
    <n v="1000000"/>
    <m/>
    <m/>
    <x v="19"/>
    <x v="17"/>
    <x v="6"/>
    <x v="242"/>
  </r>
  <r>
    <x v="6"/>
    <x v="52"/>
    <x v="0"/>
    <x v="5"/>
    <x v="8"/>
    <x v="0"/>
    <x v="318"/>
    <x v="564"/>
    <x v="40"/>
    <n v="9500000"/>
    <n v="14040000"/>
    <n v="13750790.88806"/>
    <n v="12645874.657339999"/>
    <x v="12"/>
    <x v="5"/>
    <x v="1"/>
    <x v="11"/>
  </r>
  <r>
    <x v="6"/>
    <x v="52"/>
    <x v="0"/>
    <x v="5"/>
    <x v="8"/>
    <x v="0"/>
    <x v="319"/>
    <x v="565"/>
    <x v="40"/>
    <n v="15000000"/>
    <n v="17400000"/>
    <n v="16294681.566500001"/>
    <n v="13863330.45283"/>
    <x v="12"/>
    <x v="15"/>
    <x v="1"/>
    <x v="11"/>
  </r>
  <r>
    <x v="6"/>
    <x v="53"/>
    <x v="1"/>
    <x v="9"/>
    <x v="189"/>
    <x v="169"/>
    <x v="0"/>
    <x v="566"/>
    <x v="17"/>
    <m/>
    <n v="2675000"/>
    <n v="2666533"/>
    <n v="2675000"/>
    <x v="12"/>
    <x v="32"/>
    <x v="1"/>
    <x v="11"/>
  </r>
  <r>
    <x v="6"/>
    <x v="53"/>
    <x v="1"/>
    <x v="0"/>
    <x v="190"/>
    <x v="170"/>
    <x v="0"/>
    <x v="567"/>
    <x v="41"/>
    <m/>
    <n v="2310000"/>
    <n v="4147"/>
    <n v="2310000"/>
    <x v="12"/>
    <x v="17"/>
    <x v="12"/>
    <x v="11"/>
  </r>
  <r>
    <x v="6"/>
    <x v="53"/>
    <x v="15"/>
    <x v="0"/>
    <x v="190"/>
    <x v="170"/>
    <x v="0"/>
    <x v="568"/>
    <x v="35"/>
    <m/>
    <n v="1700000"/>
    <n v="9373.2928400000001"/>
    <n v="1700000"/>
    <x v="12"/>
    <x v="17"/>
    <x v="14"/>
    <x v="11"/>
  </r>
  <r>
    <x v="6"/>
    <x v="53"/>
    <x v="1"/>
    <x v="15"/>
    <x v="191"/>
    <x v="171"/>
    <x v="0"/>
    <x v="569"/>
    <x v="21"/>
    <m/>
    <n v="1173000"/>
    <n v="504307"/>
    <n v="1173000"/>
    <x v="12"/>
    <x v="11"/>
    <x v="1"/>
    <x v="11"/>
  </r>
  <r>
    <x v="6"/>
    <x v="53"/>
    <x v="1"/>
    <x v="10"/>
    <x v="192"/>
    <x v="172"/>
    <x v="0"/>
    <x v="570"/>
    <x v="41"/>
    <m/>
    <n v="1650000"/>
    <n v="779027"/>
    <n v="1650000"/>
    <x v="12"/>
    <x v="62"/>
    <x v="1"/>
    <x v="11"/>
  </r>
  <r>
    <x v="6"/>
    <x v="53"/>
    <x v="1"/>
    <x v="10"/>
    <x v="192"/>
    <x v="172"/>
    <x v="0"/>
    <x v="571"/>
    <x v="21"/>
    <m/>
    <n v="1500000"/>
    <n v="1376675"/>
    <n v="1500000"/>
    <x v="12"/>
    <x v="33"/>
    <x v="1"/>
    <x v="11"/>
  </r>
  <r>
    <x v="6"/>
    <x v="53"/>
    <x v="16"/>
    <x v="6"/>
    <x v="193"/>
    <x v="173"/>
    <x v="0"/>
    <x v="572"/>
    <x v="33"/>
    <m/>
    <n v="1770799.996"/>
    <n v="1664584.09852"/>
    <n v="1770799.996"/>
    <x v="12"/>
    <x v="114"/>
    <x v="1"/>
    <x v="11"/>
  </r>
  <r>
    <x v="6"/>
    <x v="53"/>
    <x v="17"/>
    <x v="6"/>
    <x v="194"/>
    <x v="174"/>
    <x v="0"/>
    <x v="573"/>
    <x v="34"/>
    <m/>
    <n v="1187350"/>
    <n v="0"/>
    <n v="1187350"/>
    <x v="12"/>
    <x v="17"/>
    <x v="15"/>
    <x v="11"/>
  </r>
  <r>
    <x v="6"/>
    <x v="53"/>
    <x v="1"/>
    <x v="3"/>
    <x v="195"/>
    <x v="175"/>
    <x v="0"/>
    <x v="574"/>
    <x v="29"/>
    <m/>
    <n v="2000000"/>
    <n v="1970245"/>
    <n v="2000000"/>
    <x v="12"/>
    <x v="85"/>
    <x v="1"/>
    <x v="11"/>
  </r>
  <r>
    <x v="6"/>
    <x v="53"/>
    <x v="15"/>
    <x v="1"/>
    <x v="196"/>
    <x v="176"/>
    <x v="0"/>
    <x v="575"/>
    <x v="35"/>
    <m/>
    <n v="2100000"/>
    <n v="1717281.1355000001"/>
    <n v="2100000"/>
    <x v="12"/>
    <x v="115"/>
    <x v="1"/>
    <x v="11"/>
  </r>
  <r>
    <x v="6"/>
    <x v="53"/>
    <x v="16"/>
    <x v="1"/>
    <x v="196"/>
    <x v="176"/>
    <x v="0"/>
    <x v="576"/>
    <x v="33"/>
    <m/>
    <n v="1620000"/>
    <n v="1477399.06806"/>
    <n v="1620000"/>
    <x v="12"/>
    <x v="116"/>
    <x v="1"/>
    <x v="11"/>
  </r>
  <r>
    <x v="6"/>
    <x v="53"/>
    <x v="1"/>
    <x v="1"/>
    <x v="196"/>
    <x v="0"/>
    <x v="0"/>
    <x v="577"/>
    <x v="29"/>
    <m/>
    <n v="3591000"/>
    <n v="2392072"/>
    <n v="3591000"/>
    <x v="12"/>
    <x v="13"/>
    <x v="0"/>
    <x v="11"/>
  </r>
  <r>
    <x v="6"/>
    <x v="53"/>
    <x v="1"/>
    <x v="1"/>
    <x v="196"/>
    <x v="0"/>
    <x v="0"/>
    <x v="578"/>
    <x v="26"/>
    <m/>
    <n v="1335814"/>
    <n v="1281251"/>
    <n v="1335814"/>
    <x v="12"/>
    <x v="5"/>
    <x v="1"/>
    <x v="11"/>
  </r>
  <r>
    <x v="6"/>
    <x v="53"/>
    <x v="1"/>
    <x v="1"/>
    <x v="196"/>
    <x v="0"/>
    <x v="0"/>
    <x v="579"/>
    <x v="29"/>
    <m/>
    <n v="1100000"/>
    <n v="1098422"/>
    <n v="1100000"/>
    <x v="12"/>
    <x v="0"/>
    <x v="0"/>
    <x v="11"/>
  </r>
  <r>
    <x v="6"/>
    <x v="53"/>
    <x v="1"/>
    <x v="1"/>
    <x v="8"/>
    <x v="0"/>
    <x v="0"/>
    <x v="580"/>
    <x v="42"/>
    <m/>
    <n v="5434000"/>
    <n v="5380656"/>
    <n v="5434000"/>
    <x v="12"/>
    <x v="40"/>
    <x v="1"/>
    <x v="11"/>
  </r>
  <r>
    <x v="6"/>
    <x v="53"/>
    <x v="1"/>
    <x v="8"/>
    <x v="8"/>
    <x v="0"/>
    <x v="0"/>
    <x v="581"/>
    <x v="21"/>
    <m/>
    <n v="7681000"/>
    <n v="5017204"/>
    <n v="7681000"/>
    <x v="12"/>
    <x v="33"/>
    <x v="1"/>
    <x v="11"/>
  </r>
  <r>
    <x v="6"/>
    <x v="53"/>
    <x v="1"/>
    <x v="8"/>
    <x v="8"/>
    <x v="0"/>
    <x v="0"/>
    <x v="582"/>
    <x v="43"/>
    <m/>
    <n v="6775000"/>
    <n v="6279844"/>
    <n v="6775000"/>
    <x v="12"/>
    <x v="32"/>
    <x v="1"/>
    <x v="11"/>
  </r>
  <r>
    <x v="6"/>
    <x v="53"/>
    <x v="1"/>
    <x v="8"/>
    <x v="8"/>
    <x v="0"/>
    <x v="0"/>
    <x v="583"/>
    <x v="21"/>
    <m/>
    <n v="3392000"/>
    <n v="3168642"/>
    <n v="3392000"/>
    <x v="12"/>
    <x v="29"/>
    <x v="1"/>
    <x v="11"/>
  </r>
  <r>
    <x v="6"/>
    <x v="53"/>
    <x v="1"/>
    <x v="8"/>
    <x v="8"/>
    <x v="0"/>
    <x v="0"/>
    <x v="584"/>
    <x v="27"/>
    <m/>
    <n v="1779000"/>
    <n v="1537215"/>
    <n v="1779000"/>
    <x v="12"/>
    <x v="32"/>
    <x v="1"/>
    <x v="11"/>
  </r>
  <r>
    <x v="6"/>
    <x v="53"/>
    <x v="17"/>
    <x v="8"/>
    <x v="8"/>
    <x v="0"/>
    <x v="0"/>
    <x v="585"/>
    <x v="34"/>
    <m/>
    <n v="1640000"/>
    <n v="0"/>
    <n v="1640000"/>
    <x v="12"/>
    <x v="17"/>
    <x v="15"/>
    <x v="11"/>
  </r>
  <r>
    <x v="6"/>
    <x v="53"/>
    <x v="15"/>
    <x v="8"/>
    <x v="8"/>
    <x v="0"/>
    <x v="0"/>
    <x v="586"/>
    <x v="35"/>
    <m/>
    <n v="1200000"/>
    <n v="5818.7330000000002"/>
    <n v="1200000"/>
    <x v="12"/>
    <x v="17"/>
    <x v="14"/>
    <x v="11"/>
  </r>
  <r>
    <x v="6"/>
    <x v="53"/>
    <x v="15"/>
    <x v="5"/>
    <x v="8"/>
    <x v="0"/>
    <x v="0"/>
    <x v="587"/>
    <x v="35"/>
    <m/>
    <n v="1000000"/>
    <n v="599824.10398000001"/>
    <n v="1000000"/>
    <x v="12"/>
    <x v="117"/>
    <x v="1"/>
    <x v="11"/>
  </r>
  <r>
    <x v="6"/>
    <x v="53"/>
    <x v="1"/>
    <x v="5"/>
    <x v="8"/>
    <x v="0"/>
    <x v="0"/>
    <x v="588"/>
    <x v="21"/>
    <m/>
    <n v="2900000"/>
    <n v="2796283"/>
    <n v="2900000"/>
    <x v="12"/>
    <x v="0"/>
    <x v="1"/>
    <x v="11"/>
  </r>
  <r>
    <x v="6"/>
    <x v="53"/>
    <x v="1"/>
    <x v="5"/>
    <x v="8"/>
    <x v="0"/>
    <x v="0"/>
    <x v="589"/>
    <x v="43"/>
    <m/>
    <n v="1880000"/>
    <n v="1566968"/>
    <n v="1880000"/>
    <x v="12"/>
    <x v="0"/>
    <x v="1"/>
    <x v="11"/>
  </r>
  <r>
    <x v="6"/>
    <x v="53"/>
    <x v="1"/>
    <x v="5"/>
    <x v="8"/>
    <x v="0"/>
    <x v="0"/>
    <x v="590"/>
    <x v="27"/>
    <m/>
    <n v="1700000"/>
    <n v="1675348"/>
    <n v="1700000"/>
    <x v="12"/>
    <x v="0"/>
    <x v="1"/>
    <x v="11"/>
  </r>
  <r>
    <x v="6"/>
    <x v="53"/>
    <x v="1"/>
    <x v="5"/>
    <x v="8"/>
    <x v="0"/>
    <x v="0"/>
    <x v="591"/>
    <x v="21"/>
    <m/>
    <n v="1000000"/>
    <n v="999011"/>
    <n v="1000000"/>
    <x v="12"/>
    <x v="29"/>
    <x v="1"/>
    <x v="11"/>
  </r>
  <r>
    <x v="6"/>
    <x v="53"/>
    <x v="15"/>
    <x v="5"/>
    <x v="8"/>
    <x v="0"/>
    <x v="0"/>
    <x v="592"/>
    <x v="35"/>
    <m/>
    <n v="3500000"/>
    <n v="0"/>
    <n v="3500000"/>
    <x v="12"/>
    <x v="17"/>
    <x v="15"/>
    <x v="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
  <r>
    <x v="0"/>
    <x v="0"/>
    <m/>
    <s v="012:Enseignement Supérieur et  Recherche Scientifique"/>
    <s v="051:Vie Estudiantine"/>
    <m/>
    <m/>
    <s v="Étude et réalisation de nouvelles résidences universitaires 18 000 lits: (4000 lits à Ouled Fayet II; 4000 lits à El Alia; 4000 lits à El Djorf; 3000 lits à Said Hamdine; 3000 lits à Ziania) avec dépendances"/>
    <m/>
    <m/>
    <n v="10789000"/>
    <n v="10468489.869489999"/>
    <n v="10270308.711719999"/>
    <n v="0.95192406263045692"/>
    <n v="1"/>
    <s v="Achevée"/>
    <s v="Travaux achevés"/>
  </r>
  <r>
    <x v="0"/>
    <x v="0"/>
    <m/>
    <s v="024:Travaux Publics et Infrastructures de Base"/>
    <s v="090:Infrastructures Routières et autoroutières"/>
    <m/>
    <m/>
    <s v="Radiale Oued Ouchaiah-liaison RN 38 -Benghazi"/>
    <m/>
    <m/>
    <n v="13400000"/>
    <n v="13258054.142879998"/>
    <n v="12588559.163829999"/>
    <n v="0.93944471371865668"/>
    <n v="0.99"/>
    <s v="En cours"/>
    <s v="projet achevé , reste aménagement des accès limitrophes ."/>
  </r>
  <r>
    <x v="0"/>
    <x v="0"/>
    <m/>
    <s v="012:Enseignement Supérieur et  Recherche Scientifique"/>
    <s v="051:Vie Estudiantine"/>
    <m/>
    <m/>
    <s v="Étude et réalisation résidences universitaires de 11.000 lits à Sidi Abdallah avec dépendances à sidi abdellah"/>
    <m/>
    <m/>
    <n v="15920000"/>
    <n v="15903704.166100001"/>
    <n v="14384685.092309998"/>
    <n v="0.90356062137625615"/>
    <n v="1"/>
    <s v="Achevée"/>
    <s v="Travaux achevés, Projet réceptionné le 19-06-2023"/>
  </r>
  <r>
    <x v="0"/>
    <x v="0"/>
    <m/>
    <s v="005:Intérieur, Collectivités Locales et Aménagement du Territoire"/>
    <s v="017:Sûreté Nationale"/>
    <m/>
    <m/>
    <s v="Sécurité publique au niveau de la capitale et réhabilitation du système de la vidéo surveillance"/>
    <m/>
    <m/>
    <n v="16108000"/>
    <n v="15142080.705220001"/>
    <n v="10670180.696830001"/>
    <n v="0.662414992353489"/>
    <n v="0.56999999999999995"/>
    <s v="En cours"/>
    <s v="Travaux en cours, pour la mise à niveau de 1736 caméras, reste la 2ème tranche : travaux de mats, électricité et fibre optique en cours. Conformément à l'envoi émanant du MICLAT n° 11970 du 04/11/2024, un accord préalable pour réévaluer l'opération d'un montant de 1,5 milliard de DA au titre de l'exercice 2025, alors que la demande d'inscription de la nouvelle opération de vidéosurveillance d'un montant de 7,5 milliards DA na pas abouti pour 2025 avec possibilité d'étude de la demande dans le cadre des projets des lois de finances des années à venir )."/>
  </r>
  <r>
    <x v="0"/>
    <x v="0"/>
    <m/>
    <s v="021:Habitat, Urbanisme et Ville"/>
    <s v="079:Logement"/>
    <m/>
    <m/>
    <s v="Etude et réalisation de 5000 logements locatifs (y compris viabilisation et les réservations pour les locaux commerciaux)"/>
    <m/>
    <m/>
    <n v="16117420"/>
    <n v="14444734.85826"/>
    <n v="12355378.156100001"/>
    <n v="0.76658535647144521"/>
    <n v="0.44"/>
    <s v="à l'arrêt"/>
    <s v="3600 logts achevés,1000 logt Ain Benian à 54% (résiliation avec l'entreprise BATIGEC le 24/10/2019.reprise du cahier des charges après 3 AAO infructueux), 150 logt Saoula à 32 % (affaire en justice contentieux suite à une résiliation),250 logt Sidi Youcef à 44 % (résiliation avec l'entreprise BATIGEC le 29/09/2019 reprise des travaux avec l'entreprise SNC NAAS)"/>
  </r>
  <r>
    <x v="0"/>
    <x v="0"/>
    <m/>
    <s v="014:Culture et Arts"/>
    <s v="57:Patrimoine culturel"/>
    <m/>
    <m/>
    <s v="Etude, suivi, acquisition des biens immobiliers et des parcelles de terrains, travaux de restauration et de mise en valeur du secteur sauvegardé de la Casbah d’Alger (2ème tranche)"/>
    <m/>
    <m/>
    <n v="17867591"/>
    <n v="1922185.49905"/>
    <n v="563080.16738999996"/>
    <n v="3.1514050628873247E-2"/>
    <n v="0.17"/>
    <s v="En cours"/>
    <s v="Travaux en cours opération transférer à la DARQ "/>
  </r>
  <r>
    <x v="0"/>
    <x v="0"/>
    <m/>
    <s v="024:Travaux Publics et Infrastructures de Base"/>
    <s v="092:Infastructures Maritimes"/>
    <m/>
    <m/>
    <s v="Travaux de protection et d'aménagement de la bande côtière (promenade et plage de la baie d'Alger, 1ere tranche)- Etude et réalisation"/>
    <m/>
    <m/>
    <n v="24450000"/>
    <n v="24282957.477630001"/>
    <n v="23938306.589190003"/>
    <n v="0.97907184413865045"/>
    <n v="1"/>
    <s v="Achevée"/>
    <s v="Travaux achevés, reste apurement financier (avenant n°09 de réajustement au niveau de la commission sectorielle, levée de réserves en cours- avenant de réajustement pour prolongement de rejets en cours de préparation- demande de réévaluation de 1,5 milliard DA pour couvrir la situation n° 01 et définitive après validation du Monsieur le PM) . "/>
  </r>
  <r>
    <x v="0"/>
    <x v="0"/>
    <m/>
    <s v="012:Enseignement Supérieur et  Recherche Scientifique"/>
    <s v="049:Enseignement et Formation Supérieurs"/>
    <m/>
    <m/>
    <s v="Réalisation de 20.000 places pédagogiques avec dépendances à Sidi Abdallah"/>
    <m/>
    <m/>
    <n v="25411055"/>
    <n v="25385758.7192"/>
    <n v="21196181.722270001"/>
    <n v="0.87162681739768"/>
    <n v="1"/>
    <s v="Achevée"/>
    <s v="Travaux achevés, projet réceptionné"/>
  </r>
  <r>
    <x v="0"/>
    <x v="0"/>
    <m/>
    <s v="051:Hydraulique"/>
    <s v="096:Assainissement et protection du milieu naturel"/>
    <m/>
    <m/>
    <s v="Aménagement de l'Oued El Harrach- Travaux et suivi"/>
    <m/>
    <m/>
    <n v="48980888"/>
    <n v="48561355.460129999"/>
    <n v="46595777.233440004"/>
    <n v="0.95130527714074931"/>
    <n v="0.98"/>
    <s v="En cours"/>
    <s v="Mise en demeure N°02 publiée dans le journal Algérie Aujourd'hui le 21/01/2025."/>
  </r>
  <r>
    <x v="0"/>
    <x v="1"/>
    <m/>
    <s v="024:Travaux Publics et Infrastructures de Base"/>
    <m/>
    <m/>
    <m/>
    <s v="Réalisation du dédoublement de la RN 23 sur 15 km entre Ain Osmane et Djedar"/>
    <m/>
    <m/>
    <n v="3500000"/>
    <m/>
    <m/>
    <n v="1"/>
    <n v="1"/>
    <s v="Travaux achevés"/>
    <s v="Travaux achevés"/>
  </r>
  <r>
    <x v="0"/>
    <x v="1"/>
    <m/>
    <s v="024:Travaux Publics et Infrastructures de Base"/>
    <m/>
    <m/>
    <m/>
    <s v="Réalisation de dédoublement de la RN 23 du PK 397 au PK 368 sur 29 Km à El Hadjeb (Laghouat)"/>
    <m/>
    <m/>
    <n v="2250000"/>
    <m/>
    <m/>
    <n v="0.35"/>
    <n v="0.17"/>
    <s v="Travaux en cours"/>
    <s v="Travaux en cours"/>
  </r>
  <r>
    <x v="0"/>
    <x v="1"/>
    <m/>
    <s v="051:Hydraulique"/>
    <m/>
    <m/>
    <m/>
    <s v="Réalisation de la Station d'épuration (parachèvement des travaux )"/>
    <m/>
    <m/>
    <n v="2550000"/>
    <m/>
    <m/>
    <n v="0.98"/>
    <n v="0.7"/>
    <s v="Travaux en cours (réévaluation accordée en 2025 avec un montant 150000000 da)"/>
    <s v="Travaux en cours (réévaluation accordée en 2025 avec un montant 150000000 da)"/>
  </r>
  <r>
    <x v="0"/>
    <x v="1"/>
    <m/>
    <s v="051:Hydraulique"/>
    <m/>
    <m/>
    <m/>
    <m/>
    <m/>
    <m/>
    <m/>
    <m/>
    <m/>
    <m/>
    <m/>
    <m/>
    <m/>
  </r>
  <r>
    <x v="0"/>
    <x v="1"/>
    <m/>
    <s v="020:Agriculture, Développement Rural et Pêche"/>
    <m/>
    <m/>
    <m/>
    <s v=" Etude d’adaptation, suivi, contrôle et travaux de réalisation et équipement 08 centres de proximités pour stockage des céréales au niveau de la wilaya de Laghouat"/>
    <m/>
    <m/>
    <n v="2023771.4240000001"/>
    <m/>
    <m/>
    <n v="0.5"/>
    <n v="0.01"/>
    <m/>
    <m/>
  </r>
  <r>
    <x v="0"/>
    <x v="1"/>
    <m/>
    <s v="010:Affaires Religieuses et Wakfs"/>
    <m/>
    <m/>
    <m/>
    <s v="Réalisation de Mosquée Pole de Laghouat"/>
    <m/>
    <m/>
    <n v="2953000"/>
    <m/>
    <m/>
    <n v="0.95"/>
    <n v="0.72"/>
    <s v="en cours l'achèvement minaret + coupole salle - d'ablution et VRD."/>
    <s v="en cours l'achèvement minaret + coupole salle - d'ablution et VRD."/>
  </r>
  <r>
    <x v="0"/>
    <x v="1"/>
    <m/>
    <s v="027:Santé"/>
    <m/>
    <m/>
    <m/>
    <s v="Réalisation et Équipement d'un hôpital Psychiatrique de 120 lits de Laghouat"/>
    <m/>
    <m/>
    <n v="2671000"/>
    <m/>
    <m/>
    <n v="1"/>
    <n v="1"/>
    <s v="Opération achevée"/>
    <s v="Opération achevée"/>
  </r>
  <r>
    <x v="0"/>
    <x v="1"/>
    <m/>
    <s v="027:Santé"/>
    <m/>
    <m/>
    <m/>
    <s v="Réalisation et équipement d'un centre anti-cancer à Laghouat"/>
    <m/>
    <m/>
    <n v="8158300"/>
    <m/>
    <m/>
    <s v="100% (réalisation)"/>
    <n v="1"/>
    <s v="Acquisition des accélérateurs en cours"/>
    <s v="Acquisition des accélérateurs en cours"/>
  </r>
  <r>
    <x v="0"/>
    <x v="1"/>
    <m/>
    <s v="027:Santé"/>
    <m/>
    <m/>
    <m/>
    <m/>
    <m/>
    <m/>
    <m/>
    <m/>
    <m/>
    <s v="95% (équipement)"/>
    <n v="0.89"/>
    <m/>
    <m/>
  </r>
  <r>
    <x v="0"/>
    <x v="1"/>
    <m/>
    <s v="027:Santé"/>
    <m/>
    <m/>
    <m/>
    <s v="Étude, suivi ,et réalisation et équipement d'un Hôpital de 60 lits à Bellil Hassi R'mel"/>
    <m/>
    <m/>
    <n v="2720000"/>
    <m/>
    <m/>
    <s v="85% (réalisation)"/>
    <n v="0.8"/>
    <s v="Travaux en cours "/>
    <s v="Travaux en cours "/>
  </r>
  <r>
    <x v="0"/>
    <x v="1"/>
    <m/>
    <s v="027:Santé"/>
    <m/>
    <m/>
    <m/>
    <s v="Étude, suivi , réalisation et équipement d'un Hôpital de 60 lits à Ain Madhi"/>
    <m/>
    <m/>
    <n v="2500000"/>
    <m/>
    <m/>
    <n v="0.02"/>
    <n v="0.01"/>
    <s v="Etude achevée travaux réalisation en cours"/>
    <s v="Etude achevée travaux réalisation en cours"/>
  </r>
  <r>
    <x v="0"/>
    <x v="2"/>
    <m/>
    <s v="012:Enseignement Supérieur et  Recherche Scientifique"/>
    <s v="Programme: Enseignement et Formation supérieur"/>
    <m/>
    <m/>
    <s v="Viabilisation et aménagement du site universitaire Ouzera"/>
    <m/>
    <m/>
    <n v="2500000"/>
    <n v="2479731.2784799999"/>
    <n v="2434168"/>
    <m/>
    <n v="1"/>
    <s v="Achevée"/>
    <s v="Achevée"/>
  </r>
  <r>
    <x v="0"/>
    <x v="2"/>
    <m/>
    <s v="020:Agriculture, Développement Rural et Pêche"/>
    <s v="Programme: Agriculture et du Développement rural "/>
    <m/>
    <m/>
    <s v="Etue d’adaptation, suivi, contrôle et travaux de réalisation et équipement de 12 centre de proximité pour le stockage intermédiaire des céréales au niveaux de la wilaya de Médéa  "/>
    <m/>
    <m/>
    <n v="3035657.1359999999"/>
    <n v="2655436.7627099999"/>
    <n v="570295.61488999997"/>
    <m/>
    <n v="0.67"/>
    <s v="En cours"/>
    <m/>
  </r>
  <r>
    <x v="0"/>
    <x v="2"/>
    <m/>
    <s v="024:Travaux Publics et Infrastructures de Base"/>
    <s v="Programme:Infrastructures Routières et Autoroutières"/>
    <m/>
    <m/>
    <s v="Réalisation du contournement nord de la ville de Médéa sur 11 kms"/>
    <m/>
    <m/>
    <n v="3750000"/>
    <n v="3335589.9153400003"/>
    <n v="3098229.6641500001"/>
    <m/>
    <n v="0.85"/>
    <s v="En cours"/>
    <m/>
  </r>
  <r>
    <x v="0"/>
    <x v="2"/>
    <m/>
    <s v="024:Travaux Publics et Infrastructures de Base"/>
    <s v="Programme:Infrastructures Routières et Autoroutières"/>
    <m/>
    <m/>
    <s v="Dédoublement de la RN18 entre Sidi Naamane et Beni Slimane sur 23 Km (Pk83 au PK 106)"/>
    <m/>
    <m/>
    <n v="8000000"/>
    <n v="6376600.51339"/>
    <n v="1500620.6656900002"/>
    <m/>
    <n v="0.67"/>
    <s v="En cours"/>
    <m/>
  </r>
  <r>
    <x v="0"/>
    <x v="2"/>
    <m/>
    <s v="027:Santé"/>
    <s v="Programme: Prévention et Soins"/>
    <m/>
    <m/>
    <s v="Etude, suivi, réalisation et équipement d'un complèxe mère et enfant à Médéa"/>
    <m/>
    <m/>
    <n v="3200000"/>
    <n v="2815424.44147"/>
    <n v="194883.28863999998"/>
    <m/>
    <n v="0.1"/>
    <s v="En cours"/>
    <m/>
  </r>
  <r>
    <x v="0"/>
    <x v="2"/>
    <m/>
    <s v="027:Santé"/>
    <s v="Programme: Prévention et Soins"/>
    <m/>
    <m/>
    <s v="Réalisation et équipement d'un centre anti cancer de 120 lits"/>
    <m/>
    <m/>
    <n v="5550000"/>
    <n v="5549952.52049"/>
    <n v="4113061.57681"/>
    <m/>
    <n v="0.75"/>
    <s v="En cours"/>
    <m/>
  </r>
  <r>
    <x v="0"/>
    <x v="2"/>
    <m/>
    <s v="051:Hydraulique"/>
    <s v="Programme: Assainissement et Protection du Millieu Naturel"/>
    <m/>
    <m/>
    <s v="Réalisation, équipement et exploitation de la station d'épuration des eaux ussées de la ville de Berrouaghia pour 100.000 eq/hab (y compris étude d'exécution)"/>
    <m/>
    <m/>
    <n v="2800000"/>
    <n v="1987035.7790999999"/>
    <n v="296331.09010000003"/>
    <m/>
    <n v="0.15"/>
    <s v="En cours"/>
    <m/>
  </r>
  <r>
    <x v="0"/>
    <x v="3"/>
    <m/>
    <s v="024:Travaux Publics et Infrastructures de Base"/>
    <s v="infrastructures routières et autoroutières"/>
    <m/>
    <m/>
    <s v="Suivi et réalisation du dédoublement de la RN46 commune de Charef  vers Chef lieu  de la Wilaya de Djelfa du PK00 au PK60 sur 60Km (Wilaya Djelfa)"/>
    <m/>
    <m/>
    <n v="12000000"/>
    <n v="0"/>
    <n v="0"/>
    <n v="0"/>
    <n v="0"/>
    <m/>
    <s v="En cours d'individualisation "/>
  </r>
  <r>
    <x v="0"/>
    <x v="4"/>
    <m/>
    <s v="051:Hydraulique"/>
    <m/>
    <m/>
    <m/>
    <s v="Construction d'un barrage de Souk N'tleta"/>
    <m/>
    <m/>
    <n v="32226000"/>
    <m/>
    <n v="23524980"/>
    <m/>
    <m/>
    <m/>
    <s v="  Présence des habitations sur les sites des travaux ;_x000a_  AE insuffisante_x000a_ "/>
  </r>
  <r>
    <x v="0"/>
    <x v="4"/>
    <m/>
    <s v="051:Hydraulique"/>
    <m/>
    <m/>
    <m/>
    <s v="Réalisation de la station de dessalement de l'eau de mer Tamdat Ougemoune de capacité 60 000 m3/j; "/>
    <m/>
    <m/>
    <n v="12543752.188999999"/>
    <m/>
    <n v="0"/>
    <m/>
    <m/>
    <m/>
    <s v="Impact du projet Renforcement de l'AEP des communes côtières. Population touchée par le projet 190 000 habitants,"/>
  </r>
  <r>
    <x v="0"/>
    <x v="4"/>
    <m/>
    <s v="024:Travaux Publics et Infrastructures de Base"/>
    <m/>
    <m/>
    <m/>
    <s v="Réalisation de la pénétrante autoroutière reliant la ville de Tizi Ouzou vers l’autoroute Est/Ouest sur 48 Kms dont 36 Kms dans la wilaya de Tizi Ouzou ; "/>
    <m/>
    <m/>
    <n v="130800000"/>
    <m/>
    <n v="76882000"/>
    <m/>
    <m/>
    <m/>
    <s v="Construction et habitation (délogement) ; Réseaux divers: 93 (Lignes électriques , dont 01 de haute tension HT, Gaz ; Fibres Optiques etc.)."/>
  </r>
  <r>
    <x v="0"/>
    <x v="4"/>
    <m/>
    <s v="027:Santé"/>
    <m/>
    <m/>
    <m/>
    <s v="Etude d'adaptation, suivi et réalisation d'un CHU 500 lits à Tizi Ouzou; "/>
    <m/>
    <m/>
    <n v="26300000"/>
    <m/>
    <n v="0"/>
    <m/>
    <m/>
    <m/>
    <s v="Ce projet constitue un objectif stratégique qui assurera: Une distribution de soins spécialisés à l'échelon régional et placera la Wilaya de Tizi Ouzou en pôle médical d'excellence ;Des soins de haut niveau en matière des services de santé, basés sur les nouvelles techniques de chirurgie, de médecine et d'explorations ;Un meilleur accès de la population à des soins hautement spécialisés ;Accroitre la recherche médicale et privilégier davantage les spécialités innovantes ;"/>
  </r>
  <r>
    <x v="0"/>
    <x v="5"/>
    <m/>
    <s v="012:Enseignement Supérieur et  Recherche Scientifique"/>
    <s v="Enseignement  et formation supérieurs"/>
    <m/>
    <m/>
    <s v="Réalisation de 6.000 places pédagogiques à Boumerdes"/>
    <m/>
    <m/>
    <n v="2310000"/>
    <n v="0"/>
    <n v="0"/>
    <m/>
    <s v="0"/>
    <s v="Gelée"/>
    <s v="Gelée par Décision N°5508 du 19/10/2015"/>
  </r>
  <r>
    <x v="0"/>
    <x v="5"/>
    <m/>
    <s v="012:Enseignement Supérieur et  Recherche Scientifique"/>
    <s v="Enseignement  et formation supérieurs"/>
    <m/>
    <m/>
    <s v="Réalisation de 4.000 places pédagogiques à Boumerdes"/>
    <m/>
    <m/>
    <n v="3740000"/>
    <n v="3052865.96062"/>
    <n v="1978724.52856"/>
    <m/>
    <s v="70"/>
    <s v="En cours"/>
    <s v="Travaux en cours"/>
  </r>
  <r>
    <x v="0"/>
    <x v="5"/>
    <m/>
    <s v="006:Justice"/>
    <s v="Administration pénitentiare"/>
    <m/>
    <m/>
    <s v="Etude, réalisation et équipement d'un établissement de prévention et réadaptation de 300 détenus à Issers"/>
    <m/>
    <m/>
    <n v="2200000"/>
    <n v="702335.67540999991"/>
    <n v="675969.30566000007"/>
    <m/>
    <n v="0.45"/>
    <s v="à l'arrêt"/>
    <s v="Travaux à l'arrêt depuis le 29/08/2022, résiliation à l'amiable du marché est en cours."/>
  </r>
  <r>
    <x v="0"/>
    <x v="5"/>
    <m/>
    <s v="051:Hydraulique"/>
    <s v="Approvisionnement en eau potable te Industrielle"/>
    <m/>
    <m/>
    <s v="Alimentation en eau potable de la zone Sud Est de la wilaya de Boumerdes à partir du système de dessalement d'eau de mer (SDEM) de cap Djinet"/>
    <m/>
    <m/>
    <n v="3750000"/>
    <n v="3639861.63693"/>
    <n v="3392146.1676000003"/>
    <m/>
    <n v="96"/>
    <s v="En cours"/>
    <s v="09 lots achevés, 01 lot en cours de réalisation."/>
  </r>
  <r>
    <x v="0"/>
    <x v="5"/>
    <m/>
    <s v="051:Hydraulique"/>
    <s v="Approvisionnement en eau potable te Industrielle"/>
    <m/>
    <m/>
    <s v="Raccordement des systèmes d'AEP de la wilya de Boumerdes Dellys-Boudouaou-Hammadi au SPET."/>
    <m/>
    <m/>
    <n v="2600000"/>
    <n v="2571314.0070500001"/>
    <n v="2570938.0471099997"/>
    <m/>
    <n v="100"/>
    <s v="Achevée"/>
    <s v="A clôturer "/>
  </r>
  <r>
    <x v="0"/>
    <x v="5"/>
    <m/>
    <s v="027:Santé"/>
    <s v="Prévention et soins"/>
    <m/>
    <m/>
    <s v="Etude, suivi et réalisation d'un hopital de 60 lits à Baghlia"/>
    <m/>
    <m/>
    <n v="1743638"/>
    <n v="105475.68238"/>
    <n v="27361.35152"/>
    <m/>
    <n v="0"/>
    <s v="Non lancée "/>
    <s v=" Dossier d'étude déposé  au niveau du ministère de la santé pour approbation"/>
  </r>
  <r>
    <x v="0"/>
    <x v="5"/>
    <m/>
    <s v="027:Santé"/>
    <s v="Prévention et soins"/>
    <m/>
    <m/>
    <s v="Réalisation et équipement d'une maternité de 60 lits à Bordj-Ménaiel"/>
    <m/>
    <m/>
    <n v="1600000"/>
    <n v="1442450.3391099998"/>
    <n v="227372.04347999999"/>
    <m/>
    <n v="30"/>
    <s v="En cours"/>
    <s v="Travaux en cours"/>
  </r>
  <r>
    <x v="0"/>
    <x v="5"/>
    <m/>
    <s v="027:Santé"/>
    <s v="Prévention et soins"/>
    <m/>
    <m/>
    <s v="Réalisation d'un hopital général de 120 lits à Boudouaou"/>
    <m/>
    <m/>
    <n v="2110000"/>
    <n v="1516941.0222799999"/>
    <n v="1069818.3300800002"/>
    <m/>
    <n v="0.85"/>
    <s v="à l'arrêt"/>
    <s v="Travaux à l'arrêt depuis 22/03/2020, motif approbation de l'avenant n°05 auprès  de la commission sectorielle,"/>
  </r>
  <r>
    <x v="0"/>
    <x v="5"/>
    <m/>
    <s v="027:Santé"/>
    <s v="Prévention et soins"/>
    <m/>
    <m/>
    <s v="Réalisation d'un hopital de 240 lits à Boumerdes"/>
    <m/>
    <m/>
    <n v="5520000"/>
    <n v="5518318.4793800004"/>
    <n v="2562608.4536299999"/>
    <m/>
    <s v="80"/>
    <s v="En cours"/>
    <s v="Travaux en cours"/>
  </r>
  <r>
    <x v="0"/>
    <x v="5"/>
    <m/>
    <s v="027:Santé"/>
    <s v="Prévention et soins"/>
    <m/>
    <m/>
    <s v="Réalisation et équipement d'un complexe mère-enfant de 80 lits à Boumerdes"/>
    <m/>
    <m/>
    <n v="2900000"/>
    <n v="8390.2854499999994"/>
    <n v="4445.8162300000004"/>
    <m/>
    <s v="0"/>
    <s v="Non lancée"/>
    <s v=" Dossier d'étude déposé  au niveau du ministère de la santé pour approbation"/>
  </r>
  <r>
    <x v="0"/>
    <x v="5"/>
    <m/>
    <s v="027:Santé"/>
    <s v="Prévention et soins"/>
    <m/>
    <m/>
    <s v="Etude, suivi et réalisation d'un hopital de 120 lits à Khemis El khechna"/>
    <m/>
    <m/>
    <n v="1700000"/>
    <n v="3156.20318"/>
    <n v="1596.20318"/>
    <m/>
    <s v="0"/>
    <s v="Non lancée "/>
    <s v=" Dossier d'étude déposé  au niveau du ministère de la santé pour approbation"/>
  </r>
  <r>
    <x v="0"/>
    <x v="5"/>
    <m/>
    <s v="024:Travaux Publics et Infrastructures de Base"/>
    <s v="infrastructures routières et autoroutières"/>
    <m/>
    <m/>
    <s v="Evitement de la ville de Boumerdes CW 146- RN 24 sur 10 Kms (lot route et lot ouvrage d'art)"/>
    <m/>
    <m/>
    <n v="8400000"/>
    <n v="8188286.16273"/>
    <n v="7337675.353219999"/>
    <m/>
    <s v="90"/>
    <s v="En cours"/>
    <s v="Travaux en cours"/>
  </r>
  <r>
    <x v="0"/>
    <x v="5"/>
    <m/>
    <s v="024:Travaux Publics et Infrastructures de Base"/>
    <s v="infrastructures routières et autoroutières"/>
    <m/>
    <m/>
    <s v="Dédoublement de la RN24 entre Figuier (Boumerdes) et Oued Issers sur 15 Kms"/>
    <m/>
    <m/>
    <n v="1753614"/>
    <n v="1688998.4175199999"/>
    <n v="1623094.8989000004"/>
    <m/>
    <s v="100"/>
    <s v="Achevée"/>
    <s v="A clôturer "/>
  </r>
  <r>
    <x v="0"/>
    <x v="5"/>
    <m/>
    <s v="024:Travaux Publics et Infrastructures de Base"/>
    <s v="infrastructures routières et autoroutières"/>
    <m/>
    <m/>
    <s v="Evitement de la ville de Boumerdes:lot route et lot ouvrages d'art sur 4,9 Kms"/>
    <m/>
    <m/>
    <n v="4216500"/>
    <n v="4119821.8514299998"/>
    <n v="4042541.5100300005"/>
    <m/>
    <s v="100"/>
    <s v="Achevée"/>
    <s v="A clôturer "/>
  </r>
  <r>
    <x v="0"/>
    <x v="5"/>
    <m/>
    <s v="051:Hydraulique"/>
    <s v="Approvisionnement en eau potable te Industrielle"/>
    <m/>
    <m/>
    <s v="Raccordement aval de la station de dessalement d’eau de mer cap djinet"/>
    <m/>
    <m/>
    <n v="20000000"/>
    <m/>
    <m/>
    <n v="0.87"/>
    <n v="0.98"/>
    <m/>
    <s v="Travaux  en voie d'achèvement                                               *aménagement extérieur en cours                   *rinçage des conduites en cours"/>
  </r>
  <r>
    <x v="0"/>
    <x v="5"/>
    <m/>
    <s v="051:Hydraulique"/>
    <s v="Assainissement et protection du milieu naturel"/>
    <m/>
    <m/>
    <s v="Etude et réalisation d'une station d'épuration du parc industriel de Larbaatche   "/>
    <m/>
    <m/>
    <n v="1900000"/>
    <m/>
    <m/>
    <n v="0.2"/>
    <n v="0.2"/>
    <m/>
    <s v="travaux  a l'arrêt (ODS d'arrêt)"/>
  </r>
  <r>
    <x v="0"/>
    <x v="5"/>
    <m/>
    <s v="051:Hydraulique"/>
    <s v="Assainissement et protection du milieu naturel"/>
    <m/>
    <m/>
    <s v="Réalisation de la station d’Epuration des eaux usées des villes de Boudouaou,  Boudouaou El Bahri et Kherrouba_x000a_"/>
    <m/>
    <m/>
    <n v="4200000"/>
    <m/>
    <m/>
    <n v="0"/>
    <n v="0"/>
    <m/>
    <s v=" projet attribué,  PDM en cours de la levée des réserves                                           Déclassement de l’assiette  en cours_x000a_"/>
  </r>
  <r>
    <x v="0"/>
    <x v="5"/>
    <m/>
    <s v="051:Hydraulique"/>
    <s v="Assainissement et protection du milieu naturel"/>
    <m/>
    <m/>
    <s v="realisation de la station d'epuration du bassin versant de ouled haddadj"/>
    <m/>
    <m/>
    <n v="5177000"/>
    <m/>
    <m/>
    <n v="0"/>
    <n v="0"/>
    <m/>
    <s v="CDC en cours de la levée des réserves                                           Déclassement de l’assiette  en cours_x000a_"/>
  </r>
  <r>
    <x v="0"/>
    <x v="6"/>
    <m/>
    <s v="024:Travaux Publics et Infrastructures de Base"/>
    <s v="Programme 090: Infrastructures routières et autoroutières"/>
    <m/>
    <m/>
    <s v="Réalisation de l'évitement Est de la ville de Bouira sur 10 Kms"/>
    <m/>
    <m/>
    <n v="3715000"/>
    <n v="3711941.58978"/>
    <n v="3707512.0858200002"/>
    <n v="0.99"/>
    <m/>
    <s v="En cours"/>
    <m/>
  </r>
  <r>
    <x v="0"/>
    <x v="6"/>
    <m/>
    <s v="024:Travaux Publics et Infrastructures de Base"/>
    <s v="Programme 090: Infrastructures routières et autoroutières"/>
    <m/>
    <m/>
    <s v="Raccordement vers l'autoroute est-ouest, dédoublement de la route reliant l'échangeur Est de Bouira à la ville de Sour El Ghozlanesur 23 Kms"/>
    <m/>
    <m/>
    <n v="5813000"/>
    <n v="5732396"/>
    <n v="5570823"/>
    <m/>
    <n v="0.97"/>
    <s v="En cours"/>
    <m/>
  </r>
  <r>
    <x v="0"/>
    <x v="6"/>
    <m/>
    <s v="024:Travaux Publics et Infrastructures de Base"/>
    <s v="Programme 090: Infrastructures routières et autoroutières"/>
    <m/>
    <m/>
    <s v="Réalisation du dédoublement du CW127 entre RN5 et Sour El Ghozlane sur 08 Km du PK 0+000 au PK 08+000"/>
    <m/>
    <m/>
    <n v="1770127"/>
    <n v="1718151.71478"/>
    <n v="1650832"/>
    <m/>
    <n v="0.96"/>
    <s v="En cours"/>
    <m/>
  </r>
  <r>
    <x v="0"/>
    <x v="6"/>
    <m/>
    <s v="024:Travaux Publics et Infrastructures de Base"/>
    <s v="Programme 090: Infrastructures routières et autoroutières"/>
    <m/>
    <m/>
    <s v="Réalisation du dédoublement de la RN8 entre Sour El Ghozlane et limite de wilaya de M'Sila sur 32 Km (1ere tranche sur 17 Km) (wilaya de bouira)"/>
    <m/>
    <m/>
    <n v="4000000"/>
    <n v="2649570.8295700001"/>
    <n v="960980.72667"/>
    <m/>
    <n v="0.35"/>
    <s v="En cours"/>
    <m/>
  </r>
  <r>
    <x v="0"/>
    <x v="6"/>
    <m/>
    <s v="027:Santé"/>
    <s v="Programme 105: Prévention et Soins"/>
    <m/>
    <m/>
    <s v="Réalisation et équipement d'un Hôpital 80 lits à Bordj Okhriss "/>
    <m/>
    <m/>
    <n v="2730000"/>
    <n v="603770.76642999996"/>
    <n v="563379.12698000006"/>
    <m/>
    <n v="0.35"/>
    <s v="En cours"/>
    <m/>
  </r>
  <r>
    <x v="0"/>
    <x v="6"/>
    <m/>
    <s v="027:Santé"/>
    <s v="Programme 105: Prévention et Soins"/>
    <m/>
    <m/>
    <s v="Suivi, Réalisation et équipement d'un hôpital 120 lits à Ain Bessem"/>
    <m/>
    <m/>
    <n v="2000000"/>
    <n v="1070656.74444"/>
    <n v="819399.51109000004"/>
    <m/>
    <n v="0.7"/>
    <s v="En cours"/>
    <m/>
  </r>
  <r>
    <x v="0"/>
    <x v="6"/>
    <m/>
    <s v="027:Santé"/>
    <s v="Programme 105: Prévention et Soins"/>
    <m/>
    <m/>
    <s v="Suivi, réalisation et équipement d'un complexe mère et enfant (CME) à Bouira"/>
    <m/>
    <m/>
    <n v="3400000"/>
    <n v="124623.52535"/>
    <n v="13449.51281"/>
    <m/>
    <n v="0.02"/>
    <s v="En cours"/>
    <m/>
  </r>
  <r>
    <x v="0"/>
    <x v="6"/>
    <m/>
    <s v="027:Santé"/>
    <s v="Programme 105: Prévention et Soins"/>
    <m/>
    <m/>
    <s v="Réalisation et équipement d'un hôpital 120 lits à M'chedallah"/>
    <m/>
    <m/>
    <n v="4448000"/>
    <n v="3958952.8348099999"/>
    <n v="833517.22701999999"/>
    <m/>
    <n v="0.35"/>
    <s v="En cours"/>
    <m/>
  </r>
  <r>
    <x v="0"/>
    <x v="6"/>
    <m/>
    <s v="051:Hydraulique"/>
    <s v="Programme 094: Approvisionnement en eau potable et industrielle"/>
    <m/>
    <m/>
    <s v="Aménagement aval d'alimentation en eau potable du système du barrage Koudiat Acerdoune des centres de : Bouderbala, Kadiria,Aomar,Djebahia et Lakhdaria"/>
    <m/>
    <m/>
    <n v="1100000"/>
    <n v="1096253.23612"/>
    <n v="892983.16842999996"/>
    <m/>
    <n v="0.95"/>
    <s v="En cours"/>
    <m/>
  </r>
  <r>
    <x v="0"/>
    <x v="6"/>
    <m/>
    <s v="051:Hydraulique"/>
    <s v="Programme 094: Approvisionnement en eau potable et industrielle"/>
    <m/>
    <m/>
    <s v="Réalisation des ouvrages de stockage à travers la wilaya y compris leurs raccordements"/>
    <m/>
    <m/>
    <n v="1000000"/>
    <n v="961564.05536"/>
    <n v="803878.77549999999"/>
    <m/>
    <n v="0.95"/>
    <s v="En cours"/>
    <m/>
  </r>
  <r>
    <x v="0"/>
    <x v="6"/>
    <m/>
    <s v="051:Hydraulique"/>
    <s v="Programme 096: Assainissement et protection du milieu naturel"/>
    <m/>
    <m/>
    <s v="Étude, réalisation et équipement de station d'épuration des eaux usées de la ville de Ain Bessem (y compris raccordement)"/>
    <m/>
    <m/>
    <n v="2500000"/>
    <n v="2487357.3569"/>
    <n v="1054772"/>
    <m/>
    <n v="0.35"/>
    <s v="En cours"/>
    <m/>
  </r>
  <r>
    <x v="0"/>
    <x v="6"/>
    <m/>
    <s v="020:Agriculture, Développement Rural et Pêche"/>
    <s v="Developpement de l'agriculture"/>
    <m/>
    <m/>
    <s v="etude d'adaptation suivi, contrôle et travaux de realisation et equipement de 08 centres de proximite pour le stokage intermediare des cereales au niveau de la wilaya de bouira "/>
    <m/>
    <m/>
    <n v="2023771.4240000001"/>
    <n v="2004612.6216099998"/>
    <n v="633165.14153000002"/>
    <m/>
    <n v="0.35"/>
    <s v="En cours"/>
    <m/>
  </r>
  <r>
    <x v="0"/>
    <x v="6"/>
    <m/>
    <s v="019:Industrie et Production Pharmaceutique"/>
    <s v="Programme 074:Appoui a l'investissement"/>
    <m/>
    <m/>
    <s v="Réalisation d'une zone industrielle à Oued El Berdi wilaya de Bouira sur 193 Ha (tranche 2)"/>
    <m/>
    <m/>
    <n v="1500000"/>
    <n v="1492019.9834799999"/>
    <n v="1450673.42732"/>
    <m/>
    <n v="1"/>
    <m/>
    <m/>
  </r>
  <r>
    <x v="0"/>
    <x v="6"/>
    <m/>
    <s v="019:Industrie et Production Pharmaceutique"/>
    <s v="Programme 074:Appoui a l'investissement"/>
    <m/>
    <m/>
    <s v="Réalisation d'une zone industrielle à Dirah,wilaya de Bouira sur 250 Ha"/>
    <m/>
    <m/>
    <n v="2500000"/>
    <n v="1833365.2957899999"/>
    <n v="1470926.7498399999"/>
    <m/>
    <n v="0.9"/>
    <m/>
    <m/>
  </r>
  <r>
    <x v="0"/>
    <x v="7"/>
    <m/>
    <s v="051:Hydraulique"/>
    <s v="093: Mobilisation des ressources en eau et de sécurité hydrique"/>
    <m/>
    <m/>
    <s v="Réalisation, équipement, éléctrification et raccordement de 25 forages (6800 ml ) à travers les communes de : Grand Blida, Meftah, Larbaa, Bougara, Chebli, Soumaa, Béni Mered, Mouzaia, Oued El Alleug, Ouled Slama, Boufarik, El Affroun, Ben Khelil, Chiffa et Ain Romana (W Blida) "/>
    <m/>
    <m/>
    <n v="900000"/>
    <n v="747749"/>
    <n v="554326"/>
    <m/>
    <n v="0.99"/>
    <m/>
    <m/>
  </r>
  <r>
    <x v="0"/>
    <x v="7"/>
    <m/>
    <s v="051:Hydraulique"/>
    <s v="093: Mobilisation des ressources en eau et de sécurité hydrique"/>
    <m/>
    <m/>
    <s v="   Réalisation de 07 sept forages y compris équipement et électrification au niveau de la wilaya de Blida ."/>
    <m/>
    <m/>
    <n v="200000"/>
    <n v="162512"/>
    <n v="147833"/>
    <m/>
    <n v="0.99"/>
    <m/>
    <m/>
  </r>
  <r>
    <x v="0"/>
    <x v="7"/>
    <m/>
    <s v="051:Hydraulique"/>
    <s v="094 : Approvisionnement en eau potable et industrielle"/>
    <m/>
    <m/>
    <s v="      Réalisation et interrconnection des systèmes d'adduction d'eau potable à travers les communes de : Meftah, Larbaa, Boufarik, Chebli Beni Tamou, Bouarfa, Chiffa, Mouzaia, Ain Romana et El Affroun sur linéaire de 9,5 Kms (W Blida )"/>
    <m/>
    <m/>
    <n v="200000"/>
    <n v="193424"/>
    <n v="192267"/>
    <m/>
    <n v="0.96"/>
    <m/>
    <m/>
  </r>
  <r>
    <x v="0"/>
    <x v="7"/>
    <m/>
    <s v="051:Hydraulique"/>
    <s v="096:Assainissement et protection du milieu naturel"/>
    <m/>
    <m/>
    <s v="Réalisation de la station d'épuration des eaux usées des communes de Larbâa, Bougara et Ouled Slama y compris collecteurs (W, Blida)"/>
    <m/>
    <m/>
    <n v="5000000"/>
    <n v="0"/>
    <n v="0"/>
    <m/>
    <n v="0"/>
    <m/>
    <s v="Programme 2025"/>
  </r>
  <r>
    <x v="0"/>
    <x v="7"/>
    <m/>
    <s v="051:Hydraulique"/>
    <s v="096:Assainissement et protection du milieu naturel"/>
    <m/>
    <m/>
    <s v="Réalisation de la station d'épuration des eaux usées de Meftah et le pole urbain de Safsaf y compris collecteurs (W, Blida)"/>
    <m/>
    <m/>
    <n v="3500000"/>
    <n v="0"/>
    <n v="0"/>
    <m/>
    <n v="0"/>
    <m/>
    <s v="Programme 2025"/>
  </r>
  <r>
    <x v="0"/>
    <x v="7"/>
    <m/>
    <s v="051:Hydraulique"/>
    <s v="096:Assainissement et protection du milieu naturel"/>
    <m/>
    <m/>
    <s v="Réalisation de la station d'épuration de la ville nouvelle de Bouinan (wilaya de Blida)"/>
    <m/>
    <m/>
    <n v="5494000"/>
    <m/>
    <m/>
    <m/>
    <n v="0.25"/>
    <m/>
    <s v="dégelée en date du 10/12/2020 (gestion ONA)"/>
  </r>
  <r>
    <x v="0"/>
    <x v="7"/>
    <m/>
    <s v="024:Travaux Publics et Infrastructures de Base"/>
    <s v="090 :Infrastructures routières et auto routières"/>
    <m/>
    <m/>
    <s v="_x000a_Réalisation de l'évitement de Meftah sur 17 Km avec l'accès au nouveau pôle urbain de Safsaf"/>
    <m/>
    <m/>
    <n v="5900000"/>
    <n v="5771602"/>
    <n v="5428259"/>
    <m/>
    <n v="0.99"/>
    <m/>
    <m/>
  </r>
  <r>
    <x v="0"/>
    <x v="7"/>
    <m/>
    <s v="024:Travaux Publics et Infrastructures de Base"/>
    <s v="91 :Infrastructures routières et auto routières"/>
    <m/>
    <m/>
    <s v=" Contrôle;suivi et réalisation du contournement Sud de la ville nouvelle de Bouinane entre pk 4+000 (Rn 29-CW 116 Sidi Sarhane )_x000a_"/>
    <m/>
    <m/>
    <n v="3000000"/>
    <n v="1699931"/>
    <n v="439863"/>
    <m/>
    <n v="0.25"/>
    <m/>
    <m/>
  </r>
  <r>
    <x v="0"/>
    <x v="7"/>
    <m/>
    <s v="024:Travaux Publics et Infrastructures de Base"/>
    <s v="92 :Infrastructures routières et auto routières"/>
    <m/>
    <m/>
    <s v="   Réalisation, contrôle et suivi du dédoublement de la RN29 entre Bouinan et l'université de Blida y compris l'évitement de la ville Soumaa &quot;linéaire 5,9 km&quot; (W.Blida)"/>
    <m/>
    <m/>
    <n v="3000000"/>
    <n v="2160908"/>
    <n v="749639"/>
    <m/>
    <n v="0.95"/>
    <m/>
    <m/>
  </r>
  <r>
    <x v="0"/>
    <x v="7"/>
    <m/>
    <s v="010:Affaires Religieuses et Wakfs"/>
    <s v="041:Orientation  religieuse et culture islamique"/>
    <m/>
    <m/>
    <s v="_x000a_Etude suivi réalisation et équipement d'une mosquée pole à Blida "/>
    <m/>
    <m/>
    <n v="1000000"/>
    <n v="989297"/>
    <n v="199422"/>
    <m/>
    <n v="0.35"/>
    <m/>
    <m/>
  </r>
  <r>
    <x v="0"/>
    <x v="7"/>
    <m/>
    <s v="027:Santé"/>
    <s v="105: Prévention et soins"/>
    <m/>
    <m/>
    <s v="      Etude, suivi,Aménagement et extension du service des maladies infectieuses de L'EPH boufarik &quot;Wilaya de blida &quot;"/>
    <m/>
    <m/>
    <n v="250000"/>
    <n v="27688"/>
    <n v="478"/>
    <m/>
    <n v="0"/>
    <m/>
    <m/>
  </r>
  <r>
    <x v="0"/>
    <x v="7"/>
    <m/>
    <s v="020:Agriculture, Développement Rural et Pêche"/>
    <s v="076: AGRICULTURE ET DE DEVELOPPEMENT RURAL"/>
    <m/>
    <m/>
    <s v="    Etude d'adaptation, suivi, contôle et travaux de réalisation et équipement de 06 centres de proximité pour le stockage intermédiaire des céréales au niveau de la wilay de Blida"/>
    <m/>
    <m/>
    <n v="1517829"/>
    <n v="1316051"/>
    <n v="725356"/>
    <m/>
    <n v="0.85"/>
    <m/>
    <m/>
  </r>
  <r>
    <x v="1"/>
    <x v="8"/>
    <s v="PSD"/>
    <s v="006:Justice"/>
    <m/>
    <m/>
    <s v="N1.006.022.04.4837.000.037.07.004"/>
    <m/>
    <m/>
    <n v="500000"/>
    <n v="2350000"/>
    <n v="2064650.0142999999"/>
    <n v="1435907"/>
    <m/>
    <n v="0.75"/>
    <m/>
    <s v="En cours"/>
  </r>
  <r>
    <x v="1"/>
    <x v="8"/>
    <s v="PSD"/>
    <s v="019:Industrie et Production Pharmaceutique"/>
    <m/>
    <m/>
    <s v="N1.019.074.01.4837.000.037.11.001"/>
    <m/>
    <m/>
    <n v="72702"/>
    <n v="1134702"/>
    <n v="387110.56057999999"/>
    <n v="180273"/>
    <m/>
    <n v="0.2"/>
    <m/>
    <s v="Travaux en cours"/>
  </r>
  <r>
    <x v="1"/>
    <x v="8"/>
    <s v="PSD"/>
    <s v="021:Habitat, Urbanisme et Ville"/>
    <m/>
    <m/>
    <s v="S1.021.080.02.4837.000.037.18.013"/>
    <m/>
    <m/>
    <n v="2500000"/>
    <n v="2500000"/>
    <n v="1218477.3228"/>
    <n v="115458"/>
    <m/>
    <n v="0.4"/>
    <m/>
    <s v="Travaux En cours"/>
  </r>
  <r>
    <x v="1"/>
    <x v="8"/>
    <s v="PSD"/>
    <s v="024:Travaux Publics et Infrastructures de Base"/>
    <m/>
    <m/>
    <s v="N1.024.090.01.4037.000.037.20.001"/>
    <m/>
    <m/>
    <n v="1450000"/>
    <n v="1450000"/>
    <n v="1114943.40965"/>
    <n v="1023623"/>
    <m/>
    <n v="0.05"/>
    <m/>
    <s v="En cours"/>
  </r>
  <r>
    <x v="1"/>
    <x v="8"/>
    <s v="PSD"/>
    <s v="024:Travaux Publics et Infrastructures de Base"/>
    <m/>
    <m/>
    <s v="N1.024.090.01.4037.000.037.13.025"/>
    <m/>
    <m/>
    <n v="2086885"/>
    <n v="2306885"/>
    <n v="2278224.0315999999"/>
    <n v="1921212"/>
    <m/>
    <n v="0.75"/>
    <m/>
    <s v="En cours "/>
  </r>
  <r>
    <x v="1"/>
    <x v="8"/>
    <s v="PSD"/>
    <s v="024:Travaux Publics et Infrastructures de Base"/>
    <m/>
    <m/>
    <s v="N1.024.091.02.4037.000.037.21.043"/>
    <m/>
    <m/>
    <n v="2139000"/>
    <n v="2139000"/>
    <n v="2127611.2351899999"/>
    <n v="88331"/>
    <m/>
    <n v="0"/>
    <m/>
    <s v="En cours"/>
  </r>
  <r>
    <x v="1"/>
    <x v="8"/>
    <s v="PSD"/>
    <s v="Non indiqué par la wilaya"/>
    <m/>
    <m/>
    <m/>
    <m/>
    <m/>
    <n v="5675885"/>
    <n v="5895885"/>
    <n v="5520778.6764399996"/>
    <n v="3033166"/>
    <m/>
    <m/>
    <m/>
    <m/>
  </r>
  <r>
    <x v="1"/>
    <x v="8"/>
    <s v="PSD"/>
    <s v="027:Santé"/>
    <m/>
    <m/>
    <s v="S1.027.105.01.4037.000.037.19.016"/>
    <m/>
    <m/>
    <n v="1200000"/>
    <n v="4906524"/>
    <n v="1347.913"/>
    <n v="1347.913"/>
    <m/>
    <n v="0"/>
    <m/>
    <s v="marche de gré à gré déposé au ministère de la sante en date du 23/05/2024"/>
  </r>
  <r>
    <x v="1"/>
    <x v="8"/>
    <s v="PSD"/>
    <s v="051:Hydraulique"/>
    <m/>
    <m/>
    <s v="N1.051.094.01.4837.000.037.17.005"/>
    <m/>
    <m/>
    <n v="1800000"/>
    <n v="1800000"/>
    <n v="1777648.38674"/>
    <n v="1657587"/>
    <m/>
    <n v="0.9"/>
    <m/>
    <s v="En cours "/>
  </r>
  <r>
    <x v="1"/>
    <x v="8"/>
    <s v="Programme Complémentaire"/>
    <s v="021:Habitat, Urbanisme et Ville"/>
    <m/>
    <m/>
    <s v="S1.021.080.02.4737.000.037.24.001"/>
    <m/>
    <m/>
    <n v="1500000"/>
    <n v="1500000"/>
    <n v="65993.354000000007"/>
    <n v="40170.353999999999"/>
    <m/>
    <n v="0.05"/>
    <m/>
    <s v=" En cours"/>
  </r>
  <r>
    <x v="1"/>
    <x v="8"/>
    <s v="Programme Complémentaire"/>
    <s v="021:Habitat, Urbanisme et Ville"/>
    <m/>
    <m/>
    <s v="S1.021.080.02.4737.000.037.24.002"/>
    <m/>
    <m/>
    <n v="1500000"/>
    <n v="1500000"/>
    <n v="1439636.9235699999"/>
    <n v="567854.47593000007"/>
    <m/>
    <n v="0.3"/>
    <m/>
    <s v=" En cours"/>
  </r>
  <r>
    <x v="1"/>
    <x v="8"/>
    <s v="Programme Complémentaire"/>
    <s v="021:Habitat, Urbanisme et Ville"/>
    <m/>
    <m/>
    <s v="S1.021.080.02.4737.000.037.24.004"/>
    <m/>
    <m/>
    <n v="1000000"/>
    <n v="1000000"/>
    <n v="9093.0596500000011"/>
    <n v="7909.6372599999995"/>
    <m/>
    <n v="0.03"/>
    <m/>
    <s v=" En cours"/>
  </r>
  <r>
    <x v="1"/>
    <x v="8"/>
    <s v="Programme Complémentaire"/>
    <s v="Non indiqué par la wilaya"/>
    <m/>
    <m/>
    <m/>
    <m/>
    <m/>
    <n v="4000000"/>
    <n v="4000000"/>
    <n v="1514723.3372199999"/>
    <n v="615934.46719000011"/>
    <m/>
    <m/>
    <m/>
    <m/>
  </r>
  <r>
    <x v="1"/>
    <x v="8"/>
    <s v="Programme Complémentaire"/>
    <s v="027:Santé"/>
    <m/>
    <m/>
    <s v="S1.027.105.01.4737.000.037.24.001"/>
    <m/>
    <m/>
    <n v="1091961"/>
    <n v="1091961"/>
    <n v="34970.849000000002"/>
    <n v="0"/>
    <m/>
    <n v="0"/>
    <m/>
    <s v="En cours "/>
  </r>
  <r>
    <x v="1"/>
    <x v="8"/>
    <s v="Programme Complémentaire"/>
    <s v="030:Environnement et Qualité de la Vie"/>
    <m/>
    <m/>
    <s v="S1.030.114.01.4737.000.037.24.001"/>
    <m/>
    <m/>
    <n v="3500000"/>
    <n v="3500000"/>
    <n v="0"/>
    <n v="0"/>
    <m/>
    <n v="0"/>
    <m/>
    <s v="En cours "/>
  </r>
  <r>
    <x v="1"/>
    <x v="9"/>
    <m/>
    <s v="051:Hydraulique"/>
    <m/>
    <m/>
    <n v="1"/>
    <m/>
    <m/>
    <n v="1092152"/>
    <n v="1092152"/>
    <n v="912990"/>
    <n v="225847"/>
    <m/>
    <n v="0.6"/>
    <m/>
    <s v="En cours"/>
  </r>
  <r>
    <x v="1"/>
    <x v="9"/>
    <m/>
    <s v="024:Travaux Publics et Infrastructures de Base"/>
    <m/>
    <m/>
    <s v="S1.024.090.01.4050.000.050.23.001"/>
    <m/>
    <m/>
    <n v="7187373"/>
    <n v="7267373"/>
    <n v="7185043"/>
    <n v="3241237"/>
    <m/>
    <n v="0.86"/>
    <m/>
    <s v="En cours"/>
  </r>
  <r>
    <x v="1"/>
    <x v="9"/>
    <m/>
    <s v="024:Travaux Publics et Infrastructures de Base"/>
    <m/>
    <m/>
    <s v="N1.024.090.01.4050.000.050.24.001"/>
    <m/>
    <m/>
    <n v="10125000"/>
    <n v="10125000"/>
    <n v="9926536"/>
    <n v="496888"/>
    <m/>
    <n v="0.18"/>
    <m/>
    <s v="En cours"/>
  </r>
  <r>
    <x v="1"/>
    <x v="9"/>
    <m/>
    <s v="024:Travaux Publics et Infrastructures de Base"/>
    <m/>
    <m/>
    <s v="S.1.024.090.01.4050.000.050.23.003"/>
    <m/>
    <m/>
    <n v="10700000"/>
    <n v="10700000"/>
    <n v="10001729"/>
    <n v="2668575"/>
    <m/>
    <n v="0.35"/>
    <m/>
    <s v="En cours"/>
  </r>
  <r>
    <x v="1"/>
    <x v="9"/>
    <m/>
    <s v="024:Travaux Publics et Infrastructures de Base"/>
    <m/>
    <m/>
    <s v="N.1.024.090.01.4050.000.050.18.004"/>
    <m/>
    <m/>
    <n v="1788831"/>
    <n v="1788831"/>
    <n v="836383"/>
    <n v="0"/>
    <m/>
    <n v="0.87"/>
    <m/>
    <s v="Les procédures pour achever le projet en cours"/>
  </r>
  <r>
    <x v="1"/>
    <x v="9"/>
    <m/>
    <s v="024:Travaux Publics et Infrastructures de Base"/>
    <m/>
    <m/>
    <s v="N.1.024.090.01.2050.000.050.24.001"/>
    <m/>
    <m/>
    <n v="1500000"/>
    <n v="1500000"/>
    <n v="1409941"/>
    <n v="0"/>
    <m/>
    <n v="0.05"/>
    <m/>
    <s v="Travaux en cours"/>
  </r>
  <r>
    <x v="1"/>
    <x v="9"/>
    <m/>
    <s v="024:Travaux Publics et Infrastructures de Base"/>
    <m/>
    <m/>
    <s v="N / I"/>
    <m/>
    <m/>
    <n v="2900000"/>
    <n v="2900000"/>
    <n v="0"/>
    <n v="0"/>
    <m/>
    <n v="0"/>
    <m/>
    <s v="Phase: Jugement des offres"/>
  </r>
  <r>
    <x v="1"/>
    <x v="9"/>
    <m/>
    <s v="024:Travaux Publics et Infrastructures de Base"/>
    <m/>
    <m/>
    <s v="N / I"/>
    <m/>
    <m/>
    <n v="3633000"/>
    <n v="3633000"/>
    <n v="0"/>
    <n v="0"/>
    <m/>
    <n v="0"/>
    <m/>
    <s v="Marché BET en cours d'engagement"/>
  </r>
  <r>
    <x v="1"/>
    <x v="9"/>
    <m/>
    <s v="024:Travaux Publics et Infrastructures de Base"/>
    <m/>
    <m/>
    <s v="N / I"/>
    <m/>
    <m/>
    <n v="1380000"/>
    <n v="1380000"/>
    <n v="0"/>
    <n v="0"/>
    <m/>
    <n v="0"/>
    <m/>
    <s v="Etude achevée- Chahier des charges Travaux de réalisation en cours de visa par la commission sectorielle"/>
  </r>
  <r>
    <x v="1"/>
    <x v="9"/>
    <m/>
    <s v="024:Travaux Publics et Infrastructures de Base"/>
    <m/>
    <m/>
    <n v="8"/>
    <m/>
    <m/>
    <n v="39214204"/>
    <n v="39294204"/>
    <n v="29359632"/>
    <n v="6406700"/>
    <m/>
    <n v="2.31"/>
    <m/>
    <e v="#VALUE!"/>
  </r>
  <r>
    <x v="1"/>
    <x v="9"/>
    <m/>
    <s v="021:Habitat, Urbanisme et Ville"/>
    <m/>
    <m/>
    <n v="1"/>
    <m/>
    <m/>
    <n v="1000000"/>
    <n v="1000000"/>
    <n v="706252"/>
    <n v="385985"/>
    <m/>
    <n v="0.73"/>
    <m/>
    <s v="En cours"/>
  </r>
  <r>
    <x v="1"/>
    <x v="10"/>
    <m/>
    <s v="020:Agriculture, Développement Rural et Pêche"/>
    <s v="Agriculture et Développement Rural ( 076)"/>
    <s v="Sous Programme 01: Développement de l'Agriculture"/>
    <s v="S102007601474900004924001"/>
    <s v="Etude d'adaptation, Suivi, Contrôle et travaux de réalisation et équipement de 09 centres de proximité pour le stockage intermédiaire des céréales au niveau de la wilaya de Timimoun"/>
    <m/>
    <n v="2276743"/>
    <n v="2276743"/>
    <n v="2180272"/>
    <n v="359184"/>
    <m/>
    <s v="ND"/>
    <m/>
    <m/>
  </r>
  <r>
    <x v="1"/>
    <x v="10"/>
    <m/>
    <s v="020:Agriculture, Développement Rural et Pêche"/>
    <s v="Agriculture et Développement Rural ( 076)"/>
    <s v="Sous Programme 03: Développement de l'Agriculture"/>
    <s v="NI"/>
    <s v="Electrification agricole, destiné aus périmètres des cultures stratégiques &quot;appui au développement des cultures stratégiques&quot; W Timimoun"/>
    <m/>
    <n v="4200000"/>
    <n v="4200000"/>
    <n v="0"/>
    <n v="0"/>
    <m/>
    <m/>
    <m/>
    <m/>
  </r>
  <r>
    <x v="1"/>
    <x v="10"/>
    <m/>
    <s v="020:Agriculture, Développement Rural et Pêche"/>
    <s v=" Agriculture et Développement Rural ( 076)"/>
    <s v="Sous Programme 03: Développement de l'Agriculture"/>
    <s v="NI"/>
    <s v="Ouverture et aménagement de pistes agricoles sur 300km, destiné aux périmètres des cultures stratégiques &quot;appui au développement des cultures stratégiques&quot; W Timimoun"/>
    <m/>
    <n v="1050000"/>
    <n v="1050000"/>
    <n v="0"/>
    <n v="0"/>
    <m/>
    <m/>
    <m/>
    <m/>
  </r>
  <r>
    <x v="1"/>
    <x v="10"/>
    <m/>
    <s v="024:Travaux Publics et Infrastructures de Base"/>
    <s v=" infrastructures routières et autoroutières ( 090)"/>
    <s v="Sous Programme 01: développement des infrastructures routières"/>
    <s v="N102409001204900004924001"/>
    <s v="reconstruction de la RN118 du pk 172+000 au pk 192+000 sur 20 km (w,Timimoun)"/>
    <m/>
    <n v="1200000"/>
    <n v="1200000"/>
    <n v="633963"/>
    <s v="ND"/>
    <m/>
    <m/>
    <m/>
    <m/>
  </r>
  <r>
    <x v="1"/>
    <x v="10"/>
    <m/>
    <s v="006:Justice"/>
    <s v=" activité judiciaire  021"/>
    <s v="sous programme  activité judiciaire ordinaire et administrative "/>
    <s v="N100602101410700004924003"/>
    <s v="suivi réalisation et équipement d'une cours de justice à Timimoun"/>
    <m/>
    <n v="2500000"/>
    <n v="2500000"/>
    <n v="60767"/>
    <s v="ND"/>
    <m/>
    <m/>
    <m/>
    <m/>
  </r>
  <r>
    <x v="1"/>
    <x v="10"/>
    <m/>
    <s v="027:Santé"/>
    <s v=" prévenstion et soins"/>
    <s v="sous programme prévenstion et soins"/>
    <s v="S102710501484900004924001"/>
    <s v="étude suivi et réalisation d'un hopital de 60 lits à Aougrout"/>
    <m/>
    <n v="3000000"/>
    <n v="1630850"/>
    <n v="1206759"/>
    <n v="905796"/>
    <m/>
    <m/>
    <m/>
    <m/>
  </r>
  <r>
    <x v="1"/>
    <x v="10"/>
    <m/>
    <s v="021:Habitat, Urbanisme et Ville"/>
    <s v=" urbanisme (080)"/>
    <s v="sous programme aménagement du foncier (02)"/>
    <s v="N102108002204900004923001"/>
    <s v="amélioration urbaine de l'ancien tissu urbain à travers la wilaya de timimoun-2023"/>
    <m/>
    <n v="1000000"/>
    <n v="1000000"/>
    <n v="998536"/>
    <s v="ND"/>
    <m/>
    <m/>
    <m/>
    <m/>
  </r>
  <r>
    <x v="1"/>
    <x v="10"/>
    <m/>
    <s v="008:Energie, Mines et Energies Renouvelables"/>
    <s v="ND"/>
    <s v="ND"/>
    <s v="ND"/>
    <s v="Interconnexion RIN-PIAT ligne DTF 400KV Hassi R’mel-Timimoun"/>
    <m/>
    <n v="136000000"/>
    <n v="136000000"/>
    <m/>
    <s v="ND"/>
    <m/>
    <s v="ND"/>
    <m/>
    <m/>
  </r>
  <r>
    <x v="1"/>
    <x v="11"/>
    <s v="EX -PSD"/>
    <s v="024:Travaux Publics et Infrastructures de Base"/>
    <m/>
    <m/>
    <s v="NK5.521,3,262.132.12,01"/>
    <m/>
    <m/>
    <n v="1040000"/>
    <n v="1590000"/>
    <n v="1399975"/>
    <n v="1345682"/>
    <m/>
    <n v="0.95"/>
    <m/>
    <m/>
  </r>
  <r>
    <x v="1"/>
    <x v="11"/>
    <s v="EX -PSD"/>
    <s v="024:Travaux Publics et Infrastructures de Base"/>
    <m/>
    <m/>
    <s v="NE5.521,8,262.132.21,02"/>
    <m/>
    <m/>
    <n v="3000000"/>
    <n v="3000000"/>
    <n v="2586220"/>
    <n v="2301854"/>
    <m/>
    <n v="0.95"/>
    <m/>
    <m/>
  </r>
  <r>
    <x v="1"/>
    <x v="11"/>
    <s v="EX -PSD"/>
    <s v="024:Travaux Publics et Infrastructures de Base"/>
    <m/>
    <m/>
    <s v="N1.024.090.01.2032.000.032.24.003"/>
    <m/>
    <m/>
    <n v="3000000"/>
    <n v="3000000"/>
    <n v="1364878"/>
    <n v="0"/>
    <m/>
    <n v="0.05"/>
    <m/>
    <m/>
  </r>
  <r>
    <x v="1"/>
    <x v="11"/>
    <s v="EX -PSD"/>
    <s v="024:Travaux Publics et Infrastructures de Base"/>
    <m/>
    <m/>
    <s v="Non individualisée"/>
    <m/>
    <m/>
    <n v="1251000"/>
    <n v="1251000"/>
    <n v="0"/>
    <n v="0"/>
    <m/>
    <n v="0"/>
    <m/>
    <m/>
  </r>
  <r>
    <x v="1"/>
    <x v="11"/>
    <s v="EX -PSD"/>
    <s v="024:Travaux Publics et Infrastructures de Base"/>
    <m/>
    <m/>
    <n v="4"/>
    <m/>
    <m/>
    <n v="8291000"/>
    <n v="8841000"/>
    <n v="5351073"/>
    <n v="3647536"/>
    <m/>
    <m/>
    <m/>
    <m/>
  </r>
  <r>
    <x v="1"/>
    <x v="11"/>
    <s v="EX -PSD"/>
    <s v="027:Santé"/>
    <m/>
    <m/>
    <s v="NK5.731,1,262.132.10,01"/>
    <m/>
    <m/>
    <n v="610000"/>
    <n v="2010000"/>
    <n v="1848114"/>
    <n v="1398553"/>
    <m/>
    <n v="0.77"/>
    <m/>
    <m/>
  </r>
  <r>
    <x v="1"/>
    <x v="11"/>
    <s v="EX -PSD"/>
    <s v="027:Santé"/>
    <m/>
    <m/>
    <s v="NK5.731,1,262.132.14.01"/>
    <m/>
    <m/>
    <n v="1200000"/>
    <n v="3134000"/>
    <n v="2399105"/>
    <n v="742717"/>
    <m/>
    <s v="Etude 100% réalisat 59%"/>
    <m/>
    <m/>
  </r>
  <r>
    <x v="1"/>
    <x v="11"/>
    <s v="EX -PSD"/>
    <s v="027:Santé"/>
    <m/>
    <m/>
    <s v="S1.027.105.01.4032.000.032.24.001"/>
    <m/>
    <m/>
    <n v="1500000"/>
    <n v="2608300"/>
    <n v="1401097"/>
    <n v="2238"/>
    <m/>
    <n v="0.05"/>
    <m/>
    <s v="A l'arrêt pourv résiliation BET"/>
  </r>
  <r>
    <x v="1"/>
    <x v="11"/>
    <s v="EX -PSD"/>
    <s v="027:Santé"/>
    <m/>
    <m/>
    <n v="3"/>
    <m/>
    <m/>
    <n v="3310000"/>
    <n v="7752300"/>
    <n v="5648316"/>
    <n v="2143508"/>
    <m/>
    <n v="0.82000000000000006"/>
    <m/>
    <m/>
  </r>
  <r>
    <x v="1"/>
    <x v="11"/>
    <s v="EX -PSD"/>
    <s v="005:Intérieur, Collectivités Locales et Aménagement du Territoire"/>
    <m/>
    <m/>
    <s v="NF5.852,8,262.132.06,01"/>
    <m/>
    <m/>
    <n v="415000"/>
    <n v="1127000"/>
    <n v="926530"/>
    <n v="907820"/>
    <m/>
    <n v="0.95"/>
    <m/>
    <s v="Reste stand de tir"/>
  </r>
  <r>
    <x v="1"/>
    <x v="11"/>
    <s v="EX -PSD"/>
    <s v="005:Intérieur, Collectivités Locales et Aménagement du Territoire"/>
    <m/>
    <m/>
    <s v="N1.005.020.01.2032.000.032.24.002"/>
    <m/>
    <m/>
    <n v="2380000"/>
    <n v="2380000"/>
    <n v="567280"/>
    <n v="0"/>
    <m/>
    <n v="0.6"/>
    <m/>
    <m/>
  </r>
  <r>
    <x v="1"/>
    <x v="11"/>
    <s v="EX -PSD"/>
    <s v="005:Intérieur, Collectivités Locales et Aménagement du Territoire"/>
    <m/>
    <m/>
    <n v="2"/>
    <m/>
    <m/>
    <n v="2795000"/>
    <n v="3507000"/>
    <n v="1493810"/>
    <n v="907820"/>
    <m/>
    <m/>
    <m/>
    <m/>
  </r>
  <r>
    <x v="1"/>
    <x v="11"/>
    <s v="EX -PSD"/>
    <s v="019:Industrie et Production Pharmaceutique"/>
    <m/>
    <m/>
    <s v="NE5.176.3.262.132.18.01"/>
    <m/>
    <m/>
    <n v="1000000"/>
    <n v="1000000"/>
    <n v="893898"/>
    <n v="690814"/>
    <m/>
    <n v="0.85"/>
    <m/>
    <s v="Plusieurs lots sont à l'arrêt suite à des résiliation pour augmentation du prix du bitume"/>
  </r>
  <r>
    <x v="1"/>
    <x v="11"/>
    <s v="EX -PSD"/>
    <s v="019:Industrie et Production Pharmaceutique"/>
    <m/>
    <m/>
    <s v="NE5.176.3.262.132.18.02"/>
    <m/>
    <m/>
    <n v="1500000"/>
    <n v="1500000"/>
    <n v="1490573"/>
    <n v="1167398"/>
    <m/>
    <n v="0.8"/>
    <m/>
    <m/>
  </r>
  <r>
    <x v="1"/>
    <x v="11"/>
    <s v="EX -PSD"/>
    <s v="019:Industrie et Production Pharmaceutique"/>
    <m/>
    <m/>
    <n v="2"/>
    <m/>
    <m/>
    <n v="2500000"/>
    <n v="2500000"/>
    <n v="2384471"/>
    <n v="1858212"/>
    <m/>
    <m/>
    <m/>
    <m/>
  </r>
  <r>
    <x v="1"/>
    <x v="11"/>
    <s v="EX -PSD"/>
    <s v="021:Habitat, Urbanisme et Ville"/>
    <m/>
    <m/>
    <n v="1"/>
    <m/>
    <m/>
    <n v="1200000"/>
    <n v="1200000"/>
    <n v="1182853"/>
    <n v="996542"/>
    <m/>
    <n v="0.83"/>
    <m/>
    <m/>
  </r>
  <r>
    <x v="1"/>
    <x v="11"/>
    <s v="EX -PSD"/>
    <s v="012:Enseignement Supérieur et  Recherche Scientifique"/>
    <m/>
    <m/>
    <n v="1"/>
    <m/>
    <m/>
    <n v="800000"/>
    <n v="1650000"/>
    <n v="990669"/>
    <n v="967483"/>
    <m/>
    <n v="0.95"/>
    <m/>
    <s v="Reste hall téchnologique en voie de lancement"/>
  </r>
  <r>
    <x v="1"/>
    <x v="11"/>
    <s v="EX -PSD"/>
    <s v="020:Agriculture, Développement Rural et Pêche"/>
    <m/>
    <m/>
    <s v="Non individualisée"/>
    <m/>
    <m/>
    <n v="2754006"/>
    <n v="2754006"/>
    <n v="0"/>
    <n v="0"/>
    <m/>
    <n v="0"/>
    <m/>
    <s v="AAO  en date 27/03/2025"/>
  </r>
  <r>
    <x v="1"/>
    <x v="11"/>
    <s v="EX -PSD"/>
    <s v="020:Agriculture, Développement Rural et Pêche"/>
    <m/>
    <m/>
    <s v="S1 020 076 01 4732 000 032 24 001"/>
    <m/>
    <m/>
    <n v="1770800"/>
    <n v="1770800"/>
    <n v="1415972"/>
    <n v="13708"/>
    <m/>
    <n v="0.25"/>
    <m/>
    <s v="6 centres en cours,  1 centre en cours de lancement"/>
  </r>
  <r>
    <x v="1"/>
    <x v="11"/>
    <s v="EX -PSD"/>
    <s v="020:Agriculture, Développement Rural et Pêche"/>
    <m/>
    <m/>
    <n v="2"/>
    <m/>
    <m/>
    <n v="4524806"/>
    <n v="4524806"/>
    <n v="1415972"/>
    <n v="13708"/>
    <m/>
    <m/>
    <m/>
    <m/>
  </r>
  <r>
    <x v="1"/>
    <x v="11"/>
    <s v="PROGRAMME CENTRALISEE"/>
    <s v="024:Travaux Publics et Infrastructures de Base"/>
    <m/>
    <m/>
    <s v="N1 024 090 02 2032 000 032 16 219"/>
    <m/>
    <m/>
    <n v="1056371"/>
    <n v="1056371"/>
    <n v="1028094"/>
    <n v="1017397"/>
    <m/>
    <n v="0.96"/>
    <m/>
    <m/>
  </r>
  <r>
    <x v="1"/>
    <x v="11"/>
    <s v="PROGRAMME CENTRALISEE"/>
    <s v="024:Travaux Publics et Infrastructures de Base"/>
    <m/>
    <m/>
    <s v="N1 024 090 02 2032 000 032 17 196"/>
    <m/>
    <m/>
    <n v="1088088"/>
    <n v="1088088"/>
    <n v="1086807"/>
    <n v="1055880"/>
    <m/>
    <n v="0.97"/>
    <m/>
    <m/>
  </r>
  <r>
    <x v="1"/>
    <x v="11"/>
    <s v="PROGRAMME CENTRALISEE"/>
    <s v="024:Travaux Publics et Infrastructures de Base"/>
    <m/>
    <m/>
    <n v="2"/>
    <m/>
    <m/>
    <n v="2144459"/>
    <n v="2144459"/>
    <n v="2114901"/>
    <n v="2073277"/>
    <m/>
    <m/>
    <m/>
    <m/>
  </r>
  <r>
    <x v="1"/>
    <x v="11"/>
    <s v="PROGRAMME CENTRALISEE"/>
    <s v="020:Agriculture, Développement Rural et Pêche"/>
    <m/>
    <m/>
    <m/>
    <m/>
    <m/>
    <n v="1275529"/>
    <n v="1275529"/>
    <n v="1275529"/>
    <n v="366834"/>
    <m/>
    <n v="0.9"/>
    <m/>
    <m/>
  </r>
  <r>
    <x v="1"/>
    <x v="11"/>
    <s v="PROGRAMME CENTRALISEE"/>
    <s v="020:Agriculture, Développement Rural et Pêche"/>
    <m/>
    <m/>
    <m/>
    <m/>
    <m/>
    <m/>
    <m/>
    <n v="17022505"/>
    <n v="2215327"/>
    <m/>
    <s v="En cours"/>
    <m/>
    <m/>
  </r>
  <r>
    <x v="1"/>
    <x v="11"/>
    <s v="PROGRAMME CENTRALISEE"/>
    <s v="020:Agriculture, Développement Rural et Pêche"/>
    <m/>
    <m/>
    <n v="2"/>
    <m/>
    <m/>
    <n v="1275529"/>
    <m/>
    <n v="18298034"/>
    <n v="2582161"/>
    <m/>
    <m/>
    <m/>
    <m/>
  </r>
  <r>
    <x v="1"/>
    <x v="11"/>
    <s v="PROGRAMME CENTRALISEE"/>
    <s v="025:Transports"/>
    <m/>
    <m/>
    <n v="1"/>
    <m/>
    <m/>
    <n v="50000000"/>
    <n v="50000000"/>
    <m/>
    <n v="38500000"/>
    <n v="0.77"/>
    <n v="0.77"/>
    <m/>
    <m/>
  </r>
  <r>
    <x v="1"/>
    <x v="11"/>
    <s v="PROGRAMME CENTRALISEE"/>
    <s v="008:Energie, Mines et Energies Renouvelables"/>
    <m/>
    <m/>
    <m/>
    <m/>
    <m/>
    <n v="1200000"/>
    <n v="1200000"/>
    <m/>
    <m/>
    <m/>
    <n v="0.95"/>
    <m/>
    <m/>
  </r>
  <r>
    <x v="1"/>
    <x v="11"/>
    <s v="PROGRAMME CENTRALISEE"/>
    <s v="008:Energie, Mines et Energies Renouvelables"/>
    <m/>
    <m/>
    <m/>
    <m/>
    <m/>
    <n v="2031000"/>
    <n v="2031000"/>
    <m/>
    <m/>
    <m/>
    <m/>
    <m/>
    <s v="Phase lancement génie civil"/>
  </r>
  <r>
    <x v="1"/>
    <x v="11"/>
    <s v="PROGRAMME CENTRALISEE"/>
    <s v="008:Energie, Mines et Energies Renouvelables"/>
    <m/>
    <m/>
    <m/>
    <m/>
    <m/>
    <n v="2000000"/>
    <n v="2000000"/>
    <m/>
    <m/>
    <m/>
    <n v="0.92"/>
    <m/>
    <m/>
  </r>
  <r>
    <x v="1"/>
    <x v="11"/>
    <s v="PROGRAMME CENTRALISEE"/>
    <s v="008:Energie, Mines et Energies Renouvelables"/>
    <m/>
    <m/>
    <m/>
    <m/>
    <m/>
    <n v="3600000"/>
    <n v="3600000"/>
    <n v="3600000"/>
    <m/>
    <m/>
    <n v="0.42"/>
    <m/>
    <s v="Zones concernées : Bordj El May- El Faraa – Dair El Hessiane – Oum Djrabiaa – Chaaba Beida et Lighen –   El Khodr  "/>
  </r>
  <r>
    <x v="1"/>
    <x v="11"/>
    <s v="PROGRAMME CENTRALISEE"/>
    <s v="008:Energie, Mines et Energies Renouvelables"/>
    <m/>
    <m/>
    <n v="4"/>
    <m/>
    <m/>
    <n v="8831000"/>
    <n v="8831000"/>
    <n v="3600000"/>
    <n v="0"/>
    <m/>
    <m/>
    <m/>
    <m/>
  </r>
  <r>
    <x v="1"/>
    <x v="12"/>
    <m/>
    <s v="020:Agriculture, Développement Rural et Pêche"/>
    <m/>
    <m/>
    <s v="NI, Prog 2025"/>
    <m/>
    <m/>
    <n v="1050000"/>
    <n v="1050000"/>
    <n v="0"/>
    <n v="0"/>
    <m/>
    <n v="0"/>
    <m/>
    <s v="les procédures administratives de lancement été entamées, ce projet nécessite l’insertion du suivi dans l’intitulé de l’opération pour une meilleure prise charge lors de son exécution "/>
  </r>
  <r>
    <x v="1"/>
    <x v="12"/>
    <m/>
    <s v="020:Agriculture, Développement Rural et Pêche"/>
    <m/>
    <m/>
    <s v="NI, Prog 2025"/>
    <m/>
    <m/>
    <n v="3000000"/>
    <n v="3000000"/>
    <n v="0"/>
    <n v="0"/>
    <m/>
    <n v="0"/>
    <m/>
    <s v="procédures administratives lancées "/>
  </r>
  <r>
    <x v="1"/>
    <x v="12"/>
    <m/>
    <s v="020:Agriculture, Développement Rural et Pêche"/>
    <m/>
    <m/>
    <s v="S102007601470100000124001"/>
    <m/>
    <m/>
    <n v="2782686"/>
    <n v="2782686"/>
    <n v="2590291"/>
    <n v="179870"/>
    <m/>
    <n v="50"/>
    <m/>
    <s v="en cours, ce projet nécessite un besoin en matières des crédits de paiement de l’ordre de 1418 millions de DA et une réévaluation de 400 millions de DA "/>
  </r>
  <r>
    <x v="1"/>
    <x v="12"/>
    <m/>
    <s v="Non indiqué par la wilaya"/>
    <m/>
    <m/>
    <m/>
    <m/>
    <m/>
    <n v="6832686"/>
    <n v="6832686"/>
    <n v="2590291"/>
    <n v="179870"/>
    <m/>
    <m/>
    <m/>
    <m/>
  </r>
  <r>
    <x v="1"/>
    <x v="12"/>
    <m/>
    <s v="024:Travaux Publics et Infrastructures de Base"/>
    <m/>
    <m/>
    <s v="N102409001200100000125001"/>
    <m/>
    <m/>
    <n v="3000000"/>
    <n v="3000000"/>
    <n v="0"/>
    <n v="0"/>
    <m/>
    <m/>
    <m/>
    <s v="lancée"/>
  </r>
  <r>
    <x v="1"/>
    <x v="12"/>
    <m/>
    <s v="024:Travaux Publics et Infrastructures de Base"/>
    <m/>
    <m/>
    <s v="N102409001200100000124002"/>
    <m/>
    <m/>
    <n v="4500000"/>
    <n v="4500000"/>
    <n v="3801162"/>
    <n v="399109"/>
    <m/>
    <n v="15"/>
    <m/>
    <s v="en cours"/>
  </r>
  <r>
    <x v="1"/>
    <x v="12"/>
    <m/>
    <s v="024:Travaux Publics et Infrastructures de Base"/>
    <m/>
    <m/>
    <s v="001/FSDRS/WA/DPSB/2021"/>
    <m/>
    <m/>
    <n v="15000000"/>
    <n v="4300000"/>
    <n v="3782556"/>
    <n v="821935"/>
    <m/>
    <n v="45"/>
    <m/>
    <s v="en cours"/>
  </r>
  <r>
    <x v="1"/>
    <x v="12"/>
    <m/>
    <s v="024:Travaux Publics et Infrastructures de Base"/>
    <m/>
    <m/>
    <s v="001/FSDRS/WA/DPSP/2020"/>
    <m/>
    <m/>
    <n v="15000000"/>
    <n v="4875000"/>
    <n v="4730789"/>
    <n v="421255"/>
    <m/>
    <n v="5"/>
    <m/>
    <s v="en cours"/>
  </r>
  <r>
    <x v="1"/>
    <x v="12"/>
    <m/>
    <s v="024:Travaux Publics et Infrastructures de Base"/>
    <m/>
    <m/>
    <s v="N.E.5.522.3.262.101.22.01 "/>
    <m/>
    <m/>
    <n v="4500000"/>
    <n v="4500000"/>
    <n v="4191770"/>
    <n v="2184926"/>
    <m/>
    <n v="85"/>
    <m/>
    <s v="en cours"/>
  </r>
  <r>
    <x v="1"/>
    <x v="12"/>
    <m/>
    <s v="024:Travaux Publics et Infrastructures de Base"/>
    <m/>
    <m/>
    <s v="N.F.5.521.2.262.101.06.02, N1 024 090 01 4001 000 001 06 032"/>
    <m/>
    <m/>
    <n v="500000"/>
    <n v="1100000"/>
    <n v="616982"/>
    <n v="262446"/>
    <m/>
    <n v="52"/>
    <m/>
    <s v="en cours"/>
  </r>
  <r>
    <x v="1"/>
    <x v="12"/>
    <m/>
    <s v="024:Travaux Publics et Infrastructures de Base"/>
    <m/>
    <m/>
    <s v="N.K.5.521.2.262.101.11.02 N1 024 090 01 4001 000 001 11 011"/>
    <m/>
    <m/>
    <n v="1000000"/>
    <n v="1671326"/>
    <n v="1251753"/>
    <n v="1215635"/>
    <m/>
    <n v="86"/>
    <m/>
    <s v="en cours"/>
  </r>
  <r>
    <x v="1"/>
    <x v="12"/>
    <m/>
    <s v="Non indiqué par la wilaya"/>
    <m/>
    <m/>
    <n v="7"/>
    <m/>
    <m/>
    <n v="43500000"/>
    <n v="23946326"/>
    <n v="18375012"/>
    <n v="5305306"/>
    <m/>
    <m/>
    <m/>
    <m/>
  </r>
  <r>
    <x v="1"/>
    <x v="12"/>
    <m/>
    <s v="051:Hydraulique"/>
    <m/>
    <m/>
    <s v="N105109502200100000125001"/>
    <m/>
    <m/>
    <n v="1000000"/>
    <n v="1000000"/>
    <n v="0"/>
    <n v="0"/>
    <m/>
    <m/>
    <m/>
    <s v="lancée"/>
  </r>
  <r>
    <x v="1"/>
    <x v="12"/>
    <m/>
    <s v="051:Hydraulique"/>
    <m/>
    <m/>
    <s v="N.E.5.342.2.262.101.21.01"/>
    <m/>
    <m/>
    <n v="3000000"/>
    <n v="4999035"/>
    <n v="4486348"/>
    <n v="3873676"/>
    <m/>
    <n v="86"/>
    <m/>
    <s v="en cours"/>
  </r>
  <r>
    <x v="1"/>
    <x v="12"/>
    <m/>
    <s v="Non indiqué par la wilaya"/>
    <m/>
    <m/>
    <n v="2"/>
    <m/>
    <m/>
    <n v="4000000"/>
    <n v="5999035"/>
    <n v="4486348"/>
    <n v="3873676"/>
    <m/>
    <m/>
    <m/>
    <m/>
  </r>
  <r>
    <x v="1"/>
    <x v="12"/>
    <m/>
    <s v="019:Industrie et Production Pharmaceutique"/>
    <m/>
    <m/>
    <s v="N.E.5.176.3.262.101.18.01"/>
    <m/>
    <m/>
    <n v="1500000"/>
    <n v="1500000"/>
    <n v="1495698"/>
    <n v="1048774"/>
    <m/>
    <n v="85"/>
    <m/>
    <s v="en cours"/>
  </r>
  <r>
    <x v="1"/>
    <x v="12"/>
    <m/>
    <s v="019:Industrie et Production Pharmaceutique"/>
    <m/>
    <m/>
    <s v="N.E.5.176.3.262.101.18.02"/>
    <m/>
    <m/>
    <n v="2000000"/>
    <n v="2000000"/>
    <n v="1343157"/>
    <n v="798928"/>
    <m/>
    <n v="70"/>
    <m/>
    <s v="en cours"/>
  </r>
  <r>
    <x v="1"/>
    <x v="12"/>
    <m/>
    <s v="019:Industrie et Production Pharmaceutique"/>
    <m/>
    <m/>
    <s v="002/FSDRS/WA/DPAT/2014, S1 019 074 01 4801 000 001 14 002"/>
    <m/>
    <m/>
    <n v="1600000"/>
    <n v="1600000"/>
    <n v="1365021"/>
    <n v="41529"/>
    <m/>
    <n v="30"/>
    <m/>
    <s v="en cours"/>
  </r>
  <r>
    <x v="1"/>
    <x v="12"/>
    <m/>
    <s v="Non indiqué par la wilaya"/>
    <m/>
    <m/>
    <n v="3"/>
    <m/>
    <m/>
    <n v="5100000"/>
    <n v="5100000"/>
    <n v="4203876"/>
    <m/>
    <m/>
    <m/>
    <m/>
    <m/>
  </r>
  <r>
    <x v="1"/>
    <x v="12"/>
    <m/>
    <s v="027:Santé"/>
    <m/>
    <m/>
    <s v="016/FSDRS/WA/DPSB/2014"/>
    <m/>
    <m/>
    <n v="3000000"/>
    <n v="1819150"/>
    <n v="1413716"/>
    <n v="1990350"/>
    <n v="1.0941098864854466"/>
    <n v="0.85"/>
    <m/>
    <s v="en cours"/>
  </r>
  <r>
    <x v="1"/>
    <x v="12"/>
    <m/>
    <s v="021:Habitat, Urbanisme et Ville"/>
    <m/>
    <m/>
    <s v="026/FSDRS/WA/DPAT/2014"/>
    <m/>
    <m/>
    <n v="5600000"/>
    <n v="7700000"/>
    <n v="5171738"/>
    <n v="2347093"/>
    <m/>
    <n v="32"/>
    <m/>
    <s v="en cours"/>
  </r>
  <r>
    <x v="1"/>
    <x v="12"/>
    <m/>
    <s v="021:Habitat, Urbanisme et Ville"/>
    <m/>
    <m/>
    <s v="004/FSDRS/WA/DPSB/2018, S1 021 080 02 4001 000 001 18 020"/>
    <m/>
    <m/>
    <n v="2000000"/>
    <n v="2000000"/>
    <n v="1958887"/>
    <n v="1256459"/>
    <m/>
    <n v="70"/>
    <m/>
    <s v="en cours"/>
  </r>
  <r>
    <x v="1"/>
    <x v="12"/>
    <m/>
    <s v="021:Habitat, Urbanisme et Ville"/>
    <m/>
    <m/>
    <s v="005/FSDRS/WA/DPSB/2018, S1 021 080 02 4001 000 001 18 021"/>
    <m/>
    <m/>
    <n v="1600000"/>
    <n v="1600000"/>
    <n v="1573149"/>
    <n v="1303935"/>
    <m/>
    <n v="70"/>
    <m/>
    <s v="en cours"/>
  </r>
  <r>
    <x v="1"/>
    <x v="12"/>
    <m/>
    <s v="Non indiqué par la wilaya"/>
    <m/>
    <m/>
    <m/>
    <m/>
    <m/>
    <n v="9200000"/>
    <n v="11300000"/>
    <n v="8703774"/>
    <n v="4907487"/>
    <m/>
    <m/>
    <m/>
    <m/>
  </r>
  <r>
    <x v="1"/>
    <x v="12"/>
    <m/>
    <s v="005:Intérieur, Collectivités Locales et Aménagement du Territoire"/>
    <m/>
    <m/>
    <s v="N.K.5.852.8.262.101.10.01, N1 005 017 02 4001 000 001 10 002"/>
    <m/>
    <m/>
    <n v="650000"/>
    <n v="3164000"/>
    <n v="3152919"/>
    <n v="1729204"/>
    <m/>
    <n v="85"/>
    <m/>
    <s v="en cours"/>
  </r>
  <r>
    <x v="1"/>
    <x v="13"/>
    <s v="PSD"/>
    <s v="010:Affaires Religieuses et Wakfs"/>
    <m/>
    <m/>
    <s v="N1 010 041 04 4808 000 008 11 001"/>
    <m/>
    <m/>
    <n v="973000"/>
    <n v="2688400"/>
    <n v="1796419"/>
    <n v="1583884"/>
    <m/>
    <n v="0.7"/>
    <m/>
    <s v="EN COURS"/>
  </r>
  <r>
    <x v="1"/>
    <x v="13"/>
    <s v="PSD"/>
    <s v="019:Industrie et Production Pharmaceutique"/>
    <m/>
    <m/>
    <s v="N1 019 074 01 4808 000 008 18 004"/>
    <m/>
    <m/>
    <n v="1500000"/>
    <n v="1500000"/>
    <n v="1498260"/>
    <n v="1141482"/>
    <m/>
    <n v="0.99"/>
    <m/>
    <s v="EN COURS"/>
  </r>
  <r>
    <x v="1"/>
    <x v="13"/>
    <s v="PSD"/>
    <s v="019:Industrie et Production Pharmaceutique"/>
    <m/>
    <m/>
    <s v="N1 019 074 01 4808 000 008 18 005"/>
    <m/>
    <m/>
    <n v="2000000"/>
    <n v="2000000"/>
    <n v="197366"/>
    <n v="42411"/>
    <m/>
    <n v="0.15"/>
    <m/>
    <s v="EN COURS"/>
  </r>
  <r>
    <x v="1"/>
    <x v="13"/>
    <s v="PSD"/>
    <s v="Non indiqué par la wilaya"/>
    <m/>
    <m/>
    <m/>
    <m/>
    <m/>
    <n v="3500000"/>
    <n v="3500000"/>
    <n v="1695626"/>
    <n v="1183893"/>
    <m/>
    <m/>
    <m/>
    <m/>
  </r>
  <r>
    <x v="1"/>
    <x v="13"/>
    <s v="PSD"/>
    <s v="027:Santé"/>
    <m/>
    <m/>
    <s v="N1 027 105 01 4808 000 008 18 007"/>
    <m/>
    <m/>
    <n v="5000000"/>
    <n v="10000000"/>
    <n v="5018"/>
    <n v="5018"/>
    <m/>
    <n v="0"/>
    <m/>
    <s v="Cahier des charges étude et suivi déposé au niveau  de la commission sectorielle ministère de la santé_x000a_Besoin en reevaluation de_x000a_25 000 000 000 DA "/>
  </r>
  <r>
    <x v="1"/>
    <x v="13"/>
    <s v="PSD"/>
    <s v="027:Santé"/>
    <m/>
    <m/>
    <s v="S1 027 105 01 4808 000 008 07 012"/>
    <m/>
    <m/>
    <n v="1300000"/>
    <n v="3073000"/>
    <n v="1807922"/>
    <n v="1483077"/>
    <m/>
    <n v="0.55000000000000004"/>
    <m/>
    <s v="EN COURS"/>
  </r>
  <r>
    <x v="1"/>
    <x v="13"/>
    <s v="PSD"/>
    <s v="027:Santé"/>
    <m/>
    <m/>
    <s v="N1 027 105 01 4808 000 008 06 001"/>
    <m/>
    <m/>
    <n v="350000"/>
    <n v="1118000"/>
    <n v="955639"/>
    <n v="912399"/>
    <m/>
    <n v="0.92"/>
    <m/>
    <s v="EN COURS"/>
  </r>
  <r>
    <x v="1"/>
    <x v="13"/>
    <s v="PSD"/>
    <s v="027:Santé"/>
    <m/>
    <m/>
    <m/>
    <m/>
    <m/>
    <n v="6650000"/>
    <n v="14191000"/>
    <n v="2768579"/>
    <n v="2400494"/>
    <m/>
    <m/>
    <m/>
    <m/>
  </r>
  <r>
    <x v="1"/>
    <x v="13"/>
    <s v="PSD"/>
    <s v="051:Hydraulique"/>
    <m/>
    <m/>
    <s v="N1 051 094 02 4808 000 008 22 008"/>
    <m/>
    <m/>
    <n v="2500000"/>
    <n v="5000000"/>
    <n v="4833170"/>
    <n v="3554920"/>
    <m/>
    <n v="0.98"/>
    <m/>
    <s v="EN COURS"/>
  </r>
  <r>
    <x v="1"/>
    <x v="13"/>
    <s v="PSD"/>
    <s v="012:Enseignement Supérieur et  Recherche Scientifique"/>
    <m/>
    <m/>
    <s v="N1 012 049 01 4808 000 008 12 004"/>
    <m/>
    <m/>
    <n v="770000"/>
    <n v="2080000"/>
    <n v="2016877"/>
    <n v="1535444"/>
    <m/>
    <n v="0.92"/>
    <m/>
    <s v="EN COURS"/>
  </r>
  <r>
    <x v="1"/>
    <x v="13"/>
    <s v="PROG NEUF"/>
    <s v="024:Travaux Publics et Infrastructures de Base"/>
    <m/>
    <m/>
    <s v="/"/>
    <m/>
    <m/>
    <n v="19900000"/>
    <n v="19900000"/>
    <n v="0"/>
    <n v="0"/>
    <m/>
    <n v="0"/>
    <m/>
    <s v="Cahier des charges  au niveau  de la commission sectorielle "/>
  </r>
  <r>
    <x v="1"/>
    <x v="13"/>
    <s v="PROG NEUF"/>
    <s v="051:Hydraulique"/>
    <m/>
    <m/>
    <s v="N1 051094 01 2008 000 008 24 001"/>
    <m/>
    <m/>
    <n v="1500000"/>
    <n v="1500000"/>
    <n v="970670"/>
    <n v="0"/>
    <m/>
    <n v="0.1"/>
    <m/>
    <s v="EN COUR "/>
  </r>
  <r>
    <x v="1"/>
    <x v="13"/>
    <s v="PROG NEUF"/>
    <s v="051:Hydraulique"/>
    <m/>
    <m/>
    <s v="/"/>
    <m/>
    <m/>
    <n v="1320000"/>
    <n v="1320000"/>
    <n v="0"/>
    <n v="0"/>
    <m/>
    <n v="0.7"/>
    <m/>
    <s v="Réquisition délivrée_x000a_ le 11/11/2024"/>
  </r>
  <r>
    <x v="1"/>
    <x v="13"/>
    <s v="PROG NEUF"/>
    <s v="051:Hydraulique"/>
    <m/>
    <m/>
    <s v="/"/>
    <m/>
    <m/>
    <n v="5170000"/>
    <n v="5170000"/>
    <n v="0"/>
    <n v="0"/>
    <m/>
    <n v="0"/>
    <m/>
    <s v="PROJETS DE MARCHES AU NIVEAU DES COMMISSIONS DES MARCHES COMPETENTES"/>
  </r>
  <r>
    <x v="1"/>
    <x v="13"/>
    <s v="PROG NEUF"/>
    <s v="024:Travaux Publics et Infrastructures de Base"/>
    <m/>
    <m/>
    <m/>
    <m/>
    <m/>
    <n v="7990000"/>
    <n v="7990000"/>
    <n v="970670"/>
    <n v="0"/>
    <m/>
    <m/>
    <m/>
    <m/>
  </r>
  <r>
    <x v="1"/>
    <x v="13"/>
    <s v="PSC"/>
    <s v="024:Travaux Publics et Infrastructures de Base"/>
    <m/>
    <m/>
    <s v="/"/>
    <m/>
    <m/>
    <n v="168206000"/>
    <n v="168206000"/>
    <s v="/"/>
    <n v="4940000"/>
    <m/>
    <n v="0.62"/>
    <m/>
    <s v="/"/>
  </r>
  <r>
    <x v="1"/>
    <x v="13"/>
    <s v="PSC"/>
    <s v="020:Agriculture, Développement Rural et Pêche"/>
    <m/>
    <m/>
    <s v="/"/>
    <m/>
    <m/>
    <n v="6673308"/>
    <n v="6673308"/>
    <s v="/"/>
    <n v="0"/>
    <m/>
    <n v="0.05"/>
    <m/>
    <s v="/"/>
  </r>
  <r>
    <x v="1"/>
    <x v="13"/>
    <s v="PSC"/>
    <s v="021:Habitat, Urbanisme et Ville"/>
    <m/>
    <m/>
    <s v="/"/>
    <m/>
    <m/>
    <n v="35000000"/>
    <n v="35000000"/>
    <s v="/"/>
    <n v="1753249"/>
    <m/>
    <n v="0.1"/>
    <m/>
    <s v="GESTION TRANSFERER _x000a_À  L'ANRIE"/>
  </r>
  <r>
    <x v="1"/>
    <x v="13"/>
    <s v="PSC"/>
    <s v="051:Hydraulique"/>
    <m/>
    <m/>
    <s v="/"/>
    <m/>
    <m/>
    <n v="32000000"/>
    <n v="32000000"/>
    <s v="/"/>
    <n v="23900000"/>
    <m/>
    <n v="0.98"/>
    <m/>
    <s v="/"/>
  </r>
  <r>
    <x v="1"/>
    <x v="14"/>
    <s v="PSD"/>
    <s v="012:Enseignement Supérieur et  Recherche Scientifique"/>
    <m/>
    <m/>
    <s v="N1 012 049 01 4035 000 045 10 006"/>
    <m/>
    <m/>
    <n v="800000"/>
    <n v="1035000"/>
    <n v="955091.47426000005"/>
    <n v="924400.83663999999"/>
    <m/>
    <n v="1"/>
    <m/>
    <m/>
  </r>
  <r>
    <x v="1"/>
    <x v="14"/>
    <s v="PSD"/>
    <s v="012:Enseignement Supérieur et  Recherche Scientifique"/>
    <m/>
    <m/>
    <m/>
    <m/>
    <m/>
    <n v="0"/>
    <n v="0"/>
    <n v="0"/>
    <n v="0"/>
    <m/>
    <m/>
    <m/>
    <m/>
  </r>
  <r>
    <x v="1"/>
    <x v="14"/>
    <s v="PSD"/>
    <s v="012:Enseignement Supérieur et  Recherche Scientifique"/>
    <m/>
    <m/>
    <s v="N1 012 051 01 4845 000 045 10 005"/>
    <m/>
    <m/>
    <n v="500000"/>
    <n v="1180300"/>
    <n v="1007597.70303"/>
    <n v="994534.50607000012"/>
    <m/>
    <n v="100"/>
    <m/>
    <m/>
  </r>
  <r>
    <x v="1"/>
    <x v="14"/>
    <s v="PSD"/>
    <s v="012:Enseignement Supérieur et  Recherche Scientifique"/>
    <m/>
    <m/>
    <n v="2"/>
    <m/>
    <m/>
    <n v="1300000"/>
    <n v="2215300"/>
    <n v="1962689.17729"/>
    <n v="1918935.34271"/>
    <m/>
    <m/>
    <m/>
    <m/>
  </r>
  <r>
    <x v="1"/>
    <x v="14"/>
    <s v="PSD"/>
    <s v="021:Habitat, Urbanisme et Ville"/>
    <m/>
    <m/>
    <s v="S1 021 079 01 4001 000 045 13 001"/>
    <m/>
    <m/>
    <n v="6000000"/>
    <n v="6070000"/>
    <n v="5984278.6646800004"/>
    <n v="5800323.9127500001"/>
    <m/>
    <n v="100"/>
    <m/>
    <m/>
  </r>
  <r>
    <x v="1"/>
    <x v="14"/>
    <s v="PSD"/>
    <s v="021:Habitat, Urbanisme et Ville"/>
    <m/>
    <m/>
    <s v="N1 021 080 02 4845 000 045 07 008"/>
    <m/>
    <m/>
    <n v="1700429"/>
    <n v="1900429"/>
    <n v="1895673.2991900002"/>
    <n v="1879815.8291599995"/>
    <m/>
    <n v="100"/>
    <m/>
    <m/>
  </r>
  <r>
    <x v="1"/>
    <x v="14"/>
    <s v="PSD"/>
    <s v="021:Habitat, Urbanisme et Ville"/>
    <m/>
    <m/>
    <s v="N1 021 080 02 4845 000 045 08 009"/>
    <m/>
    <m/>
    <n v="1920000"/>
    <n v="1920000"/>
    <n v="1915832.6932099999"/>
    <n v="1914304.0723700006"/>
    <m/>
    <n v="100"/>
    <m/>
    <m/>
  </r>
  <r>
    <x v="1"/>
    <x v="14"/>
    <s v="PSD"/>
    <s v="021:Habitat, Urbanisme et Ville"/>
    <m/>
    <m/>
    <s v="S1 021 080 02 4845 000 045 08 001"/>
    <m/>
    <m/>
    <n v="1480000"/>
    <n v="1480000"/>
    <n v="1476024.8841400002"/>
    <n v="1455793.88687"/>
    <m/>
    <n v="98"/>
    <m/>
    <m/>
  </r>
  <r>
    <x v="1"/>
    <x v="14"/>
    <s v="PSD"/>
    <s v="021:Habitat, Urbanisme et Ville"/>
    <m/>
    <m/>
    <s v="S1 021 080 02 4845 000 045 20 004"/>
    <m/>
    <m/>
    <n v="1000000"/>
    <n v="1000000"/>
    <n v="959637.21280999994"/>
    <n v="911207.79450000008"/>
    <m/>
    <n v="92"/>
    <m/>
    <m/>
  </r>
  <r>
    <x v="1"/>
    <x v="14"/>
    <s v="PSD"/>
    <s v="Non indiqué par la wilaya"/>
    <m/>
    <m/>
    <n v="5"/>
    <m/>
    <m/>
    <n v="12100429"/>
    <n v="12370429"/>
    <n v="12231446.75403"/>
    <n v="11961445.495650001"/>
    <m/>
    <n v="490"/>
    <m/>
    <m/>
  </r>
  <r>
    <x v="1"/>
    <x v="14"/>
    <s v="PSD"/>
    <s v="051:Hydraulique"/>
    <m/>
    <m/>
    <s v="N1 051 093 01 4845 000 045 22 005"/>
    <m/>
    <m/>
    <n v="1000000"/>
    <n v="1000000"/>
    <n v="755666.29110000003"/>
    <n v="332657.05060000002"/>
    <m/>
    <n v="63"/>
    <m/>
    <m/>
  </r>
  <r>
    <x v="1"/>
    <x v="14"/>
    <s v="PSD"/>
    <s v="019:Industrie et Production Pharmaceutique"/>
    <m/>
    <m/>
    <s v="N1 019 074 01 4845 000 045 18 001"/>
    <m/>
    <m/>
    <n v="1000000"/>
    <n v="1000000"/>
    <n v="939400.36078999995"/>
    <n v="1001943.7507300001"/>
    <n v="1.0019437507300002"/>
    <n v="0.95"/>
    <m/>
    <s v="Demande de fusionnement des deux tranche au niveau du MF pour régler le probléme de dépassement de l'AE"/>
  </r>
  <r>
    <x v="1"/>
    <x v="14"/>
    <s v="PSD"/>
    <s v="019:Industrie et Production Pharmaceutique"/>
    <m/>
    <m/>
    <s v="N1 019 074 01 4845 000 045 18 002"/>
    <m/>
    <m/>
    <n v="1200000"/>
    <n v="1200000"/>
    <n v="1194695.3380100001"/>
    <n v="1132151.9480599998"/>
    <m/>
    <n v="100"/>
    <m/>
    <m/>
  </r>
  <r>
    <x v="1"/>
    <x v="14"/>
    <s v="PSD"/>
    <s v="Non indiqué par la wilaya"/>
    <m/>
    <m/>
    <n v="2"/>
    <m/>
    <m/>
    <n v="2200000"/>
    <n v="2200000"/>
    <n v="2134095.6987999999"/>
    <n v="2134095.6987899998"/>
    <m/>
    <m/>
    <m/>
    <m/>
  </r>
  <r>
    <x v="1"/>
    <x v="14"/>
    <s v="PSD"/>
    <s v="006:Justice"/>
    <m/>
    <m/>
    <s v="N1 006 021 01 4045 000 045 10 001"/>
    <m/>
    <m/>
    <n v="482000"/>
    <n v="1345500"/>
    <n v="1216254.17552"/>
    <n v="1124854.11895"/>
    <m/>
    <n v="95"/>
    <m/>
    <m/>
  </r>
  <r>
    <x v="1"/>
    <x v="14"/>
    <s v="PSD"/>
    <s v="006:Justice"/>
    <m/>
    <m/>
    <s v="N1 006 022 04 4845 000 045 06 002"/>
    <m/>
    <m/>
    <n v="270000"/>
    <n v="2089000"/>
    <n v="2086767.755270001"/>
    <n v="1857077.5193599996"/>
    <m/>
    <n v="100"/>
    <m/>
    <m/>
  </r>
  <r>
    <x v="1"/>
    <x v="14"/>
    <s v="PSD"/>
    <s v="006:Justice"/>
    <m/>
    <m/>
    <n v="2"/>
    <m/>
    <m/>
    <n v="752000"/>
    <n v="3434500"/>
    <n v="3303021.9307900011"/>
    <n v="2981931.6383099994"/>
    <m/>
    <m/>
    <m/>
    <m/>
  </r>
  <r>
    <x v="1"/>
    <x v="14"/>
    <s v="PSD"/>
    <s v="006:Justice"/>
    <m/>
    <m/>
    <s v="S1 027 105 01 4845 000 045 07 021"/>
    <m/>
    <m/>
    <n v="1000000"/>
    <n v="2460000"/>
    <n v="2401183.24266"/>
    <n v="2368986.2050099997"/>
    <m/>
    <n v="100"/>
    <m/>
    <m/>
  </r>
  <r>
    <x v="1"/>
    <x v="14"/>
    <s v="PSD"/>
    <s v="Non indiqué par la wilaya"/>
    <m/>
    <m/>
    <n v="3"/>
    <m/>
    <m/>
    <n v="1752000"/>
    <n v="5894500"/>
    <n v="5704205.1734500006"/>
    <n v="5350917.8433199991"/>
    <m/>
    <m/>
    <m/>
    <m/>
  </r>
  <r>
    <x v="1"/>
    <x v="14"/>
    <s v="PSD"/>
    <s v="024:Travaux Publics et Infrastructures de Base"/>
    <m/>
    <m/>
    <s v="N1 024 090 01 4045 000 045 12 004"/>
    <m/>
    <m/>
    <n v="7000000"/>
    <n v="9000000"/>
    <n v="8979498.2900200002"/>
    <n v="8969950.6052699983"/>
    <m/>
    <n v="99"/>
    <m/>
    <m/>
  </r>
  <r>
    <x v="1"/>
    <x v="14"/>
    <s v="PSD"/>
    <s v="024:Travaux Publics et Infrastructures de Base"/>
    <m/>
    <m/>
    <s v="N1 024 090 01 4045 000 045 13 001"/>
    <m/>
    <m/>
    <n v="4766000"/>
    <n v="4916000"/>
    <n v="4856582.5360000003"/>
    <n v="4542655.4452300007"/>
    <m/>
    <n v="100"/>
    <m/>
    <m/>
  </r>
  <r>
    <x v="1"/>
    <x v="14"/>
    <s v="PSD"/>
    <s v="024:Travaux Publics et Infrastructures de Base"/>
    <m/>
    <m/>
    <s v="N1 024 090 01 4045 000 045 21 003"/>
    <m/>
    <m/>
    <n v="2000000"/>
    <n v="2000000"/>
    <n v="1966975.5164100002"/>
    <n v="1840522.3861500002"/>
    <m/>
    <n v="85"/>
    <m/>
    <m/>
  </r>
  <r>
    <x v="1"/>
    <x v="14"/>
    <s v="PSC"/>
    <s v="021:Habitat, Urbanisme et Ville"/>
    <m/>
    <m/>
    <s v="NE 5 721 3 145 225 30 19"/>
    <m/>
    <m/>
    <n v="1000000"/>
    <n v="1000000"/>
    <n v="858807"/>
    <n v="682716"/>
    <m/>
    <n v="80"/>
    <m/>
    <m/>
  </r>
  <r>
    <x v="1"/>
    <x v="14"/>
    <s v="PSC"/>
    <s v="024:Travaux Publics et Infrastructures de Base"/>
    <m/>
    <m/>
    <s v="NE.5.521.2.214.045.01.03"/>
    <m/>
    <m/>
    <n v="19689"/>
    <n v="3834295"/>
    <n v="3813323"/>
    <n v="4627"/>
    <m/>
    <n v="85"/>
    <m/>
    <m/>
  </r>
  <r>
    <x v="1"/>
    <x v="14"/>
    <s v="PN"/>
    <s v="020:Agriculture, Développement Rural et Pêche"/>
    <m/>
    <m/>
    <m/>
    <s v="_x000a_Etude d'adaptation  suivi  control et travaux de réalisation et équipement de 08 centres de proximité pour le stockage intermédiaire des céréales au niveau de la wilaya de Naâma"/>
    <m/>
    <n v="2023771.4240000001"/>
    <n v="2023771.4240000001"/>
    <n v="2023771.4240000001"/>
    <n v="0"/>
    <m/>
    <n v="15"/>
    <m/>
    <s v="08 centres en cours "/>
  </r>
  <r>
    <x v="1"/>
    <x v="14"/>
    <s v="PN"/>
    <s v="020:Agriculture, Développement Rural et Pêche"/>
    <m/>
    <m/>
    <m/>
    <s v="Électrification agricole, destiné aux périmètres des cultures stratégiques, &quot;Appui au développement des cultures stratégiques», Wilaya de Nâama"/>
    <m/>
    <n v="1000000"/>
    <n v="1000000"/>
    <n v="0"/>
    <n v="0"/>
    <m/>
    <n v="0"/>
    <m/>
    <m/>
  </r>
  <r>
    <x v="1"/>
    <x v="14"/>
    <s v="PN"/>
    <s v="Non indiqué par la wilaya"/>
    <m/>
    <m/>
    <m/>
    <m/>
    <m/>
    <n v="3023771.4240000001"/>
    <n v="3023771.4240000001"/>
    <n v="2023771.4240000001"/>
    <n v="0"/>
    <m/>
    <n v="15"/>
    <m/>
    <m/>
  </r>
  <r>
    <x v="1"/>
    <x v="14"/>
    <s v="PN"/>
    <s v="012:Enseignement Supérieur et  Recherche Scientifique"/>
    <m/>
    <m/>
    <m/>
    <s v="Réalisation de 2000 places pédagogiques à Naâma"/>
    <m/>
    <n v="1500000"/>
    <n v="1500000"/>
    <n v="1492235.7244899999"/>
    <n v="59689.428079999998"/>
    <m/>
    <n v="10"/>
    <m/>
    <m/>
  </r>
  <r>
    <x v="1"/>
    <x v="14"/>
    <s v="PN"/>
    <s v="012:Enseignement Supérieur et  Recherche Scientifique"/>
    <m/>
    <m/>
    <m/>
    <s v="Réalisation de 1000 lits d'hébergement à Naâma"/>
    <m/>
    <n v="1500000"/>
    <n v="1500000"/>
    <n v="913686.19054999994"/>
    <n v="0"/>
    <m/>
    <n v="5"/>
    <m/>
    <m/>
  </r>
  <r>
    <x v="1"/>
    <x v="14"/>
    <s v="PN"/>
    <s v="Non indiqué par la wilaya"/>
    <m/>
    <m/>
    <m/>
    <m/>
    <m/>
    <n v="3000000"/>
    <n v="3000000"/>
    <n v="2405921.9150399999"/>
    <n v="59689.428079999998"/>
    <m/>
    <m/>
    <m/>
    <m/>
  </r>
  <r>
    <x v="1"/>
    <x v="14"/>
    <s v="PN"/>
    <s v="006:Justice"/>
    <m/>
    <m/>
    <m/>
    <s v="suivi  réalisation et équipement d'une cour de justice à Naâma"/>
    <m/>
    <n v="3500000"/>
    <n v="3500000"/>
    <n v="0"/>
    <n v="0"/>
    <m/>
    <n v="0"/>
    <m/>
    <m/>
  </r>
  <r>
    <x v="1"/>
    <x v="14"/>
    <s v="PN"/>
    <s v="024:Travaux Publics et Infrastructures de Base"/>
    <m/>
    <m/>
    <m/>
    <s v="Reconstruction des 05 ouvrages d'art sur RN 06C Oued founassa avec raccordement de la routes"/>
    <m/>
    <n v="1000000"/>
    <n v="1000000"/>
    <n v="0"/>
    <n v="0"/>
    <m/>
    <n v="0"/>
    <m/>
    <m/>
  </r>
  <r>
    <x v="1"/>
    <x v="14"/>
    <s v="PN"/>
    <s v="024:Travaux Publics et Infrastructures de Base"/>
    <m/>
    <m/>
    <m/>
    <s v="Renforcement de la RN22 du PK 155 au PK 159, PK 180 au PK 195, PK 202 au PK 209 et PK 252 sur 31 Km (W Nâama)"/>
    <m/>
    <n v="1340118"/>
    <n v="1340118"/>
    <n v="0"/>
    <n v="0"/>
    <m/>
    <n v="0"/>
    <m/>
    <m/>
  </r>
  <r>
    <x v="1"/>
    <x v="15"/>
    <m/>
    <s v="024:Travaux Publics et Infrastructures de Base"/>
    <s v="Programmes: Infrastructures Routiéres et autoroutiéres"/>
    <s v="Entretien routiere "/>
    <s v="Non individualisée"/>
    <s v="Renforcement de la RN 06 DU PK 852+000 au PK 887+000 sur 35 Km"/>
    <m/>
    <n v="1082000"/>
    <n v="1082000"/>
    <n v="0"/>
    <n v="0"/>
    <m/>
    <s v="/"/>
    <m/>
    <s v="Notifiée en 2025"/>
  </r>
  <r>
    <x v="2"/>
    <x v="16"/>
    <s v="PSD"/>
    <s v="005:Intérieur, Collectivités Locales et Aménagement du Territoire"/>
    <m/>
    <m/>
    <m/>
    <s v="N.1.005.017.02.4830.000.030.21.001_x000a_Etude et réalisation d'un système de vidéosurveillance au Chef lieu de la wilaya"/>
    <n v="2021"/>
    <n v="1500000"/>
    <n v="1700000"/>
    <n v="1595608.8231500001"/>
    <n v="1069196.5272599999"/>
    <m/>
    <n v="0.9"/>
    <m/>
    <s v="réevaluée en 2025 Pou_x000a_AE=205.000.000DA"/>
  </r>
  <r>
    <x v="2"/>
    <x v="16"/>
    <s v="PSD"/>
    <s v="005:Intérieur, Collectivités Locales et Aménagement du Territoire"/>
    <s v="Progrmme: Protection civile"/>
    <m/>
    <m/>
    <s v="N.1.005.017.03.4830.000.030.06.020_x000a_ Etude et réalisation d'une école de police à Ouargla ( LFC 2006 ) "/>
    <n v="2006"/>
    <n v="1000000"/>
    <n v="6558000"/>
    <n v="1172441.412"/>
    <n v="388525"/>
    <m/>
    <n v="0.08"/>
    <m/>
    <s v="en cours d'élaboration le CC de réalisation"/>
  </r>
  <r>
    <x v="2"/>
    <x v="16"/>
    <s v="PSD"/>
    <s v="005:Intérieur, Collectivités Locales et Aménagement du Territoire"/>
    <m/>
    <m/>
    <m/>
    <s v="S.1.005.018.01.4830.000.030.12.002_x000a_Etude , réalisation et équipement d'une unité principale de la protection civil  à Hassi Messaoud "/>
    <n v="2012"/>
    <n v="380000"/>
    <n v="380000"/>
    <n v="379138.53502999997"/>
    <n v="53647.754160000004"/>
    <m/>
    <n v="0.2"/>
    <m/>
    <s v="En cours reévaluation en 2025 par une_x000a_AE= 720 000 000 "/>
  </r>
  <r>
    <x v="2"/>
    <x v="16"/>
    <s v="PSD"/>
    <s v="005:Intérieur, Collectivités Locales et Aménagement du Territoire"/>
    <m/>
    <m/>
    <m/>
    <s v="Total Portefeuille: Intérieur, des collectivités locales et de l'aménagement du territoire."/>
    <n v="3"/>
    <n v="2880000"/>
    <n v="8638000"/>
    <n v="3147188.77018"/>
    <n v="1511369.2814199999"/>
    <m/>
    <m/>
    <m/>
    <n v="3"/>
  </r>
  <r>
    <x v="2"/>
    <x v="16"/>
    <s v="PSD"/>
    <s v="006:Justice"/>
    <s v="Programme: Administration pénitentiaire"/>
    <s v="Sous-Programme: Soutien administratif (Activité Pénitenaire)"/>
    <m/>
    <s v="N.1.006.021.01.4830.000.030.02.004_x000a_Etude et réalisation et équipement d'un centre régional d'archives (justice)"/>
    <n v="2002"/>
    <n v="160000"/>
    <n v="1296000"/>
    <n v="1213944.3656300001"/>
    <n v="1190478.7422"/>
    <m/>
    <n v="0.98"/>
    <m/>
    <s v="reste equipement et réseau "/>
  </r>
  <r>
    <x v="2"/>
    <x v="16"/>
    <s v="PSD"/>
    <s v="006:Justice"/>
    <m/>
    <m/>
    <m/>
    <s v="S.1.006.022.04.4830.000.030.06.002_x000a_Réalisation et équipement d'un établissement de prévention 300 places à Ouargla"/>
    <n v="2006"/>
    <n v="500000"/>
    <n v="2323500"/>
    <n v="1843758.9983299999"/>
    <n v="1843191.2396300002"/>
    <m/>
    <n v="1"/>
    <m/>
    <s v="achevée"/>
  </r>
  <r>
    <x v="2"/>
    <x v="16"/>
    <s v="PSD"/>
    <s v="006:Justice"/>
    <m/>
    <m/>
    <m/>
    <s v="S.1.006.022.04.4830.000.030.07.005_x000a_Réalisation et équipement d'un établissement de prévention de 300 détenus à Touggourt "/>
    <n v="2007"/>
    <n v="500000"/>
    <n v="2333500"/>
    <n v="1913768.5094100002"/>
    <n v="1909369.31461"/>
    <m/>
    <n v="1"/>
    <m/>
    <s v="en instance décision DGB de transfert à wilaya de touggourt"/>
  </r>
  <r>
    <x v="2"/>
    <x v="16"/>
    <s v="PSD"/>
    <s v="012:Enseignement Supérieur et  Recherche Scientifique"/>
    <m/>
    <m/>
    <m/>
    <s v=" Portefeuille: Enseignement supérieur et de la recherche scientifique"/>
    <m/>
    <m/>
    <m/>
    <m/>
    <m/>
    <m/>
    <m/>
    <m/>
    <m/>
  </r>
  <r>
    <x v="2"/>
    <x v="16"/>
    <s v="PSD"/>
    <s v="012:Enseignement Supérieur et  Recherche Scientifique"/>
    <m/>
    <m/>
    <m/>
    <s v="N.1.012.049.01.4830.000.030.12.002_x000a_Suivi et réalisation de 3000 places pédagogiques "/>
    <n v="2012"/>
    <n v="1155000"/>
    <n v="1155000"/>
    <n v="139.28148000000002"/>
    <n v="139.28148000000002"/>
    <m/>
    <n v="0"/>
    <m/>
    <s v="gelée"/>
  </r>
  <r>
    <x v="2"/>
    <x v="16"/>
    <s v="PSD"/>
    <s v="012:Enseignement Supérieur et  Recherche Scientifique"/>
    <m/>
    <m/>
    <m/>
    <s v="N.1.012.049.01.4830.000.030.11.003_x000a_Suivi et réalisation de 6000 places pédagogiques"/>
    <n v="2011"/>
    <n v="2310000"/>
    <n v="6818355"/>
    <n v="6055151.7649799995"/>
    <n v="5351323.0448500002"/>
    <m/>
    <n v="0.7"/>
    <m/>
    <s v="En cours"/>
  </r>
  <r>
    <x v="2"/>
    <x v="16"/>
    <s v="PSD"/>
    <s v="012:Enseignement Supérieur et  Recherche Scientifique"/>
    <m/>
    <m/>
    <m/>
    <s v="N.1.012.051.01.4830.000.030.12.002_x000a_Suivi et réalisation de 1500 lits d'hébergement "/>
    <n v="2012"/>
    <n v="711000"/>
    <n v="2051821"/>
    <n v="1824430.2120899998"/>
    <n v="1810721.88576"/>
    <m/>
    <n v="0.97"/>
    <m/>
    <s v="Achevée "/>
  </r>
  <r>
    <x v="2"/>
    <x v="16"/>
    <s v="PSD"/>
    <s v="012:Enseignement Supérieur et  Recherche Scientifique"/>
    <m/>
    <m/>
    <m/>
    <s v="N.1.012.051.01.4830.000.030.11.003_x000a_Suivi et réalisation de 3000 lits d'hébergement"/>
    <n v="2011"/>
    <n v="1422000"/>
    <n v="3409000"/>
    <n v="944.40995999999996"/>
    <n v="944.40995999999996"/>
    <m/>
    <n v="0"/>
    <m/>
    <s v="gelée"/>
  </r>
  <r>
    <x v="2"/>
    <x v="16"/>
    <s v="PSD"/>
    <s v="012:Enseignement Supérieur et  Recherche Scientifique"/>
    <m/>
    <m/>
    <m/>
    <s v="Total Portefeuille: Enseignement supérieur et de la recherche scientifique"/>
    <n v="4"/>
    <n v="5598000"/>
    <n v="13434176"/>
    <n v="7880665.6685099993"/>
    <n v="7163128.6220500004"/>
    <m/>
    <m/>
    <m/>
    <n v="4"/>
  </r>
  <r>
    <x v="2"/>
    <x v="16"/>
    <s v="PSD"/>
    <s v="015:Sports"/>
    <m/>
    <m/>
    <m/>
    <s v="N.1.015.060.01.4830.000.030.10.002_x000a_Etude, réalisation et équipement d'une salle OMS de 3000 places à Ouargla ( Programme complémentaire 2010)"/>
    <n v="2010"/>
    <n v="300000"/>
    <n v="1284000"/>
    <n v="996882.25138999999"/>
    <n v="996865.81183000002"/>
    <m/>
    <n v="0.98"/>
    <m/>
    <s v="Achevée réevalue en 2025 Pou une AE= 87 558 000 reste Equipement "/>
  </r>
  <r>
    <x v="2"/>
    <x v="16"/>
    <s v="PSD"/>
    <s v="015:Sports"/>
    <m/>
    <m/>
    <m/>
    <s v="S.1.015.060.01.4830.000.030.06.003_x000a_Etude, réalisation et équipement d'une piscine olympique à Ouargla"/>
    <n v="2006"/>
    <n v="250000"/>
    <n v="1029000"/>
    <n v="959593.90622"/>
    <n v="789288.48423000006"/>
    <m/>
    <n v="0.88"/>
    <m/>
    <s v="En cours"/>
  </r>
  <r>
    <x v="2"/>
    <x v="16"/>
    <s v="PSD"/>
    <s v="015:Sports"/>
    <m/>
    <m/>
    <m/>
    <s v="N.1.015.060.02.4830.000.030.10.004_x000a_ Etude réalisation et équipement de 04 stades de football à Rouissat, Temacine Megarine et Ain Beida ( Programme complémentaire 2010)"/>
    <n v="2010"/>
    <n v="800000"/>
    <n v="1945360"/>
    <n v="1707147.2703800001"/>
    <n v="1717555.4268800002"/>
    <m/>
    <n v="0.98"/>
    <m/>
    <s v="En cours reste equipement"/>
  </r>
  <r>
    <x v="2"/>
    <x v="16"/>
    <s v="PSD"/>
    <s v="019:Industrie et Production Pharmaceutique"/>
    <m/>
    <m/>
    <m/>
    <s v="N.1.019.074.01.4830.000.030.15.003_x000a_Etude et réalisation d'une zone d'activité à Ain Beida"/>
    <n v="2015"/>
    <n v="1800000"/>
    <n v="1800000"/>
    <n v="0"/>
    <n v="0"/>
    <m/>
    <n v="0"/>
    <m/>
    <s v="gelée"/>
  </r>
  <r>
    <x v="2"/>
    <x v="16"/>
    <s v="PSD"/>
    <s v="019:Industrie et Production Pharmaceutique"/>
    <m/>
    <m/>
    <m/>
    <s v="N.1.019.074.01.4830.000.030.18.001_x000a_Réalisation d'une zone industrielle à Hassi benabdalah ( Tranche 1)"/>
    <n v="2018"/>
    <n v="3000000"/>
    <n v="3000000"/>
    <n v="1745931.3465499999"/>
    <n v="1447097.70242"/>
    <m/>
    <n v="0.95"/>
    <m/>
    <s v="En cours"/>
  </r>
  <r>
    <x v="2"/>
    <x v="16"/>
    <s v="PSD"/>
    <s v="019:Industrie et Production Pharmaceutique"/>
    <m/>
    <m/>
    <m/>
    <s v="N.1.019.074.01.4830.000.030.18.002_x000a_Réalisation d'une zone industrielle à Hassi benabdalah ( Tranche 2)"/>
    <n v="2018"/>
    <n v="4000000"/>
    <n v="4000000"/>
    <n v="1026443.6347899999"/>
    <n v="768461.64741000009"/>
    <m/>
    <n v="0.95"/>
    <m/>
    <s v="En cours"/>
  </r>
  <r>
    <x v="2"/>
    <x v="16"/>
    <s v="PSD"/>
    <s v="020:Agriculture, Développement Rural et Pêche"/>
    <m/>
    <m/>
    <m/>
    <s v="S.1.020.076.03.4830.000.030.14.007_x000a_ Développement du potentiel productif par l' amélioration des services ,sa modernisation et son extension ( 3 éme tranche )"/>
    <n v="2014"/>
    <n v="1210000"/>
    <n v="1161162"/>
    <n v="1063288.1438800001"/>
    <n v="930820.38634000008"/>
    <m/>
    <n v="0.89"/>
    <m/>
    <s v="en cours"/>
  </r>
  <r>
    <x v="2"/>
    <x v="16"/>
    <s v="PSD"/>
    <s v="020:Agriculture, Développement Rural et Pêche"/>
    <m/>
    <m/>
    <m/>
    <s v="S.1.020.076.03.4830.000.030.13.005_x000a_Développement du potentiel productif par l' amélioration des services ,sa modernisation et son extension ( 2 éme tranche )"/>
    <n v="2013"/>
    <n v="1210000"/>
    <n v="1210000"/>
    <n v="1173955.87185"/>
    <n v="883084.08652999997"/>
    <m/>
    <n v="0.9"/>
    <m/>
    <s v="en cours"/>
  </r>
  <r>
    <x v="2"/>
    <x v="16"/>
    <s v="PSD"/>
    <s v="020:Agriculture, Développement Rural et Pêche"/>
    <m/>
    <m/>
    <m/>
    <s v="S.1.020.076.03.4830.000.030.12.002_x000a_Développement du potentiel productif par l' amélioration des services ,sa modernisation et son extension ( 1ére tranche )"/>
    <n v="2012"/>
    <n v="1210000"/>
    <n v="1075148"/>
    <n v="946653.00538999995"/>
    <n v="830032.32250000001"/>
    <m/>
    <n v="0.88"/>
    <m/>
    <s v="en cours"/>
  </r>
  <r>
    <x v="2"/>
    <x v="16"/>
    <s v="PSD"/>
    <s v="020:Agriculture, Développement Rural et Pêche"/>
    <m/>
    <m/>
    <m/>
    <s v="S.1.021.079.01.4830.000.030.09.001_x000a_Réalisation de 430 logements publics locatifs"/>
    <n v="2009"/>
    <n v="2250000"/>
    <n v="2799122"/>
    <n v="2720979.5278400001"/>
    <n v="2660229.6950400001"/>
    <m/>
    <n v="0.75"/>
    <m/>
    <s v="a l'arrêt en justice contentieux_x000a_330 logts achevées , 100 logts à l'arrêt"/>
  </r>
  <r>
    <x v="2"/>
    <x v="16"/>
    <s v="PSD"/>
    <s v="020:Agriculture, Développement Rural et Pêche"/>
    <m/>
    <m/>
    <m/>
    <s v="S.1.021.080.02.4830.000.030.18.002_x000a_Travaux de VRD des lotissements créés dans le cadre de développement de l'offre foncière publique dans les wilayas du Sud -prog .2018 "/>
    <n v="2018"/>
    <n v="2500000"/>
    <n v="1370000"/>
    <n v="1304918.0270100001"/>
    <n v="771976.81697000004"/>
    <m/>
    <n v="0.75"/>
    <m/>
    <s v="En cours"/>
  </r>
  <r>
    <x v="2"/>
    <x v="16"/>
    <s v="PSD"/>
    <s v="020:Agriculture, Développement Rural et Pêche"/>
    <m/>
    <m/>
    <m/>
    <s v="N.1.021.080.02.4830.000.030.22.001_x000a_Travaux d'amenées en hors site au niveau de 51 sites d'habitat rural groupé ( 2392 lots) à travers les commnes de Ouargla , Rouissat , Sidi khouiled , Hassi ben abdallah , Ain beida et N'Goussa ( wilya de Ouargla )"/>
    <n v="2022"/>
    <n v="1600000"/>
    <n v="1600000"/>
    <n v="1197586.37396"/>
    <n v="46828.811179999997"/>
    <m/>
    <n v="0.15"/>
    <m/>
    <s v="En cours"/>
  </r>
  <r>
    <x v="2"/>
    <x v="16"/>
    <s v="PSD"/>
    <s v="020:Agriculture, Développement Rural et Pêche"/>
    <m/>
    <m/>
    <m/>
    <s v="N.1.021.080.02.4830.000.030.22.006_x000a_ Travaux d'amenées en hors site au niveau de 19 lotissements urbains ( 4985 lots) à travers les commnes de Ouargla  et  de N'Goussa ( wilya de Ouargla )"/>
    <n v="2022"/>
    <n v="2000000"/>
    <n v="2000000"/>
    <n v="1754714.00987"/>
    <n v="340640.52132"/>
    <m/>
    <n v="0.3"/>
    <m/>
    <s v="En cours"/>
  </r>
  <r>
    <x v="2"/>
    <x v="16"/>
    <s v="PSD"/>
    <s v="027:Santé"/>
    <m/>
    <m/>
    <m/>
    <s v="S.1.027.105.01.4830.000.030.12.006_x000a_Etude d'adaptation, réalisation et équipement d'une maternité urbaine à Hassi Messaoud"/>
    <n v="2012"/>
    <n v="600000"/>
    <n v="1188162"/>
    <n v="31091.867489999997"/>
    <n v="4237.6137900000003"/>
    <m/>
    <n v="0"/>
    <m/>
    <s v="Procédures en cours (comité sectorielle"/>
  </r>
  <r>
    <x v="2"/>
    <x v="16"/>
    <s v="PSD"/>
    <s v="027:Santé"/>
    <m/>
    <m/>
    <m/>
    <s v="N.1.027.105.01.4830.000.030.13.003_x000a_Réalisation d'un hôpital de 60 lits à Rouissat"/>
    <n v="2013"/>
    <n v="500000"/>
    <n v="2906000"/>
    <n v="2706416.0718299998"/>
    <n v="737492.51922999998"/>
    <m/>
    <n v="0.65"/>
    <m/>
    <s v="En cours"/>
  </r>
  <r>
    <x v="2"/>
    <x v="16"/>
    <s v="PSD"/>
    <s v="027:Santé"/>
    <m/>
    <m/>
    <m/>
    <s v="N.1.027.105.01.4830.000.030.18.004_x000a_ Etude ,suivi , réalisation et équipement d'un Centre Hospitalo-universitaire de 400 lits à Ouargla"/>
    <n v="2018"/>
    <n v="5000000"/>
    <n v="25000000"/>
    <n v="23977964.659110002"/>
    <n v="3893705.9654099997"/>
    <m/>
    <n v="0.15"/>
    <m/>
    <s v="En cours_x000a_"/>
  </r>
  <r>
    <x v="2"/>
    <x v="16"/>
    <s v="PSD"/>
    <s v="051:Hydraulique"/>
    <m/>
    <m/>
    <m/>
    <s v="N.1.051.096.01.4830.000.030.22.006_x000a_Réalisation d'une système d'évacuation des eaux pour le nouveau pole Ain beida , wilaya de Ouargla ( 02 tations de refoulement ,01 station d'épuration d'une capacité de 35000 eq/h et 26,5 kms de conduites de refoulement )"/>
    <n v="2022"/>
    <n v="1400000"/>
    <n v="1400000"/>
    <n v="1383159.6507000001"/>
    <n v="1061921.2086199999"/>
    <m/>
    <n v="1"/>
    <m/>
    <s v="en cours d'achevement "/>
  </r>
  <r>
    <x v="2"/>
    <x v="17"/>
    <s v="PSD"/>
    <s v="021:Habitat, Urbanisme et Ville"/>
    <s v="Programme (80): Urbanisme et aménagement."/>
    <s v="S.Programme (02): Aménagement du foncier."/>
    <m/>
    <s v="NE5.721.3.268.583.22.02_x000a_N.1.021.080.02.4855.000.055.22.002."/>
    <m/>
    <n v="3307000"/>
    <n v="3307000"/>
    <n v="2573379"/>
    <n v="883361"/>
    <m/>
    <n v="70"/>
    <m/>
    <m/>
  </r>
  <r>
    <x v="2"/>
    <x v="17"/>
    <s v="PSD"/>
    <s v="021:Habitat, Urbanisme et Ville"/>
    <s v="Programme (80): Urbanisme et aménagement."/>
    <s v="S.Programme (02): Aménagement du foncier."/>
    <m/>
    <s v="SE5.721.3.268.583.18.04_x000a_S.1.021.080.02.4855.000.055.18.004."/>
    <m/>
    <n v="1130000"/>
    <n v="1130000"/>
    <n v="221270"/>
    <n v="221270"/>
    <m/>
    <n v="0"/>
    <m/>
    <s v="Opération (commune) a été notifiée à la wilaya de Ouargla en 2018 et transférée (partiellement) à wilaya de Touggourt en date du 27/12/2023."/>
  </r>
  <r>
    <x v="2"/>
    <x v="17"/>
    <s v="PSD"/>
    <s v="027:Santé"/>
    <s v="Programme (105): Prévention et soins."/>
    <s v="S.Programme (01): Prévention et soins."/>
    <m/>
    <s v="NK5.731.1.268.583.13.01_x000a_N.1.027.105.01.4855.000.055.13.003."/>
    <m/>
    <n v="950000"/>
    <n v="1550000"/>
    <n v="1248685"/>
    <n v="1248685"/>
    <m/>
    <n v="30"/>
    <m/>
    <s v="Opération a été notifiée à la wilaya de Ouargla en 2013 et transférée à wilaya de Touggourt en Juin 2022."/>
  </r>
  <r>
    <x v="2"/>
    <x v="17"/>
    <s v="PSD"/>
    <s v="027:Santé"/>
    <s v="Programme (105): Prévention et soins."/>
    <s v="S.Programme (01): Prévention et soins."/>
    <m/>
    <s v="SF5.731.1.268.583.07.02_x000a_S.1.027.105.01.4855.000.055.07.009."/>
    <m/>
    <n v="1279583"/>
    <n v="1279583"/>
    <n v="1226844"/>
    <n v="239020"/>
    <m/>
    <n v="98"/>
    <m/>
    <s v="Opération a été notifiée à la wilaya de Ouargla en 2013 et transférée à la wilaya de Touggourt en date du 23/10/2023."/>
  </r>
  <r>
    <x v="2"/>
    <x v="18"/>
    <s v="PSD"/>
    <s v="006:Justice"/>
    <s v="Programme : Administration pénitentiaire"/>
    <s v="Sous-programme : Soutien administratif"/>
    <s v="S1.006.022.04.4839.000.039.06.001"/>
    <s v="Réalisation et équipement d'un établissement de rééducation de 500 places à El-Oued"/>
    <s v="2006"/>
    <n v="900000"/>
    <n v="2316607"/>
    <n v="29895"/>
    <n v="28459.572620000003"/>
    <m/>
    <n v="0"/>
    <m/>
    <s v="Opération Gelée"/>
  </r>
  <r>
    <x v="2"/>
    <x v="18"/>
    <s v="PSD"/>
    <s v="006:Justice"/>
    <s v="Programme : Administration pénitentiaire"/>
    <s v="Sous-programme : Soutien administratif"/>
    <s v="S1.006.022.04.4839.000.039.07.002"/>
    <s v="Réalisation et équipement d'un établissement de prévention de 300 détenus à Guemar"/>
    <s v="2007"/>
    <n v="500000"/>
    <n v="1800000"/>
    <n v="16640"/>
    <n v="16310.22517"/>
    <m/>
    <n v="0"/>
    <m/>
    <s v="Opération Gelée"/>
  </r>
  <r>
    <x v="2"/>
    <x v="18"/>
    <s v="PSD"/>
    <s v="011:Education Nationale"/>
    <s v="Programme : Enseignement"/>
    <s v="Sous-programme : Enseignement préparatoire et primaire"/>
    <s v="N1.011.044.01.4839.000.039.10.001"/>
    <s v="Etude, construction et équipement de 272 classes dont 40 groupes scolaires type 33B+5C+2D, 05 classes en extension et 40 logements d’astreinte."/>
    <n v="2010"/>
    <n v="1044000"/>
    <n v="1527000"/>
    <n v="1490013"/>
    <n v="1478610.8300900001"/>
    <m/>
    <n v="1"/>
    <m/>
    <s v="Achevée"/>
  </r>
  <r>
    <x v="2"/>
    <x v="18"/>
    <s v="PSD"/>
    <s v="012:Enseignement Supérieur et  Recherche Scientifique"/>
    <s v="Programme : Enseignement et formation supérieurs"/>
    <s v="Sous-programme : Premier et deuxième cycles d'enseignement"/>
    <s v="N1.012.049.01.4839.000.039.11.001"/>
    <s v="Réalisation de 6000 places pédagogiques"/>
    <n v="2011"/>
    <n v="2310000"/>
    <n v="3104000"/>
    <n v="3065910"/>
    <n v="3057058.8769800002"/>
    <m/>
    <n v="1"/>
    <m/>
    <s v="Achevée"/>
  </r>
  <r>
    <x v="2"/>
    <x v="18"/>
    <s v="PSD"/>
    <s v="019:Industrie et Production Pharmaceutique"/>
    <s v="Programme : Appui à l'investissement"/>
    <s v="Sous-programme : Promotion de l'investissement"/>
    <s v="N1.019.074.01.4839.000.039.18.003"/>
    <s v="Réalisation d’une Zone Industrielle à Guemar Wilaya d’EL-Oued (Tranche 2)."/>
    <n v="2018"/>
    <n v="2000000"/>
    <n v="2000000"/>
    <n v="1691351"/>
    <n v="957852.66949999996"/>
    <m/>
    <n v="0.6"/>
    <m/>
    <s v="En Cours "/>
  </r>
  <r>
    <x v="2"/>
    <x v="18"/>
    <s v="PSD"/>
    <s v="021:Habitat, Urbanisme et Ville"/>
    <s v="Programme : Logement"/>
    <s v="Sous-programme : Logement public locatif"/>
    <s v="C1.021.079.01.4839.000.039.14.001"/>
    <s v="Etude et réalisation de 1000 logements LPL"/>
    <n v="2014"/>
    <n v="2800000"/>
    <n v="2856358"/>
    <n v="2854809"/>
    <n v="2714835.5651700003"/>
    <m/>
    <n v="1"/>
    <m/>
    <s v="Achevée"/>
  </r>
  <r>
    <x v="2"/>
    <x v="18"/>
    <s v="PSD"/>
    <s v="021:Habitat, Urbanisme et Ville"/>
    <s v="Programme : Urbanisme et aménagement"/>
    <s v="Sous-programme : Aménagement du foncier"/>
    <s v="N1.021.080.02.4839.000.039.22.001"/>
    <s v="Travaux d'amenées en hors site au niveau de 07 lotissements urbains (4074 lots) à travers les communes de Guemar, Taghzout, Hassi khalifa, Debila, Ourmes, Reguiba et Bayada (wilaya d'El-Oued)"/>
    <n v="2022"/>
    <n v="1350000"/>
    <n v="1350000"/>
    <n v="434473"/>
    <n v="102459.8625"/>
    <m/>
    <n v="0.25"/>
    <m/>
    <s v="En cours"/>
  </r>
  <r>
    <x v="2"/>
    <x v="18"/>
    <s v="PSD"/>
    <s v="021:Habitat, Urbanisme et Ville"/>
    <s v="Programme : Urbanisme et aménagement"/>
    <s v="Sous-programme : Aménagement du foncier"/>
    <s v="C1.021.080.02.4839.000.039.18.002"/>
    <s v="Travaux de VRD des lotissements créés dans le cadre de développement de l'offre foncière publique dans les wilayas du Sud - Programme 2018"/>
    <n v="2018"/>
    <n v="2300000"/>
    <n v="2300000"/>
    <n v="2244858"/>
    <n v="1925463.4642"/>
    <m/>
    <n v="0.8"/>
    <m/>
    <s v="En Cours "/>
  </r>
  <r>
    <x v="2"/>
    <x v="18"/>
    <s v="PSD"/>
    <s v="021:Habitat, Urbanisme et Ville"/>
    <s v="Programme : Urbanisme et aménagement"/>
    <s v="Sous-programme : Aménagement du foncier"/>
    <s v="C1.021.080.02.4839.000.039.18.003"/>
    <s v="Travaux de VRD de d'habitat rural groupé à travers les wilayas du Sud - Programme 2018"/>
    <n v="2018"/>
    <n v="1000000"/>
    <n v="1000000"/>
    <n v="727956"/>
    <n v="618847.92944999994"/>
    <m/>
    <n v="0.56000000000000005"/>
    <m/>
    <s v="En Cours "/>
  </r>
  <r>
    <x v="2"/>
    <x v="18"/>
    <s v="PSD"/>
    <s v="021:Habitat, Urbanisme et Ville"/>
    <s v="Programme : Urbanisme et aménagement"/>
    <s v="Sous-programme : Aménagement du foncier"/>
    <s v="C1.021.080.02.4839.000.039.20.004"/>
    <s v="Etude, suivi et réalisation des travaux de VRD des lotissements créés dans le cadre de développement de l’offre foncière publique dans les wilayas "/>
    <n v="2020"/>
    <n v="4000000"/>
    <n v="4000000"/>
    <n v="3880909"/>
    <n v="2755539.2608399997"/>
    <m/>
    <n v="0.65"/>
    <m/>
    <s v="En Cours"/>
  </r>
  <r>
    <x v="2"/>
    <x v="18"/>
    <s v="PSD"/>
    <s v="024:Travaux Publics et Infrastructures de Base"/>
    <s v="Programme : Infrastructures routières et autoroutières"/>
    <s v="Sous-programme : Développement des infrastructures routières"/>
    <s v="N1.024.090.01.4039.000.039.17.001"/>
    <s v="Dédoublement de RN 48 avec rectification du profil en travers de la chaussée existante entre Guemar et Stil sur 125 km (1ère tranche sur 35 km à partir de Guemar du PK 90+000 au PK 125 + 000)"/>
    <n v="2017"/>
    <n v="2500000"/>
    <n v="4043000"/>
    <n v="3914424"/>
    <n v="3897680.6171900001"/>
    <m/>
    <n v="0.95"/>
    <m/>
    <s v="En Cours "/>
  </r>
  <r>
    <x v="2"/>
    <x v="18"/>
    <s v="PSD"/>
    <s v="027:Santé"/>
    <s v="Programme : Prévention et Soins"/>
    <s v="Sous-programme : Prévention et Soins"/>
    <s v="N1.027.105.01.4839.000.039.06.001"/>
    <s v="Etude, suivi et réalisation d'un Hôpital 60 lits à Debila"/>
    <s v="2006"/>
    <n v="1000000"/>
    <n v="1000000"/>
    <n v="165893"/>
    <n v="62104.633000000002"/>
    <m/>
    <n v="0.05"/>
    <m/>
    <s v="En Cours"/>
  </r>
  <r>
    <x v="2"/>
    <x v="18"/>
    <s v="PSD"/>
    <s v="027:Santé"/>
    <s v="Programme : Prévention et Soins"/>
    <s v="Sous-programme : Prévention et Soins"/>
    <s v="N1.027.105.01.4839.000.039.16.011"/>
    <s v="Acquisition d'équipements au profit du CAC de El-Oued"/>
    <s v="2016"/>
    <n v="600000"/>
    <n v="1410000"/>
    <n v="1115018"/>
    <n v="935632.54171999998"/>
    <m/>
    <n v="0.9"/>
    <m/>
    <s v="En Cours "/>
  </r>
  <r>
    <x v="2"/>
    <x v="18"/>
    <s v="PSD"/>
    <s v="027:Santé"/>
    <s v="Programme : Prévention et Soins"/>
    <s v="Sous-programme : Prévention et Soins"/>
    <s v="C1.027.105.01.4839.000.039.14.012"/>
    <s v="Etude, réalisation et équipement d'un hôpital EHS Mère et Enfant à El-Oued  "/>
    <s v="2014"/>
    <n v="2800000"/>
    <n v="4975000"/>
    <n v="4573964"/>
    <n v="3481534.4893899993"/>
    <m/>
    <n v="1"/>
    <m/>
    <s v="Achevée"/>
  </r>
  <r>
    <x v="2"/>
    <x v="19"/>
    <s v="PSD"/>
    <s v="006:Justice"/>
    <s v="Programme : &quot;022&quot;Administration Pénitentiaire"/>
    <s v="Sous Programme :&quot; 04&quot; Soutient Administratif"/>
    <s v="Réalisation et équipement d'un établissement de prévention de 300 détenus à Djamaa_x000a_N.1.006.022.04.4857.000.057.22.002"/>
    <s v="Réalisation et équipement d'un établissement de prévention de 300 détenus à Djamaa_x000a_N.1.006.022.04.4857.000.057.22.002"/>
    <n v="2022"/>
    <n v="1391251"/>
    <n v="1391251"/>
    <n v="863681"/>
    <n v="13744"/>
    <m/>
    <n v="0.55000000000000004"/>
    <m/>
    <s v="En Cours"/>
  </r>
  <r>
    <x v="2"/>
    <x v="19"/>
    <s v="PSD"/>
    <s v="006:Justice"/>
    <s v="Programme : &quot;022&quot;Administration Pénitentiaire"/>
    <s v="Sous Programme :&quot; 04&quot; Soutient Administratif"/>
    <s v="Réalisation d'un E,P  de 300 détenus à M'ghaier_x000a_N.1.006.022.04.4857.000.057.22.003"/>
    <s v="Réalisation d'un E,P  de 300 détenus à M'ghaier_x000a_N.1.006.022.04.4857.000.057.22.003"/>
    <n v="2022"/>
    <n v="1796366"/>
    <n v="1796366"/>
    <n v="122598"/>
    <n v="245"/>
    <m/>
    <n v="0"/>
    <m/>
    <s v="En Cours"/>
  </r>
  <r>
    <x v="2"/>
    <x v="19"/>
    <s v="PSD"/>
    <s v="024:Travaux Publics et Infrastructures de Base"/>
    <s v="Programme : &quot;090&quot;infrastructures routières et autoroutières"/>
    <s v="Sous Programme :&quot; 01&quot; Développement des Infrastructures Routières"/>
    <s v="Dédoublement de la R03 (1ére tranche sur 20km)_x000a_N.1.024.090.01.4057.000.057.22.001"/>
    <s v="Dédoublement de la R03 (1ére tranche sur 20km)_x000a_N.1.024.090.01.4057.000.057.22.001"/>
    <n v="2022"/>
    <n v="1292512"/>
    <n v="1402868"/>
    <n v="1371741"/>
    <n v="1233334"/>
    <m/>
    <n v="0.95"/>
    <m/>
    <s v="En Cours"/>
  </r>
  <r>
    <x v="2"/>
    <x v="19"/>
    <s v="PSD"/>
    <s v="027:Santé"/>
    <s v="Programme : &quot;105&quot; Prévention et Soins"/>
    <s v="Sous Programme :&quot; 01&quot; Prévention et Soins"/>
    <s v="Etude, réalisation et équipement d'un hôpital 120 lits à Djamaa_x000a_S.1.027.105.01.4857.000.057.22.001"/>
    <s v="Etude, réalisation et équipement d'un hôpital 120 lits à Djamaa_x000a_S.1.027.105.01.4857.000.057.22.001"/>
    <n v="2022"/>
    <n v="1749275"/>
    <n v="2749275"/>
    <n v="1661774"/>
    <n v="631367"/>
    <m/>
    <n v="0.9"/>
    <m/>
    <s v="En Cours"/>
  </r>
  <r>
    <x v="2"/>
    <x v="20"/>
    <s v="PSD"/>
    <s v="006:Justice"/>
    <s v="Programme 022. Administration pénitentiaire"/>
    <s v="Sous Programme 04. Soutien administratif"/>
    <m/>
    <s v="N.1.006.022.04.4007.000.007.04.001        N.D.5.853.3.262.107.04.01                                                  Réalisation d'un centre pénitentiaire pour mineurs"/>
    <n v="2004"/>
    <n v="200000"/>
    <n v="1135000"/>
    <n v="1083832"/>
    <n v="1012970"/>
    <m/>
    <n v="98"/>
    <m/>
    <m/>
  </r>
  <r>
    <x v="2"/>
    <x v="20"/>
    <s v="PSD"/>
    <s v="006:Justice"/>
    <s v="Programme 022. Administration pénitentiaire"/>
    <s v="Sous Programme 04. Soutien administratif"/>
    <m/>
    <s v="S.1.006.022.04.4007.000.007.07.003  S.F.5.853.3.262.107.07.01                                                    Réalisation et équipement d'un établissement de prévention de 1000 détenus à Biskra"/>
    <n v="2007"/>
    <n v="500000"/>
    <n v="5129400"/>
    <n v="89285"/>
    <n v="64133"/>
    <m/>
    <n v="0"/>
    <m/>
    <s v="Gelée"/>
  </r>
  <r>
    <x v="2"/>
    <x v="20"/>
    <s v="PSD"/>
    <s v="012:Enseignement Supérieur et  Recherche Scientifique"/>
    <s v="Programme 049. Enseignement et formation supérieurs"/>
    <s v="Sous Programme 01. 1er et 2ème cycles d’enseignement"/>
    <m/>
    <s v="N.1.012.049.01.4006.000.007.11.004   N.K.5.621.2.262.107.11.01                                                            Suivi et réalisation de 6000 places pédagogiques"/>
    <n v="2011"/>
    <n v="2310000"/>
    <n v="3220800"/>
    <n v="2573730"/>
    <n v="2290066"/>
    <m/>
    <n v="98"/>
    <m/>
    <s v="4000 places achevée et fonctionnele. 2000 places en cours à 98%"/>
  </r>
  <r>
    <x v="2"/>
    <x v="20"/>
    <s v="PSD"/>
    <s v="012:Enseignement Supérieur et  Recherche Scientifique"/>
    <s v="Programme 051. Vie estudiantine"/>
    <s v="Sous Programme 01. Œuvres universitaires"/>
    <m/>
    <s v="N.1.012.051.01.4005.000.007.11.007 N.K.5.621.5.262.107.11.01                                                                Suivi et réalisation de 3000 lits  d'hébergement"/>
    <n v="2011"/>
    <n v="1422000"/>
    <n v="1568740"/>
    <n v="1514318"/>
    <n v="1505560"/>
    <m/>
    <n v="100"/>
    <m/>
    <s v="Reste paiement de créances"/>
  </r>
  <r>
    <x v="2"/>
    <x v="20"/>
    <s v="PSD"/>
    <s v="014:Culture et Arts"/>
    <s v="Programme 057. Patrimoine culturel"/>
    <s v="Sous Programme 01. Protection, valorisation et exploitation du patrimoine culturel"/>
    <m/>
    <s v="S.1.014.057.01.4807.000.007.14.002  FSDRS.75.262.107.14.01                                                                           Etude, réalisation et équipement d'un musée pluridisciplinaire à Biskra"/>
    <n v="2014"/>
    <n v="1600000"/>
    <n v="1600000"/>
    <n v="0"/>
    <n v="0"/>
    <m/>
    <n v="0"/>
    <m/>
    <s v="Evaluation B.E.T en cours"/>
  </r>
  <r>
    <x v="2"/>
    <x v="20"/>
    <s v="PSD"/>
    <s v="015:Sports"/>
    <s v="Programme 060. Sports"/>
    <s v="Sous Programme 01. Jeunes talents, sports d'élite et de haut niveau"/>
    <m/>
    <s v="N.1.015.060.01.4006.000.007.06.005 N.F.5.742.8.262.107.06.12                                                    Etude, réalisation et équipement d'un centre de regroupement pour jeunes talents en football"/>
    <n v="2006"/>
    <n v="400000"/>
    <n v="1326178"/>
    <n v="1317631"/>
    <n v="1309697"/>
    <m/>
    <n v="100"/>
    <m/>
    <s v="Reste paiement de créances"/>
  </r>
  <r>
    <x v="2"/>
    <x v="20"/>
    <s v="PSD"/>
    <s v="019:Industrie et Production Pharmaceutique"/>
    <s v="Programme 074. Appui à l'investissement"/>
    <s v="Sous Programme 01. Promotion de l'investissement"/>
    <m/>
    <s v="N.1.019.074.01.4002.000.007.18.008  N.E.5.176.3.262.107.18.01                                    Réalisation d'une Zone Industrielle à Oumeche, wilaya de Biskra, (tranche 1)"/>
    <n v="2018"/>
    <n v="800000"/>
    <n v="800000"/>
    <n v="683885"/>
    <n v="72295"/>
    <m/>
    <n v="10"/>
    <m/>
    <m/>
  </r>
  <r>
    <x v="2"/>
    <x v="20"/>
    <s v="PSD"/>
    <s v="019:Industrie et Production Pharmaceutique"/>
    <s v="Programme 074. Appui à l'investissement"/>
    <s v="Sous Programme 01. Promotion de l'investissement"/>
    <m/>
    <s v="N.1.019.074.01.4002.000.007.18.009  N.E.5.176.3.262.107.18.02                                                   Réalisation d'une zone Industrielle à Oumeche, wilaya de Biskra, (tranche 2)"/>
    <n v="2018"/>
    <n v="1200000"/>
    <n v="1200000"/>
    <n v="717230"/>
    <n v="182169"/>
    <m/>
    <n v="35"/>
    <m/>
    <m/>
  </r>
  <r>
    <x v="2"/>
    <x v="20"/>
    <s v="PSD"/>
    <s v="019:Industrie et Production Pharmaceutique"/>
    <s v="Programme 074. Appui à l'investissement"/>
    <s v="Sous Programme 01. Promotion de l'investissement"/>
    <m/>
    <s v="S.1.019.074.01.4002.000.007.14.002  FSDRS.17.262.107.14.02                                                      Etude et aménagement de deux (02) nouvelles Zones d'activite (Communes de Tolga et Branis)"/>
    <n v="2014"/>
    <n v="1000000"/>
    <n v="1000000"/>
    <n v="11762"/>
    <n v="2999"/>
    <m/>
    <n v="0"/>
    <m/>
    <s v="Etude achevée. Travaux d'aménagement : choix entreprise en cours"/>
  </r>
  <r>
    <x v="2"/>
    <x v="20"/>
    <s v="PSD"/>
    <s v="024:Travaux Publics et Infrastructures de Base"/>
    <s v="Programme 090. Infrastructures routières et autoroutières"/>
    <s v="Sous Programme 01. Développement des infrastructures routières"/>
    <m/>
    <s v="N.1.024.090.01.4007.000.007.21.004 N.E.5.521.2.262.107.21.02                                                  Réalisation du dédoublement de la RN83 sur 15km"/>
    <n v="2021"/>
    <n v="1000000"/>
    <n v="1000000"/>
    <n v="975633"/>
    <n v="952835"/>
    <m/>
    <n v="100"/>
    <m/>
    <s v="Reste indemnisation expropriation"/>
  </r>
  <r>
    <x v="2"/>
    <x v="20"/>
    <s v="PSD"/>
    <s v="027:Santé"/>
    <s v="Programme 105. Prévention et soins"/>
    <s v="Sous Programme 01. Prévention et soins"/>
    <m/>
    <s v="N.1.027.105.01.4007.000.007.06.006 N.F.5.731.1.262.107.06.01                                                   Réalisation d'un hopital psychiatrique de 120 lits"/>
    <n v="2006"/>
    <n v="345000"/>
    <n v="1195000"/>
    <n v="1187723"/>
    <n v="1125550"/>
    <m/>
    <n v="95"/>
    <m/>
    <s v="Hôpital achevée et fonctionnelle. Reste installation chauffage central en cours à 85%"/>
  </r>
  <r>
    <x v="2"/>
    <x v="20"/>
    <s v="PSD"/>
    <s v="027:Santé"/>
    <s v="Programme 105. Prévention et soins"/>
    <s v="Sous Programme 01. Prévention et soins"/>
    <m/>
    <s v="N.1.027.105.01.4007.000.007.10.010  N.K.5.731.3.262.107.10.01                                       Equipement de l'Hôpital de psychiatrie 120 lits"/>
    <n v="2010"/>
    <n v="200000"/>
    <n v="200000"/>
    <n v="165325"/>
    <n v="165325"/>
    <m/>
    <n v="98"/>
    <m/>
    <s v="Reste lot : Electro-ménager + buanderie (marché en cours d'engagement )"/>
  </r>
  <r>
    <x v="2"/>
    <x v="20"/>
    <s v="PSD"/>
    <s v="027:Santé"/>
    <s v="Programme 105. Prévention et soins"/>
    <s v="Sous Programme 01. Prévention et soins"/>
    <m/>
    <s v="N.1.027.105.01.4007.000.007.08.007 N.F.5.731.1.262.107.08.02                                                   Etude et réalisation d'un hôpital 60 lits à Elkantara"/>
    <n v="2008"/>
    <n v="600000"/>
    <n v="1828983"/>
    <n v="1605246"/>
    <n v="1178978"/>
    <m/>
    <n v="50"/>
    <m/>
    <s v="Montant de la réevaluation 498.983.000 DA notifié en 2025"/>
  </r>
  <r>
    <x v="2"/>
    <x v="20"/>
    <s v="PSD"/>
    <s v="027:Santé"/>
    <s v="Programme 105. Prévention et soins"/>
    <s v="Sous Programme 01. Prévention et soins"/>
    <m/>
    <s v="N.1.027.105.01.4007.000.007.15.012 N.L.5.731.3.262.107.15.01            _x000a_Acquisition d'équipements médicaux de l'hôpital de 60 lits à El-Kantara"/>
    <n v="2015"/>
    <n v="300000"/>
    <n v="300000"/>
    <n v="179497"/>
    <n v="15390"/>
    <m/>
    <n v="5"/>
    <m/>
    <s v="Procédure en cours"/>
  </r>
  <r>
    <x v="2"/>
    <x v="20"/>
    <s v="PSD"/>
    <s v="027:Santé"/>
    <s v="Programme 105. Prévention et soins"/>
    <s v="Sous Programme 01. Prévention et soins"/>
    <m/>
    <s v="N.1.027.105.01.4007.000.007.15.013 N.L.5.731.3.262.107.15.02                         _x000a_Acquisition d'équipement collectif de l'hôpital de 60 lits à   El-Kantara"/>
    <n v="2015"/>
    <n v="50000"/>
    <n v="50000"/>
    <n v="18287"/>
    <n v="14029"/>
    <m/>
    <n v="28"/>
    <m/>
    <s v="Procédure en cours"/>
  </r>
  <r>
    <x v="2"/>
    <x v="20"/>
    <s v="PSD"/>
    <s v="027:Santé"/>
    <s v="Programme 105. Prévention et soins"/>
    <s v="Sous Programme 01. Prévention et soins"/>
    <m/>
    <s v="N.1.027.105.01.4007.000.007.13.020 N.K.5.733.9.262.107.13.02                                                   Etude et suivi pour la Réalisation d'une maternite 80 lits à Bordj Ben Azzouz"/>
    <n v="2013"/>
    <n v="60000"/>
    <n v="60000"/>
    <n v="55040"/>
    <n v="706"/>
    <m/>
    <n v="50"/>
    <m/>
    <s v="Etude achevée, Reste suivi  "/>
  </r>
  <r>
    <x v="2"/>
    <x v="20"/>
    <s v="PSD"/>
    <s v="027:Santé"/>
    <s v="Programme 105. Prévention et soins"/>
    <s v="Sous Programme 01. Prévention et soins"/>
    <m/>
    <s v="N.1.027.105.01.4007.000.007.14.017 N.K.5.733.1.262.107.14.01                                                   Réalisation et équipement d'une maternite 80 lits à Bordj Ben Azzouz"/>
    <n v="2014"/>
    <n v="600000"/>
    <n v="2258000"/>
    <n v="207"/>
    <n v="0"/>
    <m/>
    <n v="0"/>
    <m/>
    <s v="Appel d'offre lancé"/>
  </r>
  <r>
    <x v="2"/>
    <x v="20"/>
    <s v="PSD"/>
    <s v="027:Santé"/>
    <s v="Programme 105. Prévention et soins"/>
    <s v="Sous Programme 01. Prévention et soins"/>
    <m/>
    <s v="S.1.027.105.01.4007.000.007.14.023  FSDRS.73.262.107.14.01                                                                   Etude, suivi, réalisation et equipement d'un hopital de 240 lits à Biskra (Remplacement de l'hopital Hakime Saadane)"/>
    <n v="2014"/>
    <n v="4000000"/>
    <n v="8983000"/>
    <n v="3690356"/>
    <n v="891936"/>
    <m/>
    <n v="35"/>
    <m/>
    <s v="Montant de la réevaluation 4.983.000.000 DA notifié en 2025 "/>
  </r>
  <r>
    <x v="2"/>
    <x v="20"/>
    <s v="PSD"/>
    <s v="027:Santé"/>
    <s v="Programme 105. Prévention et soins"/>
    <s v="Sous Programme 01. Prévention et soins"/>
    <m/>
    <s v="S.1.027.105.01.4007.000.007.14.024  FSDRS.73.262.107.14.03                                                                       Etude, suivi, réalisation et equipement d'un hopital de 60 lits (Cardio-vasculaire) à Biskra"/>
    <n v="2014"/>
    <n v="1200000"/>
    <n v="2464000"/>
    <n v="123376"/>
    <n v="2372"/>
    <m/>
    <n v="25"/>
    <m/>
    <s v="Etude achevée. Réalisation : Appel d'offre lancé"/>
  </r>
  <r>
    <x v="2"/>
    <x v="20"/>
    <s v="PSD"/>
    <s v="027:Santé"/>
    <s v="Programme 094. Approvisionnement en eau potable et industrielle"/>
    <s v="Sous Programme 01. Adduction et réseaux de distribution en eau potable et industrielle"/>
    <m/>
    <s v="N.1.051.094.01.4007.000.007.17.002 N.E.5.341.8.262.107.17.01                                                   Réalisation du système d'AEP du nouveau pôle Urbain Zhun Ouest-Biskra"/>
    <n v="2017"/>
    <n v="500000"/>
    <n v="1000000"/>
    <n v="881930"/>
    <n v="563865"/>
    <m/>
    <n v="90"/>
    <m/>
    <m/>
  </r>
  <r>
    <x v="2"/>
    <x v="20"/>
    <s v="PSD"/>
    <s v="051:Hydraulique"/>
    <s v="Programme 096. Assainissement et protection du milieu naturel"/>
    <s v="Sous Programme 01. Réseaux d'assainissement et système d'épuration"/>
    <m/>
    <s v="N.1.051.096.01.4007.000.007.06.005 N.F.5.342.3.262.107.06.01                                                   Réalisation de STEP de Biskra"/>
    <n v="2006"/>
    <n v="2000000"/>
    <n v="4384000"/>
    <n v="4040539"/>
    <n v="1092885"/>
    <m/>
    <n v="48"/>
    <m/>
    <m/>
  </r>
  <r>
    <x v="2"/>
    <x v="20"/>
    <s v="PSD"/>
    <s v="051:Hydraulique"/>
    <s v="Programme 096. Assainissement et protection du milieu naturel"/>
    <s v="Sous Programme 01. Réseaux d'assainissement et système d'épuration"/>
    <m/>
    <s v="N.1.051.096.01.4007.000.007.12.003 N.K.5.342.2.262.107.12.02                                           Réalisation et extension des collecteurs d'assainissement de dix (10) centres à travers la Wilaya"/>
    <n v="2012"/>
    <n v="1000000"/>
    <n v="1282330"/>
    <n v="1276755"/>
    <n v="1250468"/>
    <m/>
    <n v="100"/>
    <m/>
    <s v="Clôture en cours"/>
  </r>
  <r>
    <x v="2"/>
    <x v="21"/>
    <s v="PSD"/>
    <s v="021:Habitat, Urbanisme et Ville"/>
    <s v="Programme (080): Urbanisme et aménagement"/>
    <s v="Sous Programme (02): Aménagement du foncier"/>
    <m/>
    <s v="N.1.021.080.02.4851.000.051.22.001_x000a_      Travaux d’amenées  en hors site au niveau de deux lotissements urbains (3 137 lots) à travers les communes de Ouled Djellal et Sidi Khaled (wilaya  de Ouled Djellal)"/>
    <n v="2022"/>
    <n v="1630000"/>
    <n v="1630000"/>
    <n v="1615525.97621"/>
    <n v="1041339.69309"/>
    <m/>
    <n v="0.8"/>
    <m/>
    <s v="في طور الإنجاز"/>
  </r>
  <r>
    <x v="2"/>
    <x v="21"/>
    <s v="PSD"/>
    <s v="027:Santé"/>
    <s v="Programme (105): Prévention et soins"/>
    <s v="Sous Programme (01): Prévention et soins"/>
    <m/>
    <s v="N.1.027.105.01.4851.000.051.23.001_x000a_            Etude, suivi et réalisation d'un complexe mère et enfant de 80 lits       à Ouled Djellal"/>
    <n v="2022"/>
    <n v="2400000"/>
    <n v="2400000"/>
    <n v="152003.33850000001"/>
    <n v="0"/>
    <m/>
    <s v="20%_x000a_( الدراسة )"/>
    <m/>
    <s v="في طور الدراسة _x000a_(العملية تحتاج الى إعادة التقييم)"/>
  </r>
  <r>
    <x v="2"/>
    <x v="21"/>
    <s v="PSD"/>
    <s v="027:Santé"/>
    <s v="Programme (105): Prévention et soins"/>
    <s v="Sous Programme (01): Prévention et soins"/>
    <m/>
    <s v="N.1.027.105.01.4851.000.051.24.002_x000a_Etude, suivi et réalisation d'un hôpital de 120 lits à Ouled Djellal"/>
    <n v="2022"/>
    <n v="3206617"/>
    <n v="3206617"/>
    <n v="222559.27"/>
    <n v="0"/>
    <m/>
    <s v="70%_x000a_( الدراسة )"/>
    <m/>
    <s v="في طور الدراسة _x000a_(العملية تحتاج الى إعادة التقييم)"/>
  </r>
  <r>
    <x v="2"/>
    <x v="21"/>
    <s v="PSD"/>
    <s v="051:Hydraulique"/>
    <s v="Programme (096): Assainissement et protection du milieu naturel"/>
    <s v="Sous Programme (01): Réseaux d'assainissement et Système d'épuration"/>
    <m/>
    <s v="N.1.051.096.01.4851.000.051.22.001_x000a_Réalisation de la STEP de Ouled Djellal et Sidi Khaled "/>
    <n v="2022"/>
    <n v="3780000"/>
    <n v="3780000"/>
    <n v="3410044.4959"/>
    <n v="0"/>
    <m/>
    <n v="0.05"/>
    <m/>
    <s v="في طور الإنجاز"/>
  </r>
  <r>
    <x v="2"/>
    <x v="22"/>
    <s v="PSD"/>
    <s v="051:Hydraulique"/>
    <s v="assainissement et protection du milieu naturel "/>
    <s v="Réseaux d'assainissement et systèmes d'épuration "/>
    <m/>
    <s v="Réalisation des collecteurs principaux à travers les communes de ghardaia ( sur 55.000 ml )                                                                                                               N1 051 096 01 4847 000 047 22 002"/>
    <n v="2022"/>
    <n v="1000000"/>
    <n v="1000000"/>
    <n v="989494.98604999995"/>
    <n v="456955.25388999999"/>
    <m/>
    <n v="0.6"/>
    <m/>
    <s v="En cours"/>
  </r>
  <r>
    <x v="2"/>
    <x v="22"/>
    <s v="PSD"/>
    <s v="051:Hydraulique"/>
    <s v="assainissement et protection du milieu naturel "/>
    <s v="Réseaux d'assainissement et systèmes d'épuration "/>
    <m/>
    <s v="Dédoublement du collecteur par la réalisation d'une galerie ovoidale sur 4.500ml N1 051 096 01 4847 000 047 22 003"/>
    <n v="2022"/>
    <n v="1500000"/>
    <n v="1500000"/>
    <n v="517232.25"/>
    <n v="0"/>
    <m/>
    <n v="0.05"/>
    <m/>
    <s v="En cours"/>
  </r>
  <r>
    <x v="2"/>
    <x v="22"/>
    <s v="PSD"/>
    <s v="051:Hydraulique"/>
    <s v="assainissement et protection du milieu naturel "/>
    <s v="Réseaux d'assainissement et systèmes d'épuration "/>
    <m/>
    <s v="Assainissement et protection contre les crues de la vallée du M'zab (2ème tranche) N1 051 096 01 4847 000 047 22 001"/>
    <s v="2006"/>
    <n v="1200000"/>
    <n v="3130000"/>
    <n v="3087749.5848300001"/>
    <n v="3084348.60507"/>
    <m/>
    <n v="1"/>
    <m/>
    <s v="Achevée, à cloturer"/>
  </r>
  <r>
    <x v="2"/>
    <x v="22"/>
    <s v="PSD"/>
    <s v="051:Hydraulique"/>
    <s v="assainissement et protection du milieu naturel "/>
    <s v="Réseaux d'assainissement et systèmes d'épuration "/>
    <m/>
    <s v="Approvisionnement en eau potable et industrielle "/>
    <m/>
    <m/>
    <m/>
    <m/>
    <m/>
    <m/>
    <m/>
    <m/>
    <m/>
  </r>
  <r>
    <x v="2"/>
    <x v="22"/>
    <s v="PSD"/>
    <s v="051:Hydraulique"/>
    <s v="assainissement et protection du milieu naturel "/>
    <s v="Réseaux d'assainissement et systèmes d'épuration "/>
    <m/>
    <s v="Adduction et réseaux de distribution en eau potable et industrielle"/>
    <m/>
    <m/>
    <m/>
    <m/>
    <m/>
    <m/>
    <m/>
    <m/>
    <m/>
  </r>
  <r>
    <x v="2"/>
    <x v="22"/>
    <s v="PSD"/>
    <s v="051:Hydraulique"/>
    <s v="assainissement et protection du milieu naturel "/>
    <s v="Réseaux d'assainissement et systèmes d'épuration "/>
    <m/>
    <s v="Réalisation de ( 11 ) ouvrages de stockage à travers la wilaya d'une capacité de stockage globale de 15.500 M                                                                                 N1 051 094 01 4847 000 047 22 001"/>
    <n v="2022"/>
    <n v="1000000"/>
    <n v="1000000"/>
    <n v="535696.97385000007"/>
    <n v="6120.9851500000004"/>
    <m/>
    <n v="0.1"/>
    <m/>
    <s v="En cours"/>
  </r>
  <r>
    <x v="2"/>
    <x v="22"/>
    <s v="PSD"/>
    <s v="022:Commerce Intérieur et Régulation du Marché National"/>
    <s v="admistratin generale "/>
    <s v="Soutien Administratif "/>
    <m/>
    <s v="Etude, réalisation et équipement d'une école de formation et de perfectionnement des agents de contrôle et de répression des fraudes à Ghardaïa                             N1 022 087 01 4847 000 047 09 001"/>
    <s v="2009"/>
    <n v="100000"/>
    <n v="1535000"/>
    <n v="38198.837469999999"/>
    <n v="31040.13953"/>
    <m/>
    <n v="0"/>
    <m/>
    <s v="Gelée"/>
  </r>
  <r>
    <x v="2"/>
    <x v="22"/>
    <s v="PSD"/>
    <s v="024:Travaux Publics et Infrastructures de Base"/>
    <s v="infrastructures routières et autoroutières "/>
    <s v="developpement des infrastructures routières"/>
    <m/>
    <s v="Dédoublement de la RN01 entre Ghardaia et Berriane sur 32 kms ( entre PK538+000 et PK621 + 000 )                                                                                N1 024 090 01 4047 000 047 12 002"/>
    <s v="2012"/>
    <n v="3000000"/>
    <n v="5000000"/>
    <n v="4962880.0656199995"/>
    <n v="4949597.8772999998"/>
    <m/>
    <n v="0.95"/>
    <m/>
    <s v="En cours"/>
  </r>
  <r>
    <x v="2"/>
    <x v="22"/>
    <s v="PSD"/>
    <s v="024:Travaux Publics et Infrastructures de Base"/>
    <s v="infrastructures routières et autoroutières "/>
    <s v="developpement des infrastructures routières"/>
    <m/>
    <s v="Dédoublement de la RN 49 entre carrefour RN 1/ RN 49 et carrefour RN 49 / cw 201 (zelfana) sur 20 Km ( 1ere tranche )                                                                N1 024 090 01 4047 000 047 21 003"/>
    <s v="2021"/>
    <n v="3000000"/>
    <n v="3000000"/>
    <n v="2799424.94264"/>
    <n v="2766528.7379000001"/>
    <m/>
    <n v="0.95"/>
    <m/>
    <s v="En cours"/>
  </r>
  <r>
    <x v="2"/>
    <x v="22"/>
    <s v="PSD"/>
    <s v="024:Travaux Publics et Infrastructures de Base"/>
    <s v="infrastructures routières et autoroutières "/>
    <s v="developpement des infrastructures routières"/>
    <m/>
    <s v="Dédoublement de la RN1 entre Berriane et la limite de la wilaya de Laghouat  sur 18 Km. S1 024 090 01 4047 000 047 14 006"/>
    <s v="2014"/>
    <n v="3000000"/>
    <n v="3000000"/>
    <n v="2944506"/>
    <n v="2730117"/>
    <m/>
    <n v="1"/>
    <m/>
    <s v="Achevée, à cloturer"/>
  </r>
  <r>
    <x v="2"/>
    <x v="22"/>
    <s v="PSD"/>
    <s v="012:Enseignement Supérieur et  Recherche Scientifique"/>
    <s v="vie estudiantine "/>
    <s v="ouevres universitères"/>
    <m/>
    <s v="Suivi et réalisation de 1000 lits d'hébergement                                                       N1 012 051 01 4034 000 047 12 001"/>
    <n v="2012"/>
    <n v="474000"/>
    <n v="1749100"/>
    <n v="1299672.7009000001"/>
    <n v="1239973.1208500003"/>
    <m/>
    <n v="0.8"/>
    <m/>
    <s v="En cours"/>
  </r>
  <r>
    <x v="2"/>
    <x v="22"/>
    <s v="PSD"/>
    <s v="012:Enseignement Supérieur et  Recherche Scientifique"/>
    <s v="vie estudiantine "/>
    <s v="ouevres universitères"/>
    <m/>
    <s v="Réalisation  de 2000 lits d'hébergement                                                                  N1 012 051 01 4034 000 047 11 004"/>
    <n v="2011"/>
    <n v="948000"/>
    <n v="1987500"/>
    <n v="626.53091000008578"/>
    <n v="626.53091000000006"/>
    <m/>
    <n v="0"/>
    <m/>
    <s v="Gelée"/>
  </r>
  <r>
    <x v="2"/>
    <x v="22"/>
    <s v="PSD"/>
    <s v="005:Intérieur, Collectivités Locales et Aménagement du Territoire"/>
    <s v="sureté nationale"/>
    <s v="sécurité, ordre public, prévention et intervention "/>
    <m/>
    <s v="Etude et réalisation  d'une unité Républicaine de sécurité au chef lieu de la wilaya (URS)                                                                                                                       N1 005 017 02 4847 000 047 10 001"/>
    <s v="2010"/>
    <n v="500000"/>
    <n v="1433000"/>
    <n v="1362085.0604699997"/>
    <n v="1360940.63757"/>
    <m/>
    <n v="0.95"/>
    <m/>
    <s v="En cours"/>
  </r>
  <r>
    <x v="2"/>
    <x v="22"/>
    <s v="PSD"/>
    <s v="021:Habitat, Urbanisme et Ville"/>
    <s v="urbanisme et aménagement "/>
    <s v="aménagement du fonciér "/>
    <m/>
    <s v="Maitrise de la situation sécuritaire dans la wilaya de Ghardaia, tranche complémentaire                                                                                                        S1 021 080 02 4847 000 047 10 001"/>
    <s v="2009"/>
    <n v="2075000"/>
    <n v="4432000"/>
    <n v="4381828.5828900002"/>
    <n v="3887117.0308599998"/>
    <m/>
    <n v="0.9"/>
    <m/>
    <s v="En cours"/>
  </r>
  <r>
    <x v="2"/>
    <x v="22"/>
    <s v="PSD"/>
    <s v="021:Habitat, Urbanisme et Ville"/>
    <s v="urbanisme et aménagement "/>
    <s v="aménagement du fonciér "/>
    <m/>
    <s v="Travaux d'amenées en hors site ( y compris réalisation et équipement de reservoir, forages et chateau d'eau ) au niveau de lotissemnets urbains à travers la wilaya de Ghardaia                                                                                                                   N1 021 080 02 4847 000 047 22 009"/>
    <s v="2022"/>
    <n v="2000000"/>
    <n v="2000000"/>
    <n v="326431.64513000002"/>
    <n v="75042.899609999993"/>
    <m/>
    <n v="0.25"/>
    <m/>
    <s v="En cours"/>
  </r>
  <r>
    <x v="2"/>
    <x v="22"/>
    <s v="PSD"/>
    <s v="021:Habitat, Urbanisme et Ville"/>
    <s v="urbanisme et aménagement "/>
    <s v="aménagement du fonciér "/>
    <m/>
    <s v="Travaux de réfection des VRD  des sites touchés par les intemperies et viabilisation sites habitat rural                                                                                 S1 021 080 02 4847 000 047 09 010"/>
    <s v="2009"/>
    <n v="1650000"/>
    <n v="1650000"/>
    <n v="1643459"/>
    <n v="1535585"/>
    <m/>
    <n v="1"/>
    <m/>
    <s v="Achevée, à cloturer"/>
  </r>
  <r>
    <x v="2"/>
    <x v="22"/>
    <s v="PSD"/>
    <s v="021:Habitat, Urbanisme et Ville"/>
    <s v="urbanisme et aménagement "/>
    <s v="aménagement du fonciér "/>
    <m/>
    <s v="Etude et réalisation d'un système de vidéosurveillance  dans la wilaya de Ghardaia S1 021 080 02 4847 000 047 14 012"/>
    <s v="2014"/>
    <n v="2101200"/>
    <n v="2101200"/>
    <n v="1863984"/>
    <n v="1774364"/>
    <m/>
    <n v="0.7"/>
    <m/>
    <s v="En cours"/>
  </r>
  <r>
    <x v="2"/>
    <x v="22"/>
    <s v="PSD"/>
    <s v="021:Habitat, Urbanisme et Ville"/>
    <s v="urbanisme et aménagement "/>
    <s v="aménagement du fonciér "/>
    <m/>
    <s v="Etude, suivi et réalisation de travaux d’amélioration urbaine à travers les communes de la wilaya                                                                                              S1 021 080 02 4847 000 047 14 014"/>
    <s v="2014"/>
    <n v="1500000"/>
    <n v="1500000"/>
    <n v="1497726"/>
    <n v="1360116"/>
    <m/>
    <n v="1"/>
    <m/>
    <s v="Achevée, à cloturer"/>
  </r>
  <r>
    <x v="2"/>
    <x v="22"/>
    <s v="PSD"/>
    <s v="021:Habitat, Urbanisme et Ville"/>
    <s v="urbanisme et aménagement "/>
    <s v="aménagement du fonciér "/>
    <m/>
    <s v="Travaux de VRD des lotissements créés dans le cadre  de développement de l'offre foncière publique dans les wilaya du Sud                                                        S1 021 080 02 4847 000 047 18 015"/>
    <s v="2018"/>
    <n v="1800000"/>
    <n v="1800000"/>
    <n v="1528138"/>
    <n v="1237628"/>
    <m/>
    <n v="0.7"/>
    <m/>
    <s v="En cours"/>
  </r>
  <r>
    <x v="2"/>
    <x v="22"/>
    <s v="PSD"/>
    <s v="021:Habitat, Urbanisme et Ville"/>
    <s v="urbanisme et aménagement "/>
    <s v="aménagement du fonciér "/>
    <m/>
    <s v="Etude, suivi et réalisation de travaux de VRD des lotissements  crées dans le cadrede développement de loffre fonciére publique dans les wilaya du  Sud - prog 2020.                                                                                                                           S1 021 080 02 4847 000 047 20 007"/>
    <s v="2020"/>
    <n v="2000000"/>
    <n v="2000000"/>
    <n v="1985248"/>
    <n v="1801555"/>
    <m/>
    <n v="0.9"/>
    <m/>
    <s v="En cours"/>
  </r>
  <r>
    <x v="2"/>
    <x v="22"/>
    <s v="PSD"/>
    <s v="021:Habitat, Urbanisme et Ville"/>
    <s v="Logement"/>
    <s v="Logement public locatif"/>
    <m/>
    <s v="Réalisation de 800 logements publics locatifs (LPL)                                                S1 021 079 01 4847 000 047 14 001"/>
    <s v="2014"/>
    <n v="2400000"/>
    <n v="2950425"/>
    <n v="2929175"/>
    <n v="1886771"/>
    <m/>
    <n v="0.85"/>
    <m/>
    <s v="En cours"/>
  </r>
  <r>
    <x v="2"/>
    <x v="22"/>
    <s v="PSD"/>
    <s v="021:Habitat, Urbanisme et Ville"/>
    <m/>
    <m/>
    <m/>
    <s v="Réhabilitation des logements au niveau des K’sour.                                                S1 021 079 01 4847 000 047 14 002"/>
    <s v="2014"/>
    <n v="1000000"/>
    <n v="1000000"/>
    <n v="938715"/>
    <n v="412816"/>
    <m/>
    <n v="0.9"/>
    <m/>
    <s v="En cours"/>
  </r>
  <r>
    <x v="2"/>
    <x v="22"/>
    <s v="PSD"/>
    <s v="006:Justice"/>
    <s v="Activité judiciaire"/>
    <s v="Activité judiciaire ordinaire et administrative "/>
    <m/>
    <s v="Etude, réalis et équipt d'un tribunal à Ghardaia                                                       N1 006 021 01 4047 000 047 08 002"/>
    <s v="2008"/>
    <n v="200000"/>
    <n v="1052000"/>
    <n v="1032674.28258"/>
    <n v="976344.34471999994"/>
    <m/>
    <n v="1"/>
    <m/>
    <s v="Achevée, à cloturer"/>
  </r>
  <r>
    <x v="2"/>
    <x v="22"/>
    <s v="PSD"/>
    <s v="006:Justice"/>
    <s v="Administration pénitentiaire "/>
    <s v="soutien administrative "/>
    <m/>
    <s v="Réalisation  et équipement d'un  établissement de Rééducation de 500 détenus a Ghardaïa                                                                                                                    S1 006 022 04 4847 000 047 07 001"/>
    <s v="2007"/>
    <n v="900000"/>
    <n v="3000000"/>
    <n v="2846076.3834000002"/>
    <n v="2842479.2944300002"/>
    <m/>
    <n v="1"/>
    <m/>
    <s v="Achevée, à cloturer"/>
  </r>
  <r>
    <x v="2"/>
    <x v="22"/>
    <s v="PSD"/>
    <s v="027:Santé"/>
    <s v="Prévention et soins"/>
    <s v="Prévention et soins "/>
    <m/>
    <s v="Réalisation et équipement d'un E H S  de  psychiatrie à Ghardaia                          S1 027 105 01 4045 000 047 07 003"/>
    <s v="2007"/>
    <n v="300000"/>
    <n v="1200000"/>
    <n v="1177669.1114000001"/>
    <n v="1097621.71261"/>
    <m/>
    <n v="0.95"/>
    <m/>
    <s v="En cours"/>
  </r>
  <r>
    <x v="2"/>
    <x v="22"/>
    <s v="PSD"/>
    <s v="027:Santé"/>
    <s v="Prévention et soins"/>
    <s v="Prévention et soins "/>
    <m/>
    <s v="Réalisation et équipement d'un hôpital de 60 lits à  Berriane                                 S1 027 105 01 4045 000 047 06 001"/>
    <s v="2006"/>
    <n v="700000"/>
    <n v="2225000"/>
    <n v="2180431.60898"/>
    <n v="2122090.1335899998"/>
    <m/>
    <n v="0.98"/>
    <m/>
    <s v="En cours"/>
  </r>
  <r>
    <x v="2"/>
    <x v="22"/>
    <s v="PSD"/>
    <s v="027:Santé"/>
    <s v="Prévention et soins"/>
    <s v="Prévention et soins "/>
    <m/>
    <s v="Réalisation et équipement d'un hôpital de 120 lits à Guerrara                                S1 027 105 01 4045 000 047 07 002"/>
    <s v="2007"/>
    <n v="1200000"/>
    <n v="2993180"/>
    <n v="2868098.8927600002"/>
    <n v="2718218.2877600002"/>
    <m/>
    <n v="0.95"/>
    <m/>
    <s v="En cours"/>
  </r>
  <r>
    <x v="2"/>
    <x v="22"/>
    <s v="PSD"/>
    <s v="027:Santé"/>
    <s v="Prévention et soins"/>
    <s v="Prévention et soins "/>
    <m/>
    <s v="Suiv, réalisation et équipement d’un hôpital 240 lits à Bounoura.                           S1 027 105 01 4847 000 047 14 015"/>
    <s v="2014"/>
    <n v="5000000"/>
    <n v="8801607"/>
    <n v="8208624"/>
    <n v="7674792"/>
    <m/>
    <n v="0.98"/>
    <m/>
    <s v="Achevée, équipement en cours"/>
  </r>
  <r>
    <x v="2"/>
    <x v="23"/>
    <s v="PSD"/>
    <s v="005:Intérieur, Collectivités Locales et Aménagement du Territoire"/>
    <s v="017 : Sûreté nationale"/>
    <s v="02 : Sécurité, ordre public, prévention et intervention"/>
    <m/>
    <s v="  N1.005.017.02.4833.000.033.06.002                                                  Etude et réalisation d'une unité républicaine de sécurité à Illizi avec  04 logts et acquis de groupe électrogène"/>
    <n v="2006"/>
    <n v="400000"/>
    <n v="1027000"/>
    <n v="925561"/>
    <n v="924783"/>
    <m/>
    <n v="0.98"/>
    <m/>
    <m/>
  </r>
  <r>
    <x v="2"/>
    <x v="23"/>
    <s v="PSD"/>
    <s v="005:Intérieur, Collectivités Locales et Aménagement du Territoire"/>
    <s v="020 : Administration générale"/>
    <s v="01 : Soutien administratif et logistique"/>
    <m/>
    <s v="S1.005.020.01.4833.000.033.14.001                                                           Etude, réalisation et équipement en climatisation (400) de 200 logements incessibles à travers la wilaya "/>
    <n v="2014"/>
    <n v="700000"/>
    <n v="1000000"/>
    <n v="596060"/>
    <n v="536898"/>
    <m/>
    <n v="0.7"/>
    <m/>
    <m/>
  </r>
  <r>
    <x v="2"/>
    <x v="23"/>
    <s v="PSD"/>
    <s v="006:Justice"/>
    <s v="021 : Activité judiciaire"/>
    <s v="01 : Activité judiciaire ordinaire et administrative"/>
    <m/>
    <s v="N1.006.021.01.4833.000.033.08.002                                                    Etude , réalisation et équipement d'une Cour de justice à Illizi"/>
    <n v="2008"/>
    <n v="400000"/>
    <n v="2229000"/>
    <n v="1869825"/>
    <n v="680030"/>
    <m/>
    <n v="0.38"/>
    <m/>
    <m/>
  </r>
  <r>
    <x v="2"/>
    <x v="23"/>
    <s v="PSD"/>
    <s v="021:Habitat, Urbanisme et Ville"/>
    <s v="079 : Logement"/>
    <s v="01 : Logement public locatif"/>
    <m/>
    <s v="S1.021.079.01.4833.000.033.14.002                                                     Etude et réalisation de 1450 logements destinés à la résorption de l'habitat précaire (RHP)"/>
    <n v="2014"/>
    <n v="5600000"/>
    <n v="8060000"/>
    <n v="3625053"/>
    <n v="1245157"/>
    <m/>
    <n v="0.3"/>
    <m/>
    <m/>
  </r>
  <r>
    <x v="2"/>
    <x v="23"/>
    <s v="PSD"/>
    <s v="021:Habitat, Urbanisme et Ville"/>
    <s v="080 : Urbanisme et aménagement"/>
    <s v="02 : Aménagement du foncier"/>
    <m/>
    <s v="S1.021.080.02.4020.000.033.18.004                                                        Travaux de  VRD de d'habitat rural  groupé à travers les wilayas du Sud"/>
    <n v="2018"/>
    <n v="1300000"/>
    <n v="1300000"/>
    <n v="1225865"/>
    <n v="979353"/>
    <m/>
    <n v="0.95"/>
    <m/>
    <m/>
  </r>
  <r>
    <x v="2"/>
    <x v="23"/>
    <s v="PSD"/>
    <s v="024:Travaux Publics et Infrastructures de Base"/>
    <s v="090 : Infrastructures routières et autoroutières"/>
    <s v="01 : Développement des infrastructures routières"/>
    <m/>
    <s v="N1.024.090.01.4033.000.033.19.003                                                  Réalisation de la route BF15-BF15/03 DE Debdeb -Timeroualine sur 105 Kms"/>
    <n v="2019"/>
    <n v="3150000"/>
    <n v="3150000"/>
    <n v="1706706"/>
    <n v="783427"/>
    <m/>
    <n v="0.35"/>
    <m/>
    <m/>
  </r>
  <r>
    <x v="2"/>
    <x v="23"/>
    <s v="PSD"/>
    <s v="024:Travaux Publics et Infrastructures de Base"/>
    <s v="090 : Infrastructures routières et autoroutières"/>
    <s v="01 : Développement des infrastructures routières"/>
    <m/>
    <s v=" S1.024.090.01.4033.000.033.14.002                                                        Modernisation de la RN 54 entre  Bordj Omar Driss  vers Amguid sur 150 km"/>
    <n v="2014"/>
    <n v="3700000"/>
    <n v="3700000"/>
    <n v="3675938"/>
    <n v="3277183"/>
    <m/>
    <n v="1"/>
    <m/>
    <m/>
  </r>
  <r>
    <x v="2"/>
    <x v="23"/>
    <s v="PSD"/>
    <s v="024:Travaux Publics et Infrastructures de Base"/>
    <s v="090 : Infrastructures routières et autoroutières"/>
    <s v="01 : Développement des infrastructures routières"/>
    <m/>
    <s v=" S1.024.090.01.4033.000.033.14.001                                                        Réalisation du CW N° 02 reliant Oued Samen-Bordj Omar driss sur 210 Km du PK 150 au PK 360"/>
    <n v="2014"/>
    <n v="1200000"/>
    <n v="4620000"/>
    <n v="4266211"/>
    <n v="2363149"/>
    <m/>
    <n v="0.56000000000000005"/>
    <m/>
    <m/>
  </r>
  <r>
    <x v="2"/>
    <x v="23"/>
    <s v="PSD"/>
    <s v="024:Travaux Publics et Infrastructures de Base"/>
    <s v="090 : Infrastructures routières et autoroutières"/>
    <s v="02 : Entretien routier"/>
    <m/>
    <s v=" S1.024.090.02.4033.000.033.07.008                                                   Elimination des obstacles à la circulation et balisage au niveau principales pistes"/>
    <n v="2007"/>
    <n v="2000000"/>
    <n v="3200000"/>
    <n v="3199702"/>
    <n v="2359161"/>
    <m/>
    <n v="1"/>
    <m/>
    <m/>
  </r>
  <r>
    <x v="2"/>
    <x v="23"/>
    <s v="PSD"/>
    <s v="024:Travaux Publics et Infrastructures de Base"/>
    <s v="091 : Infrastructures aéroportuaires"/>
    <s v="01 : Développement des infrastructures aéroportuaires"/>
    <m/>
    <s v="S1.024.091.01.4023.000.033.06.003                                                      Renforcement de l'Aérodrome d'Illizi"/>
    <n v="2006"/>
    <n v="1200000"/>
    <n v="4948000"/>
    <n v="4697120"/>
    <n v="3809726"/>
    <m/>
    <n v="0.99"/>
    <m/>
    <m/>
  </r>
  <r>
    <x v="2"/>
    <x v="23"/>
    <s v="PSD"/>
    <s v="027:Santé"/>
    <s v="105 : Prévention et soins"/>
    <s v="01 : Prévention et soins"/>
    <m/>
    <s v="N1.027.105.01.4033.000.033.08.005                                                      Etude et réalisation d'un Hôpital de 60 lits à Bordj Omar Idris"/>
    <n v="2008"/>
    <n v="600000"/>
    <n v="1676320"/>
    <n v="1634450"/>
    <n v="1534223"/>
    <m/>
    <n v="0.95"/>
    <m/>
    <m/>
  </r>
  <r>
    <x v="2"/>
    <x v="23"/>
    <s v="PSD"/>
    <s v="027:Santé"/>
    <s v="105 : Prévention et soins"/>
    <s v="01 : Prévention et soins"/>
    <m/>
    <s v="N1.027.105.01.4033.000.033.08.006                                                           Etude et réalisation d'un Hôpital de 60 lits à In Amenas "/>
    <n v="2008"/>
    <n v="600000"/>
    <n v="1828000"/>
    <n v="1805927"/>
    <n v="1742042"/>
    <m/>
    <n v="0.98"/>
    <m/>
    <m/>
  </r>
  <r>
    <x v="2"/>
    <x v="23"/>
    <s v="PSD"/>
    <s v="027:Santé"/>
    <s v="105 : Prévention et soins"/>
    <s v="01 : Prévention et soins"/>
    <m/>
    <s v="S1.027.105.01.4033.000.033.19.003                                                       Suivi et réalisation d'un  hôpital de 120 lits à Illizi"/>
    <n v="2019"/>
    <n v="2300000"/>
    <n v="3163900"/>
    <n v="2642122"/>
    <n v="683570"/>
    <m/>
    <n v="0.48"/>
    <m/>
    <m/>
  </r>
  <r>
    <x v="2"/>
    <x v="23"/>
    <s v="PSD"/>
    <s v="027:Santé"/>
    <s v="105 : Prévention et soins"/>
    <s v="01 : Prévention et soins"/>
    <m/>
    <s v=" S1.027.105.01.4033.000.033.19.004                                                       Suivi et réalisation d'un  hôpital de 60 lits à Deb Deb"/>
    <n v="2019"/>
    <n v="1500000"/>
    <n v="2035616"/>
    <n v="1797750"/>
    <n v="901401"/>
    <m/>
    <n v="0.7"/>
    <m/>
    <m/>
  </r>
  <r>
    <x v="2"/>
    <x v="23"/>
    <s v="PSD"/>
    <s v="051:Hydraulique"/>
    <s v="096 : Assainissement et protection du milieu naturel"/>
    <s v="01 : Réseaux d'assainissement et système d'épuration"/>
    <m/>
    <s v="N1.051.096.01.4833.000.033.12.002                                                     Réalisation du système d'épuration (lagunage) à Illizi"/>
    <n v="2012"/>
    <n v="500000"/>
    <n v="2700000"/>
    <n v="2106112"/>
    <n v="2081867"/>
    <m/>
    <n v="1"/>
    <m/>
    <m/>
  </r>
  <r>
    <x v="2"/>
    <x v="24"/>
    <s v="PSD"/>
    <s v="006:Justice"/>
    <s v="Programme  022 : Administration Pénitentiaire"/>
    <s v="Sous Programme 4:Soutien administratif"/>
    <m/>
    <s v="S1 006 022 04 4856 000 056 22 002                                       Etude, réalisation et équipement d'un établiss. de prévention de 300 détenus à Djanet"/>
    <n v="2007"/>
    <n v="500000"/>
    <n v="3593000"/>
    <n v="3022704"/>
    <n v="1873705"/>
    <m/>
    <n v="0.85"/>
    <m/>
    <s v="Opération en Cours "/>
  </r>
  <r>
    <x v="2"/>
    <x v="24"/>
    <s v="PSD"/>
    <s v="021:Habitat, Urbanisme et Ville"/>
    <s v="Programme  079 : Logements"/>
    <s v="Sous Programme 1: Logements publics locatifs"/>
    <m/>
    <s v="N1 021 079 01 4856 000 056 23 001                                     Etude, Réalisation de 550 logements destinés à la résorption de l'habitat précaire (RHP) wilaya de Djanet."/>
    <n v="2014"/>
    <n v="1540000"/>
    <n v="2040000"/>
    <n v="83831"/>
    <n v="10092"/>
    <m/>
    <n v="0"/>
    <m/>
    <s v="(Etude achevée) la réalisation Non Lancée  (AAO en cours )"/>
  </r>
  <r>
    <x v="2"/>
    <x v="24"/>
    <s v="PSD"/>
    <s v="021:Habitat, Urbanisme et Ville"/>
    <s v="Programme  080 :Urbanisme et aménagement"/>
    <s v="Sous Programme 2: Aménagement du foncier"/>
    <m/>
    <s v="N1 021 080 02 4856 000 056 23 001                                         Etude, éclairage public et aménagement des axes principaux"/>
    <n v="2012"/>
    <n v="1500000"/>
    <n v="1500000"/>
    <n v="484693"/>
    <n v="267492"/>
    <m/>
    <n v="0.05"/>
    <m/>
    <s v="Opération en Cours "/>
  </r>
  <r>
    <x v="2"/>
    <x v="24"/>
    <s v="PSD"/>
    <s v="027:Santé"/>
    <s v="Programme 105 : Prévention et Soins"/>
    <s v="Sous Programme 1 :Prévention et Soins"/>
    <m/>
    <s v="N1 027 105 01 4856 000 056 22 002                                          Suivi et réalisation d'un  hôpital de 120 lits à Djanet"/>
    <n v="2019"/>
    <n v="2300000"/>
    <n v="2300000"/>
    <n v="2078467"/>
    <n v="2091"/>
    <m/>
    <n v="0.15"/>
    <m/>
    <s v="Opération en Cours "/>
  </r>
  <r>
    <x v="2"/>
    <x v="24"/>
    <s v="PSD"/>
    <s v="051:Hydraulique"/>
    <s v="Programme 096 :Assainissement et protection du milieu naturel"/>
    <s v="Sous Programme 2: Protection des villes contre les inondations"/>
    <m/>
    <s v="N1 051 096 02 4856 000 056 23 002                                         Aménagement de 06 Oueds à Djanet : Ifri , Tissouine, Beni ouesken, Aghoum, Tin Alkoume et Arikin (y /compris étude, suivi et travaux)"/>
    <n v="2019"/>
    <n v="1200000"/>
    <n v="1200000"/>
    <n v="1762"/>
    <n v="1762"/>
    <m/>
    <n v="0"/>
    <m/>
    <s v="Opération Non Lancée (AAO en cours )"/>
  </r>
  <r>
    <x v="2"/>
    <x v="25"/>
    <s v="PEC PSD au 31/12/2022."/>
    <s v="005:Intérieur, Collectivités Locales et Aménagement du Territoire"/>
    <s v="Administration Générale"/>
    <s v="                     Soutient Administratif et logistique"/>
    <s v="N1.005.020.01.4811.000.011.11.005"/>
    <s v="Etude, réalisation et équipement de 300 logements d'astreinte (170 lgts à Tam - 50 logts à In Salah - 10 logts à In Amguel - 02 logts à Abalessa - 08 logts à Silet - 10 logts à Fouggaret Ezzoua - 10 logts à In Ghar - 10 logts à Idles - 10 logts à Tazrouk - 10 logts à In Guezzam - 10 logts à Tin Zaouatine)"/>
    <n v="2011"/>
    <n v="900000"/>
    <n v="1100000"/>
    <n v="1099098"/>
    <n v="1083386"/>
    <m/>
    <n v="0.98"/>
    <m/>
    <s v="En cours / 298 logts réceptionnés  / 2 logts à Hirafouk (Idles) en cours"/>
  </r>
  <r>
    <x v="2"/>
    <x v="25"/>
    <s v="PSD"/>
    <s v="005:Intérieur, Collectivités Locales et Aménagement du Territoire"/>
    <s v="Sûreté Nationale"/>
    <s v="Sécurité, ordre public, prévention et intervention"/>
    <s v="N1.005.017.02.4811.000.011.07.017"/>
    <s v="Etude et réalisation d'un laboratoire régional de la police scientifique et technique à Tam"/>
    <n v="2007"/>
    <n v="180000"/>
    <n v="1075000"/>
    <n v="97282"/>
    <n v="97985"/>
    <m/>
    <n v="0.5"/>
    <m/>
    <s v="En cours / Les gros œuvres achevés/ BET parachèvement suivi marché en voie de dépôt au CMW"/>
  </r>
  <r>
    <x v="2"/>
    <x v="25"/>
    <s v="PSD"/>
    <s v="006:Justice"/>
    <s v="Administration Pénitentiaire"/>
    <s v="Soutien administratif"/>
    <s v="S1.006.022.04.4011.000.011.07.006"/>
    <s v="Réalisation et équipement d'un établissement de prévention 500 places à Tamanrasset "/>
    <n v="2007"/>
    <n v="900000"/>
    <n v="3802332"/>
    <n v="3761620"/>
    <n v="3508425"/>
    <m/>
    <n v="0.98"/>
    <m/>
    <s v="Achevée/(exploité) (équip. DAL)"/>
  </r>
  <r>
    <x v="2"/>
    <x v="25"/>
    <s v="PSD"/>
    <s v="006:Justice"/>
    <s v="Administration Pénitentiaire"/>
    <s v="Soutien administratif"/>
    <s v="S1.006.022.04.4011.000.011.06.001"/>
    <s v="Réalisation et équipement d'un établissement de prévention 300 places à In Salah"/>
    <n v="2006"/>
    <n v="500000"/>
    <n v="3272000"/>
    <n v="3116122"/>
    <n v="2702312"/>
    <m/>
    <n v="0.95"/>
    <m/>
    <s v="En cours / Equipements (DAL)"/>
  </r>
  <r>
    <x v="2"/>
    <x v="25"/>
    <s v="PSD"/>
    <s v="006:Justice"/>
    <s v="Administration Pénitentiaire"/>
    <s v="Soutien administratif"/>
    <s v="S1.006.022.04.4011.000.011.06.002"/>
    <s v="Réalisation et équipement d'un établissement de prévention 300 places à In Guezzam"/>
    <n v="2006"/>
    <n v="500000"/>
    <n v="3245500"/>
    <n v="3085772"/>
    <n v="2690245"/>
    <m/>
    <n v="0.8"/>
    <m/>
    <s v="En cours / Equipements (DAL)"/>
  </r>
  <r>
    <x v="2"/>
    <x v="25"/>
    <s v="PSD"/>
    <s v="012:Enseignement Supérieur et  Recherche Scientifique"/>
    <s v="Vie estudiantine"/>
    <s v="Œuvres universitaires"/>
    <s v="N1.012.051.01.4811.000.011.20.002"/>
    <s v="Réalisation d’une résidence universitaire de 1000 Lits à Tamanrasset."/>
    <n v="2020"/>
    <n v="1000000"/>
    <n v="1293000"/>
    <n v="1263690"/>
    <n v="864750"/>
    <m/>
    <n v="0.85"/>
    <m/>
    <s v="En cours / Lot 01 et 06 Achevés / Lots de 02 à 09 et 11 à 16 en cours / Lot 10 &quot;château infructuex"/>
  </r>
  <r>
    <x v="2"/>
    <x v="25"/>
    <s v="PSD"/>
    <s v="015:Sports"/>
    <s v="Sports"/>
    <s v="Promotion du sport pour tous et en milieux éducatif et spécialisé"/>
    <m/>
    <s v="Etude, réalisation et équipement de 05 piscines de proximité couvertes (Tamanrasset, Tinzaouatine, F.Ezzoua, In Guezzam et In Amguel)"/>
    <n v="2011"/>
    <n v="750000"/>
    <n v="1020000"/>
    <n v="937279"/>
    <n v="936730"/>
    <m/>
    <n v="1"/>
    <m/>
    <s v="Achevée"/>
  </r>
  <r>
    <x v="2"/>
    <x v="25"/>
    <s v="PSD"/>
    <s v="021:Habitat, Urbanisme et Ville"/>
    <s v="Urbanisme et aménagement"/>
    <s v="Aménagement du foncier"/>
    <s v="N1.021.080.02.4811.000.011.11.001"/>
    <s v="Etude pour la création et viabilisation de 05 centres de vie sur l'axe de la RN 1 Carrefour Abalessa/Taman - Ouhagene - Molay Lahcene - Takareft et Imlaoulaouene et réalisation des travaux de viabilité"/>
    <n v="2011"/>
    <n v="1500000"/>
    <n v="1500000"/>
    <n v="1499412"/>
    <n v="442606"/>
    <m/>
    <n v="0.3"/>
    <m/>
    <s v="En cours  / A Relancer"/>
  </r>
  <r>
    <x v="2"/>
    <x v="25"/>
    <s v="PSD"/>
    <s v="021:Habitat, Urbanisme et Ville"/>
    <s v="Urbanisme et aménagement"/>
    <s v="Aménagement du foncier"/>
    <s v="S1.021.080.02.4811.000.011.18.006"/>
    <s v="Travaux de VRD des lotissements créés dans le cadre de développement de l'offre foncière publique dans les wilayas du Sud- Prog.2018"/>
    <n v="2018"/>
    <n v="1400000"/>
    <n v="1400000"/>
    <n v="1386210"/>
    <n v="1037588"/>
    <m/>
    <n v="0.8"/>
    <m/>
    <s v="En cours / Travaux de VRD des lotissements en cours de réalisation"/>
  </r>
  <r>
    <x v="2"/>
    <x v="25"/>
    <s v="PSD"/>
    <s v="024:Travaux Publics et Infrastructures de Base"/>
    <s v="Infrastructures routières et autoroutières"/>
    <s v="Développement des infrastructures routières"/>
    <s v="N1.024.090.01.4011.000.011.18.001"/>
    <s v="Réalisation de la route Silet - Tin Zaouatine sur 367 Km (2 ère tranche sur 207 KM)"/>
    <n v="2018"/>
    <n v="2000000"/>
    <n v="8950000"/>
    <n v="8811188"/>
    <n v="8007590"/>
    <m/>
    <n v="0.98"/>
    <m/>
    <s v="En cours / Reste travaux de protection en cours  "/>
  </r>
  <r>
    <x v="2"/>
    <x v="25"/>
    <s v="PSD"/>
    <s v="024:Travaux Publics et Infrastructures de Base"/>
    <s v="Infrastructures routières et autoroutières"/>
    <s v="Développement des infrastructures routières"/>
    <s v="N1.024.090.01.4011.000.011.13.011"/>
    <s v="Réalisation de la piste Tinzaouatine-In Guezzam sur 365 km "/>
    <n v="2013"/>
    <n v="5711741"/>
    <n v="6411741"/>
    <n v="5784414"/>
    <n v="5190993"/>
    <m/>
    <n v="0.81"/>
    <m/>
    <s v="En cours / reste achévement de lot n° 2 (Gabossa),  "/>
  </r>
  <r>
    <x v="2"/>
    <x v="25"/>
    <s v="PSD"/>
    <s v="024:Travaux Publics et Infrastructures de Base"/>
    <s v="Infrastructures routières et autoroutières"/>
    <s v="Développement des infrastructures routières"/>
    <s v="N1.024.090.01.4011.000.011.18.009"/>
    <s v="Modernisation de la RN 01 sur 258 KM (1 ère tranche sur 150 KM)"/>
    <n v="2018"/>
    <n v="1000000"/>
    <n v="6000000"/>
    <n v="5950356"/>
    <n v="5522703"/>
    <m/>
    <n v="0.95"/>
    <m/>
    <s v="En cours"/>
  </r>
  <r>
    <x v="2"/>
    <x v="25"/>
    <s v="PSD"/>
    <s v="024:Travaux Publics et Infrastructures de Base"/>
    <s v="Infrastructures routières et autoroutières"/>
    <s v="Développement des infrastructures routières"/>
    <s v="N1.024.090.01.4011.000.011.11.013"/>
    <s v="Réalisation de la transsaharienne entre Silet Timiaouine sur 240 Km "/>
    <n v="2011"/>
    <n v="4640000"/>
    <n v="5690000"/>
    <n v="5673108"/>
    <n v="5567592"/>
    <m/>
    <n v="1"/>
    <m/>
    <s v="A clôturer"/>
  </r>
  <r>
    <x v="2"/>
    <x v="25"/>
    <s v="PSD"/>
    <s v="024:Travaux Publics et Infrastructures de Base"/>
    <s v="Infrastructures routières et autoroutières"/>
    <s v="Développement des infrastructures routières"/>
    <s v="N1.024.090.01.4011.000.011.17.015"/>
    <s v="Réalisation de la piste reliant Hassi Tiguert à hassi Tirririne sur 495 km (2ème tranche)"/>
    <n v="2017"/>
    <n v="5000000"/>
    <n v="5200000"/>
    <n v="5037134"/>
    <n v="4560094"/>
    <m/>
    <n v="0.97"/>
    <m/>
    <s v="En cours / Relancé pour achèvement de 20 km travaux en cours (SARL MAZINE)"/>
  </r>
  <r>
    <x v="2"/>
    <x v="25"/>
    <s v="PSD"/>
    <s v="024:Travaux Publics et Infrastructures de Base"/>
    <s v="Infrastructures routières et autoroutières"/>
    <s v="Développement des infrastructures routières"/>
    <s v="N1.024.090.01.4011.000.011.18.018"/>
    <s v="Modernisation de la RN 01 sur 114 KM entre Arak et la limite de la wilaya de Ghardaïa (1 ère tranche)"/>
    <n v="2018"/>
    <n v="1500000"/>
    <n v="4500000"/>
    <n v="4468123"/>
    <n v="3594023"/>
    <m/>
    <n v="0.79"/>
    <m/>
    <s v="En cours"/>
  </r>
  <r>
    <x v="2"/>
    <x v="25"/>
    <s v="PSD"/>
    <s v="024:Travaux Publics et Infrastructures de Base"/>
    <s v="Infrastructures routières et autoroutières"/>
    <s v="Développement des infrastructures routières"/>
    <s v="N1.024.090.01.4011.000.011.21.005"/>
    <s v="Réalisation de la RN 55 reliant Idles et Djanet (2éme tranche sur 84 Km)"/>
    <n v="2021"/>
    <n v="3000000"/>
    <n v="3000000"/>
    <n v="2588276"/>
    <n v="1161857"/>
    <m/>
    <n v="0.66"/>
    <m/>
    <s v="En cours"/>
  </r>
  <r>
    <x v="2"/>
    <x v="25"/>
    <s v="PSD"/>
    <s v="024:Travaux Publics et Infrastructures de Base"/>
    <s v="Infrastructures routières et autoroutières"/>
    <s v="Développement des infrastructures routières"/>
    <s v="N1.024.090.01.4011.000.011.14.008"/>
    <s v="Réalisation de la route reliant Idles et Djanet 100 Km"/>
    <n v="2014"/>
    <n v="1500000"/>
    <n v="2600000"/>
    <n v="2593690"/>
    <n v="2079365"/>
    <m/>
    <n v="0.8"/>
    <m/>
    <s v="En cours"/>
  </r>
  <r>
    <x v="2"/>
    <x v="25"/>
    <s v="PSD"/>
    <s v="024:Travaux Publics et Infrastructures de Base"/>
    <s v="Infrastructures routières et autoroutières"/>
    <s v="Développement des infrastructures routières"/>
    <s v="N1.024.091.01.4008.000.011.21.001"/>
    <s v="Etude et réalisation des voies de circulation au niveau de la piste d’atterrissage et ses annexes à Hassi Tiririne"/>
    <n v="2021"/>
    <n v="2060000"/>
    <n v="2060000"/>
    <n v="1553148"/>
    <n v="433584"/>
    <m/>
    <n v="0.43"/>
    <m/>
    <s v="En cours"/>
  </r>
  <r>
    <x v="2"/>
    <x v="25"/>
    <s v="PSD"/>
    <s v="024:Travaux Publics et Infrastructures de Base"/>
    <s v="Infrastructures routières et autoroutières"/>
    <s v="Développement des infrastructures routières"/>
    <s v="N1.024.090.01.4011.000.011.14.004"/>
    <s v="Etude et réalisation de la piste Tamanrasset-In Azaoua sur 292 km (1ère tranche)"/>
    <n v="2014"/>
    <n v="3100000"/>
    <n v="1739169"/>
    <n v="546582"/>
    <n v="1246965"/>
    <m/>
    <n v="0.93"/>
    <m/>
    <s v="En cours"/>
  </r>
  <r>
    <x v="2"/>
    <x v="25"/>
    <s v="PSD"/>
    <s v="024:Travaux Publics et Infrastructures de Base"/>
    <s v="Infrastructures routières et autoroutières"/>
    <s v="Développement des infrastructures routières"/>
    <s v="N1.024.090.01.4011.000.011.14.002"/>
    <s v="Réalisation de dédoublement de la RN01 avec échangeur entre Tamanrasset et l'Aéroport sur 12 Km"/>
    <n v="2014"/>
    <n v="850000"/>
    <n v="1700000"/>
    <n v="1503482"/>
    <n v="1435574"/>
    <m/>
    <n v="0.98"/>
    <m/>
    <s v="En cours / Reste passerelle à côté de l’université( marché résilié en cours de lancement 3ème fois) "/>
  </r>
  <r>
    <x v="2"/>
    <x v="25"/>
    <s v="PSD"/>
    <s v="024:Travaux Publics et Infrastructures de Base"/>
    <s v="Infrastructures routières et autoroutières"/>
    <s v="Développement des infrastructures routières"/>
    <s v="N1.024.090.01.4011.000.011.18.007"/>
    <s v="Réhabilitation de la piste reliant la RN 01 - In Eker - Tinraram sur 50 Kms, dans le cadre du programme de décontamination des sites nucléaires dans le sud algérien"/>
    <n v="2018"/>
    <n v="1300000"/>
    <n v="1300000"/>
    <n v="154084"/>
    <n v="153812"/>
    <m/>
    <n v="0.12"/>
    <m/>
    <s v="En cours / Travaux lot n°01 achevés / Reste travaux lots 02 et 03 après l'autorisation des services exploitants"/>
  </r>
  <r>
    <x v="2"/>
    <x v="25"/>
    <s v="PSD"/>
    <s v="024:Travaux Publics et Infrastructures de Base"/>
    <s v="Infrastructures routières et autoroutières"/>
    <s v="Développement des infrastructures routières"/>
    <s v="N1.024.090.02.4011.000.011.11.027"/>
    <s v="Revêtement de la piste reliant Silet-Tin Zaouatine sur 367 Km (1 ère tranche)"/>
    <n v="2011"/>
    <n v="3000000"/>
    <n v="3910000"/>
    <n v="2548470"/>
    <n v="3807750"/>
    <m/>
    <n v="1"/>
    <m/>
    <s v="En cours / Reste reprofilage des chaussés en cours"/>
  </r>
  <r>
    <x v="2"/>
    <x v="25"/>
    <s v="PSD"/>
    <s v="027:Santé"/>
    <s v="Prévention et soins"/>
    <s v="Prévention et soins"/>
    <s v="S1.027.105.01.4811.000.011.14.009"/>
    <s v="Etude, réalisation et équipement d'un Hôpital 240 lits à Tamanrasset "/>
    <n v="2014"/>
    <n v="4000000"/>
    <n v="8221457"/>
    <n v="8019567"/>
    <n v="6808093"/>
    <m/>
    <n v="0.99"/>
    <m/>
    <s v="Realisation     :en cours de leve de reserve et la reception       /  équipements (  2eme avis d'appel  lance  )    /  équipements receptienne ( les lots 01-02-03-04-05-06-07-08-09-10-11-12-13-16-17-18-19-20-21-22-23)  /  ( lot  15)   en cours de livraison "/>
  </r>
  <r>
    <x v="2"/>
    <x v="25"/>
    <s v="PSD"/>
    <s v="027:Santé"/>
    <s v="Prévention et soins"/>
    <s v="Prévention et soins"/>
    <s v="N1.027.105.01.4811.000.011.06.008"/>
    <s v="Réalisation et équipement d'un l'hôpital psychiatrique de 120 lits à Tamanrasset"/>
    <n v="2006"/>
    <n v="350000"/>
    <n v="1187000"/>
    <n v="1051254"/>
    <n v="1048651"/>
    <m/>
    <n v="0.97"/>
    <m/>
    <s v="Equipement  ( Une lot reste:  lot N°16  -  relancer le : 15/12/2024  )             / Réalisation :   les lots  N° 18 -19-20 Réceptionnés   /    Lot N° 21 : Relance et Attribue Le : 25/12/2024"/>
  </r>
  <r>
    <x v="2"/>
    <x v="25"/>
    <s v="PSD"/>
    <s v="051:Hydraulique"/>
    <s v="Approvisionnement en eau potable et industrielle"/>
    <s v="Adduction et Réseaux de distribution en eau potable et industrielle"/>
    <s v="N1.051.094.01.4811.000.011.22.005"/>
    <s v="Alimentation en eau potable de Timoultine et Djabel Lahdidi (Wilaya de Tamanrasset)"/>
    <n v="2022"/>
    <n v="3000000"/>
    <n v="3000000"/>
    <n v="2423038"/>
    <n v="255057"/>
    <m/>
    <n v="0.25"/>
    <m/>
    <s v="En cours"/>
  </r>
  <r>
    <x v="2"/>
    <x v="26"/>
    <s v="PSD"/>
    <s v="005:Intérieur, Collectivités Locales et Aménagement du Territoire"/>
    <s v="PROGRAMME ; Suréte Nationale"/>
    <s v="SOUS PROGRAMME :  Sucurite , ordre public , prevention et entrvention"/>
    <s v="N1.005.017.02.4853.000.053.22.005  Etude et réalisation d'une Unité Républicaine de Sécurité (URS) avec 04 logements à In Salah."/>
    <m/>
    <n v="2022"/>
    <n v="1150000"/>
    <n v="1150000"/>
    <n v="952310"/>
    <n v="35051"/>
    <m/>
    <n v="0"/>
    <m/>
    <s v="Résiliation du contrat de réalisation En cours d'annonce de marché "/>
  </r>
  <r>
    <x v="2"/>
    <x v="26"/>
    <s v="PSD"/>
    <s v="027:Santé"/>
    <s v="PROGRAMME : Prévention et soins"/>
    <s v="SOUS PROGRAMME :  Prévention et soins"/>
    <m/>
    <s v="F1.027.105.01.4048.000.053.22.004                                  Etude , réalisation et équipement d'un hôpital de 120 lits à In Salah"/>
    <n v="2022"/>
    <n v="3201862"/>
    <n v="7098532"/>
    <n v="3582369"/>
    <n v="2875349"/>
    <m/>
    <n v="0.95"/>
    <m/>
    <s v="Achèvement des travaux en cours aménagement et equipement "/>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n v="2022"/>
    <n v="350000"/>
    <n v="1159000"/>
    <n v="316000"/>
    <n v="14175"/>
    <m/>
    <n v="0.05"/>
    <m/>
    <s v="Etude en cours"/>
  </r>
  <r>
    <x v="2"/>
    <x v="27"/>
    <s v="PSD"/>
    <s v="005:Intérieur, Collectivités Locales et Aménagement du Territoire"/>
    <s v="Sureté Nationale"/>
    <s v="Securité, Ordre Public, Prévention et Intervention"/>
    <m/>
    <s v="N.1.005.017.02.4054.000.054.22.002 Etude et réalisation d'un poste frontalier mixte (DGSN-DGD) et acquisition d'un groupe électrogène à Tinzaouatine"/>
    <m/>
    <n v="350000"/>
    <n v="1159000"/>
    <n v="316000"/>
    <n v="14175"/>
    <m/>
    <n v="0.05"/>
    <m/>
    <s v="Etude en cours"/>
  </r>
  <r>
    <x v="2"/>
    <x v="27"/>
    <s v="PSD"/>
    <s v="024:Travaux Publics et Infrastructures de Base"/>
    <s v="Infrastructures Routières et Autoroutères"/>
    <s v="Développement des Infrastructures Routières"/>
    <m/>
    <s v="N.1.024.090.01.4054.000.054.22.001 Etude et ouverture de la piste Tirek-Bordj Badji Mokhtar sur 225 km"/>
    <n v="2022"/>
    <n v="3100000"/>
    <n v="3650000"/>
    <n v="3489957"/>
    <n v="3457138"/>
    <m/>
    <n v="0.98"/>
    <m/>
    <s v="En cours"/>
  </r>
  <r>
    <x v="2"/>
    <x v="27"/>
    <s v="PSD"/>
    <s v="024:Travaux Publics et Infrastructures de Base"/>
    <s v=" Infrastructures Aéroportuaire"/>
    <s v="Développement des Infrastructures Aéroportuaire"/>
    <m/>
    <s v="N.1.024.091.01.4054.000.054.22.001 Réalisation de la nouvelle piste d'atterrissage sur 3000x45 m et ses annexes à l'aérodrome de Tinzaoutine"/>
    <n v="2022"/>
    <n v="3671340"/>
    <n v="4426340"/>
    <n v="4129532"/>
    <n v="2473550"/>
    <m/>
    <n v="0.8"/>
    <m/>
    <s v="En cours de réalisation"/>
  </r>
  <r>
    <x v="2"/>
    <x v="27"/>
    <s v="PSD"/>
    <s v="024:Travaux Publics et Infrastructures de Base"/>
    <s v=" Infrastructures Aéroportuaire"/>
    <s v="Développement des Infrastructures Aéroportuaire"/>
    <m/>
    <s v="N.1.024.091.01.4054.000.054.22.002 Etude et réalisation d'une nouvelle piste d'atterrissage sur 08/26 sur 3200 x 45 m et ses annexes à l'aérodrome d'In Guezzam"/>
    <n v="2022"/>
    <n v="4300000"/>
    <n v="4300000"/>
    <n v="2433650"/>
    <n v="1055438"/>
    <m/>
    <n v="0.5"/>
    <m/>
    <s v="En cours de réalisation"/>
  </r>
  <r>
    <x v="2"/>
    <x v="27"/>
    <s v="PSD"/>
    <s v="024:Travaux Publics et Infrastructures de Base"/>
    <s v=" Infrastructures Aéroportuaire"/>
    <s v="Développement des Infrastructures Aéroportuaire"/>
    <m/>
    <s v="N.1.024.091.01.4054.000.054.22.003 Etude et réalisation des voies de circulation au niveau de la nouvelle piste d’atterrissage et ses annexes de l’aérodrome de Tinzaouatine"/>
    <n v="2022"/>
    <n v="2300000"/>
    <n v="2300000"/>
    <n v="1267672"/>
    <n v="252574"/>
    <m/>
    <n v="0.2"/>
    <m/>
    <s v="En cours de réalisation"/>
  </r>
  <r>
    <x v="2"/>
    <x v="27"/>
    <s v="PSD"/>
    <s v="027:Santé"/>
    <s v="Prévention et soins"/>
    <s v="Prévention et soins"/>
    <m/>
    <s v="N.1.027.105.01.4054.000.054.22.003 Etude, réalisation et équipement d'un Hôpital 60 lits à In Guezzam"/>
    <n v="2022"/>
    <n v="1800000"/>
    <n v="2270000"/>
    <n v="2086576"/>
    <n v="1590937"/>
    <m/>
    <n v="0.87"/>
    <m/>
    <s v="En cours"/>
  </r>
  <r>
    <x v="2"/>
    <x v="27"/>
    <s v="PSD"/>
    <s v="027:Santé"/>
    <s v="Prévention et soins"/>
    <s v="Prévention et soins"/>
    <m/>
    <s v="N.1.027.105.01.4054.000.054.22.004 Etude, réalisation et équipement d'un Hôpital 60 lits à Tin Zaouatine"/>
    <n v="2022"/>
    <n v="1800000"/>
    <n v="3048431"/>
    <n v="2256481"/>
    <n v="680509"/>
    <m/>
    <n v="0.45"/>
    <m/>
    <s v="En cours"/>
  </r>
  <r>
    <x v="2"/>
    <x v="27"/>
    <s v="PSD"/>
    <s v="051:Hydraulique"/>
    <s v="Approvisionnement en Eau Potable et Industrielle"/>
    <s v="Adduction et réseaux de distribution en eau potable et industrielle"/>
    <m/>
    <s v="N.1.051.094.01.4854.000.054.22.001 Alimentation en eau potable Zone Abelkane, commune In Guezzam"/>
    <n v="2022"/>
    <n v="1234000"/>
    <n v="1234000"/>
    <n v="992738"/>
    <n v="872769"/>
    <m/>
    <n v="0.85"/>
    <m/>
    <s v="Travaux en cours"/>
  </r>
  <r>
    <x v="2"/>
    <x v="16"/>
    <s v="Lolf 2023-2025"/>
    <s v="012:Enseignement Supérieur et  Recherche Scientifique"/>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s v="N.1.012.049.01.3003.000.030.24.001_x000a_Réalisation d'une école nationale supérieure (ENS)de 2000 place pédagogique à Ouargla"/>
    <n v="2023"/>
    <n v="1500000"/>
    <n v="1500000"/>
    <n v="0"/>
    <n v="0"/>
    <m/>
    <n v="0"/>
    <m/>
    <s v="réevaluée en 2025 pour  une AE= 560 000 000_x000a_"/>
  </r>
  <r>
    <x v="2"/>
    <x v="16"/>
    <s v="Lolf 2023-2025"/>
    <s v="020:Agriculture, Développement Rural et Pêche"/>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s v="N.1.020.076.01.4730.000.030.24.001_x000a_Etude d'adaptation , suivi , contrôle et travaux de réalisation et équipement de 09 centres de proximité pour le stockage intermédiaire des céréales au niveau de la wilaya de ouargla"/>
    <n v="2023"/>
    <n v="2276742.852"/>
    <n v="2276742.852"/>
    <n v="1340297"/>
    <n v="110312.95574999999"/>
    <m/>
    <n v="0.4"/>
    <m/>
    <s v="Programme complémentaire Gérée Par le Wali comme ordonnateur territoriale"/>
  </r>
  <r>
    <x v="2"/>
    <x v="16"/>
    <s v="Lolf 2023-2025"/>
    <s v="020:Agriculture, Développement Rural et Pêche"/>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s v="Electrification agricole, destiné aux périmetres des cultures strategiques, « Appui au développement des cultures stratégiques», W Ouargla"/>
    <n v="2025"/>
    <n v="3000000"/>
    <n v="3000000"/>
    <n v="0"/>
    <n v="0"/>
    <m/>
    <n v="0"/>
    <m/>
    <s v="En attente des actes de gestion  visés"/>
  </r>
  <r>
    <x v="2"/>
    <x v="16"/>
    <s v="Lolf 2023-2025"/>
    <s v="024:Travaux Publics et Infrastructures de Base"/>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s v="N.1.024.090.01.2030.000.030.24.004_x000a_Modernisation de la RN 51 du PK 90 au PK 140 sur 50 Km (W Ouargla)"/>
    <n v="2024"/>
    <n v="1900000"/>
    <n v="1900000"/>
    <n v="1532734.5179999999"/>
    <n v="246112.16752000002"/>
    <m/>
    <n v="0.12"/>
    <m/>
    <s v="en cours"/>
  </r>
  <r>
    <x v="2"/>
    <x v="16"/>
    <s v="Lolf 2023-2025"/>
    <s v="024:Travaux Publics et Infrastructures de Base"/>
    <s v="Entretien des Routes Nationales -Exercice 2025 (W.Ouargla)"/>
    <s v="Entretien des Routes Nationales -Exercice 2025 (W.Ouargla)"/>
    <s v="Entretien des Routes Nationales -Exercice 2025 (W.Ouargla)"/>
    <s v="Entretien des Routes Nationales -Exercice 2025 (W.Ouargla)"/>
    <n v="2025"/>
    <n v="1229000"/>
    <n v="1229000"/>
    <n v="0"/>
    <n v="0"/>
    <m/>
    <n v="0"/>
    <m/>
    <s v="Non lancé"/>
  </r>
  <r>
    <x v="2"/>
    <x v="16"/>
    <s v="Lolf 2023-2025"/>
    <s v="024:Travaux Publics et Infrastructures de Base"/>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s v="N.1.024.091.01.2020.000.030.24.002 Renforcement de la piste principale de l'aérodrome de Hassi Messaoud et ses annexes"/>
    <n v="2024"/>
    <n v="2600000"/>
    <n v="2600000"/>
    <n v="383082.27173000004"/>
    <n v="383082.27173000004"/>
    <m/>
    <n v="0"/>
    <m/>
    <s v="Non lancé"/>
  </r>
  <r>
    <x v="2"/>
    <x v="17"/>
    <s v="Lolf 2023-2025"/>
    <s v="006:Justice"/>
    <s v="N.1.006.021.01.4113.000.055.23.001."/>
    <s v="N.1.006.021.01.4113.000.055.23.001."/>
    <s v="N.1.006.021.01.4113.000.055.23.001."/>
    <s v="N.1.006.021.01.4113.000.055.23.001."/>
    <m/>
    <n v="2500000"/>
    <n v="2500000"/>
    <n v="9659"/>
    <n v="0"/>
    <m/>
    <n v="0"/>
    <m/>
    <s v="Etp retenue après 2ème AAO, projet de marché à déposer au niveau du comité sectoriel des marchés publics."/>
  </r>
  <r>
    <x v="2"/>
    <x v="17"/>
    <s v="Lolf 2023-2025"/>
    <s v="020:Agriculture, Développement Rural et Pêche"/>
    <s v="/"/>
    <s v="/"/>
    <s v="/"/>
    <s v="/"/>
    <m/>
    <n v="3000000"/>
    <n v="3000000"/>
    <n v="0"/>
    <n v="0"/>
    <m/>
    <n v="0"/>
    <m/>
    <s v="Notifiée en 2025._x000a_Opération confie à SONELGAZ de gré à gré (en phase d'étude afin d'établir les marchés)."/>
  </r>
  <r>
    <x v="2"/>
    <x v="17"/>
    <s v="Lolf 2023-2025"/>
    <s v="021:Habitat, Urbanisme et Ville"/>
    <s v="N.1.021.080.02.2055.000.055.23.001."/>
    <s v="N.1.021.080.02.2055.000.055.23.001."/>
    <s v="N.1.021.080.02.2055.000.055.23.001."/>
    <s v="N.1.021.080.02.2055.000.055.23.001."/>
    <m/>
    <n v="1000000"/>
    <n v="1000000"/>
    <n v="831205"/>
    <n v="132263"/>
    <m/>
    <n v="45"/>
    <m/>
    <m/>
  </r>
  <r>
    <x v="2"/>
    <x v="17"/>
    <s v="Lolf 2023-2025"/>
    <s v="021:Habitat, Urbanisme et Ville"/>
    <s v="N.1.021.080.02.2055.000.055.24.004."/>
    <s v="N.1.021.080.02.2055.000.055.24.004."/>
    <s v="N.1.021.080.02.2055.000.055.24.004."/>
    <s v="N.1.021.080.02.2055.000.055.24.004."/>
    <m/>
    <n v="1500000"/>
    <n v="1500000"/>
    <n v="1115390"/>
    <n v="182858"/>
    <m/>
    <n v="60"/>
    <m/>
    <m/>
  </r>
  <r>
    <x v="2"/>
    <x v="17"/>
    <s v="Lolf 2023-2025"/>
    <s v="024:Travaux Publics et Infrastructures de Base"/>
    <s v="N.1.024.090.01.2055.000.055.24.001."/>
    <s v="N.1.024.090.01.2055.000.055.24.001."/>
    <s v="N.1.024.090.01.2055.000.055.24.001."/>
    <s v="N.1.024.090.01.2055.000.055.24.001."/>
    <m/>
    <n v="2000000"/>
    <n v="2000000"/>
    <n v="1898529"/>
    <n v="423981"/>
    <m/>
    <n v="45"/>
    <m/>
    <m/>
  </r>
  <r>
    <x v="2"/>
    <x v="17"/>
    <s v="Lolf 2023-2025"/>
    <s v="024:Travaux Publics et Infrastructures de Base"/>
    <s v="N.1.024.090.02.2055.000.055.25.001."/>
    <s v="N.1.024.090.02.2055.000.055.25.001."/>
    <s v="N.1.024.090.02.2055.000.055.25.001."/>
    <s v="N.1.024.090.02.2055.000.055.25.001."/>
    <m/>
    <n v="1385000"/>
    <n v="1385000"/>
    <n v="0"/>
    <n v="0"/>
    <m/>
    <n v="0"/>
    <m/>
    <s v="Notifiée en 2025._x000a_AAO lancée en lots séparés: un lot attribué et le marché en cours d'élaboration, le 2ème lot déclaré infructueux."/>
  </r>
  <r>
    <x v="2"/>
    <x v="18"/>
    <s v="Lolf 2023-2025"/>
    <s v="024:Travaux Publics et Infrastructures de Base"/>
    <s v="N1.024.090.01.2039.000.039.24.004"/>
    <s v="N1.024.090.01.2039.000.039.24.004"/>
    <s v="N1.024.090.01.2039.000.039.24.004"/>
    <s v="N1.024.090.01.2039.000.039.24.004"/>
    <n v="2024"/>
    <n v="4500000"/>
    <n v="4500000"/>
    <n v="197000"/>
    <n v="196830"/>
    <m/>
    <n v="0.15"/>
    <m/>
    <s v="En Cours"/>
  </r>
  <r>
    <x v="2"/>
    <x v="18"/>
    <s v="Lolf 2023-2025"/>
    <s v="020:Agriculture, Développement Rural et Pêche"/>
    <s v="S1.020.076.01.4739.000.039.23.001"/>
    <s v="S1.020.076.01.4739.000.039.23.001"/>
    <s v="S1.020.076.01.4739.000.039.23.001"/>
    <s v="S1.020.076.01.4739.000.039.23.001"/>
    <n v="2023"/>
    <n v="2782685.7080000001"/>
    <n v="2782685.7080000001"/>
    <n v="2683462"/>
    <n v="386508.07089999999"/>
    <m/>
    <n v="0.3"/>
    <m/>
    <s v="Etude achevée"/>
  </r>
  <r>
    <x v="2"/>
    <x v="19"/>
    <s v="Lolf 2023-2025"/>
    <s v="006:Justice"/>
    <s v=" Réalisation d'une cour de justice a El- M'ghaier"/>
    <s v=" Réalisation d'une cour de justice a El- M'ghaier"/>
    <s v=" Réalisation d'une cour de justice a El- M'ghaier"/>
    <s v=" Réalisation d'une cour de justice a El- M'ghaier"/>
    <n v="2025"/>
    <n v="3040000"/>
    <n v="3040000"/>
    <m/>
    <m/>
    <m/>
    <n v="0"/>
    <m/>
    <s v="Non inscrite"/>
  </r>
  <r>
    <x v="2"/>
    <x v="19"/>
    <s v="Lolf 2023-2025"/>
    <s v="020:Agriculture, Développement Rural et Pêche"/>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s v="Etude d'adaptation, suivi, contrôle et travaux de réalisation et équipement de 04 centres de proximité pour le stockage intermédiaire des céréales au niveau de la wilaya d'el M'Ghaier_x000a_S.1.020.076.01.4757.000.057.23.001"/>
    <n v="2023"/>
    <n v="1011886"/>
    <n v="1011886"/>
    <n v="982474"/>
    <n v="117956"/>
    <m/>
    <n v="0.4"/>
    <m/>
    <s v=" En cours_x000a_ (Gestion de wilaya) _x000a_"/>
  </r>
  <r>
    <x v="2"/>
    <x v="19"/>
    <s v="Lolf 2023-2025"/>
    <s v="021:Habitat, Urbanisme et Ville"/>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s v="Amélioration urbaine de l'ancien tissu urbain à travers la wilaya d'El M'Ghair-2023_x000a_N.1.021.080.02.2057.000.057.23.001"/>
    <n v="2023"/>
    <n v="1000000"/>
    <n v="1000000"/>
    <n v="867907"/>
    <n v="654087"/>
    <m/>
    <n v="0.8"/>
    <m/>
    <s v=" En cours"/>
  </r>
  <r>
    <x v="2"/>
    <x v="19"/>
    <s v="Lolf 2023-2025"/>
    <s v="024:Travaux Publics et Infrastructures de Base"/>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s v="Dédoublement de la RN03 entre Oum Etoyour et El-M'Ghaier (Sidi Khellil) sur19km N.1.024.090.01.2057.000.057.23.003"/>
    <n v="2023"/>
    <n v="1220000"/>
    <n v="1220000"/>
    <n v="975895"/>
    <n v="267220"/>
    <m/>
    <n v="0.6"/>
    <m/>
    <s v=" En cours"/>
  </r>
  <r>
    <x v="2"/>
    <x v="19"/>
    <s v="Lolf 2023-2025"/>
    <s v="024:Travaux Publics et Infrastructures de Base"/>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s v="Dédoublement de RN03 entre Sidi khelil et tendla sur 23 km (W.El M’Ghair)_x000a_N.1.024.090.01.2057.000.057.24.001"/>
    <n v="2024"/>
    <n v="1600000"/>
    <n v="1600000"/>
    <n v="1160372"/>
    <n v="563872"/>
    <m/>
    <n v="0.5"/>
    <m/>
    <s v=" En cours"/>
  </r>
  <r>
    <x v="2"/>
    <x v="20"/>
    <s v="Lolf 2023-2025"/>
    <s v="020:Agriculture, Développement Rural et Pêche"/>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s v="S.1.020.076.01.4707.000.007.23.001_x000a_Etude d'adaptation,suivi,contrôleet travaux de réalisation et equipement de 08 centres de proximité pour le stockage intermédiaire des céréales au niveau de la wilaya de Biskra"/>
    <n v="2023"/>
    <n v="2023771"/>
    <n v="2023771"/>
    <n v="1936335"/>
    <n v="226890"/>
    <m/>
    <s v="70"/>
    <m/>
    <m/>
  </r>
  <r>
    <x v="2"/>
    <x v="20"/>
    <s v="Lolf 2023-2025"/>
    <s v="024:Travaux Publics et Infrastructures de Base"/>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s v="N.1.024.090.01.2007.000.007.24.004_x000a_Réalisation du dédoublement de la RN83 sur 15km (W-Biskra)"/>
    <n v="2024"/>
    <n v="1400000"/>
    <n v="1400000"/>
    <n v="1284988"/>
    <n v="405775"/>
    <m/>
    <s v="60"/>
    <m/>
    <m/>
  </r>
  <r>
    <x v="2"/>
    <x v="20"/>
    <s v="Lolf 2023-2025"/>
    <s v="024:Travaux Publics et Infrastructures de Base"/>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s v="N.1.024.090.01.2007.000.007.24.003_x000a_Réalisation du dédoublement de la RN03 sur 26 km du PK336 au PK 342 et du PK363 au PK383 (2éme tranche) ( W-Biskra)"/>
    <n v="2024"/>
    <n v="1800000"/>
    <n v="1800000"/>
    <n v="1528479"/>
    <n v="125344"/>
    <m/>
    <s v="45"/>
    <m/>
    <m/>
  </r>
  <r>
    <x v="2"/>
    <x v="20"/>
    <s v="Lolf 2023-2025"/>
    <s v="024:Travaux Publics et Infrastructures de Base"/>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s v="N.1.024.090.01.2007.000.007.24.002_x000a_Réalisation du dédoublement de la RN 46 sur 25km entre PK 219 et PK 244 ( W-Biskra)"/>
    <n v="2024"/>
    <n v="1800000"/>
    <n v="1800000"/>
    <n v="1787948"/>
    <n v="376105"/>
    <m/>
    <s v="45"/>
    <m/>
    <m/>
  </r>
  <r>
    <x v="2"/>
    <x v="20"/>
    <s v="Lolf 2023-2025"/>
    <s v="051:Hydraulique"/>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s v="N.1.051.096.01.2007.000.007.24.001_x000a_Réalisation et rénovation des collecteurs principaux d'assainissement de la ville Biskra"/>
    <n v="2024"/>
    <n v="4000000"/>
    <n v="4000000"/>
    <n v="2287852"/>
    <n v="224053"/>
    <m/>
    <s v="45"/>
    <m/>
    <m/>
  </r>
  <r>
    <x v="2"/>
    <x v="21"/>
    <s v="Lolf 2023-2025"/>
    <s v="006:Justice"/>
    <s v="NI_x000a_Réalisation d'une cour de justice à Ouled Djellal"/>
    <s v="NI_x000a_Réalisation d'une cour de justice à Ouled Djellal"/>
    <s v="NI_x000a_Réalisation d'une cour de justice à Ouled Djellal"/>
    <s v="NI_x000a_Réalisation d'une cour de justice à Ouled Djellal"/>
    <n v="2025"/>
    <n v="2800000"/>
    <n v="2800000"/>
    <n v="0"/>
    <n v="0"/>
    <m/>
    <n v="0"/>
    <m/>
    <s v="في طور تحضير دفتر الشروط للإنجاز"/>
  </r>
  <r>
    <x v="2"/>
    <x v="21"/>
    <s v="Lolf 2023-2025"/>
    <s v="021:Habitat, Urbanisme et Ville"/>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s v="N.1.021.080.02.2051.000.051.23.001_x000a_Amélioration urbaine de l’ancien tissu urbain à travers la wilaya de Ouled Djellal-2023"/>
    <n v="2023"/>
    <n v="1000000"/>
    <n v="1000000"/>
    <n v="981430.86684000003"/>
    <n v="28097.265780000002"/>
    <m/>
    <n v="0.5"/>
    <m/>
    <s v="في طور الإنجاز"/>
  </r>
  <r>
    <x v="2"/>
    <x v="21"/>
    <s v="Lolf 2023-2025"/>
    <s v="051:Hydraulique"/>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s v="NI_x000a_Réalisation , équipement et électrification de 2200 MI de forages Albien pour l'irrigation des palmerais à travers les communes de Ouled Djellal , Sidi Khaled et Besbes ( W , Ouled Djellal )"/>
    <n v="2025"/>
    <n v="2500000"/>
    <n v="2500000"/>
    <n v="0"/>
    <n v="0"/>
    <m/>
    <n v="0"/>
    <m/>
    <s v="تم إيداع دفتر الشروط على مستوى اللجنة القطاعية للصفقات العمومية "/>
  </r>
  <r>
    <x v="2"/>
    <x v="22"/>
    <s v="Lolf 2023-2025"/>
    <s v="024:Travaux Publics et Infrastructures de Base"/>
    <s v="Renforcement de la RN 107 du PK 0+000 au PK24+000 sur  24 km                 Non individualisée"/>
    <s v="Renforcement de la RN 107 du PK 0+000 au PK24+000 sur  24 km                 Non individualisée"/>
    <s v="Renforcement de la RN 107 du PK 0+000 au PK24+000 sur  24 km                 Non individualisée"/>
    <s v="Renforcement de la RN 107 du PK 0+000 au PK24+000 sur  24 km                 Non individualisée"/>
    <s v="2025"/>
    <n v="1000000"/>
    <n v="1000000"/>
    <n v="0"/>
    <n v="0"/>
    <m/>
    <n v="0"/>
    <m/>
    <s v="Attribution provisoire en cours"/>
  </r>
  <r>
    <x v="2"/>
    <x v="22"/>
    <s v="Lolf 2023-2025"/>
    <s v="024:Travaux Publics et Infrastructures de Base"/>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Dédoublement de la RN1 &quot; 1ere tranche sur 10 Km &quot; wilaya de ghardaia     N1 024 090 01 2047 000 047 24 003"/>
    <s v="2024"/>
    <n v="2500000"/>
    <n v="2500000"/>
    <n v="2401255"/>
    <n v="511501"/>
    <m/>
    <n v="0.5"/>
    <m/>
    <s v="En cours"/>
  </r>
  <r>
    <x v="2"/>
    <x v="22"/>
    <s v="Lolf 2023-2025"/>
    <s v="020:Agriculture, Développement Rural et Pêch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Electrification agricole,  destiné aux périmètres des cultures stratégiques,   « Appui au développement  des cultures stratégiques »,  W Ghardaia            Non individualisée"/>
    <s v="2025"/>
    <n v="2000000"/>
    <n v="2000000"/>
    <n v="0"/>
    <n v="0"/>
    <m/>
    <n v="0"/>
    <m/>
    <s v="Préparation du marché avec Sonalgaz"/>
  </r>
  <r>
    <x v="2"/>
    <x v="22"/>
    <s v="Lolf 2023-2025"/>
    <s v="020:Agriculture, Développement Rural et Pêche"/>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Etude d'adaptation, suivi, contrôle et travaux de réalisation et équipement de 08 centres    de proximité pour le stockage intermédiaire des céréales au niveau de la wilaya de Ghardaia                                                                         S1 020 076 01 4747 000 047 23 001"/>
    <s v="2023"/>
    <n v="2023771"/>
    <n v="2023771"/>
    <n v="2019085"/>
    <n v="533094"/>
    <m/>
    <n v="0.4"/>
    <m/>
    <s v="En cours"/>
  </r>
  <r>
    <x v="2"/>
    <x v="22"/>
    <s v="Lolf 2023-2025"/>
    <s v="021:Habitat, Urbanisme et Ville"/>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Etude, suivi et réalisation des travaux  de 04 lotissements sociaux (6956 lots ) crées dans le cadre du développement de l'offre fonciere publique dans les régions du sud à berriane, guerrara wilaya de ghardaia ( programme2024 )                                                                                                       N1 021 080 02 2047 000 047 24 001"/>
    <s v="2024"/>
    <n v="1000000"/>
    <n v="1000000"/>
    <n v="951393"/>
    <n v="252722"/>
    <m/>
    <n v="0.6"/>
    <m/>
    <s v="En cours"/>
  </r>
  <r>
    <x v="2"/>
    <x v="28"/>
    <s v="Lolf 2023-2025"/>
    <s v="024:Travaux Publics et Infrastructures de Base"/>
    <s v="N1 024 090 01 2058 000 058 24 002"/>
    <s v="N1 024 090 01 2058 000 058 24 002"/>
    <s v="N1 024 090 01 2058 000 058 24 002"/>
    <s v="N1 024 090 01 2058 000 058 24 002"/>
    <n v="2024"/>
    <n v="3000000"/>
    <n v="3000000"/>
    <n v="2604074"/>
    <n v="311067"/>
    <m/>
    <n v="0.2"/>
    <m/>
    <m/>
  </r>
  <r>
    <x v="2"/>
    <x v="28"/>
    <s v="Lolf 2023-2025"/>
    <s v="024:Travaux Publics et Infrastructures de Base"/>
    <s v="NI"/>
    <s v="NI"/>
    <s v="NI"/>
    <s v="NI"/>
    <n v="2025"/>
    <n v="2000000"/>
    <n v="2000000"/>
    <n v="0"/>
    <n v="0"/>
    <m/>
    <n v="0"/>
    <m/>
    <m/>
  </r>
  <r>
    <x v="2"/>
    <x v="28"/>
    <s v="Lolf 2023-2025"/>
    <s v="024:Travaux Publics et Infrastructures de Base"/>
    <s v="NI"/>
    <s v="NI"/>
    <s v="NI"/>
    <s v="NI"/>
    <n v="2025"/>
    <n v="1099459"/>
    <n v="1099459"/>
    <n v="0"/>
    <n v="0"/>
    <m/>
    <n v="0"/>
    <m/>
    <m/>
  </r>
  <r>
    <x v="2"/>
    <x v="28"/>
    <s v="Lolf 2023-2025"/>
    <s v="006:Justice"/>
    <s v="N1 024 090 01 2058 000 058 24 002"/>
    <s v="N1 024 090 01 2058 000 058 24 002"/>
    <s v="N1 024 090 01 2058 000 058 24 002"/>
    <s v="N1 024 090 01 2058 000 058 24 002"/>
    <n v="2025"/>
    <n v="2700000"/>
    <n v="2700000"/>
    <n v="0"/>
    <n v="0"/>
    <m/>
    <n v="0"/>
    <m/>
    <m/>
  </r>
  <r>
    <x v="2"/>
    <x v="28"/>
    <s v="Lolf 2023-2025"/>
    <s v="020:Agriculture, Développement Rural et Pêche"/>
    <s v="S1.020.076.01.4739.000.039.23.001"/>
    <s v="S1.020.076.01.4739.000.039.23.001"/>
    <s v="S1.020.076.01.4739.000.039.23.001"/>
    <s v="S1.020.076.01.4739.000.039.23.001"/>
    <n v="2025"/>
    <n v="2300000"/>
    <n v="2300000"/>
    <n v="0"/>
    <n v="0"/>
    <m/>
    <n v="0"/>
    <m/>
    <m/>
  </r>
  <r>
    <x v="2"/>
    <x v="28"/>
    <s v="Lolf 2023-2025"/>
    <s v="020:Agriculture, Développement Rural et Pêche"/>
    <s v="S1.020.076.01.4758.000.058.24.001"/>
    <s v="S1.020.076.01.4758.000.058.24.001"/>
    <s v="S1.020.076.01.4758.000.058.24.001"/>
    <s v="S1.020.076.01.4758.000.058.24.001"/>
    <n v="2025"/>
    <n v="2782685.7080000001"/>
    <n v="2782685.7080000001"/>
    <n v="2505084"/>
    <n v="58996"/>
    <m/>
    <n v="0.3"/>
    <m/>
    <m/>
  </r>
  <r>
    <x v="2"/>
    <x v="23"/>
    <s v="Lolf 2023-2025"/>
    <s v="024:Travaux Publics et Infrastructures de Base"/>
    <s v="024 : Travaux Publics et Infrastructures de Base"/>
    <s v="024 : Travaux Publics et Infrastructures de Base"/>
    <s v="024 : Travaux Publics et Infrastructures de Base"/>
    <s v="024 : Travaux Publics et Infrastructures de Base"/>
    <m/>
    <n v="5715000"/>
    <n v="5715000"/>
    <n v="5126328.2434"/>
    <n v="237852.67681"/>
    <m/>
    <m/>
    <m/>
    <m/>
  </r>
  <r>
    <x v="2"/>
    <x v="23"/>
    <s v="Lolf 2023-2025"/>
    <s v="024:Travaux Publics et Infrastructures de Base"/>
    <s v="090 : Infrastructures routières et autoroutières"/>
    <s v="090 : Infrastructures routières et autoroutières"/>
    <s v="090 : Infrastructures routières et autoroutières"/>
    <s v="090 : Infrastructures routières et autoroutières"/>
    <m/>
    <n v="5715000"/>
    <n v="5715000"/>
    <n v="5126328.2434"/>
    <n v="237852.67681"/>
    <m/>
    <m/>
    <m/>
    <m/>
  </r>
  <r>
    <x v="2"/>
    <x v="23"/>
    <s v="Lolf 2023-2025"/>
    <s v="024:Travaux Publics et Infrastructures de Base"/>
    <s v="01 : Développement des infrastructures routières"/>
    <s v="01 : Développement des infrastructures routières"/>
    <s v="01 : Développement des infrastructures routières"/>
    <s v="01 : Développement des infrastructures routières"/>
    <m/>
    <n v="5715000"/>
    <n v="5715000"/>
    <n v="5126328.2434"/>
    <n v="237852.67681"/>
    <m/>
    <m/>
    <m/>
    <m/>
  </r>
  <r>
    <x v="2"/>
    <x v="23"/>
    <s v="Lolf 2023-2025"/>
    <s v="024:Travaux Publics et Infrastructures de Base"/>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s v="N1.024.090.01.2033.000.033.24.004 Achèvement de la réalisation du CW 02 Illizi - Oued Samen sur 45 Km du  PK 105 au PK 150 (w.d'Illizi)"/>
    <n v="2024"/>
    <n v="1800000"/>
    <n v="1800000"/>
    <n v="1609614.7179"/>
    <n v="237852.67681"/>
    <m/>
    <n v="0.15"/>
    <m/>
    <m/>
  </r>
  <r>
    <x v="2"/>
    <x v="23"/>
    <s v="Lolf 2023-2025"/>
    <s v="021:Habitat, Urbanisme et Ville"/>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s v="N1.024.090.01.2033.000.033.23.003  Aménagement et revetement des pistes au niveau de la wilaya d'Illizi sur 149 Km"/>
    <n v="2023"/>
    <n v="3915000"/>
    <n v="3915000"/>
    <n v="3516713.5255"/>
    <n v="0"/>
    <m/>
    <n v="0.1"/>
    <m/>
    <m/>
  </r>
  <r>
    <x v="2"/>
    <x v="23"/>
    <s v="Lolf 2023-2025"/>
    <s v="020:Agriculture, Développement Rural et Pêche"/>
    <s v="020 : Agriculture et du Développement Rural"/>
    <s v="020 : Agriculture et du Développement Rural"/>
    <s v="020 : Agriculture et du Développement Rural"/>
    <s v="020 : Agriculture et du Développement Rural"/>
    <m/>
    <n v="2600000"/>
    <n v="2600000"/>
    <n v="0"/>
    <n v="0"/>
    <m/>
    <m/>
    <m/>
    <m/>
  </r>
  <r>
    <x v="2"/>
    <x v="23"/>
    <s v="Lolf 2023-2025"/>
    <s v="051:Hydraulique"/>
    <s v="076 : Agriculture et développement rural"/>
    <s v="076 : Agriculture et développement rural"/>
    <s v="076 : Agriculture et développement rural"/>
    <s v="076 : Agriculture et développement rural"/>
    <m/>
    <n v="2600000"/>
    <n v="2600000"/>
    <n v="0"/>
    <n v="0"/>
    <m/>
    <m/>
    <m/>
    <m/>
  </r>
  <r>
    <x v="2"/>
    <x v="23"/>
    <s v="Lolf 2023-2025"/>
    <s v="020:Agriculture, Développement Rural et Pêche"/>
    <s v="03 : Développement rural et gestion équilibrée et durable des territoires"/>
    <s v="03 : Développement rural et gestion équilibrée et durable des territoires"/>
    <s v="03 : Développement rural et gestion équilibrée et durable des territoires"/>
    <s v="03 : Développement rural et gestion équilibrée et durable des territoires"/>
    <m/>
    <n v="2600000"/>
    <n v="2600000"/>
    <n v="0"/>
    <n v="0"/>
    <m/>
    <m/>
    <m/>
    <m/>
  </r>
  <r>
    <x v="2"/>
    <x v="23"/>
    <s v="Lolf 2023-2025"/>
    <s v="020:Agriculture, Développement Rural et Pêche"/>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s v="Electrification agricole, destiné aux périmètres des cultures Stratégiques, &quot;Appui au développement des cultures stratégique&quot; W.Illizi"/>
    <n v="2025"/>
    <n v="2600000"/>
    <n v="2600000"/>
    <n v="0"/>
    <n v="0"/>
    <m/>
    <n v="0"/>
    <m/>
    <s v="Préparation de cahier des charges en cours"/>
  </r>
  <r>
    <x v="2"/>
    <x v="24"/>
    <s v="Lolf 2023-2025"/>
    <s v="021:Habitat, Urbanisme et Ville"/>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s v="N 1 021 080 02 2056 000 056 23 001  Amélioration urbaine de l'ancien tissu urbain à travers la wilaya de Djanet - 2023."/>
    <n v="2023"/>
    <n v="1000000"/>
    <n v="1000000"/>
    <n v="937760"/>
    <n v="198270"/>
    <m/>
    <n v="0.7"/>
    <m/>
    <s v="Opération en Cours "/>
  </r>
  <r>
    <x v="2"/>
    <x v="24"/>
    <s v="Lolf 2023-2025"/>
    <s v="024:Travaux Publics et Infrastructures de Base"/>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s v="N 1 024 090 01 2056 000 056 23 003 Aménagement et revêtement des pistes au niveau de la wilaya de Djanet  sur 90 km."/>
    <n v="2023"/>
    <n v="2750000"/>
    <n v="2750000"/>
    <n v="1292162"/>
    <n v="0"/>
    <m/>
    <n v="0"/>
    <m/>
    <s v="Opération en Cours "/>
  </r>
  <r>
    <x v="2"/>
    <x v="24"/>
    <s v="Lolf 2023-2025"/>
    <s v="024:Travaux Publics et Infrastructures de Base"/>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s v="N 1 024 090 01 2056 000 056 24 003  Etude pour la réalisation de la route reliant CW 501 et la route BF10-BF11 sur 88 km."/>
    <n v="2024"/>
    <n v="3000"/>
    <n v="3000"/>
    <n v="2951"/>
    <n v="0"/>
    <m/>
    <n v="1"/>
    <m/>
    <s v="Etude Achevée"/>
  </r>
  <r>
    <x v="2"/>
    <x v="24"/>
    <s v="Lolf 2023-2025"/>
    <s v="024:Travaux Publics et Infrastructures de Base"/>
    <s v="Réalisation de la route reliant CW 501 et la route BF10-BF11 sur 88 km."/>
    <s v="Réalisation de la route reliant CW 501 et la route BF10-BF11 sur 88 km."/>
    <s v="Réalisation de la route reliant CW 501 et la route BF10-BF11 sur 88 km."/>
    <s v="Réalisation de la route reliant CW 501 et la route BF10-BF11 sur 88 km."/>
    <n v="2024"/>
    <n v="2725000"/>
    <n v="2725000"/>
    <n v="0"/>
    <n v="0"/>
    <m/>
    <n v="0"/>
    <m/>
    <s v="Cahiers des Charges  Lancée ouvarteur le 25/03/2025"/>
  </r>
  <r>
    <x v="2"/>
    <x v="24"/>
    <s v="Lolf 2023-2025"/>
    <s v="024:Travaux Publics et Infrastructures de Base"/>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s v="N 1 024 090 01 2056 000 056 24 004 Etude pour la réalisation de la route reliant Tin Merzouga et la route BF11-BF12 sur 65 km."/>
    <n v="2024"/>
    <n v="2500"/>
    <n v="2500"/>
    <n v="2460"/>
    <n v="0"/>
    <m/>
    <n v="1"/>
    <m/>
    <s v="Etude Achevée"/>
  </r>
  <r>
    <x v="2"/>
    <x v="24"/>
    <s v="Lolf 2023-2025"/>
    <s v="024:Travaux Publics et Infrastructures de Base"/>
    <s v="Réalisation de la route reliant Tin Merzouga et la route BF11-BF12 sur 65 km."/>
    <s v="Réalisation de la route reliant Tin Merzouga et la route BF11-BF12 sur 65 km."/>
    <s v="Réalisation de la route reliant Tin Merzouga et la route BF11-BF12 sur 65 km."/>
    <s v="Réalisation de la route reliant Tin Merzouga et la route BF11-BF12 sur 65 km."/>
    <n v="2024"/>
    <n v="2358200"/>
    <n v="2358200"/>
    <n v="0"/>
    <n v="0"/>
    <m/>
    <n v="0"/>
    <m/>
    <s v="Cahiers des Charges  Lancée ouvarteur le 20/03/2025"/>
  </r>
  <r>
    <x v="2"/>
    <x v="24"/>
    <s v="Lolf 2023-2025"/>
    <s v="024:Travaux Publics et Infrastructures de Base"/>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s v="N 1 024 090 01 2056 000 056 24 005   Etude pour la réalisation de la route reliant BF10 et BF11 sur 155 km."/>
    <n v="2024"/>
    <n v="2500"/>
    <n v="2500"/>
    <n v="2478"/>
    <n v="0"/>
    <m/>
    <n v="1"/>
    <m/>
    <s v="Etude Achevée"/>
  </r>
  <r>
    <x v="2"/>
    <x v="24"/>
    <s v="Lolf 2023-2025"/>
    <s v="024:Travaux Publics et Infrastructures de Base"/>
    <s v="Réalisation de la route reliant BF10 et BF11 sur 155 km."/>
    <s v="Réalisation de la route reliant BF10 et BF11 sur 155 km."/>
    <s v="Réalisation de la route reliant BF10 et BF11 sur 155 km."/>
    <s v="Réalisation de la route reliant BF10 et BF11 sur 155 km."/>
    <n v="2024"/>
    <n v="3657000"/>
    <n v="3657000"/>
    <n v="0"/>
    <n v="0"/>
    <m/>
    <n v="0"/>
    <m/>
    <s v="Cahiers des Charges  Lancée ouvarteur le 24/03/2025"/>
  </r>
  <r>
    <x v="2"/>
    <x v="24"/>
    <s v="Lolf 2023-2025"/>
    <s v="024:Travaux Publics et Infrastructures de Base"/>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s v="N 1 024 090 01 2056 000 056 24 006 Etude pour la réalisation de la route reliant BF11 et BF12 sur 110 km."/>
    <n v="2024"/>
    <n v="2500"/>
    <n v="2500"/>
    <n v="2451"/>
    <n v="0"/>
    <m/>
    <n v="1"/>
    <m/>
    <s v="Etude Achevée"/>
  </r>
  <r>
    <x v="2"/>
    <x v="24"/>
    <s v="Lolf 2023-2025"/>
    <s v="024:Travaux Publics et Infrastructures de Base"/>
    <s v="Réalisation de la route reliant BF11 et BF12 sur 110 km."/>
    <s v="Réalisation de la route reliant BF11 et BF12 sur 110 km."/>
    <s v="Réalisation de la route reliant BF11 et BF12 sur 110 km."/>
    <s v="Réalisation de la route reliant BF11 et BF12 sur 110 km."/>
    <n v="2024"/>
    <n v="2743300"/>
    <n v="2743300"/>
    <n v="0"/>
    <n v="0"/>
    <m/>
    <m/>
    <m/>
    <s v="Cahiers des Charges  Lancée ouvarteur le 27/03/2025"/>
  </r>
  <r>
    <x v="2"/>
    <x v="25"/>
    <s v="Lolf 2023-2025"/>
    <s v="012:Enseignement Supérieur et  Recherche Scientifique"/>
    <s v="N1.051.094.01.2011.000.011.24.001"/>
    <s v="N1.051.094.01.2011.000.011.24.001"/>
    <s v="N1.051.094.01.2011.000.011.24.001"/>
    <s v="N1.051.094.01.2011.000.011.24.001"/>
    <n v="2023"/>
    <n v="1500000"/>
    <n v="1500000"/>
    <n v="0"/>
    <n v="0"/>
    <m/>
    <n v="0"/>
    <m/>
    <s v="Attribuée / individualisée"/>
  </r>
  <r>
    <x v="2"/>
    <x v="25"/>
    <s v="Lolf 2023-2025"/>
    <s v="024:Travaux Publics et Infrastructures de Base"/>
    <s v="AE 2023"/>
    <s v="AE 2023"/>
    <s v="AE 2023"/>
    <s v="AE 2023"/>
    <n v="2023"/>
    <n v="6307115"/>
    <n v="6307115"/>
    <n v="0"/>
    <n v="0"/>
    <m/>
    <n v="0"/>
    <m/>
    <s v="En cours "/>
  </r>
  <r>
    <x v="2"/>
    <x v="25"/>
    <s v="Lolf 2023-2025"/>
    <s v="024:Travaux Publics et Infrastructures de Base"/>
    <s v="AE 2023"/>
    <s v="AE 2023"/>
    <s v="AE 2023"/>
    <s v="AE 2023"/>
    <n v="2023"/>
    <n v="4885671"/>
    <n v="4885671"/>
    <n v="0"/>
    <n v="0"/>
    <m/>
    <n v="0"/>
    <m/>
    <s v="En cours "/>
  </r>
  <r>
    <x v="2"/>
    <x v="25"/>
    <s v="Lolf 2023-2025"/>
    <s v="024:Travaux Publics et Infrastructures de Base"/>
    <s v="AE 2024"/>
    <s v="AE 2024"/>
    <s v="AE 2024"/>
    <s v="AE 2024"/>
    <n v="2024"/>
    <n v="3000000"/>
    <n v="3000000"/>
    <n v="2790000"/>
    <n v="139600"/>
    <m/>
    <n v="0.35"/>
    <m/>
    <s v="Travaux en cours "/>
  </r>
  <r>
    <x v="2"/>
    <x v="25"/>
    <s v="Lolf 2023-2025"/>
    <s v="024:Travaux Publics et Infrastructures de Base"/>
    <s v="N1.024.090.01.2011.000.011.23.005"/>
    <s v="N1.024.090.01.2011.000.011.23.005"/>
    <s v="N1.024.090.01.2011.000.011.23.005"/>
    <s v="N1.024.090.01.2011.000.011.23.005"/>
    <n v="2023"/>
    <n v="2764944"/>
    <n v="2764944"/>
    <n v="0"/>
    <n v="0"/>
    <m/>
    <n v="0"/>
    <m/>
    <s v="En cours "/>
  </r>
  <r>
    <x v="2"/>
    <x v="25"/>
    <s v="Lolf 2023-2025"/>
    <s v="024:Travaux Publics et Infrastructures de Base"/>
    <s v="AE 2023"/>
    <s v="AE 2023"/>
    <s v="AE 2023"/>
    <s v="AE 2023"/>
    <n v="2023"/>
    <n v="2080000"/>
    <n v="2080000"/>
    <n v="0"/>
    <n v="0"/>
    <m/>
    <n v="0.05"/>
    <m/>
    <s v="Marché engagé / Travaux en voie de lancement "/>
  </r>
  <r>
    <x v="2"/>
    <x v="25"/>
    <s v="Lolf 2023-2025"/>
    <s v="024:Travaux Publics et Infrastructures de Base"/>
    <s v="N1.024.090.02.2011.000.011.24.003"/>
    <s v="N1.024.090.02.2011.000.011.24.003"/>
    <s v="N1.024.090.02.2011.000.011.24.003"/>
    <s v="N1.024.090.02.2011.000.011.24.003"/>
    <n v="2024"/>
    <n v="1052350"/>
    <n v="1052350"/>
    <n v="905021"/>
    <n v="255312"/>
    <m/>
    <n v="0.66"/>
    <m/>
    <s v="Travaux en cours"/>
  </r>
  <r>
    <x v="2"/>
    <x v="25"/>
    <s v="Lolf 2023-2025"/>
    <s v="051:Hydraulique"/>
    <s v="N1.012.049.01.4001.000.011.23.001"/>
    <s v="N1.012.049.01.4001.000.011.23.001"/>
    <s v="N1.012.049.01.4001.000.011.23.001"/>
    <s v="N1.012.049.01.4001.000.011.23.001"/>
    <n v="2024"/>
    <n v="1500000"/>
    <n v="1500000"/>
    <n v="1290000"/>
    <n v="93100"/>
    <m/>
    <n v="0.6"/>
    <m/>
    <s v="En cours"/>
  </r>
  <r>
    <x v="2"/>
    <x v="26"/>
    <s v="Lolf 2023-2025"/>
    <s v="020:Agriculture, Développement Rural et Pêche"/>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Electrification agricole destiné aux périmétres des cultures stratégiques ( Appui au développement des cultures stratégiques) w in salah"/>
    <s v="2025"/>
    <n v="1500000"/>
    <n v="1500000"/>
    <s v="0"/>
    <s v="0"/>
    <m/>
    <n v="0"/>
    <m/>
    <s v="Préparation Cahier des charges"/>
  </r>
  <r>
    <x v="2"/>
    <x v="26"/>
    <s v="Lolf 2023-2025"/>
    <s v="021:Habitat, Urbanisme et Ville"/>
    <s v="Amélioratoin urbaine de l'ancien tissu urbain à travers la wilaya d'In Salah - 2023"/>
    <s v="Amélioratoin urbaine de l'ancien tissu urbain à travers la wilaya d'In Salah - 2023"/>
    <s v="Amélioratoin urbaine de l'ancien tissu urbain à travers la wilaya d'In Salah - 2023"/>
    <s v="Amélioratoin urbaine de l'ancien tissu urbain à travers la wilaya d'In Salah - 2023"/>
    <s v="2023"/>
    <n v="1000000"/>
    <n v="1000000"/>
    <n v="926598"/>
    <n v="80588"/>
    <m/>
    <n v="0.25"/>
    <m/>
    <s v="travaux en cours"/>
  </r>
  <r>
    <x v="2"/>
    <x v="26"/>
    <s v="Lolf 2023-2025"/>
    <s v="024:Travaux Publics et Infrastructures de Base"/>
    <s v="Renforcement de la RN 52 Sur 30KM du PK_x000a_222+600 au PK 252+600"/>
    <s v="Renforcement de la RN 52 Sur 30KM du PK_x000a_222+600 au PK 252+600"/>
    <s v="Renforcement de la RN 52 Sur 30KM du PK_x000a_222+600 au PK 252+600"/>
    <s v="Renforcement de la RN 52 Sur 30KM du PK_x000a_222+600 au PK 252+600"/>
    <s v="2025"/>
    <n v="1800000"/>
    <n v="1800000"/>
    <s v="0"/>
    <s v="0"/>
    <m/>
    <n v="0"/>
    <m/>
    <s v="Préparation Cahier des charges"/>
  </r>
  <r>
    <x v="2"/>
    <x v="27"/>
    <s v="Lolf 2023-2025"/>
    <s v="021:Habitat, Urbanisme et Ville"/>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s v=" N1 021 080 02 2054 000 054 23 001 Amélioration urbaine de l'ancien tissu urbain à travers la wilaya d'In Guezzam - 2023"/>
    <n v="2023"/>
    <n v="1000000"/>
    <n v="1000000"/>
    <n v="956529"/>
    <n v="561892"/>
    <m/>
    <n v="0.9"/>
    <m/>
    <s v="Travaux en cours"/>
  </r>
  <r>
    <x v="2"/>
    <x v="27"/>
    <s v="Lolf 2023-2025"/>
    <s v="024:Travaux Publics et Infrastructures de Base"/>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s v="N.1.024.090.01.2054.000.054.23.002 Réalisation de la route entre Tirek - Timiaouine, sur 71 Km ( W. In Guezzam)"/>
    <n v="2023"/>
    <n v="2600000"/>
    <n v="2600000"/>
    <n v="821583"/>
    <n v="0"/>
    <m/>
    <n v="0.05"/>
    <m/>
    <s v="En cours"/>
  </r>
  <r>
    <x v="2"/>
    <x v="27"/>
    <s v="Lolf 2023-2025"/>
    <s v="024:Travaux Publics et Infrastructures de Base"/>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s v="N.1.024.090.01.2054.000.054.24.003 Modernisation de la RN1 sur 40,5 kms du PK 2230+000 au PK 2270+500 (1er tranche) (W.In Guezzam)"/>
    <n v="2024"/>
    <n v="2500000"/>
    <n v="2500000"/>
    <n v="2186366"/>
    <n v="0"/>
    <m/>
    <n v="0.05"/>
    <m/>
    <s v="En cours"/>
  </r>
  <r>
    <x v="2"/>
    <x v="22"/>
    <s v="PSC"/>
    <s v="021:Habitat, Urbanisme et Ville"/>
    <s v="urbanisme et aménagement "/>
    <s v="aménagement du foncier "/>
    <s v="NK 5 721 2 262 027 16"/>
    <s v="Travaux L'amélioration urbaine DOTATION 2013 "/>
    <m/>
    <n v="1200000"/>
    <n v="1200000"/>
    <n v="1199957"/>
    <n v="1143074"/>
    <m/>
    <m/>
    <m/>
    <m/>
  </r>
  <r>
    <x v="2"/>
    <x v="22"/>
    <s v="PSC"/>
    <s v="021:Habitat, Urbanisme et Ville"/>
    <s v="urbanisme et aménagement "/>
    <s v="aménagement du foncier "/>
    <s v="NK 5 721 2 262 027 23"/>
    <s v="VRD Primaires et secondaires"/>
    <m/>
    <n v="2000000"/>
    <n v="2000000"/>
    <n v="1999867"/>
    <n v="1950116"/>
    <m/>
    <m/>
    <m/>
    <m/>
  </r>
  <r>
    <x v="2"/>
    <x v="22"/>
    <s v="PSC"/>
    <s v="021:Habitat, Urbanisme et Ville"/>
    <s v="urbanisme et aménagement "/>
    <s v="aménagement du foncier "/>
    <s v="NK 5 721 2 262 027 17"/>
    <s v="VRD Primaires et second   1ère Tranche DOTATION 2015 "/>
    <m/>
    <n v="1900000"/>
    <n v="1900000"/>
    <n v="1790987"/>
    <n v="1638219"/>
    <m/>
    <m/>
    <m/>
    <m/>
  </r>
  <r>
    <x v="2"/>
    <x v="22"/>
    <s v="PSC"/>
    <s v="021:Habitat, Urbanisme et Ville"/>
    <s v="urbanisme et aménagement "/>
    <s v="aménagement du foncier "/>
    <s v="NE 5 721 3 262 027 31"/>
    <s v="VRD Primaires et secondaires pour lotissements Sociaux"/>
    <m/>
    <n v="1000000"/>
    <n v="1000000"/>
    <n v="999429"/>
    <n v="570494"/>
    <m/>
    <m/>
    <m/>
    <m/>
  </r>
  <r>
    <x v="2"/>
    <x v="25"/>
    <s v="PSC"/>
    <s v="024:Travaux Publics et Infrastructures de Base"/>
    <s v="Infrastructures routier et autoroutiers"/>
    <s v="Dévloppement des Infrastructures routier"/>
    <s v="NE5.521.3.214.011.01.04"/>
    <s v="Modernisation de la RN 01 sur 570 km entre In Geuzzam et la limite de la wilaya de Ghardaïa(1 ère Tranche) "/>
    <m/>
    <n v="10000000"/>
    <n v="6723000"/>
    <n v="6481045"/>
    <n v="1545289"/>
    <m/>
    <m/>
    <m/>
    <m/>
  </r>
  <r>
    <x v="2"/>
    <x v="25"/>
    <s v="PSC"/>
    <s v="024:Travaux Publics et Infrastructures de Base"/>
    <s v="Infrastructures routier et autoroutiers"/>
    <s v="Dévloppement des Infrastructures routier"/>
    <s v="NE5.521.3.214.011.01.03"/>
    <s v="Etude, Rehabilitation et Réalisation des tronçons de voies d'acces aux unités militaires sur 560 km a travers les wilayas de Tamanrasset, Tebessa et Naama (y compris contrôle et suivi)"/>
    <m/>
    <n v="7699844"/>
    <n v="7699844"/>
    <n v="7571535"/>
    <n v="1962125"/>
    <m/>
    <m/>
    <m/>
    <m/>
  </r>
  <r>
    <x v="2"/>
    <x v="25"/>
    <s v="PSC"/>
    <s v="021:Habitat, Urbanisme et Ville"/>
    <s v=" Urbanism et Aménagement"/>
    <s v=" Aménagement du foncier"/>
    <s v="NE5.721.3.225.111.02_x000a_N1.021.080.02.2011.000.011.17.022"/>
    <s v="VRD Primaires et secondaires à travers les Wilayas "/>
    <m/>
    <n v="1145000"/>
    <n v="1145000"/>
    <n v="1144119.2536900002"/>
    <n v="1141799.797"/>
    <m/>
    <m/>
    <m/>
    <m/>
  </r>
  <r>
    <x v="2"/>
    <x v="25"/>
    <s v="PSC"/>
    <s v="021:Habitat, Urbanisme et Ville"/>
    <s v=" Urbanism et Aménagement"/>
    <s v=" Aménagement du foncier"/>
    <s v="NE5.721.3.225.111.22_x000a_N1.021.080.02.2011.000.011.18.029"/>
    <s v="VRD Primaires et secondaires à travers les Wilayas - Programme Additionnel 2018, 2eme Tranche- "/>
    <m/>
    <n v="1000000"/>
    <n v="1000000"/>
    <n v="985921.7818"/>
    <n v="625876.16374999995"/>
    <m/>
    <m/>
    <m/>
    <m/>
  </r>
  <r>
    <x v="2"/>
    <x v="26"/>
    <s v="PSC"/>
    <s v="021:Habitat, Urbanisme et Ville"/>
    <s v="Urbanisme et Aménagement"/>
    <s v="Urbanisme"/>
    <s v="N1.021.080.01.2053.000.053.20.005"/>
    <s v="Etude et révision des PDEU, études des pos, étude générale et spécifique -1ère tranche-"/>
    <m/>
    <n v="20000"/>
    <n v="20000"/>
    <n v="15951"/>
    <n v="0"/>
    <m/>
    <m/>
    <m/>
    <m/>
  </r>
  <r>
    <x v="2"/>
    <x v="26"/>
    <s v="PSC"/>
    <s v="021:Habitat, Urbanisme et Ville"/>
    <s v="Urbanisme et Aménagement"/>
    <s v="Urbanisme"/>
    <s v="N1.021.080.01.2053.000.053.21.006"/>
    <s v="Etude et révision des PDEU, études des pos, étude générale et spécifique, générale sismiques à travers les wilayas -programme 2021-"/>
    <m/>
    <n v="20000"/>
    <n v="20000"/>
    <n v="16761"/>
    <n v="0"/>
    <m/>
    <m/>
    <m/>
    <m/>
  </r>
  <r>
    <x v="2"/>
    <x v="26"/>
    <s v="PSC"/>
    <s v="021:Habitat, Urbanisme et Ville"/>
    <s v="Urbanisme et Aménagement"/>
    <s v="Aménagement du foncier"/>
    <s v="N1.021.080.02.2053.000.053.21.042"/>
    <s v="VRD primaires et secondaires à travers les wilaya -2ème tranche- programme 2021"/>
    <m/>
    <n v="400000"/>
    <n v="400000"/>
    <n v="352720"/>
    <n v="123578"/>
    <m/>
    <m/>
    <m/>
    <m/>
  </r>
  <r>
    <x v="2"/>
    <x v="26"/>
    <s v="PSC"/>
    <s v="021:Habitat, Urbanisme et Ville"/>
    <s v="Equipements publics"/>
    <s v="Equipements publics de l'éducation et de la formation"/>
    <s v="NE5.623.4.262.027.399"/>
    <s v="Etude, suivi et réalisation d'un école primaire type D au niveau du site des 860 logements LPL hai Djoualil, commune in salah, wilaya in salah -cité d'habitat intégrés, programme 2021"/>
    <m/>
    <n v="112147"/>
    <n v="112147"/>
    <n v="101271"/>
    <n v="63000"/>
    <m/>
    <m/>
    <m/>
    <m/>
  </r>
  <r>
    <x v="2"/>
    <x v="26"/>
    <s v="PSC"/>
    <s v="021:Habitat, Urbanisme et Ville"/>
    <s v="Equipements publics"/>
    <s v="Equipements publics de sécurité et de  santé"/>
    <s v="NE5.733.5.262.027.78"/>
    <s v="Réalisation d'une polyclinique au niveau des site d'habitat integrés, wilaya d'In Salah (cités d'habitat integrés -programme 2021)"/>
    <m/>
    <n v="260995"/>
    <n v="260995"/>
    <n v="176772"/>
    <n v="15832"/>
    <m/>
    <m/>
    <m/>
    <m/>
  </r>
  <r>
    <x v="2"/>
    <x v="26"/>
    <s v="PSC"/>
    <s v="024:Travaux Publics et Infrastructures de Base"/>
    <s v="Infrastructures toutières et autoroutières"/>
    <s v="Entretient routier"/>
    <s v="N1.024.090.01.2053.000.053.21.087"/>
    <s v="Modernisation de la RN n°01 sur 570 km, y compris un ouvrage d'art – première tranche."/>
    <m/>
    <n v="480000"/>
    <n v="480000"/>
    <n v="376850"/>
    <n v="55816"/>
    <m/>
    <m/>
    <m/>
    <m/>
  </r>
  <r>
    <x v="2"/>
    <x v="28"/>
    <s v="PSC"/>
    <s v="024:Travaux Publics et Infrastructures de Base"/>
    <s v="Infrastructures routières et autoroutières"/>
    <s v="Entretien routier"/>
    <s v="NE5.521.3.214.058.23.04"/>
    <s v="Modernisation de la RN 01 sur _x000a_570km y compris la réalisation_x000a_ d'ouvrage d'art (1er tranche)"/>
    <m/>
    <n v="1800000"/>
    <n v="1800000"/>
    <n v="1512517"/>
    <n v="0"/>
    <m/>
    <m/>
    <m/>
    <m/>
  </r>
  <r>
    <x v="2"/>
    <x v="28"/>
    <s v="PSC"/>
    <s v="024:Travaux Publics et Infrastructures de Base"/>
    <s v="Infrastructures routières et autoroutières"/>
    <s v="Entretien routier"/>
    <s v="NL5.531.1.214.058.23.08"/>
    <s v="PACE2016: Entretien Des Routes Nationales Remise à niveau des routes national"/>
    <m/>
    <n v="1114727"/>
    <n v="1114727"/>
    <n v="1114596"/>
    <n v="0"/>
    <m/>
    <m/>
    <m/>
    <m/>
  </r>
  <r>
    <x v="2"/>
    <x v="28"/>
    <s v="PSC"/>
    <s v="021:Habitat, Urbanisme et Ville"/>
    <s v="Ville et ville nouvelles"/>
    <s v="Ville et ville nouvelles"/>
    <s v="N1 021 081 01 3006 000 058 14 013"/>
    <s v="Projet de la ville nouvelle d'el-meniaa"/>
    <m/>
    <n v="28181587"/>
    <n v="28181587"/>
    <n v="9914874"/>
    <n v="0"/>
    <m/>
    <m/>
    <m/>
    <m/>
  </r>
  <r>
    <x v="2"/>
    <x v="27"/>
    <s v="PSC"/>
    <s v="024:Travaux Publics et Infrastructures de Base"/>
    <s v="Infrastructures Routières et Autoroutères"/>
    <s v="Développement des Infrastructures Routières"/>
    <s v="NE5,531,1,214,054,10"/>
    <s v="Modernisation de la RN01 sur 570 km y compris la réalisation d'un ouvrage d'art (1 er tranche)"/>
    <m/>
    <n v="997000"/>
    <n v="997000"/>
    <n v="962713"/>
    <n v="0"/>
    <m/>
    <m/>
    <m/>
    <m/>
  </r>
  <r>
    <x v="2"/>
    <x v="18"/>
    <s v="PSC"/>
    <s v="024:Travaux Publics et Infrastructures de Base"/>
    <s v="090_Infrastructures routières et autoroutières"/>
    <s v="01_Développement des infrastructures routières"/>
    <s v="NF5.521.2.214.239.85"/>
    <s v="Etude et réalisation de la route reliant Mih Nacer El-Borma (limite avec wilaya d'Ouargla) sur 200 kms"/>
    <m/>
    <n v="7800000"/>
    <n v="7800000"/>
    <n v="7617349.1679600002"/>
    <n v="7280257.3134200005"/>
    <m/>
    <m/>
    <m/>
    <m/>
  </r>
  <r>
    <x v="2"/>
    <x v="18"/>
    <s v="PSC"/>
    <s v="024:Travaux Publics et Infrastructures de Base"/>
    <s v="090_Infrastructures routières et autoroutières"/>
    <s v="01_Développement des infrastructures routières"/>
    <s v="NL5.521.2.214.239.01"/>
    <s v="Revêtement de la piste reliant Douar El Ma à Bir Dher sur 150 km (W. El-Oued)"/>
    <m/>
    <n v="4700000"/>
    <n v="4700000"/>
    <n v="4579235.60042"/>
    <n v="4173340.2568699997"/>
    <m/>
    <m/>
    <m/>
    <m/>
  </r>
  <r>
    <x v="2"/>
    <x v="18"/>
    <s v="PSC"/>
    <s v="024:Travaux Publics et Infrastructures de Base"/>
    <s v="090_Infrastructures routières et autoroutières"/>
    <s v="01_Développement des infrastructures routières"/>
    <s v="NL5.521.2.214.239.02"/>
    <s v="Etude et réalisation de la piste reliant Bir Dher à Bir Lahrech sur 65 kms (W. El-Oued"/>
    <m/>
    <n v="2525000"/>
    <n v="2525000"/>
    <n v="2188476.3357199999"/>
    <n v="1997746.5999700001"/>
    <m/>
    <m/>
    <m/>
    <m/>
  </r>
  <r>
    <x v="2"/>
    <x v="18"/>
    <s v="PSC"/>
    <s v="051:Hydraulique"/>
    <s v="090_Mobilisation des ressources en eau et de la sécurité hydrique"/>
    <s v="01_Mobilisation des ressources en eau conventionnelles"/>
    <s v="N1.051·093·01·2039·000·039·15·160"/>
    <s v="Réalisation de12700 ML de forges profonds dans la wilaya d' EL Oued destinés à l'agriculture"/>
    <m/>
    <n v="3000000"/>
    <n v="3000000"/>
    <n v="2998296.4255500003"/>
    <n v="2968839.0585500002"/>
    <m/>
    <m/>
    <m/>
    <m/>
  </r>
  <r>
    <x v="2"/>
    <x v="24"/>
    <s v="PSC"/>
    <s v="024:Travaux Publics et Infrastructures de Base"/>
    <s v=" 090 : Infrastructures routiéres et autoroutiéres"/>
    <s v="1: Développement des infrastructures routières"/>
    <s v="N 1 024 090 01 2056 000 056 21 485"/>
    <s v="Revétement de la  route Azzane - Col d'Anai sur 115 km."/>
    <m/>
    <n v="2035500"/>
    <n v="2035500"/>
    <n v="1834113"/>
    <n v="337348"/>
    <m/>
    <m/>
    <m/>
    <m/>
  </r>
  <r>
    <x v="2"/>
    <x v="24"/>
    <s v="PSC"/>
    <s v="024:Travaux Publics et Infrastructures de Base"/>
    <s v=" 91 : Infrastructures routiéres et autoroutiéres"/>
    <s v="1: Développement des infrastructures routières"/>
    <s v="N 1 024 090 01 2056 000 056 21 484"/>
    <s v="Revétement de la  route Takisset - Col d'Anai sur 115 km."/>
    <m/>
    <n v="1214500"/>
    <n v="1214500"/>
    <n v="836662"/>
    <n v="0"/>
    <m/>
    <m/>
    <m/>
    <m/>
  </r>
  <r>
    <x v="2"/>
    <x v="16"/>
    <s v="PSC"/>
    <s v="021:Habitat, Urbanisme et Ville"/>
    <s v="Urbanisme et Aménagement"/>
    <s v="Aménagement du foncier"/>
    <s v="NE 5 721 3 225 130 31"/>
    <s v="Travaux des VRD  des lotissements crées dans le cadre de l'offre fonciére dans les régions du Sud et des Hauts plateaux -Programme 2019-"/>
    <m/>
    <n v="1200000"/>
    <n v="1200000"/>
    <n v="1070609.2479600001"/>
    <n v="464066.70912999997"/>
    <m/>
    <m/>
    <m/>
    <m/>
  </r>
  <r>
    <x v="2"/>
    <x v="16"/>
    <s v="PSC"/>
    <s v="021:Habitat, Urbanisme et Ville"/>
    <s v="Urbanisme et Aménagement"/>
    <s v="Aménagement du foncier"/>
    <s v="NE 5 721 3 225 130 37"/>
    <s v="VRD Primaires et secondaires à travers les Wilayas - Programme Additionnel 2020-"/>
    <m/>
    <n v="800000"/>
    <n v="800000"/>
    <n v="715928.61750000005"/>
    <n v="557575.00439000002"/>
    <m/>
    <m/>
    <m/>
    <m/>
  </r>
  <r>
    <x v="2"/>
    <x v="16"/>
    <s v="PSC"/>
    <s v="021:Habitat, Urbanisme et Ville"/>
    <s v="Urbanisme et Aménagement"/>
    <s v="Aménagement du foncier"/>
    <s v="NE 5 721 3 225 130 38"/>
    <s v="Amélioration Urbaine au niveau des zones d'ombre - Programme 2021"/>
    <m/>
    <n v="950000"/>
    <n v="950000"/>
    <n v="899550.29732000013"/>
    <n v="896031.25363000005"/>
    <m/>
    <m/>
    <m/>
    <m/>
  </r>
  <r>
    <x v="2"/>
    <x v="16"/>
    <s v="PSC"/>
    <s v="024:Travaux Publics et Infrastructures de Base"/>
    <s v="Infrastructures routières et autoroutières"/>
    <s v="Développements des infrastructures aéroportuaires"/>
    <s v="NF5.521.2.214.230.01.86_x000a_(N.1.024.090.01.2030.000.030.16.066)"/>
    <s v="_x000a_réalisation de la rocarde longeant les frontière tunisiennes entre Bire Yaakoub et Bir El Guelta en passant par El Borma sur 250 KM et réhabilitation de la Rn53 entre PK 155 et PK237 en lot(W.Ouargla)"/>
    <m/>
    <n v="8550000"/>
    <n v="8550000"/>
    <n v="8445930"/>
    <n v="8231591"/>
    <m/>
    <m/>
    <m/>
    <m/>
  </r>
  <r>
    <x v="2"/>
    <x v="16"/>
    <s v="PSC"/>
    <s v="024:Travaux Publics et Infrastructures de Base"/>
    <s v="Infrastructures routières et autoroutières"/>
    <s v="Développements des infrastructures aéroportuaires"/>
    <s v="NL5.521.2.214.230.01.03_x000a_(N.1.024.090.01.2030.000.030.16.067)"/>
    <s v="étude, ouverture de piste Bire Colas- Akfou (bornee frontaliere10) sur 53 KM et Bir Yaakoub vers la frontalier (borne frontalière 8) sur 6,4 KM (W.Ouargla )"/>
    <m/>
    <n v="1900000"/>
    <n v="1900000"/>
    <n v="1801067"/>
    <n v="1784004"/>
    <m/>
    <m/>
    <m/>
    <m/>
  </r>
  <r>
    <x v="3"/>
    <x v="29"/>
    <s v="PSD"/>
    <s v="005:Intérieur, Collectivités Locales et Aménagement du Territoire"/>
    <m/>
    <m/>
    <m/>
    <s v="N1 005 017 02 4823 000 023 11 008_x000a_Etude et réalisation d'un système de vidéosurveillance de la wilaya de Annaba"/>
    <m/>
    <m/>
    <n v="6700000"/>
    <m/>
    <n v="4182054.4870799999"/>
    <n v="0.56061147085959895"/>
    <n v="0.65"/>
    <m/>
    <s v="En cours"/>
  </r>
  <r>
    <x v="3"/>
    <x v="29"/>
    <s v="PSD"/>
    <s v="005:Intérieur, Collectivités Locales et Aménagement du Territoire"/>
    <m/>
    <m/>
    <m/>
    <s v="N1 005 020 01 4823 000 023 08 006_x000a_Etude, réalisation et équipement d’un centre national de formation et de perfectionnement et de recyclage du personnel des collectivités locales à El Bouni, Annaba"/>
    <m/>
    <m/>
    <n v="4537000"/>
    <m/>
    <n v="2543494.2432900006"/>
    <n v="0.59801091061700706"/>
    <n v="0.8"/>
    <m/>
    <s v="En cours"/>
  </r>
  <r>
    <x v="3"/>
    <x v="29"/>
    <s v="PSD"/>
    <s v="006:Justice"/>
    <m/>
    <m/>
    <m/>
    <s v="N1 006 021 01 4023 000 023 04 001_x000a_Etude, réalisation et équipement d'une cour de justice à Annaba"/>
    <m/>
    <m/>
    <n v="4457000"/>
    <m/>
    <n v="2665334.6286200006"/>
    <n v="0"/>
    <n v="0.8"/>
    <m/>
    <s v="En cours"/>
  </r>
  <r>
    <x v="3"/>
    <x v="29"/>
    <s v="PSD"/>
    <s v="051:Hydraulique"/>
    <m/>
    <m/>
    <m/>
    <s v="Etude et taravaux de mise à niveau de la station d'épuration d'annaba y compris l'amélioration de la collecte des eaux usées et les infrastructures de transfert des eaux épurées vers le périmétre agricole de Bounamoussa et le complexe d'EL Hadjar (Wilaya d'Annaba) "/>
    <m/>
    <m/>
    <n v="62000000"/>
    <m/>
    <n v="4813054.1864999998"/>
    <n v="0"/>
    <n v="0.05"/>
    <m/>
    <s v="en cours"/>
  </r>
  <r>
    <x v="3"/>
    <x v="29"/>
    <s v="PSD"/>
    <s v="024:Travaux Publics et Infrastructures de Base"/>
    <m/>
    <m/>
    <m/>
    <s v="N1 024 090 01 2023 000 023 24 003_x000a_Dédoublement de la RN21 entre El Hadjar et la limite de la wilaya de Guelma sur 18 Kms (1 ere Tranche) (W d'Annaba)_x000a_"/>
    <m/>
    <m/>
    <n v="2250000"/>
    <m/>
    <n v="961960.33545000001"/>
    <m/>
    <n v="0.05"/>
    <m/>
    <m/>
  </r>
  <r>
    <x v="3"/>
    <x v="29"/>
    <s v="PSD"/>
    <s v="024:Travaux Publics et Infrastructures de Base"/>
    <m/>
    <m/>
    <m/>
    <m/>
    <m/>
    <m/>
    <m/>
    <m/>
    <n v="961960.33545000001"/>
    <n v="0"/>
    <m/>
    <m/>
    <m/>
  </r>
  <r>
    <x v="3"/>
    <x v="29"/>
    <s v="PSD"/>
    <s v="024:Travaux Publics et Infrastructures de Base"/>
    <m/>
    <m/>
    <m/>
    <s v="N1 024 090 01 4023 000 023 08 006_x000a_Etude et réalisation d'un chemin communal y compris les ouvrages d'art reliant Ras El Hamra à Oued Begrat sur 08 km Annaba et Seraidi."/>
    <m/>
    <m/>
    <n v="5650000"/>
    <m/>
    <n v="3046552.4775799997"/>
    <m/>
    <n v="0.4"/>
    <m/>
    <s v="/"/>
  </r>
  <r>
    <x v="3"/>
    <x v="29"/>
    <s v="PSD"/>
    <s v="024:Travaux Publics et Infrastructures de Base"/>
    <m/>
    <m/>
    <m/>
    <m/>
    <m/>
    <m/>
    <m/>
    <m/>
    <n v="3046552.4775799997"/>
    <n v="0.54"/>
    <n v="0.4"/>
    <m/>
    <m/>
  </r>
  <r>
    <x v="3"/>
    <x v="29"/>
    <s v="PSD"/>
    <s v="024:Travaux Publics et Infrastructures de Base"/>
    <m/>
    <m/>
    <m/>
    <s v="N1 024 091 01 4023 000 023 09 001"/>
    <m/>
    <m/>
    <n v="5056000"/>
    <m/>
    <n v="4438680.7176900003"/>
    <m/>
    <n v="1"/>
    <m/>
    <s v="/"/>
  </r>
  <r>
    <x v="3"/>
    <x v="29"/>
    <s v="PSD"/>
    <s v="024:Travaux Publics et Infrastructures de Base"/>
    <m/>
    <m/>
    <m/>
    <s v="Etude et Réalisation d'un parking avion E pour la nouvelle aérogare de Annaba"/>
    <m/>
    <m/>
    <m/>
    <m/>
    <n v="4438680.7176900003"/>
    <m/>
    <m/>
    <m/>
    <m/>
  </r>
  <r>
    <x v="3"/>
    <x v="30"/>
    <s v="PSC"/>
    <s v="024:Travaux Publics et Infrastructures de Base"/>
    <m/>
    <m/>
    <m/>
    <s v="Réalisation du dédoublement de la RN 16 entre la limite de la wilaya de Souk ahras et la limite de la wilaya de Tarf via l'autoroute Est/Ouest sur 42 Km "/>
    <m/>
    <m/>
    <n v="7638000"/>
    <m/>
    <n v="4146876.1746199997"/>
    <n v="0.54292696708824295"/>
    <n v="0.52"/>
    <m/>
    <s v=" suite à l'accord pour la réévaluation de l'opération  au titre de l'exercice 2025, un avis d'appel d'offre a été lancé .                                pour  l'achevement de la RN 16    lot 03 : attribution provisoire en cours  et                         lot 01 : attribution provisoire en cours "/>
  </r>
  <r>
    <x v="3"/>
    <x v="30"/>
    <s v="PSC"/>
    <s v="024:Travaux Publics et Infrastructures de Base"/>
    <m/>
    <m/>
    <m/>
    <s v="Réalisation d'un viaduc sur RN 16 au PK 69+800(wilaya de guelma)"/>
    <m/>
    <m/>
    <n v="1760000"/>
    <m/>
    <s v="/"/>
    <n v="0.24071895424836601"/>
    <s v="/"/>
    <m/>
    <s v="marché en cours de visa au niveau de la  commission séctorielle des marchés publics des travaux publics "/>
  </r>
  <r>
    <x v="3"/>
    <x v="31"/>
    <s v="PSD"/>
    <s v="012:Enseignement Supérieur et  Recherche Scientifique"/>
    <m/>
    <m/>
    <m/>
    <s v="Etude et réalisation de 2000 places pédagogiques"/>
    <m/>
    <m/>
    <n v="1545300"/>
    <m/>
    <n v="371983"/>
    <n v="0.60933926560320051"/>
    <n v="0.3"/>
    <m/>
    <s v="Procédure en cours"/>
  </r>
  <r>
    <x v="3"/>
    <x v="31"/>
    <s v="PSD"/>
    <s v="012:Enseignement Supérieur et  Recherche Scientifique"/>
    <m/>
    <m/>
    <m/>
    <s v="Suivi et réalisation de 2000 Lits d'hébergement à El-Tarf"/>
    <m/>
    <m/>
    <n v="2379640"/>
    <m/>
    <n v="1450008.09"/>
    <n v="0.6998712702702703"/>
    <n v="0.85"/>
    <m/>
    <s v="en cours"/>
  </r>
  <r>
    <x v="3"/>
    <x v="31"/>
    <s v="PSD"/>
    <s v="012:Enseignement Supérieur et  Recherche Scientifique"/>
    <m/>
    <m/>
    <m/>
    <s v="Suivi et réalisation d'un restaurant central à El-Tarf"/>
    <m/>
    <m/>
    <n v="370000"/>
    <m/>
    <n v="258952.37"/>
    <n v="0.10782433783108447"/>
    <n v="0.95"/>
    <m/>
    <s v="en cours"/>
  </r>
  <r>
    <x v="3"/>
    <x v="31"/>
    <s v="PSD"/>
    <s v="012:Enseignement Supérieur et  Recherche Scientifique"/>
    <m/>
    <m/>
    <m/>
    <s v="Etude et réalisation de 1500 lits"/>
    <m/>
    <m/>
    <n v="1600800"/>
    <m/>
    <n v="172605.2"/>
    <n v="0.11624738888888889"/>
    <n v="0.15"/>
    <m/>
    <s v="Procédure en cours"/>
  </r>
  <r>
    <x v="3"/>
    <x v="31"/>
    <s v="PSD"/>
    <s v="012:Enseignement Supérieur et  Recherche Scientifique"/>
    <m/>
    <m/>
    <m/>
    <s v="Viabilisation et aménagement du pôle universitaire"/>
    <m/>
    <m/>
    <n v="900000"/>
    <m/>
    <n v="104622.65"/>
    <n v="0"/>
    <n v="0.15"/>
    <m/>
    <s v="en cours"/>
  </r>
  <r>
    <x v="3"/>
    <x v="31"/>
    <s v="PSD"/>
    <s v="012:Enseignement Supérieur et  Recherche Scientifique"/>
    <m/>
    <m/>
    <m/>
    <s v="Suivi et réalisation de 4000 places pédagogiques à El-Tarf"/>
    <m/>
    <m/>
    <n v="1800000"/>
    <m/>
    <n v="0"/>
    <n v="0.30111185193579248"/>
    <n v="0"/>
    <m/>
    <s v="Procédure en cours"/>
  </r>
  <r>
    <x v="3"/>
    <x v="31"/>
    <s v="PSD"/>
    <s v="020:Agriculture, Développement Rural et Pêche"/>
    <m/>
    <m/>
    <m/>
    <s v="Etude d’adaptation, suivi control et travaux de réalisation et équipement de 03 centres de proximité pour le stockage intermédiaire des céréales au niveau de la wilaya d’EL Tarf"/>
    <m/>
    <m/>
    <n v="758914"/>
    <m/>
    <n v="228518"/>
    <n v="0.87008399999999997"/>
    <s v="Bouhadjar   80% Ain assel 70%,Ben mhidi 100%"/>
    <m/>
    <s v="en cours"/>
  </r>
  <r>
    <x v="3"/>
    <x v="31"/>
    <s v="PSD"/>
    <s v="019:Industrie et Production Pharmaceutique"/>
    <m/>
    <m/>
    <m/>
    <s v="Suivi et réalisation d’une zone industrielle à matrouha wilaya de EL Tarf  ( tranche 1 )"/>
    <m/>
    <m/>
    <n v="500000"/>
    <m/>
    <n v="435042"/>
    <n v="0.38700000000000001"/>
    <n v="0.95"/>
    <m/>
    <s v="en cours"/>
  </r>
  <r>
    <x v="3"/>
    <x v="31"/>
    <s v="PSC"/>
    <s v="024:Travaux Publics et Infrastructures de Base"/>
    <m/>
    <m/>
    <m/>
    <s v="Projet de réalisation de la line ferroviaire chibaita moukhtar .drean . chihani"/>
    <m/>
    <m/>
    <n v="548554"/>
    <m/>
    <m/>
    <n v="0"/>
    <n v="0.46189999999999998"/>
    <m/>
    <m/>
  </r>
  <r>
    <x v="3"/>
    <x v="31"/>
    <s v="PSC"/>
    <s v="051:Hydraulique"/>
    <m/>
    <m/>
    <m/>
    <s v="Réalisation de la station eau dessalement des eaux de mer"/>
    <m/>
    <m/>
    <m/>
    <m/>
    <s v="/"/>
    <n v="0.7"/>
    <n v="0.95"/>
    <m/>
    <m/>
  </r>
  <r>
    <x v="3"/>
    <x v="31"/>
    <s v="PSC"/>
    <s v="051:Hydraulique"/>
    <m/>
    <m/>
    <m/>
    <s v="Travaux de raccordement à Laval  de la station de dessalement d’eau de mer . D’EL TARF   lot 0 01 : SDEM ver ANNABA"/>
    <m/>
    <m/>
    <n v="15778292"/>
    <m/>
    <s v="/"/>
    <n v="0.75"/>
    <n v="1"/>
    <m/>
    <m/>
  </r>
  <r>
    <x v="3"/>
    <x v="31"/>
    <s v="PSC"/>
    <s v="051:Hydraulique"/>
    <m/>
    <m/>
    <m/>
    <s v="Travaux de raccordement à Laval  de la station de dessalement d’eau de mer . D’EL TARF Lot n 2 : SDEM ver RMC"/>
    <m/>
    <m/>
    <n v="12741089"/>
    <m/>
    <s v="/"/>
    <n v="0.32400000000000001"/>
    <n v="1"/>
    <m/>
    <m/>
  </r>
  <r>
    <x v="3"/>
    <x v="31"/>
    <s v="PSC"/>
    <s v="051:Hydraulique"/>
    <m/>
    <m/>
    <m/>
    <s v="Travaux de raccordement à Laval  de la station de dessalement d’eau de mer . D’EL TARF LOT n 03-1 : RMC LAC DES OISEAUX VERS MEXA "/>
    <m/>
    <m/>
    <n v="4381982"/>
    <m/>
    <s v="/"/>
    <n v="0.22"/>
    <n v="0.43"/>
    <m/>
    <m/>
  </r>
  <r>
    <x v="3"/>
    <x v="31"/>
    <s v="PSC"/>
    <s v="051:Hydraulique"/>
    <m/>
    <m/>
    <m/>
    <s v="Travaux de raccordement à Laval  de la station de dessalement d’eau de mer . D’EL TARF LOT n 03-2: RMC MEXA –RV EL KALA"/>
    <m/>
    <m/>
    <n v="1260982"/>
    <m/>
    <s v="/"/>
    <n v="0.06"/>
    <n v="0.43"/>
    <m/>
    <m/>
  </r>
  <r>
    <x v="3"/>
    <x v="31"/>
    <s v="PSC"/>
    <s v="051:Hydraulique"/>
    <m/>
    <m/>
    <m/>
    <s v="Travaux de raccordement de la station de dessalement d’eau de mer .LOT n 04 : RMC LAC DES OISEAUX –RMC daghoussa"/>
    <m/>
    <m/>
    <n v="5959786"/>
    <m/>
    <s v="/"/>
    <n v="0"/>
    <n v="0.3"/>
    <m/>
    <m/>
  </r>
  <r>
    <x v="3"/>
    <x v="31"/>
    <s v="PSC"/>
    <s v="051:Hydraulique"/>
    <m/>
    <m/>
    <m/>
    <s v="Travaux de raccordement de la station de dessalement d’eau de mer .LOT n 05 : RMC daghoussa EL TARF Sud Drean"/>
    <m/>
    <m/>
    <n v="1693578"/>
    <m/>
    <s v="/"/>
    <n v="0.73229999999999995"/>
    <n v="0.13"/>
    <m/>
    <m/>
  </r>
  <r>
    <x v="3"/>
    <x v="31"/>
    <s v="PSC"/>
    <s v="051:Hydraulique"/>
    <m/>
    <m/>
    <m/>
    <s v="Construction et mise en service du barrage boukhroufa ( bouteldja )"/>
    <m/>
    <m/>
    <n v="22077000"/>
    <m/>
    <s v="/"/>
    <m/>
    <n v="0.8"/>
    <m/>
    <m/>
  </r>
  <r>
    <x v="3"/>
    <x v="32"/>
    <s v="PSD"/>
    <s v="020:Agriculture, Développement Rural et Pêche"/>
    <m/>
    <m/>
    <m/>
    <s v="Etude et Réalisation de  1000 km de réseaux éléctriques basse tension et moyenne tension"/>
    <m/>
    <m/>
    <n v="1000000"/>
    <n v="255687"/>
    <n v="204549"/>
    <m/>
    <n v="0.8"/>
    <m/>
    <m/>
  </r>
  <r>
    <x v="3"/>
    <x v="32"/>
    <s v="PSD"/>
    <s v="020:Agriculture, Développement Rural et Pêche"/>
    <m/>
    <m/>
    <m/>
    <s v="Etude et Réalisation de  1000 km de réseaux éléctriques basse tension et moyenne tension"/>
    <m/>
    <m/>
    <n v="1500000"/>
    <n v="936228"/>
    <n v="638679"/>
    <m/>
    <n v="0.98"/>
    <m/>
    <m/>
  </r>
  <r>
    <x v="3"/>
    <x v="32"/>
    <s v="PSD"/>
    <s v="020:Agriculture, Développement Rural et Pêche"/>
    <m/>
    <m/>
    <m/>
    <s v="Réalisation d'une unité de stockage"/>
    <m/>
    <m/>
    <n v="162000"/>
    <n v="161847"/>
    <n v="41069"/>
    <m/>
    <n v="0.8"/>
    <m/>
    <m/>
  </r>
  <r>
    <x v="3"/>
    <x v="32"/>
    <s v="PSD"/>
    <s v="020:Agriculture, Développement Rural et Pêche"/>
    <m/>
    <m/>
    <m/>
    <s v="Etude, suivi et réalisation de 03 unités de stockages d'une capacité de 60.000 Qtx pour chacune soit un total de 180.000 Qtx"/>
    <m/>
    <m/>
    <n v="486000"/>
    <n v="459977"/>
    <n v="205419"/>
    <m/>
    <n v="0.8"/>
    <m/>
    <m/>
  </r>
  <r>
    <x v="3"/>
    <x v="32"/>
    <s v="PSD"/>
    <s v="020:Agriculture, Développement Rural et Pêche"/>
    <m/>
    <m/>
    <m/>
    <s v="Etude, suivi, aménagement et réalisation des pistes agricoles améliorées et aménagements des pistes existantes sur 520 km"/>
    <m/>
    <m/>
    <n v="1400000"/>
    <n v="1210373"/>
    <n v="513457"/>
    <m/>
    <n v="0.67"/>
    <m/>
    <m/>
  </r>
  <r>
    <x v="3"/>
    <x v="32"/>
    <s v="PSD"/>
    <s v="020:Agriculture, Développement Rural et Pêche"/>
    <m/>
    <m/>
    <m/>
    <s v="Electrification agricole sur 500 km"/>
    <m/>
    <m/>
    <n v="1500000"/>
    <n v="1331871"/>
    <n v="1157747"/>
    <m/>
    <n v="0.98"/>
    <m/>
    <m/>
  </r>
  <r>
    <x v="3"/>
    <x v="32"/>
    <s v="PSD"/>
    <s v="021:Habitat, Urbanisme et Ville"/>
    <m/>
    <m/>
    <m/>
    <s v="5000 logements publics locatifs"/>
    <m/>
    <m/>
    <n v="14610000"/>
    <n v="13611907"/>
    <n v="10529573"/>
    <m/>
    <n v="0.71"/>
    <m/>
    <m/>
  </r>
  <r>
    <x v="3"/>
    <x v="32"/>
    <s v="PSD"/>
    <s v="051:Hydraulique"/>
    <m/>
    <m/>
    <m/>
    <s v="Suivi, réalisation et équipement d’une station d’épuration à Babar"/>
    <m/>
    <m/>
    <n v="2500000"/>
    <n v="2142157"/>
    <n v="826597"/>
    <m/>
    <n v="0.85"/>
    <m/>
    <m/>
  </r>
  <r>
    <x v="3"/>
    <x v="32"/>
    <s v="PSD"/>
    <s v="051:Hydraulique"/>
    <m/>
    <m/>
    <m/>
    <s v="Suivi, réalisation et équipement d’une station d’épuration à Chechar"/>
    <m/>
    <m/>
    <n v="2490000"/>
    <n v="1999404"/>
    <n v="412576"/>
    <m/>
    <n v="0.5"/>
    <m/>
    <m/>
  </r>
  <r>
    <x v="3"/>
    <x v="32"/>
    <s v="PSD"/>
    <s v="024:Travaux Publics et Infrastructures de Base"/>
    <m/>
    <m/>
    <m/>
    <s v="Réalisation et suivi du dédoublement de la RN 88 reliant Kais -limite de la wilaya de Batna sur 18 km."/>
    <m/>
    <m/>
    <n v="2000000"/>
    <n v="1517700"/>
    <n v="1428287"/>
    <m/>
    <n v="0.9"/>
    <m/>
    <m/>
  </r>
  <r>
    <x v="3"/>
    <x v="32"/>
    <s v="PSD"/>
    <s v="019:Industrie et Production Pharmaceutique"/>
    <m/>
    <m/>
    <m/>
    <s v="Etude réhabilitation et développement de la zone d’activité de BAGHAI"/>
    <m/>
    <m/>
    <n v="1700000"/>
    <n v="1201064"/>
    <n v="574074"/>
    <m/>
    <n v="0.65"/>
    <m/>
    <m/>
  </r>
  <r>
    <x v="3"/>
    <x v="32"/>
    <s v="PSD"/>
    <s v="019:Industrie et Production Pharmaceutique"/>
    <m/>
    <m/>
    <m/>
    <s v="Etude, suivi et réalisation de cinq (05) mini zones d'activité (10 ha chacune) au niveau des communes de : Taouzianet, Remila, Chechar, El Ouldja et Djellal."/>
    <m/>
    <m/>
    <n v="700000"/>
    <n v="611126"/>
    <n v="126410"/>
    <m/>
    <n v="0.45"/>
    <m/>
    <m/>
  </r>
  <r>
    <x v="3"/>
    <x v="32"/>
    <s v="PSD"/>
    <s v="019:Industrie et Production Pharmaceutique"/>
    <m/>
    <m/>
    <m/>
    <s v="Etude ,réalisation et réhabilitation des zones d’activité de Ain touila, M’toussa, El mahmel.   "/>
    <m/>
    <m/>
    <n v="2000000"/>
    <n v="1637616"/>
    <n v="507012"/>
    <m/>
    <n v="0.45"/>
    <m/>
    <m/>
  </r>
  <r>
    <x v="3"/>
    <x v="32"/>
    <s v="PSD"/>
    <s v="027:Santé"/>
    <m/>
    <m/>
    <m/>
    <s v="Etude, construction et Equipement d'un hopital Mére et Enfant à Khenchela"/>
    <m/>
    <m/>
    <n v="900000"/>
    <n v="333414"/>
    <n v="44449"/>
    <m/>
    <n v="0.15"/>
    <m/>
    <m/>
  </r>
  <r>
    <x v="3"/>
    <x v="32"/>
    <s v="PSD"/>
    <s v="027:Santé"/>
    <m/>
    <m/>
    <m/>
    <s v="Etude,construction et Equipement d'une urgence médicale chirurgicale à Khenchela"/>
    <m/>
    <m/>
    <n v="700000"/>
    <n v="227304"/>
    <n v="164018"/>
    <m/>
    <n v="0.65"/>
    <m/>
    <m/>
  </r>
  <r>
    <x v="3"/>
    <x v="32"/>
    <s v="PSD"/>
    <s v="012:Enseignement Supérieur et  Recherche Scientifique"/>
    <m/>
    <m/>
    <m/>
    <s v="Suivi et réalisation de 6 000 places pédagogiques."/>
    <m/>
    <m/>
    <n v="3110000"/>
    <n v="2986303"/>
    <n v="2285748"/>
    <m/>
    <n v="0.9"/>
    <m/>
    <m/>
  </r>
  <r>
    <x v="3"/>
    <x v="32"/>
    <s v="PSD"/>
    <s v="012:Enseignement Supérieur et  Recherche Scientifique"/>
    <m/>
    <m/>
    <m/>
    <s v="Suivi et réalisation de 3000 lits d’hébergement"/>
    <m/>
    <m/>
    <n v="2292000"/>
    <n v="1997405"/>
    <n v="1906385"/>
    <m/>
    <n v="0.85"/>
    <m/>
    <m/>
  </r>
  <r>
    <x v="3"/>
    <x v="32"/>
    <s v="PSD"/>
    <s v="013:Formation et Enseignement Professionnels"/>
    <m/>
    <m/>
    <m/>
    <s v="Suivi, réalisation et équipement d’un institut national  spécialisé de formation professionnelle  (INSFP) 300 PF/120 lits à khenchela "/>
    <m/>
    <m/>
    <n v="522000"/>
    <n v="358383"/>
    <n v="282841"/>
    <m/>
    <n v="0.85"/>
    <m/>
    <m/>
  </r>
  <r>
    <x v="3"/>
    <x v="32"/>
    <s v="PSD"/>
    <s v="013:Formation et Enseignement Professionnels"/>
    <m/>
    <m/>
    <m/>
    <s v="Suivi, réalisation et équipement d’un institut d’enseignement professionnel (IEP) 1000 PF /300 lits à khenchela"/>
    <m/>
    <m/>
    <n v="568000"/>
    <n v="382994"/>
    <n v="308530"/>
    <m/>
    <n v="0.85"/>
    <m/>
    <m/>
  </r>
  <r>
    <x v="3"/>
    <x v="32"/>
    <s v="PSD"/>
    <s v="015:Sports"/>
    <m/>
    <m/>
    <m/>
    <s v="Etude, construction et équipement d'un Centre Régional de  regroupement des Equipes Nationales à Ain Silane "/>
    <m/>
    <m/>
    <n v="3693200"/>
    <n v="3435134"/>
    <n v="1549144"/>
    <m/>
    <n v="0.7"/>
    <m/>
    <m/>
  </r>
  <r>
    <x v="3"/>
    <x v="32"/>
    <s v="PSD"/>
    <s v="026:Tourisme et Artisanat"/>
    <m/>
    <m/>
    <m/>
    <s v="Suivi et travaux de viabilisation de la station climatique à Chelia"/>
    <m/>
    <m/>
    <n v="561000"/>
    <n v="297670"/>
    <n v="161083"/>
    <m/>
    <n v="0.78"/>
    <m/>
    <m/>
  </r>
  <r>
    <x v="3"/>
    <x v="32"/>
    <s v="PSC"/>
    <s v="008:Energie, Mines et Energies Renouvelables"/>
    <m/>
    <m/>
    <m/>
    <s v="Centrale Electrique cycle combiné 1266,71 MW à Remila - Daira de kais"/>
    <m/>
    <m/>
    <n v="82230000"/>
    <s v="/"/>
    <s v="/"/>
    <m/>
    <n v="0.92"/>
    <m/>
    <m/>
  </r>
  <r>
    <x v="3"/>
    <x v="32"/>
    <s v="PSC"/>
    <s v="051:Hydraulique"/>
    <m/>
    <m/>
    <m/>
    <s v="Réalisation du barrage lazreg  (w . Khenchela)"/>
    <m/>
    <m/>
    <n v="4000000"/>
    <n v="2997084"/>
    <n v="0"/>
    <n v="0.59"/>
    <n v="0.17"/>
    <m/>
    <m/>
  </r>
  <r>
    <x v="3"/>
    <x v="33"/>
    <s v="PSC"/>
    <s v="051:Hydraulique"/>
    <m/>
    <m/>
    <m/>
    <s v="Etude, réalisation et gestion de la STEP de la ville de Oum El Bouaghi"/>
    <m/>
    <m/>
    <n v="1733000"/>
    <m/>
    <n v="0"/>
    <n v="0.71640266241101958"/>
    <n v="0.7"/>
    <m/>
    <s v="  /"/>
  </r>
  <r>
    <x v="3"/>
    <x v="33"/>
    <s v="PSC"/>
    <s v="020:Agriculture, Développement Rural et Pêche"/>
    <m/>
    <m/>
    <m/>
    <s v="Travaux de raccordement en energie electrique pour les expoloitations agricoles"/>
    <m/>
    <m/>
    <n v="1063998"/>
    <m/>
    <n v="762251"/>
    <n v="0.680878431372549"/>
    <n v="0.83"/>
    <m/>
    <s v=" /"/>
  </r>
  <r>
    <x v="3"/>
    <x v="33"/>
    <s v="PSD"/>
    <s v="014:Culture et Arts"/>
    <m/>
    <m/>
    <m/>
    <s v="Réalisation et équipement d'une annexe de l'école régionale des Beaux arts à Oum El Bouaghi_x000d_,"/>
    <m/>
    <m/>
    <n v="255000"/>
    <m/>
    <n v="173624"/>
    <n v="0.29938999999999999"/>
    <n v="0.9"/>
    <m/>
    <m/>
  </r>
  <r>
    <x v="3"/>
    <x v="33"/>
    <s v="PSD"/>
    <s v="012:Enseignement Supérieur et  Recherche Scientifique"/>
    <m/>
    <m/>
    <m/>
    <s v="Réalisation de 500 lits d’hébergement en extension de la résidence universitaire d’Ain M’lila. _x000d__x000a_"/>
    <m/>
    <m/>
    <n v="500000"/>
    <m/>
    <n v="149695"/>
    <n v="0.36415334682710859"/>
    <n v="0.6"/>
    <m/>
    <m/>
  </r>
  <r>
    <x v="3"/>
    <x v="33"/>
    <s v="PSD"/>
    <s v="027:Santé"/>
    <m/>
    <m/>
    <m/>
    <s v="Réalisation et équipement d'un hôpital 120 lits à Ain Fakroun_x000d__x000a_"/>
    <m/>
    <m/>
    <n v="3118969"/>
    <m/>
    <n v="1135783"/>
    <n v="0.90447326086956525"/>
    <n v="0.8"/>
    <m/>
    <m/>
  </r>
  <r>
    <x v="3"/>
    <x v="33"/>
    <s v="PSD"/>
    <s v="027:Santé"/>
    <m/>
    <m/>
    <m/>
    <s v="Réalisation d'un hôpital 240 lits à Ain M'Lila_x000d__x000a_"/>
    <m/>
    <m/>
    <n v="4600000"/>
    <m/>
    <n v="4160577"/>
    <n v="0.213271875"/>
    <n v="1"/>
    <m/>
    <m/>
  </r>
  <r>
    <x v="3"/>
    <x v="33"/>
    <s v="PSD"/>
    <s v="027:Santé"/>
    <m/>
    <m/>
    <m/>
    <s v="Réalisation d'un hôpital 60 lits à Ain Kercha_x000d_"/>
    <m/>
    <m/>
    <n v="1600000"/>
    <m/>
    <n v="341235"/>
    <n v="1.2623999999999999E-3"/>
    <n v="0.8"/>
    <m/>
    <m/>
  </r>
  <r>
    <x v="3"/>
    <x v="33"/>
    <s v="PSD"/>
    <s v="051:Hydraulique"/>
    <m/>
    <m/>
    <m/>
    <s v="Etude, réalisation et gestion de la station d'épuration de la ville de Ain Fakroun _x000d__x000a_"/>
    <m/>
    <m/>
    <n v="2500000"/>
    <m/>
    <n v="3156"/>
    <n v="0.9741546875"/>
    <n v="0"/>
    <m/>
    <m/>
  </r>
  <r>
    <x v="3"/>
    <x v="33"/>
    <s v="PSD"/>
    <s v="024:Travaux Publics et Infrastructures de Base"/>
    <m/>
    <m/>
    <m/>
    <s v="Renforcement RN 80 du PK 128+000 au PK 150+500 sur 22,5 Km."/>
    <m/>
    <m/>
    <n v="640000"/>
    <m/>
    <n v="623459"/>
    <m/>
    <n v="1"/>
    <m/>
    <m/>
  </r>
  <r>
    <x v="3"/>
    <x v="33"/>
    <s v="PSD"/>
    <s v="024:Travaux Publics et Infrastructures de Base"/>
    <m/>
    <m/>
    <m/>
    <m/>
    <m/>
    <m/>
    <m/>
    <m/>
    <m/>
    <n v="0.66282614196932399"/>
    <m/>
    <m/>
    <m/>
  </r>
  <r>
    <x v="3"/>
    <x v="33"/>
    <s v="PSD"/>
    <s v="019:Industrie et Production Pharmaceutique"/>
    <m/>
    <m/>
    <m/>
    <s v="Etude, Réhabilitation et développement de la zone d'activités d'Oum El Bouaghi Est _x000d__x000a_"/>
    <m/>
    <m/>
    <m/>
    <m/>
    <m/>
    <m/>
    <n v="0.75"/>
    <m/>
    <m/>
  </r>
  <r>
    <x v="3"/>
    <x v="33"/>
    <s v="PSD"/>
    <s v="019:Industrie et Production Pharmaceutique"/>
    <m/>
    <m/>
    <m/>
    <s v="Etude, Réhabilitation et développement de la zone d'activités d'Oum El Bouaghi Est "/>
    <m/>
    <m/>
    <n v="1217108"/>
    <m/>
    <n v="806731"/>
    <n v="0.75"/>
    <n v="0.66282614196932399"/>
    <m/>
    <m/>
  </r>
  <r>
    <x v="3"/>
    <x v="33"/>
    <s v="PSD"/>
    <s v="015:Sports"/>
    <m/>
    <m/>
    <m/>
    <s v="Etude, réalisation et équipement d'une piscine de proximité à Ain M'lila_x000d__x000a_"/>
    <m/>
    <m/>
    <n v="160000"/>
    <m/>
    <n v="93804"/>
    <n v="0.36"/>
    <n v="0.8"/>
    <m/>
    <m/>
  </r>
  <r>
    <x v="3"/>
    <x v="33"/>
    <s v="PSD"/>
    <s v="015:Sports"/>
    <m/>
    <m/>
    <m/>
    <s v="Réalisation et équipement d'un centre de regroupement sportif  à Zorg_x000d__x000a_"/>
    <m/>
    <m/>
    <n v="2392145"/>
    <m/>
    <n v="851222"/>
    <n v="0.26513975000000001"/>
    <n v="0.7"/>
    <m/>
    <m/>
  </r>
  <r>
    <x v="3"/>
    <x v="33"/>
    <s v="PSD"/>
    <s v="019:Industrie et Production Pharmaceutique"/>
    <m/>
    <m/>
    <m/>
    <s v="Réalisation d'une zone industrielle à Ouled Gacem, wilaya d'Oum El Bouaghi sur 399,85 ha._x000d_"/>
    <m/>
    <m/>
    <n v="4000000"/>
    <m/>
    <n v="1106580"/>
    <n v="0.33"/>
    <n v="0.4"/>
    <m/>
    <m/>
  </r>
  <r>
    <x v="3"/>
    <x v="34"/>
    <s v="PSD"/>
    <s v="027:Santé"/>
    <m/>
    <m/>
    <m/>
    <s v="Etude et construction d'un centre des brulés"/>
    <m/>
    <m/>
    <n v="3083000"/>
    <m/>
    <n v="1021151.31956"/>
    <n v="0"/>
    <n v="0.5"/>
    <m/>
    <s v="Opération à l'arrêt"/>
  </r>
  <r>
    <x v="3"/>
    <x v="34"/>
    <s v="PSD"/>
    <s v="027:Santé"/>
    <m/>
    <m/>
    <m/>
    <s v="Réalisation et équipement d'un Hôpital 60 lits à Oum Toub (1ère tranche) (W.Skikda)"/>
    <m/>
    <m/>
    <n v="1400000"/>
    <m/>
    <n v="974.61"/>
    <n v="0"/>
    <n v="0"/>
    <m/>
    <s v="_x000a_Phase ouverture des plis après le 3ème appel d'offres "/>
  </r>
  <r>
    <x v="3"/>
    <x v="34"/>
    <s v="PSD"/>
    <s v="027:Santé"/>
    <m/>
    <m/>
    <m/>
    <s v="Etude et suivi pour la réalisation d'un hôpital 240 lits à Skikda"/>
    <m/>
    <m/>
    <n v="300000"/>
    <m/>
    <n v="0"/>
    <n v="0"/>
    <n v="0"/>
    <m/>
    <s v="Phase analyse des offres après un 1er avis infructueux"/>
  </r>
  <r>
    <x v="3"/>
    <x v="34"/>
    <s v="PSD"/>
    <s v="027:Santé"/>
    <m/>
    <m/>
    <m/>
    <s v="Etude et suivi pour la réalisation d'un hôpital 120 lits à Collo, Wilaya de Skikda"/>
    <m/>
    <m/>
    <n v="160000"/>
    <m/>
    <n v="0"/>
    <n v="0.88"/>
    <n v="0"/>
    <m/>
    <s v="Phase analyse des offres après un 1er avis infructueux"/>
  </r>
  <r>
    <x v="3"/>
    <x v="34"/>
    <s v="PSD"/>
    <s v="051:Hydraulique"/>
    <m/>
    <m/>
    <m/>
    <s v="_x000a_Réalisation de la station d’épuration du groupement urbain de FILFILA"/>
    <m/>
    <m/>
    <n v="3005000"/>
    <m/>
    <n v="2649907.60348"/>
    <n v="0.64730430840562814"/>
    <n v="0.99"/>
    <m/>
    <s v="La STEP est mise en régime et sera en exploitation (par l'entreprise) pendant deux (02) ans apres la reception provisoire "/>
  </r>
  <r>
    <x v="3"/>
    <x v="35"/>
    <s v="PSD"/>
    <s v="019:Industrie et Production Pharmaceutique"/>
    <m/>
    <m/>
    <m/>
    <s v="Réalisation d'une zone industrielle à M'daourouch, wilaya souk ahras"/>
    <m/>
    <m/>
    <n v="3000000"/>
    <m/>
    <n v="2341776"/>
    <n v="0.82604246387180569"/>
    <n v="0.8"/>
    <m/>
    <s v="Reste travaux de pose des couches GB+BB+ETP réclament la hausse des prix +ETP est mise en demeure pour la deuxieme fois"/>
  </r>
  <r>
    <x v="3"/>
    <x v="35"/>
    <s v="PSD"/>
    <s v="005:Intérieur, Collectivités Locales et Aménagement du Territoire"/>
    <m/>
    <m/>
    <m/>
    <s v="Etude et réalisation d'un centre frontalier mixte (DGSN - DGD) avec (05) logements de fonction et acquisition d'un groupe électrogène à Ouled-Moumen"/>
    <m/>
    <m/>
    <n v="1604564"/>
    <m/>
    <n v="1325438"/>
    <n v="0.19094720000000001"/>
    <n v="0.98"/>
    <m/>
    <s v="En cours"/>
  </r>
  <r>
    <x v="3"/>
    <x v="35"/>
    <s v="PSD"/>
    <s v="004:Affaires Etrangères, Communauté Nationale à l'Etranger et Affaires Africaines"/>
    <m/>
    <m/>
    <m/>
    <s v="Etude et réalisation d'une Unité Républicaine de Sécurité (U.R.S) à Souk-Ahras"/>
    <m/>
    <m/>
    <n v="1250000"/>
    <m/>
    <n v="238684"/>
    <n v="0.614714255091104"/>
    <n v="0.49"/>
    <m/>
    <s v="تم الإعلان عن طلب عروض بعد تعديل دفتر الشروط  لإنجاز الوحدة الجمهورية في 07 حصص"/>
  </r>
  <r>
    <x v="3"/>
    <x v="35"/>
    <s v="PSD"/>
    <s v="012:Enseignement Supérieur et  Recherche Scientifique"/>
    <m/>
    <m/>
    <m/>
    <s v="Suivi et réalisation de 6000 places pédagogiques"/>
    <m/>
    <m/>
    <n v="4665000"/>
    <m/>
    <n v="2867642"/>
    <n v="0.23293885819521179"/>
    <n v="0.98"/>
    <m/>
    <s v="En cours"/>
  </r>
  <r>
    <x v="3"/>
    <x v="35"/>
    <s v="PSD"/>
    <s v="027:Santé"/>
    <m/>
    <m/>
    <m/>
    <s v="Réalisation d'un hôpital de 120 lits à M'Daourouch"/>
    <m/>
    <m/>
    <n v="2715000"/>
    <m/>
    <n v="632429"/>
    <n v="4.26875E-3"/>
    <n v="0.72"/>
    <m/>
    <s v="En cours"/>
  </r>
  <r>
    <x v="3"/>
    <x v="35"/>
    <s v="PSD"/>
    <s v="027:Santé"/>
    <m/>
    <m/>
    <m/>
    <s v="Etude d'adaptation, suivi et réalisation d'un hôpital 120 lits en remplacement de l'ancienne structure à Sedrata"/>
    <m/>
    <m/>
    <n v="1600000"/>
    <m/>
    <n v="6830"/>
    <n v="2.8623853211009174E-4"/>
    <n v="0.15"/>
    <m/>
    <s v="En cours"/>
  </r>
  <r>
    <x v="3"/>
    <x v="35"/>
    <s v="PSD"/>
    <s v="027:Santé"/>
    <m/>
    <m/>
    <m/>
    <s v="Etude, suivi et réalisation d'un hôpital de 120 lits à Souk-Ahras"/>
    <m/>
    <m/>
    <n v="3815000"/>
    <m/>
    <n v="1092"/>
    <n v="0.34866666666666668"/>
    <n v="0.05"/>
    <m/>
    <s v="En cours"/>
  </r>
  <r>
    <x v="3"/>
    <x v="35"/>
    <s v="PSD"/>
    <s v="027:Santé"/>
    <m/>
    <m/>
    <m/>
    <s v="Etude d'adaptation,suivi et réalisation d'un hôpital de 60 lits à Heddada"/>
    <m/>
    <m/>
    <n v="990000"/>
    <m/>
    <n v="345180"/>
    <n v="2.8960786571207908E-3"/>
    <n v="0.45"/>
    <m/>
    <s v="En cours"/>
  </r>
  <r>
    <x v="3"/>
    <x v="36"/>
    <s v="PSD"/>
    <s v="020:Agriculture, Développement Rural et Pêche"/>
    <m/>
    <m/>
    <m/>
    <s v="Etude d'adaptation , suivi, cntrole  et travaux de réalisation et équipement de 08 centres de proximité pour le stockage intermédiaire des céréales au niveau de la wilaya de Tébessa "/>
    <m/>
    <m/>
    <n v="2023771"/>
    <m/>
    <n v="5861"/>
    <n v="0"/>
    <n v="0.12"/>
    <m/>
    <s v="pogramme 2023 En cours pour les 8 centres"/>
  </r>
  <r>
    <x v="3"/>
    <x v="36"/>
    <s v="PSD"/>
    <s v="027:Santé"/>
    <m/>
    <m/>
    <m/>
    <s v="Réalisation Hopital 60 litsà Negrine"/>
    <m/>
    <m/>
    <n v="1500000"/>
    <m/>
    <n v="0"/>
    <n v="0.73965333333333338"/>
    <n v="0"/>
    <m/>
    <s v=" PEC-PSD                                  Non lancée,  lancement subordoné à l'achèvement de l'étude ,"/>
  </r>
  <r>
    <x v="3"/>
    <x v="36"/>
    <s v="PSD"/>
    <s v="027:Santé"/>
    <m/>
    <m/>
    <m/>
    <s v="N 1 027 105 01 4012 000 012 08 004                           ETUDE ET REALISATION D'UN HÖPITAL 60 LITS EL OGLA"/>
    <m/>
    <m/>
    <n v="750000"/>
    <m/>
    <n v="554740"/>
    <n v="0.89417536452836088"/>
    <n v="0.97"/>
    <m/>
    <s v="PEC-PSD En cours"/>
  </r>
  <r>
    <x v="3"/>
    <x v="36"/>
    <s v="PSD"/>
    <s v="027:Santé"/>
    <m/>
    <m/>
    <m/>
    <s v="N 1 027 105 01 4012 000 012 06 005                                REALISATION D'UN HOPITAL GENERAL  120 LITS A TEBESSA"/>
    <m/>
    <m/>
    <n v="767430"/>
    <m/>
    <n v="686217"/>
    <n v="0.78631142099999995"/>
    <n v="0.98"/>
    <m/>
    <s v="PEC-PSD En cours"/>
  </r>
  <r>
    <x v="3"/>
    <x v="36"/>
    <s v="PSD"/>
    <s v="051:Hydraulique"/>
    <m/>
    <m/>
    <m/>
    <s v="N 1 051 094 01 2012 000 012 24 003                                Travaux de renforcement de l'alimentation en eau potable de la ville de chéria à partir du champ captant d'El Malabiod (W-Tébessa)_x000a_"/>
    <m/>
    <m/>
    <n v="800000"/>
    <m/>
    <n v="629049.13679999998"/>
    <n v="0.23188200275000001"/>
    <n v="0.95"/>
    <m/>
    <s v="pogramme 2023                travaux de réalisation en cours "/>
  </r>
  <r>
    <x v="3"/>
    <x v="36"/>
    <s v="PSD"/>
    <s v="051:Hydraulique"/>
    <m/>
    <m/>
    <m/>
    <s v=" N 1 051 094 01 2012 000 012 24 014                          Réalisation d’une conduite transfert d’eau potable à partir du barrage OULGET MELLEGUE  vers la commune d’ EL OUENZA y compris stockage ,équipement , amenée d’énergie et suivi_x000a_"/>
    <m/>
    <m/>
    <n v="600000"/>
    <m/>
    <n v="139129.20165"/>
    <n v="0"/>
    <n v="0.9"/>
    <m/>
    <s v="pogramme 2024                travaux de réalisation en cours"/>
  </r>
  <r>
    <x v="3"/>
    <x v="36"/>
    <s v="PSD"/>
    <s v="051:Hydraulique"/>
    <m/>
    <m/>
    <m/>
    <s v="Raccordement des Rejets des  eaux usées vers la STEP de la ville de Tébessa, Y compris la Réalisation de deux Stations de relevages"/>
    <m/>
    <m/>
    <n v="600000"/>
    <m/>
    <n v="0"/>
    <n v="0.25187583333333335"/>
    <n v="0"/>
    <m/>
    <s v="pogramme 2024                *Marchés de réalisation au niveau du CMW pour approbation pour les 05 premiers lots et les deux derniers lots ont été déclarés infructueuses _x000a_&quot; demande de réévaluation de l'opération &quot;"/>
  </r>
  <r>
    <x v="3"/>
    <x v="36"/>
    <s v="PSD"/>
    <s v="024:Travaux Publics et Infrastructures de Base"/>
    <m/>
    <m/>
    <m/>
    <s v="Modernisation de la RN 88 sur 27.5 Kms du PK 183 au PK 210+500 (entre Ouenza– El-Aouinet) (W.Tébessa)"/>
    <m/>
    <m/>
    <n v="1200000"/>
    <m/>
    <n v="302251"/>
    <n v="0.21543100000000001"/>
    <n v="0.8"/>
    <m/>
    <s v="Programme 2024"/>
  </r>
  <r>
    <x v="3"/>
    <x v="36"/>
    <s v="PSD"/>
    <s v="021:Habitat, Urbanisme et Ville"/>
    <m/>
    <m/>
    <m/>
    <s v="Etude, suivi et réalisation des travaux de VRD primaires et secondaires à travers la Wilaya de Tébessa -Programme 2024-"/>
    <m/>
    <m/>
    <n v="1000000"/>
    <m/>
    <n v="215431"/>
    <n v="0.3456745"/>
    <n v="0.35"/>
    <m/>
    <s v="programme 2024 en cours "/>
  </r>
  <r>
    <x v="3"/>
    <x v="36"/>
    <s v="PSD"/>
    <s v="021:Habitat, Urbanisme et Ville"/>
    <m/>
    <m/>
    <m/>
    <s v="S 1 021 080 02 4812 000 012 18 003                               Suivi et réalisation des travaux de VRD des lotissements créés dans le cadre de développement de l'offre foncière publique dans les wilayas des hauts plateaux - prog,2018 - wilaya de Tébessa"/>
    <m/>
    <m/>
    <n v="2000000"/>
    <m/>
    <n v="691349"/>
    <n v="0.90645728000000003"/>
    <n v="0.5"/>
    <m/>
    <s v="PEC-PSD                   en cours "/>
  </r>
  <r>
    <x v="3"/>
    <x v="36"/>
    <s v="PSD"/>
    <s v="021:Habitat, Urbanisme et Ville"/>
    <m/>
    <m/>
    <m/>
    <s v="S 1 021 080 02 4812 000 012 14 009                             Résorption du déficit en VRD à travers les communes de la wilaya (1ère tranche)"/>
    <m/>
    <m/>
    <n v="6250000"/>
    <m/>
    <n v="5665358"/>
    <n v="0.83016253968253972"/>
    <n v="0.95"/>
    <m/>
    <s v="PEC-PSD                    en cours "/>
  </r>
  <r>
    <x v="3"/>
    <x v="36"/>
    <s v="PSD"/>
    <s v="021:Habitat, Urbanisme et Ville"/>
    <m/>
    <m/>
    <m/>
    <s v="S 1 021 079 02 4812 000 012 14 001                              Etude et réalisation de 1.000 logements publics locatifs"/>
    <m/>
    <m/>
    <n v="3150000"/>
    <m/>
    <n v="2615012"/>
    <n v="0.85799333333333339"/>
    <n v="0.95"/>
    <m/>
    <s v="  PEC-PSD  Achevée"/>
  </r>
  <r>
    <x v="3"/>
    <x v="36"/>
    <s v="PSD"/>
    <s v="021:Habitat, Urbanisme et Ville"/>
    <m/>
    <m/>
    <m/>
    <s v="PC 721 2 262 112 14 02                                                      VRD DES LOTISSMENTS SOCIAUX"/>
    <m/>
    <m/>
    <n v="750000"/>
    <m/>
    <n v="643495"/>
    <n v="1.3358208955223882E-3"/>
    <n v="0.91"/>
    <m/>
    <s v=" PEC-PSD                  en cours "/>
  </r>
  <r>
    <x v="3"/>
    <x v="36"/>
    <s v="PSD"/>
    <s v="005:Intérieur, Collectivités Locales et Aménagement du Territoire"/>
    <m/>
    <m/>
    <m/>
    <s v="S1 005 017 02 4812 000 012 06 015                                  ETUDE, REALISATION ET EQUIPEMENT D'UN POSTE FRONTALIER MIXTE POLICE - DOUANE A EL-MERIDJ"/>
    <m/>
    <m/>
    <n v="268000"/>
    <m/>
    <n v="358"/>
    <m/>
    <n v="0.05"/>
    <m/>
    <s v="PEC-PSD                    Etude en cours "/>
  </r>
  <r>
    <x v="3"/>
    <x v="36"/>
    <s v="PSC"/>
    <s v="008:Energie, Mines et Energies Renouvelables"/>
    <m/>
    <m/>
    <m/>
    <s v="Electrification rurale"/>
    <m/>
    <m/>
    <n v="5866667"/>
    <m/>
    <m/>
    <m/>
    <n v="0.98"/>
    <m/>
    <s v="Programme complémentaire centralisé géré par SONELGAZ"/>
  </r>
  <r>
    <x v="3"/>
    <x v="36"/>
    <s v="PSC"/>
    <s v="008:Energie, Mines et Energies Renouvelables"/>
    <m/>
    <m/>
    <m/>
    <s v="Raccordement des agglomérations secondaires et quartiers et lotissement sociaux en Gaz naturel QLS/Gaz"/>
    <m/>
    <m/>
    <n v="4933333"/>
    <m/>
    <m/>
    <m/>
    <n v="0.98"/>
    <m/>
    <s v="Programme complémentaire centralisé géré par SONELGAZ"/>
  </r>
  <r>
    <x v="3"/>
    <x v="36"/>
    <s v="PSC"/>
    <s v="008:Energie, Mines et Energies Renouvelables"/>
    <m/>
    <m/>
    <m/>
    <s v="Electricité pour les zones d'ombre"/>
    <m/>
    <m/>
    <n v="2500000"/>
    <m/>
    <m/>
    <m/>
    <n v="0.82"/>
    <m/>
    <s v="Programme complémentaire centralisé géré par SONELGAZ"/>
  </r>
  <r>
    <x v="3"/>
    <x v="36"/>
    <s v="PSC"/>
    <s v="008:Energie, Mines et Energies Renouvelables"/>
    <m/>
    <m/>
    <m/>
    <s v="Gaz naturel  pour les zones d'ombre"/>
    <m/>
    <m/>
    <n v="1500000"/>
    <m/>
    <m/>
    <m/>
    <n v="0.96"/>
    <m/>
    <s v="Programme complémentaire centralisé géré par SONELGAZ"/>
  </r>
  <r>
    <x v="4"/>
    <x v="37"/>
    <s v="PSD"/>
    <s v="024:Travaux Publics et Infrastructures de Base"/>
    <m/>
    <m/>
    <s v="NK5.523.2.262.010.44_x000a_"/>
    <s v="réalisation de la ligne ferroviaire reliant Hassi Mefsoukh et Mostaganem_x000a_N° de l’opération"/>
    <m/>
    <m/>
    <n v="2866246.0245790002"/>
    <m/>
    <m/>
    <m/>
    <m/>
    <m/>
    <m/>
  </r>
  <r>
    <x v="4"/>
    <x v="38"/>
    <s v="PSD"/>
    <s v="010:Affaires Religieuses et Wakfs"/>
    <m/>
    <m/>
    <m/>
    <s v="Suivi, réalisation et équipement d’une mosquée pôle à Mascara"/>
    <m/>
    <m/>
    <n v="2504000"/>
    <m/>
    <m/>
    <m/>
    <m/>
    <m/>
    <m/>
  </r>
  <r>
    <x v="4"/>
    <x v="38"/>
    <s v="PSD"/>
    <s v="012:Enseignement Supérieur et  Recherche Scientifique"/>
    <m/>
    <m/>
    <m/>
    <s v="Suivi et réalisation de 6.000 places pédagogiques y compris une salle OMS, un terrain de football, une piscine semi-olympique et un théâtre de verdure à Mascara"/>
    <m/>
    <m/>
    <n v="4642710"/>
    <m/>
    <m/>
    <m/>
    <m/>
    <m/>
    <m/>
  </r>
  <r>
    <x v="4"/>
    <x v="38"/>
    <s v="PSD"/>
    <s v="015:Sports"/>
    <m/>
    <m/>
    <m/>
    <s v="Suivi, réalisation et équipement d’un vélodrome à Mascara  "/>
    <m/>
    <m/>
    <n v="2577000"/>
    <m/>
    <m/>
    <m/>
    <m/>
    <m/>
    <m/>
  </r>
  <r>
    <x v="4"/>
    <x v="38"/>
    <s v="PSD"/>
    <s v="019:Industrie et Production Pharmaceutique"/>
    <m/>
    <m/>
    <m/>
    <s v="Suivi et réalisation d’une zone industrielle 98 H à Oggaz, wilaya de Mascara (tranche 2)"/>
    <m/>
    <m/>
    <n v="1000000"/>
    <m/>
    <m/>
    <m/>
    <m/>
    <m/>
    <m/>
  </r>
  <r>
    <x v="4"/>
    <x v="38"/>
    <s v="T3"/>
    <s v="020:Agriculture, Développement Rural et Pêche"/>
    <m/>
    <m/>
    <m/>
    <s v="Etude d’adaptation, suivi , contrôle et travaux de réalisation et équipement de 09 centres de proximité pour le stockage intermédiaire des céréales au niveau de la wilaya de Mascarad’engagement :  DA"/>
    <m/>
    <m/>
    <n v="2276743"/>
    <m/>
    <m/>
    <m/>
    <m/>
    <m/>
    <m/>
  </r>
  <r>
    <x v="4"/>
    <x v="38"/>
    <s v="PSD"/>
    <s v="024:Travaux Publics et Infrastructures de Base"/>
    <m/>
    <m/>
    <m/>
    <s v="Réalisation d'une pénétrante reliant l'autoroute - oust a Mascara sur 43 km"/>
    <m/>
    <m/>
    <n v="59000000"/>
    <m/>
    <m/>
    <m/>
    <m/>
    <m/>
    <m/>
  </r>
  <r>
    <x v="4"/>
    <x v="38"/>
    <s v="PSD"/>
    <s v="024:Travaux Publics et Infrastructures de Base"/>
    <m/>
    <m/>
    <m/>
    <s v="Dédoublement de la RN4 sur 12 Km entre Sidi Daouad et Zeghloul"/>
    <m/>
    <m/>
    <n v="1500000"/>
    <m/>
    <m/>
    <m/>
    <m/>
    <m/>
    <m/>
  </r>
  <r>
    <x v="4"/>
    <x v="38"/>
    <s v="PSD"/>
    <s v="027:Santé"/>
    <m/>
    <m/>
    <m/>
    <s v="Etude et réalisation d'un établissement hospitalier spécialisé en urgences médicaux chirurgicales à Bouhanifia"/>
    <m/>
    <m/>
    <n v="2623237"/>
    <m/>
    <m/>
    <m/>
    <m/>
    <m/>
    <m/>
  </r>
  <r>
    <x v="4"/>
    <x v="38"/>
    <s v="PSD"/>
    <s v="027:Santé"/>
    <m/>
    <m/>
    <m/>
    <s v="Suivi et réalisation d’un hôpital de 120 lits à Mascara"/>
    <m/>
    <m/>
    <n v="3940000"/>
    <m/>
    <m/>
    <m/>
    <m/>
    <m/>
    <m/>
  </r>
  <r>
    <x v="4"/>
    <x v="38"/>
    <m/>
    <s v="051:Hydraulique"/>
    <m/>
    <m/>
    <m/>
    <s v="Réalisation d'une station d'épuration des eaux usées pour la ville de Mohammadia y compris collecteur de rejet"/>
    <m/>
    <m/>
    <n v="2170000"/>
    <m/>
    <m/>
    <m/>
    <m/>
    <m/>
    <m/>
  </r>
  <r>
    <x v="4"/>
    <x v="38"/>
    <m/>
    <s v="051:Hydraulique"/>
    <m/>
    <m/>
    <m/>
    <s v="Etude , suivi et travaux de mise à niveau de deux (02) stations de lagunage aérés de la ville de Hacine et bouhnifia  y compris l’amélioration et réhabilitation de la collecte des rejets et intégration d’un système de traitement tertiaire (w. Mascara)"/>
    <m/>
    <m/>
    <n v="1250000"/>
    <m/>
    <m/>
    <m/>
    <m/>
    <m/>
    <m/>
  </r>
  <r>
    <x v="4"/>
    <x v="38"/>
    <s v="PSC"/>
    <s v="024:Travaux Publics et Infrastructures de Base"/>
    <m/>
    <m/>
    <m/>
    <m/>
    <m/>
    <m/>
    <n v="0"/>
    <m/>
    <m/>
    <m/>
    <m/>
    <m/>
    <m/>
  </r>
  <r>
    <x v="4"/>
    <x v="38"/>
    <s v="PSC"/>
    <s v="051:Hydraulique"/>
    <m/>
    <m/>
    <m/>
    <s v="Alimentation en Eau Potable de la commune de Mascara et du couloir Mohammadia - Sig à partir du Transfert MAO"/>
    <m/>
    <m/>
    <n v="14500000"/>
    <m/>
    <m/>
    <m/>
    <m/>
    <m/>
    <m/>
  </r>
  <r>
    <x v="4"/>
    <x v="38"/>
    <s v="PSC"/>
    <s v="051:Hydraulique"/>
    <m/>
    <m/>
    <m/>
    <s v="Confortement du Barrage Chorfa"/>
    <m/>
    <m/>
    <n v="5830000"/>
    <m/>
    <m/>
    <m/>
    <m/>
    <m/>
    <m/>
  </r>
  <r>
    <x v="4"/>
    <x v="38"/>
    <s v="PSC"/>
    <s v="051:Hydraulique"/>
    <m/>
    <m/>
    <m/>
    <s v="Transfert à partir du Barrage de Bouhanifia vers la retenue du Barrage de Fergoug"/>
    <m/>
    <m/>
    <n v="10000000"/>
    <m/>
    <m/>
    <m/>
    <m/>
    <m/>
    <m/>
  </r>
  <r>
    <x v="4"/>
    <x v="39"/>
    <m/>
    <s v="024:Travaux Publics et Infrastructures de Base"/>
    <s v="infrastructure de base "/>
    <s v="(routes et pénétrantes) :"/>
    <m/>
    <s v="Réalisation Du Redoublement De La Rn06 (Carrefour Ain El Hadjar A Temetlas)"/>
    <m/>
    <m/>
    <n v="1200000"/>
    <m/>
    <m/>
    <m/>
    <m/>
    <m/>
    <m/>
  </r>
  <r>
    <x v="4"/>
    <x v="38"/>
    <m/>
    <s v="011:Education Nationale"/>
    <m/>
    <m/>
    <m/>
    <s v="Etude, Réalisation Et Equipement De 2000 Places Pédagogiques "/>
    <m/>
    <m/>
    <n v="1511104"/>
    <m/>
    <m/>
    <m/>
    <m/>
    <m/>
    <m/>
  </r>
  <r>
    <x v="4"/>
    <x v="38"/>
    <m/>
    <s v="011:Education Nationale"/>
    <m/>
    <m/>
    <m/>
    <s v="Etude, Realisation Et Equipement D'Une Residence Universitaire De 1000 Lits A Saida "/>
    <m/>
    <m/>
    <n v="1642759"/>
    <m/>
    <m/>
    <m/>
    <m/>
    <m/>
    <m/>
  </r>
  <r>
    <x v="4"/>
    <x v="38"/>
    <m/>
    <s v="011:Education Nationale"/>
    <m/>
    <m/>
    <m/>
    <s v="Suivi Et Réalisation De 2000 Places Pédagogiques "/>
    <m/>
    <m/>
    <n v="2037000"/>
    <m/>
    <m/>
    <m/>
    <m/>
    <m/>
    <m/>
  </r>
  <r>
    <x v="4"/>
    <x v="38"/>
    <m/>
    <s v="011:Education Nationale"/>
    <m/>
    <m/>
    <m/>
    <s v="Viabilisation Et Aménagement Du Nouveau Pôle Universitaire (2 Eme Tranche"/>
    <m/>
    <m/>
    <n v="1190611"/>
    <m/>
    <m/>
    <m/>
    <m/>
    <m/>
    <m/>
  </r>
  <r>
    <x v="4"/>
    <x v="38"/>
    <m/>
    <s v="020:Agriculture, Développement Rural et Pêche"/>
    <m/>
    <m/>
    <m/>
    <s v="Réalisation D'une Zone industriel/e A Sidi Ahmed (Sur 100 Ha) Wilaya De Saida (Tranche 1) »"/>
    <m/>
    <m/>
    <n v="700000"/>
    <m/>
    <m/>
    <m/>
    <m/>
    <m/>
    <m/>
  </r>
  <r>
    <x v="4"/>
    <x v="38"/>
    <m/>
    <s v="020:Agriculture, Développement Rural et Pêche"/>
    <m/>
    <m/>
    <m/>
    <s v="Réalisation D'une Zone lndustrielle A Sidi Ahmed (Sur 100 Ha) Wilaya De Saida (Tranche 2"/>
    <m/>
    <m/>
    <n v="1000000"/>
    <m/>
    <m/>
    <m/>
    <m/>
    <m/>
    <m/>
  </r>
  <r>
    <x v="4"/>
    <x v="40"/>
    <m/>
    <s v="012:Enseignement Supérieur et  Recherche Scientifique"/>
    <m/>
    <m/>
    <m/>
    <s v="Étude et réalisation de 8000 lits d'hébergement type standard et de 4280 lits améliorés (Villages méditerranéen)"/>
    <m/>
    <m/>
    <n v="19966463"/>
    <n v="18827752.600000001"/>
    <n v="18700276"/>
    <m/>
    <m/>
    <m/>
    <m/>
  </r>
  <r>
    <x v="4"/>
    <x v="40"/>
    <m/>
    <s v="015:Sports"/>
    <m/>
    <m/>
    <m/>
    <s v="Réalisation et équipement de la 2éme tranche stade OMS (40000) places à Oran"/>
    <m/>
    <m/>
    <n v="11980255"/>
    <s v="11 980 255"/>
    <n v="11980255"/>
    <m/>
    <m/>
    <m/>
    <m/>
  </r>
  <r>
    <x v="4"/>
    <x v="40"/>
    <m/>
    <s v="024:Travaux Publics et Infrastructures de Base"/>
    <m/>
    <m/>
    <m/>
    <s v="Réalisation de la deuxième rocade d'Oran sur 21 KMs"/>
    <m/>
    <m/>
    <n v="12839500"/>
    <n v="12817395.17"/>
    <n v="12759454"/>
    <m/>
    <m/>
    <m/>
    <m/>
  </r>
  <r>
    <x v="4"/>
    <x v="40"/>
    <m/>
    <s v="024:Travaux Publics et Infrastructures de Base"/>
    <m/>
    <m/>
    <m/>
    <s v="Extension du terminal à conteneurs du port d'Oran"/>
    <m/>
    <m/>
    <n v="12370909"/>
    <n v="12230047.15"/>
    <n v="12219052"/>
    <m/>
    <m/>
    <m/>
    <m/>
  </r>
  <r>
    <x v="4"/>
    <x v="41"/>
    <m/>
    <s v="006:Justice"/>
    <m/>
    <m/>
    <m/>
    <s v="Étude, réalisation et équipement d’un établissement pénitentiaire pour 300 détenus à Ras El Ma"/>
    <m/>
    <m/>
    <m/>
    <m/>
    <m/>
    <m/>
    <m/>
    <m/>
    <m/>
  </r>
  <r>
    <x v="4"/>
    <x v="41"/>
    <m/>
    <s v="015:Sports"/>
    <m/>
    <m/>
    <m/>
    <s v="Étude, réalisation et équipement d'un centre régional des équipes nationales à Sidi Bel Abbes»."/>
    <m/>
    <m/>
    <m/>
    <m/>
    <m/>
    <m/>
    <m/>
    <m/>
    <m/>
  </r>
  <r>
    <x v="4"/>
    <x v="41"/>
    <m/>
    <s v="019:Industrie et Production Pharmaceutique"/>
    <m/>
    <m/>
    <m/>
    <s v="d’une zone industrielle à Ras El Ma."/>
    <m/>
    <m/>
    <m/>
    <m/>
    <m/>
    <m/>
    <m/>
    <m/>
    <m/>
  </r>
  <r>
    <x v="4"/>
    <x v="41"/>
    <m/>
    <s v="020:Agriculture, Développement Rural et Pêche"/>
    <m/>
    <m/>
    <m/>
    <s v="Étude, réalisation et équipement d'un centre de formation et de vulgarisation agricole à Sidi Bel Abbes"/>
    <m/>
    <m/>
    <m/>
    <m/>
    <m/>
    <m/>
    <m/>
    <m/>
    <m/>
  </r>
  <r>
    <x v="4"/>
    <x v="41"/>
    <m/>
    <s v="024:Travaux Publics et Infrastructures de Base"/>
    <m/>
    <m/>
    <m/>
    <s v="Aménagement du carrefour prolongement boulevard Guermouche Med - rocade Sud avec réalisation d'un ouvrage d'art sous voie ferré"/>
    <m/>
    <m/>
    <m/>
    <m/>
    <m/>
    <m/>
    <m/>
    <m/>
    <m/>
  </r>
  <r>
    <x v="4"/>
    <x v="41"/>
    <m/>
    <s v="027:Santé"/>
    <m/>
    <m/>
    <m/>
    <s v="l’équipement d’un centre anti cancer à Sidi Bel Abbes"/>
    <m/>
    <m/>
    <m/>
    <m/>
    <m/>
    <m/>
    <m/>
    <m/>
    <m/>
  </r>
  <r>
    <x v="4"/>
    <x v="41"/>
    <m/>
    <s v="051:Hydraulique"/>
    <m/>
    <m/>
    <m/>
    <s v="Protection du barrage de SARNO contre le déversement des eaux usées de la localité Dlahim"/>
    <m/>
    <m/>
    <m/>
    <m/>
    <m/>
    <m/>
    <m/>
    <m/>
    <m/>
  </r>
  <r>
    <x v="4"/>
    <x v="41"/>
    <m/>
    <s v="051:Hydraulique"/>
    <m/>
    <m/>
    <m/>
    <s v="Réalisation de 9.000 ML de forages y compris abris, électrification, équipement et raccordement aux réseaux existants à travers la wilaya"/>
    <m/>
    <m/>
    <m/>
    <m/>
    <m/>
    <m/>
    <m/>
    <m/>
    <m/>
  </r>
  <r>
    <x v="4"/>
    <x v="41"/>
    <m/>
    <s v="051:Hydraulique"/>
    <m/>
    <m/>
    <m/>
    <s v="Réalisation de transfert Sidi Bel Abbes vers les localités Nord de la wilaya"/>
    <m/>
    <m/>
    <m/>
    <m/>
    <m/>
    <m/>
    <m/>
    <m/>
    <m/>
  </r>
  <r>
    <x v="4"/>
    <x v="41"/>
    <m/>
    <s v="051:Hydraulique"/>
    <m/>
    <m/>
    <m/>
    <s v="Transfert des eaux de CHOTT CHERGUI vers les communes des Daïras de Telagh et Merine"/>
    <m/>
    <m/>
    <m/>
    <m/>
    <m/>
    <m/>
    <m/>
    <m/>
    <m/>
  </r>
  <r>
    <x v="4"/>
    <x v="41"/>
    <m/>
    <s v="051:Hydraulique"/>
    <m/>
    <m/>
    <m/>
    <s v="Réhabilitation de 03 stations de pompage du système de transfert des eaux du barrage de Sidi Abdelli vers Sidi Bel Abbes"/>
    <m/>
    <m/>
    <m/>
    <m/>
    <m/>
    <m/>
    <m/>
    <m/>
    <m/>
  </r>
  <r>
    <x v="4"/>
    <x v="41"/>
    <m/>
    <s v="051:Hydraulique"/>
    <m/>
    <m/>
    <m/>
    <s v="Réalisation de deux réservoirs d'une capacité de 20.000 M³ chacun au niveau du groupement urbain de Sidi Bel Abbes et leur raccordement au réseau existant"/>
    <m/>
    <m/>
    <m/>
    <m/>
    <m/>
    <m/>
    <m/>
    <m/>
    <m/>
  </r>
  <r>
    <x v="4"/>
    <x v="42"/>
    <m/>
    <s v="024:Travaux Publics et Infrastructures de Base"/>
    <m/>
    <m/>
    <m/>
    <s v="Réalisation du dédoublement de la route nationale 7 sur 60km entre Maghnia et Marsat Ben M’hidi "/>
    <m/>
    <m/>
    <m/>
    <m/>
    <m/>
    <m/>
    <m/>
    <m/>
    <m/>
  </r>
  <r>
    <x v="5"/>
    <x v="43"/>
    <s v="Ex-PSD 31/12/2022"/>
    <s v="011:Education Nationale"/>
    <s v="044- Enseignement"/>
    <s v="01- Enseignement préparatoire et primaire"/>
    <s v="NF562342621020605"/>
    <s v="Etude, construction et équipement de.70 groupes scolaires (16A1,16B1,17C1,21D1)+ 70 LOGTS ET 105 salles de classes en extension (remplacement du préfa) (programme de reconstruction)."/>
    <m/>
    <n v="1652810"/>
    <n v="2592705"/>
    <n v="2563875.0188000002"/>
    <n v="2546429.9740000004"/>
    <n v="0.98215183524542915"/>
    <n v="1"/>
    <m/>
    <s v="*Travaux achevés_x000a_*Opération à clôturer"/>
  </r>
  <r>
    <x v="5"/>
    <x v="43"/>
    <s v="Ex-PSD 31/12/2022"/>
    <s v="011:Education Nationale"/>
    <s v="044- Enseignement"/>
    <s v="02- Enseignement moyen normal et spécifique et a distance"/>
    <s v="NF562322621020603"/>
    <s v="Etude, réalisation et équipement de 10 EF 8B6+ 2B5 "/>
    <m/>
    <n v="760000"/>
    <n v="1404648"/>
    <n v="1370803.49483"/>
    <n v="1369168.7043299999"/>
    <n v="0.97474150415620131"/>
    <n v="1"/>
    <m/>
    <s v="Dossier de clôture au niveau Trésor"/>
  </r>
  <r>
    <x v="5"/>
    <x v="43"/>
    <s v="Ex-PSD 31/12/2022"/>
    <s v="011:Education Nationale"/>
    <s v="044- Enseignement"/>
    <s v="02- Enseignement moyen normal et spécifique et a distance"/>
    <s v="Etude, construction et équipement de 04 CEM (Oued Fodda, Boukader,El Karimia,Sidi Abderrahmane )"/>
    <s v="NK562322621021305"/>
    <m/>
    <n v="720000"/>
    <n v="1031538"/>
    <n v="1024877.48948"/>
    <n v="1013137.7976100001"/>
    <n v="0.9821623610666792"/>
    <n v="1"/>
    <m/>
    <s v="Travaux achevés,_x000a_Réévaluation accordé en 2025 (15 266 000 DA), avenant visé par CMW"/>
  </r>
  <r>
    <x v="5"/>
    <x v="43"/>
    <s v="Ex-PSD 31/12/2022"/>
    <s v="011:Education Nationale"/>
    <s v="044- Enseignement"/>
    <s v="03- Enseignement secondaire normal, spécifique et a distance"/>
    <s v="NF562282621020605"/>
    <s v="Etude, réalisation et équipement de 04 lycées (1000/300) (programme de reconstruction)."/>
    <m/>
    <n v="632000"/>
    <n v="1240427"/>
    <n v="1210415.11619"/>
    <n v="1218811.3813499999"/>
    <n v="0.98257405018594401"/>
    <n v="1"/>
    <m/>
    <s v="Dossier de clôture au niveau Trésor"/>
  </r>
  <r>
    <x v="5"/>
    <x v="43"/>
    <s v="Ex-PSD 31/12/2022"/>
    <s v="011:Education Nationale"/>
    <s v="044- Enseignement"/>
    <s v="03- Enseignement secondaire normal, spécifique et a distance"/>
    <s v="NF562212621020606"/>
    <s v="Etude, réalisation et équipement de 07 lycées (05 *800/200 R ET 2*1000/300 INT) avec installations sportives (LFC)."/>
    <m/>
    <n v="960000"/>
    <n v="1700471"/>
    <n v="1671317.4227199999"/>
    <n v="1665969.47226"/>
    <n v="0.97971060503825114"/>
    <n v="1"/>
    <m/>
    <s v="* Travaux achevés_x000a_*Opération à clôturer"/>
  </r>
  <r>
    <x v="5"/>
    <x v="43"/>
    <s v="Ex-PSD 31/12/2022"/>
    <s v="012:Enseignement Supérieur et  Recherche Scientifique"/>
    <s v="049- Enseignement et formation supérieurs"/>
    <s v="01- Premier et deuxième cycles d’enseignement"/>
    <s v="NK5.731.1.268.583.13.01_x000a_N.1.027.105.01.4855.000.055.13.003."/>
    <s v="Réalisation de 6000 places pédagogique à Chlef   "/>
    <m/>
    <n v="2310000"/>
    <n v="4123615"/>
    <n v="4004797.16909"/>
    <n v="3845759.4258499998"/>
    <n v="0.93261844906714131"/>
    <n v="1"/>
    <m/>
    <s v="Travaux achevés (reste paiement des créances du  ETB chinoise (Problème de change de devis)"/>
  </r>
  <r>
    <x v="5"/>
    <x v="43"/>
    <s v="Ex-PSD 31/12/2022"/>
    <s v="012:Enseignement Supérieur et  Recherche Scientifique"/>
    <s v="051- Vie estudiantine"/>
    <s v="01- Œuvres universitaires"/>
    <s v="NK562322621021305"/>
    <s v="Suivi et réalisation de 2000 Lits d'hébergement "/>
    <m/>
    <n v="948000"/>
    <n v="2446718"/>
    <n v="2439269.8956900002"/>
    <n v="2289960.9657799997"/>
    <n v="0.93593171169705691"/>
    <n v="1"/>
    <m/>
    <s v="Travaux achevés (reste paiement des créances du  ETB chinoise (Problème de change de devis)"/>
  </r>
  <r>
    <x v="5"/>
    <x v="43"/>
    <s v="Ex-PSD 31/12/2022"/>
    <s v="012:Enseignement Supérieur et  Recherche Scientifique"/>
    <s v="049- Enseignement et formation supérieurs"/>
    <s v="01- Premier et deuxième cycles d’enseignement"/>
    <s v="NK562122621021101"/>
    <s v="Suivi et réalisation  de 2000 places pédagogiques y compris bibliothèque de faculté "/>
    <m/>
    <n v="920000"/>
    <n v="1476000"/>
    <n v="0"/>
    <n v="0"/>
    <n v="0"/>
    <n v="0"/>
    <m/>
    <s v="*Opération gelée_x000a_* Décision après la réunion des travaux d'assainissement:  proposition de maintenir l'opération avec changement d'intitulé pour supprimer la bibliothèque de faculté"/>
  </r>
  <r>
    <x v="5"/>
    <x v="43"/>
    <s v="Ex-PSD 31/12/2022"/>
    <s v="012:Enseignement Supérieur et  Recherche Scientifique"/>
    <s v="049- Enseignement et formation supérieurs"/>
    <s v="01- Premier et deuxième cycles d’enseignement"/>
    <s v="NK562152621021102"/>
    <s v="Etude et réalisation 2000 p.p en remplacement du préfabriqué"/>
    <m/>
    <n v="1200000"/>
    <n v="1328000"/>
    <n v="1218085.1101299999"/>
    <n v="1140436.6429100002"/>
    <n v="0.85876253231174715"/>
    <n v="1"/>
    <m/>
    <s v="Achevée (reste paiement des créances du  ETB chinoise (Problème de change de devis)"/>
  </r>
  <r>
    <x v="5"/>
    <x v="43"/>
    <s v="Ex-PSD 31/12/2022"/>
    <s v="019:Industrie et Production Pharmaceutique"/>
    <s v="074- Appui à l'investissement"/>
    <s v="01- Promotion de l'Investissement"/>
    <s v="Suivi et réalisation d'une zone industrielle à Boukadir 2, Wilaya de Chlef  "/>
    <s v="NE517632621021801"/>
    <m/>
    <n v="2500000"/>
    <n v="2500000"/>
    <n v="1799061.075"/>
    <n v="1793977.94998"/>
    <n v="0.71759117999200006"/>
    <n v="0.72"/>
    <m/>
    <s v="* Travaux achevés dans le cadre du marché_x000a_*  A.A.O pour  réalisation des travaux d'achèvement (voirie (GB+BB)+Trottoirs) pour les grands axes  lancé le 27/02/2025 (Ouverture des plis le 19/03/2025) de finalisation pour le reliquat resrant 701 000 000,00DA_x000a_* Nécéssite réévaluation d'un montant de _x000a_1 361 551 097,06  pour prise en charge des travaux restants ( voiries et trottoir)_x000a_* Reste raccordement des différents réseaux non inscrits et non entamés pour l'ensemble des secteurs (travaux public, DRE, energie et Fibre optique)_x000a_* Raccordement de l'inergie gazière et électrique subordonné au bilan énergitique demandé par les futurs promoteurs_x000a_"/>
  </r>
  <r>
    <x v="5"/>
    <x v="43"/>
    <s v="Ex-PSD 31/12/2022"/>
    <s v="019:Industrie et Production Pharmaceutique"/>
    <s v="074- Appui à l'investissement"/>
    <s v="01- Promotion de l'Investissement"/>
    <s v="Suivi et réalisation d'une zone industrielle à Oued Sly (Tranche 2) "/>
    <s v="NE517632621021803"/>
    <m/>
    <n v="1000000"/>
    <n v="1000000"/>
    <n v="811406.72415999998"/>
    <n v="328279.75623"/>
    <n v="0.32827975623"/>
    <n v="0.5"/>
    <m/>
    <s v="* Travaux à l'arrêt 17/12/2024 problème de Tuf (opposition + différence de niveau très importante entre les voiries et les lots projetés)_x000a_* Travaux en cours pour le lot D ( voire , AEP , Assainissement)  (65%)_x000a_* Le terrain d'assiette de la zone de Oued Sly présente une forte pente variant entre 5 à 20m entre les voirie projetées et les lots réservés aux investisseurs d'une nature importante de tuf d'environ 1,6 millions m3 qui nécessité une opération d'extraction et évacuation (500.000.000,00 DA)"/>
  </r>
  <r>
    <x v="5"/>
    <x v="43"/>
    <s v="Ex-PSD 31/12/2022"/>
    <s v="019:Industrie et Production Pharmaceutique"/>
    <s v="074- Appui à l'investissement"/>
    <s v="01- Promotion de l'Investissement"/>
    <s v="NK562122621021201"/>
    <s v="Indemnisation au titre de l’opération d’expropriation pour cause d’utilité publique de la zone industrielle de Boukadir"/>
    <m/>
    <n v="1000000"/>
    <n v="1000000"/>
    <n v="220391.7"/>
    <n v="220391.7"/>
    <n v="0.22039170000000002"/>
    <n v="0.22"/>
    <m/>
    <s v="Opération d'indemnisation en cours_x000a_* ( 22 dossiers au niveau du tribunal administratif) en attendant le nouveau rapport d'évaluation "/>
  </r>
  <r>
    <x v="5"/>
    <x v="43"/>
    <s v="Ex-PSD 31/12/2022"/>
    <s v="021:Habitat, Urbanisme et Ville"/>
    <s v="080- Urbanisme et aménagement"/>
    <s v="02- Aménagement du foncier"/>
    <s v="Résorption des déficits en VRD"/>
    <s v="NF572122621020801"/>
    <m/>
    <n v="2050000"/>
    <n v="2050000"/>
    <n v="2048441.40769"/>
    <n v="2047233.2906200001"/>
    <n v="0.99865038566829278"/>
    <n v="1"/>
    <m/>
    <s v="*Etude achevée et réceptionnée_x000a_*Opération à clôturer"/>
  </r>
  <r>
    <x v="5"/>
    <x v="43"/>
    <s v="Ex-PSD 31/12/2022"/>
    <s v="024:Travaux Publics et Infrastructures de Base"/>
    <s v="091- Infrastructures aéroportuaires"/>
    <s v="01- Développements des infrastructures aéroportuaires"/>
    <s v="ND552782621020201"/>
    <s v="Etude et réalisation d'un aérodrome à Chlef.  "/>
    <m/>
    <n v="1800000"/>
    <n v="2950000"/>
    <n v="2929818.7784899999"/>
    <n v="2774456.7618700005"/>
    <n v="0.94049381758305106"/>
    <n v="0.95"/>
    <m/>
    <s v="Lot 01: Projet en voie d'achévement sur le 2éme bouts bétonnés( Reste fossé bétonés)"/>
  </r>
  <r>
    <x v="5"/>
    <x v="43"/>
    <s v="Ex-PSD 31/12/2022"/>
    <s v="024:Travaux Publics et Infrastructures de Base"/>
    <s v="090- Infrastructures routières et autoroutières"/>
    <s v="01- Développement des infrastructures routières"/>
    <s v="NK562122621021301"/>
    <s v="s"/>
    <m/>
    <n v="1600000"/>
    <n v="1812725"/>
    <n v="1812047.6340900001"/>
    <n v="1778089.9096400002"/>
    <n v="0.98089335648816023"/>
    <n v="1"/>
    <m/>
    <s v="* Travaux achevés_x000a_* Dossier de clôture au niveau du Trésor"/>
  </r>
  <r>
    <x v="5"/>
    <x v="43"/>
    <s v="Ex-PSD 31/12/2022"/>
    <s v="027:Santé"/>
    <s v="105- Prévention et soins"/>
    <s v="01- Prévention et soins"/>
    <s v="NF573382621020801"/>
    <s v="Etude complémentaire, suivi, réalisation et équipement d'un centre Anticancéreux à Chlef."/>
    <m/>
    <n v="1500000"/>
    <n v="7210000"/>
    <n v="7097576.1451399997"/>
    <n v="5313053.4713200005"/>
    <n v="0.73690062015533986"/>
    <n v="0.92"/>
    <m/>
    <s v="Travaux en cours _x000a_Dépassement des délais contractuels des travaux_x000a_Equipements (marchés visés)"/>
  </r>
  <r>
    <x v="5"/>
    <x v="43"/>
    <s v="Ex-PSD 31/12/2022"/>
    <s v="027:Santé"/>
    <s v="105- Prévention et soins"/>
    <s v="01- Prévention et soins"/>
    <s v="NK557512621021304"/>
    <s v="Etude, réalisation et équipement d'un hôpital mère et enfant   "/>
    <m/>
    <n v="3000000"/>
    <n v="4000000"/>
    <n v="3566368.03308"/>
    <n v="2951954.2807999998"/>
    <n v="0.73798857019999997"/>
    <n v="0.95"/>
    <m/>
    <s v="Travaux en cours _x000a_* Réévaluation accordée en 2025_x000a_(584 944 000 DA)"/>
  </r>
  <r>
    <x v="5"/>
    <x v="43"/>
    <s v="Ex-PSD 31/12/2022"/>
    <s v="027:Santé"/>
    <s v="105- Prévention et soins"/>
    <s v="01- Prévention et soins"/>
    <s v="NE573132621022202"/>
    <s v="Acquisition d'accélérateurs et accessoires de radiothérapie au profit du CAC Chlef  . "/>
    <m/>
    <n v="1100000"/>
    <n v="2924200"/>
    <n v="2314831.2743500001"/>
    <n v="602.57434999999998"/>
    <n v="2.0606468435811504E-4"/>
    <n v="0"/>
    <m/>
    <s v="* Approbation CC le 22/11/2023, AAO le 01/2024, ouverture des plis le 18/03/2024_x000a_* lot n° 1 : Acquisition des accélérateurs: attribution le 05/09/2024 délais 7 mois, ODS le 30/09/2024_x000a_, lot n° 2 : (Acquisition d’un scanner-simulateur): ODS n°1 le 18/12/2024._x000a_* lot n° 3 (Equipements de radio physique), lot n° 4 (Solution complète de curiethérapie hdr (infructueux) : Evaluation en cours "/>
  </r>
  <r>
    <x v="5"/>
    <x v="43"/>
    <s v="Ex-PSD 31/12/2022"/>
    <s v="027:Santé"/>
    <s v="105- Prévention et soins"/>
    <s v="01- Prévention et soins"/>
    <s v="NF573112621020801"/>
    <s v="Etude et réalisation d'un hôpital de 60 lits à Ain-Merane."/>
    <m/>
    <n v="600000"/>
    <n v="2456000"/>
    <n v="2453892.7447700002"/>
    <n v="2436150.4811200001"/>
    <n v="0.99191794833876223"/>
    <n v="1"/>
    <m/>
    <s v="Travaux achevés"/>
  </r>
  <r>
    <x v="5"/>
    <x v="43"/>
    <s v="Ex-PSD 31/12/2022"/>
    <s v="051:Hydraulique"/>
    <s v="096- Assainissement et protection du milieu naturel"/>
    <s v="01- Réseaux d’assainissement et systemes d'épuration"/>
    <s v="NK552232621021001"/>
    <s v="Réalisation de la STEP de Chettia y compris collecteurs"/>
    <m/>
    <n v="2500000"/>
    <n v="3600000"/>
    <n v="2310097.7072800002"/>
    <n v="678621.86604999995"/>
    <n v="0.18850607390277777"/>
    <n v="0.22"/>
    <m/>
    <s v="* Gestion ONA_x000a_*Travaux en cours (Problème avec l'entreprise partie équipement)"/>
  </r>
  <r>
    <x v="5"/>
    <x v="43"/>
    <s v="Ex-PSD 31/12/2022"/>
    <s v="051:Hydraulique"/>
    <s v="094- Approvisionnement en eau potable et industrielle"/>
    <s v="01- Adduction et   Réseaux de distribution en eau potable et industrielle"/>
    <s v="Alimentation en eau potable des zones rurales et éparses de la wilaya à partir de la SDEM de Tenés"/>
    <s v="NL534122621021601"/>
    <m/>
    <n v="1000000"/>
    <n v="1000000"/>
    <n v="998952.52396000002"/>
    <n v="920328.82253"/>
    <n v="0.92032882253000003"/>
    <n v="1"/>
    <m/>
    <s v="Travaux achevés, reste paiement et clôture de l'opération"/>
  </r>
  <r>
    <x v="5"/>
    <x v="43"/>
    <s v="Ex-PSD 31/12/2022"/>
    <s v="051:Hydraulique"/>
    <s v="094- Approvisionnement en eau potable et industrielle"/>
    <s v="01- Adduction et   Réseaux de distribution en eau potable et industrielle"/>
    <s v="Transfert de la station de dessalement d’eau de mer de Mainis vers la commune d’Oued Goussine"/>
    <s v="NE534142621021801"/>
    <m/>
    <n v="1000000"/>
    <n v="1000000"/>
    <n v="830171.32715999999"/>
    <n v="160062.69978"/>
    <n v="0.16006269977999998"/>
    <n v="0.09"/>
    <m/>
    <s v="ODS d'arrêt le 30/10/2019, ODS de reprise transmis à l'entreprise FOREMHYD le 13/10/2024 pour signature."/>
  </r>
  <r>
    <x v="5"/>
    <x v="43"/>
    <s v="Programme 2023"/>
    <s v="020:Agriculture, Développement Rural et Pêche"/>
    <s v="076- Agriculture et développement rural"/>
    <s v="01- Développement de l'agriculture"/>
    <s v="Etude d'adaptation, suivi, contrôle et travaux de réalisation et équipement de 10 centres de proximité pour le stockage intermédiaire des céréales au niveau de la wilaya de chlef"/>
    <s v="S1 020 076 01 4702 000 002 24 001"/>
    <m/>
    <n v="2529714.2799999998"/>
    <n v="2529714.2799999998"/>
    <n v="1739554.16756"/>
    <n v="129620.63336000001"/>
    <n v="5.1239238511947685E-2"/>
    <n v="0.3"/>
    <m/>
    <s v="Travaux en cours_x000a_ODS le 28/10/2024, délai 8 mois"/>
  </r>
  <r>
    <x v="5"/>
    <x v="43"/>
    <s v="Programme 2024"/>
    <s v="021:Habitat, Urbanisme et Ville"/>
    <s v="080- Urbanisme et aménagement"/>
    <s v="02- Aménagement du foncier"/>
    <s v="N1 021 080 02 2002 000 002 24 002"/>
    <s v="Etude, suivi et réalisation de travaux de VRD primaires et secondaires à travers la wilaya de Chlef"/>
    <m/>
    <n v="1000000"/>
    <n v="1000000"/>
    <n v="974284.27527999994"/>
    <n v="493952.57659000001"/>
    <n v="0.49395257659000003"/>
    <n v="0.45"/>
    <m/>
    <s v="Travaux en cours"/>
  </r>
  <r>
    <x v="5"/>
    <x v="43"/>
    <s v="Programme 2024"/>
    <s v="024:Travaux Publics et Infrastructures de Base"/>
    <s v="090- Infrastructures routières et autoroutières"/>
    <s v=" 01- Développement des Infrastructures routières"/>
    <s v="N1 024 090 01 2002 000 002 24 004"/>
    <s v="_x000a_réalisation de l'évitement Ouest de la ville de Ténès reliant RN 11-RN 19 en passant par la localité de flita sur 12 Kms"/>
    <m/>
    <n v="2800000"/>
    <n v="2800000"/>
    <n v="2593239.9988299999"/>
    <n v="508990.81206999999"/>
    <n v="0.18178243288214285"/>
    <n v="0.12"/>
    <m/>
    <s v="Travaux en cours"/>
  </r>
  <r>
    <x v="5"/>
    <x v="43"/>
    <s v="Programme 2024"/>
    <s v="051:Hydraulique"/>
    <s v="096- Assainissement et protection du milieu naturel"/>
    <s v="01- Réseaux d'assainissement et Système d'épuration"/>
    <s v="Etude et réalisation d'un traitement tertiaire au niveau de la station d'épuration des eaux usées de Chlef y compris l'amélioration de collecte des eaux usées et les infrastructures de transfert des eaux épurées à partir de la station d'épuration de Chlef vers le grand périmètre d'irrigation (GPI) du moyen Cheliff"/>
    <s v="NI"/>
    <m/>
    <n v="2000000"/>
    <n v="2000000"/>
    <n v="0"/>
    <n v="0"/>
    <n v="0"/>
    <n v="0"/>
    <m/>
    <s v="Rejet des 03 marchés par CMW, lancement d'une nouvelle procédure, étude en cours, attente visa CTH  "/>
  </r>
  <r>
    <x v="5"/>
    <x v="44"/>
    <m/>
    <s v="021:Habitat, Urbanisme et Ville"/>
    <m/>
    <m/>
    <s v="NK573112621021301"/>
    <s v="N 1 021 080 02 4844 000 044 14 003_x000a_NK5.721.8.262.144.14.01_x000a_Résorption du déficit en VRD à travers les communes  de la wilaya"/>
    <m/>
    <n v="2000000"/>
    <n v="2000000"/>
    <m/>
    <n v="1976513"/>
    <n v="0.98825649999999998"/>
    <n v="90"/>
    <m/>
    <s v="En cours"/>
  </r>
  <r>
    <x v="5"/>
    <x v="44"/>
    <m/>
    <s v="015:Sports"/>
    <m/>
    <m/>
    <s v="NK534292621021302"/>
    <s v="N 1 015 060 01 4031 000 044 14 001_x000a_NK5.742.2.262.144.14.15_x000a_Etude, réalisation et équipement d'un stades OMS 10 000 places à Ain Defla "/>
    <m/>
    <n v="1200000"/>
    <n v="1200000"/>
    <m/>
    <n v="23809"/>
    <n v="1.9840833333333332E-2"/>
    <n v="0"/>
    <m/>
    <s v="Etude d'adaptation           en cours"/>
  </r>
  <r>
    <x v="5"/>
    <x v="44"/>
    <m/>
    <s v="024:Travaux Publics et Infrastructures de Base"/>
    <m/>
    <m/>
    <m/>
    <s v="N 1 024 090 01 4044 000 044 18 001_x000a_NE5.521.3.262.144.18.01_x000a_Travaux de modernisation de la RN65 sur 20 Km (Tacheta-Souk Lethnine)"/>
    <m/>
    <n v="500000"/>
    <n v="1100000"/>
    <m/>
    <n v="1058042"/>
    <n v="0.96185636363636362"/>
    <n v="98"/>
    <m/>
    <s v="Reste un lot            en cours"/>
  </r>
  <r>
    <x v="5"/>
    <x v="44"/>
    <m/>
    <s v="005:Intérieur, Collectivités Locales et Aménagement du Territoire"/>
    <m/>
    <m/>
    <m/>
    <s v="N 1 005 020 01 4844 000 044 14 002_x000a_NK5.831.2.262.144.14.01_x000a_Réalisation d'un siège de wilaya à Ain Defla"/>
    <m/>
    <n v="1800000"/>
    <n v="1800000"/>
    <m/>
    <n v="139"/>
    <n v="7.7222222222222215E-3"/>
    <n v="0"/>
    <m/>
    <s v="Etude en cours"/>
  </r>
  <r>
    <x v="5"/>
    <x v="44"/>
    <m/>
    <s v="027:Santé"/>
    <m/>
    <m/>
    <m/>
    <s v="N 1 027 105 01 4043 000 044 08 001_x000a_NF5.731.1.262.144.08.01_x000a_Etude, réalisation  et équipement d'un hôpital de 240 lits"/>
    <m/>
    <n v="2400000"/>
    <n v="7490000"/>
    <m/>
    <n v="7118021"/>
    <n v="0.95033658210947936"/>
    <n v="98"/>
    <m/>
    <s v="Equipement en cours"/>
  </r>
  <r>
    <x v="5"/>
    <x v="44"/>
    <m/>
    <s v="020:Agriculture, Développement Rural et Pêche"/>
    <m/>
    <m/>
    <m/>
    <s v="S 1 020 076 01 4744 000 044 23 001_x000a_Etude d'adaptation, suivi, contrôle et travaux de réalisation et équipement de 11 centres de proximité pour le stockage intermédiare des cériales au niveau de la wilaya de Ain Defla"/>
    <m/>
    <n v="2782686"/>
    <n v="2782686"/>
    <m/>
    <n v="441488"/>
    <n v="0.15865534235627016"/>
    <n v="40"/>
    <m/>
    <s v="En cours"/>
  </r>
  <r>
    <x v="5"/>
    <x v="44"/>
    <m/>
    <s v="006:Justice"/>
    <m/>
    <m/>
    <m/>
    <s v="N 1 006 022 04 4844 000 044 06 001_x000a_NF5.853.3.262.144.06.01_x000a_Réalisation d'un EP (1000) détenus à Ain Defla"/>
    <m/>
    <n v="500000"/>
    <n v="3330000"/>
    <m/>
    <n v="1038424"/>
    <n v="0.31183903903903903"/>
    <n v="20"/>
    <m/>
    <s v="En cours"/>
  </r>
  <r>
    <x v="5"/>
    <x v="44"/>
    <m/>
    <s v="012:Enseignement Supérieur et  Recherche Scientifique"/>
    <m/>
    <m/>
    <m/>
    <s v="N 1 012 051 01 4032 000 044 11 002_x000a_NK5.621.5.262.144.11.01_x000a_Suivi et réalisation de 3.000 lits d'hébergement à Ain-Soltane"/>
    <m/>
    <n v="1422000"/>
    <n v="3582000"/>
    <m/>
    <n v="972"/>
    <n v="2.7135678391959801E-2"/>
    <n v="20"/>
    <m/>
    <s v="En cours"/>
  </r>
  <r>
    <x v="5"/>
    <x v="44"/>
    <m/>
    <s v="012:Enseignement Supérieur et  Recherche Scientifique"/>
    <m/>
    <m/>
    <m/>
    <s v="N 1 012 049 01 4034 000 044 12 004_x000a_NK5.621.3.262.144.12.01_x000a_Suivi et réalisation de 2000 places pédagogiques"/>
    <m/>
    <n v="770000"/>
    <n v="1759000"/>
    <m/>
    <n v="417174"/>
    <n v="0.23716543490619671"/>
    <n v="50"/>
    <m/>
    <s v="En cours"/>
  </r>
  <r>
    <x v="5"/>
    <x v="44"/>
    <m/>
    <s v="012:Enseignement Supérieur et  Recherche Scientifique"/>
    <m/>
    <m/>
    <m/>
    <s v="N 1 012 051 01 4032 000 044 12 003_x000a_NK5.621.5.262.144.12.01_x000a_Suivi et réalisation de 1000 lits d'hébergement -Ain-Soltane"/>
    <m/>
    <n v="474000"/>
    <n v="1525200"/>
    <m/>
    <n v="1417812"/>
    <n v="0.9295908733280881"/>
    <n v="100"/>
    <m/>
    <s v="Achevée"/>
  </r>
  <r>
    <x v="5"/>
    <x v="45"/>
    <s v="PSD"/>
    <s v="051:Hydraulique"/>
    <m/>
    <m/>
    <s v="Réalisation  de la STEP de Relizane"/>
    <s v="NF5 342 3 262.148 06 01"/>
    <m/>
    <n v="1250000"/>
    <n v="2450000"/>
    <n v="2294676"/>
    <n v="2183628"/>
    <m/>
    <n v="1"/>
    <m/>
    <s v="المشروع في طورالإنتهاء"/>
  </r>
  <r>
    <x v="5"/>
    <x v="45"/>
    <s v="PSD"/>
    <s v="051:Hydraulique"/>
    <m/>
    <m/>
    <s v="NK 5 342 3 262 148 13 01 "/>
    <s v="Etude et Réalisation d'une station d'épuration à Oued Rhiou"/>
    <m/>
    <n v="2500000"/>
    <n v="2500000"/>
    <n v="2076273"/>
    <n v="1819116"/>
    <m/>
    <n v="0.9"/>
    <m/>
    <s v="المشروع في طورالإنتهاء"/>
  </r>
  <r>
    <x v="5"/>
    <x v="45"/>
    <s v="PSD"/>
    <s v="051:Hydraulique"/>
    <m/>
    <m/>
    <s v="NK 5 323  2 262 068 02"/>
    <s v="ADDUCTION D'EAU DESSALEE DESSRVANT LA WILAYA DE RELIZANE  A PARTIR DU RESERVOIR 10 000 M3 PROJETE A MOSTAGANEM"/>
    <m/>
    <n v="10000000"/>
    <n v="13704000"/>
    <n v="13565515"/>
    <n v="13328981"/>
    <m/>
    <n v="0.99"/>
    <m/>
    <s v="المشروع في طورالإنتهاء"/>
  </r>
  <r>
    <x v="5"/>
    <x v="45"/>
    <s v="PSD"/>
    <s v="024:Travaux Publics et Infrastructures de Base"/>
    <m/>
    <m/>
    <s v="Réalisation d'un passage inférieur au niveau de l'intersection du CW 13 et de la déviation poids lourd"/>
    <m/>
    <m/>
    <n v="400000"/>
    <n v="470200"/>
    <n v="470083"/>
    <n v="469836"/>
    <m/>
    <n v="1"/>
    <m/>
    <s v="مشروع ممول من طرف الصندوق الوطني للطرق والطرقات السريعة وأنجز ماديا وماليا"/>
  </r>
  <r>
    <x v="5"/>
    <x v="45"/>
    <s v="PSD"/>
    <s v="010:Affaires Religieuses et Wakfs"/>
    <m/>
    <m/>
    <s v="NK5 762 8 262.148 11 02"/>
    <s v="Suivi, réalisation et équipement d'une mosquée pôle à Relizane"/>
    <m/>
    <n v="973000"/>
    <n v="1823000"/>
    <n v="1681332"/>
    <n v="1114743"/>
    <m/>
    <n v="0.88"/>
    <m/>
    <s v="المشروع في طورالإنجاز "/>
  </r>
  <r>
    <x v="5"/>
    <x v="46"/>
    <s v="PSD"/>
    <s v="006:Justice"/>
    <m/>
    <m/>
    <s v="Réalisation d'un centre pénitenciaire de 300 détenu à Sidi Moussa_x000d__x000a_"/>
    <s v="N1.006.022.04.4042.000.042.04.001"/>
    <m/>
    <n v="196654"/>
    <n v="2727853"/>
    <n v="2649815.3555899998"/>
    <n v="2432897.1112299999"/>
    <m/>
    <n v="95"/>
    <m/>
    <s v="En Cours, travaux relancés (en cours), marchés visés : mur de clôture + mur de soutènement + éclairage extérieur,  : chauffage (procédures relancés), travaux sont en cours :_x000a_-CES / VRD / ELECTRICTE / UNE PARTIE DU MUR DE RONDE  et climatisation projet réévalué en 2022"/>
  </r>
  <r>
    <x v="5"/>
    <x v="46"/>
    <s v="PSD"/>
    <s v="007:Finances"/>
    <m/>
    <m/>
    <s v="N1.007.025.04.4023.000.042.09.001"/>
    <s v="Etude, réalisation et équipement d'une Ecole Nationale de Trésor à Tipasa_x000d__x000a_"/>
    <m/>
    <n v="38800"/>
    <n v="2354700"/>
    <n v="2333195.7896500002"/>
    <n v="1802547.4883899998"/>
    <m/>
    <n v="0.99"/>
    <m/>
    <m/>
  </r>
  <r>
    <x v="5"/>
    <x v="46"/>
    <s v="PSD"/>
    <s v="010:Affaires Religieuses et Wakfs"/>
    <m/>
    <m/>
    <s v=" Suivi, réalisation et équipement d'une mosquée pôle à Tipasa _x000d__x000a_"/>
    <s v="N.1.010.041.04.4014.000.042.11.002"/>
    <m/>
    <n v="973000"/>
    <n v="1437000"/>
    <n v="1133694.39983"/>
    <n v="951546.89040000003"/>
    <m/>
    <n v="95"/>
    <m/>
    <m/>
  </r>
  <r>
    <x v="5"/>
    <x v="46"/>
    <s v="PSD"/>
    <s v="015:Sports"/>
    <m/>
    <m/>
    <s v="N.1.015.060.01.4030.000.042.10.006"/>
    <s v=" Etude réalisation et équipement d'un stade de football de 10 000 places à Cherchell_x000d_"/>
    <m/>
    <n v="900000"/>
    <n v="1916700"/>
    <n v="1704707.09506"/>
    <n v="1161733.83516"/>
    <m/>
    <n v="90"/>
    <m/>
    <n v="1"/>
  </r>
  <r>
    <x v="5"/>
    <x v="46"/>
    <s v="PSD"/>
    <s v="015:Sports"/>
    <m/>
    <m/>
    <s v=" Suivi, réalisation et équipement d'un centre de regroupement à Fouka _x000d__x000a_"/>
    <s v="N.1.015.060.01.4030.000.042.11.008"/>
    <m/>
    <n v="1000000"/>
    <n v="2502000"/>
    <n v="2456514.5337899998"/>
    <n v="2380647.0141499997"/>
    <m/>
    <n v="95"/>
    <m/>
    <m/>
  </r>
  <r>
    <x v="5"/>
    <x v="46"/>
    <s v="PSD"/>
    <s v="015:Sports"/>
    <m/>
    <m/>
    <s v=" Travaux de mise à niveau ,extension et équipement du stade de Koléa (2è Tranche)_x000d__x000a_"/>
    <s v="N.1.015.060.01.4030.000.042.11.009"/>
    <m/>
    <n v="672000"/>
    <n v="1019400"/>
    <n v="993395.81232000003"/>
    <n v="547169.94929999998"/>
    <m/>
    <n v="85"/>
    <m/>
    <n v="1"/>
  </r>
  <r>
    <x v="5"/>
    <x v="46"/>
    <s v="PSD"/>
    <s v="021:Habitat, Urbanisme et Ville"/>
    <m/>
    <m/>
    <s v="N.1.021.080.02.4001.000.042.14.001"/>
    <s v=" Amélioration urbaine et travaux VRD au niveau des Ahouaches et zones secondaires ._x000d_"/>
    <m/>
    <n v="1000000"/>
    <n v="1000000"/>
    <n v="913764.62757999997"/>
    <n v="714307.89893000002"/>
    <m/>
    <n v="99"/>
    <m/>
    <m/>
  </r>
  <r>
    <x v="5"/>
    <x v="46"/>
    <s v="PSD"/>
    <s v="021:Habitat, Urbanisme et Ville"/>
    <m/>
    <m/>
    <s v="Réhabilitation et amélioration urbaine des vieux quartiers de Cherchell, Koléa, Gouraya , Tipasa, Hadjout et Fouka_x000d_"/>
    <s v="N.1.021.080.02.4001.000.042.14.002"/>
    <m/>
    <n v="1500000"/>
    <n v="1500000"/>
    <n v="891114.49126000004"/>
    <n v="473319.82117000001"/>
    <m/>
    <n v="70"/>
    <m/>
    <m/>
  </r>
  <r>
    <x v="5"/>
    <x v="46"/>
    <s v="PSD"/>
    <s v="051:Hydraulique"/>
    <m/>
    <m/>
    <s v=" Réalisation de six (6) réservoirs d'une capacités de 2 000 m3 chaqu'un au daira de Damous ,Gouraya, Cherchell ,Sidi Amar y compris le système d'adduction et de distribution _x000d_"/>
    <s v="N1.051.094.01.4842.000.042.14.010"/>
    <m/>
    <n v="2000000"/>
    <n v="2000000"/>
    <n v="1982123.3700300001"/>
    <n v="1354022.4776899999"/>
    <m/>
    <n v="98"/>
    <m/>
    <s v="   Opération en cours  :                                                 * 01 projet Achevée                                                      * 04 projets : travaux  en cours         * 01 projet procedure administratif en cour aprés la résiliation de la première Entreprise ( zone d'ombre)"/>
  </r>
  <r>
    <x v="5"/>
    <x v="46"/>
    <s v="PSD"/>
    <s v="051:Hydraulique"/>
    <m/>
    <m/>
    <s v="Réalisation d'une station d'épuration à Menaceur y compris système de collecte pour la protection du barrage de Boukerdane_x000d_"/>
    <s v="N1.051.096.01.4842.000.042.18.008"/>
    <m/>
    <n v="2000000"/>
    <n v="2500000"/>
    <n v="1960121.95141"/>
    <n v="603838.06296000001"/>
    <m/>
    <n v="0.6"/>
    <m/>
    <s v="Opération en cours _x000a_-STEP Mencaceur : à l'arret _x000a_-Système de collecte : travaux en cours_x000a_* Demande de réévaluation pour prise en charge partie conditionnelle (500 MDA) rejeté par le MF/DGB en date du 24/03/2024: : services DGB resaisis en date du 19/05/2024"/>
  </r>
  <r>
    <x v="5"/>
    <x v="46"/>
    <s v="PSD"/>
    <s v="027:Santé"/>
    <m/>
    <m/>
    <s v="N.1.027.105.01.4041.000.042.13.016"/>
    <s v="Etude d'adaptation et réalisation et équipement d'un hôpital 60 lits à Bou-Ismail_x000d_"/>
    <m/>
    <n v="600000"/>
    <n v="600000"/>
    <n v="10287.59669"/>
    <n v="8455.3536899999999"/>
    <m/>
    <m/>
    <m/>
    <m/>
  </r>
  <r>
    <x v="5"/>
    <x v="46"/>
    <s v="PSD"/>
    <s v="024:Travaux Publics et Infrastructures de Base"/>
    <m/>
    <m/>
    <s v="N1.024.090.01.4042.000.042.11.003"/>
    <s v="évitement de la ville de Koléa "/>
    <m/>
    <n v="600000"/>
    <n v="1520000"/>
    <n v="1414111.1751600001"/>
    <n v="649614.33151000005"/>
    <m/>
    <n v="0.75"/>
    <m/>
    <m/>
  </r>
  <r>
    <x v="5"/>
    <x v="46"/>
    <s v="PSD"/>
    <s v="024:Travaux Publics et Infrastructures de Base"/>
    <m/>
    <m/>
    <s v=" Réhabilitation de la RN11 sur plusieurs sections_x000d_"/>
    <s v="N1.024.090.02.4042.000.042.10.038"/>
    <m/>
    <n v="800000"/>
    <n v="1200000"/>
    <n v="1162649.3286299999"/>
    <n v="1057618.42903"/>
    <m/>
    <n v="0.98"/>
    <m/>
    <m/>
  </r>
  <r>
    <x v="5"/>
    <x v="47"/>
    <s v="PN"/>
    <s v="020:Agriculture, Développement Rural et Pêche"/>
    <m/>
    <m/>
    <s v="N1.020.076.01.4738.000.038.23.001_x000a_Etude d'adaptation, suivi, contrôle et travaux de réalisation et équipement de 09 centres de proximité pour le stockage intermédiaire des céréales au niveau de la Wilaya de Tissemsilt(Décision n° MF/2023/DI/911 du 21/12/2023)"/>
    <m/>
    <m/>
    <m/>
    <n v="2276742.852"/>
    <n v="1592565.12"/>
    <n v="0"/>
    <m/>
    <s v="Etude 100%_x000a_réalisation 20%"/>
    <m/>
    <s v="décision de couverture financiére élaborée le 19/02/2024_x000a_décision d'individualisation N°001 élaborée le 09/07/2024_x000a_(RESPONSABLE D'ACTION: MONSIEUR LE WALI)"/>
  </r>
  <r>
    <x v="5"/>
    <x v="47"/>
    <s v="PN"/>
    <s v="021:Habitat, Urbanisme et Ville"/>
    <m/>
    <m/>
    <s v="N.1.021.080.02.2038.000.038.24.001_x000a_Etude, suivi et réalisation de travaux de VRD primaires et secondaires à travers la wilaya de Tissemsilt - Programme 2024"/>
    <m/>
    <m/>
    <m/>
    <n v="2481000"/>
    <n v="1583111.1120499999"/>
    <n v="238915.62823"/>
    <m/>
    <m/>
    <m/>
    <m/>
  </r>
  <r>
    <x v="5"/>
    <x v="47"/>
    <s v="PN"/>
    <s v="027:Santé"/>
    <m/>
    <m/>
    <s v="Acquisition des équipements au profit de l'hopital 60 lits à Lardjem (W/ Tissemsilt)"/>
    <m/>
    <m/>
    <m/>
    <n v="2000000"/>
    <n v="0"/>
    <n v="0"/>
    <m/>
    <n v="0"/>
    <m/>
    <m/>
  </r>
  <r>
    <x v="5"/>
    <x v="47"/>
    <s v="PEC"/>
    <s v="051:Hydraulique"/>
    <m/>
    <m/>
    <s v="REALISATION DES COLLECTEURS PRINCIPAUX D'ASSAINISSEMENT Y COMPRIS SYSTEME EPURATOIRE A BENI CHAIB"/>
    <m/>
    <m/>
    <n v="600000"/>
    <n v="1100000"/>
    <m/>
    <n v="973995.75054000004"/>
    <m/>
    <n v="0.98"/>
    <m/>
    <m/>
  </r>
  <r>
    <x v="5"/>
    <x v="47"/>
    <s v="PEC"/>
    <s v="051:Hydraulique"/>
    <m/>
    <m/>
    <s v="LA MISE A NIVEAU ET MODERNISATION DE LA STATION DE TRAITEMENT DE DEUR DEUR , LES STATIONS DE POMPAGE BOUGARA, KHEMISTI ET  DEUR DEUR "/>
    <m/>
    <m/>
    <n v="500000"/>
    <n v="1124200"/>
    <m/>
    <n v="750847.00805000006"/>
    <m/>
    <n v="0.75"/>
    <m/>
    <m/>
  </r>
  <r>
    <x v="5"/>
    <x v="47"/>
    <s v="PEC"/>
    <s v="024:Travaux Publics et Infrastructures de Base"/>
    <m/>
    <m/>
    <s v="RN14: RECTIFICATION ET RENFORCEMENT DU PK.88+000 AU PK.118+000 SUR 30 KMS"/>
    <m/>
    <m/>
    <n v="450000"/>
    <n v="2408068"/>
    <m/>
    <n v="2388340.2190300003"/>
    <m/>
    <n v="1"/>
    <m/>
    <m/>
  </r>
  <r>
    <x v="5"/>
    <x v="47"/>
    <s v="PEC"/>
    <s v="024:Travaux Publics et Infrastructures de Base"/>
    <m/>
    <m/>
    <s v="RECONSTRUCTION DES CHEMINS DE WILAYA"/>
    <m/>
    <m/>
    <n v="180000"/>
    <n v="1315000"/>
    <m/>
    <n v="1222682.3444000001"/>
    <m/>
    <n v="0.96"/>
    <m/>
    <m/>
  </r>
  <r>
    <x v="5"/>
    <x v="47"/>
    <s v="PEC"/>
    <s v="024:Travaux Publics et Infrastructures de Base"/>
    <m/>
    <m/>
    <s v="ENTRETIEN DES CHEMINS COMMUNAUX  "/>
    <m/>
    <m/>
    <n v="400000"/>
    <n v="1300000"/>
    <m/>
    <n v="1183693.3957499999"/>
    <m/>
    <n v="0.9"/>
    <m/>
    <m/>
  </r>
  <r>
    <x v="5"/>
    <x v="47"/>
    <s v="PEC"/>
    <s v="024:Travaux Publics et Infrastructures de Base"/>
    <m/>
    <m/>
    <s v="RENFORCEMENT DES CHEMINS DE WILAYA SUR 98 KMS (CW15 sur 22 Km du PK 09+000 au PK 31.+000, CW 06 SUR 26 KMS DU PK 15+000 AU PK 41+000, CW 05 SUR 07 KMS DU PK 17+000 AU PK 24+000 , CW19 SUR 23 KMS DU PK0+000 AU PK23+000, CW84 SUR 10 KMS DU PK0+000 AU PK10+000,CW 21 SUR 10 KMS DU PK 21+000 AU PK 31+000) "/>
    <m/>
    <m/>
    <n v="1500000"/>
    <n v="1900000"/>
    <m/>
    <n v="1728020.83372"/>
    <m/>
    <n v="1"/>
    <m/>
    <m/>
  </r>
  <r>
    <x v="5"/>
    <x v="47"/>
    <s v="PEC"/>
    <s v="024:Travaux Publics et Infrastructures de Base"/>
    <m/>
    <m/>
    <s v="REALISATION DE L'EVITEMENT DES VILLES DE KHEMISTI  ET LAAYOUNE SUR 12 KM"/>
    <m/>
    <m/>
    <n v="1400000"/>
    <n v="2750000"/>
    <m/>
    <n v="1092327.44881"/>
    <m/>
    <n v="0.5"/>
    <m/>
    <m/>
  </r>
  <r>
    <x v="5"/>
    <x v="47"/>
    <s v="PEC"/>
    <s v="024:Travaux Publics et Infrastructures de Base"/>
    <m/>
    <m/>
    <s v="ENTRETIEN DES CHEMINS DE WILAYA"/>
    <m/>
    <m/>
    <n v="1000000"/>
    <n v="1000000"/>
    <m/>
    <n v="783191.57597000001"/>
    <m/>
    <n v="0.8"/>
    <m/>
    <s v="PROGRAMME COMPLEMENTAIRE"/>
  </r>
  <r>
    <x v="5"/>
    <x v="47"/>
    <s v="PEC"/>
    <s v="024:Travaux Publics et Infrastructures de Base"/>
    <m/>
    <m/>
    <s v="ENTRETIEN DES CHEMINS COMMUNAUX"/>
    <m/>
    <m/>
    <n v="1000000"/>
    <n v="1000000"/>
    <m/>
    <n v="780812.71394000005"/>
    <m/>
    <n v="0.9"/>
    <m/>
    <s v="PROGRAMME COMPLEMENTAIRE"/>
  </r>
  <r>
    <x v="5"/>
    <x v="47"/>
    <s v="PEC"/>
    <s v="024:Travaux Publics et Infrastructures de Base"/>
    <m/>
    <m/>
    <s v="REALISATION DU DEDOUBLEMENT DE LA RN14 ENTRE TISSEMSILT ET LIMITE WILAYA AVEC TIARET SUR 08 KMS AVEC CONSTRUCTION D'UN ECHANGEUR"/>
    <m/>
    <m/>
    <n v="1500000"/>
    <n v="1500000"/>
    <m/>
    <n v="1334245.1762899999"/>
    <m/>
    <n v="0.97"/>
    <m/>
    <s v="PROGRAMME COMPLEMENTAIRE"/>
  </r>
  <r>
    <x v="5"/>
    <x v="47"/>
    <s v="PEC"/>
    <s v="024:Travaux Publics et Infrastructures de Base"/>
    <m/>
    <m/>
    <s v="SUIVI ET REALISATION DU DEDOUBLEMENT DE LA RN120 ENTRE LAAYOUNE ET LA LIMITE DE LA WILAYA DE DJELFA SUR 22 KMS"/>
    <m/>
    <m/>
    <n v="2000000"/>
    <n v="2000000"/>
    <m/>
    <n v="1782050.3262199999"/>
    <m/>
    <n v="1"/>
    <m/>
    <s v="PROGRAMME COMPLEMENTAIRE"/>
  </r>
  <r>
    <x v="5"/>
    <x v="47"/>
    <s v="PEC"/>
    <s v="005:Intérieur, Collectivités Locales et Aménagement du Territoire"/>
    <m/>
    <m/>
    <s v="ETUDE, REALISATION ET EQUIPEMENT D'UNE COUR DE JUSTICE"/>
    <m/>
    <m/>
    <n v="300000"/>
    <n v="2489000"/>
    <m/>
    <n v="2349654"/>
    <m/>
    <n v="1"/>
    <m/>
    <m/>
  </r>
  <r>
    <x v="5"/>
    <x v="47"/>
    <s v="PEC"/>
    <s v="006:Justice"/>
    <m/>
    <m/>
    <s v="ETUDE, REALISATION ET EQUIPEMENT D'UN ETABLISSEMENT PENITENTIAIRE DE 300 DETENUS "/>
    <m/>
    <m/>
    <n v="500000"/>
    <n v="3289000"/>
    <m/>
    <n v="2082320.1385299999"/>
    <m/>
    <n v="0.9"/>
    <m/>
    <m/>
  </r>
  <r>
    <x v="5"/>
    <x v="47"/>
    <s v="PEC"/>
    <s v="006:Justice"/>
    <m/>
    <m/>
    <s v="ETUDE ET REALISATION D'UNE UNITE REPUBLICAINE DE SECURITE AVEC 04 LOGTS D'ASTREINTE ET ACQUISITION D'UN GROUPE ELECTROGENE"/>
    <m/>
    <m/>
    <n v="376000"/>
    <n v="1261000"/>
    <m/>
    <n v="757342.47857000004"/>
    <m/>
    <n v="0.7"/>
    <m/>
    <m/>
  </r>
  <r>
    <x v="5"/>
    <x v="47"/>
    <s v="PEC"/>
    <s v="005:Intérieur, Collectivités Locales et Aménagement du Territoire"/>
    <m/>
    <m/>
    <s v="ETUDE, REALISATION ET EQUIPEMENT D'UNE CITE ADMINISTRATIVE A TISSEMSILT"/>
    <m/>
    <m/>
    <n v="2000000"/>
    <n v="2000000"/>
    <m/>
    <n v="39985.077499999999"/>
    <m/>
    <s v="ETUDE 90%"/>
    <m/>
    <s v="PROGRAMME COMPLEMENTAIRE"/>
  </r>
  <r>
    <x v="5"/>
    <x v="47"/>
    <s v="PEC"/>
    <s v="012:Enseignement Supérieur et  Recherche Scientifique"/>
    <m/>
    <m/>
    <s v="SUIVI ET REALISATION DE 2000 LITS  D'HEBERGEMENT"/>
    <m/>
    <m/>
    <n v="948000"/>
    <n v="1934000"/>
    <m/>
    <n v="1454015.7386400001"/>
    <m/>
    <n v="1"/>
    <m/>
    <m/>
  </r>
  <r>
    <x v="5"/>
    <x v="47"/>
    <s v="PEC"/>
    <s v="012:Enseignement Supérieur et  Recherche Scientifique"/>
    <m/>
    <m/>
    <s v="SUIVI ET REALISATION DE 4000 PLACES PEDAGOGIQUES"/>
    <m/>
    <m/>
    <n v="1540000"/>
    <n v="2830000"/>
    <m/>
    <n v="2120057.23007"/>
    <m/>
    <n v="0.98"/>
    <m/>
    <m/>
  </r>
  <r>
    <x v="5"/>
    <x v="47"/>
    <s v="PEC"/>
    <s v="012:Enseignement Supérieur et  Recherche Scientifique"/>
    <m/>
    <m/>
    <s v="SUIVI ET REALISATION DE 1000 LITS D’HEBERGEMENT  "/>
    <m/>
    <m/>
    <n v="474000"/>
    <n v="1446000"/>
    <m/>
    <n v="4811.9384"/>
    <m/>
    <n v="0"/>
    <m/>
    <s v="OPERATION GELEE_x000a_A MAINTENIR"/>
  </r>
  <r>
    <x v="5"/>
    <x v="47"/>
    <s v="PEC"/>
    <s v="027:Santé"/>
    <m/>
    <m/>
    <s v="ETUDE ET REALISATION D'UN HOPITAL DE 60 LITS"/>
    <m/>
    <m/>
    <n v="610000"/>
    <n v="2040000"/>
    <m/>
    <n v="873268.89612000005"/>
    <m/>
    <n v="0.78"/>
    <m/>
    <m/>
  </r>
  <r>
    <x v="5"/>
    <x v="47"/>
    <s v="PEC"/>
    <s v="027:Santé"/>
    <m/>
    <m/>
    <s v="SUIVI , RÉALISATION ET ÉQUIPEMENT D'UN HÔPITAL 240 LITS À TISSEMSILT"/>
    <m/>
    <m/>
    <n v="4000000"/>
    <n v="8200000"/>
    <m/>
    <n v="17070.256699999998"/>
    <m/>
    <n v="0"/>
    <m/>
    <m/>
  </r>
  <r>
    <x v="5"/>
    <x v="47"/>
    <s v="PEC"/>
    <s v="015:Sports"/>
    <m/>
    <m/>
    <s v="ETUDE, SUIVI ET REHABILITATION DE 22 STADES COMMUNAUX"/>
    <m/>
    <m/>
    <n v="1200000"/>
    <n v="1200000"/>
    <m/>
    <n v="19718.09"/>
    <m/>
    <n v="0.02"/>
    <m/>
    <s v="PROGRAMME COMPLEMENTAIRE"/>
  </r>
  <r>
    <x v="5"/>
    <x v="47"/>
    <s v="PEC"/>
    <s v="021:Habitat, Urbanisme et Ville"/>
    <m/>
    <m/>
    <s v="TRAVAUX DE VOIRIE ET RÉSEAUX DIVERS ( VRD)"/>
    <m/>
    <m/>
    <n v="2700000"/>
    <n v="2700000"/>
    <m/>
    <n v="1032465.73999"/>
    <m/>
    <n v="0.9"/>
    <m/>
    <m/>
  </r>
  <r>
    <x v="5"/>
    <x v="47"/>
    <s v="PEC"/>
    <s v="021:Habitat, Urbanisme et Ville"/>
    <m/>
    <m/>
    <s v="TRAVAUX DE VRD DE L'HABITAT RURAL GROUPÉ À TRAVERS LES WILAYAS DES HAUTS PLATEAUX -PROG 2018 "/>
    <m/>
    <m/>
    <n v="1000000"/>
    <n v="1000000"/>
    <m/>
    <n v="176073.98230999999"/>
    <m/>
    <n v="0"/>
    <m/>
    <m/>
  </r>
  <r>
    <x v="5"/>
    <x v="48"/>
    <m/>
    <s v="005:Intérieur, Collectivités Locales et Aménagement du Territoire"/>
    <m/>
    <m/>
    <s v="NF5.651.8.262.114.08.01_x000a_N.1.005.020.01.4814.000.014.08.001"/>
    <s v="Etude,réalisation et équipement d'un centre national de formation des personnels des colléctivités locales à Tiaret."/>
    <m/>
    <m/>
    <n v="4990300"/>
    <n v="4476759.3845899999"/>
    <m/>
    <m/>
    <n v="1"/>
    <m/>
    <s v="Achevée, reste paiement et Equip par la DAL"/>
  </r>
  <r>
    <x v="5"/>
    <x v="48"/>
    <m/>
    <s v="005:Intérieur, Collectivités Locales et Aménagement du Territoire"/>
    <m/>
    <m/>
    <s v="NI_x000a_"/>
    <s v="_x000d_Réalisation d'un siège de wilaya à Tiaret"/>
    <m/>
    <m/>
    <n v="1800000"/>
    <n v="0"/>
    <m/>
    <m/>
    <n v="0"/>
    <m/>
    <s v="Opération gelée, Dde levée de gel introduite le 19/04/2023 sous le n°262 au niv. du MF/DGB et MICLAT/SG"/>
  </r>
  <r>
    <x v="5"/>
    <x v="48"/>
    <m/>
    <s v="006:Justice"/>
    <m/>
    <m/>
    <s v="NF5.853.2.262.114.08.01_x000a_N.1.006.021.01.4014.000.014.08.004"/>
    <s v="Etude, réalisation et équipement d'un tribunal à Frenda."/>
    <m/>
    <m/>
    <n v="1033000"/>
    <n v="1011847.5645"/>
    <m/>
    <m/>
    <n v="1"/>
    <m/>
    <s v="travaux achevés, la partie &quot;Equip-DAL, Dde réév arbit 2025 (50 000)"/>
  </r>
  <r>
    <x v="5"/>
    <x v="48"/>
    <m/>
    <s v="006:Justice"/>
    <m/>
    <m/>
    <s v="NF5.853.3.262.114.06.01_x000a_N.1.006.022.04.4814.000.014.06.001"/>
    <s v="Etude, réalisation et équipement d'un établissement pénitentiaire (300) détenus à Frenda."/>
    <m/>
    <m/>
    <n v="2277000"/>
    <n v="2253103.6016899999"/>
    <m/>
    <m/>
    <n v="0.99"/>
    <m/>
    <s v="reste lot aspect de sécurité+signal d'appel, déc. chang. Int. pour ajouter la partie &quot;équip&quot; n° MF/2024/DM/202 du 04/03/2024"/>
  </r>
  <r>
    <x v="5"/>
    <x v="48"/>
    <m/>
    <s v="006:Justice"/>
    <m/>
    <m/>
    <s v="SF5.853.3.262.114.07.01_x000a_S.1.006.022.04.4814.000.014.07.004"/>
    <s v="Réalisation et équipement d'un établissement pénitentiaire 300 détenus à Sougueur."/>
    <m/>
    <m/>
    <n v="2173500"/>
    <n v="2083570.31831"/>
    <m/>
    <m/>
    <n v="0.99"/>
    <m/>
    <s v="reste lo aspect de sécurité+signal d'appel"/>
  </r>
  <r>
    <x v="5"/>
    <x v="48"/>
    <m/>
    <s v="012:Enseignement Supérieur et  Recherche Scientifique"/>
    <m/>
    <m/>
    <s v="NK5.621.8.262.114.11.01_x000a_N.1.012.049.01.4012.000.014.11.002"/>
    <s v="Suivi et réalisation de 6000 places pédagogiques"/>
    <m/>
    <m/>
    <n v="3146000"/>
    <n v="3144413.0645400002"/>
    <m/>
    <m/>
    <n v="1"/>
    <m/>
    <s v="6000 pp achevée dont 2000 pp (reste engag et paiement Av de clôt ETB, Dde réév arbit 2025 (82 000)"/>
  </r>
  <r>
    <x v="5"/>
    <x v="48"/>
    <m/>
    <s v="012:Enseignement Supérieur et  Recherche Scientifique"/>
    <m/>
    <m/>
    <s v="NK5.621.5.262.114.11.01_x000a_N.1.012.051.01.4011.000.014.11.003"/>
    <s v="Suivi et réalisation de 3000 lits d'hébergement (Karman)"/>
    <m/>
    <m/>
    <n v="2590000"/>
    <n v="2438150.5450300002"/>
    <m/>
    <m/>
    <n v="1"/>
    <m/>
    <s v="Achevée, reste paiement BET et ETB"/>
  </r>
  <r>
    <x v="5"/>
    <x v="48"/>
    <m/>
    <s v="019:Industrie et Production Pharmaceutique"/>
    <m/>
    <m/>
    <s v="SF5.175.3.262.114.13.01_x000a_S.1.019.074.01.4814.000.014.13.004"/>
    <s v="Etude,Suivi et Viabilisation de la zône industrielle de Tiaret"/>
    <m/>
    <m/>
    <n v="1000000"/>
    <n v="992364.01607000001"/>
    <m/>
    <m/>
    <n v="0.94"/>
    <m/>
    <s v="Branchement électricité en cours"/>
  </r>
  <r>
    <x v="5"/>
    <x v="48"/>
    <m/>
    <s v="019:Industrie et Production Pharmaceutique"/>
    <m/>
    <m/>
    <s v="NE5.176.3.262.114.18.02_x000a_N.1.019.074.01.4814.000.014.18.005"/>
    <s v="Réalisation d'une zone industrielle à Ain Bouchekif wilaya de Tiaret (1ère Tranche) sur 318 ha."/>
    <m/>
    <m/>
    <n v="1500000"/>
    <n v="1488112.1122000001"/>
    <m/>
    <m/>
    <n v="0.95"/>
    <m/>
    <s v="En cours"/>
  </r>
  <r>
    <x v="5"/>
    <x v="48"/>
    <m/>
    <s v="019:Industrie et Production Pharmaceutique"/>
    <m/>
    <m/>
    <s v="NE5.176.3.262.114.18.01_x000a_N.1.019.074.01.4814.000.014.18.007"/>
    <s v="Réalisation d'une zone industrielle à Zaaroura wilaya de Tiaret (1ère Tranche) sur 327 ha."/>
    <m/>
    <m/>
    <n v="1500000"/>
    <n v="1292520.0528299999"/>
    <m/>
    <m/>
    <n v="0.99"/>
    <m/>
    <s v="En cours"/>
  </r>
  <r>
    <x v="5"/>
    <x v="48"/>
    <m/>
    <s v="019:Industrie et Production Pharmaceutique"/>
    <m/>
    <m/>
    <s v="NE5.176.3.262.114.18.04_x000a_N.1.019.074.01.4814.000.014.18.006"/>
    <s v="Réalisation d'une zone industrielle à Ain bouchekif wilaya de Tiaret (2° Tranche) sur 318 ha"/>
    <m/>
    <m/>
    <n v="2500000"/>
    <n v="2453224.10562"/>
    <m/>
    <m/>
    <n v="0.96"/>
    <m/>
    <s v="En cours"/>
  </r>
  <r>
    <x v="5"/>
    <x v="48"/>
    <m/>
    <s v="019:Industrie et Production Pharmaceutique"/>
    <m/>
    <m/>
    <s v="NE5.176.3.262.114.18.03_x000a_N.1.019.074.01.4814.000.014.18.008"/>
    <s v="Réalisation d'une zone industrielle à Zaaroura wilaya de Tiaret (2° Tranche) sur 327 ha"/>
    <m/>
    <m/>
    <n v="2300000"/>
    <n v="2253529.6055199997"/>
    <m/>
    <m/>
    <n v="0.99"/>
    <m/>
    <s v="En cours"/>
  </r>
  <r>
    <x v="5"/>
    <x v="48"/>
    <m/>
    <s v="021:Habitat, Urbanisme et Ville"/>
    <m/>
    <m/>
    <s v="NF5.721.3.262.114.08.03_x000a_N.1.021.080.02.4814.000.014.08.008"/>
    <s v="Résorption du déficit en VRD (2 ème tranche)."/>
    <m/>
    <m/>
    <n v="2200000"/>
    <n v="2172548.1244099997"/>
    <m/>
    <m/>
    <n v="1"/>
    <m/>
    <s v="Achevée non contentieuse"/>
  </r>
  <r>
    <x v="5"/>
    <x v="48"/>
    <m/>
    <s v="021:Habitat, Urbanisme et Ville"/>
    <m/>
    <m/>
    <s v="NF5.721.3.262.114.09.01_x000a_N.1.021.080.02.4814.000.014.09.003"/>
    <s v="VRD primaire et secondaires POS N°01 zône Nord Est (commune de Tiaret)"/>
    <m/>
    <m/>
    <n v="2086589"/>
    <n v="1825032.1356600001"/>
    <m/>
    <m/>
    <n v="0.95"/>
    <m/>
    <s v="Travaux en voie d'achèvement"/>
  </r>
  <r>
    <x v="5"/>
    <x v="48"/>
    <m/>
    <s v="021:Habitat, Urbanisme et Ville"/>
    <m/>
    <m/>
    <s v="SF5.721.8.262.114.18.02_x000a_S.1.021.080.02.4814.000.014.18.009"/>
    <s v="Travaux de VRD de l'habitat rural groupé à travers les wilayas des hauts plateaux (Prog. 2018)"/>
    <m/>
    <m/>
    <n v="1000000"/>
    <n v="987515.72262999997"/>
    <m/>
    <m/>
    <n v="0.85"/>
    <m/>
    <s v="travaux en cours"/>
  </r>
  <r>
    <x v="5"/>
    <x v="48"/>
    <m/>
    <s v="022:Commerce Intérieur et Régulation du Marché National"/>
    <m/>
    <m/>
    <s v="SF5.567.2.262.114.07.01_x000a_S.1.022.084.01.4814.000.014.07.002"/>
    <s v="Réalisation d'un centrale de vente (2°tranche) à Tiaret"/>
    <m/>
    <m/>
    <n v="1745300"/>
    <n v="1744367.02226"/>
    <m/>
    <m/>
    <n v="1"/>
    <m/>
    <s v="Achevée, Dde réév arbit 2025 (51 000)"/>
  </r>
  <r>
    <x v="5"/>
    <x v="48"/>
    <m/>
    <s v="024:Travaux Publics et Infrastructures de Base"/>
    <m/>
    <m/>
    <s v="NF5.521.4.262.114.06.01_x000a_N.1.024.090.01.4814.000.014.06.002"/>
    <s v="Réalisation évitement Sud de Tiaret sur 6 Kms"/>
    <m/>
    <m/>
    <n v="1330000"/>
    <n v="1283623.7279700001"/>
    <m/>
    <m/>
    <n v="1"/>
    <m/>
    <s v="Achevée contentieuse"/>
  </r>
  <r>
    <x v="5"/>
    <x v="48"/>
    <m/>
    <s v="024:Travaux Publics et Infrastructures de Base"/>
    <m/>
    <m/>
    <s v="NK5.522.3.262.114.10.01_x000a_N.1.024.090.01.4814.000.014.10.004"/>
    <s v="Modernisation du CW01 entre Rahouia et limite Wilaya de Tissemsilt sur 20 Km"/>
    <m/>
    <m/>
    <n v="1400000"/>
    <n v="1381353.47826"/>
    <m/>
    <m/>
    <n v="1"/>
    <m/>
    <s v="Achevée contentieuse"/>
  </r>
  <r>
    <x v="5"/>
    <x v="48"/>
    <m/>
    <s v="024:Travaux Publics et Infrastructures de Base"/>
    <m/>
    <m/>
    <s v="SF5.521.8.262.114.07.12_x000a_S.1.024.090.01.4814.000.014.07.003"/>
    <s v="Evitement Est ville de Tiaret sur 8 Kms"/>
    <m/>
    <m/>
    <n v="1566000"/>
    <n v="1557124.19196"/>
    <m/>
    <m/>
    <n v="1"/>
    <m/>
    <s v="Clôturée le 05/03/2024"/>
  </r>
  <r>
    <x v="5"/>
    <x v="48"/>
    <m/>
    <s v="024:Travaux Publics et Infrastructures de Base"/>
    <m/>
    <m/>
    <s v="NI_x000a_"/>
    <s v="Réalisation de trois échangeurs sur l'évitement (sud-est)de la ville de Tiaret."/>
    <m/>
    <m/>
    <n v="1500000"/>
    <n v="0"/>
    <m/>
    <m/>
    <n v="0"/>
    <m/>
    <s v="Op gelée jusqu' au 09/05/2023, relancée conformément à l’envoi n°8438/MF/DGB/DRBCMP/DRBEJ/2021 du 07/12/2021 de Mr le DGB à Mr le wali de M’sila. "/>
  </r>
  <r>
    <x v="5"/>
    <x v="48"/>
    <m/>
    <s v="024:Travaux Publics et Infrastructures de Base"/>
    <m/>
    <m/>
    <s v="NE5.522.2.262.114.22.01_x000a_N.1.024.090.01.4814.000.014.22.005"/>
    <s v="Réalisation d'une route reliant Z'malet Emir AEK et Nadhoura sur 42 km"/>
    <m/>
    <m/>
    <n v="1500000"/>
    <n v="1431469.3974000001"/>
    <m/>
    <m/>
    <n v="0.8"/>
    <m/>
    <s v="En cours"/>
  </r>
  <r>
    <x v="5"/>
    <x v="48"/>
    <m/>
    <s v="027:Santé"/>
    <m/>
    <m/>
    <s v="NF5.732.1.262.114.08.01_x000a_N.1.027.105.01.4814.000.014.08.011"/>
    <s v="_x000d_Réalisation et équipement d'un centre anti-cancer à Tiaret"/>
    <m/>
    <m/>
    <n v="8400000"/>
    <n v="7372013.6901599998"/>
    <m/>
    <m/>
    <n v="0.95"/>
    <m/>
    <s v="Travaux en cours, Dde réév arbit 2025 (8 200 000)"/>
  </r>
  <r>
    <x v="5"/>
    <x v="48"/>
    <m/>
    <s v="027:Santé"/>
    <m/>
    <m/>
    <s v="NF5.733.8.262.114.06.01_x000a_N.1.027.105.01.4814.000.014.06.017"/>
    <s v="_x000d_Etude et réalisation d'un complexe &quot;Mère et enfant&quot; de 60 lits à Tiaret."/>
    <m/>
    <m/>
    <n v="1810000"/>
    <n v="1739813.8306"/>
    <m/>
    <m/>
    <n v="1"/>
    <m/>
    <s v="Achevée, reste paiement ETB"/>
  </r>
  <r>
    <x v="5"/>
    <x v="48"/>
    <m/>
    <s v="027:Santé"/>
    <m/>
    <m/>
    <s v="SF5.731.1.262.114.07.01_x000a_S.1.027.105.01.4814.000.014.07.009"/>
    <s v="Etude, réalisation et équipement d'un hôpital 120 lits à Sougueur"/>
    <m/>
    <m/>
    <n v="2340000"/>
    <n v="2338476.6952600004"/>
    <m/>
    <m/>
    <n v="1"/>
    <m/>
    <s v="Achevée non contentieuse"/>
  </r>
  <r>
    <x v="5"/>
    <x v="48"/>
    <m/>
    <s v="027:Santé"/>
    <m/>
    <m/>
    <s v="NK5.732.1.262.114.11.01_x000a_N.1.027.105.01.4814.000.014.11.014"/>
    <s v="_x000d_Réalisation d'un établissement hospitalier spécialisé en brûlés à Tiaret"/>
    <m/>
    <m/>
    <n v="1190000"/>
    <n v="1100458.4836500001"/>
    <m/>
    <m/>
    <n v="0.01"/>
    <m/>
    <s v="En cours"/>
  </r>
  <r>
    <x v="5"/>
    <x v="48"/>
    <m/>
    <s v="027:Santé"/>
    <m/>
    <m/>
    <s v="SF5.731.9.262.114.19.01_x000a_S.1.027.105.01.4814.000.014.19.010"/>
    <s v="Etude, suivi, réalisation et équipement d'un hôpital 60 lits à Takhmaret."/>
    <m/>
    <m/>
    <n v="2360000"/>
    <n v="2281036.4750999999"/>
    <m/>
    <m/>
    <n v="0.55000000000000004"/>
    <m/>
    <s v="Etude achevée, trav en cours, Dde réév arbit 2025 (1 670 000)"/>
  </r>
  <r>
    <x v="5"/>
    <x v="48"/>
    <m/>
    <s v="027:Santé"/>
    <m/>
    <m/>
    <s v="NE5.731.1.262.114.22.01_x000a_N.1.027.105.01.4814.000.014.22.005"/>
    <s v="Suivi et réalisation d'un hopital de 120 lits à Ksar Chellala Tiaret"/>
    <m/>
    <m/>
    <n v="2574994"/>
    <n v="2568456.49119"/>
    <m/>
    <m/>
    <n v="0.5"/>
    <m/>
    <s v="trav en cours, Dde réév arbit 2025 (600 000)"/>
  </r>
  <r>
    <x v="5"/>
    <x v="48"/>
    <m/>
    <s v="051:Hydraulique"/>
    <m/>
    <m/>
    <s v="SF5.341.4.262.114.13.01_x000a_S.1.051.094.01.4814.000.014.13.008"/>
    <s v="Renforcement de la capacité de stockage à Tiaret, Sougueur, Frenda et Ksar Chellala y compris raccordement."/>
    <m/>
    <m/>
    <n v="1000000"/>
    <n v="995113.28980999999"/>
    <m/>
    <m/>
    <n v="0.95"/>
    <m/>
    <s v="en cours"/>
  </r>
  <r>
    <x v="5"/>
    <x v="48"/>
    <m/>
    <s v="051:Hydraulique"/>
    <m/>
    <m/>
    <s v="NL5.341.2.262.114.15.01_x000a_N.1.051.094.01.4814.000.014.15.002"/>
    <s v="Achèvement du renforcement de l'alimentation en eau potable des localités de Frenda, Ain Kermes, Medrissa, Madna, Sidi Abderahmane et Rosfa à partir de la nappe du chott chergui."/>
    <m/>
    <m/>
    <n v="1710000"/>
    <n v="1709715.8386900001"/>
    <m/>
    <m/>
    <n v="1"/>
    <m/>
    <s v="Travaux en cours"/>
  </r>
  <r>
    <x v="5"/>
    <x v="48"/>
    <m/>
    <s v="051:Hydraulique"/>
    <m/>
    <m/>
    <s v="NK5.342.1.262.114.10.01_x000a_N.1.051.096.01.4814.000.014.10.003"/>
    <s v="Réalisation d'une station d'épuration à Frenda y compris collecteur de raccordement"/>
    <m/>
    <m/>
    <n v="2450000"/>
    <n v="2091384.57124"/>
    <m/>
    <m/>
    <n v="0.8"/>
    <m/>
    <s v="En cours"/>
  </r>
  <r>
    <x v="6"/>
    <x v="49"/>
    <m/>
    <s v="005:Intérieur, Collectivités Locales et Aménagement du Territoire"/>
    <s v="020  Programme: Administration Générale"/>
    <s v="01 Soutient Administratif et logistique"/>
    <m/>
    <s v="N.1.005.020.01.4818.000.018.09.008 Suivi,réalisation et équipement d'un siège de Wilaya à Jijel"/>
    <m/>
    <m/>
    <n v="3015000"/>
    <n v="2553546.2043099999"/>
    <n v="1638927.1828299998"/>
    <n v="0.543591105416252"/>
    <n v="0.8"/>
    <m/>
    <s v="En cours, travaux en cours, "/>
  </r>
  <r>
    <x v="6"/>
    <x v="49"/>
    <m/>
    <s v="006:Justice"/>
    <s v="021  Programme: Activité judiciaire"/>
    <s v="01 activité judiciaire ordinaire et administrative"/>
    <m/>
    <s v="N.1.006.021.01.4018.000.018.08.001 Etude,réalisation et équipement d'une cour de justice à Jijel"/>
    <m/>
    <m/>
    <n v="2822000"/>
    <n v="2304558.9831599998"/>
    <n v="1744236.3091799999"/>
    <n v="0.61808515562721467"/>
    <n v="0.99"/>
    <m/>
    <s v="En cours, Travaux achevée; lot  équipement transfère à la DAL (50%), nécessite réévaluation: 120 millions DA"/>
  </r>
  <r>
    <x v="6"/>
    <x v="49"/>
    <m/>
    <s v="012:Enseignement Supérieur et  Recherche Scientifique"/>
    <s v="049  Programme: Enseignement et formation supérieurs"/>
    <s v="01 Premier et deuxième cycles d'enseignement"/>
    <m/>
    <s v="N.1.012.049.01.4015.000.018.10.001 Etude pour la réalisation de 6000 places pédagogiques à El Aouana"/>
    <m/>
    <m/>
    <n v="168000"/>
    <n v="50901.355479999998"/>
    <n v="48604.845110000002"/>
    <n v="0.28931455422619051"/>
    <n v="0.95"/>
    <m/>
    <s v="En cours,  relier a l'achèvement des travaux de réalisation"/>
  </r>
  <r>
    <x v="6"/>
    <x v="49"/>
    <m/>
    <s v="012:Enseignement Supérieur et  Recherche Scientifique"/>
    <s v="049  Programme: Enseignement et formation supérieurs"/>
    <s v="01 Premier et deuxième cycles d'enseignement"/>
    <m/>
    <s v="N.1.012.049.01.4015.000.018.10.009 Etude et réalisation d'une bibliothèque centrale 1000 pp à El Aouana"/>
    <m/>
    <m/>
    <n v="513000"/>
    <n v="512600.96494999999"/>
    <n v="354539.88529999997"/>
    <n v="0.69111088752436645"/>
    <n v="0.91"/>
    <m/>
    <s v="En cours"/>
  </r>
  <r>
    <x v="6"/>
    <x v="49"/>
    <m/>
    <s v="012:Enseignement Supérieur et  Recherche Scientifique"/>
    <s v="049  Programme: Enseignement et formation supérieurs"/>
    <s v="01 Premier et deuxième cycles d'enseignement"/>
    <m/>
    <s v="N.1.012.049.01.4015.000.018.11.002 Suivi et réalisation de 4.000 places pédagogiques à El Aouana"/>
    <m/>
    <m/>
    <n v="3308000"/>
    <n v="2155467.2876399998"/>
    <n v="1326626.5234699999"/>
    <n v="0.40103582934401449"/>
    <n v="0.8"/>
    <m/>
    <s v="En cours, 3000 pp travaux  avancés à 95%,annexes travaux   en cours, pour les 1000 pp travaux en cours"/>
  </r>
  <r>
    <x v="6"/>
    <x v="49"/>
    <m/>
    <s v="012:Enseignement Supérieur et  Recherche Scientifique"/>
    <s v="051  Programme: Vie estudiantine"/>
    <s v="01 Œuvres universitaires"/>
    <m/>
    <s v="N.1.012.051.01.4014.000.018.19.006 Etude ,suivi et réalisation d'un restaurant central 800 places à  EL Aouana"/>
    <m/>
    <m/>
    <n v="350000"/>
    <n v="251638.03496000002"/>
    <n v="52664.379260000002"/>
    <n v="0.15046965502857143"/>
    <n v="0.25"/>
    <m/>
    <s v="En cours, lot N° 01 En cours; Lot N° 02  l'attribution subordonné a la réévaluation (demande de réévaluation : 106 Millions DA)"/>
  </r>
  <r>
    <x v="6"/>
    <x v="49"/>
    <m/>
    <s v="014:Culture et Arts"/>
    <s v="056  Programme: Arts et lettre"/>
    <s v="02 Création et diffusion du produit culturel"/>
    <m/>
    <s v="C.1.014.056.02.4818.000.018.07.011 Réalisation et équipement d'un théâtre en plein air 4500 places -Jijel (Prog,Compl)"/>
    <m/>
    <m/>
    <n v="582500"/>
    <n v="525988.94189000002"/>
    <n v="450926.34649999999"/>
    <n v="0.77412248326180255"/>
    <n v="0.99"/>
    <m/>
    <s v="En cours,  reste équipement (reste les dernières situations dans les cadres des avenants de clôtures)"/>
  </r>
  <r>
    <x v="6"/>
    <x v="49"/>
    <m/>
    <s v="014:Culture et Arts"/>
    <s v="056  Programme: Arts et lettre"/>
    <s v="02 Création et diffusion du produit culturel"/>
    <m/>
    <s v="N.1.014.056.02.4818.000.018.10.012 Etude, réalisation et équipement d'un théâtre régional à Jijel"/>
    <m/>
    <m/>
    <n v="842000"/>
    <n v="524943.35094000003"/>
    <n v="522912.98139999999"/>
    <n v="0.62103679501187647"/>
    <n v="0.95"/>
    <m/>
    <s v="En cours, reste  Lot: équipement  transféré à la DUAC au 12/02/2024,  reste lots: 02, 03 et 04"/>
  </r>
  <r>
    <x v="6"/>
    <x v="49"/>
    <m/>
    <s v="015:Sports"/>
    <s v="060  Programme: Sports"/>
    <s v="01 Jeunes talents, sports de l'Elite et de haut niveau"/>
    <m/>
    <s v="C.1.015.060.01.4013.000.018.07.001 Etude , réalisation et équipement d'une salle OMS 3000 places à Jijel "/>
    <m/>
    <m/>
    <n v="1255000"/>
    <n v="1231141.07922"/>
    <n v="1100567.0077"/>
    <n v="0.87694582286852585"/>
    <n v="0.99"/>
    <m/>
    <s v="En cours"/>
  </r>
  <r>
    <x v="6"/>
    <x v="49"/>
    <m/>
    <s v="015:Sports"/>
    <s v="060  Programme: Sports"/>
    <s v="01 Jeunes talents, sports de l'Elite et de haut niveau"/>
    <m/>
    <s v="C.1.015.060.01.4013.000.018.07.005  Extension du stade OMS à Jijel de 20000 places à 40000 places (Prog,Compl)"/>
    <m/>
    <m/>
    <n v="848000"/>
    <n v="845192.54379999998"/>
    <n v="731802.10683999991"/>
    <n v="0.86297418259433956"/>
    <n v="0.99"/>
    <m/>
    <s v="En cours, projet réceptionné, attribution provisoire du lot: écran d'affichage fait, marché en cours d'élaboration"/>
  </r>
  <r>
    <x v="6"/>
    <x v="49"/>
    <m/>
    <s v="019:Industrie et Production Pharmaceutique"/>
    <s v="074  Programme: Appui à l'investissement"/>
    <s v="01 Promotion de l'investissement"/>
    <m/>
    <s v="N.1.019.074.01.4818.000.018.18.003 Réalisation d'une Zone Industrielle à Bellara,Wilaya de Jijel sur 523 Ha,(Tranche 1)"/>
    <m/>
    <m/>
    <n v="1836300"/>
    <n v="1705170.3603800002"/>
    <n v="1022651.28995"/>
    <n v="0.55690861512280132"/>
    <n v="0.92"/>
    <m/>
    <s v="En cours, nouveau Lot lancée (Achèvement des voies)"/>
  </r>
  <r>
    <x v="6"/>
    <x v="49"/>
    <m/>
    <s v="019:Industrie et Production Pharmaceutique"/>
    <s v="074  Programme: Appui à l'investissement"/>
    <s v="01 Promotion de l'investissement"/>
    <m/>
    <s v="N.1.019.074.01.4818.000.018.18.004 Réalisation d'une Zone Industrielle à Bellara,Wilaya de Jijel,(Tranche 2)"/>
    <m/>
    <m/>
    <n v="2000000"/>
    <n v="1913199.1604300002"/>
    <n v="1688644.7007599999"/>
    <n v="0.84432235037999992"/>
    <n v="0.9"/>
    <m/>
    <s v="En cours, paiement des factures en cours,  nécessite réévaluation: 70 Millions DA"/>
  </r>
  <r>
    <x v="6"/>
    <x v="49"/>
    <m/>
    <s v="024:Travaux Publics et Infrastructures de Base"/>
    <s v="090  Programme: Infrastructures routières et autoroutières"/>
    <s v="01 Développement des infrastructures routières"/>
    <m/>
    <s v="N.1.024.090.01.4018.000.018.07.023 Dédoublement RN 43 sur 44 km (El Achouat - El Milia) y comp - ouvrage d'art"/>
    <m/>
    <m/>
    <n v="8250000"/>
    <n v="8212935.7136499994"/>
    <n v="8086901.1487800004"/>
    <n v="0.98023044227636369"/>
    <n v="0.98"/>
    <m/>
    <s v="En cours, reste à réalisé  :_x000a_Réalisation d'éclairage publics: travaux en cours "/>
  </r>
  <r>
    <x v="6"/>
    <x v="49"/>
    <m/>
    <s v="024:Travaux Publics et Infrastructures de Base"/>
    <s v="090  Programme: Infrastructures routières et autoroutières"/>
    <s v="01 Développement des infrastructures routières"/>
    <m/>
    <s v="N.1.024.090.01.4018.000.018.08.002 Etude et réalisation , viaduc sur RN 43 au niveau grottes ghar El Baz ,y compris la réhabilitation du réseau d'éclairage public su la RN 43 (W de jijel)"/>
    <m/>
    <m/>
    <n v="1300000"/>
    <n v="1290325.3204400002"/>
    <n v="1227702.8240199999"/>
    <n v="0.94438678770769224"/>
    <n v="0.95"/>
    <m/>
    <s v="En cours,  Réhabilitation de l'éclairage public sur la RN 43"/>
  </r>
  <r>
    <x v="6"/>
    <x v="49"/>
    <m/>
    <s v="024:Travaux Publics et Infrastructures de Base"/>
    <s v="092  Programme: Infrastructures maritimes"/>
    <s v="01 Développement des infrastructures maritimes"/>
    <m/>
    <s v="N.1.024.092.01.4006.000.018.06.004 Réalisation port de pêche et plaisance à El Aouana"/>
    <m/>
    <m/>
    <n v="6200000"/>
    <n v="6199873.12488"/>
    <n v="5756611.7146599991"/>
    <n v="0.92848576042903208"/>
    <n v="1"/>
    <m/>
    <s v="Achevée "/>
  </r>
  <r>
    <x v="6"/>
    <x v="49"/>
    <m/>
    <s v="024:Travaux Publics et Infrastructures de Base"/>
    <s v="092  Programme: Infrastructures maritimes"/>
    <s v="01 Développement des infrastructures maritimes"/>
    <m/>
    <s v="N.1.024.092.01.4006.000.018.13.001 Réalisation des travaux de protection du front de mer à jijel"/>
    <m/>
    <m/>
    <n v="1100000"/>
    <n v="1013324.56629"/>
    <n v="1005204.13462"/>
    <n v="0.91382194056363641"/>
    <n v="0.9"/>
    <m/>
    <s v="En cours, Reste le lancement d'un nouveau lot pour l'achèvement des travaux sur 200 Ml (2 ème AAO lancé)"/>
  </r>
  <r>
    <x v="6"/>
    <x v="49"/>
    <m/>
    <s v="025:Transports"/>
    <s v="099  Programme: Marine marchande et ports"/>
    <s v="01 Marine marchande "/>
    <m/>
    <s v="N.1.025.099.01.4818.000.018.11.001 Etude pour la réalisation  de la gare maritime de Djen Djen"/>
    <m/>
    <m/>
    <n v="200000"/>
    <n v="513.66891999999996"/>
    <n v="513.71892000000003"/>
    <n v="2.5685946000000002E-3"/>
    <n v="0.05"/>
    <m/>
    <s v="En cours, BET désigné attribution le 15/10/2024"/>
  </r>
  <r>
    <x v="6"/>
    <x v="49"/>
    <m/>
    <s v="026:Tourisme et Artisanat"/>
    <s v="102  Programme: Tourisme"/>
    <s v="02 Soutien aux projets touristiques"/>
    <m/>
    <s v="N.1.026.102.02.4818.000.018.18.003 Travaux de viabilisation et mise à niveau de la zone d'expansion touristique à Tassoust (ouverture d'une piste d'accès aménagée de manière sommaire ,terrassements simplifiés, réseau d'assainissement) sur 391 Ha"/>
    <m/>
    <m/>
    <n v="300000"/>
    <n v="136085.27625"/>
    <n v="516.66824999999994"/>
    <n v="1.7222274999999997E-3"/>
    <n v="0.05"/>
    <m/>
    <s v="En cours, ETB désignée"/>
  </r>
  <r>
    <x v="6"/>
    <x v="49"/>
    <m/>
    <s v="026:Tourisme et Artisanat"/>
    <s v="102  Programme: Tourisme"/>
    <s v="02 Soutien aux projets touristiques"/>
    <m/>
    <s v="N.1.026.102.02.4818.000.018.19.004 Travaux de viabilisation et mise à niveau de zone d'expansion touristique à Adouane Ali (ouverture d'une piste d'accès aménagée de manière sommaire ,terrassements simplifiés, réseau d'assainissement) sur 116 Ha"/>
    <m/>
    <m/>
    <n v="300000"/>
    <n v="124436.50348"/>
    <n v="0"/>
    <n v="0"/>
    <n v="0.05"/>
    <m/>
    <s v="En cours, attribution provisoire en cours"/>
  </r>
  <r>
    <x v="6"/>
    <x v="49"/>
    <m/>
    <s v="026:Tourisme et Artisanat"/>
    <s v="102  Programme: Tourisme"/>
    <s v="02 Soutien aux projets touristiques"/>
    <m/>
    <s v="N.1.026.102.02.4818.000.018.19.005 Travaux de viabilisation et mise à niveau de zone d'expansion touristique à Casino (ouverture d'une piste d'accès aménagée de manière sommaire ,terrassements simplifiés, réseau d'assainissement) sur 73 Ha"/>
    <m/>
    <m/>
    <n v="250000"/>
    <n v="85020.180659999998"/>
    <n v="0"/>
    <n v="0"/>
    <n v="0.05"/>
    <m/>
    <s v="En cours, attribution provisoire en cours"/>
  </r>
  <r>
    <x v="6"/>
    <x v="49"/>
    <m/>
    <s v="027:Santé"/>
    <s v="105  Programme: Prévention et soins"/>
    <s v="01 Prévention et soins"/>
    <m/>
    <s v="N.1.027.105.01.4018.000.018.08.001   Etude et réalisation , Hôpital 60 lits à Ziama"/>
    <m/>
    <m/>
    <n v="1950000"/>
    <n v="1784009.80816"/>
    <n v="706919.85073000006"/>
    <n v="0.36252300037435903"/>
    <n v="0.89"/>
    <m/>
    <s v="En cours, relancement des travaux avec nouveau BET et ETB  (reste à réaliser)"/>
  </r>
  <r>
    <x v="6"/>
    <x v="49"/>
    <m/>
    <s v="027:Santé"/>
    <s v="105  Programme: Prévention et soins"/>
    <s v="01 Prévention et soins"/>
    <m/>
    <s v="N.1.027.105.01.4018.000.018.10.002 Etude, réalisation d'un hôpital de 240 lits à Jijel"/>
    <m/>
    <m/>
    <n v="5328882"/>
    <n v="4625482.0333000002"/>
    <n v="442520.45386999997"/>
    <n v="8.3041893941355804E-2"/>
    <n v="0.15"/>
    <m/>
    <s v=" En cours, Travaux en cours "/>
  </r>
  <r>
    <x v="6"/>
    <x v="49"/>
    <m/>
    <s v="027:Santé"/>
    <s v="105  Programme: Prévention et soins"/>
    <s v="01 Prévention et soins"/>
    <m/>
    <s v="N.1.027.105.01.4018.000.018.12.015 Etude pour la réalisation d'un hôpital de 240 lits TAHER"/>
    <m/>
    <m/>
    <n v="230000"/>
    <n v="4231.402"/>
    <n v="1434.902"/>
    <n v="6.2387043478260868E-3"/>
    <n v="0.02"/>
    <m/>
    <s v="En cours,  marché BETen cours d'élaboration"/>
  </r>
  <r>
    <x v="6"/>
    <x v="49"/>
    <m/>
    <s v="027:Santé"/>
    <s v="105  Programme: Prévention et soins"/>
    <s v="01 Prévention et soins"/>
    <m/>
    <s v="N.1.027.105.01.4018.000.018.14.003 Etude ,Suivi,réalisation et équipement d'un hôpital 60 lits à Belghimouz (commune El Ancer)"/>
    <m/>
    <m/>
    <n v="1600000"/>
    <n v="1461.36988"/>
    <n v="0"/>
    <n v="0"/>
    <n v="0.05"/>
    <m/>
    <s v="En cours, Choix BET en cours  après annulation de la procédure  pour la 3eme fois"/>
  </r>
  <r>
    <x v="6"/>
    <x v="49"/>
    <m/>
    <s v="051:Hydraulique"/>
    <s v="094  Programme: Approvisionnement en eau potable et industrielle "/>
    <s v="01 Adduction en eau potable et industrielle"/>
    <m/>
    <s v="N.1.051.094.01.4818.000.018.11.003 Réalisation de l'alimentation en eau potable de Taher et des agglomérations environnantes à partir du barrage d'El Agrem."/>
    <m/>
    <m/>
    <n v="1150000"/>
    <n v="1119274.99199"/>
    <n v="1070462.1537299999"/>
    <n v="0.93083665541739125"/>
    <n v="0.95"/>
    <m/>
    <s v="En cours, Lots 1,2,4 et 5 achevés_x000a_lot 3 : indemnisation des citoyens en cours pour l'achèvement des travaux"/>
  </r>
  <r>
    <x v="6"/>
    <x v="49"/>
    <m/>
    <s v="051:Hydraulique"/>
    <s v="094  Programme: Approvisionnement en eau potable et industrielle "/>
    <s v="01 Adduction en eau potable et industrielle"/>
    <m/>
    <s v="N.1.051.094.01.4818.000.018.13.010 Etude et réalisation des réseaux d'alimentation en eau potable des agglomération à travers la wilaya "/>
    <m/>
    <m/>
    <n v="660000"/>
    <n v="653434.07602000004"/>
    <n v="637104.37598000001"/>
    <n v="0.96530966057575762"/>
    <n v="1"/>
    <m/>
    <s v="Achevée "/>
  </r>
  <r>
    <x v="6"/>
    <x v="50"/>
    <s v="PSD"/>
    <s v="019:Industrie et Production Pharmaceutique"/>
    <m/>
    <m/>
    <m/>
    <s v="NK5.175.4.262.105.11.01_x000a_N1.019.074.01.4805.000.005.11.005_x000a_Etude et réhabilitation et developpement de la zone d'activité de Ain yagout"/>
    <m/>
    <n v="300000"/>
    <n v="300000"/>
    <n v="280463.75400000002"/>
    <n v="249200.45"/>
    <n v="0.83066816666666665"/>
    <n v="100"/>
    <m/>
    <s v="/"/>
  </r>
  <r>
    <x v="6"/>
    <x v="50"/>
    <s v="PSD"/>
    <s v="019:Industrie et Production Pharmaceutique"/>
    <m/>
    <m/>
    <m/>
    <s v="NK5.175.4.262.105.11.02_x000a_N1.019.074.01.4805.000.005.11.006_x000a_Etude et  réhabilitation et developpement de la zone d'activité de Merouana"/>
    <m/>
    <n v="131407"/>
    <n v="185282"/>
    <n v="181600.44899999999"/>
    <n v="181750.54800000001"/>
    <n v="0.98094012370332795"/>
    <n v="99"/>
    <m/>
    <s v="/"/>
  </r>
  <r>
    <x v="6"/>
    <x v="50"/>
    <s v="PSD"/>
    <s v="019:Industrie et Production Pharmaceutique"/>
    <m/>
    <m/>
    <m/>
    <s v="NK5.175.1.262.105.12.03_x000a_N1.019.074.01.4805.000.005.12.007_x000a_Etude et réhabilitation de la zone d'activité d'El madher"/>
    <m/>
    <n v="417000"/>
    <n v="417000"/>
    <n v="347158.75"/>
    <n v="345211.196"/>
    <n v="0.82784459472422056"/>
    <n v="100"/>
    <m/>
    <s v="/"/>
  </r>
  <r>
    <x v="6"/>
    <x v="50"/>
    <s v="PSD"/>
    <s v="019:Industrie et Production Pharmaceutique"/>
    <m/>
    <m/>
    <m/>
    <s v="NE5.176.3.262.105.18.01_x000a_N1.019.074.01.4805.000.005.18.008_x000a_Réalisation d'une zone industrielle à Ain yagout, wilaya de Batna (Tranche 1) "/>
    <m/>
    <n v="700000"/>
    <n v="700000"/>
    <n v="465552.08199999999"/>
    <n v="437649.93"/>
    <n v="0.62521418571428566"/>
    <n v="68"/>
    <m/>
    <s v="/"/>
  </r>
  <r>
    <x v="6"/>
    <x v="50"/>
    <s v="PSD"/>
    <s v="019:Industrie et Production Pharmaceutique"/>
    <m/>
    <m/>
    <m/>
    <s v="NE5.176.3.262.105.18.02_x000a_N1.019.074.01.4805.000.005.18.009_x000a_Réalisation d'une zone industrielle à Ain yagout, wilaya de Batna (Tranche 2) "/>
    <m/>
    <n v="800000"/>
    <n v="800000"/>
    <n v="766608.50800000003"/>
    <n v="452379.95300000004"/>
    <n v="0.56547494125000008"/>
    <n v="70"/>
    <m/>
    <s v="/"/>
  </r>
  <r>
    <x v="6"/>
    <x v="50"/>
    <s v="PSD"/>
    <s v="026:Tourisme et Artisanat"/>
    <m/>
    <m/>
    <m/>
    <s v="NE5.421.8.262.105.18.01_x000a_N 1 026 102 02 4805 000 005 18,003_x000a_Travaux de viabilisation et de mise à niveau de la zone d'expansion touristique à Saida (Ouverture d'une piste d'accès aménagée de manière sommaire, terrassements simplifies, réseau d'assainissement)"/>
    <m/>
    <n v="150000"/>
    <n v="150000"/>
    <n v="6613.335"/>
    <n v="497.92500000000001"/>
    <n v="0.33195000000000002"/>
    <n v="0"/>
    <m/>
    <s v="Terrain privé"/>
  </r>
  <r>
    <x v="6"/>
    <x v="50"/>
    <s v="PSD"/>
    <s v="051:Hydraulique"/>
    <m/>
    <m/>
    <m/>
    <s v="NL5.342.3.262.105.16.01_x000a_N1.051.096.01.4005.000.005.16.006_x000a_Réalisation de la station d'épuration des eaux usées de Batna y compris les collecteurs"/>
    <m/>
    <n v="4000000"/>
    <n v="5000000"/>
    <n v="1758"/>
    <n v="1965.6569999999999"/>
    <n v="3.9313139999999996E-2"/>
    <n v="0"/>
    <m/>
    <s v="/"/>
  </r>
  <r>
    <x v="6"/>
    <x v="50"/>
    <s v="PSD"/>
    <s v="051:Hydraulique"/>
    <m/>
    <m/>
    <m/>
    <s v="NE5.323.9.262.105.22.01_x000a_N1.051.094.01.4005.000.005.22.001_x000a_Réalisation d'une jonction de 1100 ml en DN 1000 entre Béni Haroun et la station de traitement de Koudiate Medouar ( wilaya de Batna) "/>
    <m/>
    <n v="300000"/>
    <n v="300000"/>
    <n v="143713.45800000001"/>
    <n v="158189.807"/>
    <n v="0.52729935666666672"/>
    <n v="98"/>
    <m/>
    <s v="/"/>
  </r>
  <r>
    <x v="6"/>
    <x v="50"/>
    <s v="PSD"/>
    <s v="051:Hydraulique"/>
    <m/>
    <m/>
    <m/>
    <s v="NE5.521.2.262.105.19.01  _x000a_N1.024.090.01.4005.000.005.19.007_x000a_  Réalisation et suivi du dédoublement de l'axe routier reliant la RN 88 (limite de la wilaya de Khenchela) à la RN 03 sur 56 Km en passant par Boulfries - Chemora - Boumia"/>
    <m/>
    <n v="8270000"/>
    <n v="8270000"/>
    <n v="5160242"/>
    <n v="2921132.53"/>
    <n v="0.35322037847642079"/>
    <n v="55"/>
    <m/>
    <s v="/"/>
  </r>
  <r>
    <x v="6"/>
    <x v="50"/>
    <s v="PSC"/>
    <s v="051:Hydraulique"/>
    <m/>
    <m/>
    <m/>
    <s v="NK5.321.2.262.068.07_x000a_Construction et mise en service du barrage Bouzina dans la wilaya de Batna"/>
    <m/>
    <n v="13747227"/>
    <n v="13747227"/>
    <n v="13472282"/>
    <n v="10566119"/>
    <n v="0.76860002384480886"/>
    <n v="99"/>
    <m/>
    <s v="/"/>
  </r>
  <r>
    <x v="6"/>
    <x v="50"/>
    <s v="PSD"/>
    <s v="024:Travaux Publics et Infrastructures de Base"/>
    <m/>
    <m/>
    <m/>
    <s v="SF5.521.3.262.105.06.01_x000a_S1.024.090.01.4005.000.005.06.002_x000a_Dédoublement de la RN3 Ain touta limite wilaya de Biskra y compris passage supérieur sur voie ferree"/>
    <m/>
    <n v="800000"/>
    <n v="1650000"/>
    <n v="1646222"/>
    <n v="1642831.8870000001"/>
    <n v="0.99565568909090918"/>
    <n v="100"/>
    <m/>
    <s v="/"/>
  </r>
  <r>
    <x v="6"/>
    <x v="50"/>
    <s v="PSC"/>
    <s v="024:Travaux Publics et Infrastructures de Base"/>
    <m/>
    <m/>
    <m/>
    <s v="Réalisation de la pénétrante autoroutière  de BATNA - Auto route Est Ouest  sur 62 Km"/>
    <m/>
    <n v="45000000"/>
    <n v="45000000"/>
    <n v="31000000"/>
    <n v="16400000"/>
    <n v="0.36444444444444446"/>
    <n v="64"/>
    <m/>
    <s v="/"/>
  </r>
  <r>
    <x v="6"/>
    <x v="50"/>
    <s v="PSD"/>
    <s v="024:Travaux Publics et Infrastructures de Base"/>
    <m/>
    <m/>
    <m/>
    <s v="CF5.731.1.262.105.07.01_x000a_N1.027.105.01.4005.000.005.07.003_x000a_Etude et réalisation d'un hopital 120 lits à Theniet el abed"/>
    <m/>
    <n v="2000000"/>
    <n v="2520000"/>
    <n v="2438208.1329999999"/>
    <n v="2392870.4889999996"/>
    <n v="0.94955178134920615"/>
    <n v="95"/>
    <m/>
    <s v="/"/>
  </r>
  <r>
    <x v="6"/>
    <x v="50"/>
    <s v="PSD"/>
    <s v="024:Travaux Publics et Infrastructures de Base"/>
    <m/>
    <m/>
    <m/>
    <s v="CF5.731.1.262.105.07.02_x000a_N1.027.105.01.4005.000.005.07.004_x000a_Etude et réalisation d'un hopital 120 lits à Ras el aioun"/>
    <m/>
    <n v="2000000"/>
    <n v="2682000"/>
    <n v="2361729.2820000001"/>
    <n v="1946488.9979999999"/>
    <n v="0.72576025279642054"/>
    <n v="80"/>
    <m/>
    <s v="Résiliation de l'entreprise"/>
  </r>
  <r>
    <x v="6"/>
    <x v="50"/>
    <s v="PSD"/>
    <s v="024:Travaux Publics et Infrastructures de Base"/>
    <m/>
    <m/>
    <m/>
    <s v="NK5.731.1.262.105.10.02_x000a_N1.027.105.01.4005.000.005.10.005_x000a_Etude, construction et équipements d'un hopital 60 lits à T'kout"/>
    <m/>
    <n v="600000"/>
    <n v="1716000"/>
    <n v="1641677.8829999999"/>
    <n v="1562253.2959999999"/>
    <n v="0.91040401864801856"/>
    <n v="98"/>
    <m/>
    <s v="/"/>
  </r>
  <r>
    <x v="6"/>
    <x v="50"/>
    <s v="PSD"/>
    <s v="024:Travaux Publics et Infrastructures de Base"/>
    <m/>
    <m/>
    <m/>
    <s v="NF5.732.1.262.105.06.01_x000a_N1.027.105.01.4005.000.005.06.014_x000a_Etude et réalisation d'un centre Anti-cancer à Batna (CAC)"/>
    <m/>
    <n v="1500000"/>
    <n v="3423827"/>
    <n v="2994535.2710000002"/>
    <n v="2993964.37"/>
    <n v="0.87444966407473279"/>
    <n v="100"/>
    <m/>
    <s v="/"/>
  </r>
  <r>
    <x v="6"/>
    <x v="50"/>
    <s v="PSD"/>
    <s v="024:Travaux Publics et Infrastructures de Base"/>
    <m/>
    <m/>
    <m/>
    <s v="NF5.732.3.262.105.09.01_x000a_N1.027.105.01.4005.000.005.09.015_x000a_Acquisition d'équipements médicaux et collectifs pour le centre Anti-cancer  -Batna-"/>
    <m/>
    <n v="1500000"/>
    <n v="3000000"/>
    <n v="2561711.1869999999"/>
    <n v="2538915.0839999998"/>
    <n v="0.84630502799999996"/>
    <n v="85"/>
    <m/>
    <s v="/"/>
  </r>
  <r>
    <x v="6"/>
    <x v="50"/>
    <s v="PSD"/>
    <s v="024:Travaux Publics et Infrastructures de Base"/>
    <m/>
    <m/>
    <m/>
    <s v="SF5.732.1.262.105.07.02_x000a_S1.027.105.01.4005.000.005.07.001_x000a_Etude, réalisation et équipement  d'un hopital psychiatrique à El-madher"/>
    <m/>
    <n v="820000"/>
    <n v="1175800"/>
    <n v="1131729.7320000001"/>
    <n v="1131345.132"/>
    <n v="0.9621918115325736"/>
    <n v="95"/>
    <m/>
    <s v="/"/>
  </r>
  <r>
    <x v="6"/>
    <x v="50"/>
    <s v="PSD"/>
    <s v="015:Sports"/>
    <m/>
    <m/>
    <m/>
    <s v="NK5.742.8.262.105.11.13_x000a_N 1 015 060 01 4005 000 005 11,002_x000a_Suivi, réalisation et équipement d'un centre de regroupement à Arris"/>
    <m/>
    <n v="1000000"/>
    <n v="500000"/>
    <n v="445905.65299999999"/>
    <n v="312491.21799999999"/>
    <n v="0.62498243600000003"/>
    <n v="100"/>
    <m/>
    <s v="/"/>
  </r>
  <r>
    <x v="6"/>
    <x v="50"/>
    <s v="PSC"/>
    <s v="051:Hydraulique"/>
    <m/>
    <m/>
    <m/>
    <s v="NK5.321.2.262.068.07_x000a_Construction et mise en service du barrage Bouzina dans la wilaya de Batna"/>
    <n v="13747227"/>
    <n v="13747227"/>
    <n v="13472282"/>
    <n v="10566119"/>
    <n v="3181108"/>
    <m/>
    <n v="99"/>
    <m/>
    <m/>
  </r>
  <r>
    <x v="6"/>
    <x v="50"/>
    <s v="PSC"/>
    <s v="024:Travaux Publics et Infrastructures de Base"/>
    <m/>
    <m/>
    <m/>
    <s v="Réalisation de l'auroute reliant échangeur RN 03 et RN 75 et autoroute EST OUEST au niveau du transformateur Chelghoum el aid"/>
    <m/>
    <m/>
    <m/>
    <m/>
    <m/>
    <m/>
    <m/>
    <m/>
    <m/>
  </r>
  <r>
    <x v="6"/>
    <x v="51"/>
    <m/>
    <s v="019:Industrie et Production Pharmaceutique"/>
    <m/>
    <m/>
    <m/>
    <s v="Aménagement de la Zone Industrielle El- Kseur Fenaia Il Mathen"/>
    <n v="2011"/>
    <m/>
    <n v="4396774.5"/>
    <m/>
    <m/>
    <n v="0.83"/>
    <n v="0.99"/>
    <m/>
    <s v="Travaux achevés, reste alimentation en eau potable et réalisation de la station dépuration dont les travaux sont en cours"/>
  </r>
  <r>
    <x v="6"/>
    <x v="51"/>
    <m/>
    <s v="019:Industrie et Production Pharmaceutique"/>
    <m/>
    <m/>
    <m/>
    <s v="Suivi et réalisation de la zone industrielle de Beni Mansour-  Commune de Boudjelil "/>
    <n v="2019"/>
    <m/>
    <n v="2500000"/>
    <m/>
    <m/>
    <n v="0"/>
    <n v="0"/>
    <m/>
    <s v="Opération gelée"/>
  </r>
  <r>
    <x v="6"/>
    <x v="51"/>
    <m/>
    <s v="024:Travaux Publics et Infrastructures de Base"/>
    <m/>
    <m/>
    <m/>
    <s v="RN 09: Travaux aménagement des gorges de Kherrata"/>
    <n v="2012"/>
    <m/>
    <n v="18760000"/>
    <m/>
    <m/>
    <n v="0.95"/>
    <n v="0.85"/>
    <m/>
    <s v="Travaux en cours "/>
  </r>
  <r>
    <x v="6"/>
    <x v="51"/>
    <m/>
    <s v="024:Travaux Publics et Infrastructures de Base"/>
    <m/>
    <m/>
    <m/>
    <s v=" Travaux de mise à niveau des tunnels de kherrata "/>
    <n v="2021"/>
    <m/>
    <n v="4500000"/>
    <m/>
    <m/>
    <n v="0.05"/>
    <n v="0.05"/>
    <m/>
    <s v="Travaux en cours "/>
  </r>
  <r>
    <x v="6"/>
    <x v="51"/>
    <m/>
    <s v="024:Travaux Publics et Infrastructures de Base"/>
    <m/>
    <m/>
    <m/>
    <s v="Réalisation d’un Viaduc pour l’évitement de l’agglomération de Bordj Mira   "/>
    <n v="2021"/>
    <m/>
    <n v="2000000"/>
    <m/>
    <m/>
    <n v="0.6"/>
    <n v="0.6"/>
    <m/>
    <s v="Travaux en cours "/>
  </r>
  <r>
    <x v="6"/>
    <x v="51"/>
    <m/>
    <s v="024:Travaux Publics et Infrastructures de Base"/>
    <m/>
    <m/>
    <m/>
    <s v="Travaux de rempiètement et reprise des dégradations du quai de la Casbah et de la passe Casbah,"/>
    <n v="2021"/>
    <m/>
    <n v="2750000"/>
    <m/>
    <m/>
    <n v="0.6"/>
    <n v="0.85"/>
    <m/>
    <s v="Livraison partielle pévue pour le 11/12/2024 _x000a_le reste est prévu pour Février 2025"/>
  </r>
  <r>
    <x v="6"/>
    <x v="51"/>
    <m/>
    <s v="024:Travaux Publics et Infrastructures de Base"/>
    <m/>
    <m/>
    <m/>
    <s v="Pénétrante autoroutière reliant le port de Béjaia à l'autoroute Est -Ouest au niveau d'Ahnif sur 100 Kms &quot;déplacement de réseaux&quot;"/>
    <m/>
    <m/>
    <n v="10000000"/>
    <m/>
    <m/>
    <n v="0.8"/>
    <n v="0.86"/>
    <m/>
    <s v="Travaux en cours"/>
  </r>
  <r>
    <x v="6"/>
    <x v="51"/>
    <m/>
    <s v="024:Travaux Publics et Infrastructures de Base"/>
    <m/>
    <m/>
    <m/>
    <s v="Projet de la pénétrante reliant Béjaia à l'autoroute Est/Ouest section wilaya de Béjaia sur 85 KM  "/>
    <m/>
    <m/>
    <n v="169100000"/>
    <m/>
    <m/>
    <n v="0.87"/>
    <n v="0.88"/>
    <m/>
    <s v="Travaux en cours "/>
  </r>
  <r>
    <x v="6"/>
    <x v="51"/>
    <m/>
    <s v="024:Travaux Publics et Infrastructures de Base"/>
    <m/>
    <m/>
    <m/>
    <s v="Travaux d'aménagement de la RN 12 du Pk 155+000 au PK 175+000 d'El-Kseur vers Béjaia sur 20 kms               "/>
    <n v="2023"/>
    <m/>
    <n v="1700000"/>
    <m/>
    <m/>
    <n v="0.31"/>
    <n v="0.75"/>
    <m/>
    <s v="Travaux en cours"/>
  </r>
  <r>
    <x v="6"/>
    <x v="51"/>
    <m/>
    <s v="024:Travaux Publics et Infrastructures de Base"/>
    <m/>
    <m/>
    <m/>
    <s v="Travaux de reconstruction de la RN24 du PK 207 au PK 247 sur 40 Kms"/>
    <n v="2024"/>
    <m/>
    <n v="2500000"/>
    <m/>
    <m/>
    <n v="0"/>
    <n v="0.15"/>
    <m/>
    <s v="Travaux en cours "/>
  </r>
  <r>
    <x v="6"/>
    <x v="51"/>
    <m/>
    <s v="024:Travaux Publics et Infrastructures de Base"/>
    <m/>
    <m/>
    <m/>
    <s v="Réalisation d'un abri de pêche "/>
    <n v="2011"/>
    <m/>
    <n v="3830000"/>
    <m/>
    <m/>
    <n v="0.98"/>
    <n v="0.98"/>
    <m/>
    <s v="Levée de réservres ,travaux de drainage des eaux pluviales en cours reste revêtement de la voie d'accés et la clôture "/>
  </r>
  <r>
    <x v="6"/>
    <x v="51"/>
    <m/>
    <s v="024:Travaux Publics et Infrastructures de Base"/>
    <m/>
    <m/>
    <m/>
    <s v="Réalisation d'un port de pêche et de plaisance à Tala Guilef (Bejaia)"/>
    <n v="2006"/>
    <m/>
    <n v="5300000"/>
    <m/>
    <m/>
    <n v="0.5"/>
    <n v="0.96250000000000002"/>
    <m/>
    <s v="Travaux en cours"/>
  </r>
  <r>
    <x v="6"/>
    <x v="51"/>
    <m/>
    <s v="008:Energie, Mines et Energies Renouvelables"/>
    <m/>
    <m/>
    <m/>
    <s v="PGR Deficit Gaz 2021"/>
    <n v="2021"/>
    <m/>
    <n v="5333000"/>
    <m/>
    <m/>
    <n v="0.95"/>
    <n v="0.65"/>
    <m/>
    <s v="Travaux en cours "/>
  </r>
  <r>
    <x v="6"/>
    <x v="51"/>
    <m/>
    <s v="008:Energie, Mines et Energies Renouvelables"/>
    <m/>
    <m/>
    <m/>
    <s v="Exploitation de la Mine de Zinc/plomb à Tala Hamza  "/>
    <m/>
    <m/>
    <n v="0"/>
    <m/>
    <m/>
    <n v="0"/>
    <n v="0"/>
    <m/>
    <s v="Publication du Decret Exécutif n° 23-320 du 06/09/2023 portant déclaration d'utilité publique._x000a_Opération d'indemnisation des propriètaires expropriés en cours"/>
  </r>
  <r>
    <x v="6"/>
    <x v="51"/>
    <m/>
    <s v="051:Hydraulique"/>
    <m/>
    <m/>
    <m/>
    <s v="Réalisation d'une Station de déssalement de l'Eau de mer à Toudja "/>
    <n v="2019"/>
    <m/>
    <n v="90620343.253000006"/>
    <m/>
    <m/>
    <n v="0.5"/>
    <n v="0.85"/>
    <m/>
    <s v="Travaux en cours "/>
  </r>
  <r>
    <x v="6"/>
    <x v="51"/>
    <m/>
    <s v="051:Hydraulique"/>
    <m/>
    <m/>
    <m/>
    <s v="Réalisation d’une station d’épuration et collecteur d’amenée au niveau de la commune de Oued Ghir,"/>
    <n v="2021"/>
    <m/>
    <n v="5000000"/>
    <m/>
    <m/>
    <n v="0"/>
    <n v="0.05"/>
    <m/>
    <s v="Installation du chantier en cours"/>
  </r>
  <r>
    <x v="6"/>
    <x v="51"/>
    <m/>
    <s v="051:Hydraulique"/>
    <m/>
    <m/>
    <m/>
    <s v="Réalisation d’une station d’épuration de la ville de Sidi Aich"/>
    <n v="2011"/>
    <m/>
    <n v="1977000"/>
    <m/>
    <m/>
    <n v="0.7"/>
    <n v="0.99"/>
    <m/>
    <s v="Stration d'épuration mise en service et fonctionnelle reste le raccordement des  localités "/>
  </r>
  <r>
    <x v="6"/>
    <x v="51"/>
    <m/>
    <s v="051:Hydraulique"/>
    <m/>
    <m/>
    <m/>
    <s v="Parachèvement des travaux de réalisation de la station d’épuration de la ville d’Akbou y compris collecteur."/>
    <n v="2010"/>
    <m/>
    <n v="2800000"/>
    <m/>
    <m/>
    <s v="Lot 1: 38,42%_x000a_Lot 2: 54% "/>
    <s v="Lot 01: 84%_x000a_Lot 02: 50%"/>
    <m/>
    <s v="Travaux en cours "/>
  </r>
  <r>
    <x v="6"/>
    <x v="51"/>
    <m/>
    <s v="051:Hydraulique"/>
    <m/>
    <m/>
    <m/>
    <s v="Réalisation d'une Station d'épuration d'une capacité de 70000 EQ/HB avec drainage des eaux pluviales du parc industriel El- Kseur "/>
    <n v="2023"/>
    <m/>
    <n v="1650000"/>
    <m/>
    <m/>
    <n v="0"/>
    <n v="0"/>
    <m/>
    <s v="ODS remis le 21/11/2024"/>
  </r>
  <r>
    <x v="6"/>
    <x v="51"/>
    <m/>
    <s v="051:Hydraulique"/>
    <m/>
    <m/>
    <m/>
    <s v=" Réalisation des ouvrages aval au système d''AEP du couloir Tichy Haf - Béjaia (3ème tranche).     "/>
    <n v="2013"/>
    <m/>
    <n v="8337000"/>
    <m/>
    <m/>
    <n v="0.8"/>
    <n v="0.9"/>
    <m/>
    <s v="Lots 01-02 et 03 achevés et mis en service_x000a_Lots 04 et 06: manque amenée de l'énérgie _x000a_Lot 05 en cours "/>
  </r>
  <r>
    <x v="6"/>
    <x v="51"/>
    <m/>
    <s v="051:Hydraulique"/>
    <m/>
    <m/>
    <m/>
    <s v=" REALISATION DES TRAVAUX D'ALIMENTATION EN EAU POTABLE DE SIX COMMUNES (06)  DE SUD DE LA WILAYA (BOUDJELLIL, TAZMALT, BENI MELIKECHE, AIT R' ZINE, IGHIL ALI ET IGHRAM)       _x000a_"/>
    <n v="2014"/>
    <m/>
    <n v="9000000"/>
    <m/>
    <m/>
    <n v="0.64"/>
    <s v="Lot 01: 90%_x000a_Lot 02: 50% _x000a_Lot 03: 22%_x000a_Lot 04: 56%_x000a_Lot 05 :10 %"/>
    <m/>
    <s v="Mise en service partielle (Ait R'Zine) Station de traitement _x000a_le reste des travaux en cours "/>
  </r>
  <r>
    <x v="6"/>
    <x v="51"/>
    <m/>
    <s v="051:Hydraulique"/>
    <m/>
    <m/>
    <m/>
    <s v="Alimentation en eau  potable de Kherrata à partir du Barrage d'Ighil Emda "/>
    <n v="2021"/>
    <m/>
    <n v="5000000"/>
    <m/>
    <m/>
    <n v="0.05"/>
    <n v="0.25"/>
    <m/>
    <s v="Appel d'offres en cours de lancement suite à l'infructuosité  du 1er appel d'offres "/>
  </r>
  <r>
    <x v="6"/>
    <x v="51"/>
    <m/>
    <s v="025:Transports"/>
    <m/>
    <m/>
    <m/>
    <s v="Etude de système de transport par cable dans l'agglomération de Béjaia étendue au PNG"/>
    <m/>
    <m/>
    <n v="1555000"/>
    <m/>
    <m/>
    <n v="0"/>
    <n v="0"/>
    <m/>
    <s v="Opération groupée pour 07 villes _x000a_  - Appel d'offres d'infructuosité publié le 18/11/2024                 - Nouveau cahier des charges visé par la commission sectorielle  du Ministère des  Travaux Publics  le 09/12/2024 "/>
  </r>
  <r>
    <x v="6"/>
    <x v="51"/>
    <m/>
    <s v="025:Transports"/>
    <m/>
    <m/>
    <m/>
    <s v="Réalisation des travaux de doublement de la voie et rectification du tracé pour  augmentation de la vitesse à 160 km/h de la ligne férroviaire Beni Mansour / BEJAIA   (87 km)."/>
    <n v="2012"/>
    <m/>
    <n v="106000000"/>
    <m/>
    <m/>
    <m/>
    <n v="0.25"/>
    <m/>
    <s v="Retard dans la mise en service de l'unité de fabrication de voussoirs,_x000a_retard dans les études d'execution  et les revues d'APD "/>
  </r>
  <r>
    <x v="6"/>
    <x v="51"/>
    <m/>
    <s v="006:Justice"/>
    <m/>
    <m/>
    <m/>
    <s v="Suivi, réalisation et Equipement  d'une cour de Justice "/>
    <n v="2014"/>
    <m/>
    <n v="4500000"/>
    <m/>
    <m/>
    <n v="0"/>
    <n v="0"/>
    <m/>
    <s v="06 Mois pour le Lot gros œuvre, marché en cours de levée de réserves au niveau CWMP"/>
  </r>
  <r>
    <x v="6"/>
    <x v="51"/>
    <m/>
    <s v="027:Santé"/>
    <m/>
    <m/>
    <m/>
    <s v="Etude et réalisation d'un hôpital  60 lits "/>
    <n v="2008"/>
    <m/>
    <n v="1525000"/>
    <m/>
    <m/>
    <n v="0.83"/>
    <n v="1"/>
    <m/>
    <s v="Reste décret de création "/>
  </r>
  <r>
    <x v="6"/>
    <x v="51"/>
    <m/>
    <s v="027:Santé"/>
    <m/>
    <m/>
    <m/>
    <s v=" Réalisation et équipement d'un Centre Anti Cancer"/>
    <n v="2008"/>
    <m/>
    <n v="7282000"/>
    <m/>
    <m/>
    <n v="0.38"/>
    <n v="0.73"/>
    <m/>
    <s v=" Travaux  de construction en cours. Projet necessite une réévaluation de l'ordre de 9.000.000.000 DA pour prendre en charge les équipements et les avenants du volet &quot;réalisation&quot;."/>
  </r>
  <r>
    <x v="6"/>
    <x v="51"/>
    <m/>
    <s v="027:Santé"/>
    <m/>
    <m/>
    <m/>
    <s v="Etude, pour la  Réalisation  d'un Centre Hospitalo Universitaire à Bejaia (500 lits)"/>
    <n v="2014"/>
    <m/>
    <n v="1000000"/>
    <m/>
    <m/>
    <n v="0"/>
    <n v="0"/>
    <m/>
    <m/>
  </r>
  <r>
    <x v="6"/>
    <x v="51"/>
    <m/>
    <s v="027:Santé"/>
    <m/>
    <m/>
    <m/>
    <s v="suivi, Réalisation  d'un Centre Hospitalo Universitaire à Bejaia (500 lits)"/>
    <n v="2014"/>
    <m/>
    <n v="9000000"/>
    <m/>
    <m/>
    <n v="0"/>
    <n v="0"/>
    <m/>
    <s v="à lancer après l'achevement de l'étude "/>
  </r>
  <r>
    <x v="6"/>
    <x v="51"/>
    <m/>
    <s v="027:Santé"/>
    <m/>
    <m/>
    <m/>
    <s v="Réalisation  et éauipement d'une Ecole de formation paramédicale"/>
    <n v="2014"/>
    <m/>
    <n v="1649846"/>
    <m/>
    <m/>
    <n v="0"/>
    <n v="0"/>
    <m/>
    <s v="cahier des charges pour la réalisation visé par CSMP de la santé, AAO déposé au niveau de la'ANEP LE 09/12/2024 "/>
  </r>
  <r>
    <x v="6"/>
    <x v="51"/>
    <m/>
    <s v="015:Sports"/>
    <m/>
    <m/>
    <m/>
    <s v="Etude pour la réalisation d'un stade de 30 000 places couvertes à Bejaia "/>
    <n v="2013"/>
    <m/>
    <n v="410000"/>
    <m/>
    <m/>
    <n v="0"/>
    <n v="0"/>
    <m/>
    <s v="remise des prestations par les bureaux préqualifiés techniquement prévue pour le 09 Février 2025 "/>
  </r>
  <r>
    <x v="6"/>
    <x v="51"/>
    <m/>
    <s v="015:Sports"/>
    <m/>
    <m/>
    <m/>
    <s v="Suivi, réalisation et équipement d'un établissement d'éducation physique et sportif à Amizour 1ière  tranche"/>
    <n v="2023"/>
    <m/>
    <n v="420000"/>
    <m/>
    <m/>
    <n v="0"/>
    <n v="0"/>
    <m/>
    <s v="Cahier des charges visé par le CWMP  pour la 1ière  tranche du projet,"/>
  </r>
  <r>
    <x v="6"/>
    <x v="51"/>
    <m/>
    <s v="010:Affaires Religieuses et Wakfs"/>
    <m/>
    <m/>
    <m/>
    <s v="Etude,suivi; réalisation et équipement d'une mosquée pole à Bejaia "/>
    <n v="2014"/>
    <m/>
    <n v="1000000"/>
    <m/>
    <m/>
    <n v="0"/>
    <n v="0"/>
    <m/>
    <s v="Opération gélée"/>
  </r>
  <r>
    <x v="6"/>
    <x v="52"/>
    <m/>
    <s v="051:Hydraulique"/>
    <m/>
    <m/>
    <s v="N1.051.094.01.4825.000.025.14.004"/>
    <s v="N.K.5.341.2.14.05_x000a_Renforcement  et sécurisation de l'alimentation en eau potable de la wilaya de Constantine"/>
    <n v="1"/>
    <n v="9500000"/>
    <n v="14040000"/>
    <n v="13750790.88806"/>
    <n v="12645874.657339999"/>
    <m/>
    <n v="0.98"/>
    <s v="En cours"/>
    <m/>
  </r>
  <r>
    <x v="6"/>
    <x v="52"/>
    <m/>
    <s v="051:Hydraulique"/>
    <m/>
    <m/>
    <s v="N1.051.096.02.4825.000.025.14.008"/>
    <s v="N.K.5.342.4.14.02_x000a_Calibrage des oueds des zones urbaines de la wilaya de Constantine"/>
    <n v="1"/>
    <n v="15000000"/>
    <n v="17400000"/>
    <n v="16294681.566500001"/>
    <n v="13863330.45283"/>
    <m/>
    <n v="0.75"/>
    <s v="En cours"/>
    <m/>
  </r>
  <r>
    <x v="6"/>
    <x v="53"/>
    <s v="PSD"/>
    <s v="006:Justice"/>
    <s v="Total Programme 022 - Administration Penitentaire"/>
    <s v="Total S.Programme 04 -Soutien administratif "/>
    <m/>
    <s v="SF5.853.3.262.128.07.03 _x000a_Réalisation et équipement D'un établissement pénitentiaire de 300 détenus à Sidi-Hadjes"/>
    <s v="2007"/>
    <m/>
    <n v="2675000"/>
    <n v="2666533"/>
    <n v="2675000"/>
    <m/>
    <n v="0.95"/>
    <s v="En cours"/>
    <m/>
  </r>
  <r>
    <x v="6"/>
    <x v="53"/>
    <s v="PSD"/>
    <s v="012:Enseignement Supérieur et  Recherche Scientifique"/>
    <s v="Total Programme 049 - Enseignement et formation supérieurs"/>
    <s v="Total S.Programme 01 - 1er et 2ème cycles d’enseignement"/>
    <m/>
    <s v="NK5.621.3.262.128.11.13 _x000a_Suivi, réalisation de 6000 places pédagogiques"/>
    <s v="2011"/>
    <m/>
    <n v="2310000"/>
    <n v="4147"/>
    <n v="2310000"/>
    <m/>
    <n v="0"/>
    <s v="Gelée"/>
    <m/>
  </r>
  <r>
    <x v="6"/>
    <x v="53"/>
    <s v="PN 2024"/>
    <s v="012:Enseignement Supérieur et  Recherche Scientifique"/>
    <s v="Total Programme 049 - Enseignement et formation supérieurs"/>
    <s v="Total S.Programme 01 - 1er et 2ème cycles d’enseignement"/>
    <m/>
    <s v="N1.012.049.01.4014.000.028.24.001_x000a_ Réalisation d’une  école normale superieur de 2000 places pédagogique à Bou-saada"/>
    <n v="2024"/>
    <m/>
    <n v="1700000"/>
    <n v="9373.2928400000001"/>
    <n v="1700000"/>
    <m/>
    <n v="0"/>
    <s v="Non lancée"/>
    <m/>
  </r>
  <r>
    <x v="6"/>
    <x v="53"/>
    <s v="PSD"/>
    <s v="015:Sports"/>
    <s v="Total Programme 060 - Sports"/>
    <s v="Total S.Programme 02 - Promotion du sport pour tous et en milieux éducatif et spécialisé"/>
    <m/>
    <s v="NK5.622.8.262.128.14.46 _x000a_Réalisation et équipement lycée sportif à M'sila "/>
    <s v="2014"/>
    <m/>
    <n v="1173000"/>
    <n v="504307"/>
    <n v="1173000"/>
    <m/>
    <n v="0.8"/>
    <s v="En cours"/>
    <m/>
  </r>
  <r>
    <x v="6"/>
    <x v="53"/>
    <s v="PSD"/>
    <s v="019:Industrie et Production Pharmaceutique"/>
    <s v="Total Programme 074 - Appui à l'investissement "/>
    <s v="Total S.Programme 01 - Promotion de l'Investissement"/>
    <m/>
    <s v="NK5.175.4.262.128.11.03 _x000a_Etude, réhabilitation et développement de la Zone d'activité de M'sila"/>
    <s v="2011"/>
    <m/>
    <n v="1650000"/>
    <n v="779027"/>
    <n v="1650000"/>
    <m/>
    <n v="0.55000000000000004"/>
    <s v="En cours"/>
    <m/>
  </r>
  <r>
    <x v="6"/>
    <x v="53"/>
    <s v="PSD"/>
    <s v="019:Industrie et Production Pharmaceutique"/>
    <s v="Total Programme 074 - Appui à l'investissement "/>
    <s v="Total S.Programme 01 - Promotion de l'Investissement"/>
    <m/>
    <s v="SF5.175.4.262.128.14.05 _x000a_Etude, aménagement, réhabilitation et développement de quatre (04) zones d'activité"/>
    <s v="2014"/>
    <m/>
    <n v="1500000"/>
    <n v="1376675"/>
    <n v="1500000"/>
    <m/>
    <n v="0.9"/>
    <s v="En cours"/>
    <m/>
  </r>
  <r>
    <x v="6"/>
    <x v="53"/>
    <s v="PN 2023"/>
    <s v="020:Agriculture, Développement Rural et Pêche"/>
    <s v="Programme 76 :  Agriculture et développement rural"/>
    <s v="Total S.Programme 01 -développement  de l'agriculture"/>
    <m/>
    <s v="S.1.020.076.01.4728.000.028.24.001_x000a_Etude D'adaptation, Suivi, Contrôle et travaux de réalisation et équipements de 07 centres de proximité  pour le stokage intermédiare des céréales au niveau de la wilya de m'sila"/>
    <n v="2023"/>
    <m/>
    <n v="1770799.996"/>
    <n v="1664584.09852"/>
    <n v="1770799.996"/>
    <m/>
    <n v="2E-3"/>
    <s v="En cours"/>
    <m/>
  </r>
  <r>
    <x v="6"/>
    <x v="53"/>
    <s v="PN 2025"/>
    <s v="020:Agriculture, Développement Rural et Pêche"/>
    <s v="Programme 77: Forêts"/>
    <s v="Total S.Programme 03: Lutte contre la désertification et la restauration des terres"/>
    <m/>
    <s v="Mise en oeuvre du plan d'action de la réhabilitation, de l'extension et du développement  du barage vert (3éme tranche) (W.M'sila )"/>
    <n v="2025"/>
    <m/>
    <n v="1187350"/>
    <n v="0"/>
    <n v="1187350"/>
    <m/>
    <n v="0"/>
    <s v="Non indv"/>
    <m/>
  </r>
  <r>
    <x v="6"/>
    <x v="53"/>
    <s v="PSD"/>
    <s v="021:Habitat, Urbanisme et Ville"/>
    <s v="Total Programme 080 - Urbanisme et aménagement"/>
    <s v="Total S.Programme 02 - Aménagement du foncier"/>
    <m/>
    <s v="SF5.721.1.262.128.18.01 _x000a_Travaux de VRD des lotissements crées dans le cadre de développement de l'offre foncière publique dans les wilaya des hauts plateaux"/>
    <s v="2018"/>
    <m/>
    <n v="2000000"/>
    <n v="1970245"/>
    <n v="2000000"/>
    <m/>
    <n v="0.5"/>
    <s v="En cours"/>
    <m/>
  </r>
  <r>
    <x v="6"/>
    <x v="53"/>
    <s v="PN 2024"/>
    <s v="024:Travaux Publics et Infrastructures de Base"/>
    <s v="Total Programme 090 - Infrastructures routières et autoroutières"/>
    <s v="Total S.Programme 001- développement des infrastructures routriées"/>
    <m/>
    <s v="N.1.024.090.01.2028.000.028.24.004_x000a_Réalisation évitement de la ville de Barhoum sur 08 km (W.M'SIIa)"/>
    <n v="2024"/>
    <m/>
    <n v="2100000"/>
    <n v="1717281.1355000001"/>
    <n v="2100000"/>
    <m/>
    <n v="1.8E-3"/>
    <s v="En cours"/>
    <m/>
  </r>
  <r>
    <x v="6"/>
    <x v="53"/>
    <s v="PN 2023"/>
    <s v="024:Travaux Publics et Infrastructures de Base"/>
    <s v="Total Programme 090 - Infrastructures routières et autoroutières"/>
    <s v="Total S.Programme 001- développement des infrastructures routriées"/>
    <m/>
    <s v=" N.1.024.090.01.2028.000.028.23.004_x000a_Réalisation du dédoublement route reliant Bou Saada et El Hamel, distante de 10,5 km"/>
    <n v="2023"/>
    <m/>
    <n v="1620000"/>
    <n v="1477399.06806"/>
    <n v="1620000"/>
    <m/>
    <n v="7.4999999999999997E-3"/>
    <s v="En cours"/>
    <m/>
  </r>
  <r>
    <x v="6"/>
    <x v="53"/>
    <s v="PSD"/>
    <s v="024:Travaux Publics et Infrastructures de Base"/>
    <s v="Total Programme 090 - Infrastructures routières et autoroutières"/>
    <m/>
    <m/>
    <s v="NK5.521.2.262.128.18.14 _x000a_Réalisation du dédoublement de la RN 60/60A ente M'sila - Hammam Dalaa limite wilaya de Bou Arreridj sur 38 km (y compris l'évitement de la ville de Hammam Dalaa sur 10 km)"/>
    <s v="2018"/>
    <m/>
    <n v="3591000"/>
    <n v="2392072"/>
    <n v="3591000"/>
    <m/>
    <n v="0.85"/>
    <s v="Achevée"/>
    <m/>
  </r>
  <r>
    <x v="6"/>
    <x v="53"/>
    <s v="PSD"/>
    <s v="024:Travaux Publics et Infrastructures de Base"/>
    <s v="Total Programme 090 - Infrastructures routières et autoroutières"/>
    <m/>
    <m/>
    <s v="NE5.521.2.262.128.21.01 _x000a_Réalisation de l'évitement Nord/Est de la ville de Boussaada, Maadher -RN46-RN08 sur 15 KM (2eme Tranche)"/>
    <s v="2021"/>
    <m/>
    <n v="1335814"/>
    <n v="1281251"/>
    <n v="1335814"/>
    <m/>
    <n v="0.98"/>
    <s v="En cours"/>
    <m/>
  </r>
  <r>
    <x v="6"/>
    <x v="53"/>
    <s v="PSD"/>
    <s v="024:Travaux Publics et Infrastructures de Base"/>
    <s v="Total Programme 090 - Infrastructures routières et autoroutières"/>
    <m/>
    <m/>
    <s v="NE5.521.2.262.128.18.13 _x000a_Réalisation de l'évitement Nord/Est de la ville de Boussaada, Maadher -RN46-RN08 sur 15 KM (1ere Tranche)"/>
    <s v="2018"/>
    <m/>
    <n v="1100000"/>
    <n v="1098422"/>
    <n v="1100000"/>
    <m/>
    <n v="1"/>
    <s v="Achevée"/>
    <m/>
  </r>
  <r>
    <x v="6"/>
    <x v="53"/>
    <s v="PSD"/>
    <s v="024:Travaux Publics et Infrastructures de Base"/>
    <m/>
    <m/>
    <m/>
    <s v="NL5.527.2.262.128.15.01 _x000a_Construction et extension de l' Aérodrome de Bou-saada (Ain Eddis) M'sila"/>
    <s v="2015"/>
    <m/>
    <n v="5434000"/>
    <n v="5380656"/>
    <n v="5434000"/>
    <m/>
    <n v="0.86"/>
    <s v="En cours"/>
    <m/>
  </r>
  <r>
    <x v="6"/>
    <x v="53"/>
    <s v="PSD"/>
    <s v="027:Santé"/>
    <m/>
    <m/>
    <m/>
    <s v="SF5.731.1.262.128.14.11 _x000a_Etude, suivi, réalisation et équipement d'un hôpital 240 lits à M'sila"/>
    <s v="2014"/>
    <m/>
    <n v="7681000"/>
    <n v="5017204"/>
    <n v="7681000"/>
    <m/>
    <n v="0.9"/>
    <s v="En cours"/>
    <m/>
  </r>
  <r>
    <x v="6"/>
    <x v="53"/>
    <s v="PSD"/>
    <s v="027:Santé"/>
    <m/>
    <m/>
    <m/>
    <s v="NE5.731.1.262.128.17.11 _x000a_Etude, suivi et réalisation d'un hôpital de 240 lits à Sidi Aissa"/>
    <s v="2017"/>
    <m/>
    <n v="6775000"/>
    <n v="6279844"/>
    <n v="6775000"/>
    <m/>
    <n v="0.95"/>
    <s v="En cours"/>
    <m/>
  </r>
  <r>
    <x v="6"/>
    <x v="53"/>
    <s v="PSD"/>
    <s v="027:Santé"/>
    <m/>
    <m/>
    <m/>
    <s v="SF5.731.1.262.128.14.12 _x000a_Etude, suivi, réalisation et équipement d'un complexe mère et enfant à Bou-saada"/>
    <s v="2014"/>
    <m/>
    <n v="3392000"/>
    <n v="3168642"/>
    <n v="3392000"/>
    <m/>
    <n v="0.96"/>
    <s v="En cours"/>
    <m/>
  </r>
  <r>
    <x v="6"/>
    <x v="53"/>
    <s v="PSD"/>
    <s v="027:Santé"/>
    <m/>
    <m/>
    <m/>
    <s v="NK5.731.1.262.128.10.10 _x000a_Réalisation d'un Hôpital 60 lits à Hammam-Dalaa"/>
    <s v="2010"/>
    <m/>
    <n v="1779000"/>
    <n v="1537215"/>
    <n v="1779000"/>
    <m/>
    <n v="0.95"/>
    <s v="En cours"/>
    <m/>
  </r>
  <r>
    <x v="6"/>
    <x v="53"/>
    <s v="PN 2025"/>
    <s v="027:Santé"/>
    <m/>
    <m/>
    <m/>
    <s v="Acquisition des équipements  médicaux  au  profit  du L'hôpital 240 lits de M'sila"/>
    <n v="2025"/>
    <m/>
    <n v="1640000"/>
    <n v="0"/>
    <n v="1640000"/>
    <m/>
    <n v="0"/>
    <s v="Non indv"/>
    <m/>
  </r>
  <r>
    <x v="6"/>
    <x v="53"/>
    <s v="PN 2024"/>
    <s v="027:Santé"/>
    <m/>
    <m/>
    <m/>
    <s v="N.1.027.105.01.2026.000.028.24.007_x000a_Acquisition des équipements médicaux au profit du L'hôpital 240 lits de Sidi Aissa (W. M'sila)"/>
    <n v="2024"/>
    <m/>
    <n v="1200000"/>
    <n v="5818.7330000000002"/>
    <n v="1200000"/>
    <m/>
    <n v="0"/>
    <s v="Non lancée"/>
    <m/>
  </r>
  <r>
    <x v="6"/>
    <x v="53"/>
    <s v="PN 2024"/>
    <s v="051:Hydraulique"/>
    <m/>
    <m/>
    <m/>
    <s v="N.1.051.093.01.2.028.000.028.24.003_x000a_Réalisation, Equipements, électrification et raccordements de 6000 ml de forages à travers seize (16) communes (W M'sila)"/>
    <n v="2024"/>
    <m/>
    <n v="1000000"/>
    <n v="599824.10398000001"/>
    <n v="1000000"/>
    <m/>
    <n v="1E-3"/>
    <s v="En cours"/>
    <m/>
  </r>
  <r>
    <x v="6"/>
    <x v="53"/>
    <s v="PSD"/>
    <s v="051:Hydraulique"/>
    <m/>
    <m/>
    <m/>
    <s v="SF5.323.6.262.128.14.08 _x000a_Renforcement en A.E.P de la ville de M'sila à partir de Birine et du transfert Koudiet Acerdoune : - - Réalisation adduction principale à partir du réservoir tampon vers M'sila (2eme tranche)"/>
    <s v="2014"/>
    <m/>
    <n v="2900000"/>
    <n v="2796283"/>
    <n v="2900000"/>
    <m/>
    <n v="1"/>
    <s v="En cours"/>
    <m/>
  </r>
  <r>
    <x v="6"/>
    <x v="53"/>
    <s v="PSD"/>
    <s v="051:Hydraulique"/>
    <m/>
    <m/>
    <m/>
    <s v="NE5.323.6.262.128.17.09 _x000a_Renforcement en AEP de la ville de Boussaada à partir du transfert Koudiat Acerdoune via le réservoir de charge le Ain lahdjal"/>
    <s v="2017"/>
    <m/>
    <n v="1880000"/>
    <n v="1566968"/>
    <n v="1880000"/>
    <m/>
    <n v="1"/>
    <s v="En cours"/>
    <m/>
  </r>
  <r>
    <x v="6"/>
    <x v="53"/>
    <s v="PSD"/>
    <s v="051:Hydraulique"/>
    <m/>
    <m/>
    <m/>
    <s v="NK5.342.3.262.128.10.03 _x000a_Réalisation de la S.T.E.P de Sidi-aissa"/>
    <s v="2010"/>
    <m/>
    <n v="1700000"/>
    <n v="1675348"/>
    <n v="1700000"/>
    <m/>
    <n v="1"/>
    <s v="En cours"/>
    <m/>
  </r>
  <r>
    <x v="6"/>
    <x v="53"/>
    <s v="PSD"/>
    <s v="051:Hydraulique"/>
    <m/>
    <m/>
    <m/>
    <s v="SF5.342.2.262.128.14.23 _x000a_Réalisation des travaux d'assainissement de 10 centres ruraux et urbains"/>
    <s v="2014"/>
    <m/>
    <n v="1000000"/>
    <n v="999011"/>
    <n v="1000000"/>
    <m/>
    <n v="0.96"/>
    <s v="En cours"/>
    <m/>
  </r>
  <r>
    <x v="6"/>
    <x v="53"/>
    <s v="PN 2024"/>
    <s v="051:Hydraulique"/>
    <m/>
    <m/>
    <m/>
    <s v="Realisation de deux systémes d'épurations communes D'Oouled Derradj et Ain El Hadjel"/>
    <n v="2024"/>
    <m/>
    <n v="3500000"/>
    <n v="0"/>
    <n v="3500000"/>
    <m/>
    <n v="0"/>
    <s v="Non ind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eau croisé dynamique1" cacheId="1"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F7708" firstHeaderRow="0" firstDataRow="1" firstDataCol="1"/>
  <pivotFields count="17">
    <pivotField axis="axisRow" showAll="0">
      <items count="8">
        <item x="0"/>
        <item x="3"/>
        <item x="1"/>
        <item x="5"/>
        <item x="4"/>
        <item x="2"/>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axis="axisRow" showAll="0">
      <items count="19">
        <item x="3"/>
        <item x="11"/>
        <item x="9"/>
        <item x="14"/>
        <item x="8"/>
        <item x="7"/>
        <item x="16"/>
        <item x="15"/>
        <item x="17"/>
        <item x="5"/>
        <item x="12"/>
        <item x="13"/>
        <item x="4"/>
        <item x="2"/>
        <item x="6"/>
        <item x="1"/>
        <item x="10"/>
        <item x="0"/>
        <item t="default"/>
      </items>
    </pivotField>
    <pivotField axis="axisRow" showAll="0">
      <items count="21">
        <item m="1" x="19"/>
        <item x="2"/>
        <item x="9"/>
        <item x="18"/>
        <item x="13"/>
        <item x="7"/>
        <item x="16"/>
        <item x="0"/>
        <item x="4"/>
        <item x="15"/>
        <item x="10"/>
        <item x="6"/>
        <item x="3"/>
        <item x="17"/>
        <item x="1"/>
        <item x="14"/>
        <item x="8"/>
        <item x="12"/>
        <item x="5"/>
        <item x="11"/>
        <item t="default"/>
      </items>
    </pivotField>
    <pivotField axis="axisRow" showAll="0">
      <items count="198">
        <item x="166"/>
        <item x="167"/>
        <item x="34"/>
        <item x="32"/>
        <item x="99"/>
        <item x="33"/>
        <item x="158"/>
        <item x="35"/>
        <item x="114"/>
        <item x="162"/>
        <item x="36"/>
        <item x="107"/>
        <item x="136"/>
        <item x="76"/>
        <item x="2"/>
        <item x="180"/>
        <item x="77"/>
        <item x="139"/>
        <item x="181"/>
        <item x="78"/>
        <item x="135"/>
        <item x="141"/>
        <item x="29"/>
        <item x="169"/>
        <item x="182"/>
        <item x="170"/>
        <item x="6"/>
        <item x="171"/>
        <item x="0"/>
        <item x="183"/>
        <item x="184"/>
        <item x="172"/>
        <item x="140"/>
        <item x="179"/>
        <item x="30"/>
        <item x="79"/>
        <item x="3"/>
        <item x="80"/>
        <item x="173"/>
        <item x="185"/>
        <item x="81"/>
        <item x="26"/>
        <item x="164"/>
        <item x="165"/>
        <item x="175"/>
        <item x="1"/>
        <item x="82"/>
        <item x="174"/>
        <item x="186"/>
        <item x="5"/>
        <item x="188"/>
        <item x="178"/>
        <item x="84"/>
        <item x="177"/>
        <item x="7"/>
        <item x="187"/>
        <item x="83"/>
        <item x="176"/>
        <item x="4"/>
        <item x="27"/>
        <item x="28"/>
        <item x="74"/>
        <item x="90"/>
        <item x="92"/>
        <item x="75"/>
        <item x="16"/>
        <item x="68"/>
        <item x="150"/>
        <item x="151"/>
        <item x="31"/>
        <item x="116"/>
        <item x="156"/>
        <item x="96"/>
        <item x="17"/>
        <item x="19"/>
        <item x="67"/>
        <item x="117"/>
        <item x="128"/>
        <item x="118"/>
        <item x="24"/>
        <item x="155"/>
        <item x="129"/>
        <item x="142"/>
        <item x="102"/>
        <item x="15"/>
        <item x="104"/>
        <item x="115"/>
        <item x="130"/>
        <item x="131"/>
        <item x="168"/>
        <item x="161"/>
        <item x="98"/>
        <item x="14"/>
        <item x="69"/>
        <item x="73"/>
        <item x="143"/>
        <item x="144"/>
        <item x="106"/>
        <item x="100"/>
        <item x="101"/>
        <item x="125"/>
        <item x="108"/>
        <item x="109"/>
        <item x="122"/>
        <item x="121"/>
        <item x="120"/>
        <item x="103"/>
        <item x="159"/>
        <item x="160"/>
        <item x="110"/>
        <item x="111"/>
        <item x="105"/>
        <item x="123"/>
        <item x="132"/>
        <item x="154"/>
        <item x="152"/>
        <item x="138"/>
        <item x="137"/>
        <item x="112"/>
        <item x="153"/>
        <item x="149"/>
        <item x="37"/>
        <item x="133"/>
        <item x="126"/>
        <item x="124"/>
        <item x="18"/>
        <item x="85"/>
        <item x="86"/>
        <item x="87"/>
        <item x="97"/>
        <item x="51"/>
        <item x="52"/>
        <item x="53"/>
        <item x="43"/>
        <item x="46"/>
        <item x="44"/>
        <item x="45"/>
        <item x="49"/>
        <item x="47"/>
        <item x="50"/>
        <item x="48"/>
        <item x="64"/>
        <item x="66"/>
        <item x="65"/>
        <item x="42"/>
        <item x="41"/>
        <item x="54"/>
        <item x="55"/>
        <item x="56"/>
        <item x="57"/>
        <item x="58"/>
        <item x="25"/>
        <item x="59"/>
        <item x="20"/>
        <item x="60"/>
        <item x="22"/>
        <item x="62"/>
        <item x="89"/>
        <item x="23"/>
        <item x="63"/>
        <item x="88"/>
        <item x="21"/>
        <item x="61"/>
        <item x="193"/>
        <item x="194"/>
        <item x="40"/>
        <item x="10"/>
        <item x="13"/>
        <item x="9"/>
        <item x="12"/>
        <item x="11"/>
        <item x="38"/>
        <item x="39"/>
        <item x="147"/>
        <item x="148"/>
        <item x="145"/>
        <item x="146"/>
        <item x="127"/>
        <item x="157"/>
        <item x="119"/>
        <item x="113"/>
        <item x="134"/>
        <item x="94"/>
        <item x="71"/>
        <item x="91"/>
        <item x="189"/>
        <item x="190"/>
        <item x="191"/>
        <item x="192"/>
        <item x="195"/>
        <item x="196"/>
        <item x="95"/>
        <item x="72"/>
        <item x="93"/>
        <item x="70"/>
        <item x="163"/>
        <item x="8"/>
        <item t="default"/>
      </items>
    </pivotField>
    <pivotField axis="axisRow" showAll="0">
      <items count="178">
        <item x="61"/>
        <item x="158"/>
        <item x="137"/>
        <item x="132"/>
        <item x="88"/>
        <item x="144"/>
        <item x="81"/>
        <item x="48"/>
        <item x="53"/>
        <item x="51"/>
        <item x="49"/>
        <item x="54"/>
        <item x="55"/>
        <item x="47"/>
        <item x="161"/>
        <item x="168"/>
        <item x="166"/>
        <item x="165"/>
        <item x="163"/>
        <item x="162"/>
        <item x="167"/>
        <item x="164"/>
        <item x="160"/>
        <item x="140"/>
        <item x="141"/>
        <item x="156"/>
        <item x="157"/>
        <item x="153"/>
        <item x="152"/>
        <item x="145"/>
        <item x="149"/>
        <item x="148"/>
        <item x="154"/>
        <item x="150"/>
        <item x="159"/>
        <item x="155"/>
        <item x="50"/>
        <item x="52"/>
        <item x="46"/>
        <item x="151"/>
        <item x="146"/>
        <item x="113"/>
        <item x="109"/>
        <item x="115"/>
        <item x="147"/>
        <item x="114"/>
        <item x="110"/>
        <item x="142"/>
        <item x="43"/>
        <item x="69"/>
        <item x="124"/>
        <item x="125"/>
        <item x="90"/>
        <item x="130"/>
        <item x="66"/>
        <item x="135"/>
        <item x="41"/>
        <item x="91"/>
        <item x="102"/>
        <item x="92"/>
        <item x="73"/>
        <item x="38"/>
        <item x="67"/>
        <item x="143"/>
        <item x="136"/>
        <item x="129"/>
        <item x="103"/>
        <item x="116"/>
        <item x="76"/>
        <item x="78"/>
        <item x="138"/>
        <item x="8"/>
        <item x="89"/>
        <item x="104"/>
        <item x="105"/>
        <item x="42"/>
        <item x="117"/>
        <item x="118"/>
        <item x="80"/>
        <item x="74"/>
        <item x="75"/>
        <item x="99"/>
        <item x="82"/>
        <item x="83"/>
        <item x="96"/>
        <item x="95"/>
        <item x="94"/>
        <item x="77"/>
        <item x="133"/>
        <item x="134"/>
        <item x="84"/>
        <item x="85"/>
        <item x="79"/>
        <item x="97"/>
        <item x="106"/>
        <item x="128"/>
        <item x="126"/>
        <item x="112"/>
        <item x="111"/>
        <item x="86"/>
        <item x="127"/>
        <item x="123"/>
        <item x="7"/>
        <item x="107"/>
        <item x="100"/>
        <item x="98"/>
        <item x="64"/>
        <item x="39"/>
        <item x="68"/>
        <item x="45"/>
        <item x="65"/>
        <item x="121"/>
        <item x="122"/>
        <item x="119"/>
        <item x="120"/>
        <item x="101"/>
        <item x="131"/>
        <item x="36"/>
        <item x="93"/>
        <item x="11"/>
        <item x="10"/>
        <item x="87"/>
        <item x="108"/>
        <item x="72"/>
        <item x="62"/>
        <item x="40"/>
        <item x="4"/>
        <item x="71"/>
        <item x="70"/>
        <item x="21"/>
        <item x="22"/>
        <item x="20"/>
        <item x="34"/>
        <item x="35"/>
        <item x="33"/>
        <item x="1"/>
        <item x="3"/>
        <item x="24"/>
        <item x="31"/>
        <item x="29"/>
        <item x="27"/>
        <item x="25"/>
        <item x="30"/>
        <item x="28"/>
        <item x="26"/>
        <item x="32"/>
        <item x="2"/>
        <item x="23"/>
        <item x="59"/>
        <item x="57"/>
        <item x="58"/>
        <item x="60"/>
        <item x="56"/>
        <item x="6"/>
        <item x="5"/>
        <item x="17"/>
        <item x="18"/>
        <item x="13"/>
        <item x="16"/>
        <item x="14"/>
        <item x="19"/>
        <item x="15"/>
        <item x="12"/>
        <item x="9"/>
        <item x="63"/>
        <item x="37"/>
        <item x="44"/>
        <item x="176"/>
        <item x="170"/>
        <item x="172"/>
        <item x="173"/>
        <item x="175"/>
        <item x="171"/>
        <item x="174"/>
        <item x="169"/>
        <item x="139"/>
        <item x="0"/>
        <item t="default"/>
      </items>
    </pivotField>
    <pivotField axis="axisRow" showAll="0">
      <items count="321">
        <item x="14"/>
        <item x="40"/>
        <item x="37"/>
        <item x="33"/>
        <item x="83"/>
        <item x="55"/>
        <item x="21"/>
        <item x="195"/>
        <item x="151"/>
        <item x="259"/>
        <item x="262"/>
        <item x="255"/>
        <item x="253"/>
        <item x="256"/>
        <item x="74"/>
        <item x="50"/>
        <item x="51"/>
        <item x="60"/>
        <item x="63"/>
        <item x="64"/>
        <item x="173"/>
        <item x="61"/>
        <item x="176"/>
        <item x="171"/>
        <item x="62"/>
        <item x="178"/>
        <item x="177"/>
        <item x="172"/>
        <item x="265"/>
        <item x="187"/>
        <item x="188"/>
        <item x="239"/>
        <item x="153"/>
        <item x="193"/>
        <item x="100"/>
        <item x="102"/>
        <item x="103"/>
        <item x="104"/>
        <item x="108"/>
        <item x="111"/>
        <item x="154"/>
        <item x="165"/>
        <item x="155"/>
        <item x="192"/>
        <item x="166"/>
        <item x="179"/>
        <item x="140"/>
        <item x="274"/>
        <item x="270"/>
        <item x="273"/>
        <item x="142"/>
        <item x="152"/>
        <item x="167"/>
        <item x="241"/>
        <item x="284"/>
        <item x="244"/>
        <item x="279"/>
        <item x="221"/>
        <item x="278"/>
        <item x="112"/>
        <item x="280"/>
        <item x="277"/>
        <item x="168"/>
        <item x="286"/>
        <item x="267"/>
        <item x="20"/>
        <item x="180"/>
        <item x="214"/>
        <item x="213"/>
        <item x="181"/>
        <item x="144"/>
        <item x="138"/>
        <item x="254"/>
        <item x="139"/>
        <item x="264"/>
        <item x="162"/>
        <item x="145"/>
        <item x="146"/>
        <item x="257"/>
        <item x="159"/>
        <item x="158"/>
        <item x="157"/>
        <item x="141"/>
        <item x="19"/>
        <item x="196"/>
        <item x="197"/>
        <item x="147"/>
        <item x="18"/>
        <item x="148"/>
        <item x="143"/>
        <item x="160"/>
        <item x="58"/>
        <item x="59"/>
        <item x="57"/>
        <item x="52"/>
        <item x="53"/>
        <item x="54"/>
        <item x="65"/>
        <item x="87"/>
        <item x="88"/>
        <item x="66"/>
        <item x="76"/>
        <item x="73"/>
        <item x="77"/>
        <item x="67"/>
        <item x="68"/>
        <item x="85"/>
        <item x="86"/>
        <item x="242"/>
        <item x="79"/>
        <item x="80"/>
        <item x="208"/>
        <item x="243"/>
        <item x="169"/>
        <item x="90"/>
        <item x="91"/>
        <item x="92"/>
        <item x="44"/>
        <item x="45"/>
        <item x="71"/>
        <item x="69"/>
        <item x="84"/>
        <item x="72"/>
        <item x="75"/>
        <item x="114"/>
        <item x="137"/>
        <item x="39"/>
        <item x="113"/>
        <item x="1"/>
        <item x="252"/>
        <item x="97"/>
        <item x="191"/>
        <item x="98"/>
        <item x="118"/>
        <item x="2"/>
        <item x="99"/>
        <item x="263"/>
        <item x="119"/>
        <item x="101"/>
        <item x="189"/>
        <item x="31"/>
        <item x="175"/>
        <item x="174"/>
        <item x="149"/>
        <item x="124"/>
        <item x="122"/>
        <item x="131"/>
        <item x="130"/>
        <item x="128"/>
        <item x="125"/>
        <item x="121"/>
        <item x="132"/>
        <item x="123"/>
        <item x="126"/>
        <item x="127"/>
        <item x="5"/>
        <item x="4"/>
        <item x="105"/>
        <item x="261"/>
        <item x="16"/>
        <item x="190"/>
        <item x="133"/>
        <item x="129"/>
        <item x="6"/>
        <item x="135"/>
        <item x="106"/>
        <item x="107"/>
        <item x="186"/>
        <item x="136"/>
        <item x="318"/>
        <item x="8"/>
        <item x="319"/>
        <item x="212"/>
        <item x="25"/>
        <item x="27"/>
        <item x="49"/>
        <item x="48"/>
        <item x="24"/>
        <item x="56"/>
        <item x="28"/>
        <item x="232"/>
        <item x="93"/>
        <item x="215"/>
        <item x="201"/>
        <item x="94"/>
        <item x="298"/>
        <item x="297"/>
        <item x="300"/>
        <item x="299"/>
        <item x="41"/>
        <item x="42"/>
        <item x="30"/>
        <item x="203"/>
        <item x="202"/>
        <item x="206"/>
        <item x="308"/>
        <item x="204"/>
        <item x="205"/>
        <item x="314"/>
        <item x="236"/>
        <item x="216"/>
        <item x="209"/>
        <item x="305"/>
        <item x="289"/>
        <item x="301"/>
        <item x="302"/>
        <item x="309"/>
        <item x="310"/>
        <item x="38"/>
        <item x="291"/>
        <item x="292"/>
        <item x="223"/>
        <item x="222"/>
        <item x="220"/>
        <item x="219"/>
        <item x="237"/>
        <item x="234"/>
        <item x="23"/>
        <item x="290"/>
        <item x="163"/>
        <item x="161"/>
        <item x="46"/>
        <item x="249"/>
        <item x="248"/>
        <item x="198"/>
        <item x="200"/>
        <item x="199"/>
        <item x="250"/>
        <item x="317"/>
        <item x="29"/>
        <item x="306"/>
        <item x="218"/>
        <item x="295"/>
        <item x="294"/>
        <item x="34"/>
        <item x="35"/>
        <item x="224"/>
        <item x="312"/>
        <item x="246"/>
        <item x="238"/>
        <item x="235"/>
        <item x="226"/>
        <item x="230"/>
        <item x="233"/>
        <item x="227"/>
        <item x="225"/>
        <item x="245"/>
        <item x="316"/>
        <item x="217"/>
        <item x="210"/>
        <item x="211"/>
        <item x="207"/>
        <item x="32"/>
        <item x="247"/>
        <item x="251"/>
        <item x="110"/>
        <item x="260"/>
        <item x="272"/>
        <item x="184"/>
        <item x="185"/>
        <item x="182"/>
        <item x="183"/>
        <item x="266"/>
        <item x="275"/>
        <item x="109"/>
        <item x="269"/>
        <item x="258"/>
        <item x="164"/>
        <item x="194"/>
        <item x="271"/>
        <item x="231"/>
        <item x="268"/>
        <item x="156"/>
        <item x="17"/>
        <item x="43"/>
        <item x="78"/>
        <item x="81"/>
        <item x="82"/>
        <item x="70"/>
        <item x="89"/>
        <item x="116"/>
        <item x="117"/>
        <item x="115"/>
        <item x="95"/>
        <item x="96"/>
        <item x="150"/>
        <item x="170"/>
        <item x="9"/>
        <item x="10"/>
        <item x="11"/>
        <item x="120"/>
        <item x="3"/>
        <item x="15"/>
        <item x="36"/>
        <item x="7"/>
        <item x="12"/>
        <item x="134"/>
        <item x="13"/>
        <item x="47"/>
        <item x="22"/>
        <item x="26"/>
        <item x="296"/>
        <item x="315"/>
        <item x="307"/>
        <item x="304"/>
        <item x="303"/>
        <item x="311"/>
        <item x="313"/>
        <item x="293"/>
        <item x="285"/>
        <item x="228"/>
        <item x="229"/>
        <item x="283"/>
        <item x="281"/>
        <item x="282"/>
        <item x="276"/>
        <item x="240"/>
        <item x="287"/>
        <item x="288"/>
        <item x="0"/>
        <item t="default"/>
      </items>
    </pivotField>
    <pivotField axis="axisRow" showAll="0">
      <items count="594">
        <item x="79"/>
        <item x="69"/>
        <item x="66"/>
        <item x="452"/>
        <item x="321"/>
        <item x="371"/>
        <item x="500"/>
        <item x="502"/>
        <item x="480"/>
        <item x="499"/>
        <item x="70"/>
        <item x="68"/>
        <item x="187"/>
        <item x="473"/>
        <item x="67"/>
        <item x="13"/>
        <item x="470"/>
        <item x="576"/>
        <item x="300"/>
        <item x="93"/>
        <item x="255"/>
        <item x="552"/>
        <item x="553"/>
        <item x="559"/>
        <item x="194"/>
        <item x="193"/>
        <item x="195"/>
        <item x="200"/>
        <item x="537"/>
        <item x="248"/>
        <item x="278"/>
        <item x="281"/>
        <item x="276"/>
        <item x="283"/>
        <item x="282"/>
        <item x="277"/>
        <item x="348"/>
        <item x="506"/>
        <item x="445"/>
        <item x="132"/>
        <item x="585"/>
        <item x="465"/>
        <item x="163"/>
        <item x="292"/>
        <item x="293"/>
        <item x="554"/>
        <item x="402"/>
        <item x="34"/>
        <item x="231"/>
        <item x="257"/>
        <item x="77"/>
        <item x="298"/>
        <item x="57"/>
        <item x="8"/>
        <item x="534"/>
        <item x="419"/>
        <item x="162"/>
        <item x="161"/>
        <item x="511"/>
        <item x="357"/>
        <item x="527"/>
        <item x="528"/>
        <item x="403"/>
        <item x="27"/>
        <item x="344"/>
        <item x="417"/>
        <item x="136"/>
        <item x="167"/>
        <item x="166"/>
        <item x="258"/>
        <item x="269"/>
        <item x="168"/>
        <item x="22"/>
        <item x="43"/>
        <item x="397"/>
        <item x="130"/>
        <item x="259"/>
        <item x="160"/>
        <item x="388"/>
        <item x="297"/>
        <item x="347"/>
        <item x="270"/>
        <item x="72"/>
        <item x="284"/>
        <item x="80"/>
        <item x="243"/>
        <item x="386"/>
        <item x="245"/>
        <item x="401"/>
        <item x="353"/>
        <item x="443"/>
        <item x="379"/>
        <item x="60"/>
        <item x="395"/>
        <item x="30"/>
        <item x="377"/>
        <item x="256"/>
        <item x="271"/>
        <item x="71"/>
        <item x="555"/>
        <item x="369"/>
        <item x="171"/>
        <item x="436"/>
        <item x="441"/>
        <item x="373"/>
        <item x="398"/>
        <item x="558"/>
        <item x="446"/>
        <item x="208"/>
        <item x="330"/>
        <item x="175"/>
        <item x="464"/>
        <item x="46"/>
        <item x="374"/>
        <item x="345"/>
        <item x="125"/>
        <item x="335"/>
        <item x="333"/>
        <item x="4"/>
        <item x="411"/>
        <item x="316"/>
        <item x="225"/>
        <item x="314"/>
        <item x="0"/>
        <item x="224"/>
        <item x="2"/>
        <item x="326"/>
        <item x="214"/>
        <item x="352"/>
        <item x="76"/>
        <item x="356"/>
        <item x="122"/>
        <item x="428"/>
        <item x="322"/>
        <item x="560"/>
        <item x="181"/>
        <item x="418"/>
        <item x="416"/>
        <item x="33"/>
        <item x="482"/>
        <item x="415"/>
        <item x="137"/>
        <item x="501"/>
        <item x="229"/>
        <item x="133"/>
        <item x="444"/>
        <item x="481"/>
        <item x="165"/>
        <item x="468"/>
        <item x="407"/>
        <item x="431"/>
        <item x="213"/>
        <item x="432"/>
        <item x="429"/>
        <item x="406"/>
        <item x="207"/>
        <item x="59"/>
        <item x="364"/>
        <item x="359"/>
        <item x="366"/>
        <item x="365"/>
        <item x="308"/>
        <item x="18"/>
        <item x="17"/>
        <item x="131"/>
        <item x="41"/>
        <item x="378"/>
        <item x="36"/>
        <item x="176"/>
        <item x="178"/>
        <item x="451"/>
        <item x="272"/>
        <item x="129"/>
        <item x="382"/>
        <item x="5"/>
        <item x="346"/>
        <item x="23"/>
        <item x="503"/>
        <item x="479"/>
        <item x="485"/>
        <item x="563"/>
        <item x="20"/>
        <item x="42"/>
        <item x="44"/>
        <item x="477"/>
        <item x="496"/>
        <item x="414"/>
        <item x="232"/>
        <item x="389"/>
        <item x="439"/>
        <item x="78"/>
        <item x="420"/>
        <item x="172"/>
        <item x="573"/>
        <item x="311"/>
        <item x="221"/>
        <item x="218"/>
        <item x="307"/>
        <item x="381"/>
        <item x="495"/>
        <item x="456"/>
        <item x="459"/>
        <item x="461"/>
        <item x="460"/>
        <item x="462"/>
        <item x="454"/>
        <item x="285"/>
        <item x="453"/>
        <item x="286"/>
        <item x="455"/>
        <item x="457"/>
        <item x="233"/>
        <item x="87"/>
        <item x="88"/>
        <item x="508"/>
        <item x="509"/>
        <item x="247"/>
        <item x="90"/>
        <item x="138"/>
        <item x="469"/>
        <item x="241"/>
        <item x="140"/>
        <item x="510"/>
        <item x="95"/>
        <item x="94"/>
        <item x="141"/>
        <item x="97"/>
        <item x="96"/>
        <item x="143"/>
        <item x="471"/>
        <item x="472"/>
        <item x="99"/>
        <item x="101"/>
        <item x="144"/>
        <item x="512"/>
        <item x="513"/>
        <item x="102"/>
        <item x="103"/>
        <item x="104"/>
        <item x="242"/>
        <item x="266"/>
        <item x="249"/>
        <item x="250"/>
        <item x="474"/>
        <item x="110"/>
        <item x="111"/>
        <item x="155"/>
        <item x="263"/>
        <item x="262"/>
        <item x="261"/>
        <item x="575"/>
        <item x="244"/>
        <item x="301"/>
        <item x="302"/>
        <item x="251"/>
        <item x="146"/>
        <item x="514"/>
        <item x="515"/>
        <item x="234"/>
        <item x="252"/>
        <item x="246"/>
        <item x="235"/>
        <item x="236"/>
        <item x="237"/>
        <item x="516"/>
        <item x="517"/>
        <item x="586"/>
        <item x="147"/>
        <item x="148"/>
        <item x="149"/>
        <item x="518"/>
        <item x="519"/>
        <item x="520"/>
        <item x="238"/>
        <item x="239"/>
        <item x="113"/>
        <item x="114"/>
        <item x="156"/>
        <item x="157"/>
        <item x="587"/>
        <item x="152"/>
        <item x="521"/>
        <item x="240"/>
        <item x="264"/>
        <item x="153"/>
        <item x="154"/>
        <item x="115"/>
        <item x="158"/>
        <item x="564"/>
        <item x="565"/>
        <item x="323"/>
        <item x="324"/>
        <item x="325"/>
        <item x="203"/>
        <item x="204"/>
        <item x="327"/>
        <item x="273"/>
        <item x="328"/>
        <item x="329"/>
        <item x="205"/>
        <item x="206"/>
        <item x="189"/>
        <item x="467"/>
        <item x="296"/>
        <item x="568"/>
        <item x="294"/>
        <item x="280"/>
        <item x="279"/>
        <item x="253"/>
        <item x="192"/>
        <item x="295"/>
        <item x="478"/>
        <item x="197"/>
        <item x="198"/>
        <item x="291"/>
        <item x="475"/>
        <item x="201"/>
        <item x="476"/>
        <item x="589"/>
        <item x="523"/>
        <item x="579"/>
        <item x="578"/>
        <item x="116"/>
        <item x="582"/>
        <item x="437"/>
        <item x="438"/>
        <item x="449"/>
        <item x="463"/>
        <item x="530"/>
        <item x="531"/>
        <item x="440"/>
        <item x="274"/>
        <item x="267"/>
        <item x="265"/>
        <item x="570"/>
        <item x="524"/>
        <item x="590"/>
        <item x="577"/>
        <item x="567"/>
        <item x="569"/>
        <item x="529"/>
        <item x="584"/>
        <item x="118"/>
        <item x="430"/>
        <item x="522"/>
        <item x="580"/>
        <item x="448"/>
        <item x="73"/>
        <item x="312"/>
        <item x="550"/>
        <item x="540"/>
        <item x="546"/>
        <item x="541"/>
        <item x="313"/>
        <item x="421"/>
        <item x="45"/>
        <item x="387"/>
        <item x="35"/>
        <item x="50"/>
        <item x="1"/>
        <item x="170"/>
        <item x="562"/>
        <item x="182"/>
        <item x="544"/>
        <item x="493"/>
        <item x="135"/>
        <item x="362"/>
        <item x="363"/>
        <item x="376"/>
        <item x="39"/>
        <item x="38"/>
        <item x="545"/>
        <item x="538"/>
        <item x="332"/>
        <item x="396"/>
        <item x="212"/>
        <item x="498"/>
        <item x="507"/>
        <item x="551"/>
        <item x="549"/>
        <item x="400"/>
        <item x="548"/>
        <item x="547"/>
        <item x="486"/>
        <item x="488"/>
        <item x="62"/>
        <item x="124"/>
        <item x="372"/>
        <item x="61"/>
        <item x="368"/>
        <item x="487"/>
        <item x="489"/>
        <item x="410"/>
        <item x="164"/>
        <item x="82"/>
        <item x="7"/>
        <item x="81"/>
        <item x="32"/>
        <item x="31"/>
        <item x="433"/>
        <item x="123"/>
        <item x="179"/>
        <item x="422"/>
        <item x="10"/>
        <item x="226"/>
        <item x="426"/>
        <item x="592"/>
        <item x="533"/>
        <item x="49"/>
        <item x="413"/>
        <item x="390"/>
        <item x="526"/>
        <item x="29"/>
        <item x="220"/>
        <item x="217"/>
        <item x="222"/>
        <item x="289"/>
        <item x="290"/>
        <item x="287"/>
        <item x="223"/>
        <item x="288"/>
        <item x="216"/>
        <item x="11"/>
        <item x="65"/>
        <item x="64"/>
        <item x="63"/>
        <item x="47"/>
        <item x="48"/>
        <item x="28"/>
        <item x="337"/>
        <item x="447"/>
        <item x="219"/>
        <item x="14"/>
        <item x="423"/>
        <item x="497"/>
        <item x="317"/>
        <item x="159"/>
        <item x="58"/>
        <item x="556"/>
        <item x="358"/>
        <item x="21"/>
        <item x="331"/>
        <item x="9"/>
        <item x="52"/>
        <item x="427"/>
        <item x="51"/>
        <item x="405"/>
        <item x="24"/>
        <item x="16"/>
        <item x="367"/>
        <item x="40"/>
        <item x="183"/>
        <item x="211"/>
        <item x="210"/>
        <item x="209"/>
        <item x="134"/>
        <item x="121"/>
        <item x="120"/>
        <item x="483"/>
        <item x="361"/>
        <item x="56"/>
        <item x="370"/>
        <item x="53"/>
        <item x="185"/>
        <item x="184"/>
        <item x="15"/>
        <item x="230"/>
        <item x="37"/>
        <item x="412"/>
        <item x="351"/>
        <item x="494"/>
        <item x="380"/>
        <item x="25"/>
        <item x="74"/>
        <item x="84"/>
        <item x="425"/>
        <item x="227"/>
        <item x="180"/>
        <item x="505"/>
        <item x="86"/>
        <item x="268"/>
        <item x="299"/>
        <item x="85"/>
        <item x="490"/>
        <item x="318"/>
        <item x="319"/>
        <item x="315"/>
        <item x="228"/>
        <item x="536"/>
        <item x="442"/>
        <item x="458"/>
        <item x="385"/>
        <item x="384"/>
        <item x="383"/>
        <item x="139"/>
        <item x="91"/>
        <item x="92"/>
        <item x="142"/>
        <item x="100"/>
        <item x="145"/>
        <item x="260"/>
        <item x="572"/>
        <item x="107"/>
        <item x="106"/>
        <item x="105"/>
        <item x="108"/>
        <item x="109"/>
        <item x="150"/>
        <item x="151"/>
        <item x="112"/>
        <item x="202"/>
        <item x="450"/>
        <item x="188"/>
        <item x="254"/>
        <item x="275"/>
        <item x="190"/>
        <item x="191"/>
        <item x="196"/>
        <item x="199"/>
        <item x="117"/>
        <item x="3"/>
        <item x="571"/>
        <item x="588"/>
        <item x="591"/>
        <item x="525"/>
        <item x="574"/>
        <item x="581"/>
        <item x="583"/>
        <item x="119"/>
        <item x="532"/>
        <item x="566"/>
        <item x="186"/>
        <item x="83"/>
        <item x="435"/>
        <item x="504"/>
        <item x="399"/>
        <item x="394"/>
        <item x="169"/>
        <item x="434"/>
        <item x="334"/>
        <item x="408"/>
        <item x="355"/>
        <item x="484"/>
        <item x="336"/>
        <item x="354"/>
        <item x="392"/>
        <item x="375"/>
        <item x="535"/>
        <item x="26"/>
        <item x="75"/>
        <item x="561"/>
        <item x="557"/>
        <item x="55"/>
        <item x="54"/>
        <item x="393"/>
        <item x="391"/>
        <item x="466"/>
        <item x="349"/>
        <item x="350"/>
        <item x="98"/>
        <item x="89"/>
        <item x="404"/>
        <item x="424"/>
        <item x="542"/>
        <item x="173"/>
        <item x="126"/>
        <item x="6"/>
        <item x="338"/>
        <item x="340"/>
        <item x="341"/>
        <item x="339"/>
        <item x="342"/>
        <item x="343"/>
        <item x="360"/>
        <item x="543"/>
        <item x="174"/>
        <item x="539"/>
        <item x="128"/>
        <item x="492"/>
        <item x="177"/>
        <item x="127"/>
        <item x="215"/>
        <item x="320"/>
        <item x="303"/>
        <item x="409"/>
        <item x="19"/>
        <item x="491"/>
        <item x="305"/>
        <item x="304"/>
        <item x="309"/>
        <item x="310"/>
        <item x="306"/>
        <item x="12"/>
        <item t="default"/>
      </items>
    </pivotField>
    <pivotField axis="axisRow" showAll="0">
      <items count="45">
        <item x="40"/>
        <item x="3"/>
        <item x="8"/>
        <item x="4"/>
        <item x="22"/>
        <item x="2"/>
        <item x="5"/>
        <item x="23"/>
        <item x="14"/>
        <item x="9"/>
        <item x="7"/>
        <item x="6"/>
        <item x="13"/>
        <item x="12"/>
        <item x="10"/>
        <item x="19"/>
        <item x="11"/>
        <item x="32"/>
        <item x="18"/>
        <item x="1"/>
        <item x="15"/>
        <item x="33"/>
        <item x="35"/>
        <item x="34"/>
        <item x="39"/>
        <item x="16"/>
        <item x="17"/>
        <item x="31"/>
        <item x="24"/>
        <item x="27"/>
        <item x="41"/>
        <item x="25"/>
        <item x="21"/>
        <item x="42"/>
        <item x="20"/>
        <item x="43"/>
        <item x="29"/>
        <item x="30"/>
        <item x="26"/>
        <item x="28"/>
        <item x="38"/>
        <item x="37"/>
        <item x="36"/>
        <item x="0"/>
        <item t="default"/>
      </items>
    </pivotField>
    <pivotField dataField="1" showAll="0"/>
    <pivotField dataField="1" showAll="0"/>
    <pivotField dataField="1" showAll="0"/>
    <pivotField dataField="1" showAll="0"/>
    <pivotField axis="axisRow" showAll="0">
      <items count="132">
        <item x="19"/>
        <item x="81"/>
        <item x="57"/>
        <item x="46"/>
        <item x="56"/>
        <item x="92"/>
        <item x="90"/>
        <item x="18"/>
        <item x="96"/>
        <item x="5"/>
        <item x="112"/>
        <item x="124"/>
        <item x="86"/>
        <item x="39"/>
        <item x="110"/>
        <item x="33"/>
        <item x="94"/>
        <item x="85"/>
        <item x="88"/>
        <item x="83"/>
        <item x="53"/>
        <item x="21"/>
        <item x="45"/>
        <item x="60"/>
        <item x="38"/>
        <item x="75"/>
        <item x="55"/>
        <item x="97"/>
        <item x="30"/>
        <item x="49"/>
        <item x="34"/>
        <item x="127"/>
        <item x="95"/>
        <item x="37"/>
        <item x="74"/>
        <item x="50"/>
        <item x="61"/>
        <item x="58"/>
        <item x="10"/>
        <item x="113"/>
        <item x="109"/>
        <item x="116"/>
        <item x="130"/>
        <item x="101"/>
        <item x="87"/>
        <item x="13"/>
        <item x="28"/>
        <item x="29"/>
        <item x="99"/>
        <item x="103"/>
        <item x="26"/>
        <item x="41"/>
        <item x="27"/>
        <item x="125"/>
        <item x="31"/>
        <item x="54"/>
        <item x="100"/>
        <item x="129"/>
        <item x="51"/>
        <item x="3"/>
        <item x="48"/>
        <item x="43"/>
        <item x="32"/>
        <item x="35"/>
        <item x="42"/>
        <item x="73"/>
        <item x="118"/>
        <item x="40"/>
        <item x="79"/>
        <item x="80"/>
        <item x="59"/>
        <item x="36"/>
        <item x="4"/>
        <item x="114"/>
        <item x="23"/>
        <item x="126"/>
        <item x="52"/>
        <item x="123"/>
        <item x="63"/>
        <item x="104"/>
        <item x="121"/>
        <item x="64"/>
        <item x="72"/>
        <item x="20"/>
        <item x="7"/>
        <item x="120"/>
        <item x="102"/>
        <item x="2"/>
        <item x="44"/>
        <item x="62"/>
        <item x="119"/>
        <item x="108"/>
        <item x="84"/>
        <item x="107"/>
        <item x="98"/>
        <item x="111"/>
        <item x="70"/>
        <item x="71"/>
        <item x="1"/>
        <item x="77"/>
        <item x="106"/>
        <item x="117"/>
        <item x="14"/>
        <item x="93"/>
        <item x="8"/>
        <item x="0"/>
        <item x="91"/>
        <item x="122"/>
        <item x="47"/>
        <item x="66"/>
        <item x="6"/>
        <item x="69"/>
        <item x="11"/>
        <item x="105"/>
        <item x="78"/>
        <item x="65"/>
        <item x="67"/>
        <item x="68"/>
        <item x="89"/>
        <item x="22"/>
        <item x="82"/>
        <item x="115"/>
        <item x="76"/>
        <item x="9"/>
        <item x="25"/>
        <item x="24"/>
        <item x="15"/>
        <item x="17"/>
        <item x="16"/>
        <item x="128"/>
        <item x="12"/>
        <item t="default"/>
      </items>
    </pivotField>
    <pivotField axis="axisRow" showAll="0">
      <items count="119">
        <item x="17"/>
        <item x="117"/>
        <item x="115"/>
        <item x="114"/>
        <item x="116"/>
        <item x="8"/>
        <item x="31"/>
        <item x="38"/>
        <item x="36"/>
        <item x="73"/>
        <item x="102"/>
        <item x="14"/>
        <item x="91"/>
        <item x="96"/>
        <item x="16"/>
        <item x="4"/>
        <item x="41"/>
        <item x="27"/>
        <item x="101"/>
        <item x="34"/>
        <item x="37"/>
        <item x="30"/>
        <item x="83"/>
        <item x="35"/>
        <item x="52"/>
        <item x="89"/>
        <item x="3"/>
        <item x="20"/>
        <item x="84"/>
        <item x="99"/>
        <item x="85"/>
        <item x="95"/>
        <item x="62"/>
        <item x="76"/>
        <item x="2"/>
        <item x="39"/>
        <item x="63"/>
        <item x="75"/>
        <item x="88"/>
        <item x="98"/>
        <item x="12"/>
        <item x="6"/>
        <item x="97"/>
        <item x="9"/>
        <item x="44"/>
        <item x="15"/>
        <item x="46"/>
        <item x="107"/>
        <item x="87"/>
        <item x="11"/>
        <item x="86"/>
        <item x="100"/>
        <item x="48"/>
        <item x="49"/>
        <item x="13"/>
        <item x="40"/>
        <item x="42"/>
        <item x="74"/>
        <item x="10"/>
        <item x="33"/>
        <item x="51"/>
        <item x="90"/>
        <item x="108"/>
        <item x="32"/>
        <item x="29"/>
        <item x="111"/>
        <item x="28"/>
        <item x="5"/>
        <item x="1"/>
        <item x="0"/>
        <item x="43"/>
        <item x="56"/>
        <item x="71"/>
        <item x="54"/>
        <item x="104"/>
        <item x="78"/>
        <item x="23"/>
        <item x="61"/>
        <item x="77"/>
        <item x="103"/>
        <item x="55"/>
        <item x="80"/>
        <item x="53"/>
        <item x="58"/>
        <item x="109"/>
        <item x="92"/>
        <item x="67"/>
        <item x="110"/>
        <item x="60"/>
        <item x="70"/>
        <item x="57"/>
        <item x="59"/>
        <item x="79"/>
        <item x="65"/>
        <item x="68"/>
        <item x="21"/>
        <item x="64"/>
        <item x="69"/>
        <item x="22"/>
        <item x="66"/>
        <item x="72"/>
        <item x="18"/>
        <item x="26"/>
        <item x="81"/>
        <item x="94"/>
        <item x="93"/>
        <item x="19"/>
        <item x="82"/>
        <item x="24"/>
        <item x="25"/>
        <item x="50"/>
        <item x="105"/>
        <item x="47"/>
        <item x="106"/>
        <item x="112"/>
        <item x="113"/>
        <item x="45"/>
        <item x="7"/>
        <item t="default"/>
      </items>
    </pivotField>
    <pivotField axis="axisRow" showAll="0">
      <items count="17">
        <item x="2"/>
        <item x="0"/>
        <item x="9"/>
        <item x="1"/>
        <item x="7"/>
        <item x="11"/>
        <item x="12"/>
        <item x="15"/>
        <item x="14"/>
        <item x="13"/>
        <item x="8"/>
        <item x="3"/>
        <item x="4"/>
        <item x="10"/>
        <item x="5"/>
        <item x="6"/>
        <item t="default"/>
      </items>
    </pivotField>
    <pivotField axis="axisRow" showAll="0">
      <items count="244">
        <item x="189"/>
        <item x="68"/>
        <item x="73"/>
        <item x="150"/>
        <item x="190"/>
        <item x="147"/>
        <item x="160"/>
        <item x="19"/>
        <item x="148"/>
        <item x="27"/>
        <item x="38"/>
        <item x="131"/>
        <item x="222"/>
        <item x="155"/>
        <item x="31"/>
        <item x="144"/>
        <item x="239"/>
        <item x="100"/>
        <item x="177"/>
        <item x="178"/>
        <item x="170"/>
        <item x="174"/>
        <item x="165"/>
        <item x="169"/>
        <item x="172"/>
        <item x="167"/>
        <item x="162"/>
        <item x="61"/>
        <item x="237"/>
        <item x="64"/>
        <item x="25"/>
        <item x="4"/>
        <item x="84"/>
        <item x="49"/>
        <item x="200"/>
        <item x="111"/>
        <item x="26"/>
        <item x="76"/>
        <item x="44"/>
        <item x="240"/>
        <item x="48"/>
        <item x="17"/>
        <item x="72"/>
        <item x="168"/>
        <item x="206"/>
        <item x="203"/>
        <item x="74"/>
        <item x="97"/>
        <item x="205"/>
        <item x="98"/>
        <item x="201"/>
        <item x="195"/>
        <item x="210"/>
        <item x="104"/>
        <item x="119"/>
        <item x="14"/>
        <item x="91"/>
        <item x="234"/>
        <item x="141"/>
        <item x="134"/>
        <item x="202"/>
        <item x="57"/>
        <item x="56"/>
        <item x="241"/>
        <item x="138"/>
        <item x="139"/>
        <item x="137"/>
        <item x="140"/>
        <item x="32"/>
        <item x="22"/>
        <item x="94"/>
        <item x="207"/>
        <item x="21"/>
        <item x="192"/>
        <item x="34"/>
        <item x="63"/>
        <item x="163"/>
        <item x="124"/>
        <item x="58"/>
        <item x="35"/>
        <item x="78"/>
        <item x="36"/>
        <item x="107"/>
        <item x="102"/>
        <item x="105"/>
        <item x="103"/>
        <item x="106"/>
        <item x="112"/>
        <item x="110"/>
        <item x="113"/>
        <item x="115"/>
        <item x="109"/>
        <item x="108"/>
        <item x="114"/>
        <item x="79"/>
        <item x="67"/>
        <item x="18"/>
        <item x="121"/>
        <item x="12"/>
        <item x="75"/>
        <item x="219"/>
        <item x="215"/>
        <item x="54"/>
        <item x="223"/>
        <item x="224"/>
        <item x="216"/>
        <item x="217"/>
        <item x="221"/>
        <item x="218"/>
        <item x="220"/>
        <item x="214"/>
        <item x="213"/>
        <item x="188"/>
        <item x="70"/>
        <item x="117"/>
        <item x="185"/>
        <item x="126"/>
        <item x="129"/>
        <item x="16"/>
        <item x="42"/>
        <item x="211"/>
        <item x="93"/>
        <item x="87"/>
        <item x="183"/>
        <item x="120"/>
        <item x="86"/>
        <item x="71"/>
        <item x="23"/>
        <item x="62"/>
        <item x="89"/>
        <item x="20"/>
        <item x="229"/>
        <item x="151"/>
        <item x="55"/>
        <item x="52"/>
        <item x="39"/>
        <item x="228"/>
        <item x="227"/>
        <item x="173"/>
        <item x="232"/>
        <item x="41"/>
        <item x="37"/>
        <item x="145"/>
        <item x="142"/>
        <item x="8"/>
        <item x="233"/>
        <item x="92"/>
        <item x="90"/>
        <item x="130"/>
        <item x="125"/>
        <item x="65"/>
        <item x="128"/>
        <item x="127"/>
        <item x="180"/>
        <item x="231"/>
        <item x="208"/>
        <item x="80"/>
        <item x="82"/>
        <item x="81"/>
        <item x="149"/>
        <item x="13"/>
        <item x="171"/>
        <item x="99"/>
        <item x="191"/>
        <item x="83"/>
        <item x="242"/>
        <item x="194"/>
        <item x="196"/>
        <item x="235"/>
        <item x="101"/>
        <item x="159"/>
        <item x="158"/>
        <item x="50"/>
        <item x="40"/>
        <item x="46"/>
        <item x="154"/>
        <item x="143"/>
        <item x="136"/>
        <item x="135"/>
        <item x="146"/>
        <item x="53"/>
        <item x="77"/>
        <item x="156"/>
        <item x="157"/>
        <item x="33"/>
        <item x="193"/>
        <item x="161"/>
        <item x="123"/>
        <item x="1"/>
        <item x="60"/>
        <item x="116"/>
        <item x="66"/>
        <item x="122"/>
        <item x="182"/>
        <item x="59"/>
        <item x="225"/>
        <item x="118"/>
        <item x="238"/>
        <item x="69"/>
        <item x="47"/>
        <item x="88"/>
        <item x="199"/>
        <item x="198"/>
        <item x="85"/>
        <item x="45"/>
        <item x="152"/>
        <item x="184"/>
        <item x="236"/>
        <item x="230"/>
        <item x="212"/>
        <item x="30"/>
        <item x="29"/>
        <item x="28"/>
        <item x="24"/>
        <item x="0"/>
        <item x="166"/>
        <item x="164"/>
        <item x="197"/>
        <item x="7"/>
        <item x="2"/>
        <item x="226"/>
        <item x="6"/>
        <item x="179"/>
        <item x="9"/>
        <item x="181"/>
        <item x="15"/>
        <item x="176"/>
        <item x="175"/>
        <item x="10"/>
        <item x="5"/>
        <item x="209"/>
        <item x="3"/>
        <item x="204"/>
        <item x="51"/>
        <item x="186"/>
        <item x="187"/>
        <item x="153"/>
        <item x="133"/>
        <item x="95"/>
        <item x="96"/>
        <item x="132"/>
        <item x="43"/>
        <item x="11"/>
        <item t="default"/>
      </items>
    </pivotField>
  </pivotFields>
  <rowFields count="13">
    <field x="5"/>
    <field x="3"/>
    <field x="16"/>
    <field x="15"/>
    <field x="14"/>
    <field x="13"/>
    <field x="8"/>
    <field x="7"/>
    <field x="6"/>
    <field x="4"/>
    <field x="0"/>
    <field x="1"/>
    <field x="2"/>
  </rowFields>
  <rowItems count="7705">
    <i>
      <x/>
    </i>
    <i r="1">
      <x v="1"/>
    </i>
    <i r="2">
      <x v="83"/>
    </i>
    <i r="3">
      <x v="15"/>
    </i>
    <i r="4">
      <x v="67"/>
    </i>
    <i r="5">
      <x v="130"/>
    </i>
    <i r="6">
      <x v="10"/>
    </i>
    <i r="7">
      <x v="155"/>
    </i>
    <i r="8">
      <x v="127"/>
    </i>
    <i r="9">
      <x v="62"/>
    </i>
    <i r="10">
      <x v="5"/>
    </i>
    <i r="11">
      <x v="8"/>
    </i>
    <i r="12">
      <x v="4"/>
    </i>
    <i>
      <x v="1"/>
    </i>
    <i r="1">
      <x v="14"/>
    </i>
    <i r="2">
      <x v="223"/>
    </i>
    <i r="3">
      <x v="15"/>
    </i>
    <i r="4">
      <x v="12"/>
    </i>
    <i r="5">
      <x v="18"/>
    </i>
    <i r="6">
      <x v="43"/>
    </i>
    <i r="7">
      <x v="3"/>
    </i>
    <i r="8">
      <x v="112"/>
    </i>
    <i r="9">
      <x v="44"/>
    </i>
    <i r="10">
      <x v="3"/>
    </i>
    <i r="11">
      <x v="1"/>
    </i>
    <i r="12">
      <x v="11"/>
    </i>
    <i>
      <x v="2"/>
    </i>
    <i r="1">
      <x v="12"/>
    </i>
    <i r="2">
      <x v="242"/>
    </i>
    <i r="3">
      <x v="15"/>
    </i>
    <i r="4">
      <x v="117"/>
    </i>
    <i r="5">
      <x v="130"/>
    </i>
    <i r="6">
      <x v="43"/>
    </i>
    <i r="7">
      <x v="589"/>
    </i>
    <i r="8">
      <x v="196"/>
    </i>
    <i r="9">
      <x v="9"/>
    </i>
    <i r="10">
      <x v="5"/>
    </i>
    <i r="11">
      <x v="8"/>
    </i>
    <i r="12">
      <x v="14"/>
    </i>
    <i r="7">
      <x v="590"/>
    </i>
    <i r="8">
      <x v="197"/>
    </i>
    <i r="9">
      <x v="9"/>
    </i>
    <i r="10">
      <x v="5"/>
    </i>
    <i r="11">
      <x v="8"/>
    </i>
    <i r="12">
      <x v="14"/>
    </i>
    <i>
      <x v="3"/>
    </i>
    <i r="1">
      <x v="12"/>
    </i>
    <i r="2">
      <x v="223"/>
    </i>
    <i r="3">
      <x v="15"/>
    </i>
    <i r="4">
      <x v="59"/>
    </i>
    <i r="5">
      <x v="130"/>
    </i>
    <i r="6">
      <x v="21"/>
    </i>
    <i r="7">
      <x v="18"/>
    </i>
    <i r="8">
      <x v="7"/>
    </i>
    <i r="9">
      <x v="6"/>
    </i>
    <i r="10">
      <x v="5"/>
    </i>
    <i r="11">
      <x v="44"/>
    </i>
    <i r="12">
      <x v="2"/>
    </i>
    <i>
      <x v="4"/>
    </i>
    <i r="1">
      <x v="2"/>
    </i>
    <i r="2">
      <x v="148"/>
    </i>
    <i r="3">
      <x v="15"/>
    </i>
    <i r="4">
      <x/>
    </i>
    <i r="5">
      <x v="130"/>
    </i>
    <i r="6">
      <x v="23"/>
    </i>
    <i r="7">
      <x v="20"/>
    </i>
    <i r="8">
      <x v="8"/>
    </i>
    <i r="9">
      <x v="8"/>
    </i>
    <i r="10">
      <x v="5"/>
    </i>
    <i r="11">
      <x v="47"/>
    </i>
    <i r="12">
      <x v="2"/>
    </i>
    <i>
      <x v="5"/>
    </i>
    <i r="1">
      <x v="14"/>
    </i>
    <i r="2">
      <x v="242"/>
    </i>
    <i r="3">
      <x v="15"/>
    </i>
    <i r="4">
      <x v="117"/>
    </i>
    <i r="5">
      <x v="130"/>
    </i>
    <i r="6">
      <x v="43"/>
    </i>
    <i r="7">
      <x v="446"/>
    </i>
    <i r="8">
      <x v="319"/>
    </i>
    <i r="9">
      <x v="89"/>
    </i>
    <i r="10">
      <x v="4"/>
    </i>
    <i r="11">
      <x v="15"/>
    </i>
    <i r="12">
      <x v="17"/>
    </i>
    <i>
      <x v="6"/>
    </i>
    <i r="1">
      <x v="11"/>
    </i>
    <i r="2">
      <x v="152"/>
    </i>
    <i r="3">
      <x v="15"/>
    </i>
    <i r="4">
      <x/>
    </i>
    <i r="5">
      <x v="130"/>
    </i>
    <i r="6">
      <x v="43"/>
    </i>
    <i r="7">
      <x v="29"/>
    </i>
    <i r="8">
      <x v="14"/>
    </i>
    <i r="9">
      <x v="11"/>
    </i>
    <i r="10">
      <x v="5"/>
    </i>
    <i r="11">
      <x v="45"/>
    </i>
    <i r="12">
      <x v="2"/>
    </i>
    <i>
      <x v="7"/>
    </i>
    <i r="1">
      <x v="2"/>
    </i>
    <i r="2">
      <x v="242"/>
    </i>
    <i r="3">
      <x v="15"/>
    </i>
    <i r="4">
      <x v="22"/>
    </i>
    <i r="5">
      <x v="130"/>
    </i>
    <i r="6">
      <x v="7"/>
    </i>
    <i r="7">
      <x v="301"/>
    </i>
    <i r="8">
      <x v="319"/>
    </i>
    <i r="9">
      <x v="19"/>
    </i>
    <i r="10">
      <x v="5"/>
    </i>
    <i r="11">
      <x v="26"/>
    </i>
    <i r="12">
      <x v="15"/>
    </i>
    <i>
      <x v="8"/>
    </i>
    <i r="1">
      <x v="14"/>
    </i>
    <i r="2">
      <x v="242"/>
    </i>
    <i r="3">
      <x v="15"/>
    </i>
    <i r="4">
      <x v="68"/>
    </i>
    <i r="5">
      <x v="130"/>
    </i>
    <i r="6">
      <x v="5"/>
    </i>
    <i r="7">
      <x v="517"/>
    </i>
    <i r="8">
      <x v="319"/>
    </i>
    <i r="9">
      <x v="46"/>
    </i>
    <i r="10">
      <x v="5"/>
    </i>
    <i r="11">
      <x v="26"/>
    </i>
    <i r="12">
      <x v="15"/>
    </i>
    <i>
      <x v="9"/>
    </i>
    <i r="1">
      <x v="14"/>
    </i>
    <i r="2">
      <x v="242"/>
    </i>
    <i r="3">
      <x v="15"/>
    </i>
    <i r="4">
      <x v="21"/>
    </i>
    <i r="5">
      <x v="130"/>
    </i>
    <i r="6">
      <x v="17"/>
    </i>
    <i r="7">
      <x v="309"/>
    </i>
    <i r="8">
      <x v="319"/>
    </i>
    <i r="9">
      <x v="40"/>
    </i>
    <i r="10">
      <x v="5"/>
    </i>
    <i r="11">
      <x v="26"/>
    </i>
    <i r="12">
      <x v="15"/>
    </i>
    <i r="4">
      <x v="33"/>
    </i>
    <i r="5">
      <x v="130"/>
    </i>
    <i r="6">
      <x v="13"/>
    </i>
    <i r="7">
      <x v="24"/>
    </i>
    <i r="8">
      <x v="319"/>
    </i>
    <i r="9">
      <x v="40"/>
    </i>
    <i r="10">
      <x v="5"/>
    </i>
    <i r="11">
      <x v="26"/>
    </i>
    <i r="12">
      <x v="15"/>
    </i>
    <i r="4">
      <x v="69"/>
    </i>
    <i r="5">
      <x v="130"/>
    </i>
    <i r="6">
      <x v="13"/>
    </i>
    <i r="7">
      <x v="25"/>
    </i>
    <i r="8">
      <x v="319"/>
    </i>
    <i r="9">
      <x v="40"/>
    </i>
    <i r="10">
      <x v="5"/>
    </i>
    <i r="11">
      <x v="26"/>
    </i>
    <i r="12">
      <x v="15"/>
    </i>
    <i r="4">
      <x v="117"/>
    </i>
    <i r="5">
      <x v="130"/>
    </i>
    <i r="6">
      <x v="43"/>
    </i>
    <i r="7">
      <x v="30"/>
    </i>
    <i r="8">
      <x v="20"/>
    </i>
    <i r="9">
      <x v="12"/>
    </i>
    <i r="10">
      <x v="5"/>
    </i>
    <i r="11">
      <x v="26"/>
    </i>
    <i r="12">
      <x v="2"/>
    </i>
    <i>
      <x v="10"/>
    </i>
    <i r="1">
      <x v="12"/>
    </i>
    <i r="2">
      <x v="242"/>
    </i>
    <i r="3">
      <x v="15"/>
    </i>
    <i r="4">
      <x v="20"/>
    </i>
    <i r="5">
      <x v="130"/>
    </i>
    <i r="6">
      <x v="13"/>
    </i>
    <i r="7">
      <x v="515"/>
    </i>
    <i r="8">
      <x v="319"/>
    </i>
    <i r="9">
      <x v="35"/>
    </i>
    <i r="10">
      <x v="5"/>
    </i>
    <i r="11">
      <x v="26"/>
    </i>
    <i r="12">
      <x v="15"/>
    </i>
    <i>
      <x v="11"/>
    </i>
    <i r="1">
      <x v="16"/>
    </i>
    <i r="2">
      <x v="242"/>
    </i>
    <i r="3">
      <x v="15"/>
    </i>
    <i r="4">
      <x v="28"/>
    </i>
    <i r="5">
      <x v="130"/>
    </i>
    <i r="6">
      <x v="17"/>
    </i>
    <i r="7">
      <x v="518"/>
    </i>
    <i r="8">
      <x v="319"/>
    </i>
    <i r="9">
      <x v="56"/>
    </i>
    <i r="10">
      <x v="5"/>
    </i>
    <i r="11">
      <x v="26"/>
    </i>
    <i r="12">
      <x v="15"/>
    </i>
    <i r="4">
      <x v="41"/>
    </i>
    <i r="5">
      <x v="130"/>
    </i>
    <i r="6">
      <x v="17"/>
    </i>
    <i r="7">
      <x v="27"/>
    </i>
    <i r="8">
      <x v="319"/>
    </i>
    <i r="9">
      <x v="56"/>
    </i>
    <i r="10">
      <x v="5"/>
    </i>
    <i r="11">
      <x v="26"/>
    </i>
    <i r="12">
      <x v="15"/>
    </i>
    <i r="4">
      <x v="63"/>
    </i>
    <i r="5">
      <x v="130"/>
    </i>
    <i r="6">
      <x v="7"/>
    </i>
    <i r="7">
      <x v="312"/>
    </i>
    <i r="8">
      <x v="319"/>
    </i>
    <i r="9">
      <x v="56"/>
    </i>
    <i r="10">
      <x v="5"/>
    </i>
    <i r="11">
      <x v="26"/>
    </i>
    <i r="12">
      <x v="15"/>
    </i>
    <i r="4">
      <x v="67"/>
    </i>
    <i r="5">
      <x v="130"/>
    </i>
    <i r="6">
      <x v="7"/>
    </i>
    <i r="7">
      <x v="313"/>
    </i>
    <i r="8">
      <x v="319"/>
    </i>
    <i r="9">
      <x v="56"/>
    </i>
    <i r="10">
      <x v="5"/>
    </i>
    <i r="11">
      <x v="26"/>
    </i>
    <i r="12">
      <x v="15"/>
    </i>
    <i>
      <x v="12"/>
    </i>
    <i r="1">
      <x v="18"/>
    </i>
    <i r="2">
      <x v="242"/>
    </i>
    <i r="3">
      <x v="15"/>
    </i>
    <i r="4">
      <x v="69"/>
    </i>
    <i r="5">
      <x v="130"/>
    </i>
    <i r="6">
      <x v="11"/>
    </i>
    <i r="7">
      <x v="316"/>
    </i>
    <i r="8">
      <x v="319"/>
    </i>
    <i r="9">
      <x v="52"/>
    </i>
    <i r="10">
      <x v="5"/>
    </i>
    <i r="11">
      <x v="26"/>
    </i>
    <i r="12">
      <x v="15"/>
    </i>
    <i>
      <x v="13"/>
    </i>
    <i r="1">
      <x v="1"/>
    </i>
    <i r="2">
      <x v="242"/>
    </i>
    <i r="3">
      <x v="15"/>
    </i>
    <i r="4">
      <x v="41"/>
    </i>
    <i r="5">
      <x v="130"/>
    </i>
    <i r="6">
      <x v="13"/>
    </i>
    <i r="7">
      <x v="512"/>
    </i>
    <i r="8">
      <x v="319"/>
    </i>
    <i r="9">
      <x v="16"/>
    </i>
    <i r="10">
      <x v="5"/>
    </i>
    <i r="11">
      <x v="26"/>
    </i>
    <i r="12">
      <x v="15"/>
    </i>
    <i>
      <x v="14"/>
    </i>
    <i r="1">
      <x v="2"/>
    </i>
    <i r="2">
      <x v="110"/>
    </i>
    <i r="3">
      <x v="15"/>
    </i>
    <i r="4">
      <x v="68"/>
    </i>
    <i r="5">
      <x v="56"/>
    </i>
    <i r="6">
      <x v="43"/>
    </i>
    <i r="7">
      <x v="215"/>
    </i>
    <i r="8">
      <x v="319"/>
    </i>
    <i r="9">
      <x v="18"/>
    </i>
    <i r="10">
      <x v="6"/>
    </i>
    <i r="11">
      <x v="49"/>
    </i>
    <i r="12">
      <x v="17"/>
    </i>
    <i>
      <x v="15"/>
    </i>
    <i r="1">
      <x v="18"/>
    </i>
    <i r="2">
      <x v="104"/>
    </i>
    <i r="3">
      <x v="15"/>
    </i>
    <i r="4">
      <x v="63"/>
    </i>
    <i r="5">
      <x v="95"/>
    </i>
    <i r="6">
      <x v="43"/>
    </i>
    <i r="7">
      <x v="281"/>
    </i>
    <i r="8">
      <x v="319"/>
    </i>
    <i r="9">
      <x v="50"/>
    </i>
    <i r="10">
      <x v="6"/>
    </i>
    <i r="11">
      <x v="49"/>
    </i>
    <i r="12">
      <x v="17"/>
    </i>
    <i>
      <x v="16"/>
    </i>
    <i r="1">
      <x v="14"/>
    </i>
    <i r="2">
      <x v="42"/>
    </i>
    <i r="3">
      <x v="15"/>
    </i>
    <i r="4">
      <x v="69"/>
    </i>
    <i r="5">
      <x v="93"/>
    </i>
    <i r="6">
      <x v="43"/>
    </i>
    <i r="7">
      <x v="264"/>
    </i>
    <i r="8">
      <x v="319"/>
    </i>
    <i r="9">
      <x v="48"/>
    </i>
    <i r="10">
      <x v="6"/>
    </i>
    <i r="11">
      <x v="49"/>
    </i>
    <i r="12">
      <x v="17"/>
    </i>
    <i r="2">
      <x v="109"/>
    </i>
    <i r="3">
      <x v="15"/>
    </i>
    <i r="4">
      <x v="59"/>
    </i>
    <i r="5">
      <x v="91"/>
    </i>
    <i r="6">
      <x v="43"/>
    </i>
    <i r="7">
      <x v="265"/>
    </i>
    <i r="8">
      <x v="319"/>
    </i>
    <i r="9">
      <x v="48"/>
    </i>
    <i r="10">
      <x v="6"/>
    </i>
    <i r="11">
      <x v="49"/>
    </i>
    <i r="12">
      <x v="17"/>
    </i>
    <i>
      <x v="17"/>
    </i>
    <i r="1">
      <x v="14"/>
    </i>
    <i r="2">
      <x v="100"/>
    </i>
    <i r="3">
      <x v="15"/>
    </i>
    <i r="4">
      <x v="63"/>
    </i>
    <i r="5">
      <x v="100"/>
    </i>
    <i r="6">
      <x v="43"/>
    </i>
    <i r="7">
      <x v="257"/>
    </i>
    <i r="8">
      <x v="319"/>
    </i>
    <i r="9">
      <x v="39"/>
    </i>
    <i r="10">
      <x v="6"/>
    </i>
    <i r="11">
      <x v="49"/>
    </i>
    <i r="12">
      <x v="17"/>
    </i>
    <i r="2">
      <x v="108"/>
    </i>
    <i r="3">
      <x v="15"/>
    </i>
    <i r="4">
      <x v="67"/>
    </i>
    <i r="5">
      <x v="113"/>
    </i>
    <i r="6">
      <x v="43"/>
    </i>
    <i r="7">
      <x v="256"/>
    </i>
    <i r="8">
      <x v="319"/>
    </i>
    <i r="9">
      <x v="39"/>
    </i>
    <i r="10">
      <x v="6"/>
    </i>
    <i r="11">
      <x v="49"/>
    </i>
    <i r="12">
      <x v="17"/>
    </i>
    <i>
      <x v="18"/>
    </i>
    <i r="1">
      <x v="9"/>
    </i>
    <i r="2">
      <x v="79"/>
    </i>
    <i r="3">
      <x v="15"/>
    </i>
    <i r="4">
      <x v="68"/>
    </i>
    <i r="5">
      <x v="86"/>
    </i>
    <i r="6">
      <x v="43"/>
    </i>
    <i r="7">
      <x v="58"/>
    </i>
    <i r="8">
      <x v="319"/>
    </i>
    <i r="9">
      <x v="29"/>
    </i>
    <i r="10">
      <x v="6"/>
    </i>
    <i r="11">
      <x v="49"/>
    </i>
    <i r="12">
      <x v="17"/>
    </i>
    <i>
      <x v="19"/>
    </i>
    <i r="1">
      <x v="7"/>
    </i>
    <i r="2">
      <x v="101"/>
    </i>
    <i r="3">
      <x v="15"/>
    </i>
    <i r="4">
      <x v="49"/>
    </i>
    <i r="5">
      <x v="43"/>
    </i>
    <i r="6">
      <x v="43"/>
    </i>
    <i r="7">
      <x v="222"/>
    </i>
    <i r="8">
      <x v="319"/>
    </i>
    <i r="9">
      <x v="24"/>
    </i>
    <i r="10">
      <x v="6"/>
    </i>
    <i r="11">
      <x v="49"/>
    </i>
    <i r="12">
      <x v="17"/>
    </i>
    <i>
      <x v="20"/>
    </i>
    <i r="1">
      <x v="16"/>
    </i>
    <i r="2">
      <x v="12"/>
    </i>
    <i r="3">
      <x v="15"/>
    </i>
    <i r="4">
      <x v="14"/>
    </i>
    <i r="5">
      <x v="14"/>
    </i>
    <i r="6">
      <x v="43"/>
    </i>
    <i r="7">
      <x v="271"/>
    </i>
    <i r="8">
      <x v="319"/>
    </i>
    <i r="9">
      <x v="55"/>
    </i>
    <i r="10">
      <x v="6"/>
    </i>
    <i r="11">
      <x v="49"/>
    </i>
    <i r="12">
      <x v="17"/>
    </i>
    <i r="2">
      <x v="103"/>
    </i>
    <i r="3">
      <x v="15"/>
    </i>
    <i r="4">
      <x v="8"/>
    </i>
    <i r="5">
      <x/>
    </i>
    <i r="6">
      <x v="43"/>
    </i>
    <i r="7">
      <x v="272"/>
    </i>
    <i r="8">
      <x v="319"/>
    </i>
    <i r="9">
      <x v="55"/>
    </i>
    <i r="10">
      <x v="6"/>
    </i>
    <i r="11">
      <x v="49"/>
    </i>
    <i r="12">
      <x v="17"/>
    </i>
    <i r="2">
      <x v="107"/>
    </i>
    <i r="3">
      <x v="15"/>
    </i>
    <i r="4">
      <x v="58"/>
    </i>
    <i r="5">
      <x v="40"/>
    </i>
    <i r="6">
      <x v="43"/>
    </i>
    <i r="7">
      <x v="270"/>
    </i>
    <i r="8">
      <x v="319"/>
    </i>
    <i r="9">
      <x v="55"/>
    </i>
    <i r="10">
      <x v="6"/>
    </i>
    <i r="11">
      <x v="49"/>
    </i>
    <i r="12">
      <x v="17"/>
    </i>
    <i>
      <x v="21"/>
    </i>
    <i r="1">
      <x v="10"/>
    </i>
    <i r="2">
      <x v="105"/>
    </i>
    <i r="3">
      <x v="15"/>
    </i>
    <i r="4">
      <x v="60"/>
    </i>
    <i r="5">
      <x v="49"/>
    </i>
    <i r="6">
      <x v="43"/>
    </i>
    <i r="7">
      <x v="234"/>
    </i>
    <i r="8">
      <x v="319"/>
    </i>
    <i r="9">
      <x v="30"/>
    </i>
    <i r="10">
      <x v="6"/>
    </i>
    <i r="11">
      <x v="49"/>
    </i>
    <i r="12">
      <x v="17"/>
    </i>
    <i r="2">
      <x v="106"/>
    </i>
    <i r="3">
      <x v="15"/>
    </i>
    <i r="4">
      <x v="59"/>
    </i>
    <i r="5">
      <x v="79"/>
    </i>
    <i r="6">
      <x v="43"/>
    </i>
    <i r="7">
      <x v="235"/>
    </i>
    <i r="8">
      <x v="319"/>
    </i>
    <i r="9">
      <x v="30"/>
    </i>
    <i r="10">
      <x v="6"/>
    </i>
    <i r="11">
      <x v="49"/>
    </i>
    <i r="12">
      <x v="17"/>
    </i>
    <i>
      <x v="22"/>
    </i>
    <i r="1">
      <x v="1"/>
    </i>
    <i r="2">
      <x v="111"/>
    </i>
    <i r="3">
      <x v="15"/>
    </i>
    <i r="4">
      <x v="49"/>
    </i>
    <i r="5">
      <x v="48"/>
    </i>
    <i r="6">
      <x v="43"/>
    </i>
    <i r="7">
      <x v="214"/>
    </i>
    <i r="8">
      <x v="319"/>
    </i>
    <i r="9">
      <x v="15"/>
    </i>
    <i r="10">
      <x v="6"/>
    </i>
    <i r="11">
      <x v="49"/>
    </i>
    <i r="12">
      <x v="17"/>
    </i>
    <i>
      <x v="23"/>
    </i>
    <i r="1">
      <x v="14"/>
    </i>
    <i r="2">
      <x v="242"/>
    </i>
    <i r="3">
      <x v="15"/>
    </i>
    <i r="4">
      <x v="117"/>
    </i>
    <i r="5">
      <x v="130"/>
    </i>
    <i r="6">
      <x v="43"/>
    </i>
    <i r="7">
      <x v="120"/>
    </i>
    <i r="8">
      <x v="250"/>
    </i>
    <i r="9">
      <x v="42"/>
    </i>
    <i r="10">
      <x v="5"/>
    </i>
    <i r="11">
      <x v="31"/>
    </i>
    <i r="12">
      <x v="14"/>
    </i>
    <i r="7">
      <x v="122"/>
    </i>
    <i r="8">
      <x v="201"/>
    </i>
    <i r="9">
      <x v="42"/>
    </i>
    <i r="10">
      <x v="5"/>
    </i>
    <i r="11">
      <x v="31"/>
    </i>
    <i r="12">
      <x v="14"/>
    </i>
    <i r="7">
      <x v="486"/>
    </i>
    <i r="8">
      <x v="249"/>
    </i>
    <i r="9">
      <x v="42"/>
    </i>
    <i r="10">
      <x v="5"/>
    </i>
    <i r="11">
      <x v="31"/>
    </i>
    <i r="12">
      <x v="14"/>
    </i>
    <i>
      <x v="24"/>
    </i>
    <i r="1">
      <x v="18"/>
    </i>
    <i r="2">
      <x v="242"/>
    </i>
    <i r="3">
      <x v="15"/>
    </i>
    <i r="4">
      <x v="117"/>
    </i>
    <i r="5">
      <x v="130"/>
    </i>
    <i r="6">
      <x v="43"/>
    </i>
    <i r="7">
      <x v="435"/>
    </i>
    <i r="8">
      <x v="172"/>
    </i>
    <i r="9">
      <x v="43"/>
    </i>
    <i r="10">
      <x v="5"/>
    </i>
    <i r="11">
      <x v="31"/>
    </i>
    <i r="12">
      <x v="14"/>
    </i>
    <i>
      <x v="25"/>
    </i>
    <i r="1">
      <x v="18"/>
    </i>
    <i r="2">
      <x v="153"/>
    </i>
    <i r="3">
      <x v="15"/>
    </i>
    <i r="4">
      <x v="10"/>
    </i>
    <i r="5">
      <x v="17"/>
    </i>
    <i r="6">
      <x v="43"/>
    </i>
    <i r="7">
      <x v="326"/>
    </i>
    <i r="8">
      <x v="316"/>
    </i>
    <i r="9">
      <x v="51"/>
    </i>
    <i r="10">
      <x v="3"/>
    </i>
    <i r="11">
      <x v="1"/>
    </i>
    <i r="12">
      <x v="1"/>
    </i>
    <i r="2">
      <x v="222"/>
    </i>
    <i r="3">
      <x v="15"/>
    </i>
    <i r="4">
      <x v="69"/>
    </i>
    <i r="5">
      <x v="92"/>
    </i>
    <i r="6">
      <x v="43"/>
    </i>
    <i r="7">
      <x v="346"/>
    </i>
    <i r="8">
      <x v="31"/>
    </i>
    <i r="9">
      <x v="51"/>
    </i>
    <i r="10">
      <x v="3"/>
    </i>
    <i r="11">
      <x v="1"/>
    </i>
    <i r="12">
      <x v="1"/>
    </i>
    <i>
      <x v="26"/>
    </i>
    <i r="1">
      <x v="11"/>
    </i>
    <i r="2">
      <x v="224"/>
    </i>
    <i r="3">
      <x v="15"/>
    </i>
    <i r="4">
      <x v="20"/>
    </i>
    <i r="5">
      <x v="12"/>
    </i>
    <i r="6">
      <x v="43"/>
    </i>
    <i r="7">
      <x v="511"/>
    </i>
    <i r="8">
      <x v="53"/>
    </i>
    <i r="9">
      <x v="33"/>
    </i>
    <i r="10">
      <x v="3"/>
    </i>
    <i r="11">
      <x v="1"/>
    </i>
    <i r="12">
      <x v="10"/>
    </i>
    <i>
      <x v="27"/>
    </i>
    <i r="1">
      <x v="14"/>
    </i>
    <i r="2">
      <x v="21"/>
    </i>
    <i r="3">
      <x v="15"/>
    </i>
    <i r="4">
      <x v="69"/>
    </i>
    <i r="5">
      <x v="114"/>
    </i>
    <i r="6">
      <x v="43"/>
    </i>
    <i r="7">
      <x v="489"/>
    </i>
    <i r="8">
      <x v="243"/>
    </i>
    <i r="9">
      <x v="44"/>
    </i>
    <i r="10">
      <x v="3"/>
    </i>
    <i r="11">
      <x v="1"/>
    </i>
    <i r="12">
      <x v="1"/>
    </i>
    <i>
      <x v="28"/>
    </i>
    <i r="1">
      <x v="14"/>
    </i>
    <i r="2">
      <x v="138"/>
    </i>
    <i r="3">
      <x v="15"/>
    </i>
    <i r="4">
      <x v="63"/>
    </i>
    <i r="5">
      <x v="99"/>
    </i>
    <i r="6">
      <x v="43"/>
    </i>
    <i r="7">
      <x v="103"/>
    </i>
    <i r="8">
      <x v="180"/>
    </i>
    <i r="9">
      <x v="47"/>
    </i>
    <i r="10">
      <x v="3"/>
    </i>
    <i r="11">
      <x v="1"/>
    </i>
    <i r="12">
      <x v="1"/>
    </i>
    <i>
      <x v="29"/>
    </i>
    <i r="1">
      <x v="6"/>
    </i>
    <i r="2">
      <x v="26"/>
    </i>
    <i r="3">
      <x v="15"/>
    </i>
    <i r="4">
      <x v="69"/>
    </i>
    <i r="5">
      <x v="115"/>
    </i>
    <i r="6">
      <x v="43"/>
    </i>
    <i r="7">
      <x v="132"/>
    </i>
    <i r="8">
      <x v="214"/>
    </i>
    <i r="9">
      <x v="23"/>
    </i>
    <i r="10">
      <x v="3"/>
    </i>
    <i r="11">
      <x v="1"/>
    </i>
    <i r="12">
      <x v="1"/>
    </i>
    <i>
      <x v="30"/>
    </i>
    <i r="1">
      <x v="7"/>
    </i>
    <i r="2">
      <x v="215"/>
    </i>
    <i r="3">
      <x v="15"/>
    </i>
    <i r="4">
      <x v="69"/>
    </i>
    <i r="5">
      <x v="97"/>
    </i>
    <i r="6">
      <x v="43"/>
    </i>
    <i r="7">
      <x v="538"/>
    </i>
    <i r="8">
      <x v="245"/>
    </i>
    <i r="9">
      <x v="27"/>
    </i>
    <i r="10">
      <x v="3"/>
    </i>
    <i r="11">
      <x v="1"/>
    </i>
    <i r="12">
      <x v="1"/>
    </i>
    <i>
      <x v="31"/>
    </i>
    <i r="1">
      <x v="7"/>
    </i>
    <i r="2">
      <x v="25"/>
    </i>
    <i r="3">
      <x v="15"/>
    </i>
    <i r="4">
      <x/>
    </i>
    <i r="5">
      <x/>
    </i>
    <i r="6">
      <x v="43"/>
    </i>
    <i r="7">
      <x v="533"/>
    </i>
    <i r="8">
      <x v="241"/>
    </i>
    <i r="9">
      <x v="25"/>
    </i>
    <i r="10">
      <x v="3"/>
    </i>
    <i r="11">
      <x v="1"/>
    </i>
    <i r="12">
      <x v="1"/>
    </i>
    <i r="2">
      <x v="43"/>
    </i>
    <i r="3">
      <x v="15"/>
    </i>
    <i r="4">
      <x v="69"/>
    </i>
    <i r="5">
      <x v="82"/>
    </i>
    <i r="6">
      <x v="43"/>
    </i>
    <i r="7">
      <x v="102"/>
    </i>
    <i r="8">
      <x v="244"/>
    </i>
    <i r="9">
      <x v="25"/>
    </i>
    <i r="10">
      <x v="3"/>
    </i>
    <i r="11">
      <x v="1"/>
    </i>
    <i r="12">
      <x v="1"/>
    </i>
    <i r="2">
      <x v="215"/>
    </i>
    <i r="3">
      <x v="15"/>
    </i>
    <i r="4">
      <x v="69"/>
    </i>
    <i r="5">
      <x v="96"/>
    </i>
    <i r="6">
      <x v="43"/>
    </i>
    <i r="7">
      <x v="399"/>
    </i>
    <i r="8">
      <x v="236"/>
    </i>
    <i r="9">
      <x v="25"/>
    </i>
    <i r="10">
      <x v="3"/>
    </i>
    <i r="11">
      <x v="1"/>
    </i>
    <i r="12">
      <x v="1"/>
    </i>
    <i>
      <x v="32"/>
    </i>
    <i r="1">
      <x v="16"/>
    </i>
    <i r="2">
      <x v="18"/>
    </i>
    <i r="3">
      <x v="15"/>
    </i>
    <i r="4">
      <x/>
    </i>
    <i r="5">
      <x v="1"/>
    </i>
    <i r="6">
      <x v="43"/>
    </i>
    <i r="7">
      <x v="38"/>
    </i>
    <i r="8">
      <x v="199"/>
    </i>
    <i r="9">
      <x v="57"/>
    </i>
    <i r="10">
      <x v="3"/>
    </i>
    <i r="11">
      <x v="1"/>
    </i>
    <i r="12">
      <x v="1"/>
    </i>
    <i r="2">
      <x v="214"/>
    </i>
    <i r="3">
      <x v="15"/>
    </i>
    <i r="4">
      <x v="69"/>
    </i>
    <i r="5">
      <x v="120"/>
    </i>
    <i r="6">
      <x v="43"/>
    </i>
    <i r="7">
      <x v="107"/>
    </i>
    <i r="8">
      <x v="215"/>
    </i>
    <i r="9">
      <x v="57"/>
    </i>
    <i r="10">
      <x v="3"/>
    </i>
    <i r="11">
      <x v="1"/>
    </i>
    <i r="12">
      <x v="1"/>
    </i>
    <i r="2">
      <x v="226"/>
    </i>
    <i r="3">
      <x v="15"/>
    </i>
    <i r="4">
      <x v="63"/>
    </i>
    <i r="5">
      <x v="69"/>
    </i>
    <i r="6">
      <x v="43"/>
    </i>
    <i r="7">
      <x v="145"/>
    </i>
    <i r="8">
      <x v="240"/>
    </i>
    <i r="9">
      <x v="57"/>
    </i>
    <i r="10">
      <x v="3"/>
    </i>
    <i r="11">
      <x v="1"/>
    </i>
    <i r="12">
      <x v="1"/>
    </i>
    <i r="2">
      <x v="227"/>
    </i>
    <i r="3">
      <x v="15"/>
    </i>
    <i r="4">
      <x v="60"/>
    </i>
    <i r="5">
      <x v="68"/>
    </i>
    <i r="6">
      <x v="43"/>
    </i>
    <i r="7">
      <x v="90"/>
    </i>
    <i r="8">
      <x v="216"/>
    </i>
    <i r="9">
      <x v="57"/>
    </i>
    <i r="10">
      <x v="3"/>
    </i>
    <i r="11">
      <x v="1"/>
    </i>
    <i r="12">
      <x v="1"/>
    </i>
    <i>
      <x v="33"/>
    </i>
    <i r="1">
      <x v="10"/>
    </i>
    <i r="2">
      <x v="20"/>
    </i>
    <i r="3">
      <x v="15"/>
    </i>
    <i r="4">
      <x v="30"/>
    </i>
    <i r="5">
      <x v="34"/>
    </i>
    <i r="6">
      <x v="43"/>
    </i>
    <i r="7">
      <x v="325"/>
    </i>
    <i r="8">
      <x v="311"/>
    </i>
    <i r="9">
      <x v="31"/>
    </i>
    <i r="10">
      <x v="3"/>
    </i>
    <i r="11">
      <x v="1"/>
    </i>
    <i r="12">
      <x v="1"/>
    </i>
    <i r="2">
      <x v="23"/>
    </i>
    <i r="3">
      <x v="15"/>
    </i>
    <i r="4">
      <x v="43"/>
    </i>
    <i r="5">
      <x v="65"/>
    </i>
    <i r="6">
      <x v="43"/>
    </i>
    <i r="7">
      <x v="324"/>
    </i>
    <i r="8">
      <x v="310"/>
    </i>
    <i r="9">
      <x v="31"/>
    </i>
    <i r="10">
      <x v="3"/>
    </i>
    <i r="11">
      <x v="1"/>
    </i>
    <i r="12">
      <x v="1"/>
    </i>
    <i r="2">
      <x v="161"/>
    </i>
    <i r="3">
      <x v="15"/>
    </i>
    <i r="4">
      <x v="18"/>
    </i>
    <i r="5">
      <x v="25"/>
    </i>
    <i r="6">
      <x v="43"/>
    </i>
    <i r="7">
      <x v="189"/>
    </i>
    <i r="8">
      <x v="242"/>
    </i>
    <i r="9">
      <x v="31"/>
    </i>
    <i r="10">
      <x v="3"/>
    </i>
    <i r="11">
      <x v="1"/>
    </i>
    <i r="12">
      <x v="1"/>
    </i>
    <i>
      <x v="34"/>
    </i>
    <i r="1">
      <x v="18"/>
    </i>
    <i r="2">
      <x v="193"/>
    </i>
    <i r="3">
      <x v="15"/>
    </i>
    <i r="4">
      <x/>
    </i>
    <i r="5">
      <x/>
    </i>
    <i r="6">
      <x v="43"/>
    </i>
    <i r="7">
      <x v="331"/>
    </i>
    <i r="8">
      <x v="55"/>
    </i>
    <i r="9">
      <x v="53"/>
    </i>
    <i r="10">
      <x v="3"/>
    </i>
    <i r="11">
      <x v="1"/>
    </i>
    <i r="12">
      <x v="11"/>
    </i>
    <i>
      <x v="35"/>
    </i>
    <i r="1">
      <x v="18"/>
    </i>
    <i r="2">
      <x v="19"/>
    </i>
    <i r="3">
      <x v="15"/>
    </i>
    <i r="4">
      <x v="18"/>
    </i>
    <i r="5">
      <x v="19"/>
    </i>
    <i r="6">
      <x v="43"/>
    </i>
    <i r="7">
      <x v="430"/>
    </i>
    <i r="8">
      <x v="239"/>
    </i>
    <i r="9">
      <x v="53"/>
    </i>
    <i r="10">
      <x v="3"/>
    </i>
    <i r="11">
      <x v="1"/>
    </i>
    <i r="12">
      <x v="1"/>
    </i>
    <i>
      <x v="36"/>
    </i>
    <i r="1">
      <x v="12"/>
    </i>
    <i r="2">
      <x v="242"/>
    </i>
    <i r="3">
      <x v="15"/>
    </i>
    <i r="4">
      <x v="63"/>
    </i>
    <i r="5">
      <x v="130"/>
    </i>
    <i r="6">
      <x v="16"/>
    </i>
    <i r="7">
      <x v="516"/>
    </i>
    <i r="8">
      <x v="319"/>
    </i>
    <i r="9">
      <x v="37"/>
    </i>
    <i r="10">
      <x v="5"/>
    </i>
    <i r="11">
      <x v="26"/>
    </i>
    <i r="12">
      <x v="15"/>
    </i>
    <i>
      <x v="37"/>
    </i>
    <i r="1">
      <x v="14"/>
    </i>
    <i r="2">
      <x v="242"/>
    </i>
    <i r="3">
      <x v="15"/>
    </i>
    <i r="4">
      <x v="69"/>
    </i>
    <i r="5">
      <x v="130"/>
    </i>
    <i r="6">
      <x v="6"/>
    </i>
    <i r="7">
      <x v="26"/>
    </i>
    <i r="8">
      <x v="319"/>
    </i>
    <i r="9">
      <x v="40"/>
    </i>
    <i r="10">
      <x v="5"/>
    </i>
    <i r="11">
      <x v="26"/>
    </i>
    <i r="12">
      <x v="15"/>
    </i>
    <i>
      <x v="38"/>
    </i>
    <i r="1">
      <x v="1"/>
    </i>
    <i r="2">
      <x v="242"/>
    </i>
    <i r="3">
      <x v="15"/>
    </i>
    <i r="4">
      <x v="67"/>
    </i>
    <i r="5">
      <x v="130"/>
    </i>
    <i r="6">
      <x v="5"/>
    </i>
    <i r="7">
      <x v="12"/>
    </i>
    <i r="8">
      <x v="319"/>
    </i>
    <i r="9">
      <x v="13"/>
    </i>
    <i r="10">
      <x v="5"/>
    </i>
    <i r="11">
      <x v="26"/>
    </i>
    <i r="12">
      <x v="15"/>
    </i>
    <i>
      <x v="39"/>
    </i>
    <i r="1">
      <x v="12"/>
    </i>
    <i r="2">
      <x v="24"/>
    </i>
    <i r="3">
      <x v="15"/>
    </i>
    <i r="4">
      <x v="69"/>
    </i>
    <i r="5">
      <x v="122"/>
    </i>
    <i r="6">
      <x v="43"/>
    </i>
    <i r="7">
      <x v="330"/>
    </i>
    <i r="8">
      <x v="270"/>
    </i>
    <i r="9">
      <x v="38"/>
    </i>
    <i r="10">
      <x v="3"/>
    </i>
    <i r="11">
      <x v="1"/>
    </i>
    <i r="12">
      <x v="1"/>
    </i>
    <i r="2">
      <x v="223"/>
    </i>
    <i r="3">
      <x v="15"/>
    </i>
    <i r="4">
      <x v="27"/>
    </i>
    <i r="5">
      <x v="44"/>
    </i>
    <i r="6">
      <x v="43"/>
    </i>
    <i r="7">
      <x v="170"/>
    </i>
    <i r="8">
      <x v="108"/>
    </i>
    <i r="9">
      <x v="38"/>
    </i>
    <i r="10">
      <x v="3"/>
    </i>
    <i r="11">
      <x v="1"/>
    </i>
    <i r="12">
      <x v="11"/>
    </i>
    <i>
      <x v="40"/>
    </i>
    <i r="1">
      <x v="6"/>
    </i>
    <i r="2">
      <x v="76"/>
    </i>
    <i r="3">
      <x v="15"/>
    </i>
    <i r="4">
      <x v="69"/>
    </i>
    <i r="5">
      <x v="109"/>
    </i>
    <i r="6">
      <x v="43"/>
    </i>
    <i r="7">
      <x v="153"/>
    </i>
    <i r="8">
      <x v="213"/>
    </i>
    <i r="9">
      <x v="23"/>
    </i>
    <i r="10">
      <x v="3"/>
    </i>
    <i r="11">
      <x v="1"/>
    </i>
    <i r="12">
      <x v="1"/>
    </i>
    <i r="2">
      <x v="216"/>
    </i>
    <i r="3">
      <x v="15"/>
    </i>
    <i r="4">
      <x v="69"/>
    </i>
    <i r="5">
      <x v="116"/>
    </i>
    <i r="6">
      <x v="43"/>
    </i>
    <i r="7">
      <x v="343"/>
    </i>
    <i r="8">
      <x v="57"/>
    </i>
    <i r="9">
      <x v="23"/>
    </i>
    <i r="10">
      <x v="3"/>
    </i>
    <i r="11">
      <x v="1"/>
    </i>
    <i r="12">
      <x v="1"/>
    </i>
    <i>
      <x v="41"/>
    </i>
    <i r="1">
      <x v="11"/>
    </i>
    <i r="2">
      <x v="242"/>
    </i>
    <i r="3">
      <x v="15"/>
    </i>
    <i r="4">
      <x v="117"/>
    </i>
    <i r="5">
      <x v="130"/>
    </i>
    <i r="6">
      <x v="43"/>
    </i>
    <i r="7">
      <x v="31"/>
    </i>
    <i r="8">
      <x v="22"/>
    </i>
    <i r="9">
      <x v="17"/>
    </i>
    <i r="10">
      <x v="5"/>
    </i>
    <i r="11">
      <x v="26"/>
    </i>
    <i r="12">
      <x v="2"/>
    </i>
    <i>
      <x v="42"/>
    </i>
    <i r="1">
      <x v="14"/>
    </i>
    <i r="2">
      <x v="242"/>
    </i>
    <i r="3">
      <x v="15"/>
    </i>
    <i r="4">
      <x v="117"/>
    </i>
    <i r="5">
      <x v="130"/>
    </i>
    <i r="6">
      <x v="43"/>
    </i>
    <i r="7">
      <x v="32"/>
    </i>
    <i r="8">
      <x v="23"/>
    </i>
    <i r="9">
      <x v="20"/>
    </i>
    <i r="10">
      <x v="5"/>
    </i>
    <i r="11">
      <x v="26"/>
    </i>
    <i r="12">
      <x v="2"/>
    </i>
    <i>
      <x v="43"/>
    </i>
    <i r="1">
      <x v="11"/>
    </i>
    <i r="2">
      <x v="242"/>
    </i>
    <i r="3">
      <x v="15"/>
    </i>
    <i r="4">
      <x v="117"/>
    </i>
    <i r="5">
      <x v="130"/>
    </i>
    <i r="6">
      <x v="43"/>
    </i>
    <i r="7">
      <x v="33"/>
    </i>
    <i r="8">
      <x v="25"/>
    </i>
    <i r="9">
      <x v="21"/>
    </i>
    <i r="10">
      <x v="5"/>
    </i>
    <i r="11">
      <x v="26"/>
    </i>
    <i r="12">
      <x v="2"/>
    </i>
    <i>
      <x v="44"/>
    </i>
    <i r="1">
      <x v="6"/>
    </i>
    <i r="2">
      <x v="22"/>
    </i>
    <i r="3">
      <x v="15"/>
    </i>
    <i r="4">
      <x v="69"/>
    </i>
    <i r="5">
      <x v="111"/>
    </i>
    <i r="6">
      <x v="43"/>
    </i>
    <i r="7">
      <x v="152"/>
    </i>
    <i r="8">
      <x v="211"/>
    </i>
    <i r="9">
      <x v="23"/>
    </i>
    <i r="10">
      <x v="3"/>
    </i>
    <i r="11">
      <x v="1"/>
    </i>
    <i r="12">
      <x v="1"/>
    </i>
    <i r="2">
      <x v="76"/>
    </i>
    <i r="3">
      <x v="15"/>
    </i>
    <i r="4">
      <x v="69"/>
    </i>
    <i r="5">
      <x v="117"/>
    </i>
    <i r="6">
      <x v="43"/>
    </i>
    <i r="7">
      <x v="150"/>
    </i>
    <i r="8">
      <x v="212"/>
    </i>
    <i r="9">
      <x v="23"/>
    </i>
    <i r="10">
      <x v="3"/>
    </i>
    <i r="11">
      <x v="1"/>
    </i>
    <i r="12">
      <x v="1"/>
    </i>
    <i>
      <x v="45"/>
    </i>
    <i r="1">
      <x v="18"/>
    </i>
    <i r="2">
      <x v="242"/>
    </i>
    <i r="3">
      <x v="15"/>
    </i>
    <i r="4">
      <x v="117"/>
    </i>
    <i r="5">
      <x v="130"/>
    </i>
    <i r="6">
      <x v="43"/>
    </i>
    <i r="7">
      <x v="34"/>
    </i>
    <i r="8">
      <x v="26"/>
    </i>
    <i r="9">
      <x v="32"/>
    </i>
    <i r="10">
      <x v="5"/>
    </i>
    <i r="11">
      <x v="26"/>
    </i>
    <i r="12">
      <x v="2"/>
    </i>
    <i>
      <x v="46"/>
    </i>
    <i r="1">
      <x v="14"/>
    </i>
    <i r="2">
      <x v="242"/>
    </i>
    <i r="3">
      <x v="15"/>
    </i>
    <i r="4">
      <x v="117"/>
    </i>
    <i r="5">
      <x v="130"/>
    </i>
    <i r="6">
      <x v="43"/>
    </i>
    <i r="7">
      <x v="35"/>
    </i>
    <i r="8">
      <x v="27"/>
    </i>
    <i r="9">
      <x v="40"/>
    </i>
    <i r="10">
      <x v="5"/>
    </i>
    <i r="11">
      <x v="26"/>
    </i>
    <i r="12">
      <x v="2"/>
    </i>
    <i>
      <x v="47"/>
    </i>
    <i r="1">
      <x v="14"/>
    </i>
    <i r="2">
      <x v="242"/>
    </i>
    <i r="3">
      <x v="15"/>
    </i>
    <i r="4">
      <x v="117"/>
    </i>
    <i r="5">
      <x v="130"/>
    </i>
    <i r="6">
      <x v="43"/>
    </i>
    <i r="7">
      <x v="484"/>
    </i>
    <i r="8">
      <x v="68"/>
    </i>
    <i r="9">
      <x/>
    </i>
    <i r="10">
      <x v="5"/>
    </i>
    <i r="11">
      <x v="46"/>
    </i>
    <i r="12">
      <x v="14"/>
    </i>
    <i r="7">
      <x v="485"/>
    </i>
    <i r="8">
      <x v="67"/>
    </i>
    <i r="9">
      <x v="1"/>
    </i>
    <i r="10">
      <x v="5"/>
    </i>
    <i r="11">
      <x v="46"/>
    </i>
    <i r="12">
      <x v="14"/>
    </i>
    <i>
      <x v="48"/>
    </i>
    <i r="1">
      <x v="2"/>
    </i>
    <i r="2">
      <x v="47"/>
    </i>
    <i r="3">
      <x v="15"/>
    </i>
    <i r="4">
      <x v="69"/>
    </i>
    <i r="5">
      <x v="130"/>
    </i>
    <i r="6">
      <x v="27"/>
    </i>
    <i r="7">
      <x v="135"/>
    </i>
    <i r="8">
      <x v="319"/>
    </i>
    <i r="9">
      <x v="61"/>
    </i>
    <i r="10">
      <x v="5"/>
    </i>
    <i r="11">
      <x v="37"/>
    </i>
    <i r="12">
      <x v="15"/>
    </i>
    <i>
      <x v="49"/>
    </i>
    <i r="1">
      <x v="18"/>
    </i>
    <i r="2">
      <x v="79"/>
    </i>
    <i r="3">
      <x v="15"/>
    </i>
    <i r="4">
      <x v="19"/>
    </i>
    <i r="5">
      <x v="130"/>
    </i>
    <i r="6">
      <x v="20"/>
    </i>
    <i r="7">
      <x v="48"/>
    </i>
    <i r="8">
      <x v="168"/>
    </i>
    <i r="9">
      <x v="72"/>
    </i>
    <i r="10">
      <x v="5"/>
    </i>
    <i r="11">
      <x v="8"/>
    </i>
    <i r="12">
      <x v="15"/>
    </i>
    <i r="2">
      <x v="223"/>
    </i>
    <i r="3">
      <x v="15"/>
    </i>
    <i r="4">
      <x v="54"/>
    </i>
    <i r="5">
      <x v="130"/>
    </i>
    <i r="6">
      <x v="20"/>
    </i>
    <i r="7">
      <x v="282"/>
    </i>
    <i r="8">
      <x v="319"/>
    </i>
    <i r="9">
      <x v="72"/>
    </i>
    <i r="10">
      <x v="5"/>
    </i>
    <i r="11">
      <x v="44"/>
    </i>
    <i r="12">
      <x v="15"/>
    </i>
    <i>
      <x v="50"/>
    </i>
    <i r="1">
      <x v="14"/>
    </i>
    <i r="2">
      <x v="81"/>
    </i>
    <i r="3">
      <x v="15"/>
    </i>
    <i r="4">
      <x/>
    </i>
    <i r="5">
      <x v="130"/>
    </i>
    <i r="6">
      <x v="21"/>
    </i>
    <i r="7">
      <x v="43"/>
    </i>
    <i r="8">
      <x v="29"/>
    </i>
    <i r="9">
      <x v="67"/>
    </i>
    <i r="10">
      <x v="5"/>
    </i>
    <i r="11">
      <x v="8"/>
    </i>
    <i r="12">
      <x v="2"/>
    </i>
    <i r="2">
      <x v="143"/>
    </i>
    <i r="3">
      <x v="15"/>
    </i>
    <i r="4">
      <x v="8"/>
    </i>
    <i r="5">
      <x v="130"/>
    </i>
    <i r="6">
      <x v="21"/>
    </i>
    <i r="7">
      <x v="43"/>
    </i>
    <i r="8">
      <x v="29"/>
    </i>
    <i r="9">
      <x v="67"/>
    </i>
    <i r="10">
      <x v="5"/>
    </i>
    <i r="11">
      <x v="8"/>
    </i>
    <i r="12">
      <x v="2"/>
    </i>
    <i>
      <x v="51"/>
    </i>
    <i r="1">
      <x v="14"/>
    </i>
    <i r="2">
      <x v="225"/>
    </i>
    <i r="3">
      <x v="15"/>
    </i>
    <i r="4">
      <x v="21"/>
    </i>
    <i r="5">
      <x v="130"/>
    </i>
    <i r="6">
      <x v="22"/>
    </i>
    <i r="7">
      <x v="44"/>
    </i>
    <i r="8">
      <x v="30"/>
    </i>
    <i r="9">
      <x v="68"/>
    </i>
    <i r="10">
      <x v="5"/>
    </i>
    <i r="11">
      <x v="8"/>
    </i>
    <i r="12">
      <x v="2"/>
    </i>
    <i>
      <x v="52"/>
    </i>
    <i r="1">
      <x v="12"/>
    </i>
    <i r="2">
      <x v="10"/>
    </i>
    <i r="3">
      <x v="15"/>
    </i>
    <i r="4">
      <x v="49"/>
    </i>
    <i r="5">
      <x v="130"/>
    </i>
    <i r="6">
      <x v="21"/>
    </i>
    <i r="7">
      <x v="49"/>
    </i>
    <i r="8">
      <x v="32"/>
    </i>
    <i r="9">
      <x v="70"/>
    </i>
    <i r="10">
      <x v="5"/>
    </i>
    <i r="11">
      <x v="47"/>
    </i>
    <i r="12">
      <x v="2"/>
    </i>
    <i>
      <x v="53"/>
    </i>
    <i r="1">
      <x v="12"/>
    </i>
    <i r="2">
      <x v="223"/>
    </i>
    <i r="3">
      <x v="15"/>
    </i>
    <i r="4">
      <x v="19"/>
    </i>
    <i r="5">
      <x v="130"/>
    </i>
    <i r="6">
      <x v="40"/>
    </i>
    <i r="7">
      <x v="51"/>
    </i>
    <i r="8">
      <x v="33"/>
    </i>
    <i r="9">
      <x v="71"/>
    </i>
    <i r="10">
      <x v="5"/>
    </i>
    <i r="11">
      <x v="43"/>
    </i>
    <i r="12">
      <x v="2"/>
    </i>
    <i>
      <x v="54"/>
    </i>
    <i r="1">
      <x v="12"/>
    </i>
    <i r="2">
      <x v="82"/>
    </i>
    <i r="3">
      <x v="15"/>
    </i>
    <i r="4">
      <x v="20"/>
    </i>
    <i r="5">
      <x v="130"/>
    </i>
    <i r="6">
      <x v="10"/>
    </i>
    <i r="7">
      <x v="127"/>
    </i>
    <i r="8">
      <x v="137"/>
    </i>
    <i r="9">
      <x v="191"/>
    </i>
    <i r="10">
      <x v="5"/>
    </i>
    <i r="11">
      <x v="8"/>
    </i>
    <i r="12">
      <x v="15"/>
    </i>
    <i r="2">
      <x v="92"/>
    </i>
    <i r="3">
      <x v="15"/>
    </i>
    <i r="4">
      <x v="49"/>
    </i>
    <i r="5">
      <x v="130"/>
    </i>
    <i r="6">
      <x v="16"/>
    </i>
    <i r="7">
      <x v="581"/>
    </i>
    <i r="8">
      <x v="290"/>
    </i>
    <i r="9">
      <x v="191"/>
    </i>
    <i r="10">
      <x v="5"/>
    </i>
    <i r="11">
      <x v="8"/>
    </i>
    <i r="12">
      <x v="15"/>
    </i>
    <i r="2">
      <x v="242"/>
    </i>
    <i r="3">
      <x v="15"/>
    </i>
    <i r="4">
      <x v="117"/>
    </i>
    <i r="5">
      <x v="130"/>
    </i>
    <i r="6">
      <x v="43"/>
    </i>
    <i r="7">
      <x v="582"/>
    </i>
    <i r="8">
      <x v="182"/>
    </i>
    <i r="9">
      <x v="191"/>
    </i>
    <i r="10">
      <x v="5"/>
    </i>
    <i r="11">
      <x v="23"/>
    </i>
    <i r="12">
      <x v="14"/>
    </i>
    <i>
      <x v="55"/>
    </i>
    <i r="1">
      <x v="12"/>
    </i>
    <i r="2">
      <x v="242"/>
    </i>
    <i r="3">
      <x v="15"/>
    </i>
    <i r="4">
      <x v="117"/>
    </i>
    <i r="5">
      <x v="130"/>
    </i>
    <i r="6">
      <x v="43"/>
    </i>
    <i r="7">
      <x v="583"/>
    </i>
    <i r="8">
      <x v="224"/>
    </i>
    <i r="9">
      <x v="192"/>
    </i>
    <i r="10">
      <x v="5"/>
    </i>
    <i r="11">
      <x v="37"/>
    </i>
    <i r="12">
      <x v="14"/>
    </i>
    <i r="7">
      <x v="587"/>
    </i>
    <i r="8">
      <x v="225"/>
    </i>
    <i r="9">
      <x v="192"/>
    </i>
    <i r="10">
      <x v="5"/>
    </i>
    <i r="11">
      <x v="37"/>
    </i>
    <i r="12">
      <x v="14"/>
    </i>
    <i r="7">
      <x v="588"/>
    </i>
    <i r="8">
      <x v="226"/>
    </i>
    <i r="9">
      <x v="192"/>
    </i>
    <i r="10">
      <x v="5"/>
    </i>
    <i r="11">
      <x v="37"/>
    </i>
    <i r="12">
      <x v="14"/>
    </i>
    <i r="7">
      <x v="591"/>
    </i>
    <i r="8">
      <x v="183"/>
    </i>
    <i r="9">
      <x v="192"/>
    </i>
    <i r="10">
      <x v="5"/>
    </i>
    <i r="11">
      <x v="37"/>
    </i>
    <i r="12">
      <x v="14"/>
    </i>
    <i>
      <x v="56"/>
    </i>
    <i r="1">
      <x v="12"/>
    </i>
    <i r="2">
      <x v="47"/>
    </i>
    <i r="3">
      <x v="15"/>
    </i>
    <i r="4">
      <x v="69"/>
    </i>
    <i r="5">
      <x v="130"/>
    </i>
    <i r="6">
      <x v="28"/>
    </i>
    <i r="7">
      <x v="575"/>
    </i>
    <i r="8">
      <x v="319"/>
    </i>
    <i r="9">
      <x v="192"/>
    </i>
    <i r="10">
      <x v="5"/>
    </i>
    <i r="11">
      <x v="37"/>
    </i>
    <i r="12">
      <x v="15"/>
    </i>
    <i r="6">
      <x v="32"/>
    </i>
    <i r="7">
      <x v="168"/>
    </i>
    <i r="8">
      <x v="319"/>
    </i>
    <i r="9">
      <x v="192"/>
    </i>
    <i r="10">
      <x v="5"/>
    </i>
    <i r="11">
      <x v="37"/>
    </i>
    <i r="12">
      <x v="15"/>
    </i>
    <i r="2">
      <x v="79"/>
    </i>
    <i r="3">
      <x v="15"/>
    </i>
    <i r="4">
      <x v="19"/>
    </i>
    <i r="5">
      <x v="130"/>
    </i>
    <i r="6">
      <x v="39"/>
    </i>
    <i r="7">
      <x v="564"/>
    </i>
    <i r="8">
      <x v="319"/>
    </i>
    <i r="9">
      <x v="192"/>
    </i>
    <i r="10">
      <x v="5"/>
    </i>
    <i r="11">
      <x v="37"/>
    </i>
    <i r="12">
      <x v="15"/>
    </i>
    <i r="4">
      <x v="41"/>
    </i>
    <i r="5">
      <x v="130"/>
    </i>
    <i r="6">
      <x v="32"/>
    </i>
    <i r="7">
      <x v="110"/>
    </i>
    <i r="8">
      <x v="319"/>
    </i>
    <i r="9">
      <x v="192"/>
    </i>
    <i r="10">
      <x v="5"/>
    </i>
    <i r="11">
      <x v="37"/>
    </i>
    <i r="12">
      <x v="15"/>
    </i>
    <i r="6">
      <x v="36"/>
    </i>
    <i r="7">
      <x v="579"/>
    </i>
    <i r="8">
      <x v="319"/>
    </i>
    <i r="9">
      <x v="192"/>
    </i>
    <i r="10">
      <x v="5"/>
    </i>
    <i r="11">
      <x v="37"/>
    </i>
    <i r="12">
      <x v="15"/>
    </i>
    <i r="4">
      <x v="59"/>
    </i>
    <i r="5">
      <x v="130"/>
    </i>
    <i r="6">
      <x v="28"/>
    </i>
    <i r="7">
      <x v="192"/>
    </i>
    <i r="8">
      <x v="319"/>
    </i>
    <i r="9">
      <x v="192"/>
    </i>
    <i r="10">
      <x v="5"/>
    </i>
    <i r="11">
      <x v="37"/>
    </i>
    <i r="12">
      <x v="15"/>
    </i>
    <i r="6">
      <x v="37"/>
    </i>
    <i r="7">
      <x v="169"/>
    </i>
    <i r="8">
      <x v="319"/>
    </i>
    <i r="9">
      <x v="192"/>
    </i>
    <i r="10">
      <x v="5"/>
    </i>
    <i r="11">
      <x v="37"/>
    </i>
    <i r="12">
      <x v="15"/>
    </i>
    <i>
      <x v="57"/>
    </i>
    <i r="1">
      <x v="14"/>
    </i>
    <i r="2">
      <x v="10"/>
    </i>
    <i r="3">
      <x v="15"/>
    </i>
    <i r="4">
      <x v="35"/>
    </i>
    <i r="5">
      <x v="130"/>
    </i>
    <i r="6">
      <x v="21"/>
    </i>
    <i r="7">
      <x v="69"/>
    </i>
    <i r="8">
      <x v="40"/>
    </i>
    <i r="9">
      <x v="76"/>
    </i>
    <i r="10">
      <x v="5"/>
    </i>
    <i r="11">
      <x v="47"/>
    </i>
    <i r="12">
      <x v="2"/>
    </i>
    <i>
      <x v="58"/>
    </i>
    <i r="1">
      <x v="14"/>
    </i>
    <i r="2">
      <x v="79"/>
    </i>
    <i r="3">
      <x v="15"/>
    </i>
    <i r="4">
      <x v="30"/>
    </i>
    <i r="5">
      <x v="130"/>
    </i>
    <i r="6">
      <x v="41"/>
    </i>
    <i r="7">
      <x v="70"/>
    </i>
    <i r="8">
      <x v="41"/>
    </i>
    <i r="9">
      <x v="77"/>
    </i>
    <i r="10">
      <x v="5"/>
    </i>
    <i r="11">
      <x v="37"/>
    </i>
    <i r="12">
      <x v="2"/>
    </i>
    <i>
      <x v="59"/>
    </i>
    <i r="1">
      <x v="14"/>
    </i>
    <i r="2">
      <x v="10"/>
    </i>
    <i r="3">
      <x v="15"/>
    </i>
    <i r="4">
      <x v="30"/>
    </i>
    <i r="5">
      <x v="130"/>
    </i>
    <i r="6">
      <x v="22"/>
    </i>
    <i r="7">
      <x v="76"/>
    </i>
    <i r="8">
      <x v="42"/>
    </i>
    <i r="9">
      <x v="78"/>
    </i>
    <i r="10">
      <x v="5"/>
    </i>
    <i r="11">
      <x v="47"/>
    </i>
    <i r="12">
      <x v="2"/>
    </i>
    <i>
      <x v="60"/>
    </i>
    <i r="1">
      <x v="14"/>
    </i>
    <i r="2">
      <x v="97"/>
    </i>
    <i r="3">
      <x v="15"/>
    </i>
    <i r="4">
      <x v="17"/>
    </i>
    <i r="5">
      <x v="130"/>
    </i>
    <i r="6">
      <x v="20"/>
    </i>
    <i r="7">
      <x v="263"/>
    </i>
    <i r="8">
      <x v="319"/>
    </i>
    <i r="9">
      <x v="4"/>
    </i>
    <i r="10">
      <x v="5"/>
    </i>
    <i r="11">
      <x v="44"/>
    </i>
    <i r="12">
      <x v="15"/>
    </i>
    <i r="4">
      <x v="30"/>
    </i>
    <i r="5">
      <x v="130"/>
    </i>
    <i r="6">
      <x v="20"/>
    </i>
    <i r="7">
      <x v="262"/>
    </i>
    <i r="8">
      <x v="319"/>
    </i>
    <i r="9">
      <x v="4"/>
    </i>
    <i r="10">
      <x v="5"/>
    </i>
    <i r="11">
      <x v="44"/>
    </i>
    <i r="12">
      <x v="15"/>
    </i>
    <i r="4">
      <x v="49"/>
    </i>
    <i r="5">
      <x v="130"/>
    </i>
    <i r="6">
      <x v="20"/>
    </i>
    <i r="7">
      <x v="261"/>
    </i>
    <i r="8">
      <x v="319"/>
    </i>
    <i r="9">
      <x v="4"/>
    </i>
    <i r="10">
      <x v="5"/>
    </i>
    <i r="11">
      <x v="44"/>
    </i>
    <i r="12">
      <x v="15"/>
    </i>
    <i>
      <x v="61"/>
    </i>
    <i r="1">
      <x v="14"/>
    </i>
    <i r="2">
      <x v="47"/>
    </i>
    <i r="3">
      <x v="15"/>
    </i>
    <i r="4">
      <x v="69"/>
    </i>
    <i r="5">
      <x v="130"/>
    </i>
    <i r="6">
      <x v="32"/>
    </i>
    <i r="7">
      <x v="71"/>
    </i>
    <i r="8">
      <x v="319"/>
    </i>
    <i r="9">
      <x v="93"/>
    </i>
    <i r="10">
      <x v="5"/>
    </i>
    <i r="11">
      <x v="37"/>
    </i>
    <i r="12">
      <x v="15"/>
    </i>
    <i r="2">
      <x v="79"/>
    </i>
    <i r="3">
      <x v="15"/>
    </i>
    <i r="4">
      <x v="63"/>
    </i>
    <i r="5">
      <x v="130"/>
    </i>
    <i r="6">
      <x v="31"/>
    </i>
    <i r="7">
      <x v="68"/>
    </i>
    <i r="8">
      <x v="319"/>
    </i>
    <i r="9">
      <x v="93"/>
    </i>
    <i r="10">
      <x v="5"/>
    </i>
    <i r="11">
      <x v="37"/>
    </i>
    <i r="12">
      <x v="15"/>
    </i>
    <i r="6">
      <x v="38"/>
    </i>
    <i r="7">
      <x v="67"/>
    </i>
    <i r="8">
      <x v="319"/>
    </i>
    <i r="9">
      <x v="93"/>
    </i>
    <i r="10">
      <x v="5"/>
    </i>
    <i r="11">
      <x v="37"/>
    </i>
    <i r="12">
      <x v="15"/>
    </i>
    <i>
      <x v="62"/>
    </i>
    <i r="1">
      <x v="14"/>
    </i>
    <i r="2">
      <x v="35"/>
    </i>
    <i r="3">
      <x v="15"/>
    </i>
    <i r="4">
      <x v="69"/>
    </i>
    <i r="5">
      <x v="130"/>
    </i>
    <i r="6">
      <x v="10"/>
    </i>
    <i r="7">
      <x v="431"/>
    </i>
    <i r="8">
      <x v="144"/>
    </i>
    <i r="9">
      <x v="92"/>
    </i>
    <i r="10">
      <x v="5"/>
    </i>
    <i r="11">
      <x v="8"/>
    </i>
    <i r="12">
      <x v="15"/>
    </i>
    <i r="2">
      <x v="79"/>
    </i>
    <i r="3">
      <x v="15"/>
    </i>
    <i r="4">
      <x v="25"/>
    </i>
    <i r="5">
      <x v="130"/>
    </i>
    <i r="6">
      <x v="19"/>
    </i>
    <i r="7">
      <x v="124"/>
    </i>
    <i r="8">
      <x v="162"/>
    </i>
    <i r="9">
      <x v="92"/>
    </i>
    <i r="10">
      <x v="5"/>
    </i>
    <i r="11">
      <x v="8"/>
    </i>
    <i r="12">
      <x v="15"/>
    </i>
    <i r="4">
      <x v="38"/>
    </i>
    <i r="5">
      <x v="130"/>
    </i>
    <i r="6">
      <x v="19"/>
    </i>
    <i r="7">
      <x v="415"/>
    </i>
    <i r="8">
      <x v="154"/>
    </i>
    <i r="9">
      <x v="92"/>
    </i>
    <i r="10">
      <x v="5"/>
    </i>
    <i r="11">
      <x v="8"/>
    </i>
    <i r="12">
      <x v="15"/>
    </i>
    <i r="4">
      <x v="48"/>
    </i>
    <i r="5">
      <x v="130"/>
    </i>
    <i r="6">
      <x v="16"/>
    </i>
    <i r="7">
      <x v="195"/>
    </i>
    <i r="8">
      <x v="153"/>
    </i>
    <i r="9">
      <x v="92"/>
    </i>
    <i r="10">
      <x v="5"/>
    </i>
    <i r="11">
      <x v="8"/>
    </i>
    <i r="12">
      <x v="15"/>
    </i>
    <i r="4">
      <x v="49"/>
    </i>
    <i r="5">
      <x v="130"/>
    </i>
    <i r="6">
      <x v="13"/>
    </i>
    <i r="7">
      <x v="419"/>
    </i>
    <i r="8">
      <x v="148"/>
    </i>
    <i r="9">
      <x v="92"/>
    </i>
    <i r="10">
      <x v="5"/>
    </i>
    <i r="11">
      <x v="8"/>
    </i>
    <i r="12">
      <x v="15"/>
    </i>
    <i r="4">
      <x v="61"/>
    </i>
    <i r="5">
      <x v="130"/>
    </i>
    <i r="6">
      <x v="13"/>
    </i>
    <i r="7">
      <x v="121"/>
    </i>
    <i r="8">
      <x v="147"/>
    </i>
    <i r="9">
      <x v="92"/>
    </i>
    <i r="10">
      <x v="5"/>
    </i>
    <i r="11">
      <x v="8"/>
    </i>
    <i r="12">
      <x v="15"/>
    </i>
    <i r="4">
      <x v="63"/>
    </i>
    <i r="5">
      <x v="130"/>
    </i>
    <i r="6">
      <x v="16"/>
    </i>
    <i r="7">
      <x v="196"/>
    </i>
    <i r="8">
      <x v="152"/>
    </i>
    <i r="9">
      <x v="92"/>
    </i>
    <i r="10">
      <x v="5"/>
    </i>
    <i r="11">
      <x v="8"/>
    </i>
    <i r="12">
      <x v="15"/>
    </i>
    <i r="4">
      <x v="67"/>
    </i>
    <i r="5">
      <x v="130"/>
    </i>
    <i r="6">
      <x v="20"/>
    </i>
    <i r="7">
      <x v="258"/>
    </i>
    <i r="8">
      <x v="319"/>
    </i>
    <i r="9">
      <x v="91"/>
    </i>
    <i r="10">
      <x v="5"/>
    </i>
    <i r="11">
      <x v="44"/>
    </i>
    <i r="12">
      <x v="15"/>
    </i>
    <i r="2">
      <x v="87"/>
    </i>
    <i r="3">
      <x v="15"/>
    </i>
    <i r="4">
      <x v="66"/>
    </i>
    <i r="5">
      <x v="130"/>
    </i>
    <i r="6">
      <x v="15"/>
    </i>
    <i r="7">
      <x v="413"/>
    </i>
    <i r="8">
      <x v="149"/>
    </i>
    <i r="9">
      <x v="92"/>
    </i>
    <i r="10">
      <x v="5"/>
    </i>
    <i r="11">
      <x v="8"/>
    </i>
    <i r="12">
      <x v="15"/>
    </i>
    <i r="2">
      <x v="88"/>
    </i>
    <i r="3">
      <x v="15"/>
    </i>
    <i r="4">
      <x v="50"/>
    </i>
    <i r="5">
      <x v="130"/>
    </i>
    <i r="6">
      <x v="12"/>
    </i>
    <i r="7">
      <x v="414"/>
    </i>
    <i r="8">
      <x v="145"/>
    </i>
    <i r="9">
      <x v="92"/>
    </i>
    <i r="10">
      <x v="5"/>
    </i>
    <i r="11">
      <x v="8"/>
    </i>
    <i r="12">
      <x v="15"/>
    </i>
    <i r="2">
      <x v="89"/>
    </i>
    <i r="3">
      <x v="15"/>
    </i>
    <i r="4">
      <x v="67"/>
    </i>
    <i r="5">
      <x v="130"/>
    </i>
    <i r="6">
      <x v="13"/>
    </i>
    <i r="7">
      <x v="404"/>
    </i>
    <i r="8">
      <x v="146"/>
    </i>
    <i r="9">
      <x v="92"/>
    </i>
    <i r="10">
      <x v="5"/>
    </i>
    <i r="11">
      <x v="8"/>
    </i>
    <i r="12">
      <x v="15"/>
    </i>
    <i r="2">
      <x v="90"/>
    </i>
    <i r="3">
      <x v="15"/>
    </i>
    <i r="4">
      <x v="69"/>
    </i>
    <i r="5">
      <x v="130"/>
    </i>
    <i r="6">
      <x v="10"/>
    </i>
    <i r="7">
      <x v="487"/>
    </i>
    <i r="8">
      <x v="161"/>
    </i>
    <i r="9">
      <x v="92"/>
    </i>
    <i r="10">
      <x v="5"/>
    </i>
    <i r="11">
      <x v="8"/>
    </i>
    <i r="12">
      <x v="15"/>
    </i>
    <i r="2">
      <x v="91"/>
    </i>
    <i r="3">
      <x v="15"/>
    </i>
    <i r="4">
      <x v="67"/>
    </i>
    <i r="5">
      <x v="130"/>
    </i>
    <i r="6">
      <x v="16"/>
    </i>
    <i r="7">
      <x v="421"/>
    </i>
    <i r="8">
      <x v="150"/>
    </i>
    <i r="9">
      <x v="92"/>
    </i>
    <i r="10">
      <x v="5"/>
    </i>
    <i r="11">
      <x v="8"/>
    </i>
    <i r="12">
      <x v="15"/>
    </i>
    <i r="2">
      <x v="93"/>
    </i>
    <i r="3">
      <x v="15"/>
    </i>
    <i r="4">
      <x v="12"/>
    </i>
    <i r="5">
      <x v="130"/>
    </i>
    <i r="6">
      <x v="16"/>
    </i>
    <i r="7">
      <x v="476"/>
    </i>
    <i r="8">
      <x v="151"/>
    </i>
    <i r="9">
      <x v="92"/>
    </i>
    <i r="10">
      <x v="5"/>
    </i>
    <i r="11">
      <x v="8"/>
    </i>
    <i r="12">
      <x v="15"/>
    </i>
    <i>
      <x v="63"/>
    </i>
    <i r="1">
      <x v="14"/>
    </i>
    <i r="2">
      <x v="242"/>
    </i>
    <i r="3">
      <x v="15"/>
    </i>
    <i r="4">
      <x v="117"/>
    </i>
    <i r="5">
      <x v="130"/>
    </i>
    <i r="6">
      <x v="43"/>
    </i>
    <i r="7">
      <x v="4"/>
    </i>
    <i r="8">
      <x v="200"/>
    </i>
    <i r="9">
      <x v="92"/>
    </i>
    <i r="10">
      <x v="5"/>
    </i>
    <i r="11">
      <x v="23"/>
    </i>
    <i r="12">
      <x v="14"/>
    </i>
    <i r="7">
      <x v="133"/>
    </i>
    <i r="8">
      <x v="248"/>
    </i>
    <i r="9">
      <x v="92"/>
    </i>
    <i r="10">
      <x v="5"/>
    </i>
    <i r="11">
      <x v="23"/>
    </i>
    <i r="12">
      <x v="14"/>
    </i>
    <i>
      <x v="64"/>
    </i>
    <i r="1">
      <x v="14"/>
    </i>
    <i r="2">
      <x v="242"/>
    </i>
    <i r="3">
      <x v="15"/>
    </i>
    <i r="4">
      <x v="117"/>
    </i>
    <i r="5">
      <x v="130"/>
    </i>
    <i r="6">
      <x v="43"/>
    </i>
    <i r="7">
      <x v="161"/>
    </i>
    <i r="8">
      <x v="192"/>
    </i>
    <i r="9">
      <x v="90"/>
    </i>
    <i r="10">
      <x v="5"/>
    </i>
    <i r="11">
      <x v="8"/>
    </i>
    <i r="12">
      <x v="14"/>
    </i>
    <i r="7">
      <x v="197"/>
    </i>
    <i r="8">
      <x v="193"/>
    </i>
    <i r="9">
      <x v="90"/>
    </i>
    <i r="10">
      <x v="5"/>
    </i>
    <i r="11">
      <x v="8"/>
    </i>
    <i r="12">
      <x v="14"/>
    </i>
    <i>
      <x v="65"/>
    </i>
    <i r="1">
      <x v="11"/>
    </i>
    <i r="2">
      <x v="176"/>
    </i>
    <i r="3">
      <x v="15"/>
    </i>
    <i r="4">
      <x/>
    </i>
    <i r="5">
      <x v="130"/>
    </i>
    <i r="6">
      <x v="42"/>
    </i>
    <i r="7">
      <x v="79"/>
    </i>
    <i r="8">
      <x v="43"/>
    </i>
    <i r="9">
      <x v="80"/>
    </i>
    <i r="10">
      <x v="5"/>
    </i>
    <i r="11">
      <x v="43"/>
    </i>
    <i r="12">
      <x v="2"/>
    </i>
    <i>
      <x v="66"/>
    </i>
    <i r="1">
      <x v="11"/>
    </i>
    <i r="2">
      <x v="178"/>
    </i>
    <i r="3">
      <x v="15"/>
    </i>
    <i r="4">
      <x/>
    </i>
    <i r="5">
      <x v="130"/>
    </i>
    <i r="6">
      <x v="42"/>
    </i>
    <i r="7">
      <x v="81"/>
    </i>
    <i r="8">
      <x v="44"/>
    </i>
    <i r="9">
      <x v="81"/>
    </i>
    <i r="10">
      <x v="5"/>
    </i>
    <i r="11">
      <x v="37"/>
    </i>
    <i r="12">
      <x v="2"/>
    </i>
    <i>
      <x v="67"/>
    </i>
    <i r="1">
      <x v="11"/>
    </i>
    <i r="2">
      <x v="177"/>
    </i>
    <i r="3">
      <x v="15"/>
    </i>
    <i r="4">
      <x/>
    </i>
    <i r="5">
      <x v="130"/>
    </i>
    <i r="6">
      <x v="23"/>
    </i>
    <i r="7">
      <x v="83"/>
    </i>
    <i r="8">
      <x v="45"/>
    </i>
    <i r="9">
      <x v="82"/>
    </i>
    <i r="10">
      <x v="5"/>
    </i>
    <i r="11">
      <x v="26"/>
    </i>
    <i r="12">
      <x v="2"/>
    </i>
    <i>
      <x v="68"/>
    </i>
    <i r="1">
      <x v="11"/>
    </i>
    <i r="2">
      <x v="77"/>
    </i>
    <i r="3">
      <x v="15"/>
    </i>
    <i r="4">
      <x/>
    </i>
    <i r="5">
      <x v="130"/>
    </i>
    <i r="6">
      <x v="23"/>
    </i>
    <i r="7">
      <x v="85"/>
    </i>
    <i r="8">
      <x v="46"/>
    </i>
    <i r="9">
      <x v="83"/>
    </i>
    <i r="10">
      <x v="5"/>
    </i>
    <i r="11">
      <x v="23"/>
    </i>
    <i r="12">
      <x v="2"/>
    </i>
    <i>
      <x v="69"/>
    </i>
    <i r="1">
      <x v="14"/>
    </i>
    <i r="2">
      <x v="149"/>
    </i>
    <i r="3">
      <x v="15"/>
    </i>
    <i r="4">
      <x/>
    </i>
    <i r="5">
      <x v="130"/>
    </i>
    <i r="6">
      <x v="23"/>
    </i>
    <i r="7">
      <x v="87"/>
    </i>
    <i r="8">
      <x v="50"/>
    </i>
    <i r="9">
      <x v="85"/>
    </i>
    <i r="10">
      <x v="5"/>
    </i>
    <i r="11">
      <x v="23"/>
    </i>
    <i r="12">
      <x v="2"/>
    </i>
    <i>
      <x v="70"/>
    </i>
    <i r="1">
      <x v="14"/>
    </i>
    <i r="2">
      <x v="242"/>
    </i>
    <i r="3">
      <x v="15"/>
    </i>
    <i r="4">
      <x v="117"/>
    </i>
    <i r="5">
      <x v="130"/>
    </i>
    <i r="6">
      <x v="43"/>
    </i>
    <i r="7">
      <x v="194"/>
    </i>
    <i r="8">
      <x v="194"/>
    </i>
    <i r="9">
      <x v="92"/>
    </i>
    <i r="10">
      <x v="5"/>
    </i>
    <i r="11">
      <x v="48"/>
    </i>
    <i r="12">
      <x v="14"/>
    </i>
    <i r="7">
      <x v="348"/>
    </i>
    <i r="8">
      <x v="251"/>
    </i>
    <i r="9">
      <x v="92"/>
    </i>
    <i r="10">
      <x v="5"/>
    </i>
    <i r="11">
      <x v="48"/>
    </i>
    <i r="12">
      <x v="14"/>
    </i>
    <i>
      <x v="71"/>
    </i>
    <i r="1">
      <x v="14"/>
    </i>
    <i r="2">
      <x v="150"/>
    </i>
    <i r="3">
      <x v="15"/>
    </i>
    <i r="4">
      <x v="100"/>
    </i>
    <i r="5">
      <x v="130"/>
    </i>
    <i r="6">
      <x v="43"/>
    </i>
    <i r="7">
      <x v="479"/>
    </i>
    <i r="8">
      <x v="252"/>
    </i>
    <i r="9">
      <x v="171"/>
    </i>
    <i r="10">
      <x v="2"/>
    </i>
    <i r="11">
      <x v="42"/>
    </i>
    <i r="12">
      <x v="17"/>
    </i>
    <i>
      <x v="72"/>
    </i>
    <i r="1">
      <x v="11"/>
    </i>
    <i r="2">
      <x v="11"/>
    </i>
    <i r="3">
      <x v="15"/>
    </i>
    <i r="4">
      <x v="23"/>
    </i>
    <i r="5">
      <x v="130"/>
    </i>
    <i r="6">
      <x v="21"/>
    </i>
    <i r="7">
      <x v="96"/>
    </i>
    <i r="8">
      <x v="51"/>
    </i>
    <i r="9">
      <x v="86"/>
    </i>
    <i r="10">
      <x v="5"/>
    </i>
    <i r="11">
      <x v="47"/>
    </i>
    <i r="12">
      <x v="2"/>
    </i>
    <i>
      <x v="73"/>
    </i>
    <i r="1">
      <x v="11"/>
    </i>
    <i r="2">
      <x v="79"/>
    </i>
    <i r="3">
      <x v="15"/>
    </i>
    <i r="4">
      <x v="23"/>
    </i>
    <i r="5">
      <x v="130"/>
    </i>
    <i r="6">
      <x v="40"/>
    </i>
    <i r="7">
      <x v="97"/>
    </i>
    <i r="8">
      <x v="52"/>
    </i>
    <i r="9">
      <x v="87"/>
    </i>
    <i r="10">
      <x v="5"/>
    </i>
    <i r="11">
      <x v="37"/>
    </i>
    <i r="12">
      <x v="2"/>
    </i>
    <i>
      <x v="74"/>
    </i>
    <i r="1">
      <x v="12"/>
    </i>
    <i r="2">
      <x v="79"/>
    </i>
    <i r="3">
      <x v="15"/>
    </i>
    <i r="4">
      <x v="35"/>
    </i>
    <i r="5">
      <x v="130"/>
    </i>
    <i r="6">
      <x v="41"/>
    </i>
    <i r="7">
      <x v="171"/>
    </i>
    <i r="8">
      <x v="62"/>
    </i>
    <i r="9">
      <x v="88"/>
    </i>
    <i r="10">
      <x v="5"/>
    </i>
    <i r="11">
      <x v="37"/>
    </i>
    <i r="12">
      <x v="2"/>
    </i>
    <i>
      <x v="75"/>
    </i>
    <i r="1">
      <x v="12"/>
    </i>
    <i r="2">
      <x v="79"/>
    </i>
    <i r="3">
      <x v="15"/>
    </i>
    <i r="4">
      <x v="54"/>
    </i>
    <i r="5">
      <x v="130"/>
    </i>
    <i r="6">
      <x v="32"/>
    </i>
    <i r="7">
      <x v="401"/>
    </i>
    <i r="8">
      <x v="319"/>
    </i>
    <i r="9">
      <x v="94"/>
    </i>
    <i r="10">
      <x v="5"/>
    </i>
    <i r="11">
      <x v="37"/>
    </i>
    <i r="12">
      <x v="15"/>
    </i>
    <i>
      <x v="76"/>
    </i>
    <i r="1">
      <x v="12"/>
    </i>
    <i r="2">
      <x v="162"/>
    </i>
    <i r="3">
      <x v="15"/>
    </i>
    <i r="4">
      <x v="41"/>
    </i>
    <i r="5">
      <x v="130"/>
    </i>
    <i r="6">
      <x v="21"/>
    </i>
    <i r="7">
      <x v="206"/>
    </i>
    <i r="8">
      <x v="66"/>
    </i>
    <i r="9">
      <x v="95"/>
    </i>
    <i r="10">
      <x v="5"/>
    </i>
    <i r="11">
      <x v="46"/>
    </i>
    <i r="12">
      <x v="2"/>
    </i>
    <i>
      <x v="77"/>
    </i>
    <i r="1">
      <x v="14"/>
    </i>
    <i r="2">
      <x v="162"/>
    </i>
    <i r="3">
      <x v="15"/>
    </i>
    <i r="4">
      <x/>
    </i>
    <i r="5">
      <x v="130"/>
    </i>
    <i r="6">
      <x v="21"/>
    </i>
    <i r="7">
      <x v="208"/>
    </i>
    <i r="8">
      <x v="69"/>
    </i>
    <i r="9">
      <x v="96"/>
    </i>
    <i r="10">
      <x v="5"/>
    </i>
    <i r="11">
      <x v="46"/>
    </i>
    <i r="12">
      <x v="2"/>
    </i>
    <i>
      <x v="78"/>
    </i>
    <i r="1">
      <x v="2"/>
    </i>
    <i r="2">
      <x v="116"/>
    </i>
    <i r="3">
      <x v="15"/>
    </i>
    <i r="4">
      <x/>
    </i>
    <i r="5">
      <x v="130"/>
    </i>
    <i r="6">
      <x v="43"/>
    </i>
    <i r="7">
      <x v="216"/>
    </i>
    <i r="8">
      <x v="70"/>
    </i>
    <i r="9">
      <x v="97"/>
    </i>
    <i r="10">
      <x v="5"/>
    </i>
    <i r="11">
      <x v="45"/>
    </i>
    <i r="12">
      <x v="2"/>
    </i>
    <i>
      <x v="79"/>
    </i>
    <i r="1">
      <x v="7"/>
    </i>
    <i r="2">
      <x v="192"/>
    </i>
    <i r="3">
      <x v="15"/>
    </i>
    <i r="4">
      <x/>
    </i>
    <i r="5">
      <x v="130"/>
    </i>
    <i r="6">
      <x v="21"/>
    </i>
    <i r="7">
      <x v="220"/>
    </i>
    <i r="8">
      <x v="71"/>
    </i>
    <i r="9">
      <x v="98"/>
    </i>
    <i r="10">
      <x v="5"/>
    </i>
    <i r="11">
      <x v="23"/>
    </i>
    <i r="12">
      <x v="2"/>
    </i>
    <i>
      <x v="80"/>
    </i>
    <i r="1">
      <x v="11"/>
    </i>
    <i r="2">
      <x v="187"/>
    </i>
    <i r="3">
      <x v="15"/>
    </i>
    <i r="4">
      <x v="23"/>
    </i>
    <i r="5">
      <x v="130"/>
    </i>
    <i r="6">
      <x v="21"/>
    </i>
    <i r="7">
      <x v="239"/>
    </i>
    <i r="8">
      <x v="73"/>
    </i>
    <i r="9">
      <x v="99"/>
    </i>
    <i r="10">
      <x v="5"/>
    </i>
    <i r="11">
      <x v="23"/>
    </i>
    <i r="12">
      <x v="2"/>
    </i>
    <i>
      <x v="81"/>
    </i>
    <i r="1">
      <x v="12"/>
    </i>
    <i r="2">
      <x v="238"/>
    </i>
    <i r="3">
      <x v="15"/>
    </i>
    <i r="4">
      <x v="30"/>
    </i>
    <i r="5">
      <x v="130"/>
    </i>
    <i r="6">
      <x v="21"/>
    </i>
    <i r="7">
      <x v="240"/>
    </i>
    <i r="8">
      <x v="75"/>
    </i>
    <i r="9">
      <x v="100"/>
    </i>
    <i r="10">
      <x v="5"/>
    </i>
    <i r="11">
      <x v="41"/>
    </i>
    <i r="12">
      <x v="2"/>
    </i>
    <i>
      <x v="82"/>
    </i>
    <i r="1">
      <x v="12"/>
    </i>
    <i r="2">
      <x v="242"/>
    </i>
    <i r="3">
      <x v="15"/>
    </i>
    <i r="4">
      <x v="80"/>
    </i>
    <i r="5">
      <x v="130"/>
    </i>
    <i r="6">
      <x v="43"/>
    </i>
    <i r="7">
      <x v="241"/>
    </i>
    <i r="8">
      <x v="76"/>
    </i>
    <i r="9">
      <x v="101"/>
    </i>
    <i r="10">
      <x v="5"/>
    </i>
    <i r="11">
      <x v="45"/>
    </i>
    <i r="12">
      <x v="2"/>
    </i>
    <i>
      <x v="83"/>
    </i>
    <i r="1">
      <x v="12"/>
    </i>
    <i r="2">
      <x v="242"/>
    </i>
    <i r="3">
      <x v="15"/>
    </i>
    <i r="4">
      <x v="85"/>
    </i>
    <i r="5">
      <x v="130"/>
    </i>
    <i r="6">
      <x v="43"/>
    </i>
    <i r="7">
      <x v="242"/>
    </i>
    <i r="8">
      <x v="77"/>
    </i>
    <i r="9">
      <x v="102"/>
    </i>
    <i r="10">
      <x v="5"/>
    </i>
    <i r="11">
      <x v="45"/>
    </i>
    <i r="12">
      <x v="2"/>
    </i>
    <i>
      <x v="84"/>
    </i>
    <i r="1">
      <x v="14"/>
    </i>
    <i r="2">
      <x v="242"/>
    </i>
    <i r="3">
      <x v="15"/>
    </i>
    <i r="4">
      <x v="104"/>
    </i>
    <i r="5">
      <x v="130"/>
    </i>
    <i r="6">
      <x v="22"/>
    </i>
    <i r="7">
      <x v="247"/>
    </i>
    <i r="8">
      <x v="79"/>
    </i>
    <i r="9">
      <x v="103"/>
    </i>
    <i r="10">
      <x v="5"/>
    </i>
    <i r="11">
      <x v="4"/>
    </i>
    <i r="12">
      <x v="2"/>
    </i>
    <i>
      <x v="85"/>
    </i>
    <i r="1">
      <x v="14"/>
    </i>
    <i r="2">
      <x v="242"/>
    </i>
    <i r="3">
      <x v="15"/>
    </i>
    <i r="4">
      <x v="104"/>
    </i>
    <i r="5">
      <x v="130"/>
    </i>
    <i r="6">
      <x v="22"/>
    </i>
    <i r="7">
      <x v="248"/>
    </i>
    <i r="8">
      <x v="80"/>
    </i>
    <i r="9">
      <x v="104"/>
    </i>
    <i r="10">
      <x v="5"/>
    </i>
    <i r="11">
      <x v="4"/>
    </i>
    <i r="12">
      <x v="2"/>
    </i>
    <i>
      <x v="86"/>
    </i>
    <i r="1">
      <x v="14"/>
    </i>
    <i r="2">
      <x v="242"/>
    </i>
    <i r="3">
      <x v="15"/>
    </i>
    <i r="4">
      <x v="105"/>
    </i>
    <i r="5">
      <x v="130"/>
    </i>
    <i r="6">
      <x v="22"/>
    </i>
    <i r="7">
      <x v="249"/>
    </i>
    <i r="8">
      <x v="81"/>
    </i>
    <i r="9">
      <x v="105"/>
    </i>
    <i r="10">
      <x v="5"/>
    </i>
    <i r="11">
      <x v="4"/>
    </i>
    <i r="12">
      <x v="2"/>
    </i>
    <i>
      <x v="87"/>
    </i>
    <i r="1">
      <x v="14"/>
    </i>
    <i r="2">
      <x v="79"/>
    </i>
    <i r="3">
      <x v="15"/>
    </i>
    <i r="4">
      <x v="12"/>
    </i>
    <i r="5">
      <x v="130"/>
    </i>
    <i r="6">
      <x v="22"/>
    </i>
    <i r="7">
      <x v="251"/>
    </i>
    <i r="8">
      <x v="82"/>
    </i>
    <i r="9">
      <x v="106"/>
    </i>
    <i r="10">
      <x v="5"/>
    </i>
    <i r="11">
      <x v="23"/>
    </i>
    <i r="12">
      <x v="2"/>
    </i>
    <i>
      <x v="88"/>
    </i>
    <i r="1">
      <x v="14"/>
    </i>
    <i r="2">
      <x v="79"/>
    </i>
    <i r="3">
      <x v="15"/>
    </i>
    <i r="4">
      <x v="8"/>
    </i>
    <i r="5">
      <x v="130"/>
    </i>
    <i r="6">
      <x v="21"/>
    </i>
    <i r="7">
      <x v="252"/>
    </i>
    <i r="8">
      <x v="84"/>
    </i>
    <i r="9">
      <x v="107"/>
    </i>
    <i r="10">
      <x v="5"/>
    </i>
    <i r="11">
      <x v="44"/>
    </i>
    <i r="12">
      <x v="2"/>
    </i>
    <i>
      <x v="89"/>
    </i>
    <i r="1">
      <x v="14"/>
    </i>
    <i r="2">
      <x v="79"/>
    </i>
    <i r="3">
      <x v="15"/>
    </i>
    <i r="4">
      <x v="8"/>
    </i>
    <i r="5">
      <x v="130"/>
    </i>
    <i r="6">
      <x v="22"/>
    </i>
    <i r="7">
      <x v="253"/>
    </i>
    <i r="8">
      <x v="85"/>
    </i>
    <i r="9">
      <x v="108"/>
    </i>
    <i r="10">
      <x v="5"/>
    </i>
    <i r="11">
      <x v="44"/>
    </i>
    <i r="12">
      <x v="2"/>
    </i>
    <i>
      <x v="90"/>
    </i>
    <i r="1">
      <x v="14"/>
    </i>
    <i r="2">
      <x v="242"/>
    </i>
    <i r="3">
      <x v="15"/>
    </i>
    <i r="4">
      <x v="80"/>
    </i>
    <i r="5">
      <x v="130"/>
    </i>
    <i r="6">
      <x v="43"/>
    </i>
    <i r="7">
      <x v="254"/>
    </i>
    <i r="8">
      <x v="86"/>
    </i>
    <i r="9">
      <x v="109"/>
    </i>
    <i r="10">
      <x v="5"/>
    </i>
    <i r="11">
      <x v="45"/>
    </i>
    <i r="12">
      <x v="2"/>
    </i>
    <i>
      <x v="91"/>
    </i>
    <i r="1">
      <x v="14"/>
    </i>
    <i r="2">
      <x v="151"/>
    </i>
    <i r="3">
      <x v="15"/>
    </i>
    <i r="4">
      <x/>
    </i>
    <i r="5">
      <x v="130"/>
    </i>
    <i r="6">
      <x v="43"/>
    </i>
    <i r="7">
      <x v="259"/>
    </i>
    <i r="8">
      <x v="88"/>
    </i>
    <i r="9">
      <x v="110"/>
    </i>
    <i r="10">
      <x v="5"/>
    </i>
    <i r="11">
      <x v="45"/>
    </i>
    <i r="12">
      <x v="2"/>
    </i>
    <i>
      <x v="92"/>
    </i>
    <i r="1">
      <x v="14"/>
    </i>
    <i r="2">
      <x v="149"/>
    </i>
    <i r="3">
      <x v="15"/>
    </i>
    <i r="4">
      <x/>
    </i>
    <i r="5">
      <x v="130"/>
    </i>
    <i r="6">
      <x v="22"/>
    </i>
    <i r="7">
      <x v="260"/>
    </i>
    <i r="8">
      <x v="89"/>
    </i>
    <i r="9">
      <x v="111"/>
    </i>
    <i r="10">
      <x v="5"/>
    </i>
    <i r="11">
      <x v="23"/>
    </i>
    <i r="12">
      <x v="2"/>
    </i>
    <i>
      <x v="93"/>
    </i>
    <i r="1">
      <x v="18"/>
    </i>
    <i r="2">
      <x v="242"/>
    </i>
    <i r="3">
      <x v="15"/>
    </i>
    <i r="4">
      <x v="104"/>
    </i>
    <i r="5">
      <x v="130"/>
    </i>
    <i r="6">
      <x v="22"/>
    </i>
    <i r="7">
      <x v="283"/>
    </i>
    <i r="8">
      <x v="90"/>
    </i>
    <i r="9">
      <x v="112"/>
    </i>
    <i r="10">
      <x v="5"/>
    </i>
    <i r="11">
      <x v="4"/>
    </i>
    <i r="12">
      <x v="2"/>
    </i>
    <i>
      <x v="94"/>
    </i>
    <i r="1">
      <x v="2"/>
    </i>
    <i r="2">
      <x v="242"/>
    </i>
    <i r="3">
      <x v="15"/>
    </i>
    <i r="4">
      <x/>
    </i>
    <i r="5">
      <x v="130"/>
    </i>
    <i r="6">
      <x v="23"/>
    </i>
    <i r="7">
      <x v="296"/>
    </i>
    <i r="8">
      <x v="113"/>
    </i>
    <i r="9">
      <x v="113"/>
    </i>
    <i r="10">
      <x v="5"/>
    </i>
    <i r="11">
      <x v="48"/>
    </i>
    <i r="12">
      <x v="2"/>
    </i>
    <i r="1">
      <x v="14"/>
    </i>
    <i r="2">
      <x v="242"/>
    </i>
    <i r="3">
      <x v="15"/>
    </i>
    <i r="4">
      <x v="17"/>
    </i>
    <i r="5">
      <x v="130"/>
    </i>
    <i r="6">
      <x v="22"/>
    </i>
    <i r="7">
      <x v="296"/>
    </i>
    <i r="8">
      <x v="113"/>
    </i>
    <i r="9">
      <x v="113"/>
    </i>
    <i r="10">
      <x v="5"/>
    </i>
    <i r="11">
      <x v="48"/>
    </i>
    <i r="12">
      <x v="2"/>
    </i>
    <i>
      <x v="95"/>
    </i>
    <i r="1">
      <x v="18"/>
    </i>
    <i r="2">
      <x v="79"/>
    </i>
    <i r="3">
      <x v="15"/>
    </i>
    <i r="4">
      <x v="35"/>
    </i>
    <i r="5">
      <x v="130"/>
    </i>
    <i r="6">
      <x v="22"/>
    </i>
    <i r="7">
      <x v="303"/>
    </i>
    <i r="8">
      <x v="131"/>
    </i>
    <i r="9">
      <x v="114"/>
    </i>
    <i r="10">
      <x v="5"/>
    </i>
    <i r="11">
      <x v="8"/>
    </i>
    <i r="12">
      <x v="2"/>
    </i>
    <i>
      <x v="96"/>
    </i>
    <i r="1">
      <x v="14"/>
    </i>
    <i r="2">
      <x v="81"/>
    </i>
    <i r="3">
      <x v="15"/>
    </i>
    <i r="4">
      <x/>
    </i>
    <i r="5">
      <x v="130"/>
    </i>
    <i r="6">
      <x v="21"/>
    </i>
    <i r="7">
      <x v="305"/>
    </i>
    <i r="8">
      <x v="139"/>
    </i>
    <i r="9">
      <x v="115"/>
    </i>
    <i r="10">
      <x v="5"/>
    </i>
    <i r="11">
      <x v="8"/>
    </i>
    <i r="12">
      <x v="2"/>
    </i>
    <i>
      <x v="97"/>
    </i>
    <i r="1">
      <x v="12"/>
    </i>
    <i r="2">
      <x v="242"/>
    </i>
    <i r="3">
      <x v="15"/>
    </i>
    <i r="4">
      <x v="11"/>
    </i>
    <i r="5">
      <x v="130"/>
    </i>
    <i r="6">
      <x v="21"/>
    </i>
    <i r="7">
      <x v="306"/>
    </i>
    <i r="8">
      <x v="141"/>
    </i>
    <i r="9">
      <x v="116"/>
    </i>
    <i r="10">
      <x v="5"/>
    </i>
    <i r="11">
      <x v="26"/>
    </i>
    <i r="12">
      <x v="2"/>
    </i>
    <i>
      <x v="98"/>
    </i>
    <i r="1">
      <x v="14"/>
    </i>
    <i r="2">
      <x v="242"/>
    </i>
    <i r="3">
      <x v="15"/>
    </i>
    <i r="4">
      <x v="14"/>
    </i>
    <i r="5">
      <x v="130"/>
    </i>
    <i r="6">
      <x v="22"/>
    </i>
    <i r="7">
      <x v="307"/>
    </i>
    <i r="8">
      <x v="142"/>
    </i>
    <i r="9">
      <x v="117"/>
    </i>
    <i r="10">
      <x v="5"/>
    </i>
    <i r="11">
      <x v="26"/>
    </i>
    <i r="12">
      <x v="2"/>
    </i>
    <i>
      <x v="99"/>
    </i>
    <i r="1">
      <x v="14"/>
    </i>
    <i r="2">
      <x v="79"/>
    </i>
    <i r="3">
      <x v="15"/>
    </i>
    <i r="4">
      <x v="14"/>
    </i>
    <i r="5">
      <x v="130"/>
    </i>
    <i r="6">
      <x v="22"/>
    </i>
    <i r="7">
      <x v="308"/>
    </i>
    <i r="8">
      <x v="143"/>
    </i>
    <i r="9">
      <x v="118"/>
    </i>
    <i r="10">
      <x v="5"/>
    </i>
    <i r="11">
      <x v="31"/>
    </i>
    <i r="12">
      <x v="2"/>
    </i>
    <i>
      <x v="100"/>
    </i>
    <i r="1">
      <x v="14"/>
    </i>
    <i r="2">
      <x v="223"/>
    </i>
    <i r="3">
      <x v="15"/>
    </i>
    <i r="4">
      <x v="38"/>
    </i>
    <i r="5">
      <x v="130"/>
    </i>
    <i r="6">
      <x v="22"/>
    </i>
    <i r="7">
      <x v="310"/>
    </i>
    <i r="8">
      <x v="160"/>
    </i>
    <i r="9">
      <x v="119"/>
    </i>
    <i r="10">
      <x v="5"/>
    </i>
    <i r="11">
      <x v="8"/>
    </i>
    <i r="12">
      <x v="2"/>
    </i>
    <i>
      <x v="101"/>
    </i>
    <i r="1">
      <x v="7"/>
    </i>
    <i r="2">
      <x v="58"/>
    </i>
    <i r="3">
      <x v="15"/>
    </i>
    <i r="4">
      <x/>
    </i>
    <i r="5">
      <x v="130"/>
    </i>
    <i r="6">
      <x v="21"/>
    </i>
    <i r="7">
      <x v="314"/>
    </i>
    <i r="8">
      <x v="167"/>
    </i>
    <i r="9">
      <x v="120"/>
    </i>
    <i r="10">
      <x v="5"/>
    </i>
    <i r="11">
      <x v="8"/>
    </i>
    <i r="12">
      <x v="2"/>
    </i>
    <i>
      <x v="102"/>
    </i>
    <i r="1">
      <x v="4"/>
    </i>
    <i r="2">
      <x v="242"/>
    </i>
    <i r="3">
      <x v="15"/>
    </i>
    <i r="4">
      <x v="116"/>
    </i>
    <i r="5">
      <x v="130"/>
    </i>
    <i r="6">
      <x v="43"/>
    </i>
    <i r="7">
      <x v="190"/>
    </i>
    <i r="8">
      <x v="179"/>
    </i>
    <i r="9">
      <x v="121"/>
    </i>
    <i r="10">
      <x v="2"/>
    </i>
    <i r="11">
      <x v="39"/>
    </i>
    <i r="12">
      <x v="17"/>
    </i>
    <i>
      <x v="103"/>
    </i>
    <i r="1">
      <x v="14"/>
    </i>
    <i r="2">
      <x v="242"/>
    </i>
    <i r="3">
      <x v="15"/>
    </i>
    <i r="4">
      <x/>
    </i>
    <i r="5">
      <x v="130"/>
    </i>
    <i r="6">
      <x v="23"/>
    </i>
    <i r="7">
      <x v="331"/>
    </i>
    <i r="8">
      <x v="217"/>
    </i>
    <i r="9">
      <x v="122"/>
    </i>
    <i r="10">
      <x v="5"/>
    </i>
    <i r="11">
      <x v="48"/>
    </i>
    <i r="12">
      <x v="2"/>
    </i>
    <i>
      <x v="104"/>
    </i>
    <i r="1">
      <x v="18"/>
    </i>
    <i r="2">
      <x v="237"/>
    </i>
    <i r="3">
      <x v="15"/>
    </i>
    <i r="4">
      <x/>
    </i>
    <i r="5">
      <x v="130"/>
    </i>
    <i r="6">
      <x v="23"/>
    </i>
    <i r="7">
      <x v="332"/>
    </i>
    <i r="8">
      <x v="219"/>
    </i>
    <i r="9">
      <x v="123"/>
    </i>
    <i r="10">
      <x v="5"/>
    </i>
    <i r="11">
      <x v="41"/>
    </i>
    <i r="12">
      <x v="2"/>
    </i>
    <i>
      <x v="105"/>
    </i>
    <i r="1">
      <x v="2"/>
    </i>
    <i r="2">
      <x v="240"/>
    </i>
    <i r="3">
      <x v="15"/>
    </i>
    <i r="4">
      <x/>
    </i>
    <i r="5">
      <x v="130"/>
    </i>
    <i r="6">
      <x v="23"/>
    </i>
    <i r="7">
      <x v="333"/>
    </i>
    <i r="8">
      <x v="220"/>
    </i>
    <i r="9">
      <x v="124"/>
    </i>
    <i r="10">
      <x v="5"/>
    </i>
    <i r="11">
      <x v="41"/>
    </i>
    <i r="12">
      <x v="2"/>
    </i>
    <i>
      <x v="106"/>
    </i>
    <i r="1">
      <x v="7"/>
    </i>
    <i r="2">
      <x v="86"/>
    </i>
    <i r="3">
      <x v="15"/>
    </i>
    <i r="4">
      <x v="54"/>
    </i>
    <i r="5">
      <x v="130"/>
    </i>
    <i r="6">
      <x v="18"/>
    </i>
    <i r="7">
      <x v="375"/>
    </i>
    <i r="8">
      <x v="133"/>
    </i>
    <i r="9">
      <x v="193"/>
    </i>
    <i r="10">
      <x v="5"/>
    </i>
    <i r="11">
      <x v="8"/>
    </i>
    <i r="12">
      <x v="15"/>
    </i>
    <i>
      <x v="107"/>
    </i>
    <i r="1">
      <x v="7"/>
    </i>
    <i r="2">
      <x v="79"/>
    </i>
    <i r="3">
      <x v="15"/>
    </i>
    <i r="4">
      <x v="49"/>
    </i>
    <i r="5">
      <x v="130"/>
    </i>
    <i r="6">
      <x v="11"/>
    </i>
    <i r="7">
      <x v="537"/>
    </i>
    <i r="8">
      <x v="319"/>
    </i>
    <i r="9">
      <x v="194"/>
    </i>
    <i r="10">
      <x v="5"/>
    </i>
    <i r="11">
      <x v="37"/>
    </i>
    <i r="12">
      <x v="15"/>
    </i>
    <i r="2">
      <x v="126"/>
    </i>
    <i r="3">
      <x v="15"/>
    </i>
    <i r="4">
      <x/>
    </i>
    <i r="5">
      <x v="130"/>
    </i>
    <i r="6">
      <x v="10"/>
    </i>
    <i r="7">
      <x v="360"/>
    </i>
    <i r="8">
      <x v="319"/>
    </i>
    <i r="9">
      <x v="194"/>
    </i>
    <i r="10">
      <x v="5"/>
    </i>
    <i r="11">
      <x v="37"/>
    </i>
    <i r="12">
      <x v="15"/>
    </i>
    <i>
      <x v="108"/>
    </i>
    <i r="1">
      <x v="16"/>
    </i>
    <i r="2">
      <x v="79"/>
    </i>
    <i r="3">
      <x v="15"/>
    </i>
    <i r="4">
      <x v="27"/>
    </i>
    <i r="5">
      <x v="130"/>
    </i>
    <i r="6">
      <x v="20"/>
    </i>
    <i r="7">
      <x v="274"/>
    </i>
    <i r="8">
      <x v="319"/>
    </i>
    <i r="9">
      <x v="125"/>
    </i>
    <i r="10">
      <x v="5"/>
    </i>
    <i r="11">
      <x v="44"/>
    </i>
    <i r="12">
      <x v="15"/>
    </i>
    <i r="4">
      <x v="56"/>
    </i>
    <i r="5">
      <x v="130"/>
    </i>
    <i r="6">
      <x v="20"/>
    </i>
    <i r="7">
      <x v="273"/>
    </i>
    <i r="8">
      <x v="319"/>
    </i>
    <i r="9">
      <x v="125"/>
    </i>
    <i r="10">
      <x v="5"/>
    </i>
    <i r="11">
      <x v="44"/>
    </i>
    <i r="12">
      <x v="15"/>
    </i>
    <i r="2">
      <x v="114"/>
    </i>
    <i r="3">
      <x v="15"/>
    </i>
    <i r="4">
      <x v="66"/>
    </i>
    <i r="5">
      <x v="130"/>
    </i>
    <i r="6">
      <x v="5"/>
    </i>
    <i r="7">
      <x v="466"/>
    </i>
    <i r="8">
      <x v="164"/>
    </i>
    <i r="9">
      <x v="125"/>
    </i>
    <i r="10">
      <x v="5"/>
    </i>
    <i r="11">
      <x v="8"/>
    </i>
    <i r="12">
      <x v="15"/>
    </i>
    <i r="2">
      <x v="190"/>
    </i>
    <i r="3">
      <x v="15"/>
    </i>
    <i r="4">
      <x v="68"/>
    </i>
    <i r="5">
      <x v="130"/>
    </i>
    <i r="6">
      <x v="13"/>
    </i>
    <i r="7">
      <x v="143"/>
    </i>
    <i r="8">
      <x v="296"/>
    </i>
    <i r="9">
      <x v="125"/>
    </i>
    <i r="10">
      <x v="5"/>
    </i>
    <i r="11">
      <x v="8"/>
    </i>
    <i r="12">
      <x v="15"/>
    </i>
    <i>
      <x v="109"/>
    </i>
    <i r="1">
      <x v="16"/>
    </i>
    <i r="2">
      <x v="49"/>
    </i>
    <i r="3">
      <x v="15"/>
    </i>
    <i r="4">
      <x v="67"/>
    </i>
    <i r="5">
      <x v="130"/>
    </i>
    <i r="6">
      <x v="32"/>
    </i>
    <i r="7">
      <x v="531"/>
    </i>
    <i r="8">
      <x v="319"/>
    </i>
    <i r="9">
      <x v="125"/>
    </i>
    <i r="10">
      <x v="5"/>
    </i>
    <i r="11">
      <x v="37"/>
    </i>
    <i r="12">
      <x v="15"/>
    </i>
    <i r="2">
      <x v="79"/>
    </i>
    <i r="3">
      <x v="15"/>
    </i>
    <i r="4">
      <x v="63"/>
    </i>
    <i r="5">
      <x v="130"/>
    </i>
    <i r="6">
      <x v="26"/>
    </i>
    <i r="7">
      <x v="451"/>
    </i>
    <i r="8">
      <x v="319"/>
    </i>
    <i r="9">
      <x v="125"/>
    </i>
    <i r="10">
      <x v="5"/>
    </i>
    <i r="11">
      <x v="37"/>
    </i>
    <i r="12">
      <x v="15"/>
    </i>
    <i r="7">
      <x v="463"/>
    </i>
    <i r="8">
      <x v="319"/>
    </i>
    <i r="9">
      <x v="125"/>
    </i>
    <i r="10">
      <x v="5"/>
    </i>
    <i r="11">
      <x v="37"/>
    </i>
    <i r="12">
      <x v="15"/>
    </i>
    <i r="4">
      <x v="67"/>
    </i>
    <i r="5">
      <x v="130"/>
    </i>
    <i r="6">
      <x v="25"/>
    </i>
    <i r="7">
      <x v="464"/>
    </i>
    <i r="8">
      <x v="319"/>
    </i>
    <i r="9">
      <x v="125"/>
    </i>
    <i r="10">
      <x v="5"/>
    </i>
    <i r="11">
      <x v="37"/>
    </i>
    <i r="12">
      <x v="15"/>
    </i>
    <i>
      <x v="110"/>
    </i>
    <i r="1">
      <x v="9"/>
    </i>
    <i r="2">
      <x v="41"/>
    </i>
    <i r="3">
      <x v="15"/>
    </i>
    <i r="4">
      <x v="69"/>
    </i>
    <i r="5">
      <x v="130"/>
    </i>
    <i r="6">
      <x v="10"/>
    </i>
    <i r="7">
      <x v="151"/>
    </i>
    <i r="8">
      <x v="319"/>
    </i>
    <i r="9">
      <x v="182"/>
    </i>
    <i r="10">
      <x v="5"/>
    </i>
    <i r="11">
      <x v="8"/>
    </i>
    <i r="12">
      <x v="15"/>
    </i>
    <i>
      <x v="111"/>
    </i>
    <i r="1">
      <x v="14"/>
    </i>
    <i r="2">
      <x v="65"/>
    </i>
    <i r="3">
      <x v="15"/>
    </i>
    <i r="4">
      <x/>
    </i>
    <i r="5">
      <x v="130"/>
    </i>
    <i r="6">
      <x v="22"/>
    </i>
    <i r="7">
      <x v="416"/>
    </i>
    <i r="8">
      <x v="258"/>
    </i>
    <i r="9">
      <x v="173"/>
    </i>
    <i r="10">
      <x v="5"/>
    </i>
    <i r="11">
      <x v="46"/>
    </i>
    <i r="12">
      <x v="2"/>
    </i>
    <i>
      <x v="112"/>
    </i>
    <i r="1">
      <x v="14"/>
    </i>
    <i r="2">
      <x v="67"/>
    </i>
    <i r="3">
      <x v="15"/>
    </i>
    <i r="4">
      <x v="117"/>
    </i>
    <i r="5">
      <x v="130"/>
    </i>
    <i r="6">
      <x v="22"/>
    </i>
    <i r="7">
      <x v="417"/>
    </i>
    <i r="8">
      <x v="259"/>
    </i>
    <i r="9">
      <x v="174"/>
    </i>
    <i r="10">
      <x v="5"/>
    </i>
    <i r="11">
      <x v="46"/>
    </i>
    <i r="12">
      <x v="2"/>
    </i>
    <i>
      <x v="113"/>
    </i>
    <i r="1">
      <x v="14"/>
    </i>
    <i r="2">
      <x v="66"/>
    </i>
    <i r="3">
      <x v="15"/>
    </i>
    <i r="4">
      <x/>
    </i>
    <i r="5">
      <x v="130"/>
    </i>
    <i r="6">
      <x v="22"/>
    </i>
    <i r="7">
      <x v="418"/>
    </i>
    <i r="8">
      <x v="260"/>
    </i>
    <i r="9">
      <x v="175"/>
    </i>
    <i r="10">
      <x v="5"/>
    </i>
    <i r="11">
      <x v="46"/>
    </i>
    <i r="12">
      <x v="2"/>
    </i>
    <i>
      <x v="114"/>
    </i>
    <i r="1">
      <x v="14"/>
    </i>
    <i r="2">
      <x v="64"/>
    </i>
    <i r="3">
      <x v="15"/>
    </i>
    <i r="4">
      <x/>
    </i>
    <i r="5">
      <x v="130"/>
    </i>
    <i r="6">
      <x v="22"/>
    </i>
    <i r="7">
      <x v="420"/>
    </i>
    <i r="8">
      <x v="261"/>
    </i>
    <i r="9">
      <x v="176"/>
    </i>
    <i r="10">
      <x v="5"/>
    </i>
    <i r="11">
      <x v="46"/>
    </i>
    <i r="12">
      <x v="2"/>
    </i>
    <i>
      <x v="115"/>
    </i>
    <i r="1">
      <x v="14"/>
    </i>
    <i r="2">
      <x v="59"/>
    </i>
    <i r="3">
      <x v="15"/>
    </i>
    <i r="4">
      <x/>
    </i>
    <i r="5">
      <x v="130"/>
    </i>
    <i r="6">
      <x v="42"/>
    </i>
    <i r="7">
      <x v="480"/>
    </i>
    <i r="8">
      <x v="267"/>
    </i>
    <i r="9">
      <x v="177"/>
    </i>
    <i r="10">
      <x v="5"/>
    </i>
    <i r="11">
      <x v="37"/>
    </i>
    <i r="12">
      <x v="2"/>
    </i>
    <i>
      <x v="116"/>
    </i>
    <i r="1">
      <x v="14"/>
    </i>
    <i r="2">
      <x v="176"/>
    </i>
    <i r="3">
      <x v="15"/>
    </i>
    <i r="4">
      <x/>
    </i>
    <i r="5">
      <x v="130"/>
    </i>
    <i r="6">
      <x v="42"/>
    </i>
    <i r="7">
      <x v="481"/>
    </i>
    <i r="8">
      <x v="268"/>
    </i>
    <i r="9">
      <x v="178"/>
    </i>
    <i r="10">
      <x v="5"/>
    </i>
    <i r="11">
      <x v="43"/>
    </i>
    <i r="12">
      <x v="2"/>
    </i>
    <i>
      <x v="117"/>
    </i>
    <i r="1">
      <x v="18"/>
    </i>
    <i r="2">
      <x v="47"/>
    </i>
    <i r="3">
      <x v="15"/>
    </i>
    <i r="4">
      <x v="69"/>
    </i>
    <i r="5">
      <x v="130"/>
    </i>
    <i r="6">
      <x v="25"/>
    </i>
    <i r="7">
      <x v="57"/>
    </i>
    <i r="8">
      <x v="319"/>
    </i>
    <i r="9">
      <x v="75"/>
    </i>
    <i r="10">
      <x v="5"/>
    </i>
    <i r="11">
      <x v="37"/>
    </i>
    <i r="12">
      <x v="15"/>
    </i>
    <i r="2">
      <x v="79"/>
    </i>
    <i r="3">
      <x v="15"/>
    </i>
    <i r="4">
      <x v="8"/>
    </i>
    <i r="5">
      <x v="130"/>
    </i>
    <i r="6">
      <x v="20"/>
    </i>
    <i r="7">
      <x v="77"/>
    </i>
    <i r="8">
      <x v="319"/>
    </i>
    <i r="9">
      <x v="75"/>
    </i>
    <i r="10">
      <x v="5"/>
    </i>
    <i r="11">
      <x v="37"/>
    </i>
    <i r="12">
      <x v="15"/>
    </i>
    <i r="4">
      <x v="11"/>
    </i>
    <i r="5">
      <x v="130"/>
    </i>
    <i r="6">
      <x v="20"/>
    </i>
    <i r="7">
      <x v="393"/>
    </i>
    <i r="8">
      <x v="319"/>
    </i>
    <i r="9">
      <x v="75"/>
    </i>
    <i r="10">
      <x v="5"/>
    </i>
    <i r="11">
      <x v="37"/>
    </i>
    <i r="12">
      <x v="15"/>
    </i>
    <i r="4">
      <x v="35"/>
    </i>
    <i r="5">
      <x v="130"/>
    </i>
    <i r="6">
      <x v="20"/>
    </i>
    <i r="7">
      <x v="436"/>
    </i>
    <i r="8">
      <x v="319"/>
    </i>
    <i r="9">
      <x v="75"/>
    </i>
    <i r="10">
      <x v="5"/>
    </i>
    <i r="11">
      <x v="37"/>
    </i>
    <i r="12">
      <x v="15"/>
    </i>
    <i r="2">
      <x v="242"/>
    </i>
    <i r="3">
      <x v="15"/>
    </i>
    <i r="4">
      <x v="117"/>
    </i>
    <i r="5">
      <x v="130"/>
    </i>
    <i r="6">
      <x v="43"/>
    </i>
    <i r="7">
      <x v="42"/>
    </i>
    <i r="8">
      <x v="319"/>
    </i>
    <i r="9">
      <x v="75"/>
    </i>
    <i r="10">
      <x v="5"/>
    </i>
    <i r="11">
      <x v="37"/>
    </i>
    <i r="12">
      <x v="15"/>
    </i>
    <i r="7">
      <x v="56"/>
    </i>
    <i r="8">
      <x v="319"/>
    </i>
    <i r="9">
      <x v="75"/>
    </i>
    <i r="10">
      <x v="5"/>
    </i>
    <i r="11">
      <x v="37"/>
    </i>
    <i r="12">
      <x v="15"/>
    </i>
    <i>
      <x v="118"/>
    </i>
    <i r="1">
      <x v="11"/>
    </i>
    <i r="2">
      <x v="242"/>
    </i>
    <i r="3">
      <x v="15"/>
    </i>
    <i r="4">
      <x v="106"/>
    </i>
    <i r="5">
      <x v="130"/>
    </i>
    <i r="6">
      <x v="21"/>
    </i>
    <i r="7">
      <x v="500"/>
    </i>
    <i r="8">
      <x v="272"/>
    </i>
    <i r="9">
      <x v="179"/>
    </i>
    <i r="10">
      <x v="5"/>
    </i>
    <i r="11">
      <x v="4"/>
    </i>
    <i r="12">
      <x v="2"/>
    </i>
    <i>
      <x v="119"/>
    </i>
    <i r="1">
      <x v="16"/>
    </i>
    <i r="2">
      <x v="157"/>
    </i>
    <i r="3">
      <x v="15"/>
    </i>
    <i r="4">
      <x v="96"/>
    </i>
    <i r="5">
      <x v="130"/>
    </i>
    <i r="6">
      <x v="43"/>
    </i>
    <i r="7">
      <x v="528"/>
    </i>
    <i r="8">
      <x v="319"/>
    </i>
    <i r="9">
      <x v="144"/>
    </i>
    <i r="10">
      <x v="5"/>
    </i>
    <i r="11">
      <x v="45"/>
    </i>
    <i r="12">
      <x v="15"/>
    </i>
    <i r="2">
      <x v="158"/>
    </i>
    <i r="3">
      <x v="15"/>
    </i>
    <i r="4">
      <x v="76"/>
    </i>
    <i r="5">
      <x v="130"/>
    </i>
    <i r="6">
      <x v="43"/>
    </i>
    <i r="7">
      <x v="342"/>
    </i>
    <i r="8">
      <x v="319"/>
    </i>
    <i r="9">
      <x v="144"/>
    </i>
    <i r="10">
      <x v="5"/>
    </i>
    <i r="11">
      <x v="45"/>
    </i>
    <i r="12">
      <x v="15"/>
    </i>
    <i>
      <x v="120"/>
    </i>
    <i r="1">
      <x v="12"/>
    </i>
    <i r="2">
      <x v="156"/>
    </i>
    <i r="3">
      <x v="15"/>
    </i>
    <i r="4">
      <x/>
    </i>
    <i r="5">
      <x v="130"/>
    </i>
    <i r="6">
      <x v="43"/>
    </i>
    <i r="7">
      <x v="519"/>
    </i>
    <i r="8">
      <x v="319"/>
    </i>
    <i r="9">
      <x v="145"/>
    </i>
    <i r="10">
      <x v="5"/>
    </i>
    <i r="11">
      <x v="45"/>
    </i>
    <i r="12">
      <x v="15"/>
    </i>
    <i r="2">
      <x v="242"/>
    </i>
    <i r="3">
      <x v="15"/>
    </i>
    <i r="4">
      <x v="88"/>
    </i>
    <i r="5">
      <x v="130"/>
    </i>
    <i r="6">
      <x v="43"/>
    </i>
    <i r="7">
      <x v="322"/>
    </i>
    <i r="8">
      <x v="319"/>
    </i>
    <i r="9">
      <x v="145"/>
    </i>
    <i r="10">
      <x v="5"/>
    </i>
    <i r="11">
      <x v="45"/>
    </i>
    <i r="12">
      <x v="15"/>
    </i>
    <i>
      <x v="121"/>
    </i>
    <i r="1">
      <x v="11"/>
    </i>
    <i r="2">
      <x v="117"/>
    </i>
    <i r="3">
      <x v="15"/>
    </i>
    <i r="4">
      <x v="20"/>
    </i>
    <i r="5">
      <x v="130"/>
    </i>
    <i r="6">
      <x v="21"/>
    </i>
    <i r="7">
      <x v="513"/>
    </i>
    <i r="8">
      <x v="285"/>
    </i>
    <i r="9">
      <x v="180"/>
    </i>
    <i r="10">
      <x v="5"/>
    </i>
    <i r="11">
      <x v="31"/>
    </i>
    <i r="12">
      <x v="2"/>
    </i>
    <i r="2">
      <x v="242"/>
    </i>
    <i r="3">
      <x v="15"/>
    </i>
    <i r="4">
      <x/>
    </i>
    <i r="5">
      <x v="130"/>
    </i>
    <i r="6">
      <x v="23"/>
    </i>
    <i r="7">
      <x v="513"/>
    </i>
    <i r="8">
      <x v="285"/>
    </i>
    <i r="9">
      <x v="180"/>
    </i>
    <i r="10">
      <x v="5"/>
    </i>
    <i r="11">
      <x v="48"/>
    </i>
    <i r="12">
      <x v="2"/>
    </i>
    <i>
      <x v="122"/>
    </i>
    <i r="1">
      <x v="11"/>
    </i>
    <i r="2">
      <x v="242"/>
    </i>
    <i r="3">
      <x v="15"/>
    </i>
    <i r="4">
      <x v="20"/>
    </i>
    <i r="5">
      <x v="130"/>
    </i>
    <i r="6">
      <x v="23"/>
    </i>
    <i r="7">
      <x v="514"/>
    </i>
    <i r="8">
      <x v="286"/>
    </i>
    <i r="9">
      <x v="181"/>
    </i>
    <i r="10">
      <x v="5"/>
    </i>
    <i r="11">
      <x v="48"/>
    </i>
    <i r="12">
      <x v="2"/>
    </i>
    <i>
      <x v="123"/>
    </i>
    <i r="1">
      <x v="1"/>
    </i>
    <i r="2">
      <x v="124"/>
    </i>
    <i r="3">
      <x v="15"/>
    </i>
    <i r="4">
      <x v="8"/>
    </i>
    <i r="5">
      <x v="130"/>
    </i>
    <i r="6">
      <x v="20"/>
    </i>
    <i r="7">
      <x v="211"/>
    </i>
    <i r="8">
      <x v="319"/>
    </i>
    <i r="9">
      <x v="183"/>
    </i>
    <i r="10">
      <x v="5"/>
    </i>
    <i r="11">
      <x v="44"/>
    </i>
    <i r="12">
      <x v="15"/>
    </i>
    <i r="6">
      <x v="43"/>
    </i>
    <i r="7">
      <x v="211"/>
    </i>
    <i r="8">
      <x v="319"/>
    </i>
    <i r="9">
      <x v="183"/>
    </i>
    <i r="10">
      <x v="5"/>
    </i>
    <i r="11">
      <x v="44"/>
    </i>
    <i r="12">
      <x v="15"/>
    </i>
    <i>
      <x v="124"/>
    </i>
    <i r="1">
      <x v="1"/>
    </i>
    <i r="2">
      <x v="85"/>
    </i>
    <i r="3">
      <x v="15"/>
    </i>
    <i r="4">
      <x v="30"/>
    </i>
    <i r="5">
      <x v="130"/>
    </i>
    <i r="6">
      <x v="6"/>
    </i>
    <i r="7">
      <x v="108"/>
    </i>
    <i r="8">
      <x v="124"/>
    </i>
    <i r="9">
      <x v="184"/>
    </i>
    <i r="10">
      <x v="5"/>
    </i>
    <i r="11">
      <x v="8"/>
    </i>
    <i r="12">
      <x v="15"/>
    </i>
    <i>
      <x v="125"/>
    </i>
    <i r="1">
      <x v="1"/>
    </i>
    <i r="2">
      <x v="79"/>
    </i>
    <i r="3">
      <x v="15"/>
    </i>
    <i r="4">
      <x v="63"/>
    </i>
    <i r="5">
      <x v="130"/>
    </i>
    <i r="6">
      <x v="29"/>
    </i>
    <i r="7">
      <x v="101"/>
    </i>
    <i r="8">
      <x v="319"/>
    </i>
    <i r="9">
      <x v="183"/>
    </i>
    <i r="10">
      <x v="5"/>
    </i>
    <i r="11">
      <x v="37"/>
    </i>
    <i r="12">
      <x v="15"/>
    </i>
    <i>
      <x v="126"/>
    </i>
    <i r="1">
      <x v="2"/>
    </i>
    <i r="2">
      <x v="242"/>
    </i>
    <i r="3">
      <x v="15"/>
    </i>
    <i r="4">
      <x v="117"/>
    </i>
    <i r="5">
      <x v="130"/>
    </i>
    <i r="6">
      <x v="43"/>
    </i>
    <i r="7">
      <x v="549"/>
    </i>
    <i r="8">
      <x v="173"/>
    </i>
    <i r="9">
      <x v="2"/>
    </i>
    <i r="10">
      <x v="2"/>
    </i>
    <i r="11">
      <x v="39"/>
    </i>
    <i r="12">
      <x v="17"/>
    </i>
    <i>
      <x v="127"/>
    </i>
    <i r="1">
      <x v="16"/>
    </i>
    <i r="2">
      <x v="54"/>
    </i>
    <i r="3">
      <x v="15"/>
    </i>
    <i r="4">
      <x v="63"/>
    </i>
    <i r="5">
      <x v="130"/>
    </i>
    <i r="6">
      <x v="20"/>
    </i>
    <i r="7">
      <x v="187"/>
    </i>
    <i r="8">
      <x v="319"/>
    </i>
    <i r="9">
      <x v="139"/>
    </i>
    <i r="10">
      <x v="5"/>
    </i>
    <i r="11">
      <x v="43"/>
    </i>
    <i r="12">
      <x v="15"/>
    </i>
    <i>
      <x v="128"/>
    </i>
    <i r="1">
      <x v="1"/>
    </i>
    <i r="2">
      <x v="196"/>
    </i>
    <i r="3">
      <x v="15"/>
    </i>
    <i r="4">
      <x/>
    </i>
    <i r="5">
      <x v="130"/>
    </i>
    <i r="6">
      <x v="20"/>
    </i>
    <i r="7">
      <x v="592"/>
    </i>
    <i r="8">
      <x v="125"/>
    </i>
    <i r="9">
      <x v="129"/>
    </i>
    <i r="10">
      <x v="5"/>
    </i>
    <i r="11">
      <x v="43"/>
    </i>
    <i r="12">
      <x v="15"/>
    </i>
    <i>
      <x v="129"/>
    </i>
    <i r="1">
      <x v="14"/>
    </i>
    <i r="2">
      <x v="79"/>
    </i>
    <i r="3">
      <x v="15"/>
    </i>
    <i r="4">
      <x v="63"/>
    </i>
    <i r="5">
      <x v="130"/>
    </i>
    <i r="6">
      <x v="20"/>
    </i>
    <i r="7">
      <x v="66"/>
    </i>
    <i r="8">
      <x v="39"/>
    </i>
    <i r="9">
      <x v="131"/>
    </i>
    <i r="10">
      <x v="5"/>
    </i>
    <i r="11">
      <x v="47"/>
    </i>
    <i r="12">
      <x v="15"/>
    </i>
    <i>
      <x v="130"/>
    </i>
    <i r="1">
      <x v="16"/>
    </i>
    <i r="2">
      <x v="79"/>
    </i>
    <i r="3">
      <x v="15"/>
    </i>
    <i r="4">
      <x v="59"/>
    </i>
    <i r="5">
      <x v="130"/>
    </i>
    <i r="6">
      <x v="20"/>
    </i>
    <i r="7">
      <x v="141"/>
    </i>
    <i r="8">
      <x v="59"/>
    </i>
    <i r="9">
      <x v="132"/>
    </i>
    <i r="10">
      <x v="5"/>
    </i>
    <i r="11">
      <x v="47"/>
    </i>
    <i r="12">
      <x v="15"/>
    </i>
    <i>
      <x v="131"/>
    </i>
    <i r="1">
      <x v="2"/>
    </i>
    <i r="2">
      <x v="79"/>
    </i>
    <i r="3">
      <x v="15"/>
    </i>
    <i r="4">
      <x/>
    </i>
    <i r="5">
      <x v="130"/>
    </i>
    <i r="6">
      <x v="20"/>
    </i>
    <i r="7">
      <x v="365"/>
    </i>
    <i r="8">
      <x v="255"/>
    </i>
    <i r="9">
      <x v="130"/>
    </i>
    <i r="10">
      <x v="5"/>
    </i>
    <i r="11">
      <x v="47"/>
    </i>
    <i r="12">
      <x v="15"/>
    </i>
    <i r="4">
      <x v="32"/>
    </i>
    <i r="5">
      <x v="130"/>
    </i>
    <i r="6">
      <x v="20"/>
    </i>
    <i r="7">
      <x v="455"/>
    </i>
    <i r="8">
      <x v="264"/>
    </i>
    <i r="9">
      <x v="130"/>
    </i>
    <i r="10">
      <x v="5"/>
    </i>
    <i r="11">
      <x v="47"/>
    </i>
    <i r="12">
      <x v="15"/>
    </i>
    <i>
      <x v="132"/>
    </i>
    <i r="1">
      <x v="16"/>
    </i>
    <i r="2">
      <x v="239"/>
    </i>
    <i r="3">
      <x v="15"/>
    </i>
    <i r="4">
      <x v="103"/>
    </i>
    <i r="5">
      <x v="130"/>
    </i>
    <i r="6">
      <x v="20"/>
    </i>
    <i r="7">
      <x v="277"/>
    </i>
    <i r="8">
      <x v="319"/>
    </i>
    <i r="9">
      <x v="143"/>
    </i>
    <i r="10">
      <x v="5"/>
    </i>
    <i r="11">
      <x v="41"/>
    </i>
    <i r="12">
      <x v="15"/>
    </i>
    <i r="4">
      <x v="107"/>
    </i>
    <i r="5">
      <x v="130"/>
    </i>
    <i r="6">
      <x v="20"/>
    </i>
    <i r="7">
      <x v="278"/>
    </i>
    <i r="8">
      <x v="319"/>
    </i>
    <i r="9">
      <x v="143"/>
    </i>
    <i r="10">
      <x v="5"/>
    </i>
    <i r="11">
      <x v="41"/>
    </i>
    <i r="12">
      <x v="15"/>
    </i>
    <i>
      <x v="133"/>
    </i>
    <i r="1">
      <x v="18"/>
    </i>
    <i r="2">
      <x v="238"/>
    </i>
    <i r="3">
      <x v="15"/>
    </i>
    <i r="4">
      <x v="8"/>
    </i>
    <i r="5">
      <x v="130"/>
    </i>
    <i r="6">
      <x v="20"/>
    </i>
    <i r="7">
      <x v="287"/>
    </i>
    <i r="8">
      <x v="319"/>
    </i>
    <i r="9">
      <x v="142"/>
    </i>
    <i r="10">
      <x v="5"/>
    </i>
    <i r="11">
      <x v="41"/>
    </i>
    <i r="12">
      <x v="15"/>
    </i>
    <i>
      <x v="134"/>
    </i>
    <i r="1">
      <x v="12"/>
    </i>
    <i r="2">
      <x v="238"/>
    </i>
    <i r="3">
      <x v="15"/>
    </i>
    <i r="4">
      <x v="49"/>
    </i>
    <i r="5">
      <x v="130"/>
    </i>
    <i r="6">
      <x v="20"/>
    </i>
    <i r="7">
      <x v="246"/>
    </i>
    <i r="8">
      <x v="319"/>
    </i>
    <i r="9">
      <x v="141"/>
    </i>
    <i r="10">
      <x v="5"/>
    </i>
    <i r="11">
      <x v="41"/>
    </i>
    <i r="12">
      <x v="15"/>
    </i>
    <i>
      <x v="135"/>
    </i>
    <i r="1">
      <x v="11"/>
    </i>
    <i r="2">
      <x v="242"/>
    </i>
    <i r="3">
      <x v="15"/>
    </i>
    <i r="4">
      <x v="116"/>
    </i>
    <i r="5">
      <x v="130"/>
    </i>
    <i r="6">
      <x v="43"/>
    </i>
    <i r="7">
      <x v="98"/>
    </i>
    <i r="8">
      <x v="299"/>
    </i>
    <i r="9">
      <x v="69"/>
    </i>
    <i r="10">
      <x v="2"/>
    </i>
    <i r="11">
      <x v="39"/>
    </i>
    <i r="12">
      <x v="17"/>
    </i>
    <i>
      <x v="136"/>
    </i>
    <i r="1">
      <x v="14"/>
    </i>
    <i r="2">
      <x v="242"/>
    </i>
    <i r="3">
      <x v="15"/>
    </i>
    <i r="4">
      <x v="117"/>
    </i>
    <i r="5">
      <x v="130"/>
    </i>
    <i r="6">
      <x v="43"/>
    </i>
    <i r="7">
      <x v="473"/>
    </i>
    <i r="8">
      <x v="177"/>
    </i>
    <i r="9">
      <x v="5"/>
    </i>
    <i r="10">
      <x v="2"/>
    </i>
    <i r="11">
      <x v="39"/>
    </i>
    <i r="12">
      <x v="17"/>
    </i>
    <i>
      <x v="137"/>
    </i>
    <i r="1">
      <x v="7"/>
    </i>
    <i r="2">
      <x v="32"/>
    </i>
    <i r="3">
      <x v="15"/>
    </i>
    <i r="4">
      <x v="96"/>
    </i>
    <i r="5">
      <x v="130"/>
    </i>
    <i r="6">
      <x v="10"/>
    </i>
    <i r="7">
      <x v="221"/>
    </i>
    <i r="8">
      <x v="319"/>
    </i>
    <i r="9">
      <x v="147"/>
    </i>
    <i r="10">
      <x v="5"/>
    </i>
    <i r="11">
      <x v="4"/>
    </i>
    <i r="12">
      <x v="15"/>
    </i>
    <i>
      <x v="138"/>
    </i>
    <i r="1">
      <x v="16"/>
    </i>
    <i r="2">
      <x v="242"/>
    </i>
    <i r="3">
      <x v="15"/>
    </i>
    <i r="4">
      <x v="92"/>
    </i>
    <i r="5">
      <x v="130"/>
    </i>
    <i r="6">
      <x v="15"/>
    </i>
    <i r="7">
      <x v="280"/>
    </i>
    <i r="8">
      <x v="319"/>
    </i>
    <i r="9">
      <x v="156"/>
    </i>
    <i r="10">
      <x v="5"/>
    </i>
    <i r="11">
      <x v="4"/>
    </i>
    <i r="12">
      <x v="15"/>
    </i>
    <i>
      <x v="139"/>
    </i>
    <i r="1">
      <x v="14"/>
    </i>
    <i r="2">
      <x v="200"/>
    </i>
    <i r="3">
      <x v="15"/>
    </i>
    <i r="4">
      <x v="98"/>
    </i>
    <i r="5">
      <x v="130"/>
    </i>
    <i r="6">
      <x v="19"/>
    </i>
    <i r="7">
      <x v="255"/>
    </i>
    <i r="8">
      <x v="319"/>
    </i>
    <i r="9">
      <x v="154"/>
    </i>
    <i r="10">
      <x v="5"/>
    </i>
    <i r="11">
      <x v="4"/>
    </i>
    <i r="12">
      <x v="15"/>
    </i>
    <i>
      <x v="140"/>
    </i>
    <i r="1">
      <x v="9"/>
    </i>
    <i r="2">
      <x v="203"/>
    </i>
    <i r="3">
      <x v="15"/>
    </i>
    <i r="4">
      <x v="98"/>
    </i>
    <i r="5">
      <x v="130"/>
    </i>
    <i r="6">
      <x v="5"/>
    </i>
    <i r="7">
      <x v="228"/>
    </i>
    <i r="8">
      <x v="319"/>
    </i>
    <i r="9">
      <x v="150"/>
    </i>
    <i r="10">
      <x v="5"/>
    </i>
    <i r="11">
      <x v="4"/>
    </i>
    <i r="12">
      <x v="15"/>
    </i>
    <i>
      <x v="141"/>
    </i>
    <i r="1">
      <x v="7"/>
    </i>
    <i r="2">
      <x v="203"/>
    </i>
    <i r="3">
      <x v="15"/>
    </i>
    <i r="4">
      <x v="98"/>
    </i>
    <i r="5">
      <x v="130"/>
    </i>
    <i r="6">
      <x v="10"/>
    </i>
    <i r="7">
      <x v="225"/>
    </i>
    <i r="8">
      <x v="319"/>
    </i>
    <i r="9">
      <x v="148"/>
    </i>
    <i r="10">
      <x v="5"/>
    </i>
    <i r="11">
      <x v="4"/>
    </i>
    <i r="12">
      <x v="15"/>
    </i>
    <i>
      <x v="142"/>
    </i>
    <i r="1">
      <x v="16"/>
    </i>
    <i r="2">
      <x v="56"/>
    </i>
    <i r="3">
      <x v="15"/>
    </i>
    <i r="4">
      <x/>
    </i>
    <i r="5">
      <x v="130"/>
    </i>
    <i r="6">
      <x v="13"/>
    </i>
    <i r="7">
      <x v="269"/>
    </i>
    <i r="8">
      <x v="319"/>
    </i>
    <i r="9">
      <x v="162"/>
    </i>
    <i r="10">
      <x v="5"/>
    </i>
    <i r="11">
      <x v="4"/>
    </i>
    <i r="12">
      <x v="15"/>
    </i>
    <i r="2">
      <x v="121"/>
    </i>
    <i r="3">
      <x v="15"/>
    </i>
    <i r="4">
      <x v="75"/>
    </i>
    <i r="5">
      <x v="130"/>
    </i>
    <i r="6">
      <x v="13"/>
    </i>
    <i r="7">
      <x v="508"/>
    </i>
    <i r="8">
      <x v="319"/>
    </i>
    <i r="9">
      <x v="162"/>
    </i>
    <i r="10">
      <x v="5"/>
    </i>
    <i r="11">
      <x v="4"/>
    </i>
    <i r="12">
      <x v="15"/>
    </i>
    <i r="2">
      <x v="129"/>
    </i>
    <i r="3">
      <x v="15"/>
    </i>
    <i r="4">
      <x v="94"/>
    </i>
    <i r="5">
      <x v="130"/>
    </i>
    <i r="6">
      <x v="5"/>
    </i>
    <i r="7">
      <x v="267"/>
    </i>
    <i r="8">
      <x v="319"/>
    </i>
    <i r="9">
      <x v="162"/>
    </i>
    <i r="10">
      <x v="5"/>
    </i>
    <i r="11">
      <x v="4"/>
    </i>
    <i r="12">
      <x v="15"/>
    </i>
    <i r="2">
      <x v="146"/>
    </i>
    <i r="3">
      <x v="15"/>
    </i>
    <i r="4">
      <x v="78"/>
    </i>
    <i r="5">
      <x v="130"/>
    </i>
    <i r="6">
      <x v="13"/>
    </i>
    <i r="7">
      <x v="507"/>
    </i>
    <i r="8">
      <x v="319"/>
    </i>
    <i r="9">
      <x v="162"/>
    </i>
    <i r="10">
      <x v="5"/>
    </i>
    <i r="11">
      <x v="4"/>
    </i>
    <i r="12">
      <x v="15"/>
    </i>
    <i r="2">
      <x v="147"/>
    </i>
    <i r="3">
      <x v="15"/>
    </i>
    <i r="4">
      <x v="82"/>
    </i>
    <i r="5">
      <x v="130"/>
    </i>
    <i r="6">
      <x v="7"/>
    </i>
    <i r="7">
      <x v="268"/>
    </i>
    <i r="8">
      <x v="319"/>
    </i>
    <i r="9">
      <x v="162"/>
    </i>
    <i r="10">
      <x v="5"/>
    </i>
    <i r="11">
      <x v="4"/>
    </i>
    <i r="12">
      <x v="15"/>
    </i>
    <i>
      <x v="143"/>
    </i>
    <i r="1">
      <x v="10"/>
    </i>
    <i r="2">
      <x v="122"/>
    </i>
    <i r="3">
      <x v="15"/>
    </i>
    <i r="4">
      <x/>
    </i>
    <i r="5">
      <x v="130"/>
    </i>
    <i r="6">
      <x v="13"/>
    </i>
    <i r="7">
      <x v="499"/>
    </i>
    <i r="8">
      <x v="319"/>
    </i>
    <i r="9">
      <x v="152"/>
    </i>
    <i r="10">
      <x v="5"/>
    </i>
    <i r="11">
      <x v="4"/>
    </i>
    <i r="12">
      <x v="15"/>
    </i>
    <i r="2">
      <x v="242"/>
    </i>
    <i r="3">
      <x v="15"/>
    </i>
    <i r="4">
      <x v="78"/>
    </i>
    <i r="5">
      <x v="130"/>
    </i>
    <i r="6">
      <x v="16"/>
    </i>
    <i r="7">
      <x v="233"/>
    </i>
    <i r="8">
      <x v="319"/>
    </i>
    <i r="9">
      <x v="152"/>
    </i>
    <i r="10">
      <x v="5"/>
    </i>
    <i r="11">
      <x v="4"/>
    </i>
    <i r="12">
      <x v="15"/>
    </i>
    <i>
      <x v="144"/>
    </i>
    <i r="1">
      <x v="8"/>
    </i>
    <i r="2">
      <x v="125"/>
    </i>
    <i r="3">
      <x v="15"/>
    </i>
    <i r="4">
      <x/>
    </i>
    <i r="5">
      <x v="130"/>
    </i>
    <i r="6">
      <x v="13"/>
    </i>
    <i r="7">
      <x v="497"/>
    </i>
    <i r="8">
      <x v="319"/>
    </i>
    <i r="9">
      <x v="149"/>
    </i>
    <i r="10">
      <x v="5"/>
    </i>
    <i r="11">
      <x v="4"/>
    </i>
    <i r="12">
      <x v="15"/>
    </i>
    <i>
      <x v="145"/>
    </i>
    <i r="1">
      <x v="18"/>
    </i>
    <i r="2">
      <x v="70"/>
    </i>
    <i r="3">
      <x v="15"/>
    </i>
    <i r="4">
      <x v="98"/>
    </i>
    <i r="5">
      <x v="130"/>
    </i>
    <i r="6">
      <x v="11"/>
    </i>
    <i r="7">
      <x v="285"/>
    </i>
    <i r="8">
      <x v="319"/>
    </i>
    <i r="9">
      <x v="159"/>
    </i>
    <i r="10">
      <x v="5"/>
    </i>
    <i r="11">
      <x v="4"/>
    </i>
    <i r="12">
      <x v="15"/>
    </i>
    <i r="2">
      <x v="242"/>
    </i>
    <i r="3">
      <x v="15"/>
    </i>
    <i r="4">
      <x v="81"/>
    </i>
    <i r="5">
      <x v="130"/>
    </i>
    <i r="6">
      <x v="5"/>
    </i>
    <i r="7">
      <x v="284"/>
    </i>
    <i r="8">
      <x v="319"/>
    </i>
    <i r="9">
      <x v="159"/>
    </i>
    <i r="10">
      <x v="5"/>
    </i>
    <i r="11">
      <x v="4"/>
    </i>
    <i r="12">
      <x v="15"/>
    </i>
    <i>
      <x v="146"/>
    </i>
    <i r="1">
      <x v="11"/>
    </i>
    <i r="2">
      <x v="242"/>
    </i>
    <i r="3">
      <x v="15"/>
    </i>
    <i r="4">
      <x v="117"/>
    </i>
    <i r="5">
      <x v="130"/>
    </i>
    <i r="6">
      <x v="43"/>
    </i>
    <i r="7">
      <x v="82"/>
    </i>
    <i r="8">
      <x v="217"/>
    </i>
    <i r="9">
      <x v="69"/>
    </i>
    <i r="10">
      <x v="2"/>
    </i>
    <i r="11">
      <x v="39"/>
    </i>
    <i r="12">
      <x v="17"/>
    </i>
    <i r="7">
      <x v="347"/>
    </i>
    <i r="8">
      <x v="217"/>
    </i>
    <i r="9">
      <x v="3"/>
    </i>
    <i r="10">
      <x v="2"/>
    </i>
    <i r="11">
      <x v="39"/>
    </i>
    <i r="12">
      <x v="17"/>
    </i>
    <i>
      <x v="147"/>
    </i>
    <i r="1">
      <x v="2"/>
    </i>
    <i r="2">
      <x v="126"/>
    </i>
    <i r="3">
      <x v="15"/>
    </i>
    <i r="4">
      <x/>
    </i>
    <i r="5">
      <x v="130"/>
    </i>
    <i r="6">
      <x v="6"/>
    </i>
    <i r="7">
      <x v="494"/>
    </i>
    <i r="8">
      <x v="319"/>
    </i>
    <i r="9">
      <x v="146"/>
    </i>
    <i r="10">
      <x v="5"/>
    </i>
    <i r="11">
      <x v="4"/>
    </i>
    <i r="12">
      <x v="15"/>
    </i>
    <i r="2">
      <x v="242"/>
    </i>
    <i r="3">
      <x v="15"/>
    </i>
    <i r="4">
      <x v="96"/>
    </i>
    <i r="5">
      <x v="130"/>
    </i>
    <i r="6">
      <x v="4"/>
    </i>
    <i r="7">
      <x v="218"/>
    </i>
    <i r="8">
      <x v="319"/>
    </i>
    <i r="9">
      <x v="146"/>
    </i>
    <i r="10">
      <x v="5"/>
    </i>
    <i r="11">
      <x v="4"/>
    </i>
    <i r="12">
      <x v="15"/>
    </i>
    <i>
      <x v="148"/>
    </i>
    <i r="1">
      <x v="16"/>
    </i>
    <i r="2">
      <x v="162"/>
    </i>
    <i r="3">
      <x v="15"/>
    </i>
    <i r="4">
      <x v="14"/>
    </i>
    <i r="5">
      <x v="130"/>
    </i>
    <i r="6">
      <x v="17"/>
    </i>
    <i r="7">
      <x v="299"/>
    </i>
    <i r="8">
      <x v="319"/>
    </i>
    <i r="9">
      <x v="160"/>
    </i>
    <i r="10">
      <x v="5"/>
    </i>
    <i r="11">
      <x v="46"/>
    </i>
    <i r="12">
      <x v="15"/>
    </i>
    <i>
      <x v="149"/>
    </i>
    <i r="1">
      <x v="12"/>
    </i>
    <i r="2">
      <x v="17"/>
    </i>
    <i r="3">
      <x v="15"/>
    </i>
    <i r="4">
      <x/>
    </i>
    <i r="5">
      <x v="130"/>
    </i>
    <i r="6">
      <x v="13"/>
    </i>
    <i r="7">
      <x v="293"/>
    </i>
    <i r="8">
      <x v="319"/>
    </i>
    <i r="9">
      <x v="127"/>
    </i>
    <i r="10">
      <x v="5"/>
    </i>
    <i r="11">
      <x v="46"/>
    </i>
    <i r="12">
      <x v="15"/>
    </i>
    <i>
      <x v="150"/>
    </i>
    <i r="1">
      <x v="12"/>
    </i>
    <i r="2">
      <x v="162"/>
    </i>
    <i r="3">
      <x v="15"/>
    </i>
    <i r="4">
      <x v="8"/>
    </i>
    <i r="5">
      <x v="130"/>
    </i>
    <i r="6">
      <x v="11"/>
    </i>
    <i r="7">
      <x v="294"/>
    </i>
    <i r="8">
      <x v="319"/>
    </i>
    <i r="9">
      <x v="128"/>
    </i>
    <i r="10">
      <x v="5"/>
    </i>
    <i r="11">
      <x v="46"/>
    </i>
    <i r="12">
      <x v="15"/>
    </i>
    <i>
      <x v="151"/>
    </i>
    <i r="1">
      <x v="18"/>
    </i>
    <i r="2">
      <x v="169"/>
    </i>
    <i r="3">
      <x v="15"/>
    </i>
    <i r="4">
      <x/>
    </i>
    <i r="5">
      <x v="130"/>
    </i>
    <i r="6">
      <x v="17"/>
    </i>
    <i r="7">
      <x v="300"/>
    </i>
    <i r="8">
      <x v="319"/>
    </i>
    <i r="9">
      <x v="157"/>
    </i>
    <i r="10">
      <x v="5"/>
    </i>
    <i r="11">
      <x v="46"/>
    </i>
    <i r="12">
      <x v="15"/>
    </i>
    <i>
      <x v="152"/>
    </i>
    <i r="1">
      <x v="2"/>
    </i>
    <i r="2">
      <x v="162"/>
    </i>
    <i r="3">
      <x v="15"/>
    </i>
    <i r="4">
      <x v="54"/>
    </i>
    <i r="5">
      <x v="130"/>
    </i>
    <i r="6">
      <x v="6"/>
    </i>
    <i r="7">
      <x v="510"/>
    </i>
    <i r="8">
      <x v="319"/>
    </i>
    <i r="9">
      <x v="126"/>
    </i>
    <i r="10">
      <x v="5"/>
    </i>
    <i r="11">
      <x v="46"/>
    </i>
    <i r="12">
      <x v="15"/>
    </i>
    <i>
      <x v="153"/>
    </i>
    <i r="1">
      <x v="12"/>
    </i>
    <i r="2">
      <x v="242"/>
    </i>
    <i r="3">
      <x v="15"/>
    </i>
    <i r="4">
      <x v="117"/>
    </i>
    <i r="5">
      <x v="130"/>
    </i>
    <i r="6">
      <x v="43"/>
    </i>
    <i r="7">
      <x v="50"/>
    </i>
    <i r="8">
      <x v="174"/>
    </i>
    <i r="9">
      <x v="10"/>
    </i>
    <i r="10">
      <x v="2"/>
    </i>
    <i r="11">
      <x v="39"/>
    </i>
    <i r="12">
      <x v="17"/>
    </i>
    <i>
      <x v="154"/>
    </i>
    <i r="1">
      <x v="16"/>
    </i>
    <i r="2">
      <x v="242"/>
    </i>
    <i r="3">
      <x v="15"/>
    </i>
    <i r="4">
      <x v="117"/>
    </i>
    <i r="5">
      <x v="130"/>
    </i>
    <i r="6">
      <x v="43"/>
    </i>
    <i r="7">
      <x v="129"/>
    </i>
    <i r="8">
      <x v="300"/>
    </i>
    <i r="9">
      <x v="7"/>
    </i>
    <i r="10">
      <x v="2"/>
    </i>
    <i r="11">
      <x v="39"/>
    </i>
    <i r="12">
      <x v="17"/>
    </i>
    <i>
      <x v="155"/>
    </i>
    <i r="1">
      <x v="12"/>
    </i>
    <i r="2">
      <x v="79"/>
    </i>
    <i r="3">
      <x v="15"/>
    </i>
    <i r="4">
      <x v="19"/>
    </i>
    <i r="5">
      <x v="130"/>
    </i>
    <i r="6">
      <x v="20"/>
    </i>
    <i r="7">
      <x v="565"/>
    </i>
    <i r="8">
      <x v="138"/>
    </i>
    <i r="9">
      <x v="140"/>
    </i>
    <i r="10">
      <x v="5"/>
    </i>
    <i r="11">
      <x v="31"/>
    </i>
    <i r="12">
      <x v="15"/>
    </i>
    <i r="4">
      <x v="37"/>
    </i>
    <i r="5">
      <x v="130"/>
    </i>
    <i r="6">
      <x v="18"/>
    </i>
    <i r="7">
      <x v="172"/>
    </i>
    <i r="8">
      <x v="37"/>
    </i>
    <i r="9">
      <x v="140"/>
    </i>
    <i r="10">
      <x v="5"/>
    </i>
    <i r="11">
      <x v="31"/>
    </i>
    <i r="12">
      <x v="15"/>
    </i>
    <i r="2">
      <x v="81"/>
    </i>
    <i r="3">
      <x v="15"/>
    </i>
    <i r="4">
      <x v="33"/>
    </i>
    <i r="5">
      <x v="130"/>
    </i>
    <i r="6">
      <x v="16"/>
    </i>
    <i r="7">
      <x v="577"/>
    </i>
    <i r="8">
      <x v="36"/>
    </i>
    <i r="9">
      <x v="140"/>
    </i>
    <i r="10">
      <x v="5"/>
    </i>
    <i r="11">
      <x v="31"/>
    </i>
    <i r="12">
      <x v="15"/>
    </i>
    <i r="4">
      <x v="49"/>
    </i>
    <i r="5">
      <x v="130"/>
    </i>
    <i r="6">
      <x v="16"/>
    </i>
    <i r="7">
      <x v="580"/>
    </i>
    <i r="8">
      <x v="35"/>
    </i>
    <i r="9">
      <x v="140"/>
    </i>
    <i r="10">
      <x v="5"/>
    </i>
    <i r="11">
      <x v="31"/>
    </i>
    <i r="12">
      <x v="15"/>
    </i>
    <i>
      <x v="156"/>
    </i>
    <i r="1">
      <x v="14"/>
    </i>
    <i r="2">
      <x v="81"/>
    </i>
    <i r="3">
      <x v="15"/>
    </i>
    <i r="4">
      <x v="63"/>
    </i>
    <i r="5">
      <x v="130"/>
    </i>
    <i r="6">
      <x v="15"/>
    </i>
    <i r="7">
      <x v="75"/>
    </i>
    <i r="8">
      <x v="157"/>
    </i>
    <i r="9">
      <x v="137"/>
    </i>
    <i r="10">
      <x v="5"/>
    </i>
    <i r="11">
      <x v="31"/>
    </i>
    <i r="12">
      <x v="15"/>
    </i>
    <i>
      <x v="157"/>
    </i>
    <i r="1">
      <x v="6"/>
    </i>
    <i r="2">
      <x v="41"/>
    </i>
    <i r="3">
      <x v="15"/>
    </i>
    <i r="4">
      <x v="69"/>
    </i>
    <i r="5">
      <x v="130"/>
    </i>
    <i r="6">
      <x v="9"/>
    </i>
    <i r="7">
      <x v="131"/>
    </i>
    <i r="8">
      <x v="130"/>
    </i>
    <i r="9">
      <x v="135"/>
    </i>
    <i r="10">
      <x v="5"/>
    </i>
    <i r="11">
      <x v="31"/>
    </i>
    <i r="12">
      <x v="15"/>
    </i>
    <i>
      <x v="158"/>
    </i>
    <i r="1">
      <x v="12"/>
    </i>
    <i r="2">
      <x v="41"/>
    </i>
    <i r="3">
      <x v="15"/>
    </i>
    <i r="4">
      <x v="69"/>
    </i>
    <i r="5">
      <x v="130"/>
    </i>
    <i r="6">
      <x v="13"/>
    </i>
    <i r="7">
      <x v="115"/>
    </i>
    <i r="8">
      <x v="34"/>
    </i>
    <i r="9">
      <x v="138"/>
    </i>
    <i r="10">
      <x v="5"/>
    </i>
    <i r="11">
      <x v="31"/>
    </i>
    <i r="12">
      <x v="15"/>
    </i>
    <i>
      <x v="159"/>
    </i>
    <i r="1">
      <x v="7"/>
    </i>
    <i r="2">
      <x v="41"/>
    </i>
    <i r="3">
      <x v="15"/>
    </i>
    <i r="4">
      <x v="69"/>
    </i>
    <i r="5">
      <x v="130"/>
    </i>
    <i r="6">
      <x v="10"/>
    </i>
    <i r="7">
      <x v="400"/>
    </i>
    <i r="8">
      <x v="132"/>
    </i>
    <i r="9">
      <x v="136"/>
    </i>
    <i r="10">
      <x v="5"/>
    </i>
    <i r="11">
      <x v="31"/>
    </i>
    <i r="12">
      <x v="15"/>
    </i>
    <i>
      <x v="160"/>
    </i>
    <i r="1">
      <x v="16"/>
    </i>
    <i r="2">
      <x v="41"/>
    </i>
    <i r="3">
      <x v="15"/>
    </i>
    <i r="4">
      <x v="69"/>
    </i>
    <i r="5">
      <x v="130"/>
    </i>
    <i r="6">
      <x v="32"/>
    </i>
    <i r="7">
      <x v="144"/>
    </i>
    <i r="8">
      <x v="38"/>
    </i>
    <i r="9">
      <x v="139"/>
    </i>
    <i r="10">
      <x v="5"/>
    </i>
    <i r="11">
      <x v="31"/>
    </i>
    <i r="12">
      <x v="15"/>
    </i>
    <i r="2">
      <x v="79"/>
    </i>
    <i r="3">
      <x v="15"/>
    </i>
    <i r="4">
      <x v="8"/>
    </i>
    <i r="5">
      <x v="130"/>
    </i>
    <i r="6">
      <x v="25"/>
    </i>
    <i r="7">
      <x v="164"/>
    </i>
    <i r="8">
      <x v="165"/>
    </i>
    <i r="9">
      <x v="139"/>
    </i>
    <i r="10">
      <x v="5"/>
    </i>
    <i r="11">
      <x v="31"/>
    </i>
    <i r="12">
      <x v="15"/>
    </i>
    <i r="2">
      <x v="81"/>
    </i>
    <i r="3">
      <x v="15"/>
    </i>
    <i r="4">
      <x v="59"/>
    </i>
    <i r="5">
      <x v="130"/>
    </i>
    <i r="6">
      <x v="34"/>
    </i>
    <i r="7">
      <x v="39"/>
    </i>
    <i r="8">
      <x v="166"/>
    </i>
    <i r="9">
      <x v="139"/>
    </i>
    <i r="10">
      <x v="5"/>
    </i>
    <i r="11">
      <x v="31"/>
    </i>
    <i r="12">
      <x v="15"/>
    </i>
    <i>
      <x v="161"/>
    </i>
    <i r="1">
      <x v="10"/>
    </i>
    <i r="2">
      <x v="81"/>
    </i>
    <i r="3">
      <x v="15"/>
    </i>
    <i r="4">
      <x v="35"/>
    </i>
    <i r="5">
      <x v="130"/>
    </i>
    <i r="6">
      <x v="16"/>
    </i>
    <i r="7">
      <x v="386"/>
    </i>
    <i r="8">
      <x v="135"/>
    </i>
    <i r="9">
      <x v="134"/>
    </i>
    <i r="10">
      <x v="5"/>
    </i>
    <i r="11">
      <x v="31"/>
    </i>
    <i r="12">
      <x v="15"/>
    </i>
    <i>
      <x v="162"/>
    </i>
    <i r="1">
      <x v="2"/>
    </i>
    <i r="2">
      <x v="164"/>
    </i>
    <i r="3">
      <x v="15"/>
    </i>
    <i r="4">
      <x/>
    </i>
    <i r="5">
      <x v="130"/>
    </i>
    <i r="6">
      <x v="25"/>
    </i>
    <i r="7">
      <x v="457"/>
    </i>
    <i r="8">
      <x v="283"/>
    </i>
    <i r="9">
      <x v="133"/>
    </i>
    <i r="10">
      <x v="5"/>
    </i>
    <i r="11">
      <x v="31"/>
    </i>
    <i r="12">
      <x v="15"/>
    </i>
    <i r="6">
      <x v="26"/>
    </i>
    <i r="7">
      <x v="456"/>
    </i>
    <i r="8">
      <x v="284"/>
    </i>
    <i r="9">
      <x v="133"/>
    </i>
    <i r="10">
      <x v="5"/>
    </i>
    <i r="11">
      <x v="31"/>
    </i>
    <i r="12">
      <x v="15"/>
    </i>
    <i>
      <x v="163"/>
    </i>
    <i r="1">
      <x v="2"/>
    </i>
    <i r="2">
      <x v="198"/>
    </i>
    <i r="3">
      <x v="15"/>
    </i>
    <i r="4">
      <x v="67"/>
    </i>
    <i r="5">
      <x v="130"/>
    </i>
    <i r="6">
      <x v="3"/>
    </i>
    <i r="7">
      <x v="217"/>
    </i>
    <i r="8">
      <x v="319"/>
    </i>
    <i r="9">
      <x v="165"/>
    </i>
    <i r="10">
      <x v="5"/>
    </i>
    <i r="11">
      <x v="23"/>
    </i>
    <i r="12">
      <x v="15"/>
    </i>
    <i>
      <x v="164"/>
    </i>
    <i r="1">
      <x v="2"/>
    </i>
    <i r="2">
      <x v="53"/>
    </i>
    <i r="3">
      <x v="15"/>
    </i>
    <i r="4">
      <x v="67"/>
    </i>
    <i r="5">
      <x v="130"/>
    </i>
    <i r="6">
      <x v="6"/>
    </i>
    <i r="7">
      <x v="454"/>
    </i>
    <i r="8">
      <x v="282"/>
    </i>
    <i r="9">
      <x v="63"/>
    </i>
    <i r="10">
      <x v="5"/>
    </i>
    <i r="11">
      <x v="8"/>
    </i>
    <i r="12">
      <x v="15"/>
    </i>
    <i r="2">
      <x v="84"/>
    </i>
    <i r="3">
      <x v="15"/>
    </i>
    <i r="4">
      <x v="49"/>
    </i>
    <i r="5">
      <x v="130"/>
    </i>
    <i r="6">
      <x v="5"/>
    </i>
    <i r="7">
      <x v="452"/>
    </i>
    <i r="8">
      <x v="281"/>
    </i>
    <i r="9">
      <x v="63"/>
    </i>
    <i r="10">
      <x v="5"/>
    </i>
    <i r="11">
      <x v="8"/>
    </i>
    <i r="12">
      <x v="15"/>
    </i>
    <i r="4">
      <x v="63"/>
    </i>
    <i r="5">
      <x v="130"/>
    </i>
    <i r="6">
      <x v="5"/>
    </i>
    <i r="7">
      <x v="453"/>
    </i>
    <i r="8">
      <x v="280"/>
    </i>
    <i r="9">
      <x v="63"/>
    </i>
    <i r="10">
      <x v="5"/>
    </i>
    <i r="11">
      <x v="8"/>
    </i>
    <i r="12">
      <x v="15"/>
    </i>
    <i>
      <x v="165"/>
    </i>
    <i r="1">
      <x v="13"/>
    </i>
    <i r="2">
      <x v="126"/>
    </i>
    <i r="3">
      <x v="15"/>
    </i>
    <i r="4">
      <x/>
    </i>
    <i r="5">
      <x v="130"/>
    </i>
    <i r="6">
      <x v="28"/>
    </i>
    <i r="7">
      <x v="147"/>
    </i>
    <i r="8">
      <x v="319"/>
    </i>
    <i r="9">
      <x v="66"/>
    </i>
    <i r="10">
      <x v="5"/>
    </i>
    <i r="11">
      <x v="37"/>
    </i>
    <i r="12">
      <x v="15"/>
    </i>
    <i>
      <x v="166"/>
    </i>
    <i r="1">
      <x v="2"/>
    </i>
    <i r="2">
      <x v="47"/>
    </i>
    <i r="3">
      <x v="15"/>
    </i>
    <i r="4">
      <x v="69"/>
    </i>
    <i r="5">
      <x v="130"/>
    </i>
    <i r="6">
      <x v="26"/>
    </i>
    <i r="7">
      <x v="362"/>
    </i>
    <i r="8">
      <x v="319"/>
    </i>
    <i r="9">
      <x v="64"/>
    </i>
    <i r="10">
      <x v="5"/>
    </i>
    <i r="11">
      <x v="37"/>
    </i>
    <i r="12">
      <x v="15"/>
    </i>
    <i>
      <x v="167"/>
    </i>
    <i r="1">
      <x v="14"/>
    </i>
    <i r="2">
      <x v="242"/>
    </i>
    <i r="3">
      <x v="3"/>
    </i>
    <i r="4">
      <x v="2"/>
    </i>
    <i r="5">
      <x v="130"/>
    </i>
    <i r="6">
      <x v="22"/>
    </i>
    <i r="7">
      <x v="250"/>
    </i>
    <i r="8">
      <x v="319"/>
    </i>
    <i r="9">
      <x v="190"/>
    </i>
    <i r="10">
      <x v="6"/>
    </i>
    <i r="11">
      <x v="53"/>
    </i>
    <i r="12">
      <x v="7"/>
    </i>
    <i r="4">
      <x v="4"/>
    </i>
    <i r="5">
      <x v="130"/>
    </i>
    <i r="6">
      <x v="21"/>
    </i>
    <i r="7">
      <x v="17"/>
    </i>
    <i r="8">
      <x v="319"/>
    </i>
    <i r="9">
      <x v="190"/>
    </i>
    <i r="10">
      <x v="6"/>
    </i>
    <i r="11">
      <x v="53"/>
    </i>
    <i r="12">
      <x v="6"/>
    </i>
    <i>
      <x v="168"/>
    </i>
    <i r="1">
      <x v="7"/>
    </i>
    <i r="2">
      <x v="242"/>
    </i>
    <i r="3">
      <x v="6"/>
    </i>
    <i r="4">
      <x/>
    </i>
    <i r="5">
      <x v="130"/>
    </i>
    <i r="6">
      <x v="30"/>
    </i>
    <i r="7">
      <x v="338"/>
    </i>
    <i r="8">
      <x v="319"/>
    </i>
    <i r="9">
      <x v="186"/>
    </i>
    <i r="10">
      <x v="6"/>
    </i>
    <i r="11">
      <x v="53"/>
    </i>
    <i r="12">
      <x v="15"/>
    </i>
    <i r="3">
      <x v="8"/>
    </i>
    <i r="4">
      <x/>
    </i>
    <i r="5">
      <x v="130"/>
    </i>
    <i r="6">
      <x v="22"/>
    </i>
    <i r="7">
      <x v="304"/>
    </i>
    <i r="8">
      <x v="319"/>
    </i>
    <i r="9">
      <x v="186"/>
    </i>
    <i r="10">
      <x v="6"/>
    </i>
    <i r="11">
      <x v="53"/>
    </i>
    <i r="12">
      <x v="7"/>
    </i>
    <i>
      <x v="169"/>
    </i>
    <i r="1">
      <x v="10"/>
    </i>
    <i r="2">
      <x v="242"/>
    </i>
    <i r="3">
      <x v="3"/>
    </i>
    <i r="4">
      <x v="32"/>
    </i>
    <i r="5">
      <x v="130"/>
    </i>
    <i r="6">
      <x v="30"/>
    </i>
    <i r="7">
      <x v="334"/>
    </i>
    <i r="8">
      <x v="319"/>
    </i>
    <i r="9">
      <x v="188"/>
    </i>
    <i r="10">
      <x v="6"/>
    </i>
    <i r="11">
      <x v="53"/>
    </i>
    <i r="12">
      <x v="15"/>
    </i>
    <i r="4">
      <x v="59"/>
    </i>
    <i r="5">
      <x v="130"/>
    </i>
    <i r="6">
      <x v="32"/>
    </i>
    <i r="7">
      <x v="521"/>
    </i>
    <i r="8">
      <x v="319"/>
    </i>
    <i r="9">
      <x v="188"/>
    </i>
    <i r="10">
      <x v="6"/>
    </i>
    <i r="11">
      <x v="53"/>
    </i>
    <i r="12">
      <x v="15"/>
    </i>
    <i>
      <x v="170"/>
    </i>
    <i r="1">
      <x v="11"/>
    </i>
    <i r="2">
      <x v="242"/>
    </i>
    <i r="3">
      <x v="3"/>
    </i>
    <i r="4">
      <x v="3"/>
    </i>
    <i r="5">
      <x v="130"/>
    </i>
    <i r="6">
      <x v="21"/>
    </i>
    <i r="7">
      <x v="501"/>
    </i>
    <i r="8">
      <x v="319"/>
    </i>
    <i r="9">
      <x v="163"/>
    </i>
    <i r="10">
      <x v="6"/>
    </i>
    <i r="11">
      <x v="53"/>
    </i>
    <i r="12">
      <x v="6"/>
    </i>
    <i>
      <x v="171"/>
    </i>
    <i r="1">
      <x v="12"/>
    </i>
    <i r="2">
      <x v="242"/>
    </i>
    <i r="3">
      <x v="3"/>
    </i>
    <i r="4">
      <x v="30"/>
    </i>
    <i r="5">
      <x v="130"/>
    </i>
    <i r="6">
      <x v="36"/>
    </i>
    <i r="7">
      <x v="525"/>
    </i>
    <i r="8">
      <x v="319"/>
    </i>
    <i r="9">
      <x v="189"/>
    </i>
    <i r="10">
      <x v="6"/>
    </i>
    <i r="11">
      <x v="53"/>
    </i>
    <i r="12">
      <x v="15"/>
    </i>
    <i>
      <x v="172"/>
    </i>
    <i r="1">
      <x v="9"/>
    </i>
    <i r="2">
      <x v="242"/>
    </i>
    <i r="3">
      <x v="3"/>
    </i>
    <i r="4">
      <x v="49"/>
    </i>
    <i r="5">
      <x v="130"/>
    </i>
    <i r="6">
      <x v="32"/>
    </i>
    <i r="7">
      <x v="339"/>
    </i>
    <i r="8">
      <x v="319"/>
    </i>
    <i r="9">
      <x v="187"/>
    </i>
    <i r="10">
      <x v="6"/>
    </i>
    <i r="11">
      <x v="53"/>
    </i>
    <i r="12">
      <x v="15"/>
    </i>
    <i>
      <x v="173"/>
    </i>
    <i r="1">
      <x v="11"/>
    </i>
    <i r="2">
      <x v="242"/>
    </i>
    <i r="3">
      <x v="7"/>
    </i>
    <i r="4">
      <x/>
    </i>
    <i r="5">
      <x v="130"/>
    </i>
    <i r="6">
      <x v="23"/>
    </i>
    <i r="7">
      <x v="193"/>
    </i>
    <i r="8">
      <x v="319"/>
    </i>
    <i r="9">
      <x v="164"/>
    </i>
    <i r="10">
      <x v="6"/>
    </i>
    <i r="11">
      <x v="53"/>
    </i>
    <i r="12">
      <x v="8"/>
    </i>
    <i>
      <x v="174"/>
    </i>
    <i r="1">
      <x v="2"/>
    </i>
    <i r="2">
      <x v="242"/>
    </i>
    <i r="3">
      <x v="3"/>
    </i>
    <i r="4">
      <x v="63"/>
    </i>
    <i r="5">
      <x v="130"/>
    </i>
    <i r="6">
      <x v="26"/>
    </i>
    <i r="7">
      <x v="530"/>
    </i>
    <i r="8">
      <x v="319"/>
    </i>
    <i r="9">
      <x v="185"/>
    </i>
    <i r="10">
      <x v="6"/>
    </i>
    <i r="11">
      <x v="53"/>
    </i>
    <i r="12">
      <x v="15"/>
    </i>
    <i>
      <x v="175"/>
    </i>
    <i r="1">
      <x v="12"/>
    </i>
    <i r="2">
      <x v="242"/>
    </i>
    <i r="3">
      <x v="15"/>
    </i>
    <i r="4">
      <x v="117"/>
    </i>
    <i r="5">
      <x v="130"/>
    </i>
    <i r="6">
      <x v="43"/>
    </i>
    <i r="7">
      <x v="353"/>
    </i>
    <i r="8">
      <x v="111"/>
    </i>
    <i r="9">
      <x v="195"/>
    </i>
    <i r="10">
      <x v="5"/>
    </i>
    <i r="11">
      <x v="48"/>
    </i>
    <i r="12">
      <x v="14"/>
    </i>
    <i>
      <x v="176"/>
    </i>
    <i r="1">
      <x v="1"/>
    </i>
    <i r="2">
      <x v="1"/>
    </i>
    <i r="3">
      <x v="15"/>
    </i>
    <i r="4">
      <x v="117"/>
    </i>
    <i r="5">
      <x v="130"/>
    </i>
    <i r="6">
      <x v="1"/>
    </i>
    <i r="7">
      <x v="560"/>
    </i>
    <i r="8">
      <x v="319"/>
    </i>
    <i r="9">
      <x v="196"/>
    </i>
    <i r="10">
      <x v="5"/>
    </i>
    <i r="11">
      <x v="23"/>
    </i>
    <i r="12">
      <x v="15"/>
    </i>
    <i r="2">
      <x v="51"/>
    </i>
    <i r="3">
      <x v="15"/>
    </i>
    <i r="4">
      <x v="69"/>
    </i>
    <i r="5">
      <x v="130"/>
    </i>
    <i r="6">
      <x v="43"/>
    </i>
    <i r="7">
      <x v="178"/>
    </i>
    <i r="8">
      <x v="203"/>
    </i>
    <i r="9">
      <x v="196"/>
    </i>
    <i r="10">
      <x v="3"/>
    </i>
    <i r="11">
      <x v="11"/>
    </i>
    <i r="12">
      <x v="17"/>
    </i>
    <i r="2">
      <x v="79"/>
    </i>
    <i r="3">
      <x v="15"/>
    </i>
    <i r="4">
      <x v="37"/>
    </i>
    <i r="5">
      <x v="50"/>
    </i>
    <i r="6">
      <x v="43"/>
    </i>
    <i r="7">
      <x v="290"/>
    </i>
    <i r="8">
      <x v="319"/>
    </i>
    <i r="9">
      <x v="196"/>
    </i>
    <i r="10">
      <x v="1"/>
    </i>
    <i r="11">
      <x v="18"/>
    </i>
    <i r="12">
      <x v="15"/>
    </i>
    <i r="4">
      <x v="49"/>
    </i>
    <i r="5">
      <x v="52"/>
    </i>
    <i r="6">
      <x v="43"/>
    </i>
    <i r="7">
      <x v="291"/>
    </i>
    <i r="8">
      <x v="319"/>
    </i>
    <i r="9">
      <x v="196"/>
    </i>
    <i r="10">
      <x v="1"/>
    </i>
    <i r="11">
      <x v="18"/>
    </i>
    <i r="12">
      <x v="15"/>
    </i>
    <i r="4">
      <x v="67"/>
    </i>
    <i r="5">
      <x v="20"/>
    </i>
    <i r="6">
      <x v="43"/>
    </i>
    <i r="7">
      <x v="104"/>
    </i>
    <i r="8">
      <x v="319"/>
    </i>
    <i r="9">
      <x v="196"/>
    </i>
    <i r="10">
      <x v="1"/>
    </i>
    <i r="11">
      <x v="33"/>
    </i>
    <i r="12">
      <x v="15"/>
    </i>
    <i r="4">
      <x v="90"/>
    </i>
    <i r="5">
      <x v="130"/>
    </i>
    <i r="6">
      <x v="43"/>
    </i>
    <i r="7">
      <x v="592"/>
    </i>
    <i r="8">
      <x v="97"/>
    </i>
    <i r="9">
      <x v="196"/>
    </i>
    <i r="10">
      <x v="2"/>
    </i>
    <i r="11">
      <x/>
    </i>
    <i r="12">
      <x v="17"/>
    </i>
    <i r="2">
      <x v="95"/>
    </i>
    <i r="3">
      <x v="15"/>
    </i>
    <i r="4">
      <x v="9"/>
    </i>
    <i r="5">
      <x v="130"/>
    </i>
    <i r="6">
      <x v="5"/>
    </i>
    <i r="7">
      <x v="213"/>
    </i>
    <i r="8">
      <x v="319"/>
    </i>
    <i r="9">
      <x v="172"/>
    </i>
    <i r="10">
      <x v="5"/>
    </i>
    <i r="11">
      <x v="23"/>
    </i>
    <i r="12">
      <x v="15"/>
    </i>
    <i r="2">
      <x v="124"/>
    </i>
    <i r="3">
      <x v="15"/>
    </i>
    <i r="4">
      <x/>
    </i>
    <i r="5">
      <x v="5"/>
    </i>
    <i r="6">
      <x v="43"/>
    </i>
    <i r="7">
      <x v="200"/>
    </i>
    <i r="8">
      <x v="319"/>
    </i>
    <i r="9">
      <x v="196"/>
    </i>
    <i r="10">
      <x v="3"/>
    </i>
    <i r="11">
      <x v="35"/>
    </i>
    <i r="12">
      <x v="17"/>
    </i>
    <i r="2">
      <x v="167"/>
    </i>
    <i r="3">
      <x v="15"/>
    </i>
    <i r="4">
      <x/>
    </i>
    <i r="5">
      <x v="130"/>
    </i>
    <i r="6">
      <x v="43"/>
    </i>
    <i r="7">
      <x v="8"/>
    </i>
    <i r="8">
      <x v="218"/>
    </i>
    <i r="9">
      <x v="196"/>
    </i>
    <i r="10">
      <x v="3"/>
    </i>
    <i r="11">
      <x v="11"/>
    </i>
    <i r="12">
      <x v="17"/>
    </i>
    <i r="2">
      <x v="185"/>
    </i>
    <i r="3">
      <x v="15"/>
    </i>
    <i r="4">
      <x v="113"/>
    </i>
    <i r="5">
      <x v="130"/>
    </i>
    <i r="6">
      <x v="43"/>
    </i>
    <i r="7">
      <x v="592"/>
    </i>
    <i r="8">
      <x v="60"/>
    </i>
    <i r="9">
      <x v="196"/>
    </i>
    <i r="10">
      <x v="3"/>
    </i>
    <i r="11">
      <x v="30"/>
    </i>
    <i r="12">
      <x v="3"/>
    </i>
    <i r="2">
      <x v="191"/>
    </i>
    <i r="3">
      <x v="15"/>
    </i>
    <i r="4">
      <x v="59"/>
    </i>
    <i r="5">
      <x v="130"/>
    </i>
    <i r="6">
      <x v="19"/>
    </i>
    <i r="7">
      <x v="212"/>
    </i>
    <i r="8">
      <x v="319"/>
    </i>
    <i r="9">
      <x v="196"/>
    </i>
    <i r="10">
      <x v="5"/>
    </i>
    <i r="11">
      <x v="23"/>
    </i>
    <i r="12">
      <x v="15"/>
    </i>
    <i r="2">
      <x v="204"/>
    </i>
    <i r="3">
      <x v="15"/>
    </i>
    <i r="4">
      <x v="63"/>
    </i>
    <i r="5">
      <x v="130"/>
    </i>
    <i r="6">
      <x v="43"/>
    </i>
    <i r="7">
      <x v="592"/>
    </i>
    <i r="8">
      <x v="208"/>
    </i>
    <i r="9">
      <x v="196"/>
    </i>
    <i r="10">
      <x v="2"/>
    </i>
    <i r="11">
      <x v="25"/>
    </i>
    <i r="12">
      <x/>
    </i>
    <i r="2">
      <x v="231"/>
    </i>
    <i r="3">
      <x v="3"/>
    </i>
    <i r="4">
      <x v="34"/>
    </i>
    <i r="5">
      <x v="59"/>
    </i>
    <i r="6">
      <x v="43"/>
    </i>
    <i r="7">
      <x v="520"/>
    </i>
    <i r="8">
      <x v="319"/>
    </i>
    <i r="9">
      <x v="14"/>
    </i>
    <i r="10">
      <x/>
    </i>
    <i r="11">
      <x v="13"/>
    </i>
    <i r="12">
      <x v="17"/>
    </i>
    <i r="2">
      <x v="236"/>
    </i>
    <i r="3">
      <x v="15"/>
    </i>
    <i r="4">
      <x v="29"/>
    </i>
    <i r="5">
      <x v="55"/>
    </i>
    <i r="6">
      <x v="43"/>
    </i>
    <i r="7">
      <x v="113"/>
    </i>
    <i r="8">
      <x v="319"/>
    </i>
    <i r="9">
      <x v="196"/>
    </i>
    <i r="10">
      <x v="1"/>
    </i>
    <i r="11">
      <x v="33"/>
    </i>
    <i r="12">
      <x v="15"/>
    </i>
    <i r="2">
      <x v="242"/>
    </i>
    <i r="3">
      <x v="15"/>
    </i>
    <i r="4">
      <x v="35"/>
    </i>
    <i r="5">
      <x v="130"/>
    </i>
    <i r="6">
      <x v="43"/>
    </i>
    <i r="7">
      <x v="592"/>
    </i>
    <i r="8">
      <x v="126"/>
    </i>
    <i r="9">
      <x v="196"/>
    </i>
    <i r="10">
      <x v="2"/>
    </i>
    <i r="11">
      <x v="25"/>
    </i>
    <i r="12">
      <x/>
    </i>
    <i r="4">
      <x v="69"/>
    </i>
    <i r="5">
      <x v="130"/>
    </i>
    <i r="6">
      <x v="43"/>
    </i>
    <i r="7">
      <x v="592"/>
    </i>
    <i r="8">
      <x v="61"/>
    </i>
    <i r="9">
      <x v="196"/>
    </i>
    <i r="10">
      <x v="3"/>
    </i>
    <i r="11">
      <x v="30"/>
    </i>
    <i r="12">
      <x v="3"/>
    </i>
    <i r="4">
      <x v="117"/>
    </i>
    <i r="5">
      <x v="130"/>
    </i>
    <i r="6">
      <x v="43"/>
    </i>
    <i r="7">
      <x v="592"/>
    </i>
    <i r="8">
      <x v="1"/>
    </i>
    <i r="9">
      <x v="196"/>
    </i>
    <i r="10">
      <x v="2"/>
    </i>
    <i r="11">
      <x v="25"/>
    </i>
    <i r="12">
      <x/>
    </i>
    <i r="1">
      <x v="2"/>
    </i>
    <i r="2">
      <x v="28"/>
    </i>
    <i r="3">
      <x v="15"/>
    </i>
    <i r="4">
      <x/>
    </i>
    <i r="5">
      <x/>
    </i>
    <i r="6">
      <x v="13"/>
    </i>
    <i r="7">
      <x v="551"/>
    </i>
    <i r="8">
      <x v="319"/>
    </i>
    <i r="9">
      <x v="196"/>
    </i>
    <i r="10">
      <x v="6"/>
    </i>
    <i r="11">
      <x v="51"/>
    </i>
    <i r="12">
      <x v="17"/>
    </i>
    <i r="2">
      <x v="41"/>
    </i>
    <i r="3">
      <x v="15"/>
    </i>
    <i r="4">
      <x v="69"/>
    </i>
    <i r="5">
      <x v="130"/>
    </i>
    <i r="6">
      <x v="5"/>
    </i>
    <i r="7">
      <x v="495"/>
    </i>
    <i r="8">
      <x v="319"/>
    </i>
    <i r="9">
      <x v="196"/>
    </i>
    <i r="10">
      <x v="5"/>
    </i>
    <i r="11">
      <x v="23"/>
    </i>
    <i r="12">
      <x v="15"/>
    </i>
    <i r="2">
      <x v="79"/>
    </i>
    <i r="3">
      <x v="15"/>
    </i>
    <i r="4">
      <x v="45"/>
    </i>
    <i r="5">
      <x v="130"/>
    </i>
    <i r="6">
      <x v="43"/>
    </i>
    <i r="7">
      <x v="592"/>
    </i>
    <i r="8">
      <x v="128"/>
    </i>
    <i r="9">
      <x v="196"/>
    </i>
    <i r="10">
      <x v="2"/>
    </i>
    <i r="11">
      <x v="29"/>
    </i>
    <i r="12">
      <x v="15"/>
    </i>
    <i r="4">
      <x v="49"/>
    </i>
    <i r="5">
      <x/>
    </i>
    <i r="6">
      <x v="43"/>
    </i>
    <i r="7">
      <x v="292"/>
    </i>
    <i r="8">
      <x v="319"/>
    </i>
    <i r="9">
      <x v="196"/>
    </i>
    <i r="10">
      <x v="1"/>
    </i>
    <i r="11">
      <x v="18"/>
    </i>
    <i r="12">
      <x v="15"/>
    </i>
    <i r="4">
      <x v="74"/>
    </i>
    <i r="5">
      <x v="32"/>
    </i>
    <i r="6">
      <x v="43"/>
    </i>
    <i r="7">
      <x v="201"/>
    </i>
    <i r="8">
      <x v="319"/>
    </i>
    <i r="9">
      <x v="196"/>
    </i>
    <i r="10">
      <x v="3"/>
    </i>
    <i r="11">
      <x v="35"/>
    </i>
    <i r="12">
      <x v="17"/>
    </i>
    <i r="2">
      <x v="112"/>
    </i>
    <i r="3">
      <x v="15"/>
    </i>
    <i r="4">
      <x v="94"/>
    </i>
    <i r="5">
      <x v="130"/>
    </i>
    <i r="6">
      <x v="43"/>
    </i>
    <i r="7">
      <x v="302"/>
    </i>
    <i r="8">
      <x v="254"/>
    </i>
    <i r="9">
      <x v="196"/>
    </i>
    <i r="10">
      <x v="3"/>
    </i>
    <i r="11">
      <x v="34"/>
    </i>
    <i r="12">
      <x v="15"/>
    </i>
    <i r="2">
      <x v="113"/>
    </i>
    <i r="3">
      <x v="15"/>
    </i>
    <i r="4">
      <x v="69"/>
    </i>
    <i r="5">
      <x v="130"/>
    </i>
    <i r="6">
      <x v="6"/>
    </i>
    <i r="7">
      <x v="496"/>
    </i>
    <i r="8">
      <x v="319"/>
    </i>
    <i r="9">
      <x v="196"/>
    </i>
    <i r="10">
      <x v="5"/>
    </i>
    <i r="11">
      <x v="23"/>
    </i>
    <i r="12">
      <x v="15"/>
    </i>
    <i r="2">
      <x v="201"/>
    </i>
    <i r="3">
      <x v="15"/>
    </i>
    <i r="4">
      <x v="68"/>
    </i>
    <i r="5">
      <x v="130"/>
    </i>
    <i r="6">
      <x v="43"/>
    </i>
    <i r="7">
      <x v="458"/>
    </i>
    <i r="8">
      <x v="308"/>
    </i>
    <i r="9">
      <x v="196"/>
    </i>
    <i r="10">
      <x v="3"/>
    </i>
    <i r="11">
      <x v="11"/>
    </i>
    <i r="12">
      <x v="17"/>
    </i>
    <i r="2">
      <x v="202"/>
    </i>
    <i r="3">
      <x v="15"/>
    </i>
    <i r="4">
      <x v="68"/>
    </i>
    <i r="5">
      <x v="130"/>
    </i>
    <i r="6">
      <x v="43"/>
    </i>
    <i r="7">
      <x v="139"/>
    </i>
    <i r="8">
      <x v="210"/>
    </i>
    <i r="9">
      <x v="196"/>
    </i>
    <i r="10">
      <x v="3"/>
    </i>
    <i r="11">
      <x v="11"/>
    </i>
    <i r="12">
      <x v="17"/>
    </i>
    <i r="2">
      <x v="213"/>
    </i>
    <i r="3">
      <x/>
    </i>
    <i r="4">
      <x v="27"/>
    </i>
    <i r="5">
      <x v="130"/>
    </i>
    <i r="6">
      <x v="43"/>
    </i>
    <i r="7">
      <x v="138"/>
    </i>
    <i r="8">
      <x v="319"/>
    </i>
    <i r="9">
      <x v="65"/>
    </i>
    <i r="10">
      <x/>
    </i>
    <i r="11">
      <x v="27"/>
    </i>
    <i r="12">
      <x v="17"/>
    </i>
    <i r="2">
      <x v="217"/>
    </i>
    <i r="3">
      <x v="15"/>
    </i>
    <i r="4">
      <x v="69"/>
    </i>
    <i r="5">
      <x v="130"/>
    </i>
    <i r="6">
      <x v="43"/>
    </i>
    <i r="7">
      <x v="146"/>
    </i>
    <i r="8">
      <x v="209"/>
    </i>
    <i r="9">
      <x v="196"/>
    </i>
    <i r="10">
      <x v="3"/>
    </i>
    <i r="11">
      <x v="11"/>
    </i>
    <i r="12">
      <x v="17"/>
    </i>
    <i r="2">
      <x v="242"/>
    </i>
    <i r="3">
      <x v="15"/>
    </i>
    <i r="4">
      <x/>
    </i>
    <i r="5">
      <x v="130"/>
    </i>
    <i r="6">
      <x v="43"/>
    </i>
    <i r="7">
      <x v="532"/>
    </i>
    <i r="8">
      <x v="319"/>
    </i>
    <i r="9">
      <x v="196"/>
    </i>
    <i r="10">
      <x v="2"/>
    </i>
    <i r="11">
      <x v="36"/>
    </i>
    <i r="12">
      <x v="5"/>
    </i>
    <i r="4">
      <x v="41"/>
    </i>
    <i r="5">
      <x v="130"/>
    </i>
    <i r="6">
      <x v="43"/>
    </i>
    <i r="7">
      <x v="592"/>
    </i>
    <i r="8">
      <x v="56"/>
    </i>
    <i r="9">
      <x v="196"/>
    </i>
    <i r="10">
      <x v="3"/>
    </i>
    <i r="11">
      <x v="30"/>
    </i>
    <i r="12">
      <x v="3"/>
    </i>
    <i r="4">
      <x v="59"/>
    </i>
    <i r="5">
      <x v="130"/>
    </i>
    <i r="6">
      <x v="43"/>
    </i>
    <i r="7">
      <x v="592"/>
    </i>
    <i r="8">
      <x v="58"/>
    </i>
    <i r="9">
      <x v="196"/>
    </i>
    <i r="10">
      <x v="3"/>
    </i>
    <i r="11">
      <x v="30"/>
    </i>
    <i r="12">
      <x v="3"/>
    </i>
    <i r="4">
      <x v="94"/>
    </i>
    <i r="5">
      <x v="130"/>
    </i>
    <i r="6">
      <x v="43"/>
    </i>
    <i r="7">
      <x v="592"/>
    </i>
    <i r="8">
      <x v="98"/>
    </i>
    <i r="9">
      <x v="196"/>
    </i>
    <i r="10">
      <x v="2"/>
    </i>
    <i r="11">
      <x v="36"/>
    </i>
    <i r="12">
      <x v="15"/>
    </i>
    <i r="4">
      <x v="98"/>
    </i>
    <i r="5">
      <x v="130"/>
    </i>
    <i r="6">
      <x v="43"/>
    </i>
    <i r="7">
      <x v="592"/>
    </i>
    <i r="8">
      <x v="99"/>
    </i>
    <i r="9">
      <x v="196"/>
    </i>
    <i r="10">
      <x v="2"/>
    </i>
    <i r="11">
      <x v="36"/>
    </i>
    <i r="12">
      <x v="15"/>
    </i>
    <i r="8">
      <x v="279"/>
    </i>
    <i r="9">
      <x v="196"/>
    </i>
    <i r="10">
      <x v="2"/>
    </i>
    <i r="11">
      <x v="36"/>
    </i>
    <i r="12">
      <x v="15"/>
    </i>
    <i r="4">
      <x v="117"/>
    </i>
    <i r="5">
      <x v="130"/>
    </i>
    <i r="6">
      <x v="43"/>
    </i>
    <i r="7">
      <x v="140"/>
    </i>
    <i r="8">
      <x v="319"/>
    </i>
    <i r="9">
      <x v="196"/>
    </i>
    <i r="10">
      <x v="4"/>
    </i>
    <i r="11">
      <x v="17"/>
    </i>
    <i r="12">
      <x v="17"/>
    </i>
    <i r="7">
      <x v="592"/>
    </i>
    <i r="8">
      <x v="1"/>
    </i>
    <i r="9">
      <x v="196"/>
    </i>
    <i r="10">
      <x v="2"/>
    </i>
    <i r="11">
      <x v="36"/>
    </i>
    <i r="12">
      <x v="15"/>
    </i>
    <i r="1">
      <x v="3"/>
    </i>
    <i r="2">
      <x v="242"/>
    </i>
    <i r="3">
      <x v="15"/>
    </i>
    <i r="4">
      <x v="68"/>
    </i>
    <i r="5">
      <x v="130"/>
    </i>
    <i r="6">
      <x v="43"/>
    </i>
    <i r="7">
      <x v="148"/>
    </i>
    <i r="8">
      <x v="129"/>
    </i>
    <i r="9">
      <x v="196"/>
    </i>
    <i r="10">
      <x v="3"/>
    </i>
    <i r="11">
      <x v="34"/>
    </i>
    <i r="12">
      <x v="15"/>
    </i>
    <i r="1">
      <x v="4"/>
    </i>
    <i r="2">
      <x v="172"/>
    </i>
    <i r="3">
      <x v="15"/>
    </i>
    <i r="4">
      <x v="117"/>
    </i>
    <i r="5">
      <x v="130"/>
    </i>
    <i r="6">
      <x v="43"/>
    </i>
    <i r="7">
      <x v="592"/>
    </i>
    <i r="8">
      <x v="319"/>
    </i>
    <i r="9">
      <x v="196"/>
    </i>
    <i r="10">
      <x v="2"/>
    </i>
    <i r="11">
      <x v="25"/>
    </i>
    <i r="12">
      <x v="12"/>
    </i>
    <i r="2">
      <x v="186"/>
    </i>
    <i r="3">
      <x v="15"/>
    </i>
    <i r="4">
      <x v="51"/>
    </i>
    <i r="5">
      <x v="130"/>
    </i>
    <i r="6">
      <x v="43"/>
    </i>
    <i r="7">
      <x v="78"/>
    </i>
    <i r="8">
      <x v="319"/>
    </i>
    <i r="9">
      <x v="196"/>
    </i>
    <i r="10">
      <x v="1"/>
    </i>
    <i r="11">
      <x v="9"/>
    </i>
    <i r="12">
      <x v="14"/>
    </i>
    <i r="4">
      <x v="64"/>
    </i>
    <i r="5">
      <x v="130"/>
    </i>
    <i r="6">
      <x v="43"/>
    </i>
    <i r="7">
      <x v="188"/>
    </i>
    <i r="8">
      <x v="319"/>
    </i>
    <i r="9">
      <x v="196"/>
    </i>
    <i r="10">
      <x v="1"/>
    </i>
    <i r="11">
      <x v="9"/>
    </i>
    <i r="12">
      <x v="14"/>
    </i>
    <i r="4">
      <x v="67"/>
    </i>
    <i r="5">
      <x v="130"/>
    </i>
    <i r="6">
      <x v="43"/>
    </i>
    <i r="7">
      <x v="86"/>
    </i>
    <i r="8">
      <x v="319"/>
    </i>
    <i r="9">
      <x v="196"/>
    </i>
    <i r="10">
      <x v="1"/>
    </i>
    <i r="11">
      <x v="9"/>
    </i>
    <i r="12">
      <x v="14"/>
    </i>
    <i r="7">
      <x v="356"/>
    </i>
    <i r="8">
      <x v="319"/>
    </i>
    <i r="9">
      <x v="196"/>
    </i>
    <i r="10">
      <x v="1"/>
    </i>
    <i r="11">
      <x v="9"/>
    </i>
    <i r="12">
      <x v="14"/>
    </i>
    <i r="2">
      <x v="225"/>
    </i>
    <i r="3">
      <x v="15"/>
    </i>
    <i r="4">
      <x v="37"/>
    </i>
    <i r="5">
      <x v="102"/>
    </i>
    <i r="6">
      <x v="19"/>
    </i>
    <i r="7">
      <x v="351"/>
    </i>
    <i r="8">
      <x v="319"/>
    </i>
    <i r="9">
      <x v="196"/>
    </i>
    <i r="10">
      <x v="6"/>
    </i>
    <i r="11">
      <x v="51"/>
    </i>
    <i r="12">
      <x v="17"/>
    </i>
    <i r="2">
      <x v="233"/>
    </i>
    <i r="3">
      <x v="15"/>
    </i>
    <i r="4">
      <x v="24"/>
    </i>
    <i r="5">
      <x v="130"/>
    </i>
    <i r="6">
      <x v="43"/>
    </i>
    <i r="7">
      <x v="592"/>
    </i>
    <i r="8">
      <x v="319"/>
    </i>
    <i r="9">
      <x v="196"/>
    </i>
    <i r="10">
      <x v="2"/>
    </i>
    <i r="11">
      <x v="25"/>
    </i>
    <i r="12">
      <x v="12"/>
    </i>
    <i r="2">
      <x v="242"/>
    </i>
    <i r="3">
      <x v="15"/>
    </i>
    <i r="4">
      <x v="60"/>
    </i>
    <i r="5">
      <x v="130"/>
    </i>
    <i r="6">
      <x v="43"/>
    </i>
    <i r="7">
      <x v="59"/>
    </i>
    <i r="8">
      <x v="319"/>
    </i>
    <i r="9">
      <x v="196"/>
    </i>
    <i r="10">
      <x v="1"/>
    </i>
    <i r="11">
      <x v="32"/>
    </i>
    <i r="12">
      <x v="14"/>
    </i>
    <i r="7">
      <x v="592"/>
    </i>
    <i r="8">
      <x v="319"/>
    </i>
    <i r="9">
      <x v="196"/>
    </i>
    <i r="10">
      <x v="2"/>
    </i>
    <i r="11">
      <x v="25"/>
    </i>
    <i r="12">
      <x v="12"/>
    </i>
    <i r="4">
      <x v="63"/>
    </i>
    <i r="5">
      <x v="130"/>
    </i>
    <i r="6">
      <x v="43"/>
    </i>
    <i r="7">
      <x v="592"/>
    </i>
    <i r="8">
      <x v="319"/>
    </i>
    <i r="9">
      <x v="196"/>
    </i>
    <i r="10">
      <x v="2"/>
    </i>
    <i r="11">
      <x v="25"/>
    </i>
    <i r="12">
      <x v="12"/>
    </i>
    <i r="4">
      <x v="117"/>
    </i>
    <i r="5">
      <x v="130"/>
    </i>
    <i r="6">
      <x v="43"/>
    </i>
    <i r="7">
      <x v="592"/>
    </i>
    <i r="8">
      <x v="3"/>
    </i>
    <i r="9">
      <x v="196"/>
    </i>
    <i r="10">
      <x v="2"/>
    </i>
    <i r="11">
      <x v="25"/>
    </i>
    <i r="12">
      <x v="12"/>
    </i>
    <i r="1">
      <x v="5"/>
    </i>
    <i r="2">
      <x v="79"/>
    </i>
    <i r="3">
      <x v="15"/>
    </i>
    <i r="4">
      <x v="41"/>
    </i>
    <i r="5">
      <x v="130"/>
    </i>
    <i r="6">
      <x v="43"/>
    </i>
    <i r="7">
      <x v="592"/>
    </i>
    <i r="8">
      <x v="100"/>
    </i>
    <i r="9">
      <x v="196"/>
    </i>
    <i r="10">
      <x v="2"/>
    </i>
    <i r="11">
      <x v="5"/>
    </i>
    <i r="12">
      <x v="15"/>
    </i>
    <i r="2">
      <x v="98"/>
    </i>
    <i r="3">
      <x v="4"/>
    </i>
    <i r="4">
      <x v="43"/>
    </i>
    <i r="5">
      <x v="102"/>
    </i>
    <i r="6">
      <x v="43"/>
    </i>
    <i r="7">
      <x v="432"/>
    </i>
    <i r="8">
      <x v="319"/>
    </i>
    <i r="9">
      <x v="196"/>
    </i>
    <i r="10">
      <x/>
    </i>
    <i r="11">
      <x v="2"/>
    </i>
    <i r="12">
      <x v="17"/>
    </i>
    <i r="2">
      <x v="165"/>
    </i>
    <i r="3">
      <x v="15"/>
    </i>
    <i r="4">
      <x/>
    </i>
    <i r="5">
      <x/>
    </i>
    <i r="6">
      <x v="13"/>
    </i>
    <i r="7">
      <x v="180"/>
    </i>
    <i r="8">
      <x v="319"/>
    </i>
    <i r="9">
      <x v="196"/>
    </i>
    <i r="10">
      <x v="6"/>
    </i>
    <i r="11">
      <x v="51"/>
    </i>
    <i r="12">
      <x v="17"/>
    </i>
    <i r="2">
      <x v="235"/>
    </i>
    <i r="3">
      <x v="15"/>
    </i>
    <i r="4">
      <x v="57"/>
    </i>
    <i r="5">
      <x v="130"/>
    </i>
    <i r="6">
      <x v="43"/>
    </i>
    <i r="7">
      <x v="556"/>
    </i>
    <i r="8">
      <x v="227"/>
    </i>
    <i r="9">
      <x v="196"/>
    </i>
    <i r="10">
      <x v="3"/>
    </i>
    <i r="11">
      <x v="38"/>
    </i>
    <i r="12">
      <x v="15"/>
    </i>
    <i r="2">
      <x v="242"/>
    </i>
    <i r="3">
      <x v="15"/>
    </i>
    <i r="4">
      <x v="21"/>
    </i>
    <i r="5">
      <x v="130"/>
    </i>
    <i r="6">
      <x v="43"/>
    </i>
    <i r="7">
      <x v="1"/>
    </i>
    <i r="8">
      <x v="319"/>
    </i>
    <i r="9">
      <x v="22"/>
    </i>
    <i r="10">
      <x/>
    </i>
    <i r="11">
      <x v="6"/>
    </i>
    <i r="12">
      <x v="17"/>
    </i>
    <i r="4">
      <x v="94"/>
    </i>
    <i r="5">
      <x v="130"/>
    </i>
    <i r="6">
      <x v="43"/>
    </i>
    <i r="7">
      <x v="219"/>
    </i>
    <i r="8">
      <x v="12"/>
    </i>
    <i r="9">
      <x v="196"/>
    </i>
    <i r="10">
      <x v="3"/>
    </i>
    <i r="11">
      <x v="34"/>
    </i>
    <i r="12">
      <x v="15"/>
    </i>
    <i r="4">
      <x v="117"/>
    </i>
    <i r="5">
      <x v="130"/>
    </i>
    <i r="6">
      <x v="43"/>
    </i>
    <i r="7">
      <x v="555"/>
    </i>
    <i r="8">
      <x v="319"/>
    </i>
    <i r="9">
      <x v="196"/>
    </i>
    <i r="10">
      <x v="4"/>
    </i>
    <i r="11">
      <x v="22"/>
    </i>
    <i r="12">
      <x v="15"/>
    </i>
    <i r="1">
      <x v="6"/>
    </i>
    <i r="2">
      <x v="242"/>
    </i>
    <i r="3">
      <x v="15"/>
    </i>
    <i r="4">
      <x v="117"/>
    </i>
    <i r="5">
      <x v="130"/>
    </i>
    <i r="6">
      <x v="43"/>
    </i>
    <i r="7">
      <x v="149"/>
    </i>
    <i r="8">
      <x v="319"/>
    </i>
    <i r="9">
      <x v="196"/>
    </i>
    <i r="10">
      <x v="4"/>
    </i>
    <i r="11">
      <x v="22"/>
    </i>
    <i r="12">
      <x v="17"/>
    </i>
    <i r="7">
      <x v="154"/>
    </i>
    <i r="8">
      <x v="319"/>
    </i>
    <i r="9">
      <x v="196"/>
    </i>
    <i r="10">
      <x v="4"/>
    </i>
    <i r="11">
      <x v="22"/>
    </i>
    <i r="12">
      <x v="17"/>
    </i>
    <i r="7">
      <x v="540"/>
    </i>
    <i r="8">
      <x v="319"/>
    </i>
    <i r="9">
      <x v="196"/>
    </i>
    <i r="10">
      <x v="4"/>
    </i>
    <i r="11">
      <x v="22"/>
    </i>
    <i r="12">
      <x v="17"/>
    </i>
    <i r="7">
      <x v="584"/>
    </i>
    <i r="8">
      <x v="319"/>
    </i>
    <i r="9">
      <x v="196"/>
    </i>
    <i r="10">
      <x v="4"/>
    </i>
    <i r="11">
      <x v="22"/>
    </i>
    <i r="12">
      <x v="17"/>
    </i>
    <i r="1">
      <x v="7"/>
    </i>
    <i r="2">
      <x v="2"/>
    </i>
    <i r="3">
      <x v="15"/>
    </i>
    <i r="4">
      <x v="117"/>
    </i>
    <i r="5">
      <x v="130"/>
    </i>
    <i r="6">
      <x v="2"/>
    </i>
    <i r="7">
      <x v="559"/>
    </i>
    <i r="8">
      <x v="319"/>
    </i>
    <i r="9">
      <x v="196"/>
    </i>
    <i r="10">
      <x v="5"/>
    </i>
    <i r="11">
      <x v="23"/>
    </i>
    <i r="12">
      <x v="15"/>
    </i>
    <i r="2">
      <x v="34"/>
    </i>
    <i r="3">
      <x v="15"/>
    </i>
    <i r="4">
      <x v="69"/>
    </i>
    <i r="5">
      <x v="130"/>
    </i>
    <i r="6">
      <x v="43"/>
    </i>
    <i r="7">
      <x v="546"/>
    </i>
    <i r="8">
      <x v="233"/>
    </i>
    <i r="9">
      <x v="196"/>
    </i>
    <i r="10">
      <x v="3"/>
    </i>
    <i r="11">
      <x v="11"/>
    </i>
    <i r="12">
      <x v="17"/>
    </i>
    <i r="2">
      <x v="41"/>
    </i>
    <i r="3">
      <x v="1"/>
    </i>
    <i r="4">
      <x v="69"/>
    </i>
    <i r="5">
      <x v="130"/>
    </i>
    <i r="6">
      <x v="43"/>
    </i>
    <i r="7">
      <x v="585"/>
    </i>
    <i r="8">
      <x v="319"/>
    </i>
    <i r="9">
      <x v="168"/>
    </i>
    <i r="10">
      <x/>
    </i>
    <i r="11">
      <x v="20"/>
    </i>
    <i r="12">
      <x v="17"/>
    </i>
    <i r="3">
      <x v="15"/>
    </i>
    <i r="4">
      <x v="98"/>
    </i>
    <i r="5">
      <x v="94"/>
    </i>
    <i r="6">
      <x v="43"/>
    </i>
    <i r="7">
      <x v="204"/>
    </i>
    <i r="8">
      <x v="319"/>
    </i>
    <i r="9">
      <x v="196"/>
    </i>
    <i r="10">
      <x v="3"/>
    </i>
    <i r="11">
      <x v="35"/>
    </i>
    <i r="12">
      <x v="17"/>
    </i>
    <i r="2">
      <x v="42"/>
    </i>
    <i r="3">
      <x v="15"/>
    </i>
    <i r="4">
      <x v="66"/>
    </i>
    <i r="5">
      <x v="130"/>
    </i>
    <i r="6">
      <x v="11"/>
    </i>
    <i r="7">
      <x v="227"/>
    </i>
    <i r="8">
      <x v="319"/>
    </i>
    <i r="9">
      <x v="196"/>
    </i>
    <i r="10">
      <x v="5"/>
    </i>
    <i r="11">
      <x v="23"/>
    </i>
    <i r="12">
      <x v="15"/>
    </i>
    <i r="2">
      <x v="50"/>
    </i>
    <i r="3">
      <x v="15"/>
    </i>
    <i r="4">
      <x v="69"/>
    </i>
    <i r="5">
      <x v="130"/>
    </i>
    <i r="6">
      <x v="43"/>
    </i>
    <i r="7">
      <x v="542"/>
    </i>
    <i r="8">
      <x v="232"/>
    </i>
    <i r="9">
      <x v="196"/>
    </i>
    <i r="10">
      <x v="3"/>
    </i>
    <i r="11">
      <x v="11"/>
    </i>
    <i r="12">
      <x v="17"/>
    </i>
    <i r="2">
      <x v="79"/>
    </i>
    <i r="3">
      <x v="15"/>
    </i>
    <i r="4">
      <x v="41"/>
    </i>
    <i r="5">
      <x v="130"/>
    </i>
    <i r="6">
      <x v="10"/>
    </i>
    <i r="7">
      <x v="223"/>
    </i>
    <i r="8">
      <x v="319"/>
    </i>
    <i r="9">
      <x v="196"/>
    </i>
    <i r="10">
      <x v="5"/>
    </i>
    <i r="11">
      <x v="23"/>
    </i>
    <i r="12">
      <x v="15"/>
    </i>
    <i r="4">
      <x v="54"/>
    </i>
    <i r="5">
      <x v="62"/>
    </i>
    <i r="6">
      <x v="43"/>
    </i>
    <i r="7">
      <x v="539"/>
    </i>
    <i r="8">
      <x v="319"/>
    </i>
    <i r="9">
      <x v="196"/>
    </i>
    <i r="10">
      <x v="1"/>
    </i>
    <i r="11">
      <x v="28"/>
    </i>
    <i r="12">
      <x v="15"/>
    </i>
    <i r="4">
      <x v="60"/>
    </i>
    <i r="5">
      <x v="130"/>
    </i>
    <i r="6">
      <x v="43"/>
    </i>
    <i r="7">
      <x v="592"/>
    </i>
    <i r="8">
      <x v="102"/>
    </i>
    <i r="9">
      <x v="196"/>
    </i>
    <i r="10">
      <x v="2"/>
    </i>
    <i r="11">
      <x v="5"/>
    </i>
    <i r="12">
      <x v="15"/>
    </i>
    <i r="4">
      <x v="67"/>
    </i>
    <i r="5">
      <x v="26"/>
    </i>
    <i r="6">
      <x v="43"/>
    </i>
    <i r="7">
      <x v="546"/>
    </i>
    <i r="8">
      <x v="319"/>
    </i>
    <i r="9">
      <x v="196"/>
    </i>
    <i r="10">
      <x v="1"/>
    </i>
    <i r="11">
      <x v="33"/>
    </i>
    <i r="12">
      <x v="15"/>
    </i>
    <i r="4">
      <x v="74"/>
    </i>
    <i r="5">
      <x v="8"/>
    </i>
    <i r="6">
      <x v="43"/>
    </i>
    <i r="7">
      <x v="203"/>
    </i>
    <i r="8">
      <x v="319"/>
    </i>
    <i r="9">
      <x v="196"/>
    </i>
    <i r="10">
      <x v="3"/>
    </i>
    <i r="11">
      <x v="35"/>
    </i>
    <i r="12">
      <x v="17"/>
    </i>
    <i r="4">
      <x v="82"/>
    </i>
    <i r="5">
      <x v="27"/>
    </i>
    <i r="6">
      <x v="43"/>
    </i>
    <i r="7">
      <x v="202"/>
    </i>
    <i r="8">
      <x v="319"/>
    </i>
    <i r="9">
      <x v="196"/>
    </i>
    <i r="10">
      <x v="3"/>
    </i>
    <i r="11">
      <x v="35"/>
    </i>
    <i r="12">
      <x v="17"/>
    </i>
    <i r="2">
      <x v="126"/>
    </i>
    <i r="3">
      <x v="15"/>
    </i>
    <i r="4">
      <x/>
    </i>
    <i r="5">
      <x v="130"/>
    </i>
    <i r="6">
      <x v="10"/>
    </i>
    <i r="7">
      <x v="226"/>
    </i>
    <i r="8">
      <x v="319"/>
    </i>
    <i r="9">
      <x v="196"/>
    </i>
    <i r="10">
      <x v="5"/>
    </i>
    <i r="11">
      <x v="23"/>
    </i>
    <i r="12">
      <x v="15"/>
    </i>
    <i r="6">
      <x v="11"/>
    </i>
    <i r="7">
      <x v="224"/>
    </i>
    <i r="8">
      <x v="319"/>
    </i>
    <i r="9">
      <x v="196"/>
    </i>
    <i r="10">
      <x v="5"/>
    </i>
    <i r="11">
      <x v="23"/>
    </i>
    <i r="12">
      <x v="15"/>
    </i>
    <i r="2">
      <x v="127"/>
    </i>
    <i r="3">
      <x v="6"/>
    </i>
    <i r="4">
      <x v="101"/>
    </i>
    <i r="5">
      <x v="130"/>
    </i>
    <i r="6">
      <x v="43"/>
    </i>
    <i r="7">
      <x v="398"/>
    </i>
    <i r="8">
      <x v="319"/>
    </i>
    <i r="9">
      <x v="84"/>
    </i>
    <i r="10">
      <x/>
    </i>
    <i r="11">
      <x v="27"/>
    </i>
    <i r="12">
      <x v="17"/>
    </i>
    <i r="2">
      <x v="166"/>
    </i>
    <i r="3">
      <x v="15"/>
    </i>
    <i r="4">
      <x/>
    </i>
    <i r="5">
      <x v="130"/>
    </i>
    <i r="6">
      <x v="43"/>
    </i>
    <i r="7">
      <x v="592"/>
    </i>
    <i r="8">
      <x v="312"/>
    </i>
    <i r="9">
      <x v="196"/>
    </i>
    <i r="10">
      <x v="3"/>
    </i>
    <i r="11">
      <x v="30"/>
    </i>
    <i r="12">
      <x v="3"/>
    </i>
    <i r="2">
      <x v="179"/>
    </i>
    <i r="3">
      <x v="15"/>
    </i>
    <i r="4">
      <x/>
    </i>
    <i r="5">
      <x v="30"/>
    </i>
    <i r="6">
      <x v="43"/>
    </i>
    <i r="7">
      <x v="543"/>
    </i>
    <i r="8">
      <x v="319"/>
    </i>
    <i r="9">
      <x v="196"/>
    </i>
    <i r="10">
      <x v="1"/>
    </i>
    <i r="11">
      <x v="28"/>
    </i>
    <i r="12">
      <x v="15"/>
    </i>
    <i r="4">
      <x v="14"/>
    </i>
    <i r="5">
      <x v="15"/>
    </i>
    <i r="6">
      <x v="43"/>
    </i>
    <i r="7">
      <x v="116"/>
    </i>
    <i r="8">
      <x v="319"/>
    </i>
    <i r="9">
      <x v="196"/>
    </i>
    <i r="10">
      <x v="1"/>
    </i>
    <i r="11">
      <x v="28"/>
    </i>
    <i r="12">
      <x v="15"/>
    </i>
    <i r="4">
      <x v="20"/>
    </i>
    <i r="5">
      <x v="54"/>
    </i>
    <i r="6">
      <x v="43"/>
    </i>
    <i r="7">
      <x v="117"/>
    </i>
    <i r="8">
      <x v="319"/>
    </i>
    <i r="9">
      <x v="196"/>
    </i>
    <i r="10">
      <x v="1"/>
    </i>
    <i r="11">
      <x v="28"/>
    </i>
    <i r="12">
      <x v="15"/>
    </i>
    <i r="2">
      <x v="199"/>
    </i>
    <i r="3">
      <x v="15"/>
    </i>
    <i r="4">
      <x v="63"/>
    </i>
    <i r="5">
      <x v="130"/>
    </i>
    <i r="6">
      <x v="43"/>
    </i>
    <i r="7">
      <x v="592"/>
    </i>
    <i r="8">
      <x/>
    </i>
    <i r="9">
      <x v="196"/>
    </i>
    <i r="10">
      <x v="2"/>
    </i>
    <i r="11">
      <x v="25"/>
    </i>
    <i r="12">
      <x/>
    </i>
    <i r="2">
      <x v="214"/>
    </i>
    <i r="3">
      <x v="1"/>
    </i>
    <i r="4">
      <x v="69"/>
    </i>
    <i r="5">
      <x v="105"/>
    </i>
    <i r="6">
      <x v="43"/>
    </i>
    <i r="7">
      <x v="123"/>
    </i>
    <i r="8">
      <x v="319"/>
    </i>
    <i r="9">
      <x v="28"/>
    </i>
    <i r="10">
      <x/>
    </i>
    <i r="11">
      <x v="13"/>
    </i>
    <i r="12">
      <x v="17"/>
    </i>
    <i r="2">
      <x v="218"/>
    </i>
    <i r="3">
      <x v="1"/>
    </i>
    <i r="4">
      <x v="69"/>
    </i>
    <i r="5">
      <x v="84"/>
    </i>
    <i r="6">
      <x v="43"/>
    </i>
    <i r="7">
      <x v="395"/>
    </i>
    <i r="8">
      <x v="319"/>
    </i>
    <i r="9">
      <x v="26"/>
    </i>
    <i r="10">
      <x/>
    </i>
    <i r="11">
      <x v="13"/>
    </i>
    <i r="12">
      <x v="17"/>
    </i>
    <i r="2">
      <x v="219"/>
    </i>
    <i r="3">
      <x v="1"/>
    </i>
    <i r="4">
      <x v="69"/>
    </i>
    <i r="5">
      <x v="87"/>
    </i>
    <i r="6">
      <x v="43"/>
    </i>
    <i r="7">
      <x v="125"/>
    </i>
    <i r="8">
      <x v="319"/>
    </i>
    <i r="9">
      <x v="28"/>
    </i>
    <i r="10">
      <x/>
    </i>
    <i r="11">
      <x v="13"/>
    </i>
    <i r="12">
      <x v="17"/>
    </i>
    <i r="2">
      <x v="223"/>
    </i>
    <i r="3">
      <x v="3"/>
    </i>
    <i r="4">
      <x v="106"/>
    </i>
    <i r="5">
      <x v="130"/>
    </i>
    <i r="6">
      <x v="43"/>
    </i>
    <i r="7">
      <x v="397"/>
    </i>
    <i r="8">
      <x v="319"/>
    </i>
    <i r="9">
      <x v="84"/>
    </i>
    <i r="10">
      <x/>
    </i>
    <i r="11">
      <x v="27"/>
    </i>
    <i r="12">
      <x v="17"/>
    </i>
    <i r="2">
      <x v="242"/>
    </i>
    <i r="3">
      <x v="15"/>
    </i>
    <i r="4">
      <x v="54"/>
    </i>
    <i r="5">
      <x v="130"/>
    </i>
    <i r="6">
      <x v="43"/>
    </i>
    <i r="7">
      <x v="541"/>
    </i>
    <i r="8">
      <x v="319"/>
    </i>
    <i r="9">
      <x v="196"/>
    </i>
    <i r="10">
      <x v="1"/>
    </i>
    <i r="11">
      <x v="32"/>
    </i>
    <i r="12">
      <x v="15"/>
    </i>
    <i r="4">
      <x v="59"/>
    </i>
    <i r="5">
      <x v="130"/>
    </i>
    <i r="6">
      <x v="43"/>
    </i>
    <i r="7">
      <x v="544"/>
    </i>
    <i r="8">
      <x v="319"/>
    </i>
    <i r="9">
      <x v="196"/>
    </i>
    <i r="10">
      <x v="1"/>
    </i>
    <i r="11">
      <x v="32"/>
    </i>
    <i r="12">
      <x v="15"/>
    </i>
    <i r="4">
      <x v="67"/>
    </i>
    <i r="5">
      <x v="130"/>
    </i>
    <i r="6">
      <x v="43"/>
    </i>
    <i r="7">
      <x v="592"/>
    </i>
    <i r="8">
      <x v="314"/>
    </i>
    <i r="9">
      <x v="196"/>
    </i>
    <i r="10">
      <x v="3"/>
    </i>
    <i r="11">
      <x v="30"/>
    </i>
    <i r="12">
      <x v="3"/>
    </i>
    <i r="4">
      <x v="69"/>
    </i>
    <i r="5">
      <x v="130"/>
    </i>
    <i r="6">
      <x v="43"/>
    </i>
    <i r="7">
      <x v="592"/>
    </i>
    <i r="8">
      <x v="101"/>
    </i>
    <i r="9">
      <x v="196"/>
    </i>
    <i r="10">
      <x v="2"/>
    </i>
    <i r="11">
      <x v="36"/>
    </i>
    <i r="12">
      <x v="15"/>
    </i>
    <i r="8">
      <x v="313"/>
    </i>
    <i r="9">
      <x v="196"/>
    </i>
    <i r="10">
      <x v="3"/>
    </i>
    <i r="11">
      <x v="30"/>
    </i>
    <i r="12">
      <x v="3"/>
    </i>
    <i r="4">
      <x v="71"/>
    </i>
    <i r="5">
      <x v="130"/>
    </i>
    <i r="6">
      <x v="43"/>
    </i>
    <i r="7">
      <x v="394"/>
    </i>
    <i r="8">
      <x v="319"/>
    </i>
    <i r="9">
      <x v="196"/>
    </i>
    <i r="10">
      <x v="2"/>
    </i>
    <i r="11">
      <x v="36"/>
    </i>
    <i r="12">
      <x v="5"/>
    </i>
    <i r="4">
      <x v="72"/>
    </i>
    <i r="5">
      <x v="130"/>
    </i>
    <i r="6">
      <x v="43"/>
    </i>
    <i r="7">
      <x v="396"/>
    </i>
    <i r="8">
      <x v="319"/>
    </i>
    <i r="9">
      <x v="196"/>
    </i>
    <i r="10">
      <x v="2"/>
    </i>
    <i r="11">
      <x v="36"/>
    </i>
    <i r="12">
      <x v="5"/>
    </i>
    <i r="4">
      <x v="98"/>
    </i>
    <i r="5">
      <x v="130"/>
    </i>
    <i r="6">
      <x v="43"/>
    </i>
    <i r="7">
      <x v="592"/>
    </i>
    <i r="8">
      <x v="103"/>
    </i>
    <i r="9">
      <x v="196"/>
    </i>
    <i r="10">
      <x v="2"/>
    </i>
    <i r="11">
      <x v="36"/>
    </i>
    <i r="12">
      <x v="15"/>
    </i>
    <i r="4">
      <x v="117"/>
    </i>
    <i r="5">
      <x v="130"/>
    </i>
    <i r="6">
      <x v="43"/>
    </i>
    <i r="7">
      <x v="19"/>
    </i>
    <i r="8">
      <x v="319"/>
    </i>
    <i r="9">
      <x v="196"/>
    </i>
    <i r="10">
      <x v="5"/>
    </i>
    <i r="11">
      <x v="23"/>
    </i>
    <i r="12">
      <x v="15"/>
    </i>
    <i r="7">
      <x v="119"/>
    </i>
    <i r="8">
      <x v="319"/>
    </i>
    <i r="9">
      <x v="196"/>
    </i>
    <i r="10">
      <x v="4"/>
    </i>
    <i r="11">
      <x v="24"/>
    </i>
    <i r="12">
      <x v="17"/>
    </i>
    <i r="7">
      <x v="545"/>
    </i>
    <i r="8">
      <x v="319"/>
    </i>
    <i r="9">
      <x v="196"/>
    </i>
    <i r="10">
      <x v="4"/>
    </i>
    <i r="11">
      <x v="22"/>
    </i>
    <i r="12">
      <x v="15"/>
    </i>
    <i r="7">
      <x v="592"/>
    </i>
    <i r="8">
      <x v="1"/>
    </i>
    <i r="9">
      <x v="196"/>
    </i>
    <i r="10">
      <x v="2"/>
    </i>
    <i r="11">
      <x v="36"/>
    </i>
    <i r="12">
      <x v="15"/>
    </i>
    <i r="1">
      <x v="8"/>
    </i>
    <i r="2">
      <x v="229"/>
    </i>
    <i r="3">
      <x v="3"/>
    </i>
    <i r="4">
      <x v="15"/>
    </i>
    <i r="5">
      <x v="9"/>
    </i>
    <i r="6">
      <x v="43"/>
    </i>
    <i r="7">
      <x v="174"/>
    </i>
    <i r="8">
      <x v="319"/>
    </i>
    <i r="9">
      <x v="58"/>
    </i>
    <i r="10">
      <x/>
    </i>
    <i r="11">
      <x v="13"/>
    </i>
    <i r="12">
      <x v="17"/>
    </i>
    <i r="1">
      <x v="9"/>
    </i>
    <i r="2">
      <x/>
    </i>
    <i r="3">
      <x v="15"/>
    </i>
    <i r="4">
      <x v="90"/>
    </i>
    <i r="5">
      <x v="130"/>
    </i>
    <i r="6">
      <x v="43"/>
    </i>
    <i r="7">
      <x v="230"/>
    </i>
    <i r="8">
      <x v="13"/>
    </i>
    <i r="9">
      <x v="196"/>
    </i>
    <i r="10">
      <x v="3"/>
    </i>
    <i r="11">
      <x v="34"/>
    </i>
    <i r="12">
      <x v="15"/>
    </i>
    <i r="4">
      <x v="92"/>
    </i>
    <i r="5">
      <x v="130"/>
    </i>
    <i r="6">
      <x v="43"/>
    </i>
    <i r="7">
      <x v="16"/>
    </i>
    <i r="8">
      <x v="72"/>
    </i>
    <i r="9">
      <x v="196"/>
    </i>
    <i r="10">
      <x v="3"/>
    </i>
    <i r="11">
      <x v="34"/>
    </i>
    <i r="12">
      <x v="15"/>
    </i>
    <i r="2">
      <x v="46"/>
    </i>
    <i r="3">
      <x v="15"/>
    </i>
    <i r="4">
      <x v="67"/>
    </i>
    <i r="5">
      <x v="130"/>
    </i>
    <i r="6">
      <x v="9"/>
    </i>
    <i r="7">
      <x v="231"/>
    </i>
    <i r="8">
      <x v="319"/>
    </i>
    <i r="9">
      <x v="196"/>
    </i>
    <i r="10">
      <x v="5"/>
    </i>
    <i r="11">
      <x v="23"/>
    </i>
    <i r="12">
      <x v="15"/>
    </i>
    <i r="2">
      <x v="79"/>
    </i>
    <i r="3">
      <x v="15"/>
    </i>
    <i r="4">
      <x v="57"/>
    </i>
    <i r="5">
      <x v="130"/>
    </i>
    <i r="6">
      <x v="5"/>
    </i>
    <i r="7">
      <x v="498"/>
    </i>
    <i r="8">
      <x v="319"/>
    </i>
    <i r="9">
      <x v="196"/>
    </i>
    <i r="10">
      <x v="5"/>
    </i>
    <i r="11">
      <x v="23"/>
    </i>
    <i r="12">
      <x v="15"/>
    </i>
    <i r="2">
      <x v="99"/>
    </i>
    <i r="3">
      <x v="15"/>
    </i>
    <i r="4">
      <x v="67"/>
    </i>
    <i r="5">
      <x v="130"/>
    </i>
    <i r="6">
      <x v="9"/>
    </i>
    <i r="7">
      <x v="232"/>
    </i>
    <i r="8">
      <x v="319"/>
    </i>
    <i r="9">
      <x v="196"/>
    </i>
    <i r="10">
      <x v="5"/>
    </i>
    <i r="11">
      <x v="23"/>
    </i>
    <i r="12">
      <x v="15"/>
    </i>
    <i r="2">
      <x v="123"/>
    </i>
    <i r="3">
      <x v="15"/>
    </i>
    <i r="4">
      <x/>
    </i>
    <i r="5">
      <x v="6"/>
    </i>
    <i r="6">
      <x v="43"/>
    </i>
    <i r="7">
      <x v="205"/>
    </i>
    <i r="8">
      <x v="238"/>
    </i>
    <i r="9">
      <x v="196"/>
    </i>
    <i r="10">
      <x v="3"/>
    </i>
    <i r="11">
      <x v="35"/>
    </i>
    <i r="12">
      <x v="17"/>
    </i>
    <i r="2">
      <x v="185"/>
    </i>
    <i r="3">
      <x v="15"/>
    </i>
    <i r="4">
      <x v="6"/>
    </i>
    <i r="5">
      <x v="130"/>
    </i>
    <i r="6">
      <x v="43"/>
    </i>
    <i r="7">
      <x v="592"/>
    </i>
    <i r="8">
      <x v="63"/>
    </i>
    <i r="9">
      <x v="196"/>
    </i>
    <i r="10">
      <x v="3"/>
    </i>
    <i r="11">
      <x v="30"/>
    </i>
    <i r="12">
      <x v="3"/>
    </i>
    <i r="2">
      <x v="242"/>
    </i>
    <i r="3">
      <x v="15"/>
    </i>
    <i r="4">
      <x v="41"/>
    </i>
    <i r="5">
      <x v="29"/>
    </i>
    <i r="6">
      <x v="43"/>
    </i>
    <i r="7">
      <x v="449"/>
    </i>
    <i r="8">
      <x v="319"/>
    </i>
    <i r="9">
      <x v="196"/>
    </i>
    <i r="10">
      <x v="1"/>
    </i>
    <i r="11">
      <x v="3"/>
    </i>
    <i r="12">
      <x v="15"/>
    </i>
    <i r="5">
      <x v="130"/>
    </i>
    <i r="6">
      <x v="43"/>
    </i>
    <i r="7">
      <x v="130"/>
    </i>
    <i r="8">
      <x v="319"/>
    </i>
    <i r="9">
      <x v="196"/>
    </i>
    <i r="10">
      <x v="1"/>
    </i>
    <i r="11">
      <x v="32"/>
    </i>
    <i r="12">
      <x v="15"/>
    </i>
    <i r="4">
      <x v="94"/>
    </i>
    <i r="5">
      <x v="130"/>
    </i>
    <i r="6">
      <x v="43"/>
    </i>
    <i r="7">
      <x v="229"/>
    </i>
    <i r="8">
      <x v="11"/>
    </i>
    <i r="9">
      <x v="196"/>
    </i>
    <i r="10">
      <x v="3"/>
    </i>
    <i r="11">
      <x v="34"/>
    </i>
    <i r="12">
      <x v="15"/>
    </i>
    <i r="4">
      <x v="117"/>
    </i>
    <i r="5">
      <x v="130"/>
    </i>
    <i r="6">
      <x v="43"/>
    </i>
    <i r="7">
      <x v="137"/>
    </i>
    <i r="8">
      <x v="319"/>
    </i>
    <i r="9">
      <x v="196"/>
    </i>
    <i r="10">
      <x v="4"/>
    </i>
    <i r="11">
      <x v="17"/>
    </i>
    <i r="12">
      <x v="17"/>
    </i>
    <i r="7">
      <x v="468"/>
    </i>
    <i r="8">
      <x v="319"/>
    </i>
    <i r="9">
      <x v="196"/>
    </i>
    <i r="10">
      <x v="4"/>
    </i>
    <i r="11">
      <x v="24"/>
    </i>
    <i r="12">
      <x v="17"/>
    </i>
    <i r="7">
      <x v="554"/>
    </i>
    <i r="8">
      <x v="319"/>
    </i>
    <i r="9">
      <x v="196"/>
    </i>
    <i r="10">
      <x v="4"/>
    </i>
    <i r="11">
      <x v="22"/>
    </i>
    <i r="12">
      <x v="15"/>
    </i>
    <i r="1">
      <x v="10"/>
    </i>
    <i r="2">
      <x v="60"/>
    </i>
    <i r="3">
      <x v="15"/>
    </i>
    <i r="4">
      <x v="62"/>
    </i>
    <i r="5">
      <x v="130"/>
    </i>
    <i r="6">
      <x v="43"/>
    </i>
    <i r="7">
      <x v="179"/>
    </i>
    <i r="8">
      <x v="301"/>
    </i>
    <i r="9">
      <x v="196"/>
    </i>
    <i r="10">
      <x v="3"/>
    </i>
    <i r="11">
      <x v="11"/>
    </i>
    <i r="12">
      <x v="17"/>
    </i>
    <i r="2">
      <x v="75"/>
    </i>
    <i r="3">
      <x v="15"/>
    </i>
    <i r="4">
      <x v="63"/>
    </i>
    <i r="5">
      <x v="124"/>
    </i>
    <i r="6">
      <x v="43"/>
    </i>
    <i r="7">
      <x v="592"/>
    </i>
    <i r="8">
      <x v="106"/>
    </i>
    <i r="9">
      <x v="196"/>
    </i>
    <i r="10">
      <x v="2"/>
    </i>
    <i r="11">
      <x v="36"/>
    </i>
    <i r="12">
      <x v="15"/>
    </i>
    <i r="2">
      <x v="79"/>
    </i>
    <i r="3">
      <x v="15"/>
    </i>
    <i r="4">
      <x v="14"/>
    </i>
    <i r="5">
      <x v="130"/>
    </i>
    <i r="6">
      <x v="43"/>
    </i>
    <i r="7">
      <x v="592"/>
    </i>
    <i r="8">
      <x v="105"/>
    </i>
    <i r="9">
      <x v="196"/>
    </i>
    <i r="10">
      <x v="2"/>
    </i>
    <i r="11">
      <x v="5"/>
    </i>
    <i r="12">
      <x v="15"/>
    </i>
    <i r="4">
      <x v="63"/>
    </i>
    <i r="5">
      <x v="130"/>
    </i>
    <i r="6">
      <x v="16"/>
    </i>
    <i r="7">
      <x v="237"/>
    </i>
    <i r="8">
      <x v="319"/>
    </i>
    <i r="9">
      <x v="196"/>
    </i>
    <i r="10">
      <x v="5"/>
    </i>
    <i r="11">
      <x v="23"/>
    </i>
    <i r="12">
      <x v="15"/>
    </i>
    <i r="7">
      <x v="238"/>
    </i>
    <i r="8">
      <x v="319"/>
    </i>
    <i r="9">
      <x v="196"/>
    </i>
    <i r="10">
      <x v="5"/>
    </i>
    <i r="11">
      <x v="23"/>
    </i>
    <i r="12">
      <x v="15"/>
    </i>
    <i r="6">
      <x v="43"/>
    </i>
    <i r="7">
      <x v="383"/>
    </i>
    <i r="8">
      <x v="186"/>
    </i>
    <i r="9">
      <x v="196"/>
    </i>
    <i r="10">
      <x v="3"/>
    </i>
    <i r="11">
      <x v="11"/>
    </i>
    <i r="12">
      <x v="17"/>
    </i>
    <i r="4">
      <x v="64"/>
    </i>
    <i r="5">
      <x v="130"/>
    </i>
    <i r="6">
      <x v="43"/>
    </i>
    <i r="7">
      <x v="384"/>
    </i>
    <i r="8">
      <x v="188"/>
    </i>
    <i r="9">
      <x v="196"/>
    </i>
    <i r="10">
      <x v="3"/>
    </i>
    <i r="11">
      <x v="11"/>
    </i>
    <i r="12">
      <x v="17"/>
    </i>
    <i r="4">
      <x v="68"/>
    </i>
    <i r="5">
      <x v="130"/>
    </i>
    <i r="6">
      <x v="43"/>
    </i>
    <i r="7">
      <x v="390"/>
    </i>
    <i r="8">
      <x v="185"/>
    </i>
    <i r="9">
      <x v="196"/>
    </i>
    <i r="10">
      <x v="3"/>
    </i>
    <i r="11">
      <x v="11"/>
    </i>
    <i r="12">
      <x v="17"/>
    </i>
    <i r="7">
      <x v="391"/>
    </i>
    <i r="8">
      <x v="187"/>
    </i>
    <i r="9">
      <x v="196"/>
    </i>
    <i r="10">
      <x v="3"/>
    </i>
    <i r="11">
      <x v="11"/>
    </i>
    <i r="12">
      <x v="17"/>
    </i>
    <i r="7">
      <x v="592"/>
    </i>
    <i r="8">
      <x v="104"/>
    </i>
    <i r="9">
      <x v="196"/>
    </i>
    <i r="10">
      <x v="2"/>
    </i>
    <i r="11">
      <x v="5"/>
    </i>
    <i r="12">
      <x v="15"/>
    </i>
    <i r="4">
      <x v="76"/>
    </i>
    <i r="5">
      <x v="130"/>
    </i>
    <i r="6">
      <x v="43"/>
    </i>
    <i r="7">
      <x v="592"/>
    </i>
    <i r="8">
      <x v="17"/>
    </i>
    <i r="9">
      <x v="196"/>
    </i>
    <i r="10">
      <x v="2"/>
    </i>
    <i r="11">
      <x/>
    </i>
    <i r="12">
      <x v="17"/>
    </i>
    <i r="4">
      <x v="88"/>
    </i>
    <i r="5">
      <x v="130"/>
    </i>
    <i r="6">
      <x v="43"/>
    </i>
    <i r="7">
      <x v="592"/>
    </i>
    <i r="8">
      <x v="92"/>
    </i>
    <i r="9">
      <x v="196"/>
    </i>
    <i r="10">
      <x v="2"/>
    </i>
    <i r="11">
      <x/>
    </i>
    <i r="12">
      <x v="17"/>
    </i>
    <i r="4">
      <x v="90"/>
    </i>
    <i r="5">
      <x v="130"/>
    </i>
    <i r="6">
      <x v="43"/>
    </i>
    <i r="7">
      <x v="592"/>
    </i>
    <i r="8">
      <x v="91"/>
    </i>
    <i r="9">
      <x v="196"/>
    </i>
    <i r="10">
      <x v="2"/>
    </i>
    <i r="11">
      <x/>
    </i>
    <i r="12">
      <x v="17"/>
    </i>
    <i r="2">
      <x v="126"/>
    </i>
    <i r="3">
      <x v="15"/>
    </i>
    <i r="4">
      <x/>
    </i>
    <i r="5">
      <x v="130"/>
    </i>
    <i r="6">
      <x v="14"/>
    </i>
    <i r="7">
      <x v="236"/>
    </i>
    <i r="8">
      <x v="319"/>
    </i>
    <i r="9">
      <x v="196"/>
    </i>
    <i r="10">
      <x v="5"/>
    </i>
    <i r="11">
      <x v="23"/>
    </i>
    <i r="12">
      <x v="15"/>
    </i>
    <i r="2">
      <x v="164"/>
    </i>
    <i r="3">
      <x v="15"/>
    </i>
    <i r="4">
      <x/>
    </i>
    <i r="5">
      <x/>
    </i>
    <i r="6">
      <x v="17"/>
    </i>
    <i r="7">
      <x v="547"/>
    </i>
    <i r="8">
      <x v="319"/>
    </i>
    <i r="9">
      <x v="196"/>
    </i>
    <i r="10">
      <x v="6"/>
    </i>
    <i r="11">
      <x v="51"/>
    </i>
    <i r="12">
      <x v="17"/>
    </i>
    <i r="2">
      <x v="174"/>
    </i>
    <i r="3">
      <x v="15"/>
    </i>
    <i r="4">
      <x v="54"/>
    </i>
    <i r="5">
      <x v="130"/>
    </i>
    <i r="6">
      <x v="43"/>
    </i>
    <i r="7">
      <x v="592"/>
    </i>
    <i r="8">
      <x v="189"/>
    </i>
    <i r="9">
      <x v="196"/>
    </i>
    <i r="10">
      <x v="2"/>
    </i>
    <i r="11">
      <x v="25"/>
    </i>
    <i r="12">
      <x/>
    </i>
    <i r="2">
      <x v="205"/>
    </i>
    <i r="3">
      <x v="15"/>
    </i>
    <i r="4">
      <x v="49"/>
    </i>
    <i r="5">
      <x v="76"/>
    </i>
    <i r="6">
      <x v="43"/>
    </i>
    <i r="7">
      <x v="387"/>
    </i>
    <i r="8">
      <x v="319"/>
    </i>
    <i r="9">
      <x v="196"/>
    </i>
    <i r="10">
      <x v="1"/>
    </i>
    <i r="11">
      <x v="33"/>
    </i>
    <i r="12">
      <x v="15"/>
    </i>
    <i r="2">
      <x v="220"/>
    </i>
    <i r="3">
      <x v="15"/>
    </i>
    <i r="4">
      <x v="68"/>
    </i>
    <i r="5">
      <x v="77"/>
    </i>
    <i r="6">
      <x v="10"/>
    </i>
    <i r="7">
      <x v="54"/>
    </i>
    <i r="8">
      <x v="319"/>
    </i>
    <i r="9">
      <x v="196"/>
    </i>
    <i r="10">
      <x v="6"/>
    </i>
    <i r="11">
      <x v="51"/>
    </i>
    <i r="12">
      <x v="17"/>
    </i>
    <i r="2">
      <x v="223"/>
    </i>
    <i r="3">
      <x v="15"/>
    </i>
    <i r="4">
      <x v="17"/>
    </i>
    <i r="5">
      <x v="130"/>
    </i>
    <i r="6">
      <x v="43"/>
    </i>
    <i r="7">
      <x v="592"/>
    </i>
    <i r="8">
      <x v="134"/>
    </i>
    <i r="9">
      <x v="196"/>
    </i>
    <i r="10">
      <x v="2"/>
    </i>
    <i r="11">
      <x v="29"/>
    </i>
    <i r="12">
      <x v="15"/>
    </i>
    <i r="2">
      <x v="242"/>
    </i>
    <i r="3">
      <x v="15"/>
    </i>
    <i r="4">
      <x v="23"/>
    </i>
    <i r="5">
      <x v="35"/>
    </i>
    <i r="6">
      <x v="43"/>
    </i>
    <i r="7">
      <x v="389"/>
    </i>
    <i r="8">
      <x v="319"/>
    </i>
    <i r="9">
      <x v="196"/>
    </i>
    <i r="10">
      <x v="1"/>
    </i>
    <i r="11">
      <x v="3"/>
    </i>
    <i r="12">
      <x v="15"/>
    </i>
    <i r="4">
      <x v="27"/>
    </i>
    <i r="5">
      <x v="130"/>
    </i>
    <i r="6">
      <x v="43"/>
    </i>
    <i r="7">
      <x v="89"/>
    </i>
    <i r="8">
      <x v="319"/>
    </i>
    <i r="9">
      <x v="196"/>
    </i>
    <i r="10">
      <x v="1"/>
    </i>
    <i r="11">
      <x v="32"/>
    </i>
    <i r="12">
      <x v="15"/>
    </i>
    <i r="4">
      <x v="37"/>
    </i>
    <i r="5">
      <x v="130"/>
    </i>
    <i r="6">
      <x v="43"/>
    </i>
    <i r="7">
      <x v="128"/>
    </i>
    <i r="8">
      <x v="319"/>
    </i>
    <i r="9">
      <x v="196"/>
    </i>
    <i r="10">
      <x v="1"/>
    </i>
    <i r="11">
      <x v="32"/>
    </i>
    <i r="12">
      <x v="15"/>
    </i>
    <i r="4">
      <x v="39"/>
    </i>
    <i r="5">
      <x v="71"/>
    </i>
    <i r="6">
      <x v="43"/>
    </i>
    <i r="7">
      <x v="159"/>
    </i>
    <i r="8">
      <x v="319"/>
    </i>
    <i r="9">
      <x v="196"/>
    </i>
    <i r="10">
      <x v="1"/>
    </i>
    <i r="11">
      <x v="3"/>
    </i>
    <i r="12">
      <x v="15"/>
    </i>
    <i r="4">
      <x v="45"/>
    </i>
    <i r="5">
      <x v="130"/>
    </i>
    <i r="6">
      <x v="43"/>
    </i>
    <i r="7">
      <x v="160"/>
    </i>
    <i r="8">
      <x v="319"/>
    </i>
    <i r="9">
      <x v="196"/>
    </i>
    <i r="10">
      <x v="1"/>
    </i>
    <i r="11">
      <x v="3"/>
    </i>
    <i r="12">
      <x v="15"/>
    </i>
    <i r="4">
      <x v="49"/>
    </i>
    <i r="5">
      <x v="130"/>
    </i>
    <i r="6">
      <x v="43"/>
    </i>
    <i r="7">
      <x v="592"/>
    </i>
    <i r="8">
      <x v="190"/>
    </i>
    <i r="9">
      <x v="196"/>
    </i>
    <i r="10">
      <x v="2"/>
    </i>
    <i r="11">
      <x v="25"/>
    </i>
    <i r="12">
      <x/>
    </i>
    <i r="4">
      <x v="59"/>
    </i>
    <i r="5">
      <x v="130"/>
    </i>
    <i r="6">
      <x v="43"/>
    </i>
    <i r="7">
      <x v="385"/>
    </i>
    <i r="8">
      <x v="319"/>
    </i>
    <i r="9">
      <x v="151"/>
    </i>
    <i r="10">
      <x/>
    </i>
    <i r="11">
      <x v="7"/>
    </i>
    <i r="12">
      <x v="17"/>
    </i>
    <i r="4">
      <x v="69"/>
    </i>
    <i r="5">
      <x v="130"/>
    </i>
    <i r="6">
      <x v="43"/>
    </i>
    <i r="7">
      <x v="388"/>
    </i>
    <i r="8">
      <x v="319"/>
    </i>
    <i r="9">
      <x v="151"/>
    </i>
    <i r="10">
      <x/>
    </i>
    <i r="11">
      <x v="7"/>
    </i>
    <i r="12">
      <x v="17"/>
    </i>
    <i r="4">
      <x v="98"/>
    </i>
    <i r="5">
      <x v="130"/>
    </i>
    <i r="6">
      <x v="43"/>
    </i>
    <i r="7">
      <x v="592"/>
    </i>
    <i r="8">
      <x v="107"/>
    </i>
    <i r="9">
      <x v="196"/>
    </i>
    <i r="10">
      <x v="2"/>
    </i>
    <i r="11">
      <x v="36"/>
    </i>
    <i r="12">
      <x v="15"/>
    </i>
    <i r="4">
      <x v="117"/>
    </i>
    <i r="5">
      <x v="130"/>
    </i>
    <i r="6">
      <x v="43"/>
    </i>
    <i r="7">
      <x v="65"/>
    </i>
    <i r="8">
      <x v="319"/>
    </i>
    <i r="9">
      <x v="196"/>
    </i>
    <i r="10">
      <x v="4"/>
    </i>
    <i r="11">
      <x v="17"/>
    </i>
    <i r="12">
      <x v="17"/>
    </i>
    <i r="7">
      <x v="536"/>
    </i>
    <i r="8">
      <x v="319"/>
    </i>
    <i r="9">
      <x v="196"/>
    </i>
    <i r="10">
      <x v="4"/>
    </i>
    <i r="11">
      <x v="22"/>
    </i>
    <i r="12">
      <x v="15"/>
    </i>
    <i r="7">
      <x v="592"/>
    </i>
    <i r="8">
      <x v="1"/>
    </i>
    <i r="9">
      <x v="196"/>
    </i>
    <i r="10">
      <x v="2"/>
    </i>
    <i r="11">
      <x v="25"/>
    </i>
    <i r="12">
      <x/>
    </i>
    <i r="1">
      <x v="11"/>
    </i>
    <i r="2">
      <x v="8"/>
    </i>
    <i r="3">
      <x v="15"/>
    </i>
    <i r="4">
      <x v="53"/>
    </i>
    <i r="5">
      <x v="61"/>
    </i>
    <i r="6">
      <x v="43"/>
    </i>
    <i r="7">
      <x v="573"/>
    </i>
    <i r="8">
      <x v="319"/>
    </i>
    <i r="9">
      <x v="196"/>
    </i>
    <i r="10">
      <x v="1"/>
    </i>
    <i r="11">
      <x v="3"/>
    </i>
    <i r="12">
      <x v="14"/>
    </i>
    <i r="2">
      <x v="27"/>
    </i>
    <i r="3">
      <x v="15"/>
    </i>
    <i r="4">
      <x v="8"/>
    </i>
    <i r="5">
      <x v="130"/>
    </i>
    <i r="6">
      <x v="43"/>
    </i>
    <i r="7">
      <x v="592"/>
    </i>
    <i r="8">
      <x v="14"/>
    </i>
    <i r="9">
      <x v="196"/>
    </i>
    <i r="10">
      <x v="2"/>
    </i>
    <i r="11">
      <x v="5"/>
    </i>
    <i r="12">
      <x v="14"/>
    </i>
    <i r="2">
      <x v="29"/>
    </i>
    <i r="3">
      <x v="15"/>
    </i>
    <i r="4">
      <x v="73"/>
    </i>
    <i r="5">
      <x v="130"/>
    </i>
    <i r="6">
      <x v="43"/>
    </i>
    <i r="7">
      <x/>
    </i>
    <i r="8">
      <x v="319"/>
    </i>
    <i r="9">
      <x v="196"/>
    </i>
    <i r="10">
      <x v="2"/>
    </i>
    <i r="11">
      <x v="36"/>
    </i>
    <i r="12">
      <x v="5"/>
    </i>
    <i r="2">
      <x v="33"/>
    </i>
    <i r="3">
      <x v="15"/>
    </i>
    <i r="4">
      <x v="19"/>
    </i>
    <i r="5">
      <x v="130"/>
    </i>
    <i r="6">
      <x v="43"/>
    </i>
    <i r="7">
      <x v="592"/>
    </i>
    <i r="8">
      <x v="274"/>
    </i>
    <i r="9">
      <x v="196"/>
    </i>
    <i r="10">
      <x v="2"/>
    </i>
    <i r="11">
      <x v="25"/>
    </i>
    <i r="12">
      <x/>
    </i>
    <i r="2">
      <x v="37"/>
    </i>
    <i r="3">
      <x v="15"/>
    </i>
    <i r="4">
      <x v="45"/>
    </i>
    <i r="5">
      <x v="130"/>
    </i>
    <i r="6">
      <x v="8"/>
    </i>
    <i r="7">
      <x v="505"/>
    </i>
    <i r="8">
      <x v="319"/>
    </i>
    <i r="9">
      <x v="196"/>
    </i>
    <i r="10">
      <x v="5"/>
    </i>
    <i r="11">
      <x v="23"/>
    </i>
    <i r="12">
      <x v="15"/>
    </i>
    <i r="2">
      <x v="40"/>
    </i>
    <i r="3">
      <x v="15"/>
    </i>
    <i r="4">
      <x/>
    </i>
    <i r="5">
      <x v="130"/>
    </i>
    <i r="6">
      <x v="43"/>
    </i>
    <i r="7">
      <x v="592"/>
    </i>
    <i r="8">
      <x v="252"/>
    </i>
    <i r="9">
      <x v="196"/>
    </i>
    <i r="10">
      <x v="2"/>
    </i>
    <i r="11">
      <x v="25"/>
    </i>
    <i r="12">
      <x/>
    </i>
    <i r="2">
      <x v="73"/>
    </i>
    <i r="3">
      <x v="15"/>
    </i>
    <i r="4">
      <x v="111"/>
    </i>
    <i r="5">
      <x v="130"/>
    </i>
    <i r="6">
      <x v="43"/>
    </i>
    <i r="7">
      <x v="592"/>
    </i>
    <i r="8">
      <x v="136"/>
    </i>
    <i r="9">
      <x v="196"/>
    </i>
    <i r="10">
      <x v="3"/>
    </i>
    <i r="11">
      <x v="30"/>
    </i>
    <i r="12">
      <x v="5"/>
    </i>
    <i r="2">
      <x v="79"/>
    </i>
    <i r="3">
      <x v="15"/>
    </i>
    <i r="4">
      <x v="14"/>
    </i>
    <i r="5">
      <x v="130"/>
    </i>
    <i r="6">
      <x v="20"/>
    </i>
    <i r="7">
      <x v="244"/>
    </i>
    <i r="8">
      <x v="319"/>
    </i>
    <i r="9">
      <x v="196"/>
    </i>
    <i r="10">
      <x v="5"/>
    </i>
    <i r="11">
      <x v="23"/>
    </i>
    <i r="12">
      <x v="15"/>
    </i>
    <i r="4">
      <x v="20"/>
    </i>
    <i r="5">
      <x v="130"/>
    </i>
    <i r="6">
      <x v="20"/>
    </i>
    <i r="7">
      <x v="245"/>
    </i>
    <i r="8">
      <x v="319"/>
    </i>
    <i r="9">
      <x v="196"/>
    </i>
    <i r="10">
      <x v="5"/>
    </i>
    <i r="11">
      <x v="23"/>
    </i>
    <i r="12">
      <x v="15"/>
    </i>
    <i r="4">
      <x v="45"/>
    </i>
    <i r="5">
      <x v="130"/>
    </i>
    <i r="6">
      <x v="16"/>
    </i>
    <i r="7">
      <x v="506"/>
    </i>
    <i r="8">
      <x v="319"/>
    </i>
    <i r="9">
      <x v="196"/>
    </i>
    <i r="10">
      <x v="5"/>
    </i>
    <i r="11">
      <x v="23"/>
    </i>
    <i r="12">
      <x v="15"/>
    </i>
    <i r="4">
      <x v="57"/>
    </i>
    <i r="5">
      <x v="130"/>
    </i>
    <i r="6">
      <x v="11"/>
    </i>
    <i r="7">
      <x v="502"/>
    </i>
    <i r="8">
      <x v="319"/>
    </i>
    <i r="9">
      <x v="196"/>
    </i>
    <i r="10">
      <x v="5"/>
    </i>
    <i r="11">
      <x v="23"/>
    </i>
    <i r="12">
      <x v="15"/>
    </i>
    <i r="4">
      <x v="58"/>
    </i>
    <i r="5">
      <x v="130"/>
    </i>
    <i r="6">
      <x v="13"/>
    </i>
    <i r="7">
      <x v="504"/>
    </i>
    <i r="8">
      <x v="319"/>
    </i>
    <i r="9">
      <x v="196"/>
    </i>
    <i r="10">
      <x v="5"/>
    </i>
    <i r="11">
      <x v="23"/>
    </i>
    <i r="12">
      <x v="15"/>
    </i>
    <i r="4">
      <x v="59"/>
    </i>
    <i r="5">
      <x v="130"/>
    </i>
    <i r="6">
      <x v="12"/>
    </i>
    <i r="7">
      <x v="503"/>
    </i>
    <i r="8">
      <x v="319"/>
    </i>
    <i r="9">
      <x v="196"/>
    </i>
    <i r="10">
      <x v="5"/>
    </i>
    <i r="11">
      <x v="23"/>
    </i>
    <i r="12">
      <x v="15"/>
    </i>
    <i r="4">
      <x v="79"/>
    </i>
    <i r="5">
      <x v="16"/>
    </i>
    <i r="6">
      <x v="43"/>
    </i>
    <i r="7">
      <x v="490"/>
    </i>
    <i r="8">
      <x v="319"/>
    </i>
    <i r="9">
      <x v="196"/>
    </i>
    <i r="10">
      <x v="3"/>
    </i>
    <i r="11">
      <x v="35"/>
    </i>
    <i r="12">
      <x v="17"/>
    </i>
    <i r="2">
      <x v="102"/>
    </i>
    <i r="3">
      <x v="15"/>
    </i>
    <i r="4">
      <x v="82"/>
    </i>
    <i r="5">
      <x v="130"/>
    </i>
    <i r="6">
      <x v="43"/>
    </i>
    <i r="7">
      <x v="592"/>
    </i>
    <i r="8">
      <x v="298"/>
    </i>
    <i r="9">
      <x v="196"/>
    </i>
    <i r="10">
      <x v="2"/>
    </i>
    <i r="11">
      <x/>
    </i>
    <i r="12">
      <x v="17"/>
    </i>
    <i r="2">
      <x v="134"/>
    </i>
    <i r="3">
      <x v="15"/>
    </i>
    <i r="4">
      <x/>
    </i>
    <i r="5">
      <x v="130"/>
    </i>
    <i r="6">
      <x v="43"/>
    </i>
    <i r="7">
      <x v="592"/>
    </i>
    <i r="8">
      <x v="221"/>
    </i>
    <i r="9">
      <x v="196"/>
    </i>
    <i r="10">
      <x v="2"/>
    </i>
    <i r="11">
      <x/>
    </i>
    <i r="12">
      <x v="17"/>
    </i>
    <i r="2">
      <x v="175"/>
    </i>
    <i r="3">
      <x v="15"/>
    </i>
    <i r="4">
      <x v="12"/>
    </i>
    <i r="5">
      <x/>
    </i>
    <i r="6">
      <x v="43"/>
    </i>
    <i r="7">
      <x v="91"/>
    </i>
    <i r="8">
      <x v="319"/>
    </i>
    <i r="9">
      <x v="196"/>
    </i>
    <i r="10">
      <x v="1"/>
    </i>
    <i r="11">
      <x v="9"/>
    </i>
    <i r="12">
      <x v="15"/>
    </i>
    <i r="2">
      <x v="180"/>
    </i>
    <i r="3">
      <x v="15"/>
    </i>
    <i r="4">
      <x/>
    </i>
    <i r="5">
      <x v="130"/>
    </i>
    <i r="6">
      <x v="43"/>
    </i>
    <i r="7">
      <x v="592"/>
    </i>
    <i r="8">
      <x v="221"/>
    </i>
    <i r="9">
      <x v="196"/>
    </i>
    <i r="10">
      <x v="2"/>
    </i>
    <i r="11">
      <x/>
    </i>
    <i r="12">
      <x v="17"/>
    </i>
    <i r="2">
      <x v="242"/>
    </i>
    <i r="3">
      <x v="3"/>
    </i>
    <i r="4">
      <x v="21"/>
    </i>
    <i r="5">
      <x v="130"/>
    </i>
    <i r="6">
      <x v="43"/>
    </i>
    <i r="7">
      <x v="92"/>
    </i>
    <i r="8">
      <x v="319"/>
    </i>
    <i r="9">
      <x v="79"/>
    </i>
    <i r="10">
      <x/>
    </i>
    <i r="11">
      <x v="7"/>
    </i>
    <i r="12">
      <x v="17"/>
    </i>
    <i r="4">
      <x v="40"/>
    </i>
    <i r="5">
      <x v="130"/>
    </i>
    <i r="6">
      <x v="43"/>
    </i>
    <i r="7">
      <x v="181"/>
    </i>
    <i r="8">
      <x v="319"/>
    </i>
    <i r="9">
      <x v="166"/>
    </i>
    <i r="10">
      <x/>
    </i>
    <i r="11">
      <x v="20"/>
    </i>
    <i r="12">
      <x v="17"/>
    </i>
    <i r="3">
      <x v="15"/>
    </i>
    <i r="4">
      <x/>
    </i>
    <i r="5">
      <x v="130"/>
    </i>
    <i r="6">
      <x v="43"/>
    </i>
    <i r="7">
      <x v="84"/>
    </i>
    <i r="8">
      <x v="319"/>
    </i>
    <i r="9">
      <x v="196"/>
    </i>
    <i r="10">
      <x v="2"/>
    </i>
    <i r="11">
      <x v="36"/>
    </i>
    <i r="12">
      <x v="5"/>
    </i>
    <i r="4">
      <x v="5"/>
    </i>
    <i r="5">
      <x v="45"/>
    </i>
    <i r="6">
      <x v="43"/>
    </i>
    <i r="7">
      <x v="15"/>
    </i>
    <i r="8">
      <x v="319"/>
    </i>
    <i r="9">
      <x v="196"/>
    </i>
    <i r="10">
      <x/>
    </i>
    <i r="11">
      <x v="2"/>
    </i>
    <i r="12">
      <x v="17"/>
    </i>
    <i r="4">
      <x v="40"/>
    </i>
    <i r="5">
      <x v="130"/>
    </i>
    <i r="6">
      <x v="43"/>
    </i>
    <i r="7">
      <x v="175"/>
    </i>
    <i r="8">
      <x v="319"/>
    </i>
    <i r="9">
      <x v="196"/>
    </i>
    <i r="10">
      <x v="1"/>
    </i>
    <i r="11">
      <x v="32"/>
    </i>
    <i r="12">
      <x v="15"/>
    </i>
    <i r="4">
      <x v="49"/>
    </i>
    <i r="5">
      <x v="130"/>
    </i>
    <i r="6">
      <x v="43"/>
    </i>
    <i r="7">
      <x v="114"/>
    </i>
    <i r="8">
      <x v="319"/>
    </i>
    <i r="9">
      <x v="196"/>
    </i>
    <i r="10">
      <x v="1"/>
    </i>
    <i r="11">
      <x v="32"/>
    </i>
    <i r="12">
      <x v="15"/>
    </i>
    <i r="4">
      <x v="54"/>
    </i>
    <i r="5">
      <x v="130"/>
    </i>
    <i r="6">
      <x v="43"/>
    </i>
    <i r="7">
      <x v="10"/>
    </i>
    <i r="8">
      <x v="319"/>
    </i>
    <i r="9">
      <x v="34"/>
    </i>
    <i r="10">
      <x/>
    </i>
    <i r="11">
      <x v="6"/>
    </i>
    <i r="12">
      <x v="17"/>
    </i>
    <i r="4">
      <x v="59"/>
    </i>
    <i r="5">
      <x v="130"/>
    </i>
    <i r="6">
      <x v="43"/>
    </i>
    <i r="7">
      <x v="592"/>
    </i>
    <i r="8">
      <x v="319"/>
    </i>
    <i r="9">
      <x v="196"/>
    </i>
    <i r="10">
      <x v="2"/>
    </i>
    <i r="11">
      <x v="25"/>
    </i>
    <i r="12">
      <x v="12"/>
    </i>
    <i r="4">
      <x v="67"/>
    </i>
    <i r="5">
      <x v="130"/>
    </i>
    <i r="6">
      <x v="43"/>
    </i>
    <i r="7">
      <x v="80"/>
    </i>
    <i r="8">
      <x v="319"/>
    </i>
    <i r="9">
      <x v="196"/>
    </i>
    <i r="10">
      <x v="1"/>
    </i>
    <i r="11">
      <x v="32"/>
    </i>
    <i r="12">
      <x v="15"/>
    </i>
    <i r="7">
      <x v="114"/>
    </i>
    <i r="8">
      <x v="319"/>
    </i>
    <i r="9">
      <x v="196"/>
    </i>
    <i r="10">
      <x v="1"/>
    </i>
    <i r="11">
      <x v="32"/>
    </i>
    <i r="12">
      <x v="15"/>
    </i>
    <i r="4">
      <x v="110"/>
    </i>
    <i r="5">
      <x v="130"/>
    </i>
    <i r="6">
      <x v="43"/>
    </i>
    <i r="7">
      <x v="592"/>
    </i>
    <i r="8">
      <x v="319"/>
    </i>
    <i r="9">
      <x v="196"/>
    </i>
    <i r="10">
      <x v="2"/>
    </i>
    <i r="11">
      <x v="25"/>
    </i>
    <i r="12">
      <x v="12"/>
    </i>
    <i r="4">
      <x v="117"/>
    </i>
    <i r="5">
      <x v="130"/>
    </i>
    <i r="6">
      <x v="43"/>
    </i>
    <i r="7">
      <x v="93"/>
    </i>
    <i r="8">
      <x v="319"/>
    </i>
    <i r="9">
      <x v="196"/>
    </i>
    <i r="10">
      <x v="4"/>
    </i>
    <i r="11">
      <x v="22"/>
    </i>
    <i r="12">
      <x v="16"/>
    </i>
    <i r="7">
      <x v="136"/>
    </i>
    <i r="8">
      <x v="319"/>
    </i>
    <i r="9">
      <x v="196"/>
    </i>
    <i r="10">
      <x v="4"/>
    </i>
    <i r="11">
      <x v="17"/>
    </i>
    <i r="12">
      <x v="17"/>
    </i>
    <i r="7">
      <x v="392"/>
    </i>
    <i r="8">
      <x v="319"/>
    </i>
    <i r="9">
      <x v="196"/>
    </i>
    <i r="10">
      <x v="4"/>
    </i>
    <i r="11">
      <x v="22"/>
    </i>
    <i r="12">
      <x v="17"/>
    </i>
    <i r="7">
      <x v="592"/>
    </i>
    <i r="8">
      <x v="1"/>
    </i>
    <i r="9">
      <x v="196"/>
    </i>
    <i r="10">
      <x v="2"/>
    </i>
    <i r="11">
      <x v="25"/>
    </i>
    <i r="12">
      <x/>
    </i>
    <i r="12">
      <x v="12"/>
    </i>
    <i r="1">
      <x v="12"/>
    </i>
    <i r="2">
      <x v="6"/>
    </i>
    <i r="3">
      <x v="15"/>
    </i>
    <i r="4">
      <x v="63"/>
    </i>
    <i r="5">
      <x v="81"/>
    </i>
    <i r="6">
      <x v="43"/>
    </i>
    <i r="7">
      <x v="491"/>
    </i>
    <i r="8">
      <x v="319"/>
    </i>
    <i r="9">
      <x v="196"/>
    </i>
    <i r="10">
      <x v="1"/>
    </i>
    <i r="11">
      <x v="9"/>
    </i>
    <i r="12">
      <x v="15"/>
    </i>
    <i r="2">
      <x v="10"/>
    </i>
    <i r="3">
      <x v="15"/>
    </i>
    <i r="4">
      <x v="7"/>
    </i>
    <i r="5">
      <x v="130"/>
    </i>
    <i r="6">
      <x v="43"/>
    </i>
    <i r="7">
      <x v="592"/>
    </i>
    <i r="8">
      <x v="289"/>
    </i>
    <i r="9">
      <x v="196"/>
    </i>
    <i r="10">
      <x v="2"/>
    </i>
    <i r="11">
      <x v="29"/>
    </i>
    <i r="12">
      <x v="13"/>
    </i>
    <i r="4">
      <x v="8"/>
    </i>
    <i r="5">
      <x v="130"/>
    </i>
    <i r="6">
      <x v="43"/>
    </i>
    <i r="7">
      <x v="592"/>
    </i>
    <i r="8">
      <x v="287"/>
    </i>
    <i r="9">
      <x v="196"/>
    </i>
    <i r="10">
      <x v="2"/>
    </i>
    <i r="11">
      <x v="29"/>
    </i>
    <i r="12">
      <x v="13"/>
    </i>
    <i r="4">
      <x v="20"/>
    </i>
    <i r="5">
      <x v="130"/>
    </i>
    <i r="6">
      <x v="43"/>
    </i>
    <i r="7">
      <x v="592"/>
    </i>
    <i r="8">
      <x v="288"/>
    </i>
    <i r="9">
      <x v="196"/>
    </i>
    <i r="10">
      <x v="2"/>
    </i>
    <i r="11">
      <x v="29"/>
    </i>
    <i r="12">
      <x v="13"/>
    </i>
    <i r="2">
      <x v="31"/>
    </i>
    <i r="3">
      <x/>
    </i>
    <i r="4">
      <x v="26"/>
    </i>
    <i r="5">
      <x v="72"/>
    </i>
    <i r="6">
      <x v="43"/>
    </i>
    <i r="7">
      <x v="118"/>
    </i>
    <i r="8">
      <x v="319"/>
    </i>
    <i r="9">
      <x v="36"/>
    </i>
    <i r="10">
      <x/>
    </i>
    <i r="11">
      <x v="13"/>
    </i>
    <i r="12">
      <x v="17"/>
    </i>
    <i r="2">
      <x v="45"/>
    </i>
    <i r="3">
      <x v="15"/>
    </i>
    <i r="4">
      <x v="69"/>
    </i>
    <i r="5">
      <x v="130"/>
    </i>
    <i r="6">
      <x v="43"/>
    </i>
    <i r="7">
      <x v="483"/>
    </i>
    <i r="8">
      <x v="204"/>
    </i>
    <i r="9">
      <x v="196"/>
    </i>
    <i r="10">
      <x v="3"/>
    </i>
    <i r="11">
      <x v="11"/>
    </i>
    <i r="12">
      <x v="17"/>
    </i>
    <i r="2">
      <x v="79"/>
    </i>
    <i r="3">
      <x v="15"/>
    </i>
    <i r="4">
      <x v="44"/>
    </i>
    <i r="5">
      <x v="130"/>
    </i>
    <i r="6">
      <x v="43"/>
    </i>
    <i r="7">
      <x v="592"/>
    </i>
    <i r="8">
      <x/>
    </i>
    <i r="9">
      <x v="196"/>
    </i>
    <i r="10">
      <x v="2"/>
    </i>
    <i r="11">
      <x v="40"/>
    </i>
    <i r="12">
      <x v="17"/>
    </i>
    <i r="4">
      <x v="59"/>
    </i>
    <i r="5">
      <x v="130"/>
    </i>
    <i r="6">
      <x v="32"/>
    </i>
    <i r="7">
      <x v="477"/>
    </i>
    <i r="8">
      <x v="319"/>
    </i>
    <i r="9">
      <x v="196"/>
    </i>
    <i r="10">
      <x v="5"/>
    </i>
    <i r="11">
      <x v="37"/>
    </i>
    <i r="12">
      <x v="15"/>
    </i>
    <i r="4">
      <x v="77"/>
    </i>
    <i r="5">
      <x v="130"/>
    </i>
    <i r="6">
      <x v="43"/>
    </i>
    <i r="7">
      <x v="592"/>
    </i>
    <i r="8">
      <x v="24"/>
    </i>
    <i r="9">
      <x v="196"/>
    </i>
    <i r="10">
      <x v="2"/>
    </i>
    <i r="11">
      <x/>
    </i>
    <i r="12">
      <x v="17"/>
    </i>
    <i r="4">
      <x v="88"/>
    </i>
    <i r="5">
      <x v="130"/>
    </i>
    <i r="6">
      <x v="43"/>
    </i>
    <i r="7">
      <x v="592"/>
    </i>
    <i r="8">
      <x v="18"/>
    </i>
    <i r="9">
      <x v="196"/>
    </i>
    <i r="10">
      <x v="2"/>
    </i>
    <i r="11">
      <x/>
    </i>
    <i r="12">
      <x v="17"/>
    </i>
    <i r="8">
      <x v="19"/>
    </i>
    <i r="9">
      <x v="196"/>
    </i>
    <i r="10">
      <x v="2"/>
    </i>
    <i r="11">
      <x/>
    </i>
    <i r="12">
      <x v="17"/>
    </i>
    <i r="4">
      <x v="92"/>
    </i>
    <i r="5">
      <x v="118"/>
    </i>
    <i r="6">
      <x v="43"/>
    </i>
    <i r="7">
      <x v="207"/>
    </i>
    <i r="8">
      <x v="246"/>
    </i>
    <i r="9">
      <x v="196"/>
    </i>
    <i r="10">
      <x v="3"/>
    </i>
    <i r="11">
      <x v="35"/>
    </i>
    <i r="12">
      <x v="17"/>
    </i>
    <i r="2">
      <x v="128"/>
    </i>
    <i r="3">
      <x v="15"/>
    </i>
    <i r="4">
      <x v="11"/>
    </i>
    <i r="5">
      <x v="130"/>
    </i>
    <i r="6">
      <x v="43"/>
    </i>
    <i r="7">
      <x v="592"/>
    </i>
    <i r="8">
      <x v="14"/>
    </i>
    <i r="9">
      <x v="196"/>
    </i>
    <i r="10">
      <x v="2"/>
    </i>
    <i r="11">
      <x v="5"/>
    </i>
    <i r="12">
      <x v="14"/>
    </i>
    <i r="2">
      <x v="170"/>
    </i>
    <i r="3">
      <x v="15"/>
    </i>
    <i r="4">
      <x v="63"/>
    </i>
    <i r="5">
      <x v="78"/>
    </i>
    <i r="6">
      <x v="43"/>
    </i>
    <i r="7">
      <x v="492"/>
    </i>
    <i r="8">
      <x v="319"/>
    </i>
    <i r="9">
      <x v="196"/>
    </i>
    <i r="10">
      <x v="1"/>
    </i>
    <i r="11">
      <x v="9"/>
    </i>
    <i r="12">
      <x v="15"/>
    </i>
    <i r="2">
      <x v="171"/>
    </i>
    <i r="3">
      <x v="15"/>
    </i>
    <i r="4">
      <x v="30"/>
    </i>
    <i r="5">
      <x v="89"/>
    </i>
    <i r="6">
      <x v="43"/>
    </i>
    <i r="7">
      <x v="493"/>
    </i>
    <i r="8">
      <x v="319"/>
    </i>
    <i r="9">
      <x v="196"/>
    </i>
    <i r="10">
      <x v="1"/>
    </i>
    <i r="11">
      <x v="9"/>
    </i>
    <i r="12">
      <x v="15"/>
    </i>
    <i r="2">
      <x v="183"/>
    </i>
    <i r="3">
      <x v="15"/>
    </i>
    <i r="4">
      <x v="21"/>
    </i>
    <i r="5">
      <x v="36"/>
    </i>
    <i r="6">
      <x v="43"/>
    </i>
    <i r="7">
      <x v="173"/>
    </i>
    <i r="8">
      <x v="319"/>
    </i>
    <i r="9">
      <x v="196"/>
    </i>
    <i r="10">
      <x v="1"/>
    </i>
    <i r="11">
      <x v="9"/>
    </i>
    <i r="12">
      <x v="15"/>
    </i>
    <i r="2">
      <x v="223"/>
    </i>
    <i r="3">
      <x v="15"/>
    </i>
    <i r="4">
      <x v="23"/>
    </i>
    <i r="5">
      <x v="130"/>
    </i>
    <i r="6">
      <x v="43"/>
    </i>
    <i r="7">
      <x v="592"/>
    </i>
    <i r="8">
      <x v="291"/>
    </i>
    <i r="9">
      <x v="196"/>
    </i>
    <i r="10">
      <x v="2"/>
    </i>
    <i r="11">
      <x v="29"/>
    </i>
    <i r="12">
      <x v="15"/>
    </i>
    <i r="4">
      <x v="54"/>
    </i>
    <i r="5">
      <x v="130"/>
    </i>
    <i r="6">
      <x v="43"/>
    </i>
    <i r="7">
      <x v="578"/>
    </i>
    <i r="8">
      <x v="305"/>
    </i>
    <i r="9">
      <x v="196"/>
    </i>
    <i r="10">
      <x v="3"/>
    </i>
    <i r="11">
      <x v="11"/>
    </i>
    <i r="12">
      <x v="17"/>
    </i>
    <i r="2">
      <x v="232"/>
    </i>
    <i r="3">
      <x v="15"/>
    </i>
    <i r="4">
      <x v="63"/>
    </i>
    <i r="5">
      <x v="130"/>
    </i>
    <i r="6">
      <x v="43"/>
    </i>
    <i r="7">
      <x v="586"/>
    </i>
    <i r="8">
      <x v="205"/>
    </i>
    <i r="9">
      <x v="196"/>
    </i>
    <i r="10">
      <x v="3"/>
    </i>
    <i r="11">
      <x v="11"/>
    </i>
    <i r="12">
      <x v="17"/>
    </i>
    <i r="2">
      <x v="242"/>
    </i>
    <i r="3">
      <x v="15"/>
    </i>
    <i r="4">
      <x/>
    </i>
    <i r="5">
      <x v="130"/>
    </i>
    <i r="6">
      <x v="43"/>
    </i>
    <i r="7">
      <x v="592"/>
    </i>
    <i r="8">
      <x v="318"/>
    </i>
    <i r="9">
      <x v="196"/>
    </i>
    <i r="10">
      <x v="3"/>
    </i>
    <i r="11">
      <x v="30"/>
    </i>
    <i r="12">
      <x v="3"/>
    </i>
    <i r="4">
      <x v="42"/>
    </i>
    <i r="5">
      <x v="130"/>
    </i>
    <i r="6">
      <x v="43"/>
    </i>
    <i r="7">
      <x v="36"/>
    </i>
    <i r="8">
      <x v="319"/>
    </i>
    <i r="9">
      <x v="196"/>
    </i>
    <i r="10">
      <x v="1"/>
    </i>
    <i r="11">
      <x v="32"/>
    </i>
    <i r="12">
      <x v="15"/>
    </i>
    <i r="4">
      <x v="53"/>
    </i>
    <i r="5">
      <x v="130"/>
    </i>
    <i r="6">
      <x v="43"/>
    </i>
    <i r="7">
      <x v="592"/>
    </i>
    <i r="8">
      <x/>
    </i>
    <i r="9">
      <x v="196"/>
    </i>
    <i r="10">
      <x v="2"/>
    </i>
    <i r="11">
      <x v="25"/>
    </i>
    <i r="12">
      <x/>
    </i>
    <i r="4">
      <x v="59"/>
    </i>
    <i r="5">
      <x v="130"/>
    </i>
    <i r="6">
      <x v="43"/>
    </i>
    <i r="7">
      <x v="592"/>
    </i>
    <i r="8">
      <x v="317"/>
    </i>
    <i r="9">
      <x v="196"/>
    </i>
    <i r="10">
      <x v="3"/>
    </i>
    <i r="11">
      <x v="30"/>
    </i>
    <i r="12">
      <x v="3"/>
    </i>
    <i r="4">
      <x v="88"/>
    </i>
    <i r="5">
      <x v="130"/>
    </i>
    <i r="6">
      <x v="43"/>
    </i>
    <i r="7">
      <x v="243"/>
    </i>
    <i r="8">
      <x v="266"/>
    </i>
    <i r="9">
      <x v="196"/>
    </i>
    <i r="10">
      <x v="3"/>
    </i>
    <i r="11">
      <x v="34"/>
    </i>
    <i r="12">
      <x v="15"/>
    </i>
    <i r="4">
      <x v="89"/>
    </i>
    <i r="5">
      <x v="130"/>
    </i>
    <i r="6">
      <x v="43"/>
    </i>
    <i r="7">
      <x v="592"/>
    </i>
    <i r="8">
      <x v="181"/>
    </i>
    <i r="9">
      <x v="196"/>
    </i>
    <i r="10">
      <x v="2"/>
    </i>
    <i r="11">
      <x v="36"/>
    </i>
    <i r="12">
      <x v="14"/>
    </i>
    <i r="4">
      <x v="93"/>
    </i>
    <i r="5">
      <x v="130"/>
    </i>
    <i r="6">
      <x v="43"/>
    </i>
    <i r="7">
      <x v="592"/>
    </i>
    <i r="8">
      <x v="277"/>
    </i>
    <i r="9">
      <x v="196"/>
    </i>
    <i r="10">
      <x v="2"/>
    </i>
    <i r="11">
      <x v="36"/>
    </i>
    <i r="12">
      <x v="15"/>
    </i>
    <i r="4">
      <x v="96"/>
    </i>
    <i r="5">
      <x v="130"/>
    </i>
    <i r="6">
      <x v="43"/>
    </i>
    <i r="7">
      <x v="592"/>
    </i>
    <i r="8">
      <x v="276"/>
    </i>
    <i r="9">
      <x v="196"/>
    </i>
    <i r="10">
      <x v="2"/>
    </i>
    <i r="11">
      <x v="36"/>
    </i>
    <i r="12">
      <x v="15"/>
    </i>
    <i r="4">
      <x v="97"/>
    </i>
    <i r="5">
      <x v="130"/>
    </i>
    <i r="6">
      <x v="43"/>
    </i>
    <i r="7">
      <x v="13"/>
    </i>
    <i r="8">
      <x v="78"/>
    </i>
    <i r="9">
      <x v="196"/>
    </i>
    <i r="10">
      <x v="3"/>
    </i>
    <i r="11">
      <x v="34"/>
    </i>
    <i r="12">
      <x v="15"/>
    </i>
    <i r="4">
      <x v="98"/>
    </i>
    <i r="5">
      <x v="130"/>
    </i>
    <i r="6">
      <x v="43"/>
    </i>
    <i r="7">
      <x v="592"/>
    </i>
    <i r="8">
      <x v="109"/>
    </i>
    <i r="9">
      <x v="196"/>
    </i>
    <i r="10">
      <x v="2"/>
    </i>
    <i r="11">
      <x v="36"/>
    </i>
    <i r="12">
      <x v="15"/>
    </i>
    <i r="8">
      <x v="110"/>
    </i>
    <i r="9">
      <x v="196"/>
    </i>
    <i r="10">
      <x v="2"/>
    </i>
    <i r="11">
      <x v="36"/>
    </i>
    <i r="12">
      <x v="15"/>
    </i>
    <i r="8">
      <x v="275"/>
    </i>
    <i r="9">
      <x v="196"/>
    </i>
    <i r="10">
      <x v="2"/>
    </i>
    <i r="11">
      <x v="36"/>
    </i>
    <i r="12">
      <x v="15"/>
    </i>
    <i r="4">
      <x v="117"/>
    </i>
    <i r="5">
      <x v="130"/>
    </i>
    <i r="6">
      <x v="43"/>
    </i>
    <i r="7">
      <x v="592"/>
    </i>
    <i r="8">
      <x v="74"/>
    </i>
    <i r="9">
      <x v="196"/>
    </i>
    <i r="10">
      <x v="3"/>
    </i>
    <i r="11">
      <x v="30"/>
    </i>
    <i r="12">
      <x v="5"/>
    </i>
    <i r="1">
      <x v="13"/>
    </i>
    <i r="2">
      <x v="48"/>
    </i>
    <i r="3">
      <x v="15"/>
    </i>
    <i r="4">
      <x v="69"/>
    </i>
    <i r="5">
      <x v="130"/>
    </i>
    <i r="6">
      <x v="43"/>
    </i>
    <i r="7">
      <x v="364"/>
    </i>
    <i r="8">
      <x v="304"/>
    </i>
    <i r="9">
      <x v="196"/>
    </i>
    <i r="10">
      <x v="3"/>
    </i>
    <i r="11">
      <x v="11"/>
    </i>
    <i r="12">
      <x v="17"/>
    </i>
    <i r="1">
      <x v="14"/>
    </i>
    <i r="2">
      <x v="15"/>
    </i>
    <i r="3">
      <x v="15"/>
    </i>
    <i r="4">
      <x v="31"/>
    </i>
    <i r="5">
      <x v="47"/>
    </i>
    <i r="6">
      <x v="43"/>
    </i>
    <i r="7">
      <x v="441"/>
    </i>
    <i r="8">
      <x v="319"/>
    </i>
    <i r="9">
      <x v="196"/>
    </i>
    <i r="10">
      <x v="1"/>
    </i>
    <i r="11">
      <x v="19"/>
    </i>
    <i r="12">
      <x v="14"/>
    </i>
    <i r="2">
      <x v="27"/>
    </i>
    <i r="3">
      <x v="15"/>
    </i>
    <i r="4">
      <x v="23"/>
    </i>
    <i r="5">
      <x v="130"/>
    </i>
    <i r="6">
      <x v="43"/>
    </i>
    <i r="7">
      <x v="297"/>
    </i>
    <i r="8">
      <x v="319"/>
    </i>
    <i r="9">
      <x v="196"/>
    </i>
    <i r="10">
      <x v="1"/>
    </i>
    <i r="11">
      <x v="18"/>
    </i>
    <i r="12">
      <x v="15"/>
    </i>
    <i r="4">
      <x v="36"/>
    </i>
    <i r="5">
      <x v="130"/>
    </i>
    <i r="6">
      <x v="43"/>
    </i>
    <i r="7">
      <x v="592"/>
    </i>
    <i r="8">
      <x v="14"/>
    </i>
    <i r="9">
      <x v="196"/>
    </i>
    <i r="10">
      <x v="2"/>
    </i>
    <i r="11">
      <x v="5"/>
    </i>
    <i r="12">
      <x v="14"/>
    </i>
    <i r="4">
      <x v="69"/>
    </i>
    <i r="5">
      <x v="130"/>
    </i>
    <i r="6">
      <x v="43"/>
    </i>
    <i r="7">
      <x v="298"/>
    </i>
    <i r="8">
      <x v="319"/>
    </i>
    <i r="9">
      <x v="196"/>
    </i>
    <i r="10">
      <x v="1"/>
    </i>
    <i r="11">
      <x v="18"/>
    </i>
    <i r="12">
      <x v="15"/>
    </i>
    <i r="4">
      <x v="87"/>
    </i>
    <i r="5">
      <x v="41"/>
    </i>
    <i r="6">
      <x v="43"/>
    </i>
    <i r="7">
      <x v="411"/>
    </i>
    <i r="8">
      <x v="319"/>
    </i>
    <i r="9">
      <x v="196"/>
    </i>
    <i r="10">
      <x v="6"/>
    </i>
    <i r="11">
      <x v="50"/>
    </i>
    <i r="12">
      <x v="14"/>
    </i>
    <i r="4">
      <x v="90"/>
    </i>
    <i r="5">
      <x v="80"/>
    </i>
    <i r="6">
      <x v="43"/>
    </i>
    <i r="7">
      <x v="329"/>
    </i>
    <i r="8">
      <x v="319"/>
    </i>
    <i r="9">
      <x v="196"/>
    </i>
    <i r="10">
      <x v="6"/>
    </i>
    <i r="11">
      <x v="50"/>
    </i>
    <i r="12">
      <x v="15"/>
    </i>
    <i r="4">
      <x v="94"/>
    </i>
    <i r="5">
      <x v="101"/>
    </i>
    <i r="6">
      <x v="43"/>
    </i>
    <i r="7">
      <x v="60"/>
    </i>
    <i r="8">
      <x v="319"/>
    </i>
    <i r="9">
      <x v="196"/>
    </i>
    <i r="10">
      <x v="6"/>
    </i>
    <i r="11">
      <x v="50"/>
    </i>
    <i r="12">
      <x v="15"/>
    </i>
    <i r="5">
      <x v="107"/>
    </i>
    <i r="6">
      <x v="43"/>
    </i>
    <i r="7">
      <x v="529"/>
    </i>
    <i r="8">
      <x v="319"/>
    </i>
    <i r="9">
      <x v="196"/>
    </i>
    <i r="10">
      <x v="6"/>
    </i>
    <i r="11">
      <x v="50"/>
    </i>
    <i r="12">
      <x v="15"/>
    </i>
    <i r="4">
      <x v="96"/>
    </i>
    <i r="5">
      <x v="90"/>
    </i>
    <i r="6">
      <x v="43"/>
    </i>
    <i r="7">
      <x v="340"/>
    </i>
    <i r="8">
      <x v="319"/>
    </i>
    <i r="9">
      <x v="196"/>
    </i>
    <i r="10">
      <x v="6"/>
    </i>
    <i r="11">
      <x v="50"/>
    </i>
    <i r="12">
      <x v="15"/>
    </i>
    <i r="4">
      <x v="98"/>
    </i>
    <i r="5">
      <x v="85"/>
    </i>
    <i r="6">
      <x v="43"/>
    </i>
    <i r="7">
      <x v="328"/>
    </i>
    <i r="8">
      <x v="319"/>
    </i>
    <i r="9">
      <x v="196"/>
    </i>
    <i r="10">
      <x v="6"/>
    </i>
    <i r="11">
      <x v="50"/>
    </i>
    <i r="12">
      <x v="15"/>
    </i>
    <i r="5">
      <x v="121"/>
    </i>
    <i r="6">
      <x v="43"/>
    </i>
    <i r="7">
      <x v="524"/>
    </i>
    <i r="8">
      <x v="319"/>
    </i>
    <i r="9">
      <x v="196"/>
    </i>
    <i r="10">
      <x v="6"/>
    </i>
    <i r="11">
      <x v="50"/>
    </i>
    <i r="12">
      <x v="15"/>
    </i>
    <i r="2">
      <x v="36"/>
    </i>
    <i r="3">
      <x v="1"/>
    </i>
    <i r="4">
      <x v="102"/>
    </i>
    <i r="5">
      <x v="130"/>
    </i>
    <i r="6">
      <x v="43"/>
    </i>
    <i r="7">
      <x v="73"/>
    </i>
    <i r="8">
      <x v="319"/>
    </i>
    <i r="9">
      <x v="92"/>
    </i>
    <i r="10">
      <x/>
    </i>
    <i r="11">
      <x v="27"/>
    </i>
    <i r="12">
      <x v="17"/>
    </i>
    <i r="7">
      <x v="183"/>
    </i>
    <i r="8">
      <x v="319"/>
    </i>
    <i r="9">
      <x v="92"/>
    </i>
    <i r="10">
      <x/>
    </i>
    <i r="11">
      <x v="27"/>
    </i>
    <i r="12">
      <x v="17"/>
    </i>
    <i r="2">
      <x v="44"/>
    </i>
    <i r="3">
      <x v="15"/>
    </i>
    <i r="4">
      <x v="69"/>
    </i>
    <i r="5">
      <x v="130"/>
    </i>
    <i r="6">
      <x v="43"/>
    </i>
    <i r="7">
      <x v="199"/>
    </i>
    <i r="8">
      <x v="230"/>
    </i>
    <i r="9">
      <x v="196"/>
    </i>
    <i r="10">
      <x v="3"/>
    </i>
    <i r="11">
      <x v="11"/>
    </i>
    <i r="12">
      <x v="17"/>
    </i>
    <i r="7">
      <x v="470"/>
    </i>
    <i r="8">
      <x v="202"/>
    </i>
    <i r="9">
      <x v="196"/>
    </i>
    <i r="10">
      <x v="3"/>
    </i>
    <i r="11">
      <x v="11"/>
    </i>
    <i r="12">
      <x v="17"/>
    </i>
    <i r="2">
      <x v="61"/>
    </i>
    <i r="3">
      <x v="15"/>
    </i>
    <i r="4">
      <x/>
    </i>
    <i r="5">
      <x v="130"/>
    </i>
    <i r="6">
      <x v="43"/>
    </i>
    <i r="7">
      <x v="592"/>
    </i>
    <i r="8">
      <x v="14"/>
    </i>
    <i r="9">
      <x v="196"/>
    </i>
    <i r="10">
      <x v="2"/>
    </i>
    <i r="11">
      <x v="5"/>
    </i>
    <i r="12">
      <x v="9"/>
    </i>
    <i r="2">
      <x v="71"/>
    </i>
    <i r="3">
      <x v="15"/>
    </i>
    <i r="4">
      <x v="69"/>
    </i>
    <i r="5">
      <x v="130"/>
    </i>
    <i r="6">
      <x v="43"/>
    </i>
    <i r="7">
      <x v="185"/>
    </i>
    <i r="8">
      <x v="303"/>
    </i>
    <i r="9">
      <x v="196"/>
    </i>
    <i r="10">
      <x v="3"/>
    </i>
    <i r="11">
      <x v="11"/>
    </i>
    <i r="12">
      <x v="17"/>
    </i>
    <i r="2">
      <x v="72"/>
    </i>
    <i r="3">
      <x v="15"/>
    </i>
    <i r="4">
      <x v="117"/>
    </i>
    <i r="5">
      <x v="130"/>
    </i>
    <i r="6">
      <x v="43"/>
    </i>
    <i r="7">
      <x v="412"/>
    </i>
    <i r="8">
      <x v="319"/>
    </i>
    <i r="9">
      <x v="196"/>
    </i>
    <i r="10">
      <x/>
    </i>
    <i r="11">
      <x v="12"/>
    </i>
    <i r="12">
      <x v="17"/>
    </i>
    <i r="2">
      <x v="79"/>
    </i>
    <i r="3">
      <x v="15"/>
    </i>
    <i r="4">
      <x/>
    </i>
    <i r="5">
      <x v="130"/>
    </i>
    <i r="6">
      <x v="43"/>
    </i>
    <i r="7">
      <x v="592"/>
    </i>
    <i r="8">
      <x v="163"/>
    </i>
    <i r="9">
      <x v="196"/>
    </i>
    <i r="10">
      <x v="2"/>
    </i>
    <i r="11">
      <x v="29"/>
    </i>
    <i r="12">
      <x v="15"/>
    </i>
    <i r="4">
      <x v="8"/>
    </i>
    <i r="5">
      <x v="130"/>
    </i>
    <i r="6">
      <x v="43"/>
    </i>
    <i r="7">
      <x v="592"/>
    </i>
    <i r="8">
      <x v="156"/>
    </i>
    <i r="9">
      <x v="196"/>
    </i>
    <i r="10">
      <x v="2"/>
    </i>
    <i r="11">
      <x v="29"/>
    </i>
    <i r="12">
      <x v="15"/>
    </i>
    <i r="4">
      <x v="16"/>
    </i>
    <i r="5">
      <x v="130"/>
    </i>
    <i r="6">
      <x v="43"/>
    </i>
    <i r="7">
      <x v="592"/>
    </i>
    <i r="8">
      <x v="159"/>
    </i>
    <i r="9">
      <x v="196"/>
    </i>
    <i r="10">
      <x v="2"/>
    </i>
    <i r="11">
      <x v="40"/>
    </i>
    <i r="12">
      <x v="17"/>
    </i>
    <i r="4">
      <x v="21"/>
    </i>
    <i r="5">
      <x v="130"/>
    </i>
    <i r="6">
      <x v="43"/>
    </i>
    <i r="7">
      <x v="592"/>
    </i>
    <i r="8">
      <x v="273"/>
    </i>
    <i r="9">
      <x v="196"/>
    </i>
    <i r="10">
      <x v="2"/>
    </i>
    <i r="11">
      <x v="40"/>
    </i>
    <i r="12">
      <x v="17"/>
    </i>
    <i r="4">
      <x v="49"/>
    </i>
    <i r="5">
      <x v="130"/>
    </i>
    <i r="6">
      <x v="43"/>
    </i>
    <i r="7">
      <x v="376"/>
    </i>
    <i r="8">
      <x v="195"/>
    </i>
    <i r="9">
      <x v="196"/>
    </i>
    <i r="10">
      <x v="3"/>
    </i>
    <i r="11">
      <x v="11"/>
    </i>
    <i r="12">
      <x v="17"/>
    </i>
    <i r="4">
      <x v="55"/>
    </i>
    <i r="5">
      <x v="130"/>
    </i>
    <i r="6">
      <x v="43"/>
    </i>
    <i r="7">
      <x v="592"/>
    </i>
    <i r="8">
      <x v="292"/>
    </i>
    <i r="9">
      <x v="196"/>
    </i>
    <i r="10">
      <x v="2"/>
    </i>
    <i r="11">
      <x v="40"/>
    </i>
    <i r="12">
      <x v="17"/>
    </i>
    <i r="4">
      <x v="71"/>
    </i>
    <i r="5">
      <x v="130"/>
    </i>
    <i r="6">
      <x v="43"/>
    </i>
    <i r="7">
      <x v="592"/>
    </i>
    <i r="8">
      <x v="16"/>
    </i>
    <i r="9">
      <x v="196"/>
    </i>
    <i r="10">
      <x v="2"/>
    </i>
    <i r="11">
      <x/>
    </i>
    <i r="12">
      <x v="17"/>
    </i>
    <i r="4">
      <x v="73"/>
    </i>
    <i r="5">
      <x v="130"/>
    </i>
    <i r="6">
      <x v="43"/>
    </i>
    <i r="7">
      <x v="592"/>
    </i>
    <i r="8">
      <x v="175"/>
    </i>
    <i r="9">
      <x v="196"/>
    </i>
    <i r="10">
      <x v="2"/>
    </i>
    <i r="11">
      <x/>
    </i>
    <i r="12">
      <x v="17"/>
    </i>
    <i r="4">
      <x v="80"/>
    </i>
    <i r="5">
      <x v="130"/>
    </i>
    <i r="6">
      <x v="43"/>
    </i>
    <i r="7">
      <x v="592"/>
    </i>
    <i r="8">
      <x v="15"/>
    </i>
    <i r="9">
      <x v="196"/>
    </i>
    <i r="10">
      <x v="2"/>
    </i>
    <i r="11">
      <x/>
    </i>
    <i r="12">
      <x v="17"/>
    </i>
    <i r="4">
      <x v="83"/>
    </i>
    <i r="5">
      <x v="130"/>
    </i>
    <i r="6">
      <x v="43"/>
    </i>
    <i r="7">
      <x v="592"/>
    </i>
    <i r="8">
      <x v="95"/>
    </i>
    <i r="9">
      <x v="196"/>
    </i>
    <i r="10">
      <x v="2"/>
    </i>
    <i r="11">
      <x/>
    </i>
    <i r="12">
      <x v="17"/>
    </i>
    <i r="4">
      <x v="90"/>
    </i>
    <i r="5">
      <x v="130"/>
    </i>
    <i r="6">
      <x v="43"/>
    </i>
    <i r="7">
      <x v="592"/>
    </i>
    <i r="8">
      <x v="94"/>
    </i>
    <i r="9">
      <x v="196"/>
    </i>
    <i r="10">
      <x v="2"/>
    </i>
    <i r="11">
      <x/>
    </i>
    <i r="12">
      <x v="17"/>
    </i>
    <i r="4">
      <x v="91"/>
    </i>
    <i r="5">
      <x v="130"/>
    </i>
    <i r="6">
      <x v="43"/>
    </i>
    <i r="7">
      <x v="592"/>
    </i>
    <i r="8">
      <x v="96"/>
    </i>
    <i r="9">
      <x v="196"/>
    </i>
    <i r="10">
      <x v="2"/>
    </i>
    <i r="11">
      <x/>
    </i>
    <i r="12">
      <x v="17"/>
    </i>
    <i r="2">
      <x v="81"/>
    </i>
    <i r="3">
      <x v="15"/>
    </i>
    <i r="4">
      <x v="45"/>
    </i>
    <i r="5">
      <x v="130"/>
    </i>
    <i r="6">
      <x v="43"/>
    </i>
    <i r="7">
      <x v="592"/>
    </i>
    <i r="8">
      <x v="155"/>
    </i>
    <i r="9">
      <x v="196"/>
    </i>
    <i r="10">
      <x v="2"/>
    </i>
    <i r="11">
      <x v="29"/>
    </i>
    <i r="12">
      <x v="15"/>
    </i>
    <i r="2">
      <x v="96"/>
    </i>
    <i r="3">
      <x v="15"/>
    </i>
    <i r="4">
      <x/>
    </i>
    <i r="5">
      <x/>
    </i>
    <i r="6">
      <x v="43"/>
    </i>
    <i r="7">
      <x v="548"/>
    </i>
    <i r="8">
      <x v="319"/>
    </i>
    <i r="9">
      <x v="92"/>
    </i>
    <i r="10">
      <x/>
    </i>
    <i r="11">
      <x v="14"/>
    </i>
    <i r="12">
      <x v="17"/>
    </i>
    <i r="2">
      <x v="119"/>
    </i>
    <i r="3">
      <x v="15"/>
    </i>
    <i r="4">
      <x/>
    </i>
    <i r="5">
      <x v="130"/>
    </i>
    <i r="6">
      <x v="43"/>
    </i>
    <i r="7">
      <x v="592"/>
    </i>
    <i r="8">
      <x v="65"/>
    </i>
    <i r="9">
      <x v="196"/>
    </i>
    <i r="10">
      <x v="2"/>
    </i>
    <i r="11">
      <x v="40"/>
    </i>
    <i r="12">
      <x v="17"/>
    </i>
    <i r="2">
      <x v="133"/>
    </i>
    <i r="3">
      <x v="15"/>
    </i>
    <i r="4">
      <x v="117"/>
    </i>
    <i r="5">
      <x v="130"/>
    </i>
    <i r="6">
      <x v="43"/>
    </i>
    <i r="7">
      <x v="592"/>
    </i>
    <i r="8">
      <x v="176"/>
    </i>
    <i r="9">
      <x v="196"/>
    </i>
    <i r="10">
      <x v="2"/>
    </i>
    <i r="11">
      <x/>
    </i>
    <i r="12">
      <x v="17"/>
    </i>
    <i r="2">
      <x v="135"/>
    </i>
    <i r="3">
      <x v="15"/>
    </i>
    <i r="4">
      <x v="56"/>
    </i>
    <i r="5">
      <x v="130"/>
    </i>
    <i r="6">
      <x v="43"/>
    </i>
    <i r="7">
      <x v="592"/>
    </i>
    <i r="8">
      <x v="87"/>
    </i>
    <i r="9">
      <x v="196"/>
    </i>
    <i r="10">
      <x v="2"/>
    </i>
    <i r="11">
      <x v="40"/>
    </i>
    <i r="12">
      <x v="17"/>
    </i>
    <i r="2">
      <x v="136"/>
    </i>
    <i r="3">
      <x v="15"/>
    </i>
    <i r="4">
      <x v="67"/>
    </i>
    <i r="5">
      <x v="112"/>
    </i>
    <i r="6">
      <x v="10"/>
    </i>
    <i r="7">
      <x v="363"/>
    </i>
    <i r="8">
      <x v="319"/>
    </i>
    <i r="9">
      <x v="196"/>
    </i>
    <i r="10">
      <x v="6"/>
    </i>
    <i r="11">
      <x v="51"/>
    </i>
    <i r="12">
      <x v="17"/>
    </i>
    <i r="2">
      <x v="137"/>
    </i>
    <i r="3">
      <x v="15"/>
    </i>
    <i r="4">
      <x v="54"/>
    </i>
    <i r="5">
      <x v="53"/>
    </i>
    <i r="6">
      <x v="19"/>
    </i>
    <i r="7">
      <x v="576"/>
    </i>
    <i r="8">
      <x v="319"/>
    </i>
    <i r="9">
      <x v="196"/>
    </i>
    <i r="10">
      <x v="6"/>
    </i>
    <i r="11">
      <x v="51"/>
    </i>
    <i r="12">
      <x v="17"/>
    </i>
    <i r="2">
      <x v="140"/>
    </i>
    <i r="3">
      <x v="15"/>
    </i>
    <i r="4">
      <x/>
    </i>
    <i r="5">
      <x v="130"/>
    </i>
    <i r="6">
      <x v="43"/>
    </i>
    <i r="7">
      <x v="592"/>
    </i>
    <i r="8">
      <x v="65"/>
    </i>
    <i r="9">
      <x v="196"/>
    </i>
    <i r="10">
      <x v="2"/>
    </i>
    <i r="11">
      <x v="40"/>
    </i>
    <i r="12">
      <x v="17"/>
    </i>
    <i r="2">
      <x v="142"/>
    </i>
    <i r="3">
      <x v="15"/>
    </i>
    <i r="4">
      <x v="100"/>
    </i>
    <i r="5">
      <x v="28"/>
    </i>
    <i r="6">
      <x v="43"/>
    </i>
    <i r="7">
      <x v="373"/>
    </i>
    <i r="8">
      <x v="319"/>
    </i>
    <i r="9">
      <x v="196"/>
    </i>
    <i r="10">
      <x v="1"/>
    </i>
    <i r="11">
      <x v="19"/>
    </i>
    <i r="12">
      <x v="14"/>
    </i>
    <i r="2">
      <x v="155"/>
    </i>
    <i r="3">
      <x v="15"/>
    </i>
    <i r="4">
      <x/>
    </i>
    <i r="5">
      <x v="130"/>
    </i>
    <i r="6">
      <x v="43"/>
    </i>
    <i r="7">
      <x v="434"/>
    </i>
    <i r="8">
      <x v="218"/>
    </i>
    <i r="9">
      <x v="196"/>
    </i>
    <i r="10">
      <x v="3"/>
    </i>
    <i r="11">
      <x v="11"/>
    </i>
    <i r="12">
      <x v="17"/>
    </i>
    <i r="2">
      <x v="173"/>
    </i>
    <i r="3">
      <x v="15"/>
    </i>
    <i r="4">
      <x/>
    </i>
    <i r="5">
      <x v="130"/>
    </i>
    <i r="6">
      <x v="43"/>
    </i>
    <i r="7">
      <x v="592"/>
    </i>
    <i r="8">
      <x v="65"/>
    </i>
    <i r="9">
      <x v="196"/>
    </i>
    <i r="10">
      <x v="2"/>
    </i>
    <i r="11">
      <x v="40"/>
    </i>
    <i r="12">
      <x v="17"/>
    </i>
    <i r="2">
      <x v="182"/>
    </i>
    <i r="3">
      <x v="15"/>
    </i>
    <i r="4">
      <x v="49"/>
    </i>
    <i r="5">
      <x v="23"/>
    </i>
    <i r="6">
      <x v="43"/>
    </i>
    <i r="7">
      <x v="198"/>
    </i>
    <i r="8">
      <x v="319"/>
    </i>
    <i r="9">
      <x v="196"/>
    </i>
    <i r="10">
      <x v="1"/>
    </i>
    <i r="11">
      <x v="9"/>
    </i>
    <i r="12">
      <x v="15"/>
    </i>
    <i r="2">
      <x v="185"/>
    </i>
    <i r="3">
      <x v="15"/>
    </i>
    <i r="4">
      <x v="49"/>
    </i>
    <i r="5">
      <x v="130"/>
    </i>
    <i r="6">
      <x v="43"/>
    </i>
    <i r="7">
      <x v="592"/>
    </i>
    <i r="8">
      <x v="49"/>
    </i>
    <i r="9">
      <x v="196"/>
    </i>
    <i r="10">
      <x v="3"/>
    </i>
    <i r="11">
      <x v="30"/>
    </i>
    <i r="12">
      <x v="3"/>
    </i>
    <i r="4">
      <x v="59"/>
    </i>
    <i r="5">
      <x v="130"/>
    </i>
    <i r="6">
      <x v="43"/>
    </i>
    <i r="7">
      <x v="592"/>
    </i>
    <i r="8">
      <x v="47"/>
    </i>
    <i r="9">
      <x v="196"/>
    </i>
    <i r="10">
      <x v="3"/>
    </i>
    <i r="11">
      <x v="30"/>
    </i>
    <i r="12">
      <x v="3"/>
    </i>
    <i r="4">
      <x v="66"/>
    </i>
    <i r="5">
      <x v="130"/>
    </i>
    <i r="6">
      <x v="43"/>
    </i>
    <i r="7">
      <x v="592"/>
    </i>
    <i r="8">
      <x v="263"/>
    </i>
    <i r="9">
      <x v="196"/>
    </i>
    <i r="10">
      <x v="3"/>
    </i>
    <i r="11">
      <x v="30"/>
    </i>
    <i r="12">
      <x v="3"/>
    </i>
    <i r="4">
      <x v="69"/>
    </i>
    <i r="5">
      <x v="130"/>
    </i>
    <i r="6">
      <x v="43"/>
    </i>
    <i r="7">
      <x v="592"/>
    </i>
    <i r="8">
      <x v="315"/>
    </i>
    <i r="9">
      <x v="196"/>
    </i>
    <i r="10">
      <x v="3"/>
    </i>
    <i r="11">
      <x v="30"/>
    </i>
    <i r="12">
      <x v="3"/>
    </i>
    <i r="2">
      <x v="188"/>
    </i>
    <i r="3">
      <x v="3"/>
    </i>
    <i r="4">
      <x v="68"/>
    </i>
    <i r="5">
      <x v="98"/>
    </i>
    <i r="6">
      <x v="43"/>
    </i>
    <i r="7">
      <x v="359"/>
    </i>
    <i r="8">
      <x v="319"/>
    </i>
    <i r="9">
      <x v="45"/>
    </i>
    <i r="10">
      <x/>
    </i>
    <i r="11">
      <x v="13"/>
    </i>
    <i r="12">
      <x v="17"/>
    </i>
    <i r="2">
      <x v="195"/>
    </i>
    <i r="3">
      <x v="15"/>
    </i>
    <i r="4">
      <x v="89"/>
    </i>
    <i r="5">
      <x v="66"/>
    </i>
    <i r="6">
      <x v="43"/>
    </i>
    <i r="7">
      <x v="61"/>
    </i>
    <i r="8">
      <x v="319"/>
    </i>
    <i r="9">
      <x v="196"/>
    </i>
    <i r="10">
      <x v="6"/>
    </i>
    <i r="11">
      <x v="50"/>
    </i>
    <i r="12">
      <x v="15"/>
    </i>
    <i r="2">
      <x v="206"/>
    </i>
    <i r="3">
      <x v="15"/>
    </i>
    <i r="4">
      <x v="96"/>
    </i>
    <i r="5">
      <x v="106"/>
    </i>
    <i r="6">
      <x v="43"/>
    </i>
    <i r="7">
      <x v="209"/>
    </i>
    <i r="8">
      <x v="319"/>
    </i>
    <i r="9">
      <x v="196"/>
    </i>
    <i r="10">
      <x v="3"/>
    </i>
    <i r="11">
      <x v="35"/>
    </i>
    <i r="12">
      <x v="17"/>
    </i>
    <i r="2">
      <x v="214"/>
    </i>
    <i r="3">
      <x v="11"/>
    </i>
    <i r="4">
      <x v="69"/>
    </i>
    <i r="5">
      <x v="123"/>
    </i>
    <i r="6">
      <x v="43"/>
    </i>
    <i r="7">
      <x v="442"/>
    </i>
    <i r="8">
      <x v="319"/>
    </i>
    <i r="9">
      <x v="196"/>
    </i>
    <i r="10">
      <x/>
    </i>
    <i r="11">
      <x v="2"/>
    </i>
    <i r="12">
      <x v="17"/>
    </i>
    <i r="2">
      <x v="221"/>
    </i>
    <i r="3">
      <x v="1"/>
    </i>
    <i r="4">
      <x v="69"/>
    </i>
    <i r="5">
      <x v="110"/>
    </i>
    <i r="6">
      <x v="43"/>
    </i>
    <i r="7">
      <x v="566"/>
    </i>
    <i r="8">
      <x v="319"/>
    </i>
    <i r="9">
      <x v="49"/>
    </i>
    <i r="10">
      <x/>
    </i>
    <i r="11">
      <x v="13"/>
    </i>
    <i r="12">
      <x v="17"/>
    </i>
    <i r="2">
      <x v="223"/>
    </i>
    <i r="3">
      <x v="3"/>
    </i>
    <i r="4">
      <x v="109"/>
    </i>
    <i r="5">
      <x v="130"/>
    </i>
    <i r="6">
      <x v="43"/>
    </i>
    <i r="7">
      <x v="182"/>
    </i>
    <i r="8">
      <x v="319"/>
    </i>
    <i r="9">
      <x v="92"/>
    </i>
    <i r="10">
      <x/>
    </i>
    <i r="11">
      <x v="27"/>
    </i>
    <i r="12">
      <x v="17"/>
    </i>
    <i r="3">
      <x v="12"/>
    </i>
    <i r="4">
      <x v="15"/>
    </i>
    <i r="5">
      <x v="38"/>
    </i>
    <i r="6">
      <x v="43"/>
    </i>
    <i r="7">
      <x v="403"/>
    </i>
    <i r="8">
      <x v="319"/>
    </i>
    <i r="9">
      <x v="196"/>
    </i>
    <i r="10">
      <x/>
    </i>
    <i r="11">
      <x v="2"/>
    </i>
    <i r="12">
      <x v="17"/>
    </i>
    <i r="3">
      <x v="15"/>
    </i>
    <i r="4">
      <x v="8"/>
    </i>
    <i r="5">
      <x v="130"/>
    </i>
    <i r="6">
      <x v="43"/>
    </i>
    <i r="7">
      <x v="592"/>
    </i>
    <i r="8">
      <x v="83"/>
    </i>
    <i r="9">
      <x v="196"/>
    </i>
    <i r="10">
      <x v="2"/>
    </i>
    <i r="11">
      <x v="40"/>
    </i>
    <i r="12">
      <x v="17"/>
    </i>
    <i r="4">
      <x v="45"/>
    </i>
    <i r="5">
      <x v="31"/>
    </i>
    <i r="6">
      <x v="21"/>
    </i>
    <i r="7">
      <x v="563"/>
    </i>
    <i r="8">
      <x v="319"/>
    </i>
    <i r="9">
      <x v="196"/>
    </i>
    <i r="10">
      <x v="6"/>
    </i>
    <i r="11">
      <x v="51"/>
    </i>
    <i r="12">
      <x v="17"/>
    </i>
    <i r="4">
      <x v="55"/>
    </i>
    <i r="5">
      <x v="75"/>
    </i>
    <i r="6">
      <x v="43"/>
    </i>
    <i r="7">
      <x v="350"/>
    </i>
    <i r="8">
      <x v="319"/>
    </i>
    <i r="9">
      <x v="196"/>
    </i>
    <i r="10">
      <x v="6"/>
    </i>
    <i r="11">
      <x v="51"/>
    </i>
    <i r="12">
      <x v="17"/>
    </i>
    <i r="4">
      <x v="65"/>
    </i>
    <i r="5">
      <x v="45"/>
    </i>
    <i r="6">
      <x v="5"/>
    </i>
    <i r="7">
      <x v="371"/>
    </i>
    <i r="8">
      <x v="319"/>
    </i>
    <i r="9">
      <x v="196"/>
    </i>
    <i r="10">
      <x v="6"/>
    </i>
    <i r="11">
      <x v="51"/>
    </i>
    <i r="12">
      <x v="17"/>
    </i>
    <i r="2">
      <x v="225"/>
    </i>
    <i r="3">
      <x v="15"/>
    </i>
    <i r="4">
      <x v="8"/>
    </i>
    <i r="5">
      <x v="11"/>
    </i>
    <i r="6">
      <x v="19"/>
    </i>
    <i r="7">
      <x v="28"/>
    </i>
    <i r="8">
      <x v="319"/>
    </i>
    <i r="9">
      <x v="196"/>
    </i>
    <i r="10">
      <x v="6"/>
    </i>
    <i r="11">
      <x v="51"/>
    </i>
    <i r="12">
      <x v="17"/>
    </i>
    <i r="4">
      <x v="14"/>
    </i>
    <i r="5">
      <x/>
    </i>
    <i r="6">
      <x v="22"/>
    </i>
    <i r="7">
      <x v="574"/>
    </i>
    <i r="8">
      <x v="319"/>
    </i>
    <i r="9">
      <x v="196"/>
    </i>
    <i r="10">
      <x v="6"/>
    </i>
    <i r="11">
      <x v="51"/>
    </i>
    <i r="12">
      <x v="17"/>
    </i>
    <i r="4">
      <x v="35"/>
    </i>
    <i r="5">
      <x v="53"/>
    </i>
    <i r="6">
      <x v="19"/>
    </i>
    <i r="7">
      <x v="372"/>
    </i>
    <i r="8">
      <x v="319"/>
    </i>
    <i r="9">
      <x v="196"/>
    </i>
    <i r="10">
      <x v="6"/>
    </i>
    <i r="11">
      <x v="51"/>
    </i>
    <i r="12">
      <x v="17"/>
    </i>
    <i r="4">
      <x v="54"/>
    </i>
    <i r="5">
      <x v="102"/>
    </i>
    <i r="6">
      <x v="11"/>
    </i>
    <i r="7">
      <x v="488"/>
    </i>
    <i r="8">
      <x v="319"/>
    </i>
    <i r="9">
      <x v="196"/>
    </i>
    <i r="10">
      <x v="6"/>
    </i>
    <i r="11">
      <x v="51"/>
    </i>
    <i r="12">
      <x v="17"/>
    </i>
    <i r="4">
      <x v="57"/>
    </i>
    <i r="5">
      <x v="83"/>
    </i>
    <i r="6">
      <x v="43"/>
    </i>
    <i r="7">
      <x v="352"/>
    </i>
    <i r="8">
      <x v="319"/>
    </i>
    <i r="9">
      <x v="196"/>
    </i>
    <i r="10">
      <x v="6"/>
    </i>
    <i r="11">
      <x v="51"/>
    </i>
    <i r="12">
      <x v="17"/>
    </i>
    <i r="2">
      <x v="241"/>
    </i>
    <i r="3">
      <x v="15"/>
    </i>
    <i r="4">
      <x v="70"/>
    </i>
    <i r="5">
      <x v="130"/>
    </i>
    <i r="6">
      <x v="43"/>
    </i>
    <i r="7">
      <x v="592"/>
    </i>
    <i r="8">
      <x v="6"/>
    </i>
    <i r="9">
      <x v="196"/>
    </i>
    <i r="10">
      <x v="2"/>
    </i>
    <i r="11">
      <x v="40"/>
    </i>
    <i r="12">
      <x v="17"/>
    </i>
    <i r="2">
      <x v="242"/>
    </i>
    <i r="3">
      <x v="1"/>
    </i>
    <i r="4">
      <x v="54"/>
    </i>
    <i r="5">
      <x v="130"/>
    </i>
    <i r="6">
      <x v="36"/>
    </i>
    <i r="7">
      <x v="337"/>
    </i>
    <i r="8">
      <x v="319"/>
    </i>
    <i r="9">
      <x v="190"/>
    </i>
    <i r="10">
      <x v="6"/>
    </i>
    <i r="11">
      <x v="53"/>
    </i>
    <i r="12">
      <x v="15"/>
    </i>
    <i r="4">
      <x v="69"/>
    </i>
    <i r="5">
      <x v="130"/>
    </i>
    <i r="6">
      <x v="36"/>
    </i>
    <i r="7">
      <x v="320"/>
    </i>
    <i r="8">
      <x v="319"/>
    </i>
    <i r="9">
      <x v="190"/>
    </i>
    <i r="10">
      <x v="6"/>
    </i>
    <i r="11">
      <x v="53"/>
    </i>
    <i r="12">
      <x v="15"/>
    </i>
    <i r="3">
      <x v="3"/>
    </i>
    <i r="4">
      <x v="21"/>
    </i>
    <i r="5">
      <x v="130"/>
    </i>
    <i r="6">
      <x v="43"/>
    </i>
    <i r="7">
      <x v="443"/>
    </i>
    <i r="8">
      <x v="319"/>
    </i>
    <i r="9">
      <x v="153"/>
    </i>
    <i r="10">
      <x/>
    </i>
    <i r="11">
      <x v="7"/>
    </i>
    <i r="12">
      <x v="17"/>
    </i>
    <i r="4">
      <x v="40"/>
    </i>
    <i r="5">
      <x v="130"/>
    </i>
    <i r="6">
      <x v="43"/>
    </i>
    <i r="7">
      <x v="72"/>
    </i>
    <i r="8">
      <x v="319"/>
    </i>
    <i r="9">
      <x v="170"/>
    </i>
    <i r="10">
      <x/>
    </i>
    <i r="11">
      <x v="20"/>
    </i>
    <i r="12">
      <x v="17"/>
    </i>
    <i r="4">
      <x v="54"/>
    </i>
    <i r="5">
      <x v="130"/>
    </i>
    <i r="6">
      <x v="43"/>
    </i>
    <i r="7">
      <x v="440"/>
    </i>
    <i r="8">
      <x v="319"/>
    </i>
    <i r="9">
      <x v="170"/>
    </i>
    <i r="10">
      <x/>
    </i>
    <i r="11">
      <x v="20"/>
    </i>
    <i r="12">
      <x v="17"/>
    </i>
    <i r="4">
      <x v="55"/>
    </i>
    <i r="5">
      <x v="130"/>
    </i>
    <i r="6">
      <x v="33"/>
    </i>
    <i r="7">
      <x v="345"/>
    </i>
    <i r="8">
      <x v="319"/>
    </i>
    <i r="9">
      <x v="196"/>
    </i>
    <i r="10">
      <x v="6"/>
    </i>
    <i r="11">
      <x v="53"/>
    </i>
    <i r="12">
      <x v="15"/>
    </i>
    <i r="4">
      <x v="64"/>
    </i>
    <i r="5">
      <x v="130"/>
    </i>
    <i r="6">
      <x v="43"/>
    </i>
    <i r="7">
      <x v="445"/>
    </i>
    <i r="8">
      <x v="319"/>
    </i>
    <i r="9">
      <x v="153"/>
    </i>
    <i r="10">
      <x/>
    </i>
    <i r="11">
      <x v="7"/>
    </i>
    <i r="12">
      <x v="17"/>
    </i>
    <i r="4">
      <x v="66"/>
    </i>
    <i r="5">
      <x v="130"/>
    </i>
    <i r="6">
      <x v="43"/>
    </i>
    <i r="7">
      <x v="358"/>
    </i>
    <i r="8">
      <x v="319"/>
    </i>
    <i r="9">
      <x v="153"/>
    </i>
    <i r="10">
      <x/>
    </i>
    <i r="11">
      <x v="7"/>
    </i>
    <i r="12">
      <x v="17"/>
    </i>
    <i r="4">
      <x v="67"/>
    </i>
    <i r="5">
      <x v="130"/>
    </i>
    <i r="6">
      <x v="38"/>
    </i>
    <i r="7">
      <x v="321"/>
    </i>
    <i r="8">
      <x v="319"/>
    </i>
    <i r="9">
      <x v="190"/>
    </i>
    <i r="10">
      <x v="6"/>
    </i>
    <i r="11">
      <x v="53"/>
    </i>
    <i r="12">
      <x v="15"/>
    </i>
    <i r="4">
      <x v="117"/>
    </i>
    <i r="5">
      <x v="119"/>
    </i>
    <i r="6">
      <x v="43"/>
    </i>
    <i r="7">
      <x v="408"/>
    </i>
    <i r="8">
      <x v="319"/>
    </i>
    <i r="9">
      <x v="153"/>
    </i>
    <i r="10">
      <x/>
    </i>
    <i r="11">
      <x v="7"/>
    </i>
    <i r="12">
      <x v="17"/>
    </i>
    <i r="3">
      <x v="15"/>
    </i>
    <i r="4">
      <x/>
    </i>
    <i r="5">
      <x v="130"/>
    </i>
    <i r="6">
      <x v="43"/>
    </i>
    <i r="7">
      <x v="474"/>
    </i>
    <i r="8">
      <x v="319"/>
    </i>
    <i r="9">
      <x v="196"/>
    </i>
    <i r="10">
      <x v="2"/>
    </i>
    <i r="11">
      <x v="36"/>
    </i>
    <i r="12">
      <x v="5"/>
    </i>
    <i r="7">
      <x v="482"/>
    </i>
    <i r="8">
      <x v="319"/>
    </i>
    <i r="9">
      <x v="196"/>
    </i>
    <i r="10">
      <x v="2"/>
    </i>
    <i r="11">
      <x v="36"/>
    </i>
    <i r="12">
      <x v="5"/>
    </i>
    <i r="7">
      <x v="592"/>
    </i>
    <i r="8">
      <x v="252"/>
    </i>
    <i r="9">
      <x v="196"/>
    </i>
    <i r="10">
      <x v="2"/>
    </i>
    <i r="11">
      <x v="25"/>
    </i>
    <i r="12">
      <x/>
    </i>
    <i r="4">
      <x v="8"/>
    </i>
    <i r="5">
      <x v="130"/>
    </i>
    <i r="6">
      <x v="43"/>
    </i>
    <i r="7">
      <x v="295"/>
    </i>
    <i r="8">
      <x v="319"/>
    </i>
    <i r="9">
      <x v="196"/>
    </i>
    <i r="10">
      <x v="1"/>
    </i>
    <i r="11">
      <x v="18"/>
    </i>
    <i r="12">
      <x v="15"/>
    </i>
    <i r="7">
      <x v="592"/>
    </i>
    <i r="8">
      <x v="140"/>
    </i>
    <i r="9">
      <x v="196"/>
    </i>
    <i r="10">
      <x v="2"/>
    </i>
    <i r="11">
      <x v="25"/>
    </i>
    <i r="12">
      <x/>
    </i>
    <i r="4">
      <x v="19"/>
    </i>
    <i r="5">
      <x v="130"/>
    </i>
    <i r="6">
      <x v="43"/>
    </i>
    <i r="7">
      <x v="14"/>
    </i>
    <i r="8">
      <x v="319"/>
    </i>
    <i r="9">
      <x v="59"/>
    </i>
    <i r="10">
      <x/>
    </i>
    <i r="11">
      <x v="6"/>
    </i>
    <i r="12">
      <x v="17"/>
    </i>
    <i r="4">
      <x v="23"/>
    </i>
    <i r="5">
      <x v="46"/>
    </i>
    <i r="6">
      <x v="43"/>
    </i>
    <i r="7">
      <x v="592"/>
    </i>
    <i r="8">
      <x v="319"/>
    </i>
    <i r="9">
      <x v="196"/>
    </i>
    <i r="10">
      <x v="1"/>
    </i>
    <i r="11">
      <x v="18"/>
    </i>
    <i r="12">
      <x v="15"/>
    </i>
    <i r="4">
      <x v="30"/>
    </i>
    <i r="5">
      <x v="130"/>
    </i>
    <i r="6">
      <x v="43"/>
    </i>
    <i r="7">
      <x v="592"/>
    </i>
    <i r="8">
      <x v="257"/>
    </i>
    <i r="9">
      <x v="196"/>
    </i>
    <i r="10">
      <x v="3"/>
    </i>
    <i r="11">
      <x v="30"/>
    </i>
    <i r="12">
      <x v="3"/>
    </i>
    <i r="4">
      <x v="45"/>
    </i>
    <i r="5">
      <x v="130"/>
    </i>
    <i r="6">
      <x v="43"/>
    </i>
    <i r="7">
      <x v="184"/>
    </i>
    <i r="8">
      <x v="158"/>
    </i>
    <i r="9">
      <x v="196"/>
    </i>
    <i r="10">
      <x v="3"/>
    </i>
    <i r="11">
      <x v="34"/>
    </i>
    <i r="12">
      <x v="15"/>
    </i>
    <i r="4">
      <x v="59"/>
    </i>
    <i r="5">
      <x v="130"/>
    </i>
    <i r="6">
      <x v="43"/>
    </i>
    <i r="7">
      <x v="469"/>
    </i>
    <i r="8">
      <x v="319"/>
    </i>
    <i r="9">
      <x v="196"/>
    </i>
    <i r="10">
      <x v="1"/>
    </i>
    <i r="11">
      <x v="32"/>
    </i>
    <i r="12">
      <x v="15"/>
    </i>
    <i r="7">
      <x v="592"/>
    </i>
    <i r="8">
      <x v="48"/>
    </i>
    <i r="9">
      <x v="196"/>
    </i>
    <i r="10">
      <x v="3"/>
    </i>
    <i r="11">
      <x v="30"/>
    </i>
    <i r="12">
      <x v="3"/>
    </i>
    <i r="4">
      <x v="63"/>
    </i>
    <i r="5">
      <x v="130"/>
    </i>
    <i r="6">
      <x v="43"/>
    </i>
    <i r="7">
      <x v="11"/>
    </i>
    <i r="8">
      <x v="319"/>
    </i>
    <i r="9">
      <x v="60"/>
    </i>
    <i r="10">
      <x/>
    </i>
    <i r="11">
      <x v="6"/>
    </i>
    <i r="12">
      <x v="17"/>
    </i>
    <i r="7">
      <x v="592"/>
    </i>
    <i r="8">
      <x v="191"/>
    </i>
    <i r="9">
      <x v="196"/>
    </i>
    <i r="10">
      <x v="2"/>
    </i>
    <i r="11">
      <x v="25"/>
    </i>
    <i r="12">
      <x/>
    </i>
    <i r="8">
      <x v="229"/>
    </i>
    <i r="9">
      <x v="196"/>
    </i>
    <i r="10">
      <x v="2"/>
    </i>
    <i r="11">
      <x v="25"/>
    </i>
    <i r="12">
      <x/>
    </i>
    <i r="4">
      <x v="64"/>
    </i>
    <i r="5">
      <x v="130"/>
    </i>
    <i r="6">
      <x v="43"/>
    </i>
    <i r="7">
      <x v="592"/>
    </i>
    <i r="8">
      <x v="117"/>
    </i>
    <i r="9">
      <x v="196"/>
    </i>
    <i r="10">
      <x v="2"/>
    </i>
    <i r="11">
      <x v="25"/>
    </i>
    <i r="12">
      <x v="12"/>
    </i>
    <i r="8">
      <x v="265"/>
    </i>
    <i r="9">
      <x v="196"/>
    </i>
    <i r="10">
      <x v="3"/>
    </i>
    <i r="11">
      <x v="30"/>
    </i>
    <i r="12">
      <x v="3"/>
    </i>
    <i r="4">
      <x v="66"/>
    </i>
    <i r="5">
      <x v="130"/>
    </i>
    <i r="6">
      <x v="43"/>
    </i>
    <i r="7">
      <x v="592"/>
    </i>
    <i r="8">
      <x v="118"/>
    </i>
    <i r="9">
      <x v="196"/>
    </i>
    <i r="10">
      <x v="2"/>
    </i>
    <i r="11">
      <x v="25"/>
    </i>
    <i r="12">
      <x v="12"/>
    </i>
    <i r="4">
      <x v="67"/>
    </i>
    <i r="5">
      <x v="130"/>
    </i>
    <i r="6">
      <x v="43"/>
    </i>
    <i r="7">
      <x v="311"/>
    </i>
    <i r="8">
      <x v="10"/>
    </i>
    <i r="9">
      <x v="196"/>
    </i>
    <i r="10">
      <x v="3"/>
    </i>
    <i r="11">
      <x v="34"/>
    </i>
    <i r="12">
      <x v="15"/>
    </i>
    <i r="4">
      <x v="68"/>
    </i>
    <i r="5">
      <x v="130"/>
    </i>
    <i r="6">
      <x v="43"/>
    </i>
    <i r="7">
      <x v="2"/>
    </i>
    <i r="8">
      <x v="319"/>
    </i>
    <i r="9">
      <x v="41"/>
    </i>
    <i r="10">
      <x/>
    </i>
    <i r="11">
      <x v="6"/>
    </i>
    <i r="12">
      <x v="17"/>
    </i>
    <i r="4">
      <x v="69"/>
    </i>
    <i r="5">
      <x v="130"/>
    </i>
    <i r="6">
      <x v="43"/>
    </i>
    <i r="7">
      <x v="592"/>
    </i>
    <i r="8">
      <x v="269"/>
    </i>
    <i r="9">
      <x v="196"/>
    </i>
    <i r="10">
      <x v="3"/>
    </i>
    <i r="11">
      <x v="30"/>
    </i>
    <i r="12">
      <x v="3"/>
    </i>
    <i r="8">
      <x v="271"/>
    </i>
    <i r="9">
      <x v="196"/>
    </i>
    <i r="10">
      <x v="3"/>
    </i>
    <i r="11">
      <x v="30"/>
    </i>
    <i r="12">
      <x v="3"/>
    </i>
    <i r="4">
      <x v="90"/>
    </i>
    <i r="5">
      <x v="130"/>
    </i>
    <i r="6">
      <x v="43"/>
    </i>
    <i r="7">
      <x v="592"/>
    </i>
    <i r="8">
      <x v="116"/>
    </i>
    <i r="9">
      <x v="196"/>
    </i>
    <i r="10">
      <x v="2"/>
    </i>
    <i r="11">
      <x v="36"/>
    </i>
    <i r="12">
      <x v="15"/>
    </i>
    <i r="8">
      <x v="184"/>
    </i>
    <i r="9">
      <x v="196"/>
    </i>
    <i r="10">
      <x v="2"/>
    </i>
    <i r="11">
      <x v="36"/>
    </i>
    <i r="12">
      <x v="14"/>
    </i>
    <i r="4">
      <x v="97"/>
    </i>
    <i r="5">
      <x v="130"/>
    </i>
    <i r="6">
      <x v="43"/>
    </i>
    <i r="7">
      <x v="592"/>
    </i>
    <i r="8">
      <x v="114"/>
    </i>
    <i r="9">
      <x v="196"/>
    </i>
    <i r="10">
      <x v="2"/>
    </i>
    <i r="11">
      <x v="36"/>
    </i>
    <i r="12">
      <x v="15"/>
    </i>
    <i r="4">
      <x v="98"/>
    </i>
    <i r="5">
      <x v="130"/>
    </i>
    <i r="6">
      <x v="43"/>
    </i>
    <i r="7">
      <x v="592"/>
    </i>
    <i r="8">
      <x v="115"/>
    </i>
    <i r="9">
      <x v="196"/>
    </i>
    <i r="10">
      <x v="2"/>
    </i>
    <i r="11">
      <x v="36"/>
    </i>
    <i r="12">
      <x v="15"/>
    </i>
    <i r="4">
      <x v="117"/>
    </i>
    <i r="5">
      <x/>
    </i>
    <i r="6">
      <x v="43"/>
    </i>
    <i r="7">
      <x v="592"/>
    </i>
    <i r="8">
      <x v="319"/>
    </i>
    <i r="9">
      <x v="196"/>
    </i>
    <i r="10">
      <x v="1"/>
    </i>
    <i r="11">
      <x v="18"/>
    </i>
    <i r="12">
      <x v="15"/>
    </i>
    <i r="5">
      <x v="60"/>
    </i>
    <i r="6">
      <x v="43"/>
    </i>
    <i r="7">
      <x v="592"/>
    </i>
    <i r="8">
      <x v="319"/>
    </i>
    <i r="9">
      <x v="196"/>
    </i>
    <i r="10">
      <x v="1"/>
    </i>
    <i r="11">
      <x v="3"/>
    </i>
    <i r="12">
      <x v="15"/>
    </i>
    <i r="5">
      <x v="130"/>
    </i>
    <i r="6">
      <x v="43"/>
    </i>
    <i r="7">
      <x v="55"/>
    </i>
    <i r="8">
      <x v="319"/>
    </i>
    <i r="9">
      <x v="196"/>
    </i>
    <i r="10">
      <x v="4"/>
    </i>
    <i r="11">
      <x v="17"/>
    </i>
    <i r="12">
      <x v="17"/>
    </i>
    <i r="7">
      <x v="74"/>
    </i>
    <i r="8">
      <x v="319"/>
    </i>
    <i r="9">
      <x v="196"/>
    </i>
    <i r="10">
      <x v="4"/>
    </i>
    <i r="11">
      <x v="22"/>
    </i>
    <i r="12">
      <x v="15"/>
    </i>
    <i r="7">
      <x v="109"/>
    </i>
    <i r="8">
      <x v="319"/>
    </i>
    <i r="9">
      <x v="196"/>
    </i>
    <i r="10">
      <x v="1"/>
    </i>
    <i r="11">
      <x v="18"/>
    </i>
    <i r="12">
      <x v="15"/>
    </i>
    <i r="7">
      <x v="186"/>
    </i>
    <i r="8">
      <x v="319"/>
    </i>
    <i r="9">
      <x v="196"/>
    </i>
    <i r="10">
      <x v="4"/>
    </i>
    <i r="11">
      <x v="24"/>
    </i>
    <i r="12">
      <x v="17"/>
    </i>
    <i r="7">
      <x v="374"/>
    </i>
    <i r="8">
      <x v="319"/>
    </i>
    <i r="9">
      <x v="196"/>
    </i>
    <i r="10">
      <x v="4"/>
    </i>
    <i r="11">
      <x v="22"/>
    </i>
    <i r="12">
      <x v="15"/>
    </i>
    <i r="7">
      <x v="407"/>
    </i>
    <i r="8">
      <x v="319"/>
    </i>
    <i r="9">
      <x v="196"/>
    </i>
    <i r="10">
      <x v="6"/>
    </i>
    <i r="11">
      <x v="50"/>
    </i>
    <i r="12">
      <x v="14"/>
    </i>
    <i r="7">
      <x v="409"/>
    </i>
    <i r="8">
      <x v="319"/>
    </i>
    <i r="9">
      <x v="196"/>
    </i>
    <i r="10">
      <x v="4"/>
    </i>
    <i r="11">
      <x v="24"/>
    </i>
    <i r="12">
      <x v="17"/>
    </i>
    <i r="7">
      <x v="410"/>
    </i>
    <i r="8">
      <x v="231"/>
    </i>
    <i r="9">
      <x v="196"/>
    </i>
    <i r="10">
      <x v="4"/>
    </i>
    <i r="11">
      <x v="21"/>
    </i>
    <i r="12">
      <x v="15"/>
    </i>
    <i r="7">
      <x v="444"/>
    </i>
    <i r="8">
      <x v="319"/>
    </i>
    <i r="9">
      <x v="196"/>
    </i>
    <i r="10">
      <x v="4"/>
    </i>
    <i r="11">
      <x v="10"/>
    </i>
    <i r="12">
      <x v="17"/>
    </i>
    <i r="7">
      <x v="592"/>
    </i>
    <i r="8">
      <x v="1"/>
    </i>
    <i r="9">
      <x v="196"/>
    </i>
    <i r="10">
      <x v="2"/>
    </i>
    <i r="11">
      <x v="25"/>
    </i>
    <i r="12">
      <x v="12"/>
    </i>
    <i r="8">
      <x v="3"/>
    </i>
    <i r="9">
      <x v="196"/>
    </i>
    <i r="10">
      <x v="2"/>
    </i>
    <i r="11">
      <x v="25"/>
    </i>
    <i r="12">
      <x/>
    </i>
    <i r="8">
      <x v="319"/>
    </i>
    <i r="9">
      <x v="196"/>
    </i>
    <i r="10">
      <x v="2"/>
    </i>
    <i r="11">
      <x v="5"/>
    </i>
    <i r="12">
      <x v="9"/>
    </i>
    <i r="1">
      <x v="15"/>
    </i>
    <i r="2">
      <x v="168"/>
    </i>
    <i r="3">
      <x v="15"/>
    </i>
    <i r="4">
      <x/>
    </i>
    <i r="5">
      <x/>
    </i>
    <i r="6">
      <x v="43"/>
    </i>
    <i r="7">
      <x v="99"/>
    </i>
    <i r="8">
      <x v="319"/>
    </i>
    <i r="9">
      <x v="196"/>
    </i>
    <i r="10">
      <x v="6"/>
    </i>
    <i r="11">
      <x v="51"/>
    </i>
    <i r="12">
      <x v="17"/>
    </i>
    <i r="2">
      <x v="207"/>
    </i>
    <i r="3">
      <x v="15"/>
    </i>
    <i r="4">
      <x v="19"/>
    </i>
    <i r="5">
      <x v="130"/>
    </i>
    <i r="6">
      <x v="11"/>
    </i>
    <i r="7">
      <x v="438"/>
    </i>
    <i r="8">
      <x v="319"/>
    </i>
    <i r="9">
      <x v="196"/>
    </i>
    <i r="10">
      <x v="6"/>
    </i>
    <i r="11">
      <x v="51"/>
    </i>
    <i r="12">
      <x v="17"/>
    </i>
    <i r="2">
      <x v="242"/>
    </i>
    <i r="3">
      <x v="15"/>
    </i>
    <i r="4">
      <x v="46"/>
    </i>
    <i r="5">
      <x v="74"/>
    </i>
    <i r="6">
      <x v="43"/>
    </i>
    <i r="7">
      <x v="592"/>
    </i>
    <i r="8">
      <x/>
    </i>
    <i r="9">
      <x v="196"/>
    </i>
    <i r="10">
      <x v="2"/>
    </i>
    <i r="11">
      <x v="25"/>
    </i>
    <i r="12">
      <x v="12"/>
    </i>
    <i r="1">
      <x v="16"/>
    </i>
    <i r="2">
      <x v="3"/>
    </i>
    <i r="3">
      <x v="15"/>
    </i>
    <i r="4">
      <x/>
    </i>
    <i r="5">
      <x/>
    </i>
    <i r="6">
      <x v="43"/>
    </i>
    <i r="7">
      <x v="461"/>
    </i>
    <i r="8">
      <x v="319"/>
    </i>
    <i r="9">
      <x v="196"/>
    </i>
    <i r="10">
      <x v="1"/>
    </i>
    <i r="11">
      <x v="16"/>
    </i>
    <i r="12">
      <x v="15"/>
    </i>
    <i r="2">
      <x v="9"/>
    </i>
    <i r="3">
      <x v="8"/>
    </i>
    <i r="4">
      <x v="101"/>
    </i>
    <i r="5">
      <x v="130"/>
    </i>
    <i r="6">
      <x v="43"/>
    </i>
    <i r="7">
      <x v="450"/>
    </i>
    <i r="8">
      <x v="319"/>
    </i>
    <i r="9">
      <x v="125"/>
    </i>
    <i r="10">
      <x/>
    </i>
    <i r="11">
      <x v="27"/>
    </i>
    <i r="12">
      <x v="17"/>
    </i>
    <i r="3">
      <x v="9"/>
    </i>
    <i r="4">
      <x/>
    </i>
    <i r="5">
      <x v="130"/>
    </i>
    <i r="6">
      <x v="43"/>
    </i>
    <i r="7">
      <x v="167"/>
    </i>
    <i r="8">
      <x v="319"/>
    </i>
    <i r="9">
      <x v="125"/>
    </i>
    <i r="10">
      <x/>
    </i>
    <i r="11">
      <x v="27"/>
    </i>
    <i r="12">
      <x v="17"/>
    </i>
    <i r="4">
      <x v="101"/>
    </i>
    <i r="5">
      <x v="130"/>
    </i>
    <i r="6">
      <x v="43"/>
    </i>
    <i r="7">
      <x v="165"/>
    </i>
    <i r="8">
      <x v="319"/>
    </i>
    <i r="9">
      <x v="125"/>
    </i>
    <i r="10">
      <x/>
    </i>
    <i r="11">
      <x v="27"/>
    </i>
    <i r="12">
      <x v="17"/>
    </i>
    <i r="2">
      <x v="13"/>
    </i>
    <i r="3">
      <x v="15"/>
    </i>
    <i r="4">
      <x/>
    </i>
    <i r="5">
      <x v="70"/>
    </i>
    <i r="6">
      <x v="43"/>
    </i>
    <i r="7">
      <x v="471"/>
    </i>
    <i r="8">
      <x v="319"/>
    </i>
    <i r="9">
      <x v="196"/>
    </i>
    <i r="10">
      <x v="1"/>
    </i>
    <i r="11">
      <x v="9"/>
    </i>
    <i r="12">
      <x v="15"/>
    </i>
    <i r="2">
      <x v="16"/>
    </i>
    <i r="3">
      <x v="15"/>
    </i>
    <i r="4">
      <x v="44"/>
    </i>
    <i r="5">
      <x v="42"/>
    </i>
    <i r="6">
      <x v="7"/>
    </i>
    <i r="7">
      <x v="23"/>
    </i>
    <i r="8">
      <x v="319"/>
    </i>
    <i r="9">
      <x v="196"/>
    </i>
    <i r="10">
      <x v="6"/>
    </i>
    <i r="11">
      <x v="51"/>
    </i>
    <i r="12">
      <x v="17"/>
    </i>
    <i r="2">
      <x v="38"/>
    </i>
    <i r="3">
      <x v="15"/>
    </i>
    <i r="4">
      <x v="8"/>
    </i>
    <i r="5">
      <x v="130"/>
    </i>
    <i r="6">
      <x v="43"/>
    </i>
    <i r="7">
      <x v="592"/>
    </i>
    <i r="8">
      <x v="293"/>
    </i>
    <i r="9">
      <x v="196"/>
    </i>
    <i r="10">
      <x v="2"/>
    </i>
    <i r="11">
      <x v="25"/>
    </i>
    <i r="12">
      <x/>
    </i>
    <i r="2">
      <x v="39"/>
    </i>
    <i r="3">
      <x v="15"/>
    </i>
    <i r="4">
      <x/>
    </i>
    <i r="5">
      <x/>
    </i>
    <i r="6">
      <x v="13"/>
    </i>
    <i r="7">
      <x v="550"/>
    </i>
    <i r="8">
      <x v="319"/>
    </i>
    <i r="9">
      <x v="196"/>
    </i>
    <i r="10">
      <x v="6"/>
    </i>
    <i r="11">
      <x v="51"/>
    </i>
    <i r="12">
      <x v="17"/>
    </i>
    <i r="2">
      <x v="45"/>
    </i>
    <i r="3">
      <x v="15"/>
    </i>
    <i r="4">
      <x v="69"/>
    </i>
    <i r="5">
      <x v="130"/>
    </i>
    <i r="6">
      <x v="43"/>
    </i>
    <i r="7">
      <x v="142"/>
    </i>
    <i r="8">
      <x v="306"/>
    </i>
    <i r="9">
      <x v="196"/>
    </i>
    <i r="10">
      <x v="3"/>
    </i>
    <i r="11">
      <x v="11"/>
    </i>
    <i r="12">
      <x v="17"/>
    </i>
    <i r="2">
      <x v="52"/>
    </i>
    <i r="3">
      <x v="15"/>
    </i>
    <i r="4">
      <x v="69"/>
    </i>
    <i r="5">
      <x v="130"/>
    </i>
    <i r="6">
      <x v="43"/>
    </i>
    <i r="7">
      <x v="6"/>
    </i>
    <i r="8">
      <x v="207"/>
    </i>
    <i r="9">
      <x v="196"/>
    </i>
    <i r="10">
      <x v="3"/>
    </i>
    <i r="11">
      <x v="11"/>
    </i>
    <i r="12">
      <x v="17"/>
    </i>
    <i r="2">
      <x v="55"/>
    </i>
    <i r="3">
      <x v="2"/>
    </i>
    <i r="4">
      <x v="69"/>
    </i>
    <i r="5">
      <x v="126"/>
    </i>
    <i r="6">
      <x v="43"/>
    </i>
    <i r="7">
      <x v="448"/>
    </i>
    <i r="8">
      <x v="319"/>
    </i>
    <i r="9">
      <x v="196"/>
    </i>
    <i r="10">
      <x/>
    </i>
    <i r="11">
      <x v="2"/>
    </i>
    <i r="12">
      <x v="17"/>
    </i>
    <i r="2">
      <x v="62"/>
    </i>
    <i r="3">
      <x v="15"/>
    </i>
    <i r="4">
      <x/>
    </i>
    <i r="5">
      <x v="130"/>
    </i>
    <i r="6">
      <x v="43"/>
    </i>
    <i r="7">
      <x v="592"/>
    </i>
    <i r="8">
      <x v="120"/>
    </i>
    <i r="9">
      <x v="196"/>
    </i>
    <i r="10">
      <x v="2"/>
    </i>
    <i r="11">
      <x v="5"/>
    </i>
    <i r="12">
      <x v="15"/>
    </i>
    <i r="2">
      <x v="63"/>
    </i>
    <i r="3">
      <x v="15"/>
    </i>
    <i r="4">
      <x/>
    </i>
    <i r="5">
      <x/>
    </i>
    <i r="6">
      <x v="13"/>
    </i>
    <i r="7">
      <x v="361"/>
    </i>
    <i r="8">
      <x v="319"/>
    </i>
    <i r="9">
      <x v="196"/>
    </i>
    <i r="10">
      <x v="6"/>
    </i>
    <i r="11">
      <x v="51"/>
    </i>
    <i r="12">
      <x v="17"/>
    </i>
    <i r="2">
      <x v="69"/>
    </i>
    <i r="3">
      <x v="15"/>
    </i>
    <i r="4">
      <x v="117"/>
    </i>
    <i r="5">
      <x v="130"/>
    </i>
    <i r="6">
      <x v="43"/>
    </i>
    <i r="7">
      <x v="94"/>
    </i>
    <i r="8">
      <x v="319"/>
    </i>
    <i r="9">
      <x v="196"/>
    </i>
    <i r="10">
      <x/>
    </i>
    <i r="11">
      <x v="12"/>
    </i>
    <i r="12">
      <x v="17"/>
    </i>
    <i r="2">
      <x v="79"/>
    </i>
    <i r="3">
      <x v="15"/>
    </i>
    <i r="4">
      <x v="5"/>
    </i>
    <i r="5">
      <x v="130"/>
    </i>
    <i r="6">
      <x v="43"/>
    </i>
    <i r="7">
      <x v="7"/>
    </i>
    <i r="8">
      <x v="237"/>
    </i>
    <i r="9">
      <x v="196"/>
    </i>
    <i r="10">
      <x v="3"/>
    </i>
    <i r="11">
      <x v="11"/>
    </i>
    <i r="12">
      <x v="17"/>
    </i>
    <i r="4">
      <x v="8"/>
    </i>
    <i r="5">
      <x v="37"/>
    </i>
    <i r="6">
      <x v="43"/>
    </i>
    <i r="7">
      <x v="166"/>
    </i>
    <i r="8">
      <x v="319"/>
    </i>
    <i r="9">
      <x v="196"/>
    </i>
    <i r="10">
      <x v="1"/>
    </i>
    <i r="11">
      <x v="33"/>
    </i>
    <i r="12">
      <x v="15"/>
    </i>
    <i r="4">
      <x v="14"/>
    </i>
    <i r="5">
      <x v="2"/>
    </i>
    <i r="6">
      <x v="43"/>
    </i>
    <i r="7">
      <x v="95"/>
    </i>
    <i r="8">
      <x v="319"/>
    </i>
    <i r="9">
      <x v="196"/>
    </i>
    <i r="10">
      <x v="1"/>
    </i>
    <i r="11">
      <x v="33"/>
    </i>
    <i r="12">
      <x v="15"/>
    </i>
    <i r="4">
      <x v="32"/>
    </i>
    <i r="5">
      <x v="130"/>
    </i>
    <i r="6">
      <x v="43"/>
    </i>
    <i r="7">
      <x v="592"/>
    </i>
    <i r="8">
      <x v="278"/>
    </i>
    <i r="9">
      <x v="196"/>
    </i>
    <i r="10">
      <x v="2"/>
    </i>
    <i r="11">
      <x v="5"/>
    </i>
    <i r="12">
      <x v="15"/>
    </i>
    <i r="4">
      <x v="37"/>
    </i>
    <i r="5">
      <x v="130"/>
    </i>
    <i r="6">
      <x v="12"/>
    </i>
    <i r="7">
      <x v="275"/>
    </i>
    <i r="8">
      <x v="319"/>
    </i>
    <i r="9">
      <x v="196"/>
    </i>
    <i r="10">
      <x v="5"/>
    </i>
    <i r="11">
      <x v="23"/>
    </i>
    <i r="12">
      <x v="15"/>
    </i>
    <i r="4">
      <x v="43"/>
    </i>
    <i r="5">
      <x v="4"/>
    </i>
    <i r="6">
      <x v="43"/>
    </i>
    <i r="7">
      <x v="368"/>
    </i>
    <i r="8">
      <x v="319"/>
    </i>
    <i r="9">
      <x v="196"/>
    </i>
    <i r="10">
      <x v="1"/>
    </i>
    <i r="11">
      <x v="33"/>
    </i>
    <i r="12">
      <x v="15"/>
    </i>
    <i r="4">
      <x v="54"/>
    </i>
    <i r="5">
      <x v="125"/>
    </i>
    <i r="6">
      <x v="43"/>
    </i>
    <i r="7">
      <x v="592"/>
    </i>
    <i r="8">
      <x v="21"/>
    </i>
    <i r="9">
      <x v="196"/>
    </i>
    <i r="10">
      <x v="2"/>
    </i>
    <i r="11">
      <x/>
    </i>
    <i r="12">
      <x v="17"/>
    </i>
    <i r="4">
      <x v="60"/>
    </i>
    <i r="5">
      <x v="130"/>
    </i>
    <i r="6">
      <x v="43"/>
    </i>
    <i r="7">
      <x v="592"/>
    </i>
    <i r="8">
      <x v="119"/>
    </i>
    <i r="9">
      <x v="196"/>
    </i>
    <i r="10">
      <x v="2"/>
    </i>
    <i r="11">
      <x v="5"/>
    </i>
    <i r="12">
      <x v="15"/>
    </i>
    <i r="2">
      <x v="80"/>
    </i>
    <i r="3">
      <x v="15"/>
    </i>
    <i r="4">
      <x v="14"/>
    </i>
    <i r="5">
      <x v="130"/>
    </i>
    <i r="6">
      <x v="16"/>
    </i>
    <i r="7">
      <x v="276"/>
    </i>
    <i r="8">
      <x v="319"/>
    </i>
    <i r="9">
      <x v="196"/>
    </i>
    <i r="10">
      <x v="5"/>
    </i>
    <i r="11">
      <x v="23"/>
    </i>
    <i r="12">
      <x v="15"/>
    </i>
    <i r="2">
      <x v="81"/>
    </i>
    <i r="3">
      <x v="15"/>
    </i>
    <i r="4">
      <x/>
    </i>
    <i r="5">
      <x v="130"/>
    </i>
    <i r="6">
      <x v="43"/>
    </i>
    <i r="7">
      <x v="592"/>
    </i>
    <i r="8">
      <x v="295"/>
    </i>
    <i r="9">
      <x v="196"/>
    </i>
    <i r="10">
      <x v="2"/>
    </i>
    <i r="11">
      <x v="29"/>
    </i>
    <i r="12">
      <x v="13"/>
    </i>
    <i r="2">
      <x v="115"/>
    </i>
    <i r="3">
      <x v="15"/>
    </i>
    <i r="4">
      <x v="96"/>
    </i>
    <i r="5">
      <x v="103"/>
    </i>
    <i r="6">
      <x v="43"/>
    </i>
    <i r="7">
      <x v="210"/>
    </i>
    <i r="8">
      <x v="319"/>
    </i>
    <i r="9">
      <x v="196"/>
    </i>
    <i r="10">
      <x v="3"/>
    </i>
    <i r="11">
      <x v="35"/>
    </i>
    <i r="12">
      <x v="17"/>
    </i>
    <i r="2">
      <x v="118"/>
    </i>
    <i r="3">
      <x v="5"/>
    </i>
    <i r="4">
      <x v="5"/>
    </i>
    <i r="5">
      <x v="7"/>
    </i>
    <i r="6">
      <x v="43"/>
    </i>
    <i r="7">
      <x v="162"/>
    </i>
    <i r="8">
      <x v="319"/>
    </i>
    <i r="9">
      <x v="196"/>
    </i>
    <i r="10">
      <x/>
    </i>
    <i r="11">
      <x v="2"/>
    </i>
    <i r="12">
      <x v="17"/>
    </i>
    <i r="2">
      <x v="120"/>
    </i>
    <i r="3">
      <x v="15"/>
    </i>
    <i r="4">
      <x v="32"/>
    </i>
    <i r="5">
      <x v="130"/>
    </i>
    <i r="6">
      <x v="43"/>
    </i>
    <i r="7">
      <x v="177"/>
    </i>
    <i r="8">
      <x v="307"/>
    </i>
    <i r="9">
      <x v="196"/>
    </i>
    <i r="10">
      <x v="3"/>
    </i>
    <i r="11">
      <x v="11"/>
    </i>
    <i r="12">
      <x v="17"/>
    </i>
    <i r="2">
      <x v="141"/>
    </i>
    <i r="3">
      <x v="15"/>
    </i>
    <i r="4">
      <x/>
    </i>
    <i r="5">
      <x v="130"/>
    </i>
    <i r="6">
      <x v="43"/>
    </i>
    <i r="7">
      <x v="592"/>
    </i>
    <i r="8">
      <x v="294"/>
    </i>
    <i r="9">
      <x v="196"/>
    </i>
    <i r="10">
      <x v="2"/>
    </i>
    <i r="11">
      <x v="29"/>
    </i>
    <i r="12">
      <x v="15"/>
    </i>
    <i r="2">
      <x v="159"/>
    </i>
    <i r="3">
      <x v="15"/>
    </i>
    <i r="4">
      <x v="30"/>
    </i>
    <i r="5">
      <x/>
    </i>
    <i r="6">
      <x v="43"/>
    </i>
    <i r="7">
      <x v="100"/>
    </i>
    <i r="8">
      <x v="319"/>
    </i>
    <i r="9">
      <x v="196"/>
    </i>
    <i r="10">
      <x v="1"/>
    </i>
    <i r="11">
      <x v="16"/>
    </i>
    <i r="12">
      <x v="15"/>
    </i>
    <i r="2">
      <x v="160"/>
    </i>
    <i r="3">
      <x v="10"/>
    </i>
    <i r="4">
      <x v="69"/>
    </i>
    <i r="5">
      <x v="123"/>
    </i>
    <i r="6">
      <x v="43"/>
    </i>
    <i r="7">
      <x v="465"/>
    </i>
    <i r="8">
      <x v="319"/>
    </i>
    <i r="9">
      <x v="196"/>
    </i>
    <i r="10">
      <x/>
    </i>
    <i r="11">
      <x v="2"/>
    </i>
    <i r="12">
      <x v="17"/>
    </i>
    <i r="2">
      <x v="181"/>
    </i>
    <i r="3">
      <x v="15"/>
    </i>
    <i r="4">
      <x/>
    </i>
    <i r="5">
      <x v="130"/>
    </i>
    <i r="6">
      <x v="11"/>
    </i>
    <i r="7">
      <x v="509"/>
    </i>
    <i r="8">
      <x v="319"/>
    </i>
    <i r="9">
      <x v="196"/>
    </i>
    <i r="10">
      <x v="5"/>
    </i>
    <i r="11">
      <x v="23"/>
    </i>
    <i r="12">
      <x v="15"/>
    </i>
    <i r="2">
      <x v="197"/>
    </i>
    <i r="3">
      <x v="15"/>
    </i>
    <i r="4">
      <x v="69"/>
    </i>
    <i r="5">
      <x v="77"/>
    </i>
    <i r="6">
      <x v="7"/>
    </i>
    <i r="7">
      <x v="106"/>
    </i>
    <i r="8">
      <x v="319"/>
    </i>
    <i r="9">
      <x v="196"/>
    </i>
    <i r="10">
      <x v="6"/>
    </i>
    <i r="11">
      <x v="51"/>
    </i>
    <i r="12">
      <x v="17"/>
    </i>
    <i r="2">
      <x v="209"/>
    </i>
    <i r="3">
      <x v="15"/>
    </i>
    <i r="4">
      <x v="30"/>
    </i>
    <i r="5">
      <x v="130"/>
    </i>
    <i r="6">
      <x v="43"/>
    </i>
    <i r="7">
      <x v="534"/>
    </i>
    <i r="8">
      <x v="198"/>
    </i>
    <i r="9">
      <x v="196"/>
    </i>
    <i r="10">
      <x v="3"/>
    </i>
    <i r="11">
      <x v="11"/>
    </i>
    <i r="12">
      <x v="17"/>
    </i>
    <i r="2">
      <x v="212"/>
    </i>
    <i r="3">
      <x/>
    </i>
    <i r="4">
      <x v="54"/>
    </i>
    <i r="5">
      <x v="130"/>
    </i>
    <i r="6">
      <x v="43"/>
    </i>
    <i r="7">
      <x v="370"/>
    </i>
    <i r="8">
      <x v="319"/>
    </i>
    <i r="9">
      <x v="125"/>
    </i>
    <i r="10">
      <x/>
    </i>
    <i r="11">
      <x v="27"/>
    </i>
    <i r="12">
      <x v="17"/>
    </i>
    <i r="2">
      <x v="223"/>
    </i>
    <i r="3">
      <x v="3"/>
    </i>
    <i r="4">
      <x v="76"/>
    </i>
    <i r="5">
      <x v="130"/>
    </i>
    <i r="6">
      <x v="43"/>
    </i>
    <i r="7">
      <x v="467"/>
    </i>
    <i r="8">
      <x v="319"/>
    </i>
    <i r="9">
      <x v="125"/>
    </i>
    <i r="10">
      <x/>
    </i>
    <i r="11">
      <x v="27"/>
    </i>
    <i r="12">
      <x v="17"/>
    </i>
    <i r="4">
      <x v="108"/>
    </i>
    <i r="5">
      <x v="130"/>
    </i>
    <i r="6">
      <x v="43"/>
    </i>
    <i r="7">
      <x v="369"/>
    </i>
    <i r="8">
      <x v="319"/>
    </i>
    <i r="9">
      <x v="125"/>
    </i>
    <i r="10">
      <x/>
    </i>
    <i r="11">
      <x v="27"/>
    </i>
    <i r="12">
      <x v="17"/>
    </i>
    <i r="2">
      <x v="225"/>
    </i>
    <i r="3">
      <x v="13"/>
    </i>
    <i r="4">
      <x v="49"/>
    </i>
    <i r="5">
      <x v="127"/>
    </i>
    <i r="6">
      <x v="43"/>
    </i>
    <i r="7">
      <x v="163"/>
    </i>
    <i r="8">
      <x v="319"/>
    </i>
    <i r="9">
      <x v="196"/>
    </i>
    <i r="10">
      <x/>
    </i>
    <i r="11">
      <x v="2"/>
    </i>
    <i r="12">
      <x v="17"/>
    </i>
    <i r="2">
      <x v="230"/>
    </i>
    <i r="3">
      <x v="15"/>
    </i>
    <i r="4">
      <x v="63"/>
    </i>
    <i r="5">
      <x v="130"/>
    </i>
    <i r="6">
      <x v="43"/>
    </i>
    <i r="7">
      <x v="9"/>
    </i>
    <i r="8">
      <x v="206"/>
    </i>
    <i r="9">
      <x v="196"/>
    </i>
    <i r="10">
      <x v="3"/>
    </i>
    <i r="11">
      <x v="11"/>
    </i>
    <i r="12">
      <x v="17"/>
    </i>
    <i r="2">
      <x v="242"/>
    </i>
    <i r="3">
      <x v="3"/>
    </i>
    <i r="4">
      <x v="6"/>
    </i>
    <i r="5">
      <x v="130"/>
    </i>
    <i r="6">
      <x v="43"/>
    </i>
    <i r="7">
      <x v="552"/>
    </i>
    <i r="8">
      <x v="319"/>
    </i>
    <i r="9">
      <x v="161"/>
    </i>
    <i r="10">
      <x/>
    </i>
    <i r="11">
      <x v="7"/>
    </i>
    <i r="12">
      <x v="17"/>
    </i>
    <i r="4">
      <x v="11"/>
    </i>
    <i r="5">
      <x v="130"/>
    </i>
    <i r="6">
      <x v="43"/>
    </i>
    <i r="7">
      <x v="176"/>
    </i>
    <i r="8">
      <x v="319"/>
    </i>
    <i r="9">
      <x v="169"/>
    </i>
    <i r="10">
      <x/>
    </i>
    <i r="11">
      <x v="20"/>
    </i>
    <i r="12">
      <x v="17"/>
    </i>
    <i r="4">
      <x v="21"/>
    </i>
    <i r="5">
      <x v="130"/>
    </i>
    <i r="6">
      <x v="43"/>
    </i>
    <i r="7">
      <x v="460"/>
    </i>
    <i r="8">
      <x v="319"/>
    </i>
    <i r="9">
      <x v="161"/>
    </i>
    <i r="10">
      <x/>
    </i>
    <i r="11">
      <x v="7"/>
    </i>
    <i r="12">
      <x v="17"/>
    </i>
    <i r="7">
      <x v="462"/>
    </i>
    <i r="8">
      <x v="319"/>
    </i>
    <i r="9">
      <x v="161"/>
    </i>
    <i r="10">
      <x/>
    </i>
    <i r="11">
      <x v="7"/>
    </i>
    <i r="12">
      <x v="17"/>
    </i>
    <i r="4">
      <x v="41"/>
    </i>
    <i r="5">
      <x v="130"/>
    </i>
    <i r="6">
      <x v="43"/>
    </i>
    <i r="7">
      <x v="553"/>
    </i>
    <i r="8">
      <x v="319"/>
    </i>
    <i r="9">
      <x v="161"/>
    </i>
    <i r="10">
      <x/>
    </i>
    <i r="11">
      <x v="7"/>
    </i>
    <i r="12">
      <x v="17"/>
    </i>
    <i r="4">
      <x v="45"/>
    </i>
    <i r="5">
      <x v="130"/>
    </i>
    <i r="6">
      <x v="43"/>
    </i>
    <i r="7">
      <x v="447"/>
    </i>
    <i r="8">
      <x v="319"/>
    </i>
    <i r="9">
      <x v="169"/>
    </i>
    <i r="10">
      <x/>
    </i>
    <i r="11">
      <x v="20"/>
    </i>
    <i r="12">
      <x v="17"/>
    </i>
    <i r="4">
      <x v="59"/>
    </i>
    <i r="5">
      <x v="130"/>
    </i>
    <i r="6">
      <x v="32"/>
    </i>
    <i r="7">
      <x v="526"/>
    </i>
    <i r="8">
      <x v="319"/>
    </i>
    <i r="9">
      <x v="196"/>
    </i>
    <i r="10">
      <x v="6"/>
    </i>
    <i r="11">
      <x v="53"/>
    </i>
    <i r="12">
      <x v="15"/>
    </i>
    <i r="4">
      <x v="63"/>
    </i>
    <i r="5">
      <x v="130"/>
    </i>
    <i r="6">
      <x v="29"/>
    </i>
    <i r="7">
      <x v="341"/>
    </i>
    <i r="8">
      <x v="319"/>
    </i>
    <i r="9">
      <x v="196"/>
    </i>
    <i r="10">
      <x v="6"/>
    </i>
    <i r="11">
      <x v="53"/>
    </i>
    <i r="12">
      <x v="15"/>
    </i>
    <i r="6">
      <x v="35"/>
    </i>
    <i r="7">
      <x v="323"/>
    </i>
    <i r="8">
      <x v="319"/>
    </i>
    <i r="9">
      <x v="196"/>
    </i>
    <i r="10">
      <x v="6"/>
    </i>
    <i r="11">
      <x v="53"/>
    </i>
    <i r="12">
      <x v="15"/>
    </i>
    <i r="4">
      <x v="64"/>
    </i>
    <i r="5">
      <x v="130"/>
    </i>
    <i r="6">
      <x v="32"/>
    </i>
    <i r="7">
      <x v="527"/>
    </i>
    <i r="8">
      <x v="319"/>
    </i>
    <i r="9">
      <x v="196"/>
    </i>
    <i r="10">
      <x v="6"/>
    </i>
    <i r="11">
      <x v="53"/>
    </i>
    <i r="12">
      <x v="15"/>
    </i>
    <i r="3">
      <x v="7"/>
    </i>
    <i r="4">
      <x/>
    </i>
    <i r="5">
      <x v="130"/>
    </i>
    <i r="6">
      <x v="23"/>
    </i>
    <i r="7">
      <x v="40"/>
    </i>
    <i r="8">
      <x v="319"/>
    </i>
    <i r="9">
      <x v="196"/>
    </i>
    <i r="10">
      <x v="6"/>
    </i>
    <i r="11">
      <x v="53"/>
    </i>
    <i r="12">
      <x v="8"/>
    </i>
    <i r="3">
      <x v="8"/>
    </i>
    <i r="4">
      <x/>
    </i>
    <i r="5">
      <x v="130"/>
    </i>
    <i r="6">
      <x v="22"/>
    </i>
    <i r="7">
      <x v="266"/>
    </i>
    <i r="8">
      <x v="319"/>
    </i>
    <i r="9">
      <x v="196"/>
    </i>
    <i r="10">
      <x v="6"/>
    </i>
    <i r="11">
      <x v="53"/>
    </i>
    <i r="12">
      <x v="7"/>
    </i>
    <i r="3">
      <x v="15"/>
    </i>
    <i r="4">
      <x/>
    </i>
    <i r="5">
      <x/>
    </i>
    <i r="6">
      <x v="13"/>
    </i>
    <i r="7">
      <x v="134"/>
    </i>
    <i r="8">
      <x v="319"/>
    </i>
    <i r="9">
      <x v="196"/>
    </i>
    <i r="10">
      <x v="6"/>
    </i>
    <i r="11">
      <x v="51"/>
    </i>
    <i r="12">
      <x v="17"/>
    </i>
    <i r="5">
      <x v="130"/>
    </i>
    <i r="6">
      <x v="43"/>
    </i>
    <i r="7">
      <x v="592"/>
    </i>
    <i r="8">
      <x v="28"/>
    </i>
    <i r="9">
      <x v="196"/>
    </i>
    <i r="10">
      <x v="3"/>
    </i>
    <i r="11">
      <x v="30"/>
    </i>
    <i r="12">
      <x v="5"/>
    </i>
    <i r="8">
      <x v="309"/>
    </i>
    <i r="9">
      <x v="196"/>
    </i>
    <i r="10">
      <x v="3"/>
    </i>
    <i r="11">
      <x v="30"/>
    </i>
    <i r="12">
      <x v="3"/>
    </i>
    <i r="4">
      <x v="46"/>
    </i>
    <i r="5">
      <x v="130"/>
    </i>
    <i r="6">
      <x v="43"/>
    </i>
    <i r="7">
      <x v="592"/>
    </i>
    <i r="8">
      <x v="234"/>
    </i>
    <i r="9">
      <x v="196"/>
    </i>
    <i r="10">
      <x v="2"/>
    </i>
    <i r="11">
      <x v="25"/>
    </i>
    <i r="12">
      <x/>
    </i>
    <i r="4">
      <x v="47"/>
    </i>
    <i r="5">
      <x v="130"/>
    </i>
    <i r="6">
      <x v="43"/>
    </i>
    <i r="7">
      <x v="592"/>
    </i>
    <i r="8">
      <x v="54"/>
    </i>
    <i r="9">
      <x v="196"/>
    </i>
    <i r="10">
      <x v="3"/>
    </i>
    <i r="11">
      <x v="30"/>
    </i>
    <i r="12">
      <x v="3"/>
    </i>
    <i r="4">
      <x v="49"/>
    </i>
    <i r="5">
      <x v="3"/>
    </i>
    <i r="6">
      <x v="43"/>
    </i>
    <i r="7">
      <x v="367"/>
    </i>
    <i r="8">
      <x v="319"/>
    </i>
    <i r="9">
      <x v="196"/>
    </i>
    <i r="10">
      <x v="1"/>
    </i>
    <i r="11">
      <x v="3"/>
    </i>
    <i r="12">
      <x v="15"/>
    </i>
    <i r="5">
      <x v="88"/>
    </i>
    <i r="6">
      <x v="43"/>
    </i>
    <i r="7">
      <x v="459"/>
    </i>
    <i r="8">
      <x v="319"/>
    </i>
    <i r="9">
      <x v="196"/>
    </i>
    <i r="10">
      <x v="1"/>
    </i>
    <i r="11">
      <x v="3"/>
    </i>
    <i r="12">
      <x v="15"/>
    </i>
    <i r="4">
      <x v="52"/>
    </i>
    <i r="5">
      <x v="130"/>
    </i>
    <i r="6">
      <x v="43"/>
    </i>
    <i r="7">
      <x v="592"/>
    </i>
    <i r="8">
      <x v="2"/>
    </i>
    <i r="9">
      <x v="196"/>
    </i>
    <i r="10">
      <x v="2"/>
    </i>
    <i r="11">
      <x v="25"/>
    </i>
    <i r="12">
      <x/>
    </i>
    <i r="4">
      <x v="58"/>
    </i>
    <i r="5">
      <x v="128"/>
    </i>
    <i r="6">
      <x v="43"/>
    </i>
    <i r="7">
      <x v="592"/>
    </i>
    <i r="8">
      <x v="319"/>
    </i>
    <i r="9">
      <x v="196"/>
    </i>
    <i r="10">
      <x/>
    </i>
    <i r="11">
      <x v="2"/>
    </i>
    <i r="12">
      <x v="17"/>
    </i>
    <i r="4">
      <x v="69"/>
    </i>
    <i r="5">
      <x v="22"/>
    </i>
    <i r="6">
      <x v="43"/>
    </i>
    <i r="7">
      <x v="366"/>
    </i>
    <i r="8">
      <x v="319"/>
    </i>
    <i r="9">
      <x v="196"/>
    </i>
    <i r="10">
      <x v="1"/>
    </i>
    <i r="11">
      <x v="3"/>
    </i>
    <i r="12">
      <x v="15"/>
    </i>
    <i r="4">
      <x v="112"/>
    </i>
    <i r="5">
      <x v="130"/>
    </i>
    <i r="6">
      <x v="43"/>
    </i>
    <i r="7">
      <x v="592"/>
    </i>
    <i r="8">
      <x v="235"/>
    </i>
    <i r="9">
      <x v="196"/>
    </i>
    <i r="10">
      <x v="2"/>
    </i>
    <i r="11">
      <x v="25"/>
    </i>
    <i r="12">
      <x/>
    </i>
    <i r="4">
      <x v="117"/>
    </i>
    <i r="5">
      <x v="130"/>
    </i>
    <i r="6">
      <x v="43"/>
    </i>
    <i r="7">
      <x v="105"/>
    </i>
    <i r="8">
      <x v="319"/>
    </i>
    <i r="9">
      <x v="196"/>
    </i>
    <i r="10">
      <x v="4"/>
    </i>
    <i r="11">
      <x v="22"/>
    </i>
    <i r="12">
      <x v="15"/>
    </i>
    <i r="7">
      <x v="191"/>
    </i>
    <i r="8">
      <x v="319"/>
    </i>
    <i r="9">
      <x v="196"/>
    </i>
    <i r="10">
      <x v="4"/>
    </i>
    <i r="11">
      <x v="17"/>
    </i>
    <i r="12">
      <x v="17"/>
    </i>
    <i r="7">
      <x v="535"/>
    </i>
    <i r="8">
      <x v="319"/>
    </i>
    <i r="9">
      <x v="196"/>
    </i>
    <i r="10">
      <x v="4"/>
    </i>
    <i r="11">
      <x v="22"/>
    </i>
    <i r="12">
      <x v="15"/>
    </i>
    <i r="7">
      <x v="592"/>
    </i>
    <i r="8">
      <x v="319"/>
    </i>
    <i r="9">
      <x v="196"/>
    </i>
    <i r="10">
      <x v="2"/>
    </i>
    <i r="11">
      <x v="5"/>
    </i>
    <i r="12">
      <x v="15"/>
    </i>
    <i r="1">
      <x v="17"/>
    </i>
    <i r="2">
      <x v="81"/>
    </i>
    <i r="3">
      <x v="15"/>
    </i>
    <i r="4">
      <x/>
    </i>
    <i r="5">
      <x v="130"/>
    </i>
    <i r="6">
      <x v="43"/>
    </i>
    <i r="7">
      <x v="592"/>
    </i>
    <i r="8">
      <x v="297"/>
    </i>
    <i r="9">
      <x v="196"/>
    </i>
    <i r="10">
      <x v="2"/>
    </i>
    <i r="11">
      <x v="29"/>
    </i>
    <i r="12">
      <x v="13"/>
    </i>
    <i r="1">
      <x v="18"/>
    </i>
    <i r="2">
      <x v="4"/>
    </i>
    <i r="3">
      <x v="15"/>
    </i>
    <i r="4">
      <x v="96"/>
    </i>
    <i r="5">
      <x v="130"/>
    </i>
    <i r="6">
      <x v="43"/>
    </i>
    <i r="7">
      <x v="315"/>
    </i>
    <i r="8">
      <x v="9"/>
    </i>
    <i r="9">
      <x v="196"/>
    </i>
    <i r="10">
      <x v="3"/>
    </i>
    <i r="11">
      <x v="34"/>
    </i>
    <i r="12">
      <x v="15"/>
    </i>
    <i r="2">
      <x v="5"/>
    </i>
    <i r="3">
      <x v="15"/>
    </i>
    <i r="4">
      <x v="41"/>
    </i>
    <i r="5">
      <x v="64"/>
    </i>
    <i r="6">
      <x v="43"/>
    </i>
    <i r="7">
      <x v="158"/>
    </i>
    <i r="8">
      <x v="319"/>
    </i>
    <i r="9">
      <x v="196"/>
    </i>
    <i r="10">
      <x v="1"/>
    </i>
    <i r="11">
      <x v="3"/>
    </i>
    <i r="12">
      <x v="14"/>
    </i>
    <i r="2">
      <x v="7"/>
    </i>
    <i r="3">
      <x v="15"/>
    </i>
    <i r="4">
      <x v="117"/>
    </i>
    <i r="5">
      <x v="130"/>
    </i>
    <i r="6">
      <x v="43"/>
    </i>
    <i r="7">
      <x v="63"/>
    </i>
    <i r="8">
      <x v="319"/>
    </i>
    <i r="9">
      <x v="196"/>
    </i>
    <i r="10">
      <x/>
    </i>
    <i r="11">
      <x v="12"/>
    </i>
    <i r="12">
      <x v="17"/>
    </i>
    <i r="2">
      <x v="14"/>
    </i>
    <i r="3">
      <x v="15"/>
    </i>
    <i r="4">
      <x/>
    </i>
    <i r="5">
      <x/>
    </i>
    <i r="6">
      <x v="43"/>
    </i>
    <i r="7">
      <x v="426"/>
    </i>
    <i r="8">
      <x v="319"/>
    </i>
    <i r="9">
      <x v="74"/>
    </i>
    <i r="10">
      <x/>
    </i>
    <i r="11">
      <x v="27"/>
    </i>
    <i r="12">
      <x v="17"/>
    </i>
    <i r="2">
      <x v="27"/>
    </i>
    <i r="3">
      <x v="15"/>
    </i>
    <i r="4">
      <x/>
    </i>
    <i r="5">
      <x v="10"/>
    </i>
    <i r="6">
      <x v="43"/>
    </i>
    <i r="7">
      <x v="344"/>
    </i>
    <i r="8">
      <x v="319"/>
    </i>
    <i r="9">
      <x v="196"/>
    </i>
    <i r="10">
      <x v="6"/>
    </i>
    <i r="11">
      <x v="50"/>
    </i>
    <i r="12">
      <x v="15"/>
    </i>
    <i r="4">
      <x v="67"/>
    </i>
    <i r="5">
      <x v="130"/>
    </i>
    <i r="6">
      <x v="43"/>
    </i>
    <i r="7">
      <x v="592"/>
    </i>
    <i r="8">
      <x v="14"/>
    </i>
    <i r="9">
      <x v="196"/>
    </i>
    <i r="10">
      <x v="2"/>
    </i>
    <i r="11">
      <x v="5"/>
    </i>
    <i r="12">
      <x v="14"/>
    </i>
    <i r="4">
      <x v="84"/>
    </i>
    <i r="5">
      <x v="39"/>
    </i>
    <i r="6">
      <x v="43"/>
    </i>
    <i r="7">
      <x v="319"/>
    </i>
    <i r="8">
      <x v="319"/>
    </i>
    <i r="9">
      <x v="196"/>
    </i>
    <i r="10">
      <x v="6"/>
    </i>
    <i r="11">
      <x v="50"/>
    </i>
    <i r="12">
      <x v="15"/>
    </i>
    <i r="4">
      <x v="97"/>
    </i>
    <i r="5">
      <x v="73"/>
    </i>
    <i r="6">
      <x v="43"/>
    </i>
    <i r="7">
      <x v="335"/>
    </i>
    <i r="8">
      <x v="319"/>
    </i>
    <i r="9">
      <x v="196"/>
    </i>
    <i r="10">
      <x v="6"/>
    </i>
    <i r="11">
      <x v="50"/>
    </i>
    <i r="12">
      <x v="14"/>
    </i>
    <i r="2">
      <x v="30"/>
    </i>
    <i r="3">
      <x v="3"/>
    </i>
    <i r="4">
      <x v="95"/>
    </i>
    <i r="5">
      <x v="130"/>
    </i>
    <i r="6">
      <x v="43"/>
    </i>
    <i r="7">
      <x v="47"/>
    </i>
    <i r="8">
      <x v="319"/>
    </i>
    <i r="9">
      <x v="73"/>
    </i>
    <i r="10">
      <x/>
    </i>
    <i r="11">
      <x v="27"/>
    </i>
    <i r="12">
      <x v="17"/>
    </i>
    <i r="2">
      <x v="36"/>
    </i>
    <i r="3">
      <x v="1"/>
    </i>
    <i r="4">
      <x v="98"/>
    </i>
    <i r="5">
      <x v="130"/>
    </i>
    <i r="6">
      <x v="43"/>
    </i>
    <i r="7">
      <x v="357"/>
    </i>
    <i r="8">
      <x v="319"/>
    </i>
    <i r="9">
      <x v="73"/>
    </i>
    <i r="10">
      <x/>
    </i>
    <i r="11">
      <x v="27"/>
    </i>
    <i r="12">
      <x v="17"/>
    </i>
    <i r="2">
      <x v="57"/>
    </i>
    <i r="3">
      <x v="15"/>
    </i>
    <i r="4">
      <x v="19"/>
    </i>
    <i r="5">
      <x v="11"/>
    </i>
    <i r="6">
      <x v="19"/>
    </i>
    <i r="7">
      <x v="45"/>
    </i>
    <i r="8">
      <x v="319"/>
    </i>
    <i r="9">
      <x v="196"/>
    </i>
    <i r="10">
      <x v="6"/>
    </i>
    <i r="11">
      <x v="51"/>
    </i>
    <i r="12">
      <x v="17"/>
    </i>
    <i r="2">
      <x v="68"/>
    </i>
    <i r="3">
      <x v="15"/>
    </i>
    <i r="4">
      <x/>
    </i>
    <i r="5">
      <x/>
    </i>
    <i r="6">
      <x v="43"/>
    </i>
    <i r="7">
      <x v="427"/>
    </i>
    <i r="8">
      <x v="319"/>
    </i>
    <i r="9">
      <x v="74"/>
    </i>
    <i r="10">
      <x/>
    </i>
    <i r="11">
      <x v="27"/>
    </i>
    <i r="12">
      <x v="17"/>
    </i>
    <i r="2">
      <x v="74"/>
    </i>
    <i r="3">
      <x v="15"/>
    </i>
    <i r="4">
      <x v="19"/>
    </i>
    <i r="5">
      <x v="130"/>
    </i>
    <i r="6">
      <x v="43"/>
    </i>
    <i r="7">
      <x v="423"/>
    </i>
    <i r="8">
      <x v="319"/>
    </i>
    <i r="9">
      <x v="54"/>
    </i>
    <i r="10">
      <x/>
    </i>
    <i r="11">
      <x v="6"/>
    </i>
    <i r="12">
      <x v="17"/>
    </i>
    <i r="2">
      <x v="78"/>
    </i>
    <i r="3">
      <x v="15"/>
    </i>
    <i r="4">
      <x v="11"/>
    </i>
    <i r="5">
      <x v="130"/>
    </i>
    <i r="6">
      <x v="43"/>
    </i>
    <i r="7">
      <x v="592"/>
    </i>
    <i r="8">
      <x v="123"/>
    </i>
    <i r="9">
      <x v="196"/>
    </i>
    <i r="10">
      <x v="2"/>
    </i>
    <i r="11">
      <x v="5"/>
    </i>
    <i r="12">
      <x v="9"/>
    </i>
    <i r="2">
      <x v="79"/>
    </i>
    <i r="3">
      <x v="15"/>
    </i>
    <i r="4">
      <x v="8"/>
    </i>
    <i r="5">
      <x/>
    </i>
    <i r="6">
      <x v="43"/>
    </i>
    <i r="7">
      <x v="126"/>
    </i>
    <i r="8">
      <x v="319"/>
    </i>
    <i r="9">
      <x v="196"/>
    </i>
    <i r="10">
      <x v="1"/>
    </i>
    <i r="11">
      <x v="18"/>
    </i>
    <i r="12">
      <x v="15"/>
    </i>
    <i r="4">
      <x v="35"/>
    </i>
    <i r="5">
      <x v="130"/>
    </i>
    <i r="6">
      <x v="43"/>
    </i>
    <i r="7">
      <x v="592"/>
    </i>
    <i r="8">
      <x/>
    </i>
    <i r="9">
      <x v="196"/>
    </i>
    <i r="10">
      <x v="2"/>
    </i>
    <i r="11">
      <x v="40"/>
    </i>
    <i r="12">
      <x v="17"/>
    </i>
    <i r="4">
      <x v="49"/>
    </i>
    <i r="5">
      <x v="130"/>
    </i>
    <i r="6">
      <x v="43"/>
    </i>
    <i r="7">
      <x v="377"/>
    </i>
    <i r="8">
      <x v="228"/>
    </i>
    <i r="9">
      <x v="196"/>
    </i>
    <i r="10">
      <x v="3"/>
    </i>
    <i r="11">
      <x v="11"/>
    </i>
    <i r="12">
      <x v="17"/>
    </i>
    <i r="4">
      <x v="63"/>
    </i>
    <i r="5">
      <x v="130"/>
    </i>
    <i r="6">
      <x v="43"/>
    </i>
    <i r="7">
      <x v="478"/>
    </i>
    <i r="8">
      <x v="302"/>
    </i>
    <i r="9">
      <x v="196"/>
    </i>
    <i r="10">
      <x v="3"/>
    </i>
    <i r="11">
      <x v="11"/>
    </i>
    <i r="12">
      <x v="17"/>
    </i>
    <i r="4">
      <x v="67"/>
    </i>
    <i r="5">
      <x v="130"/>
    </i>
    <i r="6">
      <x v="43"/>
    </i>
    <i r="7">
      <x v="592"/>
    </i>
    <i r="8">
      <x v="122"/>
    </i>
    <i r="9">
      <x v="196"/>
    </i>
    <i r="10">
      <x v="2"/>
    </i>
    <i r="11">
      <x v="5"/>
    </i>
    <i r="12">
      <x v="15"/>
    </i>
    <i r="4">
      <x v="91"/>
    </i>
    <i r="5">
      <x v="130"/>
    </i>
    <i r="6">
      <x v="43"/>
    </i>
    <i r="7">
      <x v="592"/>
    </i>
    <i r="8">
      <x v="93"/>
    </i>
    <i r="9">
      <x v="196"/>
    </i>
    <i r="10">
      <x v="2"/>
    </i>
    <i r="11">
      <x/>
    </i>
    <i r="12">
      <x v="17"/>
    </i>
    <i r="2">
      <x v="81"/>
    </i>
    <i r="3">
      <x v="15"/>
    </i>
    <i r="4">
      <x v="59"/>
    </i>
    <i r="5">
      <x v="130"/>
    </i>
    <i r="6">
      <x v="43"/>
    </i>
    <i r="7">
      <x v="592"/>
    </i>
    <i r="8">
      <x v="170"/>
    </i>
    <i r="9">
      <x v="196"/>
    </i>
    <i r="10">
      <x v="2"/>
    </i>
    <i r="11">
      <x v="29"/>
    </i>
    <i r="12">
      <x v="15"/>
    </i>
    <i r="2">
      <x v="94"/>
    </i>
    <i r="3">
      <x v="15"/>
    </i>
    <i r="4">
      <x v="69"/>
    </i>
    <i r="5">
      <x v="130"/>
    </i>
    <i r="6">
      <x v="20"/>
    </i>
    <i r="7">
      <x v="286"/>
    </i>
    <i r="8">
      <x v="319"/>
    </i>
    <i r="9">
      <x v="196"/>
    </i>
    <i r="10">
      <x v="5"/>
    </i>
    <i r="11">
      <x v="23"/>
    </i>
    <i r="12">
      <x v="15"/>
    </i>
    <i r="2">
      <x v="130"/>
    </i>
    <i r="3">
      <x v="15"/>
    </i>
    <i r="4">
      <x v="117"/>
    </i>
    <i r="5">
      <x v="130"/>
    </i>
    <i r="6">
      <x v="43"/>
    </i>
    <i r="7">
      <x v="428"/>
    </i>
    <i r="8">
      <x v="319"/>
    </i>
    <i r="9">
      <x v="196"/>
    </i>
    <i r="10">
      <x/>
    </i>
    <i r="11">
      <x v="12"/>
    </i>
    <i r="12">
      <x v="17"/>
    </i>
    <i r="2">
      <x v="131"/>
    </i>
    <i r="3">
      <x v="15"/>
    </i>
    <i r="4">
      <x v="8"/>
    </i>
    <i r="5">
      <x/>
    </i>
    <i r="6">
      <x v="19"/>
    </i>
    <i r="7">
      <x v="381"/>
    </i>
    <i r="8">
      <x v="319"/>
    </i>
    <i r="9">
      <x v="196"/>
    </i>
    <i r="10">
      <x v="6"/>
    </i>
    <i r="11">
      <x v="51"/>
    </i>
    <i r="12">
      <x v="17"/>
    </i>
    <i r="2">
      <x v="132"/>
    </i>
    <i r="3">
      <x v="15"/>
    </i>
    <i r="4">
      <x v="68"/>
    </i>
    <i r="5">
      <x v="58"/>
    </i>
    <i r="6">
      <x v="43"/>
    </i>
    <i r="7">
      <x v="5"/>
    </i>
    <i r="8">
      <x v="319"/>
    </i>
    <i r="9">
      <x v="196"/>
    </i>
    <i r="10">
      <x v="1"/>
    </i>
    <i r="11">
      <x v="16"/>
    </i>
    <i r="12">
      <x v="15"/>
    </i>
    <i r="2">
      <x v="133"/>
    </i>
    <i r="3">
      <x v="15"/>
    </i>
    <i r="4">
      <x v="117"/>
    </i>
    <i r="5">
      <x v="130"/>
    </i>
    <i r="6">
      <x v="43"/>
    </i>
    <i r="7">
      <x v="592"/>
    </i>
    <i r="8">
      <x v="178"/>
    </i>
    <i r="9">
      <x v="196"/>
    </i>
    <i r="10">
      <x v="2"/>
    </i>
    <i r="11">
      <x/>
    </i>
    <i r="12">
      <x v="17"/>
    </i>
    <i r="2">
      <x v="139"/>
    </i>
    <i r="3">
      <x v="15"/>
    </i>
    <i r="4">
      <x v="59"/>
    </i>
    <i r="5">
      <x v="75"/>
    </i>
    <i r="6">
      <x v="12"/>
    </i>
    <i r="7">
      <x v="21"/>
    </i>
    <i r="8">
      <x v="319"/>
    </i>
    <i r="9">
      <x v="196"/>
    </i>
    <i r="10">
      <x v="6"/>
    </i>
    <i r="11">
      <x v="51"/>
    </i>
    <i r="12">
      <x v="17"/>
    </i>
    <i r="2">
      <x v="144"/>
    </i>
    <i r="3">
      <x v="3"/>
    </i>
    <i r="4">
      <x v="67"/>
    </i>
    <i r="5">
      <x v="104"/>
    </i>
    <i r="6">
      <x v="43"/>
    </i>
    <i r="7">
      <x v="53"/>
    </i>
    <i r="8">
      <x v="319"/>
    </i>
    <i r="9">
      <x v="54"/>
    </i>
    <i r="10">
      <x/>
    </i>
    <i r="11">
      <x v="13"/>
    </i>
    <i r="12">
      <x v="17"/>
    </i>
    <i r="2">
      <x v="145"/>
    </i>
    <i r="3">
      <x v="15"/>
    </i>
    <i r="4">
      <x v="115"/>
    </i>
    <i r="5">
      <x v="57"/>
    </i>
    <i r="6">
      <x v="13"/>
    </i>
    <i r="7">
      <x v="22"/>
    </i>
    <i r="8">
      <x v="319"/>
    </i>
    <i r="9">
      <x v="196"/>
    </i>
    <i r="10">
      <x v="6"/>
    </i>
    <i r="11">
      <x v="51"/>
    </i>
    <i r="12">
      <x v="17"/>
    </i>
    <i r="2">
      <x v="154"/>
    </i>
    <i r="3">
      <x v="15"/>
    </i>
    <i r="4">
      <x/>
    </i>
    <i r="5">
      <x/>
    </i>
    <i r="6">
      <x v="21"/>
    </i>
    <i r="7">
      <x v="378"/>
    </i>
    <i r="8">
      <x v="319"/>
    </i>
    <i r="9">
      <x v="196"/>
    </i>
    <i r="10">
      <x v="6"/>
    </i>
    <i r="11">
      <x v="51"/>
    </i>
    <i r="12">
      <x v="17"/>
    </i>
    <i r="2">
      <x v="163"/>
    </i>
    <i r="3">
      <x v="15"/>
    </i>
    <i r="4">
      <x v="35"/>
    </i>
    <i r="5">
      <x v="130"/>
    </i>
    <i r="6">
      <x v="43"/>
    </i>
    <i r="7">
      <x v="317"/>
    </i>
    <i r="8">
      <x v="256"/>
    </i>
    <i r="9">
      <x v="196"/>
    </i>
    <i r="10">
      <x v="3"/>
    </i>
    <i r="11">
      <x v="34"/>
    </i>
    <i r="12">
      <x v="15"/>
    </i>
    <i r="2">
      <x v="184"/>
    </i>
    <i r="3">
      <x v="15"/>
    </i>
    <i r="4">
      <x/>
    </i>
    <i r="5">
      <x v="130"/>
    </i>
    <i r="6">
      <x v="43"/>
    </i>
    <i r="7">
      <x v="424"/>
    </i>
    <i r="8">
      <x v="319"/>
    </i>
    <i r="9">
      <x v="54"/>
    </i>
    <i r="10">
      <x/>
    </i>
    <i r="11">
      <x v="6"/>
    </i>
    <i r="12">
      <x v="17"/>
    </i>
    <i r="7">
      <x v="425"/>
    </i>
    <i r="8">
      <x v="319"/>
    </i>
    <i r="9">
      <x v="54"/>
    </i>
    <i r="10">
      <x/>
    </i>
    <i r="11">
      <x v="6"/>
    </i>
    <i r="12">
      <x v="17"/>
    </i>
    <i r="2">
      <x v="189"/>
    </i>
    <i r="3">
      <x v="15"/>
    </i>
    <i r="4">
      <x/>
    </i>
    <i r="5">
      <x v="130"/>
    </i>
    <i r="6">
      <x v="43"/>
    </i>
    <i r="7">
      <x v="592"/>
    </i>
    <i r="8">
      <x v="14"/>
    </i>
    <i r="9">
      <x v="196"/>
    </i>
    <i r="10">
      <x v="2"/>
    </i>
    <i r="11">
      <x v="5"/>
    </i>
    <i r="12">
      <x v="9"/>
    </i>
    <i r="2">
      <x v="194"/>
    </i>
    <i r="3">
      <x v="15"/>
    </i>
    <i r="4">
      <x v="41"/>
    </i>
    <i r="5">
      <x v="130"/>
    </i>
    <i r="6">
      <x v="43"/>
    </i>
    <i r="7">
      <x v="592"/>
    </i>
    <i r="8">
      <x v="14"/>
    </i>
    <i r="9">
      <x v="196"/>
    </i>
    <i r="10">
      <x v="2"/>
    </i>
    <i r="11">
      <x v="5"/>
    </i>
    <i r="12">
      <x v="9"/>
    </i>
    <i r="2">
      <x v="208"/>
    </i>
    <i r="3">
      <x v="15"/>
    </i>
    <i r="4">
      <x v="68"/>
    </i>
    <i r="5">
      <x v="63"/>
    </i>
    <i r="6">
      <x v="10"/>
    </i>
    <i r="7">
      <x v="379"/>
    </i>
    <i r="8">
      <x v="319"/>
    </i>
    <i r="9">
      <x v="196"/>
    </i>
    <i r="10">
      <x v="6"/>
    </i>
    <i r="11">
      <x v="51"/>
    </i>
    <i r="12">
      <x v="17"/>
    </i>
    <i r="2">
      <x v="210"/>
    </i>
    <i r="3">
      <x v="15"/>
    </i>
    <i r="4">
      <x v="17"/>
    </i>
    <i r="5">
      <x v="21"/>
    </i>
    <i r="6">
      <x v="43"/>
    </i>
    <i r="7">
      <x v="112"/>
    </i>
    <i r="8">
      <x v="319"/>
    </i>
    <i r="9">
      <x v="74"/>
    </i>
    <i r="10">
      <x/>
    </i>
    <i r="11">
      <x v="27"/>
    </i>
    <i r="12">
      <x v="17"/>
    </i>
    <i r="2">
      <x v="211"/>
    </i>
    <i r="3">
      <x v="15"/>
    </i>
    <i r="4">
      <x v="67"/>
    </i>
    <i r="5">
      <x v="83"/>
    </i>
    <i r="6">
      <x v="43"/>
    </i>
    <i r="7">
      <x v="355"/>
    </i>
    <i r="8">
      <x v="319"/>
    </i>
    <i r="9">
      <x v="73"/>
    </i>
    <i r="10">
      <x/>
    </i>
    <i r="11">
      <x v="27"/>
    </i>
    <i r="12">
      <x v="17"/>
    </i>
    <i r="2">
      <x v="223"/>
    </i>
    <i r="3">
      <x v="15"/>
    </i>
    <i r="4">
      <x v="69"/>
    </i>
    <i r="5">
      <x v="130"/>
    </i>
    <i r="6">
      <x v="43"/>
    </i>
    <i r="7">
      <x v="37"/>
    </i>
    <i r="8">
      <x v="247"/>
    </i>
    <i r="9">
      <x v="196"/>
    </i>
    <i r="10">
      <x v="3"/>
    </i>
    <i r="11">
      <x v="11"/>
    </i>
    <i r="12">
      <x v="17"/>
    </i>
    <i r="2">
      <x v="225"/>
    </i>
    <i r="3">
      <x v="15"/>
    </i>
    <i r="4">
      <x v="54"/>
    </i>
    <i r="5">
      <x v="45"/>
    </i>
    <i r="6">
      <x v="17"/>
    </i>
    <i r="7">
      <x v="382"/>
    </i>
    <i r="8">
      <x v="319"/>
    </i>
    <i r="9">
      <x v="196"/>
    </i>
    <i r="10">
      <x v="6"/>
    </i>
    <i r="11">
      <x v="51"/>
    </i>
    <i r="12">
      <x v="17"/>
    </i>
    <i r="4">
      <x v="114"/>
    </i>
    <i r="5">
      <x v="129"/>
    </i>
    <i r="6">
      <x v="9"/>
    </i>
    <i r="7">
      <x v="349"/>
    </i>
    <i r="8">
      <x v="319"/>
    </i>
    <i r="9">
      <x v="196"/>
    </i>
    <i r="10">
      <x v="6"/>
    </i>
    <i r="11">
      <x v="51"/>
    </i>
    <i r="12">
      <x v="17"/>
    </i>
    <i r="2">
      <x v="228"/>
    </i>
    <i r="3">
      <x v="14"/>
    </i>
    <i r="4">
      <x v="41"/>
    </i>
    <i r="5">
      <x v="112"/>
    </i>
    <i r="6">
      <x v="43"/>
    </i>
    <i r="7">
      <x v="422"/>
    </i>
    <i r="8">
      <x v="319"/>
    </i>
    <i r="9">
      <x v="196"/>
    </i>
    <i r="10">
      <x/>
    </i>
    <i r="11">
      <x v="2"/>
    </i>
    <i r="12">
      <x v="17"/>
    </i>
    <i r="2">
      <x v="234"/>
    </i>
    <i r="3">
      <x v="15"/>
    </i>
    <i r="4">
      <x v="59"/>
    </i>
    <i r="5">
      <x v="130"/>
    </i>
    <i r="6">
      <x v="43"/>
    </i>
    <i r="7">
      <x v="111"/>
    </i>
    <i r="8">
      <x v="223"/>
    </i>
    <i r="9">
      <x v="196"/>
    </i>
    <i r="10">
      <x v="3"/>
    </i>
    <i r="11">
      <x v="38"/>
    </i>
    <i r="12">
      <x v="15"/>
    </i>
    <i r="4">
      <x v="68"/>
    </i>
    <i r="5">
      <x v="130"/>
    </i>
    <i r="6">
      <x v="43"/>
    </i>
    <i r="7">
      <x v="41"/>
    </i>
    <i r="8">
      <x v="222"/>
    </i>
    <i r="9">
      <x v="196"/>
    </i>
    <i r="10">
      <x v="3"/>
    </i>
    <i r="11">
      <x v="38"/>
    </i>
    <i r="12">
      <x v="15"/>
    </i>
    <i r="4">
      <x v="69"/>
    </i>
    <i r="5">
      <x v="130"/>
    </i>
    <i r="6">
      <x v="43"/>
    </i>
    <i r="7">
      <x v="327"/>
    </i>
    <i r="8">
      <x v="253"/>
    </i>
    <i r="9">
      <x v="196"/>
    </i>
    <i r="10">
      <x v="3"/>
    </i>
    <i r="11">
      <x v="38"/>
    </i>
    <i r="12">
      <x v="15"/>
    </i>
    <i r="2">
      <x v="242"/>
    </i>
    <i r="3">
      <x v="3"/>
    </i>
    <i r="4">
      <x v="1"/>
    </i>
    <i r="5">
      <x v="130"/>
    </i>
    <i r="6">
      <x v="22"/>
    </i>
    <i r="7">
      <x v="279"/>
    </i>
    <i r="8">
      <x v="319"/>
    </i>
    <i r="9">
      <x v="196"/>
    </i>
    <i r="10">
      <x v="6"/>
    </i>
    <i r="11">
      <x v="53"/>
    </i>
    <i r="12">
      <x v="7"/>
    </i>
    <i r="4">
      <x v="14"/>
    </i>
    <i r="5">
      <x v="130"/>
    </i>
    <i r="6">
      <x v="43"/>
    </i>
    <i r="7">
      <x v="472"/>
    </i>
    <i r="8">
      <x v="319"/>
    </i>
    <i r="9">
      <x v="167"/>
    </i>
    <i r="10">
      <x/>
    </i>
    <i r="11">
      <x v="20"/>
    </i>
    <i r="12">
      <x v="17"/>
    </i>
    <i r="4">
      <x v="21"/>
    </i>
    <i r="5">
      <x v="130"/>
    </i>
    <i r="6">
      <x v="43"/>
    </i>
    <i r="7">
      <x v="156"/>
    </i>
    <i r="8">
      <x v="319"/>
    </i>
    <i r="9">
      <x v="158"/>
    </i>
    <i r="10">
      <x/>
    </i>
    <i r="11">
      <x v="7"/>
    </i>
    <i r="12">
      <x v="17"/>
    </i>
    <i r="4">
      <x v="45"/>
    </i>
    <i r="5">
      <x v="130"/>
    </i>
    <i r="6">
      <x/>
    </i>
    <i r="7">
      <x v="289"/>
    </i>
    <i r="8">
      <x v="171"/>
    </i>
    <i r="9">
      <x v="196"/>
    </i>
    <i r="10">
      <x v="6"/>
    </i>
    <i r="11">
      <x v="52"/>
    </i>
    <i r="12">
      <x v="17"/>
    </i>
    <i r="4">
      <x v="63"/>
    </i>
    <i r="5">
      <x v="130"/>
    </i>
    <i r="6">
      <x v="43"/>
    </i>
    <i r="7">
      <x v="52"/>
    </i>
    <i r="8">
      <x v="319"/>
    </i>
    <i r="9">
      <x v="155"/>
    </i>
    <i r="10">
      <x/>
    </i>
    <i r="11">
      <x v="7"/>
    </i>
    <i r="12">
      <x v="17"/>
    </i>
    <i r="7">
      <x v="437"/>
    </i>
    <i r="8">
      <x v="319"/>
    </i>
    <i r="9">
      <x v="155"/>
    </i>
    <i r="10">
      <x/>
    </i>
    <i r="11">
      <x v="7"/>
    </i>
    <i r="12">
      <x v="17"/>
    </i>
    <i r="4">
      <x v="64"/>
    </i>
    <i r="5">
      <x v="130"/>
    </i>
    <i r="6">
      <x v="32"/>
    </i>
    <i r="7">
      <x v="523"/>
    </i>
    <i r="8">
      <x v="319"/>
    </i>
    <i r="9">
      <x v="196"/>
    </i>
    <i r="10">
      <x v="6"/>
    </i>
    <i r="11">
      <x v="53"/>
    </i>
    <i r="12">
      <x v="15"/>
    </i>
    <i r="4">
      <x v="67"/>
    </i>
    <i r="5">
      <x v="130"/>
    </i>
    <i r="6">
      <x/>
    </i>
    <i r="7">
      <x v="288"/>
    </i>
    <i r="8">
      <x v="169"/>
    </i>
    <i r="9">
      <x v="196"/>
    </i>
    <i r="10">
      <x v="6"/>
    </i>
    <i r="11">
      <x v="52"/>
    </i>
    <i r="12">
      <x v="17"/>
    </i>
    <i r="4">
      <x v="69"/>
    </i>
    <i r="5">
      <x v="130"/>
    </i>
    <i r="6">
      <x v="29"/>
    </i>
    <i r="7">
      <x v="336"/>
    </i>
    <i r="8">
      <x v="319"/>
    </i>
    <i r="9">
      <x v="196"/>
    </i>
    <i r="10">
      <x v="6"/>
    </i>
    <i r="11">
      <x v="53"/>
    </i>
    <i r="12">
      <x v="15"/>
    </i>
    <i r="6">
      <x v="32"/>
    </i>
    <i r="7">
      <x v="522"/>
    </i>
    <i r="8">
      <x v="319"/>
    </i>
    <i r="9">
      <x v="196"/>
    </i>
    <i r="10">
      <x v="6"/>
    </i>
    <i r="11">
      <x v="53"/>
    </i>
    <i r="12">
      <x v="15"/>
    </i>
    <i r="6">
      <x v="35"/>
    </i>
    <i r="7">
      <x v="318"/>
    </i>
    <i r="8">
      <x v="319"/>
    </i>
    <i r="9">
      <x v="196"/>
    </i>
    <i r="10">
      <x v="6"/>
    </i>
    <i r="11">
      <x v="53"/>
    </i>
    <i r="12">
      <x v="15"/>
    </i>
    <i r="3">
      <x v="7"/>
    </i>
    <i r="4">
      <x/>
    </i>
    <i r="5">
      <x v="130"/>
    </i>
    <i r="6">
      <x v="22"/>
    </i>
    <i r="7">
      <x v="406"/>
    </i>
    <i r="8">
      <x v="319"/>
    </i>
    <i r="9">
      <x v="196"/>
    </i>
    <i r="10">
      <x v="6"/>
    </i>
    <i r="11">
      <x v="53"/>
    </i>
    <i r="12">
      <x v="7"/>
    </i>
    <i r="3">
      <x v="15"/>
    </i>
    <i r="4">
      <x/>
    </i>
    <i r="5">
      <x v="108"/>
    </i>
    <i r="6">
      <x v="43"/>
    </i>
    <i r="7">
      <x v="157"/>
    </i>
    <i r="8">
      <x v="319"/>
    </i>
    <i r="9">
      <x v="196"/>
    </i>
    <i r="10">
      <x v="1"/>
    </i>
    <i r="11">
      <x v="3"/>
    </i>
    <i r="12">
      <x v="15"/>
    </i>
    <i r="4">
      <x v="13"/>
    </i>
    <i r="5">
      <x v="67"/>
    </i>
    <i r="6">
      <x v="43"/>
    </i>
    <i r="7">
      <x v="572"/>
    </i>
    <i r="8">
      <x v="319"/>
    </i>
    <i r="9">
      <x v="196"/>
    </i>
    <i r="10">
      <x v="1"/>
    </i>
    <i r="11">
      <x v="28"/>
    </i>
    <i r="12">
      <x v="14"/>
    </i>
    <i r="4">
      <x v="15"/>
    </i>
    <i r="5">
      <x v="51"/>
    </i>
    <i r="6">
      <x v="43"/>
    </i>
    <i r="7">
      <x v="439"/>
    </i>
    <i r="8">
      <x v="319"/>
    </i>
    <i r="9">
      <x v="196"/>
    </i>
    <i r="10">
      <x v="1"/>
    </i>
    <i r="11">
      <x v="32"/>
    </i>
    <i r="12">
      <x v="14"/>
    </i>
    <i r="4">
      <x v="20"/>
    </i>
    <i r="5">
      <x/>
    </i>
    <i r="6">
      <x v="43"/>
    </i>
    <i r="7">
      <x v="571"/>
    </i>
    <i r="8">
      <x v="319"/>
    </i>
    <i r="9">
      <x v="196"/>
    </i>
    <i r="10">
      <x v="1"/>
    </i>
    <i r="11">
      <x v="28"/>
    </i>
    <i r="12">
      <x v="14"/>
    </i>
    <i r="4">
      <x v="25"/>
    </i>
    <i r="5">
      <x v="13"/>
    </i>
    <i r="6">
      <x v="43"/>
    </i>
    <i r="7">
      <x v="569"/>
    </i>
    <i r="8">
      <x v="319"/>
    </i>
    <i r="9">
      <x v="196"/>
    </i>
    <i r="10">
      <x v="1"/>
    </i>
    <i r="11">
      <x v="28"/>
    </i>
    <i r="12">
      <x v="14"/>
    </i>
    <i r="5">
      <x v="24"/>
    </i>
    <i r="6">
      <x v="43"/>
    </i>
    <i r="7">
      <x v="568"/>
    </i>
    <i r="8">
      <x v="319"/>
    </i>
    <i r="9">
      <x v="196"/>
    </i>
    <i r="10">
      <x v="1"/>
    </i>
    <i r="11">
      <x v="28"/>
    </i>
    <i r="12">
      <x v="14"/>
    </i>
    <i r="4">
      <x v="30"/>
    </i>
    <i r="5">
      <x v="130"/>
    </i>
    <i r="6">
      <x v="43"/>
    </i>
    <i r="7">
      <x v="558"/>
    </i>
    <i r="8">
      <x v="319"/>
    </i>
    <i r="9">
      <x v="196"/>
    </i>
    <i r="10">
      <x v="1"/>
    </i>
    <i r="11">
      <x v="32"/>
    </i>
    <i r="12">
      <x v="15"/>
    </i>
    <i r="4">
      <x v="45"/>
    </i>
    <i r="5">
      <x v="130"/>
    </i>
    <i r="6">
      <x v="43"/>
    </i>
    <i r="7">
      <x v="592"/>
    </i>
    <i r="8">
      <x v="64"/>
    </i>
    <i r="9">
      <x v="196"/>
    </i>
    <i r="10">
      <x v="3"/>
    </i>
    <i r="11">
      <x v="30"/>
    </i>
    <i r="12">
      <x v="3"/>
    </i>
    <i r="4">
      <x v="49"/>
    </i>
    <i r="5">
      <x v="130"/>
    </i>
    <i r="6">
      <x v="43"/>
    </i>
    <i r="7">
      <x v="64"/>
    </i>
    <i r="8">
      <x v="319"/>
    </i>
    <i r="9">
      <x v="196"/>
    </i>
    <i r="10">
      <x v="1"/>
    </i>
    <i r="11">
      <x v="28"/>
    </i>
    <i r="12">
      <x v="14"/>
    </i>
    <i r="4">
      <x v="54"/>
    </i>
    <i r="5">
      <x v="130"/>
    </i>
    <i r="6">
      <x v="43"/>
    </i>
    <i r="7">
      <x v="557"/>
    </i>
    <i r="8">
      <x v="319"/>
    </i>
    <i r="9">
      <x v="196"/>
    </i>
    <i r="10">
      <x v="1"/>
    </i>
    <i r="11">
      <x v="32"/>
    </i>
    <i r="12">
      <x v="15"/>
    </i>
    <i r="4">
      <x v="63"/>
    </i>
    <i r="5">
      <x v="63"/>
    </i>
    <i r="6">
      <x v="43"/>
    </i>
    <i r="7">
      <x v="429"/>
    </i>
    <i r="8">
      <x v="319"/>
    </i>
    <i r="9">
      <x v="196"/>
    </i>
    <i r="10">
      <x v="1"/>
    </i>
    <i r="11">
      <x v="28"/>
    </i>
    <i r="12">
      <x v="14"/>
    </i>
    <i r="4">
      <x v="67"/>
    </i>
    <i r="5">
      <x v="130"/>
    </i>
    <i r="6">
      <x v="43"/>
    </i>
    <i r="7">
      <x v="592"/>
    </i>
    <i r="8">
      <x v="262"/>
    </i>
    <i r="9">
      <x v="196"/>
    </i>
    <i r="10">
      <x v="3"/>
    </i>
    <i r="11">
      <x v="30"/>
    </i>
    <i r="12">
      <x v="3"/>
    </i>
    <i r="4">
      <x v="69"/>
    </i>
    <i r="5">
      <x v="33"/>
    </i>
    <i r="6">
      <x v="43"/>
    </i>
    <i r="7">
      <x v="570"/>
    </i>
    <i r="8">
      <x v="319"/>
    </i>
    <i r="9">
      <x v="196"/>
    </i>
    <i r="10">
      <x v="1"/>
    </i>
    <i r="11">
      <x v="28"/>
    </i>
    <i r="12">
      <x v="14"/>
    </i>
    <i r="5">
      <x v="71"/>
    </i>
    <i r="6">
      <x v="43"/>
    </i>
    <i r="7">
      <x v="567"/>
    </i>
    <i r="8">
      <x v="319"/>
    </i>
    <i r="9">
      <x v="196"/>
    </i>
    <i r="10">
      <x v="1"/>
    </i>
    <i r="11">
      <x v="28"/>
    </i>
    <i r="12">
      <x v="14"/>
    </i>
    <i r="4">
      <x v="86"/>
    </i>
    <i r="5">
      <x v="130"/>
    </i>
    <i r="6">
      <x v="43"/>
    </i>
    <i r="7">
      <x v="592"/>
    </i>
    <i r="8">
      <x v="121"/>
    </i>
    <i r="9">
      <x v="196"/>
    </i>
    <i r="10">
      <x v="2"/>
    </i>
    <i r="11">
      <x v="36"/>
    </i>
    <i r="12">
      <x v="15"/>
    </i>
    <i r="4">
      <x v="97"/>
    </i>
    <i r="5">
      <x v="130"/>
    </i>
    <i r="6">
      <x v="24"/>
    </i>
    <i r="7">
      <x v="335"/>
    </i>
    <i r="8">
      <x v="319"/>
    </i>
    <i r="9">
      <x v="196"/>
    </i>
    <i r="10">
      <x v="6"/>
    </i>
    <i r="11">
      <x v="50"/>
    </i>
    <i r="12">
      <x v="14"/>
    </i>
    <i r="4">
      <x v="117"/>
    </i>
    <i r="5">
      <x v="130"/>
    </i>
    <i r="6">
      <x v="43"/>
    </i>
    <i r="7">
      <x v="46"/>
    </i>
    <i r="8">
      <x v="319"/>
    </i>
    <i r="9">
      <x v="196"/>
    </i>
    <i r="10">
      <x v="4"/>
    </i>
    <i r="11">
      <x v="22"/>
    </i>
    <i r="12">
      <x v="14"/>
    </i>
    <i r="7">
      <x v="62"/>
    </i>
    <i r="8">
      <x v="319"/>
    </i>
    <i r="9">
      <x v="196"/>
    </i>
    <i r="10">
      <x v="4"/>
    </i>
    <i r="11">
      <x v="22"/>
    </i>
    <i r="12">
      <x v="14"/>
    </i>
    <i r="7">
      <x v="88"/>
    </i>
    <i r="8">
      <x v="319"/>
    </i>
    <i r="9">
      <x v="196"/>
    </i>
    <i r="10">
      <x v="4"/>
    </i>
    <i r="11">
      <x v="22"/>
    </i>
    <i r="12">
      <x v="17"/>
    </i>
    <i r="7">
      <x v="354"/>
    </i>
    <i r="8">
      <x v="319"/>
    </i>
    <i r="9">
      <x v="196"/>
    </i>
    <i r="10">
      <x v="4"/>
    </i>
    <i r="11">
      <x v="17"/>
    </i>
    <i r="12">
      <x v="17"/>
    </i>
    <i r="7">
      <x v="380"/>
    </i>
    <i r="8">
      <x v="319"/>
    </i>
    <i r="9">
      <x v="196"/>
    </i>
    <i r="10">
      <x v="4"/>
    </i>
    <i r="11">
      <x v="22"/>
    </i>
    <i r="12">
      <x v="17"/>
    </i>
    <i r="7">
      <x v="402"/>
    </i>
    <i r="8">
      <x v="319"/>
    </i>
    <i r="9">
      <x v="196"/>
    </i>
    <i r="10">
      <x v="4"/>
    </i>
    <i r="11">
      <x v="17"/>
    </i>
    <i r="12">
      <x v="17"/>
    </i>
    <i r="7">
      <x v="405"/>
    </i>
    <i r="8">
      <x v="319"/>
    </i>
    <i r="9">
      <x v="196"/>
    </i>
    <i r="10">
      <x v="4"/>
    </i>
    <i r="11">
      <x v="17"/>
    </i>
    <i r="12">
      <x v="17"/>
    </i>
    <i r="7">
      <x v="433"/>
    </i>
    <i r="8">
      <x v="319"/>
    </i>
    <i r="9">
      <x v="196"/>
    </i>
    <i r="10">
      <x v="4"/>
    </i>
    <i r="11">
      <x v="17"/>
    </i>
    <i r="12">
      <x v="17"/>
    </i>
    <i r="7">
      <x v="475"/>
    </i>
    <i r="8">
      <x v="319"/>
    </i>
    <i r="9">
      <x v="196"/>
    </i>
    <i r="10">
      <x v="4"/>
    </i>
    <i r="11">
      <x v="17"/>
    </i>
    <i r="12">
      <x v="17"/>
    </i>
    <i r="7">
      <x v="561"/>
    </i>
    <i r="8">
      <x v="319"/>
    </i>
    <i r="9">
      <x v="196"/>
    </i>
    <i r="10">
      <x v="4"/>
    </i>
    <i r="11">
      <x v="22"/>
    </i>
    <i r="12">
      <x v="14"/>
    </i>
    <i r="7">
      <x v="562"/>
    </i>
    <i r="8">
      <x v="319"/>
    </i>
    <i r="9">
      <x v="196"/>
    </i>
    <i r="10">
      <x v="4"/>
    </i>
    <i r="11">
      <x v="17"/>
    </i>
    <i r="12">
      <x v="17"/>
    </i>
    <i r="7">
      <x v="592"/>
    </i>
    <i r="8">
      <x v="319"/>
    </i>
    <i r="9">
      <x v="196"/>
    </i>
    <i r="10">
      <x/>
    </i>
    <i r="11">
      <x v="2"/>
    </i>
    <i r="12">
      <x v="17"/>
    </i>
    <i r="1">
      <x v="19"/>
    </i>
    <i r="2">
      <x v="242"/>
    </i>
    <i r="3">
      <x v="15"/>
    </i>
    <i r="4">
      <x v="73"/>
    </i>
    <i r="5">
      <x v="130"/>
    </i>
    <i r="6">
      <x v="43"/>
    </i>
    <i r="7">
      <x v="592"/>
    </i>
    <i r="8">
      <x v="319"/>
    </i>
    <i r="9">
      <x v="196"/>
    </i>
    <i r="10">
      <x v="2"/>
    </i>
    <i r="11">
      <x v="36"/>
    </i>
    <i r="12">
      <x v="5"/>
    </i>
    <i r="4">
      <x v="99"/>
    </i>
    <i r="5">
      <x v="130"/>
    </i>
    <i r="6">
      <x v="43"/>
    </i>
    <i r="7">
      <x v="592"/>
    </i>
    <i r="8">
      <x v="4"/>
    </i>
    <i r="9">
      <x v="196"/>
    </i>
    <i r="10">
      <x v="2"/>
    </i>
    <i r="11">
      <x v="36"/>
    </i>
    <i r="12">
      <x v="15"/>
    </i>
    <i r="4">
      <x v="117"/>
    </i>
    <i r="5">
      <x v="130"/>
    </i>
    <i r="6">
      <x v="43"/>
    </i>
    <i r="7">
      <x v="592"/>
    </i>
    <i r="8">
      <x v="1"/>
    </i>
    <i r="9">
      <x v="196"/>
    </i>
    <i r="10">
      <x v="2"/>
    </i>
    <i r="11">
      <x/>
    </i>
    <i r="12">
      <x v="17"/>
    </i>
    <i r="11">
      <x v="36"/>
    </i>
    <i r="12">
      <x v="15"/>
    </i>
    <i r="8">
      <x v="2"/>
    </i>
    <i r="9">
      <x v="196"/>
    </i>
    <i r="10">
      <x v="2"/>
    </i>
    <i r="11">
      <x/>
    </i>
    <i r="12">
      <x v="17"/>
    </i>
    <i r="11">
      <x v="36"/>
    </i>
    <i r="12">
      <x v="15"/>
    </i>
    <i r="8">
      <x v="5"/>
    </i>
    <i r="9">
      <x v="196"/>
    </i>
    <i r="10">
      <x v="2"/>
    </i>
    <i r="11">
      <x/>
    </i>
    <i r="12">
      <x v="17"/>
    </i>
    <i r="8">
      <x v="319"/>
    </i>
    <i r="9">
      <x v="196"/>
    </i>
    <i r="10">
      <x v="2"/>
    </i>
    <i r="11">
      <x/>
    </i>
    <i r="12">
      <x v="17"/>
    </i>
    <i r="11">
      <x v="5"/>
    </i>
    <i r="12">
      <x v="15"/>
    </i>
    <i r="11">
      <x v="29"/>
    </i>
    <i r="12">
      <x v="13"/>
    </i>
    <i r="12">
      <x v="15"/>
    </i>
    <i r="11">
      <x v="36"/>
    </i>
    <i r="12">
      <x v="5"/>
    </i>
    <i t="grand">
      <x/>
    </i>
  </rowItems>
  <colFields count="1">
    <field x="-2"/>
  </colFields>
  <colItems count="5">
    <i>
      <x/>
    </i>
    <i i="1">
      <x v="1"/>
    </i>
    <i i="2">
      <x v="2"/>
    </i>
    <i i="3">
      <x v="3"/>
    </i>
    <i i="4">
      <x v="4"/>
    </i>
  </colItems>
  <dataFields count="5">
    <dataField name="Sum of AE initiale" fld="9" baseField="0" baseItem="0"/>
    <dataField name="Nombre opération" fld="10" subtotal="count" baseField="0" baseItem="0"/>
    <dataField name=" AE actuelle" fld="10" baseField="1" baseItem="12"/>
    <dataField name=" AE Engagée" fld="11" baseField="1" baseItem="12"/>
    <dataField name=" Dépenses cumulées" fld="12" baseField="1" baseItem="12" numFmtId="3"/>
  </dataFields>
  <formats count="73">
    <format dxfId="466">
      <pivotArea dataOnly="0" labelOnly="1" outline="0" axis="axisValues" fieldPosition="0"/>
    </format>
    <format dxfId="465">
      <pivotArea dataOnly="0" labelOnly="1" outline="0" axis="axisValues" fieldPosition="0"/>
    </format>
    <format dxfId="464">
      <pivotArea dataOnly="0" labelOnly="1" outline="0" axis="axisValues" fieldPosition="0"/>
    </format>
    <format dxfId="463">
      <pivotArea dataOnly="0" labelOnly="1" outline="0" axis="axisValues" fieldPosition="0"/>
    </format>
    <format dxfId="462">
      <pivotArea dataOnly="0" labelOnly="1" outline="0" axis="axisValues" fieldPosition="0"/>
    </format>
    <format dxfId="461">
      <pivotArea dataOnly="0" labelOnly="1" outline="0" axis="axisValues" fieldPosition="0"/>
    </format>
    <format dxfId="460">
      <pivotArea dataOnly="0" labelOnly="1" outline="0" axis="axisValues" fieldPosition="0"/>
    </format>
    <format dxfId="459">
      <pivotArea dataOnly="0" labelOnly="1" outline="0" axis="axisValues" fieldPosition="0"/>
    </format>
    <format dxfId="458">
      <pivotArea outline="0" collapsedLevelsAreSubtotals="1" fieldPosition="0"/>
    </format>
    <format dxfId="457">
      <pivotArea dataOnly="0" labelOnly="1" outline="0" axis="axisValues" fieldPosition="0"/>
    </format>
    <format dxfId="456">
      <pivotArea dataOnly="0" labelOnly="1" outline="0" axis="axisValues" fieldPosition="0"/>
    </format>
    <format dxfId="455">
      <pivotArea field="0" type="button" dataOnly="0" labelOnly="1" outline="0" axis="axisRow" fieldPosition="10"/>
    </format>
    <format dxfId="454">
      <pivotArea field="0" type="button" dataOnly="0" labelOnly="1" outline="0" axis="axisRow" fieldPosition="10"/>
    </format>
    <format dxfId="453">
      <pivotArea field="0" type="button" dataOnly="0" labelOnly="1" outline="0" axis="axisRow" fieldPosition="10"/>
    </format>
    <format dxfId="452">
      <pivotArea dataOnly="0" labelOnly="1" outline="0" fieldPosition="0">
        <references count="1">
          <reference field="4294967294" count="3">
            <x v="1"/>
            <x v="2"/>
            <x v="3"/>
          </reference>
        </references>
      </pivotArea>
    </format>
    <format dxfId="451">
      <pivotArea field="0" type="button" dataOnly="0" labelOnly="1" outline="0" axis="axisRow" fieldPosition="10"/>
    </format>
    <format dxfId="450">
      <pivotArea dataOnly="0" labelOnly="1" outline="0" fieldPosition="0">
        <references count="1">
          <reference field="4294967294" count="3">
            <x v="1"/>
            <x v="2"/>
            <x v="3"/>
          </reference>
        </references>
      </pivotArea>
    </format>
    <format dxfId="449">
      <pivotArea field="0" type="button" dataOnly="0" labelOnly="1" outline="0" axis="axisRow" fieldPosition="10"/>
    </format>
    <format dxfId="448">
      <pivotArea dataOnly="0" labelOnly="1" outline="0" fieldPosition="0">
        <references count="1">
          <reference field="4294967294" count="3">
            <x v="1"/>
            <x v="2"/>
            <x v="3"/>
          </reference>
        </references>
      </pivotArea>
    </format>
    <format dxfId="447">
      <pivotArea field="0" type="button" dataOnly="0" labelOnly="1" outline="0" axis="axisRow" fieldPosition="10"/>
    </format>
    <format dxfId="446">
      <pivotArea dataOnly="0" labelOnly="1" outline="0" fieldPosition="0">
        <references count="1">
          <reference field="4294967294" count="3">
            <x v="1"/>
            <x v="2"/>
            <x v="3"/>
          </reference>
        </references>
      </pivotArea>
    </format>
    <format dxfId="445">
      <pivotArea field="0" type="button" dataOnly="0" labelOnly="1" outline="0" axis="axisRow" fieldPosition="10"/>
    </format>
    <format dxfId="444">
      <pivotArea dataOnly="0" labelOnly="1" outline="0" fieldPosition="0">
        <references count="1">
          <reference field="4294967294" count="3">
            <x v="1"/>
            <x v="2"/>
            <x v="3"/>
          </reference>
        </references>
      </pivotArea>
    </format>
    <format dxfId="443">
      <pivotArea dataOnly="0" labelOnly="1" outline="0" fieldPosition="0">
        <references count="1">
          <reference field="4294967294" count="1">
            <x v="1"/>
          </reference>
        </references>
      </pivotArea>
    </format>
    <format dxfId="442">
      <pivotArea type="all" dataOnly="0" outline="0" fieldPosition="0"/>
    </format>
    <format dxfId="441">
      <pivotArea outline="0" collapsedLevelsAreSubtotals="1" fieldPosition="0"/>
    </format>
    <format dxfId="440">
      <pivotArea field="0" type="button" dataOnly="0" labelOnly="1" outline="0" axis="axisRow" fieldPosition="10"/>
    </format>
    <format dxfId="439">
      <pivotArea dataOnly="0" labelOnly="1" fieldPosition="0">
        <references count="1">
          <reference field="0" count="0"/>
        </references>
      </pivotArea>
    </format>
    <format dxfId="438">
      <pivotArea dataOnly="0" labelOnly="1" grandRow="1" outline="0" fieldPosition="0"/>
    </format>
    <format dxfId="437">
      <pivotArea dataOnly="0" labelOnly="1" fieldPosition="0">
        <references count="2">
          <reference field="0" count="1" selected="0">
            <x v="0"/>
          </reference>
          <reference field="1" count="8">
            <x v="2"/>
            <x v="6"/>
            <x v="7"/>
            <x v="12"/>
            <x v="13"/>
            <x v="14"/>
            <x v="20"/>
            <x v="27"/>
          </reference>
        </references>
      </pivotArea>
    </format>
    <format dxfId="436">
      <pivotArea dataOnly="0" labelOnly="1" fieldPosition="0">
        <references count="2">
          <reference field="0" count="1" selected="0">
            <x v="1"/>
          </reference>
          <reference field="1" count="8">
            <x v="3"/>
            <x v="9"/>
            <x v="16"/>
            <x v="18"/>
            <x v="19"/>
            <x v="28"/>
            <x v="32"/>
            <x v="33"/>
          </reference>
        </references>
      </pivotArea>
    </format>
    <format dxfId="435">
      <pivotArea dataOnly="0" labelOnly="1" fieldPosition="0">
        <references count="2">
          <reference field="0" count="1" selected="0">
            <x v="2"/>
          </reference>
          <reference field="1" count="8">
            <x v="0"/>
            <x v="5"/>
            <x v="25"/>
            <x v="29"/>
            <x v="36"/>
            <x v="39"/>
            <x v="40"/>
            <x v="42"/>
          </reference>
        </references>
      </pivotArea>
    </format>
    <format dxfId="434">
      <pivotArea dataOnly="0" labelOnly="1" fieldPosition="0">
        <references count="2">
          <reference field="0" count="1" selected="0">
            <x v="3"/>
          </reference>
          <reference field="1" count="6">
            <x v="1"/>
            <x v="11"/>
            <x v="30"/>
            <x v="34"/>
            <x v="35"/>
            <x v="38"/>
          </reference>
        </references>
      </pivotArea>
    </format>
    <format dxfId="433">
      <pivotArea dataOnly="0" labelOnly="1" fieldPosition="0">
        <references count="2">
          <reference field="0" count="1" selected="0">
            <x v="4"/>
          </reference>
          <reference field="1" count="6">
            <x v="10"/>
            <x v="15"/>
            <x v="17"/>
            <x v="21"/>
            <x v="22"/>
            <x v="24"/>
          </reference>
        </references>
      </pivotArea>
    </format>
    <format dxfId="432">
      <pivotArea dataOnly="0" labelOnly="1" fieldPosition="0">
        <references count="2">
          <reference field="0" count="1" selected="0">
            <x v="5"/>
          </reference>
          <reference field="1" count="13">
            <x v="4"/>
            <x v="8"/>
            <x v="23"/>
            <x v="26"/>
            <x v="31"/>
            <x v="37"/>
            <x v="41"/>
            <x v="43"/>
            <x v="44"/>
            <x v="45"/>
            <x v="46"/>
            <x v="47"/>
            <x v="48"/>
          </reference>
        </references>
      </pivotArea>
    </format>
    <format dxfId="431">
      <pivotArea dataOnly="0" labelOnly="1" outline="0" fieldPosition="0">
        <references count="1">
          <reference field="4294967294" count="3">
            <x v="1"/>
            <x v="2"/>
            <x v="3"/>
          </reference>
        </references>
      </pivotArea>
    </format>
    <format dxfId="430">
      <pivotArea type="all" dataOnly="0" outline="0" fieldPosition="0"/>
    </format>
    <format dxfId="429">
      <pivotArea type="all" dataOnly="0" outline="0" fieldPosition="0"/>
    </format>
    <format dxfId="428">
      <pivotArea outline="0" collapsedLevelsAreSubtotals="1" fieldPosition="0"/>
    </format>
    <format dxfId="427">
      <pivotArea field="0" type="button" dataOnly="0" labelOnly="1" outline="0" axis="axisRow" fieldPosition="10"/>
    </format>
    <format dxfId="426">
      <pivotArea dataOnly="0" labelOnly="1" fieldPosition="0">
        <references count="1">
          <reference field="0" count="0"/>
        </references>
      </pivotArea>
    </format>
    <format dxfId="425">
      <pivotArea dataOnly="0" labelOnly="1" grandRow="1" outline="0" fieldPosition="0"/>
    </format>
    <format dxfId="424">
      <pivotArea dataOnly="0" labelOnly="1" fieldPosition="0">
        <references count="2">
          <reference field="0" count="1" selected="0">
            <x v="0"/>
          </reference>
          <reference field="1" count="8">
            <x v="2"/>
            <x v="6"/>
            <x v="7"/>
            <x v="12"/>
            <x v="13"/>
            <x v="14"/>
            <x v="20"/>
            <x v="27"/>
          </reference>
        </references>
      </pivotArea>
    </format>
    <format dxfId="423">
      <pivotArea dataOnly="0" labelOnly="1" fieldPosition="0">
        <references count="2">
          <reference field="0" count="1" selected="0">
            <x v="1"/>
          </reference>
          <reference field="1" count="8">
            <x v="3"/>
            <x v="9"/>
            <x v="16"/>
            <x v="18"/>
            <x v="19"/>
            <x v="28"/>
            <x v="32"/>
            <x v="33"/>
          </reference>
        </references>
      </pivotArea>
    </format>
    <format dxfId="422">
      <pivotArea dataOnly="0" labelOnly="1" fieldPosition="0">
        <references count="2">
          <reference field="0" count="1" selected="0">
            <x v="2"/>
          </reference>
          <reference field="1" count="8">
            <x v="0"/>
            <x v="5"/>
            <x v="25"/>
            <x v="29"/>
            <x v="36"/>
            <x v="39"/>
            <x v="40"/>
            <x v="42"/>
          </reference>
        </references>
      </pivotArea>
    </format>
    <format dxfId="421">
      <pivotArea dataOnly="0" labelOnly="1" fieldPosition="0">
        <references count="2">
          <reference field="0" count="1" selected="0">
            <x v="3"/>
          </reference>
          <reference field="1" count="6">
            <x v="1"/>
            <x v="11"/>
            <x v="30"/>
            <x v="34"/>
            <x v="35"/>
            <x v="38"/>
          </reference>
        </references>
      </pivotArea>
    </format>
    <format dxfId="420">
      <pivotArea dataOnly="0" labelOnly="1" fieldPosition="0">
        <references count="2">
          <reference field="0" count="1" selected="0">
            <x v="4"/>
          </reference>
          <reference field="1" count="6">
            <x v="10"/>
            <x v="15"/>
            <x v="17"/>
            <x v="21"/>
            <x v="22"/>
            <x v="24"/>
          </reference>
        </references>
      </pivotArea>
    </format>
    <format dxfId="419">
      <pivotArea dataOnly="0" labelOnly="1" fieldPosition="0">
        <references count="2">
          <reference field="0" count="1" selected="0">
            <x v="5"/>
          </reference>
          <reference field="1" count="13">
            <x v="4"/>
            <x v="8"/>
            <x v="23"/>
            <x v="26"/>
            <x v="31"/>
            <x v="37"/>
            <x v="41"/>
            <x v="43"/>
            <x v="44"/>
            <x v="45"/>
            <x v="46"/>
            <x v="47"/>
            <x v="48"/>
          </reference>
        </references>
      </pivotArea>
    </format>
    <format dxfId="418">
      <pivotArea dataOnly="0" labelOnly="1" fieldPosition="0">
        <references count="2">
          <reference field="0" count="1" selected="0">
            <x v="6"/>
          </reference>
          <reference field="1" count="5">
            <x v="49"/>
            <x v="50"/>
            <x v="51"/>
            <x v="52"/>
            <x v="53"/>
          </reference>
        </references>
      </pivotArea>
    </format>
    <format dxfId="417">
      <pivotArea dataOnly="0" labelOnly="1" outline="0" fieldPosition="0">
        <references count="1">
          <reference field="4294967294" count="3">
            <x v="1"/>
            <x v="2"/>
            <x v="3"/>
          </reference>
        </references>
      </pivotArea>
    </format>
    <format dxfId="416">
      <pivotArea dataOnly="0" labelOnly="1" outline="0" fieldPosition="0">
        <references count="1">
          <reference field="4294967294" count="1">
            <x v="1"/>
          </reference>
        </references>
      </pivotArea>
    </format>
    <format dxfId="415">
      <pivotArea collapsedLevelsAreSubtotals="1" fieldPosition="0">
        <references count="1">
          <reference field="0" count="1">
            <x v="0"/>
          </reference>
        </references>
      </pivotArea>
    </format>
    <format dxfId="414">
      <pivotArea dataOnly="0" labelOnly="1" fieldPosition="0">
        <references count="1">
          <reference field="0" count="1">
            <x v="0"/>
          </reference>
        </references>
      </pivotArea>
    </format>
    <format dxfId="413">
      <pivotArea collapsedLevelsAreSubtotals="1" fieldPosition="0">
        <references count="1">
          <reference field="0" count="1">
            <x v="0"/>
          </reference>
        </references>
      </pivotArea>
    </format>
    <format dxfId="412">
      <pivotArea dataOnly="0" labelOnly="1" fieldPosition="0">
        <references count="1">
          <reference field="0" count="1">
            <x v="0"/>
          </reference>
        </references>
      </pivotArea>
    </format>
    <format dxfId="411">
      <pivotArea dataOnly="0" labelOnly="1" fieldPosition="0">
        <references count="1">
          <reference field="0" count="1">
            <x v="1"/>
          </reference>
        </references>
      </pivotArea>
    </format>
    <format dxfId="410">
      <pivotArea dataOnly="0" labelOnly="1" fieldPosition="0">
        <references count="1">
          <reference field="0" count="1">
            <x v="2"/>
          </reference>
        </references>
      </pivotArea>
    </format>
    <format dxfId="409">
      <pivotArea dataOnly="0" labelOnly="1" fieldPosition="0">
        <references count="1">
          <reference field="0" count="1">
            <x v="3"/>
          </reference>
        </references>
      </pivotArea>
    </format>
    <format dxfId="408">
      <pivotArea dataOnly="0" labelOnly="1" fieldPosition="0">
        <references count="1">
          <reference field="0" count="1">
            <x v="4"/>
          </reference>
        </references>
      </pivotArea>
    </format>
    <format dxfId="407">
      <pivotArea dataOnly="0" labelOnly="1" fieldPosition="0">
        <references count="1">
          <reference field="0" count="1">
            <x v="5"/>
          </reference>
        </references>
      </pivotArea>
    </format>
    <format dxfId="406">
      <pivotArea dataOnly="0" labelOnly="1" fieldPosition="0">
        <references count="1">
          <reference field="0" count="1">
            <x v="6"/>
          </reference>
        </references>
      </pivotArea>
    </format>
    <format dxfId="405">
      <pivotArea grandRow="1" outline="0" collapsedLevelsAreSubtotals="1" fieldPosition="0"/>
    </format>
    <format dxfId="404">
      <pivotArea grandRow="1" outline="0" collapsedLevelsAreSubtotals="1" fieldPosition="0"/>
    </format>
    <format dxfId="403">
      <pivotArea grandRow="1" outline="0" collapsedLevelsAreSubtotals="1" fieldPosition="0"/>
    </format>
    <format dxfId="402">
      <pivotArea grandRow="1" outline="0" collapsedLevelsAreSubtotals="1" fieldPosition="0"/>
    </format>
    <format dxfId="401">
      <pivotArea grandRow="1" outline="0" collapsedLevelsAreSubtotals="1" fieldPosition="0"/>
    </format>
    <format dxfId="400">
      <pivotArea dataOnly="0" labelOnly="1" grandRow="1" outline="0" fieldPosition="0"/>
    </format>
    <format dxfId="399">
      <pivotArea grandRow="1" outline="0" collapsedLevelsAreSubtotals="1" fieldPosition="0"/>
    </format>
    <format dxfId="398">
      <pivotArea dataOnly="0" labelOnly="1" grandRow="1" outline="0" fieldPosition="0"/>
    </format>
    <format dxfId="397">
      <pivotArea grandRow="1" outline="0" collapsedLevelsAreSubtotals="1" fieldPosition="0"/>
    </format>
    <format dxfId="396">
      <pivotArea dataOnly="0" labelOnly="1" grandRow="1" outline="0" fieldPosition="0"/>
    </format>
    <format dxfId="395">
      <pivotArea outline="0" collapsedLevelsAreSubtotals="1" fieldPosition="0">
        <references count="1">
          <reference field="4294967294" count="1" selected="0">
            <x v="4"/>
          </reference>
        </references>
      </pivotArea>
    </format>
    <format dxfId="394">
      <pivotArea dataOnly="0" labelOnly="1" outline="0" fieldPosition="0">
        <references count="1">
          <reference field="4294967294" count="1">
            <x v="4"/>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1" cacheId="1" applyNumberFormats="0" applyBorderFormats="0" applyFontFormats="0" applyPatternFormats="0" applyAlignmentFormats="0" applyWidthHeightFormats="1" dataCaption="Valeurs" updatedVersion="5" minRefreshableVersion="3" itemPrintTitles="1" createdVersion="6" indent="0" outline="1" outlineData="1" multipleFieldFilters="0" rowHeaderCaption="DRB/wilaya">
  <location ref="A3:D23" firstHeaderRow="0" firstDataRow="1" firstDataCol="1"/>
  <pivotFields count="17">
    <pivotField showAll="0">
      <items count="8">
        <item x="0"/>
        <item x="3"/>
        <item x="1"/>
        <item x="5"/>
        <item x="4"/>
        <item x="2"/>
        <item x="6"/>
        <item t="default"/>
      </items>
    </pivotField>
    <pivotField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axis="axisRow" showAll="0" sortType="ascending">
      <items count="21">
        <item m="1" x="19"/>
        <item x="2"/>
        <item x="9"/>
        <item x="18"/>
        <item x="13"/>
        <item x="7"/>
        <item x="16"/>
        <item x="0"/>
        <item x="4"/>
        <item x="15"/>
        <item x="10"/>
        <item x="6"/>
        <item x="3"/>
        <item x="17"/>
        <item x="1"/>
        <item x="14"/>
        <item x="8"/>
        <item x="12"/>
        <item x="5"/>
        <item x="11"/>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1">
    <field x="3"/>
  </rowFields>
  <rowItems count="20">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Nombre opération" fld="10" subtotal="count" baseField="0" baseItem="0"/>
    <dataField name=" AE Engagée" fld="11" baseField="1" baseItem="12"/>
    <dataField name=" AE actuelle" fld="10" baseField="1" baseItem="12"/>
  </dataFields>
  <formats count="97">
    <format dxfId="393">
      <pivotArea dataOnly="0" labelOnly="1" outline="0" axis="axisValues" fieldPosition="0"/>
    </format>
    <format dxfId="392">
      <pivotArea dataOnly="0" labelOnly="1" outline="0" axis="axisValues" fieldPosition="0"/>
    </format>
    <format dxfId="391">
      <pivotArea dataOnly="0" labelOnly="1" outline="0" axis="axisValues" fieldPosition="0"/>
    </format>
    <format dxfId="390">
      <pivotArea dataOnly="0" labelOnly="1" outline="0" axis="axisValues" fieldPosition="0"/>
    </format>
    <format dxfId="389">
      <pivotArea dataOnly="0" labelOnly="1" outline="0" axis="axisValues" fieldPosition="0"/>
    </format>
    <format dxfId="388">
      <pivotArea dataOnly="0" labelOnly="1" outline="0" axis="axisValues" fieldPosition="0"/>
    </format>
    <format dxfId="387">
      <pivotArea dataOnly="0" labelOnly="1" outline="0" axis="axisValues" fieldPosition="0"/>
    </format>
    <format dxfId="386">
      <pivotArea dataOnly="0" labelOnly="1" outline="0" axis="axisValues" fieldPosition="0"/>
    </format>
    <format dxfId="385">
      <pivotArea outline="0" collapsedLevelsAreSubtotals="1" fieldPosition="0"/>
    </format>
    <format dxfId="384">
      <pivotArea dataOnly="0" labelOnly="1" outline="0" axis="axisValues" fieldPosition="0"/>
    </format>
    <format dxfId="383">
      <pivotArea dataOnly="0" labelOnly="1" outline="0" axis="axisValues" fieldPosition="0"/>
    </format>
    <format dxfId="382">
      <pivotArea field="0" type="button" dataOnly="0" labelOnly="1" outline="0"/>
    </format>
    <format dxfId="381">
      <pivotArea field="0" type="button" dataOnly="0" labelOnly="1" outline="0"/>
    </format>
    <format dxfId="380">
      <pivotArea field="0" type="button" dataOnly="0" labelOnly="1" outline="0"/>
    </format>
    <format dxfId="379">
      <pivotArea dataOnly="0" labelOnly="1" outline="0" fieldPosition="0">
        <references count="1">
          <reference field="4294967294" count="3">
            <x v="0"/>
            <x v="1"/>
            <x v="2"/>
          </reference>
        </references>
      </pivotArea>
    </format>
    <format dxfId="378">
      <pivotArea field="0" type="button" dataOnly="0" labelOnly="1" outline="0"/>
    </format>
    <format dxfId="377">
      <pivotArea dataOnly="0" labelOnly="1" outline="0" fieldPosition="0">
        <references count="1">
          <reference field="4294967294" count="3">
            <x v="0"/>
            <x v="1"/>
            <x v="2"/>
          </reference>
        </references>
      </pivotArea>
    </format>
    <format dxfId="376">
      <pivotArea field="0" type="button" dataOnly="0" labelOnly="1" outline="0"/>
    </format>
    <format dxfId="375">
      <pivotArea dataOnly="0" labelOnly="1" outline="0" fieldPosition="0">
        <references count="1">
          <reference field="4294967294" count="3">
            <x v="0"/>
            <x v="1"/>
            <x v="2"/>
          </reference>
        </references>
      </pivotArea>
    </format>
    <format dxfId="374">
      <pivotArea field="0" type="button" dataOnly="0" labelOnly="1" outline="0"/>
    </format>
    <format dxfId="373">
      <pivotArea dataOnly="0" labelOnly="1" outline="0" fieldPosition="0">
        <references count="1">
          <reference field="4294967294" count="3">
            <x v="0"/>
            <x v="1"/>
            <x v="2"/>
          </reference>
        </references>
      </pivotArea>
    </format>
    <format dxfId="372">
      <pivotArea field="0" type="button" dataOnly="0" labelOnly="1" outline="0"/>
    </format>
    <format dxfId="371">
      <pivotArea dataOnly="0" labelOnly="1" outline="0" fieldPosition="0">
        <references count="1">
          <reference field="4294967294" count="3">
            <x v="0"/>
            <x v="1"/>
            <x v="2"/>
          </reference>
        </references>
      </pivotArea>
    </format>
    <format dxfId="370">
      <pivotArea dataOnly="0" labelOnly="1" outline="0" fieldPosition="0">
        <references count="1">
          <reference field="4294967294" count="1">
            <x v="0"/>
          </reference>
        </references>
      </pivotArea>
    </format>
    <format dxfId="369">
      <pivotArea type="all" dataOnly="0" outline="0" fieldPosition="0"/>
    </format>
    <format dxfId="368">
      <pivotArea outline="0" collapsedLevelsAreSubtotals="1" fieldPosition="0"/>
    </format>
    <format dxfId="367">
      <pivotArea field="0" type="button" dataOnly="0" labelOnly="1" outline="0"/>
    </format>
    <format dxfId="366">
      <pivotArea dataOnly="0" labelOnly="1" grandRow="1" outline="0" fieldPosition="0"/>
    </format>
    <format dxfId="365">
      <pivotArea dataOnly="0" labelOnly="1" outline="0" fieldPosition="0">
        <references count="1">
          <reference field="4294967294" count="3">
            <x v="0"/>
            <x v="1"/>
            <x v="2"/>
          </reference>
        </references>
      </pivotArea>
    </format>
    <format dxfId="364">
      <pivotArea type="all" dataOnly="0" outline="0" fieldPosition="0"/>
    </format>
    <format dxfId="363">
      <pivotArea outline="0" collapsedLevelsAreSubtotals="1" fieldPosition="0"/>
    </format>
    <format dxfId="362">
      <pivotArea field="0" type="button" dataOnly="0" labelOnly="1" outline="0"/>
    </format>
    <format dxfId="361">
      <pivotArea dataOnly="0" labelOnly="1" fieldPosition="0">
        <references count="1">
          <reference field="3" count="0"/>
        </references>
      </pivotArea>
    </format>
    <format dxfId="360">
      <pivotArea outline="0" collapsedLevelsAreSubtotals="1" fieldPosition="0"/>
    </format>
    <format dxfId="359">
      <pivotArea type="all" dataOnly="0" outline="0" fieldPosition="0"/>
    </format>
    <format dxfId="358">
      <pivotArea outline="0" collapsedLevelsAreSubtotals="1" fieldPosition="0"/>
    </format>
    <format dxfId="357">
      <pivotArea field="3" type="button" dataOnly="0" labelOnly="1" outline="0" axis="axisRow" fieldPosition="0"/>
    </format>
    <format dxfId="356">
      <pivotArea dataOnly="0" labelOnly="1" fieldPosition="0">
        <references count="1">
          <reference field="3" count="0"/>
        </references>
      </pivotArea>
    </format>
    <format dxfId="355">
      <pivotArea dataOnly="0" labelOnly="1" grandRow="1" outline="0" fieldPosition="0"/>
    </format>
    <format dxfId="354">
      <pivotArea dataOnly="0" labelOnly="1" outline="0" fieldPosition="0">
        <references count="1">
          <reference field="4294967294" count="3">
            <x v="0"/>
            <x v="1"/>
            <x v="2"/>
          </reference>
        </references>
      </pivotArea>
    </format>
    <format dxfId="353">
      <pivotArea dataOnly="0" labelOnly="1" fieldPosition="0">
        <references count="1">
          <reference field="3" count="1">
            <x v="7"/>
          </reference>
        </references>
      </pivotArea>
    </format>
    <format dxfId="352">
      <pivotArea dataOnly="0" labelOnly="1" fieldPosition="0">
        <references count="1">
          <reference field="3" count="1">
            <x v="14"/>
          </reference>
        </references>
      </pivotArea>
    </format>
    <format dxfId="351">
      <pivotArea dataOnly="0" labelOnly="1" fieldPosition="0">
        <references count="1">
          <reference field="3" count="1">
            <x v="12"/>
          </reference>
        </references>
      </pivotArea>
    </format>
    <format dxfId="350">
      <pivotArea dataOnly="0" labelOnly="1" fieldPosition="0">
        <references count="1">
          <reference field="3" count="1">
            <x v="8"/>
          </reference>
        </references>
      </pivotArea>
    </format>
    <format dxfId="349">
      <pivotArea dataOnly="0" labelOnly="1" fieldPosition="0">
        <references count="1">
          <reference field="3" count="1">
            <x v="18"/>
          </reference>
        </references>
      </pivotArea>
    </format>
    <format dxfId="348">
      <pivotArea dataOnly="0" labelOnly="1" fieldPosition="0">
        <references count="1">
          <reference field="3" count="1">
            <x v="11"/>
          </reference>
        </references>
      </pivotArea>
    </format>
    <format dxfId="347">
      <pivotArea dataOnly="0" labelOnly="1" fieldPosition="0">
        <references count="1">
          <reference field="3" count="1">
            <x v="5"/>
          </reference>
        </references>
      </pivotArea>
    </format>
    <format dxfId="346">
      <pivotArea dataOnly="0" labelOnly="1" fieldPosition="0">
        <references count="1">
          <reference field="3" count="1">
            <x v="16"/>
          </reference>
        </references>
      </pivotArea>
    </format>
    <format dxfId="345">
      <pivotArea dataOnly="0" labelOnly="1" fieldPosition="0">
        <references count="1">
          <reference field="3" count="1">
            <x v="2"/>
          </reference>
        </references>
      </pivotArea>
    </format>
    <format dxfId="344">
      <pivotArea dataOnly="0" labelOnly="1" fieldPosition="0">
        <references count="1">
          <reference field="3" count="1">
            <x v="10"/>
          </reference>
        </references>
      </pivotArea>
    </format>
    <format dxfId="343">
      <pivotArea dataOnly="0" labelOnly="1" fieldPosition="0">
        <references count="1">
          <reference field="3" count="1">
            <x v="17"/>
          </reference>
        </references>
      </pivotArea>
    </format>
    <format dxfId="342">
      <pivotArea dataOnly="0" labelOnly="1" fieldPosition="0">
        <references count="1">
          <reference field="3" count="1">
            <x v="4"/>
          </reference>
        </references>
      </pivotArea>
    </format>
    <format dxfId="341">
      <pivotArea dataOnly="0" labelOnly="1" fieldPosition="0">
        <references count="1">
          <reference field="3" count="1">
            <x v="15"/>
          </reference>
        </references>
      </pivotArea>
    </format>
    <format dxfId="340">
      <pivotArea dataOnly="0" labelOnly="1" fieldPosition="0">
        <references count="1">
          <reference field="3" count="1">
            <x v="9"/>
          </reference>
        </references>
      </pivotArea>
    </format>
    <format dxfId="339">
      <pivotArea dataOnly="0" labelOnly="1" fieldPosition="0">
        <references count="1">
          <reference field="3" count="1">
            <x v="6"/>
          </reference>
        </references>
      </pivotArea>
    </format>
    <format dxfId="338">
      <pivotArea dataOnly="0" labelOnly="1" fieldPosition="0">
        <references count="1">
          <reference field="3" count="1">
            <x v="13"/>
          </reference>
        </references>
      </pivotArea>
    </format>
    <format dxfId="337">
      <pivotArea dataOnly="0" labelOnly="1" fieldPosition="0">
        <references count="1">
          <reference field="3" count="1">
            <x v="3"/>
          </reference>
        </references>
      </pivotArea>
    </format>
    <format dxfId="336">
      <pivotArea dataOnly="0" labelOnly="1" fieldPosition="0">
        <references count="1">
          <reference field="3" count="1">
            <x v="19"/>
          </reference>
        </references>
      </pivotArea>
    </format>
    <format dxfId="335">
      <pivotArea grandRow="1" outline="0" collapsedLevelsAreSubtotals="1" fieldPosition="0"/>
    </format>
    <format dxfId="334">
      <pivotArea dataOnly="0" labelOnly="1" grandRow="1" outline="0" fieldPosition="0"/>
    </format>
    <format dxfId="333">
      <pivotArea grandRow="1" outline="0" collapsedLevelsAreSubtotals="1" fieldPosition="0"/>
    </format>
    <format dxfId="332">
      <pivotArea dataOnly="0" labelOnly="1" grandRow="1" outline="0" fieldPosition="0"/>
    </format>
    <format dxfId="331">
      <pivotArea dataOnly="0" labelOnly="1" outline="0" fieldPosition="0">
        <references count="1">
          <reference field="4294967294" count="3">
            <x v="0"/>
            <x v="1"/>
            <x v="2"/>
          </reference>
        </references>
      </pivotArea>
    </format>
    <format dxfId="330">
      <pivotArea field="3" type="button" dataOnly="0" labelOnly="1" outline="0" axis="axisRow" fieldPosition="0"/>
    </format>
    <format dxfId="329">
      <pivotArea dataOnly="0" labelOnly="1" outline="0" fieldPosition="0">
        <references count="1">
          <reference field="4294967294" count="3">
            <x v="0"/>
            <x v="1"/>
            <x v="2"/>
          </reference>
        </references>
      </pivotArea>
    </format>
    <format dxfId="328">
      <pivotArea dataOnly="0" labelOnly="1" outline="0" fieldPosition="0">
        <references count="1">
          <reference field="4294967294" count="1">
            <x v="0"/>
          </reference>
        </references>
      </pivotArea>
    </format>
    <format dxfId="327">
      <pivotArea dataOnly="0" labelOnly="1" fieldPosition="0">
        <references count="1">
          <reference field="3" count="1">
            <x v="0"/>
          </reference>
        </references>
      </pivotArea>
    </format>
    <format dxfId="326">
      <pivotArea collapsedLevelsAreSubtotals="1" fieldPosition="0">
        <references count="1">
          <reference field="3" count="1">
            <x v="0"/>
          </reference>
        </references>
      </pivotArea>
    </format>
    <format dxfId="325">
      <pivotArea dataOnly="0" labelOnly="1" fieldPosition="0">
        <references count="1">
          <reference field="3" count="1">
            <x v="0"/>
          </reference>
        </references>
      </pivotArea>
    </format>
    <format dxfId="324">
      <pivotArea dataOnly="0" labelOnly="1" fieldPosition="0">
        <references count="1">
          <reference field="3" count="1">
            <x v="1"/>
          </reference>
        </references>
      </pivotArea>
    </format>
    <format dxfId="323">
      <pivotArea dataOnly="0" labelOnly="1" fieldPosition="0">
        <references count="1">
          <reference field="3" count="1">
            <x v="2"/>
          </reference>
        </references>
      </pivotArea>
    </format>
    <format dxfId="322">
      <pivotArea dataOnly="0" labelOnly="1" fieldPosition="0">
        <references count="1">
          <reference field="3" count="1">
            <x v="3"/>
          </reference>
        </references>
      </pivotArea>
    </format>
    <format dxfId="321">
      <pivotArea dataOnly="0" labelOnly="1" fieldPosition="0">
        <references count="1">
          <reference field="3" count="1">
            <x v="4"/>
          </reference>
        </references>
      </pivotArea>
    </format>
    <format dxfId="320">
      <pivotArea dataOnly="0" labelOnly="1" fieldPosition="0">
        <references count="1">
          <reference field="3" count="1">
            <x v="5"/>
          </reference>
        </references>
      </pivotArea>
    </format>
    <format dxfId="319">
      <pivotArea dataOnly="0" labelOnly="1" fieldPosition="0">
        <references count="1">
          <reference field="3" count="1">
            <x v="6"/>
          </reference>
        </references>
      </pivotArea>
    </format>
    <format dxfId="318">
      <pivotArea dataOnly="0" labelOnly="1" fieldPosition="0">
        <references count="1">
          <reference field="3" count="1">
            <x v="8"/>
          </reference>
        </references>
      </pivotArea>
    </format>
    <format dxfId="317">
      <pivotArea dataOnly="0" labelOnly="1" fieldPosition="0">
        <references count="1">
          <reference field="3" count="1">
            <x v="9"/>
          </reference>
        </references>
      </pivotArea>
    </format>
    <format dxfId="316">
      <pivotArea dataOnly="0" labelOnly="1" fieldPosition="0">
        <references count="1">
          <reference field="3" count="1">
            <x v="10"/>
          </reference>
        </references>
      </pivotArea>
    </format>
    <format dxfId="315">
      <pivotArea dataOnly="0" labelOnly="1" fieldPosition="0">
        <references count="1">
          <reference field="3" count="1">
            <x v="11"/>
          </reference>
        </references>
      </pivotArea>
    </format>
    <format dxfId="314">
      <pivotArea dataOnly="0" labelOnly="1" fieldPosition="0">
        <references count="1">
          <reference field="3" count="1">
            <x v="12"/>
          </reference>
        </references>
      </pivotArea>
    </format>
    <format dxfId="313">
      <pivotArea dataOnly="0" labelOnly="1" fieldPosition="0">
        <references count="1">
          <reference field="3" count="1">
            <x v="13"/>
          </reference>
        </references>
      </pivotArea>
    </format>
    <format dxfId="312">
      <pivotArea dataOnly="0" labelOnly="1" fieldPosition="0">
        <references count="1">
          <reference field="3" count="1">
            <x v="14"/>
          </reference>
        </references>
      </pivotArea>
    </format>
    <format dxfId="311">
      <pivotArea dataOnly="0" labelOnly="1" fieldPosition="0">
        <references count="1">
          <reference field="3" count="1">
            <x v="15"/>
          </reference>
        </references>
      </pivotArea>
    </format>
    <format dxfId="310">
      <pivotArea dataOnly="0" labelOnly="1" fieldPosition="0">
        <references count="1">
          <reference field="3" count="1">
            <x v="16"/>
          </reference>
        </references>
      </pivotArea>
    </format>
    <format dxfId="309">
      <pivotArea dataOnly="0" labelOnly="1" fieldPosition="0">
        <references count="1">
          <reference field="3" count="1">
            <x v="17"/>
          </reference>
        </references>
      </pivotArea>
    </format>
    <format dxfId="308">
      <pivotArea dataOnly="0" labelOnly="1" fieldPosition="0">
        <references count="1">
          <reference field="3" count="1">
            <x v="18"/>
          </reference>
        </references>
      </pivotArea>
    </format>
    <format dxfId="307">
      <pivotArea dataOnly="0" labelOnly="1" fieldPosition="0">
        <references count="1">
          <reference field="3" count="1">
            <x v="19"/>
          </reference>
        </references>
      </pivotArea>
    </format>
    <format dxfId="306">
      <pivotArea dataOnly="0" labelOnly="1" fieldPosition="0">
        <references count="1">
          <reference field="3" count="1">
            <x v="1"/>
          </reference>
        </references>
      </pivotArea>
    </format>
    <format dxfId="305">
      <pivotArea dataOnly="0" labelOnly="1" fieldPosition="0">
        <references count="1">
          <reference field="3" count="1">
            <x v="7"/>
          </reference>
        </references>
      </pivotArea>
    </format>
    <format dxfId="304">
      <pivotArea type="all" dataOnly="0" outline="0" fieldPosition="0"/>
    </format>
    <format dxfId="303">
      <pivotArea outline="0" collapsedLevelsAreSubtotals="1" fieldPosition="0"/>
    </format>
    <format dxfId="302">
      <pivotArea field="3" type="button" dataOnly="0" labelOnly="1" outline="0" axis="axisRow" fieldPosition="0"/>
    </format>
    <format dxfId="301">
      <pivotArea dataOnly="0" labelOnly="1" fieldPosition="0">
        <references count="1">
          <reference field="3" count="0"/>
        </references>
      </pivotArea>
    </format>
    <format dxfId="300">
      <pivotArea dataOnly="0" labelOnly="1" grandRow="1" outline="0" fieldPosition="0"/>
    </format>
    <format dxfId="299">
      <pivotArea dataOnly="0" labelOnly="1" outline="0" fieldPosition="0">
        <references count="1">
          <reference field="4294967294" count="3">
            <x v="0"/>
            <x v="1"/>
            <x v="2"/>
          </reference>
        </references>
      </pivotArea>
    </format>
    <format dxfId="298">
      <pivotArea collapsedLevelsAreSubtotals="1" fieldPosition="0">
        <references count="1">
          <reference field="3" count="0"/>
        </references>
      </pivotArea>
    </format>
    <format dxfId="297">
      <pivotArea dataOnly="0" labelOnly="1" fieldPosition="0">
        <references count="1">
          <reference field="3" count="0"/>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2000000}" name="Tableau croisé dynamique1" cacheId="2"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D65" firstHeaderRow="0" firstDataRow="1" firstDataCol="1"/>
  <pivotFields count="17">
    <pivotField axis="axisRow" showAll="0">
      <items count="9">
        <item x="0"/>
        <item x="3"/>
        <item x="1"/>
        <item x="5"/>
        <item x="4"/>
        <item x="2"/>
        <item m="1" x="7"/>
        <item x="6"/>
        <item t="default"/>
      </items>
    </pivotField>
    <pivotField axis="axisRow" showAll="0">
      <items count="55">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x="50"/>
        <item x="51"/>
        <item x="52"/>
        <item x="53"/>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s>
  <rowFields count="2">
    <field x="0"/>
    <field x="1"/>
  </rowFields>
  <rowItems count="62">
    <i>
      <x/>
    </i>
    <i r="1">
      <x v="2"/>
    </i>
    <i r="1">
      <x v="6"/>
    </i>
    <i r="1">
      <x v="7"/>
    </i>
    <i r="1">
      <x v="12"/>
    </i>
    <i r="1">
      <x v="13"/>
    </i>
    <i r="1">
      <x v="14"/>
    </i>
    <i r="1">
      <x v="20"/>
    </i>
    <i r="1">
      <x v="27"/>
    </i>
    <i>
      <x v="1"/>
    </i>
    <i r="1">
      <x v="3"/>
    </i>
    <i r="1">
      <x v="9"/>
    </i>
    <i r="1">
      <x v="16"/>
    </i>
    <i r="1">
      <x v="18"/>
    </i>
    <i r="1">
      <x v="19"/>
    </i>
    <i r="1">
      <x v="28"/>
    </i>
    <i r="1">
      <x v="32"/>
    </i>
    <i r="1">
      <x v="33"/>
    </i>
    <i>
      <x v="2"/>
    </i>
    <i r="1">
      <x/>
    </i>
    <i r="1">
      <x v="5"/>
    </i>
    <i r="1">
      <x v="25"/>
    </i>
    <i r="1">
      <x v="29"/>
    </i>
    <i r="1">
      <x v="36"/>
    </i>
    <i r="1">
      <x v="39"/>
    </i>
    <i r="1">
      <x v="40"/>
    </i>
    <i r="1">
      <x v="42"/>
    </i>
    <i>
      <x v="3"/>
    </i>
    <i r="1">
      <x v="1"/>
    </i>
    <i r="1">
      <x v="11"/>
    </i>
    <i r="1">
      <x v="30"/>
    </i>
    <i r="1">
      <x v="34"/>
    </i>
    <i r="1">
      <x v="35"/>
    </i>
    <i r="1">
      <x v="38"/>
    </i>
    <i>
      <x v="4"/>
    </i>
    <i r="1">
      <x v="10"/>
    </i>
    <i r="1">
      <x v="15"/>
    </i>
    <i r="1">
      <x v="17"/>
    </i>
    <i r="1">
      <x v="21"/>
    </i>
    <i r="1">
      <x v="22"/>
    </i>
    <i r="1">
      <x v="24"/>
    </i>
    <i>
      <x v="5"/>
    </i>
    <i r="1">
      <x v="4"/>
    </i>
    <i r="1">
      <x v="8"/>
    </i>
    <i r="1">
      <x v="23"/>
    </i>
    <i r="1">
      <x v="26"/>
    </i>
    <i r="1">
      <x v="31"/>
    </i>
    <i r="1">
      <x v="37"/>
    </i>
    <i r="1">
      <x v="41"/>
    </i>
    <i r="1">
      <x v="43"/>
    </i>
    <i r="1">
      <x v="44"/>
    </i>
    <i r="1">
      <x v="45"/>
    </i>
    <i r="1">
      <x v="46"/>
    </i>
    <i r="1">
      <x v="47"/>
    </i>
    <i r="1">
      <x v="48"/>
    </i>
    <i>
      <x v="7"/>
    </i>
    <i r="1">
      <x v="49"/>
    </i>
    <i r="1">
      <x v="50"/>
    </i>
    <i r="1">
      <x v="51"/>
    </i>
    <i r="1">
      <x v="52"/>
    </i>
    <i r="1">
      <x v="53"/>
    </i>
    <i t="grand">
      <x/>
    </i>
  </rowItems>
  <colFields count="1">
    <field x="-2"/>
  </colFields>
  <colItems count="3">
    <i>
      <x/>
    </i>
    <i i="1">
      <x v="1"/>
    </i>
    <i i="2">
      <x v="2"/>
    </i>
  </colItems>
  <dataFields count="3">
    <dataField name="Nombre opération" fld="10" subtotal="count" baseField="0" baseItem="0"/>
    <dataField name=" AE actuelle" fld="10" baseField="1" baseItem="12"/>
    <dataField name=" AE Engagée" fld="11" baseField="1" baseItem="12"/>
  </dataFields>
  <formats count="71">
    <format dxfId="251">
      <pivotArea dataOnly="0" labelOnly="1" outline="0" axis="axisValues" fieldPosition="0"/>
    </format>
    <format dxfId="250">
      <pivotArea dataOnly="0" labelOnly="1" outline="0" axis="axisValues" fieldPosition="0"/>
    </format>
    <format dxfId="249">
      <pivotArea dataOnly="0" labelOnly="1" outline="0" axis="axisValues" fieldPosition="0"/>
    </format>
    <format dxfId="248">
      <pivotArea dataOnly="0" labelOnly="1" outline="0" axis="axisValues" fieldPosition="0"/>
    </format>
    <format dxfId="247">
      <pivotArea dataOnly="0" labelOnly="1" outline="0" axis="axisValues" fieldPosition="0"/>
    </format>
    <format dxfId="246">
      <pivotArea dataOnly="0" labelOnly="1" outline="0" axis="axisValues" fieldPosition="0"/>
    </format>
    <format dxfId="245">
      <pivotArea dataOnly="0" labelOnly="1" outline="0" axis="axisValues" fieldPosition="0"/>
    </format>
    <format dxfId="244">
      <pivotArea dataOnly="0" labelOnly="1" outline="0" axis="axisValues" fieldPosition="0"/>
    </format>
    <format dxfId="243">
      <pivotArea outline="0" collapsedLevelsAreSubtotals="1" fieldPosition="0"/>
    </format>
    <format dxfId="242">
      <pivotArea dataOnly="0" labelOnly="1" outline="0" axis="axisValues" fieldPosition="0"/>
    </format>
    <format dxfId="241">
      <pivotArea dataOnly="0" labelOnly="1" outline="0" axis="axisValues" fieldPosition="0"/>
    </format>
    <format dxfId="240">
      <pivotArea field="0" type="button" dataOnly="0" labelOnly="1" outline="0" axis="axisRow" fieldPosition="0"/>
    </format>
    <format dxfId="239">
      <pivotArea field="0" type="button" dataOnly="0" labelOnly="1" outline="0" axis="axisRow" fieldPosition="0"/>
    </format>
    <format dxfId="238">
      <pivotArea field="0" type="button" dataOnly="0" labelOnly="1" outline="0" axis="axisRow" fieldPosition="0"/>
    </format>
    <format dxfId="237">
      <pivotArea dataOnly="0" labelOnly="1" outline="0" fieldPosition="0">
        <references count="1">
          <reference field="4294967294" count="3">
            <x v="0"/>
            <x v="1"/>
            <x v="2"/>
          </reference>
        </references>
      </pivotArea>
    </format>
    <format dxfId="236">
      <pivotArea field="0" type="button" dataOnly="0" labelOnly="1" outline="0" axis="axisRow" fieldPosition="0"/>
    </format>
    <format dxfId="235">
      <pivotArea dataOnly="0" labelOnly="1" outline="0" fieldPosition="0">
        <references count="1">
          <reference field="4294967294" count="3">
            <x v="0"/>
            <x v="1"/>
            <x v="2"/>
          </reference>
        </references>
      </pivotArea>
    </format>
    <format dxfId="234">
      <pivotArea field="0" type="button" dataOnly="0" labelOnly="1" outline="0" axis="axisRow" fieldPosition="0"/>
    </format>
    <format dxfId="233">
      <pivotArea dataOnly="0" labelOnly="1" outline="0" fieldPosition="0">
        <references count="1">
          <reference field="4294967294" count="3">
            <x v="0"/>
            <x v="1"/>
            <x v="2"/>
          </reference>
        </references>
      </pivotArea>
    </format>
    <format dxfId="232">
      <pivotArea field="0" type="button" dataOnly="0" labelOnly="1" outline="0" axis="axisRow" fieldPosition="0"/>
    </format>
    <format dxfId="231">
      <pivotArea dataOnly="0" labelOnly="1" outline="0" fieldPosition="0">
        <references count="1">
          <reference field="4294967294" count="3">
            <x v="0"/>
            <x v="1"/>
            <x v="2"/>
          </reference>
        </references>
      </pivotArea>
    </format>
    <format dxfId="230">
      <pivotArea field="0" type="button" dataOnly="0" labelOnly="1" outline="0" axis="axisRow" fieldPosition="0"/>
    </format>
    <format dxfId="229">
      <pivotArea dataOnly="0" labelOnly="1" outline="0" fieldPosition="0">
        <references count="1">
          <reference field="4294967294" count="3">
            <x v="0"/>
            <x v="1"/>
            <x v="2"/>
          </reference>
        </references>
      </pivotArea>
    </format>
    <format dxfId="228">
      <pivotArea dataOnly="0" labelOnly="1" outline="0" fieldPosition="0">
        <references count="1">
          <reference field="4294967294" count="1">
            <x v="0"/>
          </reference>
        </references>
      </pivotArea>
    </format>
    <format dxfId="227">
      <pivotArea type="all" dataOnly="0" outline="0" fieldPosition="0"/>
    </format>
    <format dxfId="226">
      <pivotArea outline="0" collapsedLevelsAreSubtotals="1" fieldPosition="0"/>
    </format>
    <format dxfId="225">
      <pivotArea field="0" type="button" dataOnly="0" labelOnly="1" outline="0" axis="axisRow" fieldPosition="0"/>
    </format>
    <format dxfId="224">
      <pivotArea dataOnly="0" labelOnly="1" fieldPosition="0">
        <references count="1">
          <reference field="0" count="0"/>
        </references>
      </pivotArea>
    </format>
    <format dxfId="223">
      <pivotArea dataOnly="0" labelOnly="1" grandRow="1" outline="0" fieldPosition="0"/>
    </format>
    <format dxfId="222">
      <pivotArea dataOnly="0" labelOnly="1" fieldPosition="0">
        <references count="2">
          <reference field="0" count="1" selected="0">
            <x v="0"/>
          </reference>
          <reference field="1" count="8">
            <x v="2"/>
            <x v="6"/>
            <x v="7"/>
            <x v="12"/>
            <x v="13"/>
            <x v="14"/>
            <x v="20"/>
            <x v="27"/>
          </reference>
        </references>
      </pivotArea>
    </format>
    <format dxfId="221">
      <pivotArea dataOnly="0" labelOnly="1" fieldPosition="0">
        <references count="2">
          <reference field="0" count="1" selected="0">
            <x v="1"/>
          </reference>
          <reference field="1" count="8">
            <x v="3"/>
            <x v="9"/>
            <x v="16"/>
            <x v="18"/>
            <x v="19"/>
            <x v="28"/>
            <x v="32"/>
            <x v="33"/>
          </reference>
        </references>
      </pivotArea>
    </format>
    <format dxfId="220">
      <pivotArea dataOnly="0" labelOnly="1" fieldPosition="0">
        <references count="2">
          <reference field="0" count="1" selected="0">
            <x v="2"/>
          </reference>
          <reference field="1" count="8">
            <x v="0"/>
            <x v="5"/>
            <x v="25"/>
            <x v="29"/>
            <x v="36"/>
            <x v="39"/>
            <x v="40"/>
            <x v="42"/>
          </reference>
        </references>
      </pivotArea>
    </format>
    <format dxfId="219">
      <pivotArea dataOnly="0" labelOnly="1" fieldPosition="0">
        <references count="2">
          <reference field="0" count="1" selected="0">
            <x v="3"/>
          </reference>
          <reference field="1" count="6">
            <x v="1"/>
            <x v="11"/>
            <x v="30"/>
            <x v="34"/>
            <x v="35"/>
            <x v="38"/>
          </reference>
        </references>
      </pivotArea>
    </format>
    <format dxfId="218">
      <pivotArea dataOnly="0" labelOnly="1" fieldPosition="0">
        <references count="2">
          <reference field="0" count="1" selected="0">
            <x v="4"/>
          </reference>
          <reference field="1" count="6">
            <x v="10"/>
            <x v="15"/>
            <x v="17"/>
            <x v="21"/>
            <x v="22"/>
            <x v="24"/>
          </reference>
        </references>
      </pivotArea>
    </format>
    <format dxfId="217">
      <pivotArea dataOnly="0" labelOnly="1" fieldPosition="0">
        <references count="2">
          <reference field="0" count="1" selected="0">
            <x v="5"/>
          </reference>
          <reference field="1" count="13">
            <x v="4"/>
            <x v="8"/>
            <x v="23"/>
            <x v="26"/>
            <x v="31"/>
            <x v="37"/>
            <x v="41"/>
            <x v="43"/>
            <x v="44"/>
            <x v="45"/>
            <x v="46"/>
            <x v="47"/>
            <x v="48"/>
          </reference>
        </references>
      </pivotArea>
    </format>
    <format dxfId="216">
      <pivotArea dataOnly="0" labelOnly="1" outline="0" fieldPosition="0">
        <references count="1">
          <reference field="4294967294" count="3">
            <x v="0"/>
            <x v="1"/>
            <x v="2"/>
          </reference>
        </references>
      </pivotArea>
    </format>
    <format dxfId="215">
      <pivotArea type="all" dataOnly="0" outline="0" fieldPosition="0"/>
    </format>
    <format dxfId="214">
      <pivotArea type="all" dataOnly="0" outline="0" fieldPosition="0"/>
    </format>
    <format dxfId="213">
      <pivotArea outline="0" collapsedLevelsAreSubtotals="1" fieldPosition="0"/>
    </format>
    <format dxfId="212">
      <pivotArea field="0" type="button" dataOnly="0" labelOnly="1" outline="0" axis="axisRow" fieldPosition="0"/>
    </format>
    <format dxfId="211">
      <pivotArea dataOnly="0" labelOnly="1" fieldPosition="0">
        <references count="1">
          <reference field="0" count="0"/>
        </references>
      </pivotArea>
    </format>
    <format dxfId="210">
      <pivotArea dataOnly="0" labelOnly="1" grandRow="1" outline="0" fieldPosition="0"/>
    </format>
    <format dxfId="209">
      <pivotArea dataOnly="0" labelOnly="1" fieldPosition="0">
        <references count="2">
          <reference field="0" count="1" selected="0">
            <x v="0"/>
          </reference>
          <reference field="1" count="8">
            <x v="2"/>
            <x v="6"/>
            <x v="7"/>
            <x v="12"/>
            <x v="13"/>
            <x v="14"/>
            <x v="20"/>
            <x v="27"/>
          </reference>
        </references>
      </pivotArea>
    </format>
    <format dxfId="208">
      <pivotArea dataOnly="0" labelOnly="1" fieldPosition="0">
        <references count="2">
          <reference field="0" count="1" selected="0">
            <x v="1"/>
          </reference>
          <reference field="1" count="8">
            <x v="3"/>
            <x v="9"/>
            <x v="16"/>
            <x v="18"/>
            <x v="19"/>
            <x v="28"/>
            <x v="32"/>
            <x v="33"/>
          </reference>
        </references>
      </pivotArea>
    </format>
    <format dxfId="207">
      <pivotArea dataOnly="0" labelOnly="1" fieldPosition="0">
        <references count="2">
          <reference field="0" count="1" selected="0">
            <x v="2"/>
          </reference>
          <reference field="1" count="8">
            <x v="0"/>
            <x v="5"/>
            <x v="25"/>
            <x v="29"/>
            <x v="36"/>
            <x v="39"/>
            <x v="40"/>
            <x v="42"/>
          </reference>
        </references>
      </pivotArea>
    </format>
    <format dxfId="206">
      <pivotArea dataOnly="0" labelOnly="1" fieldPosition="0">
        <references count="2">
          <reference field="0" count="1" selected="0">
            <x v="3"/>
          </reference>
          <reference field="1" count="6">
            <x v="1"/>
            <x v="11"/>
            <x v="30"/>
            <x v="34"/>
            <x v="35"/>
            <x v="38"/>
          </reference>
        </references>
      </pivotArea>
    </format>
    <format dxfId="205">
      <pivotArea dataOnly="0" labelOnly="1" fieldPosition="0">
        <references count="2">
          <reference field="0" count="1" selected="0">
            <x v="4"/>
          </reference>
          <reference field="1" count="6">
            <x v="10"/>
            <x v="15"/>
            <x v="17"/>
            <x v="21"/>
            <x v="22"/>
            <x v="24"/>
          </reference>
        </references>
      </pivotArea>
    </format>
    <format dxfId="204">
      <pivotArea dataOnly="0" labelOnly="1" fieldPosition="0">
        <references count="2">
          <reference field="0" count="1" selected="0">
            <x v="5"/>
          </reference>
          <reference field="1" count="13">
            <x v="4"/>
            <x v="8"/>
            <x v="23"/>
            <x v="26"/>
            <x v="31"/>
            <x v="37"/>
            <x v="41"/>
            <x v="43"/>
            <x v="44"/>
            <x v="45"/>
            <x v="46"/>
            <x v="47"/>
            <x v="48"/>
          </reference>
        </references>
      </pivotArea>
    </format>
    <format dxfId="203">
      <pivotArea dataOnly="0" labelOnly="1" fieldPosition="0">
        <references count="2">
          <reference field="0" count="1" selected="0">
            <x v="7"/>
          </reference>
          <reference field="1" count="5">
            <x v="49"/>
            <x v="50"/>
            <x v="51"/>
            <x v="52"/>
            <x v="53"/>
          </reference>
        </references>
      </pivotArea>
    </format>
    <format dxfId="202">
      <pivotArea dataOnly="0" labelOnly="1" outline="0" fieldPosition="0">
        <references count="1">
          <reference field="4294967294" count="3">
            <x v="0"/>
            <x v="1"/>
            <x v="2"/>
          </reference>
        </references>
      </pivotArea>
    </format>
    <format dxfId="201">
      <pivotArea dataOnly="0" labelOnly="1" outline="0" fieldPosition="0">
        <references count="1">
          <reference field="4294967294" count="1">
            <x v="0"/>
          </reference>
        </references>
      </pivotArea>
    </format>
    <format dxfId="200">
      <pivotArea collapsedLevelsAreSubtotals="1" fieldPosition="0">
        <references count="1">
          <reference field="0" count="1">
            <x v="0"/>
          </reference>
        </references>
      </pivotArea>
    </format>
    <format dxfId="199">
      <pivotArea dataOnly="0" labelOnly="1" fieldPosition="0">
        <references count="1">
          <reference field="0" count="1">
            <x v="0"/>
          </reference>
        </references>
      </pivotArea>
    </format>
    <format dxfId="198">
      <pivotArea collapsedLevelsAreSubtotals="1" fieldPosition="0">
        <references count="1">
          <reference field="0" count="1">
            <x v="0"/>
          </reference>
        </references>
      </pivotArea>
    </format>
    <format dxfId="197">
      <pivotArea dataOnly="0" labelOnly="1" fieldPosition="0">
        <references count="1">
          <reference field="0" count="1">
            <x v="0"/>
          </reference>
        </references>
      </pivotArea>
    </format>
    <format dxfId="196">
      <pivotArea dataOnly="0" labelOnly="1" fieldPosition="0">
        <references count="1">
          <reference field="0" count="1">
            <x v="1"/>
          </reference>
        </references>
      </pivotArea>
    </format>
    <format dxfId="195">
      <pivotArea dataOnly="0" labelOnly="1" fieldPosition="0">
        <references count="1">
          <reference field="0" count="1">
            <x v="2"/>
          </reference>
        </references>
      </pivotArea>
    </format>
    <format dxfId="194">
      <pivotArea dataOnly="0" labelOnly="1" fieldPosition="0">
        <references count="1">
          <reference field="0" count="1">
            <x v="3"/>
          </reference>
        </references>
      </pivotArea>
    </format>
    <format dxfId="193">
      <pivotArea dataOnly="0" labelOnly="1" fieldPosition="0">
        <references count="1">
          <reference field="0" count="1">
            <x v="4"/>
          </reference>
        </references>
      </pivotArea>
    </format>
    <format dxfId="192">
      <pivotArea dataOnly="0" labelOnly="1" fieldPosition="0">
        <references count="1">
          <reference field="0" count="1">
            <x v="5"/>
          </reference>
        </references>
      </pivotArea>
    </format>
    <format dxfId="191">
      <pivotArea dataOnly="0" labelOnly="1" fieldPosition="0">
        <references count="1">
          <reference field="0" count="1">
            <x v="7"/>
          </reference>
        </references>
      </pivotArea>
    </format>
    <format dxfId="190">
      <pivotArea grandRow="1" outline="0" collapsedLevelsAreSubtotals="1" fieldPosition="0"/>
    </format>
    <format dxfId="189">
      <pivotArea grandRow="1" outline="0" collapsedLevelsAreSubtotals="1" fieldPosition="0"/>
    </format>
    <format dxfId="188">
      <pivotArea grandRow="1" outline="0" collapsedLevelsAreSubtotals="1" fieldPosition="0"/>
    </format>
    <format dxfId="187">
      <pivotArea grandRow="1" outline="0" collapsedLevelsAreSubtotals="1" fieldPosition="0"/>
    </format>
    <format dxfId="186">
      <pivotArea grandRow="1" outline="0" collapsedLevelsAreSubtotals="1" fieldPosition="0"/>
    </format>
    <format dxfId="185">
      <pivotArea dataOnly="0" labelOnly="1" grandRow="1" outline="0" fieldPosition="0"/>
    </format>
    <format dxfId="184">
      <pivotArea grandRow="1" outline="0" collapsedLevelsAreSubtotals="1" fieldPosition="0"/>
    </format>
    <format dxfId="183">
      <pivotArea dataOnly="0" labelOnly="1" grandRow="1" outline="0" fieldPosition="0"/>
    </format>
    <format dxfId="182">
      <pivotArea grandRow="1" outline="0" collapsedLevelsAreSubtotals="1" fieldPosition="0"/>
    </format>
    <format dxfId="181">
      <pivotArea dataOnly="0" labelOnly="1" grandRow="1" outline="0"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D00-000003000000}" name="Tableau croisé dynamique1" cacheId="0" applyNumberFormats="0" applyBorderFormats="0" applyFontFormats="0" applyPatternFormats="0" applyAlignmentFormats="0" applyWidthHeightFormats="1" dataCaption="Valeurs" updatedVersion="8" minRefreshableVersion="3" itemPrintTitles="1" createdVersion="6" indent="0" outline="1" outlineData="1" multipleFieldFilters="0" rowHeaderCaption="DRB/wilaya">
  <location ref="A3:E311" firstHeaderRow="0" firstDataRow="1" firstDataCol="1"/>
  <pivotFields count="17">
    <pivotField showAll="0">
      <items count="9">
        <item x="0"/>
        <item x="3"/>
        <item x="1"/>
        <item x="6"/>
        <item x="4"/>
        <item x="2"/>
        <item x="5"/>
        <item x="7"/>
        <item t="default"/>
      </items>
    </pivotField>
    <pivotField axis="axisRow" showAll="0">
      <items count="51">
        <item x="12"/>
        <item x="43"/>
        <item x="1"/>
        <item x="33"/>
        <item x="20"/>
        <item x="13"/>
        <item x="7"/>
        <item x="6"/>
        <item x="25"/>
        <item x="36"/>
        <item x="42"/>
        <item x="48"/>
        <item x="4"/>
        <item x="0"/>
        <item x="3"/>
        <item x="39"/>
        <item x="34"/>
        <item x="41"/>
        <item x="29"/>
        <item x="30"/>
        <item x="2"/>
        <item x="37"/>
        <item x="38"/>
        <item x="16"/>
        <item x="40"/>
        <item x="11"/>
        <item x="23"/>
        <item x="5"/>
        <item x="31"/>
        <item x="8"/>
        <item x="47"/>
        <item x="18"/>
        <item x="32"/>
        <item x="35"/>
        <item x="46"/>
        <item x="44"/>
        <item x="14"/>
        <item x="22"/>
        <item x="45"/>
        <item x="10"/>
        <item x="9"/>
        <item x="21"/>
        <item x="15"/>
        <item x="26"/>
        <item x="27"/>
        <item x="17"/>
        <item x="24"/>
        <item x="19"/>
        <item x="28"/>
        <item x="49"/>
        <item t="default"/>
      </items>
    </pivotField>
    <pivotField showAll="0"/>
    <pivotField axis="axisRow" showAll="0" sortType="ascending">
      <items count="28">
        <item m="1" x="25"/>
        <item m="1" x="26"/>
        <item m="1" x="22"/>
        <item m="1" x="23"/>
        <item m="1" x="24"/>
        <item x="20"/>
        <item x="2"/>
        <item x="9"/>
        <item x="21"/>
        <item x="13"/>
        <item x="7"/>
        <item x="16"/>
        <item x="0"/>
        <item x="18"/>
        <item x="4"/>
        <item x="15"/>
        <item x="10"/>
        <item x="6"/>
        <item x="3"/>
        <item x="17"/>
        <item x="1"/>
        <item x="14"/>
        <item x="19"/>
        <item x="8"/>
        <item x="12"/>
        <item x="5"/>
        <item x="11"/>
        <item t="default"/>
      </items>
    </pivotField>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Fields count="2">
    <field x="3"/>
    <field x="1"/>
  </rowFields>
  <rowItems count="308">
    <i>
      <x v="5"/>
    </i>
    <i r="1">
      <x v="33"/>
    </i>
    <i>
      <x v="6"/>
    </i>
    <i r="1">
      <x/>
    </i>
    <i r="1">
      <x v="8"/>
    </i>
    <i r="1">
      <x v="9"/>
    </i>
    <i r="1">
      <x v="13"/>
    </i>
    <i r="1">
      <x v="18"/>
    </i>
    <i r="1">
      <x v="23"/>
    </i>
    <i r="1">
      <x v="25"/>
    </i>
    <i r="1">
      <x v="26"/>
    </i>
    <i r="1">
      <x v="30"/>
    </i>
    <i r="1">
      <x v="33"/>
    </i>
    <i r="1">
      <x v="35"/>
    </i>
    <i r="1">
      <x v="37"/>
    </i>
    <i r="1">
      <x v="43"/>
    </i>
    <i r="1">
      <x v="44"/>
    </i>
    <i r="1">
      <x v="49"/>
    </i>
    <i>
      <x v="7"/>
    </i>
    <i r="1">
      <x v="4"/>
    </i>
    <i r="1">
      <x v="8"/>
    </i>
    <i r="1">
      <x v="17"/>
    </i>
    <i r="1">
      <x v="18"/>
    </i>
    <i r="1">
      <x v="23"/>
    </i>
    <i r="1">
      <x v="26"/>
    </i>
    <i r="1">
      <x v="27"/>
    </i>
    <i r="1">
      <x v="29"/>
    </i>
    <i r="1">
      <x v="30"/>
    </i>
    <i r="1">
      <x v="31"/>
    </i>
    <i r="1">
      <x v="34"/>
    </i>
    <i r="1">
      <x v="35"/>
    </i>
    <i r="1">
      <x v="36"/>
    </i>
    <i r="1">
      <x v="37"/>
    </i>
    <i r="1">
      <x v="39"/>
    </i>
    <i r="1">
      <x v="41"/>
    </i>
    <i r="1">
      <x v="45"/>
    </i>
    <i r="1">
      <x v="46"/>
    </i>
    <i r="1">
      <x v="47"/>
    </i>
    <i r="1">
      <x v="48"/>
    </i>
    <i r="1">
      <x v="49"/>
    </i>
    <i>
      <x v="8"/>
    </i>
    <i r="1">
      <x v="34"/>
    </i>
    <i>
      <x v="9"/>
    </i>
    <i r="1">
      <x v="9"/>
    </i>
    <i r="1">
      <x v="25"/>
    </i>
    <i r="1">
      <x v="32"/>
    </i>
    <i r="1">
      <x v="39"/>
    </i>
    <i>
      <x v="10"/>
    </i>
    <i r="1">
      <x v="2"/>
    </i>
    <i r="1">
      <x v="5"/>
    </i>
    <i r="1">
      <x v="6"/>
    </i>
    <i r="1">
      <x v="22"/>
    </i>
    <i r="1">
      <x v="34"/>
    </i>
    <i r="1">
      <x v="38"/>
    </i>
    <i>
      <x v="11"/>
    </i>
    <i r="1">
      <x v="1"/>
    </i>
    <i r="1">
      <x v="22"/>
    </i>
    <i r="1">
      <x v="31"/>
    </i>
    <i>
      <x v="12"/>
    </i>
    <i r="1">
      <x v="1"/>
    </i>
    <i r="1">
      <x v="3"/>
    </i>
    <i r="1">
      <x v="4"/>
    </i>
    <i r="1">
      <x v="5"/>
    </i>
    <i r="1">
      <x v="8"/>
    </i>
    <i r="1">
      <x v="13"/>
    </i>
    <i r="1">
      <x v="20"/>
    </i>
    <i r="1">
      <x v="22"/>
    </i>
    <i r="1">
      <x v="23"/>
    </i>
    <i r="1">
      <x v="24"/>
    </i>
    <i r="1">
      <x v="25"/>
    </i>
    <i r="1">
      <x v="27"/>
    </i>
    <i r="1">
      <x v="28"/>
    </i>
    <i r="1">
      <x v="30"/>
    </i>
    <i r="1">
      <x v="31"/>
    </i>
    <i r="1">
      <x v="32"/>
    </i>
    <i r="1">
      <x v="33"/>
    </i>
    <i r="1">
      <x v="35"/>
    </i>
    <i r="1">
      <x v="36"/>
    </i>
    <i r="1">
      <x v="37"/>
    </i>
    <i r="1">
      <x v="49"/>
    </i>
    <i>
      <x v="13"/>
    </i>
    <i r="1">
      <x v="32"/>
    </i>
    <i>
      <x v="14"/>
    </i>
    <i r="1">
      <x v="3"/>
    </i>
    <i r="1">
      <x v="4"/>
    </i>
    <i r="1">
      <x v="13"/>
    </i>
    <i r="1">
      <x v="49"/>
    </i>
    <i>
      <x v="15"/>
    </i>
    <i r="1">
      <x v="3"/>
    </i>
    <i r="1">
      <x v="4"/>
    </i>
    <i r="1">
      <x v="8"/>
    </i>
    <i r="1">
      <x v="17"/>
    </i>
    <i r="1">
      <x v="22"/>
    </i>
    <i r="1">
      <x v="23"/>
    </i>
    <i r="1">
      <x v="24"/>
    </i>
    <i r="1">
      <x v="30"/>
    </i>
    <i r="1">
      <x v="32"/>
    </i>
    <i r="1">
      <x v="34"/>
    </i>
    <i r="1">
      <x v="35"/>
    </i>
    <i r="1">
      <x v="49"/>
    </i>
    <i>
      <x v="16"/>
    </i>
    <i r="1">
      <x/>
    </i>
    <i r="1">
      <x v="1"/>
    </i>
    <i r="1">
      <x v="3"/>
    </i>
    <i r="1">
      <x v="4"/>
    </i>
    <i r="1">
      <x v="5"/>
    </i>
    <i r="1">
      <x v="7"/>
    </i>
    <i r="1">
      <x v="17"/>
    </i>
    <i r="1">
      <x v="22"/>
    </i>
    <i r="1">
      <x v="23"/>
    </i>
    <i r="1">
      <x v="25"/>
    </i>
    <i r="1">
      <x v="28"/>
    </i>
    <i r="1">
      <x v="29"/>
    </i>
    <i r="1">
      <x v="31"/>
    </i>
    <i r="1">
      <x v="32"/>
    </i>
    <i r="1">
      <x v="33"/>
    </i>
    <i r="1">
      <x v="36"/>
    </i>
    <i r="1">
      <x v="49"/>
    </i>
    <i>
      <x v="17"/>
    </i>
    <i r="1">
      <x/>
    </i>
    <i r="1">
      <x v="1"/>
    </i>
    <i r="1">
      <x v="2"/>
    </i>
    <i r="1">
      <x v="3"/>
    </i>
    <i r="1">
      <x v="4"/>
    </i>
    <i r="1">
      <x v="5"/>
    </i>
    <i r="1">
      <x v="6"/>
    </i>
    <i r="1">
      <x v="7"/>
    </i>
    <i r="1">
      <x v="9"/>
    </i>
    <i r="1">
      <x v="17"/>
    </i>
    <i r="1">
      <x v="20"/>
    </i>
    <i r="1">
      <x v="22"/>
    </i>
    <i r="1">
      <x v="23"/>
    </i>
    <i r="1">
      <x v="25"/>
    </i>
    <i r="1">
      <x v="26"/>
    </i>
    <i r="1">
      <x v="28"/>
    </i>
    <i r="1">
      <x v="30"/>
    </i>
    <i r="1">
      <x v="31"/>
    </i>
    <i r="1">
      <x v="32"/>
    </i>
    <i r="1">
      <x v="35"/>
    </i>
    <i r="1">
      <x v="36"/>
    </i>
    <i r="1">
      <x v="37"/>
    </i>
    <i r="1">
      <x v="39"/>
    </i>
    <i r="1">
      <x v="43"/>
    </i>
    <i r="1">
      <x v="45"/>
    </i>
    <i r="1">
      <x v="47"/>
    </i>
    <i r="1">
      <x v="48"/>
    </i>
    <i>
      <x v="18"/>
    </i>
    <i r="1">
      <x/>
    </i>
    <i r="1">
      <x v="1"/>
    </i>
    <i r="1">
      <x v="5"/>
    </i>
    <i r="1">
      <x v="8"/>
    </i>
    <i r="1">
      <x v="9"/>
    </i>
    <i r="1">
      <x v="13"/>
    </i>
    <i r="1">
      <x v="23"/>
    </i>
    <i r="1">
      <x v="25"/>
    </i>
    <i r="1">
      <x v="26"/>
    </i>
    <i r="1">
      <x v="29"/>
    </i>
    <i r="1">
      <x v="30"/>
    </i>
    <i r="1">
      <x v="31"/>
    </i>
    <i r="1">
      <x v="32"/>
    </i>
    <i r="1">
      <x v="34"/>
    </i>
    <i r="1">
      <x v="35"/>
    </i>
    <i r="1">
      <x v="36"/>
    </i>
    <i r="1">
      <x v="37"/>
    </i>
    <i r="1">
      <x v="39"/>
    </i>
    <i r="1">
      <x v="40"/>
    </i>
    <i r="1">
      <x v="41"/>
    </i>
    <i r="1">
      <x v="43"/>
    </i>
    <i r="1">
      <x v="44"/>
    </i>
    <i r="1">
      <x v="45"/>
    </i>
    <i r="1">
      <x v="46"/>
    </i>
    <i r="1">
      <x v="47"/>
    </i>
    <i r="1">
      <x v="48"/>
    </i>
    <i>
      <x v="19"/>
    </i>
    <i r="1">
      <x v="37"/>
    </i>
    <i>
      <x v="20"/>
    </i>
    <i r="1">
      <x/>
    </i>
    <i r="1">
      <x v="1"/>
    </i>
    <i r="1">
      <x v="2"/>
    </i>
    <i r="1">
      <x v="3"/>
    </i>
    <i r="1">
      <x v="4"/>
    </i>
    <i r="1">
      <x v="5"/>
    </i>
    <i r="1">
      <x v="6"/>
    </i>
    <i r="1">
      <x v="7"/>
    </i>
    <i r="1">
      <x v="8"/>
    </i>
    <i r="1">
      <x v="9"/>
    </i>
    <i r="1">
      <x v="10"/>
    </i>
    <i r="1">
      <x v="12"/>
    </i>
    <i r="1">
      <x v="13"/>
    </i>
    <i r="1">
      <x v="14"/>
    </i>
    <i r="1">
      <x v="15"/>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2"/>
    </i>
    <i r="1">
      <x v="43"/>
    </i>
    <i r="1">
      <x v="44"/>
    </i>
    <i r="1">
      <x v="45"/>
    </i>
    <i r="1">
      <x v="46"/>
    </i>
    <i r="1">
      <x v="47"/>
    </i>
    <i r="1">
      <x v="48"/>
    </i>
    <i r="1">
      <x v="49"/>
    </i>
    <i>
      <x v="21"/>
    </i>
    <i r="1">
      <x v="25"/>
    </i>
    <i r="1">
      <x v="49"/>
    </i>
    <i>
      <x v="22"/>
    </i>
    <i r="1">
      <x v="32"/>
    </i>
    <i r="1">
      <x v="49"/>
    </i>
    <i>
      <x v="23"/>
    </i>
    <i r="1">
      <x/>
    </i>
    <i r="1">
      <x v="1"/>
    </i>
    <i r="1">
      <x v="2"/>
    </i>
    <i r="1">
      <x v="3"/>
    </i>
    <i r="1">
      <x v="4"/>
    </i>
    <i r="1">
      <x v="5"/>
    </i>
    <i r="1">
      <x v="6"/>
    </i>
    <i r="1">
      <x v="7"/>
    </i>
    <i r="1">
      <x v="8"/>
    </i>
    <i r="1">
      <x v="9"/>
    </i>
    <i r="1">
      <x v="12"/>
    </i>
    <i r="1">
      <x v="16"/>
    </i>
    <i r="1">
      <x v="17"/>
    </i>
    <i r="1">
      <x v="20"/>
    </i>
    <i r="1">
      <x v="22"/>
    </i>
    <i r="1">
      <x v="23"/>
    </i>
    <i r="1">
      <x v="25"/>
    </i>
    <i r="1">
      <x v="26"/>
    </i>
    <i r="1">
      <x v="27"/>
    </i>
    <i r="1">
      <x v="29"/>
    </i>
    <i r="1">
      <x v="30"/>
    </i>
    <i r="1">
      <x v="31"/>
    </i>
    <i r="1">
      <x v="32"/>
    </i>
    <i r="1">
      <x v="33"/>
    </i>
    <i r="1">
      <x v="34"/>
    </i>
    <i r="1">
      <x v="35"/>
    </i>
    <i r="1">
      <x v="37"/>
    </i>
    <i r="1">
      <x v="39"/>
    </i>
    <i r="1">
      <x v="41"/>
    </i>
    <i r="1">
      <x v="43"/>
    </i>
    <i r="1">
      <x v="44"/>
    </i>
    <i r="1">
      <x v="45"/>
    </i>
    <i r="1">
      <x v="46"/>
    </i>
    <i r="1">
      <x v="47"/>
    </i>
    <i r="1">
      <x v="49"/>
    </i>
    <i>
      <x v="24"/>
    </i>
    <i r="1">
      <x v="29"/>
    </i>
    <i>
      <x v="25"/>
    </i>
    <i r="1">
      <x/>
    </i>
    <i r="1">
      <x v="1"/>
    </i>
    <i r="1">
      <x v="2"/>
    </i>
    <i r="1">
      <x v="3"/>
    </i>
    <i r="1">
      <x v="4"/>
    </i>
    <i r="1">
      <x v="5"/>
    </i>
    <i r="1">
      <x v="6"/>
    </i>
    <i r="1">
      <x v="7"/>
    </i>
    <i r="1">
      <x v="8"/>
    </i>
    <i r="1">
      <x v="9"/>
    </i>
    <i r="1">
      <x v="12"/>
    </i>
    <i r="1">
      <x v="13"/>
    </i>
    <i r="1">
      <x v="16"/>
    </i>
    <i r="1">
      <x v="17"/>
    </i>
    <i r="1">
      <x v="18"/>
    </i>
    <i r="1">
      <x v="20"/>
    </i>
    <i r="1">
      <x v="22"/>
    </i>
    <i r="1">
      <x v="23"/>
    </i>
    <i r="1">
      <x v="26"/>
    </i>
    <i r="1">
      <x v="27"/>
    </i>
    <i r="1">
      <x v="28"/>
    </i>
    <i r="1">
      <x v="29"/>
    </i>
    <i r="1">
      <x v="30"/>
    </i>
    <i r="1">
      <x v="31"/>
    </i>
    <i r="1">
      <x v="32"/>
    </i>
    <i r="1">
      <x v="34"/>
    </i>
    <i r="1">
      <x v="36"/>
    </i>
    <i r="1">
      <x v="37"/>
    </i>
    <i r="1">
      <x v="38"/>
    </i>
    <i r="1">
      <x v="40"/>
    </i>
    <i r="1">
      <x v="41"/>
    </i>
    <i r="1">
      <x v="44"/>
    </i>
    <i r="1">
      <x v="46"/>
    </i>
    <i r="1">
      <x v="49"/>
    </i>
    <i>
      <x v="26"/>
    </i>
    <i r="1">
      <x/>
    </i>
    <i r="1">
      <x v="5"/>
    </i>
    <i r="1">
      <x v="11"/>
    </i>
    <i r="1">
      <x v="29"/>
    </i>
    <i r="1">
      <x v="36"/>
    </i>
    <i t="grand">
      <x/>
    </i>
  </rowItems>
  <colFields count="1">
    <field x="-2"/>
  </colFields>
  <colItems count="4">
    <i>
      <x/>
    </i>
    <i i="1">
      <x v="1"/>
    </i>
    <i i="2">
      <x v="2"/>
    </i>
    <i i="3">
      <x v="3"/>
    </i>
  </colItems>
  <dataFields count="4">
    <dataField name="Nombre opération" fld="10" subtotal="count" baseField="0" baseItem="0"/>
    <dataField name=" AE actuelle" fld="10" baseField="1" baseItem="12"/>
    <dataField name=" AE Engagée" fld="11" baseField="1" baseItem="12"/>
    <dataField name=" Dépenses cumulée " fld="12" baseField="0" baseItem="0"/>
  </dataFields>
  <formats count="95">
    <format dxfId="180">
      <pivotArea dataOnly="0" labelOnly="1" outline="0" axis="axisValues" fieldPosition="0"/>
    </format>
    <format dxfId="179">
      <pivotArea dataOnly="0" labelOnly="1" outline="0" axis="axisValues" fieldPosition="0"/>
    </format>
    <format dxfId="178">
      <pivotArea dataOnly="0" labelOnly="1" outline="0" axis="axisValues" fieldPosition="0"/>
    </format>
    <format dxfId="177">
      <pivotArea dataOnly="0" labelOnly="1" outline="0" axis="axisValues" fieldPosition="0"/>
    </format>
    <format dxfId="176">
      <pivotArea dataOnly="0" labelOnly="1" outline="0" axis="axisValues" fieldPosition="0"/>
    </format>
    <format dxfId="175">
      <pivotArea dataOnly="0" labelOnly="1" outline="0" axis="axisValues" fieldPosition="0"/>
    </format>
    <format dxfId="174">
      <pivotArea dataOnly="0" labelOnly="1" outline="0" axis="axisValues" fieldPosition="0"/>
    </format>
    <format dxfId="173">
      <pivotArea dataOnly="0" labelOnly="1" outline="0" axis="axisValues" fieldPosition="0"/>
    </format>
    <format dxfId="172">
      <pivotArea outline="0" collapsedLevelsAreSubtotals="1" fieldPosition="0"/>
    </format>
    <format dxfId="171">
      <pivotArea dataOnly="0" labelOnly="1" outline="0" axis="axisValues" fieldPosition="0"/>
    </format>
    <format dxfId="170">
      <pivotArea dataOnly="0" labelOnly="1" outline="0" axis="axisValues" fieldPosition="0"/>
    </format>
    <format dxfId="169">
      <pivotArea field="0" type="button" dataOnly="0" labelOnly="1" outline="0"/>
    </format>
    <format dxfId="168">
      <pivotArea field="0" type="button" dataOnly="0" labelOnly="1" outline="0"/>
    </format>
    <format dxfId="167">
      <pivotArea field="0" type="button" dataOnly="0" labelOnly="1" outline="0"/>
    </format>
    <format dxfId="166">
      <pivotArea dataOnly="0" labelOnly="1" outline="0" fieldPosition="0">
        <references count="1">
          <reference field="4294967294" count="4">
            <x v="0"/>
            <x v="1"/>
            <x v="2"/>
            <x v="3"/>
          </reference>
        </references>
      </pivotArea>
    </format>
    <format dxfId="165">
      <pivotArea field="0" type="button" dataOnly="0" labelOnly="1" outline="0"/>
    </format>
    <format dxfId="164">
      <pivotArea dataOnly="0" labelOnly="1" outline="0" fieldPosition="0">
        <references count="1">
          <reference field="4294967294" count="4">
            <x v="0"/>
            <x v="1"/>
            <x v="2"/>
            <x v="3"/>
          </reference>
        </references>
      </pivotArea>
    </format>
    <format dxfId="163">
      <pivotArea field="0" type="button" dataOnly="0" labelOnly="1" outline="0"/>
    </format>
    <format dxfId="162">
      <pivotArea dataOnly="0" labelOnly="1" outline="0" fieldPosition="0">
        <references count="1">
          <reference field="4294967294" count="4">
            <x v="0"/>
            <x v="1"/>
            <x v="2"/>
            <x v="3"/>
          </reference>
        </references>
      </pivotArea>
    </format>
    <format dxfId="161">
      <pivotArea field="0" type="button" dataOnly="0" labelOnly="1" outline="0"/>
    </format>
    <format dxfId="160">
      <pivotArea dataOnly="0" labelOnly="1" outline="0" fieldPosition="0">
        <references count="1">
          <reference field="4294967294" count="4">
            <x v="0"/>
            <x v="1"/>
            <x v="2"/>
            <x v="3"/>
          </reference>
        </references>
      </pivotArea>
    </format>
    <format dxfId="159">
      <pivotArea field="0" type="button" dataOnly="0" labelOnly="1" outline="0"/>
    </format>
    <format dxfId="158">
      <pivotArea dataOnly="0" labelOnly="1" outline="0" fieldPosition="0">
        <references count="1">
          <reference field="4294967294" count="4">
            <x v="0"/>
            <x v="1"/>
            <x v="2"/>
            <x v="3"/>
          </reference>
        </references>
      </pivotArea>
    </format>
    <format dxfId="157">
      <pivotArea dataOnly="0" labelOnly="1" outline="0" fieldPosition="0">
        <references count="1">
          <reference field="4294967294" count="1">
            <x v="0"/>
          </reference>
        </references>
      </pivotArea>
    </format>
    <format dxfId="156">
      <pivotArea type="all" dataOnly="0" outline="0" fieldPosition="0"/>
    </format>
    <format dxfId="155">
      <pivotArea outline="0" collapsedLevelsAreSubtotals="1" fieldPosition="0"/>
    </format>
    <format dxfId="154">
      <pivotArea field="0" type="button" dataOnly="0" labelOnly="1" outline="0"/>
    </format>
    <format dxfId="153">
      <pivotArea dataOnly="0" labelOnly="1" grandRow="1" outline="0" fieldPosition="0"/>
    </format>
    <format dxfId="152">
      <pivotArea dataOnly="0" labelOnly="1" outline="0" fieldPosition="0">
        <references count="1">
          <reference field="4294967294" count="4">
            <x v="0"/>
            <x v="1"/>
            <x v="2"/>
            <x v="3"/>
          </reference>
        </references>
      </pivotArea>
    </format>
    <format dxfId="151">
      <pivotArea type="all" dataOnly="0" outline="0" fieldPosition="0"/>
    </format>
    <format dxfId="150">
      <pivotArea outline="0" collapsedLevelsAreSubtotals="1" fieldPosition="0"/>
    </format>
    <format dxfId="149">
      <pivotArea field="0" type="button" dataOnly="0" labelOnly="1" outline="0"/>
    </format>
    <format dxfId="148">
      <pivotArea dataOnly="0" labelOnly="1" fieldPosition="0">
        <references count="1">
          <reference field="3" count="0"/>
        </references>
      </pivotArea>
    </format>
    <format dxfId="147">
      <pivotArea outline="0" collapsedLevelsAreSubtotals="1" fieldPosition="0"/>
    </format>
    <format dxfId="146">
      <pivotArea type="all" dataOnly="0" outline="0" fieldPosition="0"/>
    </format>
    <format dxfId="145">
      <pivotArea outline="0" collapsedLevelsAreSubtotals="1" fieldPosition="0"/>
    </format>
    <format dxfId="144">
      <pivotArea field="3" type="button" dataOnly="0" labelOnly="1" outline="0" axis="axisRow" fieldPosition="0"/>
    </format>
    <format dxfId="143">
      <pivotArea dataOnly="0" labelOnly="1" fieldPosition="0">
        <references count="1">
          <reference field="3" count="0"/>
        </references>
      </pivotArea>
    </format>
    <format dxfId="142">
      <pivotArea dataOnly="0" labelOnly="1" grandRow="1" outline="0" fieldPosition="0"/>
    </format>
    <format dxfId="141">
      <pivotArea dataOnly="0" labelOnly="1" fieldPosition="0">
        <references count="2">
          <reference field="1" count="21">
            <x v="1"/>
            <x v="3"/>
            <x v="4"/>
            <x v="5"/>
            <x v="8"/>
            <x v="13"/>
            <x v="20"/>
            <x v="22"/>
            <x v="23"/>
            <x v="24"/>
            <x v="25"/>
            <x v="27"/>
            <x v="28"/>
            <x v="30"/>
            <x v="31"/>
            <x v="32"/>
            <x v="33"/>
            <x v="35"/>
            <x v="36"/>
            <x v="37"/>
            <x v="49"/>
          </reference>
          <reference field="3" count="1" selected="0">
            <x v="12"/>
          </reference>
        </references>
      </pivotArea>
    </format>
    <format dxfId="140">
      <pivotArea dataOnly="0" labelOnly="1" fieldPosition="0">
        <references count="2">
          <reference field="1" count="46">
            <x v="0"/>
            <x v="1"/>
            <x v="2"/>
            <x v="3"/>
            <x v="4"/>
            <x v="5"/>
            <x v="6"/>
            <x v="7"/>
            <x v="8"/>
            <x v="9"/>
            <x v="10"/>
            <x v="12"/>
            <x v="13"/>
            <x v="14"/>
            <x v="15"/>
            <x v="17"/>
            <x v="18"/>
            <x v="19"/>
            <x v="20"/>
            <x v="21"/>
            <x v="22"/>
            <x v="23"/>
            <x v="24"/>
            <x v="25"/>
            <x v="26"/>
            <x v="27"/>
            <x v="28"/>
            <x v="29"/>
            <x v="30"/>
            <x v="31"/>
            <x v="32"/>
            <x v="34"/>
            <x v="35"/>
            <x v="36"/>
            <x v="37"/>
            <x v="38"/>
            <x v="39"/>
            <x v="40"/>
            <x v="42"/>
            <x v="43"/>
            <x v="44"/>
            <x v="45"/>
            <x v="46"/>
            <x v="47"/>
            <x v="48"/>
            <x v="49"/>
          </reference>
          <reference field="3" count="1" selected="0">
            <x v="20"/>
          </reference>
        </references>
      </pivotArea>
    </format>
    <format dxfId="139">
      <pivotArea dataOnly="0" labelOnly="1" fieldPosition="0">
        <references count="2">
          <reference field="1" count="15">
            <x v="0"/>
            <x v="8"/>
            <x v="9"/>
            <x v="13"/>
            <x v="18"/>
            <x v="23"/>
            <x v="25"/>
            <x v="26"/>
            <x v="30"/>
            <x v="33"/>
            <x v="35"/>
            <x v="37"/>
            <x v="43"/>
            <x v="44"/>
            <x v="49"/>
          </reference>
          <reference field="3" count="1" selected="0">
            <x v="6"/>
          </reference>
        </references>
      </pivotArea>
    </format>
    <format dxfId="138">
      <pivotArea dataOnly="0" labelOnly="1" fieldPosition="0">
        <references count="2">
          <reference field="1" count="26">
            <x v="0"/>
            <x v="1"/>
            <x v="5"/>
            <x v="8"/>
            <x v="9"/>
            <x v="13"/>
            <x v="23"/>
            <x v="25"/>
            <x v="26"/>
            <x v="29"/>
            <x v="30"/>
            <x v="31"/>
            <x v="32"/>
            <x v="34"/>
            <x v="35"/>
            <x v="36"/>
            <x v="37"/>
            <x v="39"/>
            <x v="40"/>
            <x v="41"/>
            <x v="43"/>
            <x v="44"/>
            <x v="45"/>
            <x v="46"/>
            <x v="47"/>
            <x v="48"/>
          </reference>
          <reference field="3" count="1" selected="0">
            <x v="18"/>
          </reference>
        </references>
      </pivotArea>
    </format>
    <format dxfId="137">
      <pivotArea dataOnly="0" labelOnly="1" fieldPosition="0">
        <references count="2">
          <reference field="1" count="4">
            <x v="3"/>
            <x v="4"/>
            <x v="13"/>
            <x v="49"/>
          </reference>
          <reference field="3" count="1" selected="0">
            <x v="14"/>
          </reference>
        </references>
      </pivotArea>
    </format>
    <format dxfId="136">
      <pivotArea dataOnly="0" labelOnly="1" fieldPosition="0">
        <references count="2">
          <reference field="1" count="34">
            <x v="0"/>
            <x v="1"/>
            <x v="2"/>
            <x v="3"/>
            <x v="4"/>
            <x v="5"/>
            <x v="6"/>
            <x v="7"/>
            <x v="8"/>
            <x v="9"/>
            <x v="12"/>
            <x v="13"/>
            <x v="16"/>
            <x v="17"/>
            <x v="18"/>
            <x v="20"/>
            <x v="22"/>
            <x v="23"/>
            <x v="26"/>
            <x v="27"/>
            <x v="28"/>
            <x v="29"/>
            <x v="30"/>
            <x v="31"/>
            <x v="32"/>
            <x v="34"/>
            <x v="36"/>
            <x v="37"/>
            <x v="38"/>
            <x v="40"/>
            <x v="41"/>
            <x v="44"/>
            <x v="46"/>
            <x v="49"/>
          </reference>
          <reference field="3" count="1" selected="0">
            <x v="25"/>
          </reference>
        </references>
      </pivotArea>
    </format>
    <format dxfId="135">
      <pivotArea dataOnly="0" labelOnly="1" fieldPosition="0">
        <references count="2">
          <reference field="1" count="27">
            <x v="0"/>
            <x v="1"/>
            <x v="2"/>
            <x v="3"/>
            <x v="4"/>
            <x v="5"/>
            <x v="6"/>
            <x v="7"/>
            <x v="9"/>
            <x v="17"/>
            <x v="20"/>
            <x v="22"/>
            <x v="23"/>
            <x v="25"/>
            <x v="26"/>
            <x v="28"/>
            <x v="30"/>
            <x v="31"/>
            <x v="32"/>
            <x v="35"/>
            <x v="36"/>
            <x v="37"/>
            <x v="39"/>
            <x v="43"/>
            <x v="45"/>
            <x v="47"/>
            <x v="48"/>
          </reference>
          <reference field="3" count="1" selected="0">
            <x v="17"/>
          </reference>
        </references>
      </pivotArea>
    </format>
    <format dxfId="134">
      <pivotArea dataOnly="0" labelOnly="1" fieldPosition="0">
        <references count="2">
          <reference field="1" count="6">
            <x v="2"/>
            <x v="5"/>
            <x v="6"/>
            <x v="22"/>
            <x v="34"/>
            <x v="38"/>
          </reference>
          <reference field="3" count="1" selected="0">
            <x v="10"/>
          </reference>
        </references>
      </pivotArea>
    </format>
    <format dxfId="133">
      <pivotArea dataOnly="0" labelOnly="1" fieldPosition="0">
        <references count="2">
          <reference field="1" count="35">
            <x v="0"/>
            <x v="1"/>
            <x v="2"/>
            <x v="3"/>
            <x v="4"/>
            <x v="5"/>
            <x v="6"/>
            <x v="7"/>
            <x v="8"/>
            <x v="9"/>
            <x v="12"/>
            <x v="16"/>
            <x v="17"/>
            <x v="20"/>
            <x v="22"/>
            <x v="23"/>
            <x v="25"/>
            <x v="26"/>
            <x v="27"/>
            <x v="29"/>
            <x v="30"/>
            <x v="31"/>
            <x v="32"/>
            <x v="33"/>
            <x v="34"/>
            <x v="35"/>
            <x v="37"/>
            <x v="39"/>
            <x v="41"/>
            <x v="43"/>
            <x v="44"/>
            <x v="45"/>
            <x v="46"/>
            <x v="47"/>
            <x v="49"/>
          </reference>
          <reference field="3" count="1" selected="0">
            <x v="23"/>
          </reference>
        </references>
      </pivotArea>
    </format>
    <format dxfId="132">
      <pivotArea dataOnly="0" labelOnly="1" fieldPosition="0">
        <references count="2">
          <reference field="1" count="21">
            <x v="4"/>
            <x v="8"/>
            <x v="17"/>
            <x v="18"/>
            <x v="23"/>
            <x v="26"/>
            <x v="27"/>
            <x v="29"/>
            <x v="30"/>
            <x v="31"/>
            <x v="34"/>
            <x v="35"/>
            <x v="36"/>
            <x v="37"/>
            <x v="39"/>
            <x v="41"/>
            <x v="45"/>
            <x v="46"/>
            <x v="47"/>
            <x v="48"/>
            <x v="49"/>
          </reference>
          <reference field="3" count="1" selected="0">
            <x v="7"/>
          </reference>
        </references>
      </pivotArea>
    </format>
    <format dxfId="131">
      <pivotArea dataOnly="0" labelOnly="1" fieldPosition="0">
        <references count="2">
          <reference field="1" count="17">
            <x v="0"/>
            <x v="1"/>
            <x v="3"/>
            <x v="4"/>
            <x v="5"/>
            <x v="7"/>
            <x v="17"/>
            <x v="22"/>
            <x v="23"/>
            <x v="25"/>
            <x v="28"/>
            <x v="29"/>
            <x v="31"/>
            <x v="32"/>
            <x v="33"/>
            <x v="36"/>
            <x v="49"/>
          </reference>
          <reference field="3" count="1" selected="0">
            <x v="16"/>
          </reference>
        </references>
      </pivotArea>
    </format>
    <format dxfId="130">
      <pivotArea dataOnly="0" labelOnly="1" fieldPosition="0">
        <references count="2">
          <reference field="1" count="1">
            <x v="29"/>
          </reference>
          <reference field="3" count="1" selected="0">
            <x v="24"/>
          </reference>
        </references>
      </pivotArea>
    </format>
    <format dxfId="129">
      <pivotArea dataOnly="0" labelOnly="1" fieldPosition="0">
        <references count="2">
          <reference field="1" count="4">
            <x v="9"/>
            <x v="25"/>
            <x v="32"/>
            <x v="39"/>
          </reference>
          <reference field="3" count="1" selected="0">
            <x v="9"/>
          </reference>
        </references>
      </pivotArea>
    </format>
    <format dxfId="128">
      <pivotArea dataOnly="0" labelOnly="1" fieldPosition="0">
        <references count="2">
          <reference field="1" count="2">
            <x v="25"/>
            <x v="49"/>
          </reference>
          <reference field="3" count="1" selected="0">
            <x v="21"/>
          </reference>
        </references>
      </pivotArea>
    </format>
    <format dxfId="127">
      <pivotArea dataOnly="0" labelOnly="1" fieldPosition="0">
        <references count="2">
          <reference field="1" count="12">
            <x v="3"/>
            <x v="4"/>
            <x v="8"/>
            <x v="17"/>
            <x v="22"/>
            <x v="23"/>
            <x v="24"/>
            <x v="30"/>
            <x v="32"/>
            <x v="34"/>
            <x v="35"/>
            <x v="49"/>
          </reference>
          <reference field="3" count="1" selected="0">
            <x v="15"/>
          </reference>
        </references>
      </pivotArea>
    </format>
    <format dxfId="126">
      <pivotArea dataOnly="0" labelOnly="1" fieldPosition="0">
        <references count="2">
          <reference field="1" count="3">
            <x v="1"/>
            <x v="22"/>
            <x v="31"/>
          </reference>
          <reference field="3" count="1" selected="0">
            <x v="11"/>
          </reference>
        </references>
      </pivotArea>
    </format>
    <format dxfId="125">
      <pivotArea dataOnly="0" labelOnly="1" fieldPosition="0">
        <references count="2">
          <reference field="1" count="1">
            <x v="37"/>
          </reference>
          <reference field="3" count="1" selected="0">
            <x v="19"/>
          </reference>
        </references>
      </pivotArea>
    </format>
    <format dxfId="124">
      <pivotArea dataOnly="0" labelOnly="1" fieldPosition="0">
        <references count="2">
          <reference field="1" count="1">
            <x v="32"/>
          </reference>
          <reference field="3" count="1" selected="0">
            <x v="13"/>
          </reference>
        </references>
      </pivotArea>
    </format>
    <format dxfId="123">
      <pivotArea dataOnly="0" labelOnly="1" fieldPosition="0">
        <references count="2">
          <reference field="1" count="2">
            <x v="32"/>
            <x v="49"/>
          </reference>
          <reference field="3" count="1" selected="0">
            <x v="22"/>
          </reference>
        </references>
      </pivotArea>
    </format>
    <format dxfId="122">
      <pivotArea dataOnly="0" labelOnly="1" fieldPosition="0">
        <references count="2">
          <reference field="1" count="1">
            <x v="33"/>
          </reference>
          <reference field="3" count="1" selected="0">
            <x v="5"/>
          </reference>
        </references>
      </pivotArea>
    </format>
    <format dxfId="121">
      <pivotArea dataOnly="0" labelOnly="1" fieldPosition="0">
        <references count="2">
          <reference field="1" count="1">
            <x v="34"/>
          </reference>
          <reference field="3" count="1" selected="0">
            <x v="8"/>
          </reference>
        </references>
      </pivotArea>
    </format>
    <format dxfId="120">
      <pivotArea dataOnly="0" labelOnly="1" fieldPosition="0">
        <references count="2">
          <reference field="1" count="5">
            <x v="0"/>
            <x v="5"/>
            <x v="11"/>
            <x v="29"/>
            <x v="36"/>
          </reference>
          <reference field="3" count="1" selected="0">
            <x v="26"/>
          </reference>
        </references>
      </pivotArea>
    </format>
    <format dxfId="119">
      <pivotArea dataOnly="0" labelOnly="1" outline="0" fieldPosition="0">
        <references count="1">
          <reference field="4294967294" count="4">
            <x v="0"/>
            <x v="1"/>
            <x v="2"/>
            <x v="3"/>
          </reference>
        </references>
      </pivotArea>
    </format>
    <format dxfId="118">
      <pivotArea collapsedLevelsAreSubtotals="1" fieldPosition="0">
        <references count="1">
          <reference field="3" count="1">
            <x v="12"/>
          </reference>
        </references>
      </pivotArea>
    </format>
    <format dxfId="117">
      <pivotArea dataOnly="0" labelOnly="1" fieldPosition="0">
        <references count="1">
          <reference field="3" count="1">
            <x v="12"/>
          </reference>
        </references>
      </pivotArea>
    </format>
    <format dxfId="116">
      <pivotArea dataOnly="0" labelOnly="1" fieldPosition="0">
        <references count="1">
          <reference field="3" count="1">
            <x v="20"/>
          </reference>
        </references>
      </pivotArea>
    </format>
    <format dxfId="115">
      <pivotArea dataOnly="0" labelOnly="1" fieldPosition="0">
        <references count="1">
          <reference field="3" count="1">
            <x v="6"/>
          </reference>
        </references>
      </pivotArea>
    </format>
    <format dxfId="114">
      <pivotArea dataOnly="0" labelOnly="1" fieldPosition="0">
        <references count="1">
          <reference field="3" count="1">
            <x v="18"/>
          </reference>
        </references>
      </pivotArea>
    </format>
    <format dxfId="113">
      <pivotArea dataOnly="0" labelOnly="1" fieldPosition="0">
        <references count="1">
          <reference field="3" count="1">
            <x v="14"/>
          </reference>
        </references>
      </pivotArea>
    </format>
    <format dxfId="112">
      <pivotArea dataOnly="0" labelOnly="1" fieldPosition="0">
        <references count="1">
          <reference field="3" count="1">
            <x v="25"/>
          </reference>
        </references>
      </pivotArea>
    </format>
    <format dxfId="111">
      <pivotArea dataOnly="0" labelOnly="1" fieldPosition="0">
        <references count="1">
          <reference field="3" count="1">
            <x v="17"/>
          </reference>
        </references>
      </pivotArea>
    </format>
    <format dxfId="110">
      <pivotArea dataOnly="0" labelOnly="1" fieldPosition="0">
        <references count="1">
          <reference field="3" count="1">
            <x v="10"/>
          </reference>
        </references>
      </pivotArea>
    </format>
    <format dxfId="109">
      <pivotArea dataOnly="0" labelOnly="1" fieldPosition="0">
        <references count="1">
          <reference field="3" count="1">
            <x v="23"/>
          </reference>
        </references>
      </pivotArea>
    </format>
    <format dxfId="108">
      <pivotArea dataOnly="0" labelOnly="1" fieldPosition="0">
        <references count="1">
          <reference field="3" count="1">
            <x v="7"/>
          </reference>
        </references>
      </pivotArea>
    </format>
    <format dxfId="107">
      <pivotArea dataOnly="0" labelOnly="1" fieldPosition="0">
        <references count="1">
          <reference field="3" count="1">
            <x v="16"/>
          </reference>
        </references>
      </pivotArea>
    </format>
    <format dxfId="106">
      <pivotArea dataOnly="0" labelOnly="1" fieldPosition="0">
        <references count="1">
          <reference field="3" count="1">
            <x v="24"/>
          </reference>
        </references>
      </pivotArea>
    </format>
    <format dxfId="105">
      <pivotArea dataOnly="0" labelOnly="1" fieldPosition="0">
        <references count="1">
          <reference field="3" count="1">
            <x v="9"/>
          </reference>
        </references>
      </pivotArea>
    </format>
    <format dxfId="104">
      <pivotArea dataOnly="0" labelOnly="1" fieldPosition="0">
        <references count="1">
          <reference field="3" count="1">
            <x v="21"/>
          </reference>
        </references>
      </pivotArea>
    </format>
    <format dxfId="103">
      <pivotArea dataOnly="0" labelOnly="1" fieldPosition="0">
        <references count="1">
          <reference field="3" count="1">
            <x v="15"/>
          </reference>
        </references>
      </pivotArea>
    </format>
    <format dxfId="102">
      <pivotArea dataOnly="0" labelOnly="1" fieldPosition="0">
        <references count="1">
          <reference field="3" count="1">
            <x v="11"/>
          </reference>
        </references>
      </pivotArea>
    </format>
    <format dxfId="101">
      <pivotArea dataOnly="0" labelOnly="1" fieldPosition="0">
        <references count="1">
          <reference field="3" count="1">
            <x v="19"/>
          </reference>
        </references>
      </pivotArea>
    </format>
    <format dxfId="100">
      <pivotArea dataOnly="0" labelOnly="1" fieldPosition="0">
        <references count="1">
          <reference field="3" count="1">
            <x v="13"/>
          </reference>
        </references>
      </pivotArea>
    </format>
    <format dxfId="99">
      <pivotArea dataOnly="0" labelOnly="1" fieldPosition="0">
        <references count="1">
          <reference field="3" count="1">
            <x v="22"/>
          </reference>
        </references>
      </pivotArea>
    </format>
    <format dxfId="98">
      <pivotArea dataOnly="0" labelOnly="1" fieldPosition="0">
        <references count="1">
          <reference field="3" count="1">
            <x v="5"/>
          </reference>
        </references>
      </pivotArea>
    </format>
    <format dxfId="97">
      <pivotArea dataOnly="0" labelOnly="1" fieldPosition="0">
        <references count="1">
          <reference field="3" count="1">
            <x v="8"/>
          </reference>
        </references>
      </pivotArea>
    </format>
    <format dxfId="96">
      <pivotArea dataOnly="0" labelOnly="1" fieldPosition="0">
        <references count="1">
          <reference field="3" count="1">
            <x v="26"/>
          </reference>
        </references>
      </pivotArea>
    </format>
    <format dxfId="95">
      <pivotArea grandRow="1" outline="0" collapsedLevelsAreSubtotals="1" fieldPosition="0"/>
    </format>
    <format dxfId="94">
      <pivotArea dataOnly="0" labelOnly="1" grandRow="1" outline="0" fieldPosition="0"/>
    </format>
    <format dxfId="93">
      <pivotArea grandRow="1" outline="0" collapsedLevelsAreSubtotals="1" fieldPosition="0"/>
    </format>
    <format dxfId="92">
      <pivotArea dataOnly="0" labelOnly="1" grandRow="1" outline="0" fieldPosition="0"/>
    </format>
    <format dxfId="91">
      <pivotArea field="3" type="button" dataOnly="0" labelOnly="1" outline="0" axis="axisRow" fieldPosition="0"/>
    </format>
    <format dxfId="90">
      <pivotArea dataOnly="0" labelOnly="1" outline="0" fieldPosition="0">
        <references count="1">
          <reference field="4294967294" count="4">
            <x v="0"/>
            <x v="1"/>
            <x v="2"/>
            <x v="3"/>
          </reference>
        </references>
      </pivotArea>
    </format>
    <format dxfId="89">
      <pivotArea field="3" type="button" dataOnly="0" labelOnly="1" outline="0" axis="axisRow" fieldPosition="0"/>
    </format>
    <format dxfId="88">
      <pivotArea dataOnly="0" labelOnly="1" outline="0" fieldPosition="0">
        <references count="1">
          <reference field="4294967294" count="4">
            <x v="0"/>
            <x v="1"/>
            <x v="2"/>
            <x v="3"/>
          </reference>
        </references>
      </pivotArea>
    </format>
    <format dxfId="87">
      <pivotArea dataOnly="0" labelOnly="1" outline="0" fieldPosition="0">
        <references count="1">
          <reference field="4294967294" count="1">
            <x v="0"/>
          </reference>
        </references>
      </pivotArea>
    </format>
    <format dxfId="86">
      <pivotArea dataOnly="0" labelOnly="1" outline="0" fieldPosition="0">
        <references count="1">
          <reference field="4294967294" count="1">
            <x v="3"/>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ésultat.DB_262" connectionId="5" xr16:uid="{00000000-0016-0000-0500-000000000000}" autoFormatId="0" applyNumberFormats="0" applyBorderFormats="0" applyFontFormats="1" applyPatternFormats="1" applyAlignmentFormats="0" applyWidthHeightFormats="0">
  <queryTableRefresh headersInLastRefresh="0" nextId="77">
    <queryTableFields count="12">
      <queryTableField id="5" name="designation_operation"/>
      <queryTableField id="71" dataBound="0" fillFormulas="1"/>
      <queryTableField id="8" name="APinit"/>
      <queryTableField id="9" name="apactuel"/>
      <queryTableField id="63" dataBound="0" fillFormulas="1"/>
      <queryTableField id="72" dataBound="0" fillFormulas="1"/>
      <queryTableField id="76" dataBound="0" fillFormulas="1"/>
      <queryTableField id="75" dataBound="0" fillFormulas="1"/>
      <queryTableField id="74" dataBound="0" fillFormulas="1"/>
      <queryTableField id="73" dataBound="0" fillFormulas="1"/>
      <queryTableField id="64" dataBound="0" fillFormulas="1"/>
      <queryTableField id="14" name="tphy"/>
    </queryTableFields>
    <queryTableDeletedFields count="12">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résultat.DB_262" connectionId="7" xr16:uid="{00000000-0016-0000-0800-000001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résultat.DB_262" connectionId="6" xr16:uid="{00000000-0016-0000-0B00-000002000000}" autoFormatId="0" applyNumberFormats="0" applyBorderFormats="0" applyFontFormats="1" applyPatternFormats="1" applyAlignmentFormats="0" applyWidthHeightFormats="0">
  <queryTableRefresh headersInLastRefresh="0" nextId="79">
    <queryTableFields count="8">
      <queryTableField id="5" name="designation_operation"/>
      <queryTableField id="71" dataBound="0" fillFormulas="1"/>
      <queryTableField id="8" name="APinit"/>
      <queryTableField id="9" dataBound="0" fillFormulas="1"/>
      <queryTableField id="63" dataBound="0" fillFormulas="1"/>
      <queryTableField id="64" dataBound="0" fillFormulas="1"/>
      <queryTableField id="77" dataBound="0" fillFormulas="1"/>
      <queryTableField id="14" dataBound="0" fillFormulas="1"/>
    </queryTableFields>
    <queryTableDeletedFields count="14">
      <deletedField name="paiecum"/>
      <deletedField name="C_Sect"/>
      <deletedField name="C_SSect"/>
      <deletedField name="c_chap"/>
      <deletedField name="Etat"/>
      <deletedField name="Localisation"/>
      <deletedField name="Paie3112"/>
      <deletedField name="paieann"/>
      <deletedField name="apactuel * 1000 - paiecum"/>
      <deletedField name="Direction"/>
      <deletedField name="dinscipt"/>
      <deletedField name="noperation"/>
      <deletedField name="tphy"/>
      <deletedField name="apactuel"/>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1" connectionId="4" xr16:uid="{5D996513-7FF9-4507-91BA-D5342F4A5C5F}" autoFormatId="16" applyNumberFormats="0" applyBorderFormats="0" applyFontFormats="0" applyPatternFormats="0" applyAlignmentFormats="0" applyWidthHeightFormats="0">
  <queryTableRefresh nextId="12">
    <queryTableFields count="8">
      <queryTableField id="1" name="id" tableColumnId="9"/>
      <queryTableField id="2" name="code" tableColumnId="2"/>
      <queryTableField id="4" name="name_ar" tableColumnId="4"/>
      <queryTableField id="5" name="name_en" tableColumnId="5"/>
      <queryTableField id="6" name="name_fr" tableColumnId="6"/>
      <queryTableField id="3" name="description" tableColumnId="3"/>
      <queryTableField id="7" name="parent_id" tableColumnId="7"/>
      <queryTableField id="8" name="is_activ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51E243F2-5767-4B84-8B0D-539692CF947D}" autoFormatId="16" applyNumberFormats="0" applyBorderFormats="0" applyFontFormats="0" applyPatternFormats="0" applyAlignmentFormats="0" applyWidthHeightFormats="0">
  <queryTableRefresh nextId="16">
    <queryTableFields count="14">
      <queryTableField id="1" name="id" tableColumnId="15"/>
      <queryTableField id="3" name="code" tableColumnId="3"/>
      <queryTableField id="2" name="name_fr" tableColumnId="2"/>
      <queryTableField id="4" name="description" tableColumnId="4"/>
      <queryTableField id="5" name="parent_id" tableColumnId="5"/>
      <queryTableField id="6" name="address" tableColumnId="6"/>
      <queryTableField id="7" name="email" tableColumnId="7"/>
      <queryTableField id="8" name="phone" tableColumnId="8"/>
      <queryTableField id="9" name="is_active" tableColumnId="9"/>
      <queryTableField id="10" name="name_ar" tableColumnId="10"/>
      <queryTableField id="11" name="name_en" tableColumnId="11"/>
      <queryTableField id="12" name="phone2" tableColumnId="12"/>
      <queryTableField id="13" name="fax" tableColumnId="13"/>
      <queryTableField id="14" name="fax2"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DA7E45FD-7D3B-4148-ACBE-03557024C0FD}" autoFormatId="16" applyNumberFormats="0" applyBorderFormats="0" applyFontFormats="0" applyPatternFormats="0" applyAlignmentFormats="0" applyWidthHeightFormats="0">
  <queryTableRefresh nextId="15">
    <queryTableFields count="10">
      <queryTableField id="1" name="id" tableColumnId="11"/>
      <queryTableField id="6" name="code" tableColumnId="6"/>
      <queryTableField id="2" name="name" tableColumnId="2"/>
      <queryTableField id="3" name="ministry_id" tableColumnId="3"/>
      <queryTableField id="7" name="allocated_ae" tableColumnId="7"/>
      <queryTableField id="8" name="allocated_cp" tableColumnId="8"/>
      <queryTableField id="4" name="managing_entity" tableColumnId="4"/>
      <queryTableField id="5" name="responsible_person" tableColumnId="5"/>
      <queryTableField id="10" name="description" tableColumnId="10"/>
      <queryTableField id="9" name="status"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1" connectionId="3" xr16:uid="{DE530A36-2E77-4576-A00E-3E5410C3F23C}" autoFormatId="16" applyNumberFormats="0" applyBorderFormats="0" applyFontFormats="0" applyPatternFormats="0" applyAlignmentFormats="0" applyWidthHeightFormats="0">
  <queryTableRefresh nextId="19">
    <queryTableFields count="13">
      <queryTableField id="1" name="id" tableColumnId="14"/>
      <queryTableField id="2" name="portfolio_id" tableColumnId="2"/>
      <queryTableField id="8" name="code" tableColumnId="8"/>
      <queryTableField id="3" name="name" tableColumnId="3"/>
      <queryTableField id="9" name="type" tableColumnId="9"/>
      <queryTableField id="10" name="parent_id" tableColumnId="10"/>
      <queryTableField id="11" name="allocated_ae" tableColumnId="11"/>
      <queryTableField id="12" name="allocated_cp" tableColumnId="12"/>
      <queryTableField id="4" name="description" tableColumnId="4"/>
      <queryTableField id="5" name="objectives" tableColumnId="5"/>
      <queryTableField id="6" name="expected_results" tableColumnId="6"/>
      <queryTableField id="7" name="performance_indicators" tableColumnId="7"/>
      <queryTableField id="13" name="status" tableColumnId="13"/>
    </queryTableFields>
  </queryTableRefresh>
</queryTable>
</file>

<file path=xl/tables/_rels/table17.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3:J77" totalsRowShown="0" headerRowDxfId="481" dataDxfId="479" headerRowBorderDxfId="480" tableBorderDxfId="478" totalsRowBorderDxfId="477">
  <autoFilter ref="A3:J77" xr:uid="{00000000-0009-0000-0100-000001000000}"/>
  <tableColumns count="10">
    <tableColumn id="1" xr3:uid="{00000000-0010-0000-0000-000001000000}" name="wilaya" dataDxfId="476"/>
    <tableColumn id="2" xr3:uid="{00000000-0010-0000-0000-000002000000}" name="Portefeuille de programme " dataDxfId="475"/>
    <tableColumn id="3" xr3:uid="{00000000-0010-0000-0000-000003000000}" name="Libellé de l'opération / Numéro d'individualisation " dataDxfId="474"/>
    <tableColumn id="4" xr3:uid="{00000000-0010-0000-0000-000004000000}" name="AE ACTUELLE" dataDxfId="473"/>
    <tableColumn id="5" xr3:uid="{00000000-0010-0000-0000-000005000000}" name="Engagements cumulés" dataDxfId="472"/>
    <tableColumn id="6" xr3:uid="{00000000-0010-0000-0000-000006000000}" name="Paiement cumulés" dataDxfId="471"/>
    <tableColumn id="7" xr3:uid="{00000000-0010-0000-0000-000007000000}" name="Taux FIN %" dataDxfId="470"/>
    <tableColumn id="8" xr3:uid="{00000000-0010-0000-0000-000008000000}" name="Taux phys %" dataDxfId="469"/>
    <tableColumn id="9" xr3:uid="{00000000-0010-0000-0000-000009000000}" name="Etat du Projet" dataDxfId="468"/>
    <tableColumn id="10" xr3:uid="{00000000-0010-0000-0000-00000A000000}" name="Observations" dataDxfId="4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8F9A63-06D8-2D49-B017-E26BAF02488A}" name="DRB_d_Annaba" displayName="DRB_d_Annaba" ref="A1:W106" totalsRowShown="0">
  <autoFilter ref="A1:W106" xr:uid="{798F9A63-06D8-2D49-B017-E26BAF02488A}"/>
  <tableColumns count="23">
    <tableColumn id="1" xr3:uid="{C2862C61-1BDC-844C-B6AB-A57893292882}" name="DRB" dataDxfId="296"/>
    <tableColumn id="2" xr3:uid="{3FFC1505-0E29-BC4B-B8F7-D17DD9144D7D}" name="wilaya" dataDxfId="295"/>
    <tableColumn id="3" xr3:uid="{0AD325D4-38B4-0D4B-9DD0-8BE64C2B103B}" name="Type programme" dataDxfId="294"/>
    <tableColumn id="4" xr3:uid="{EE5ADF66-374A-6D45-8F76-14CB8EE3858D}" name="N"/>
    <tableColumn id="5" xr3:uid="{CDC27465-61DF-3C43-889B-F027AC3C6F5E}" name="Identication du projet" dataDxfId="293"/>
    <tableColumn id="6" xr3:uid="{416EA8C6-A7D1-1E40-BE54-A92B7BEF169E}" name="Portefeuille de programme "/>
    <tableColumn id="7" xr3:uid="{0CA93F24-9F04-5247-B2E8-E4C24EAC8E42}" name="Communes_x000a_bénéficiaires" dataDxfId="292"/>
    <tableColumn id="8" xr3:uid="{882848FE-F5F9-0641-8CDD-540E9F0DDB96}" name="Montant_x000a_(AP 103)_x000a_DA"/>
    <tableColumn id="9" xr3:uid="{4F512CA2-6BE3-D042-A4CE-0574BB8BFEF8}" name="Engagement cumulées "/>
    <tableColumn id="10" xr3:uid="{E839D130-E59E-BA4B-84E4-07BC3FC9A08F}" name="Paiements cumulés"/>
    <tableColumn id="11" xr3:uid="{A45896C5-A1E9-CC40-9226-8B819215705A}" name="Maitre d'ouvrage" dataDxfId="291"/>
    <tableColumn id="12" xr3:uid="{A9C7FDE0-C05D-F940-B201-52F0D21D68A2}" name="PROJET PAR LOT"/>
    <tableColumn id="13" xr3:uid="{FD8A5B14-1B09-9E4D-9D6F-BF00139A35F3}" name="Entreprise(s) chargée(s) de réalisation" dataDxfId="290"/>
    <tableColumn id="14" xr3:uid="{80FBC2BE-FE6C-C84F-A43C-BBCE227E9D6D}" name="Impacts du projet" dataDxfId="289"/>
    <tableColumn id="15" xr3:uid="{080DAC22-71E1-144C-9B38-4D2CAE8CE242}" name="Taux d'avancement physique"/>
    <tableColumn id="16" xr3:uid="{81D394AF-0081-924E-A0A0-7C3594311C38}" name="Taux financier"/>
    <tableColumn id="17" xr3:uid="{D50C9E83-997D-A24B-9F50-152B13A42074}" name="Délais de réalisation"/>
    <tableColumn id="18" xr3:uid="{78ECDB94-7F17-7F42-A1BB-BD65A1BA8D58}" name="Date livraison _x000a_(prévisionnelle)"/>
    <tableColumn id="19" xr3:uid="{D3F4AFA5-6212-4B4F-939E-DC41FB0319CC}" name="Emplois directs prévus"/>
    <tableColumn id="20" xr3:uid="{9842CBA5-CFED-B44C-811A-C94627A93AC4}" name="Emplois indirects prévus"/>
    <tableColumn id="21" xr3:uid="{CA60E123-2D75-454B-92F0-2FD905C6B9DB}" name="Contraintes rencontrés" dataDxfId="288"/>
    <tableColumn id="22" xr3:uid="{434B5363-B57A-8F4A-A3CE-71911481766B}" name="Mesures proposées par la wilaya pour lever les contraintes" dataDxfId="287"/>
    <tableColumn id="23" xr3:uid="{0E31E1EF-64C9-EB4F-A57A-70D2E1BC4ACC}" name="OBS" dataDxfId="2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464A7D0-B88B-CB48-A3E8-A2331A506FFE}" name="DRB_d_Alger" displayName="DRB_d_Alger" ref="A1:P77" totalsRowShown="0">
  <autoFilter ref="A1:P77" xr:uid="{B464A7D0-B88B-CB48-A3E8-A2331A506FFE}"/>
  <tableColumns count="16">
    <tableColumn id="1" xr3:uid="{54F3E46F-28D3-4D4F-A82C-A110D08BFD66}" name="wilaya" dataDxfId="285"/>
    <tableColumn id="2" xr3:uid="{F8D5CF4A-AEEF-7646-A4FC-FE6C61591393}" name="Portefeuille de programme " dataDxfId="284"/>
    <tableColumn id="3" xr3:uid="{0D228E93-CA6A-D64C-9AC0-673ACDB915DF}" name="programme " dataDxfId="283"/>
    <tableColumn id="4" xr3:uid="{6E8A686C-B7B8-A44E-97F5-AC1DC0604F1B}" name="Libellé de l'opération / Numéro d'individualisation " dataDxfId="282"/>
    <tableColumn id="5" xr3:uid="{1BD1C8CC-CC76-984F-AE2C-141BAE190632}" name="Commune" dataDxfId="281"/>
    <tableColumn id="6" xr3:uid="{2D800D93-4B42-A048-B084-26963E7CF011}" name="Date d'inscription" dataDxfId="280"/>
    <tableColumn id="7" xr3:uid="{F9B49D61-B05A-A448-8546-854BEB80FD68}" name="Date d’ODS"/>
    <tableColumn id="8" xr3:uid="{1B040A9D-AC43-3D45-972D-76BB6BB8C412}" name="Délais de réalis" dataDxfId="279"/>
    <tableColumn id="9" xr3:uid="{E5428136-8275-6544-A63F-C3795ADB8A3F}" name="Date d'achèvement"/>
    <tableColumn id="10" xr3:uid="{C0EB22A2-2DEF-EF40-8735-76424CA63B17}" name="AE ACTUELLE"/>
    <tableColumn id="11" xr3:uid="{55016240-33F2-7745-B564-0DF62EF5A1EA}" name="Engagements cumulés"/>
    <tableColumn id="12" xr3:uid="{DCF1D8F6-0908-C943-9606-B277914EF6DD}" name="Paiement cumulés"/>
    <tableColumn id="13" xr3:uid="{9D89DAF7-ABB7-7E47-99B5-CB059ECEB8B4}" name="Taux FIN %"/>
    <tableColumn id="14" xr3:uid="{BB7AEF58-80A2-2B4D-8D12-D9E64E4432CC}" name="Taux phys %"/>
    <tableColumn id="15" xr3:uid="{E47AC613-D0E1-4E43-86EE-DC91645B0F16}" name="Etat du Projet" dataDxfId="278"/>
    <tableColumn id="16" xr3:uid="{C256FA04-4E27-094A-B6D0-92FEAA7F0893}" name="Observations" dataDxfId="27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539263F-B012-C143-85AC-C2889C5E7FD3}" name="Code___Programmes" displayName="Code___Programmes" ref="A1:B478" totalsRowShown="0">
  <autoFilter ref="A1:B478" xr:uid="{A539263F-B012-C143-85AC-C2889C5E7FD3}"/>
  <tableColumns count="2">
    <tableColumn id="1" xr3:uid="{B4956A54-6657-6948-A2AC-5635E4B78F91}" name="Code" dataDxfId="276"/>
    <tableColumn id="2" xr3:uid="{4E84F730-A090-7345-AD31-C8CCF59E1877}" name="Programme" dataDxfId="2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A57803A-844D-EC45-98A8-02386572C828}" name="Code___Portefeuilles" displayName="Code___Portefeuilles" ref="A1:B52" totalsRowShown="0">
  <autoFilter ref="A1:B52" xr:uid="{EA57803A-844D-EC45-98A8-02386572C828}"/>
  <tableColumns count="2">
    <tableColumn id="1" xr3:uid="{1ECED715-E41C-E44E-828F-CFEF6CD63760}" name="Code" dataDxfId="274"/>
    <tableColumn id="2" xr3:uid="{159F09FF-1EFB-334A-9052-4D101BA6FA3B}" name="Portefeuille" dataDxfId="2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8736E80-5672-214A-B040-18086318F644}" name="Structure_par_Activité" displayName="Structure_par_Activité" ref="A1:B477" totalsRowShown="0">
  <autoFilter ref="A1:B477" xr:uid="{A8736E80-5672-214A-B040-18086318F644}"/>
  <tableColumns count="2">
    <tableColumn id="1" xr3:uid="{2EC162A3-B74E-3B49-89A0-77D86F5C4813}" name="Code" dataDxfId="272"/>
    <tableColumn id="2" xr3:uid="{1CE20E9C-ADBA-534A-89D6-65EA12350325}" name="Structure par Activité" dataDxfId="2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4617B4-F56C-8B45-82B1-B77E33B31E2F}" name="DRB_de_Chlef" displayName="DRB_de_Chlef" ref="A1:Y111" totalsRowShown="0">
  <autoFilter ref="A1:Y111" xr:uid="{EA4617B4-F56C-8B45-82B1-B77E33B31E2F}"/>
  <tableColumns count="25">
    <tableColumn id="1" xr3:uid="{6DE98586-1B43-0842-9E2B-AE184E382694}" name="DRB"/>
    <tableColumn id="2" xr3:uid="{D9080D95-66D5-684F-8D9B-00CB4F8D090D}" name="wilaya"/>
    <tableColumn id="3" xr3:uid="{5878D08E-40DF-4B44-B47A-B66855AFC8A5}" name="Type programme"/>
    <tableColumn id="4" xr3:uid="{F41D2CCE-3898-A940-8CC9-E631826153DA}" name="Portefeuille de programmes"/>
    <tableColumn id="5" xr3:uid="{42F07933-F9B9-CC44-8B2D-E291F893A458}" name="Programmes"/>
    <tableColumn id="6" xr3:uid="{BD1C8C74-E528-E944-8226-BE5C36F69D7F}" name="Sous-Programme"/>
    <tableColumn id="7" xr3:uid="{15EB3690-4A18-094D-8C95-898BE098A2FD}" name="Intitulé de l'opération"/>
    <tableColumn id="8" xr3:uid="{96EC4ADC-B3A2-C84C-96DE-0B2092898393}" name="N° de l'opération"/>
    <tableColumn id="9" xr3:uid="{690E7865-6D86-C348-AF9C-94164312CA33}" name="Année de notification"/>
    <tableColumn id="10" xr3:uid="{24DCA88A-81F2-094B-86C1-AE54816B07CE}" name="AE_x000a_Initiale"/>
    <tableColumn id="11" xr3:uid="{38121E97-0B5A-3643-A329-174E2B311462}" name="AE_x000a_Actuelle"/>
    <tableColumn id="12" xr3:uid="{A5523093-3520-F341-B1B6-354A90386217}" name="Engagements_x000a_cumulés"/>
    <tableColumn id="13" xr3:uid="{DE235D13-1CAD-1340-A2A5-D36712BC5514}" name="Cons._x000a_Cumulées"/>
    <tableColumn id="14" xr3:uid="{E59749AD-C79C-694D-91FC-71CC2B481E68}" name="Taux_x000a_Fin"/>
    <tableColumn id="15" xr3:uid="{FE374526-3C02-BA4D-9B5A-C9236E907650}" name="Taux_x000a_Phys"/>
    <tableColumn id="16" xr3:uid="{916605F0-75F8-DE42-817F-860E2B4F798E}" name="Etat du Projet"/>
    <tableColumn id="17" xr3:uid="{C9FD20FA-EC19-074A-89FD-35EEED4D3FEF}" name="Observations"/>
    <tableColumn id="18" xr3:uid="{15540C5D-3FFC-B642-862F-1F4805C1DE81}" name="Date             d' individua."/>
    <tableColumn id="19" xr3:uid="{606ADEAF-3F1A-F844-9B16-C7B263D07CA5}" name="Nbre d'op. "/>
    <tableColumn id="20" xr3:uid="{D9F064C8-9E78-FB4D-99F9-88C816EE6471}" name="Localité"/>
    <tableColumn id="21" xr3:uid="{98892977-A300-BF45-BA1C-C7F0FF9879AB}" name="PEC"/>
    <tableColumn id="22" xr3:uid="{5ACCEC24-7378-A64A-9088-4EF6D0D45995}" name="Column22"/>
    <tableColumn id="23" xr3:uid="{6CFF189D-CCDE-5546-A9E7-67A7EB0C2A27}" name="Column23"/>
    <tableColumn id="24" xr3:uid="{7CCF685D-E51C-174F-8213-75CD5FD28BC3}" name="Column24"/>
    <tableColumn id="25" xr3:uid="{FA4AE0EC-7C6B-0943-B267-DF68D3C327A3}" name="Column2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E117180-6F91-B342-AF98-79E3656B6211}" name="DRB_d_Ouargla" displayName="DRB_d_Ouargla" ref="A1:U263" totalsRowShown="0">
  <autoFilter ref="A1:U263" xr:uid="{9E117180-6F91-B342-AF98-79E3656B6211}"/>
  <tableColumns count="21">
    <tableColumn id="1" xr3:uid="{8AC515C9-8B10-6A46-A3CA-26E0FA7282C1}" name="DRB"/>
    <tableColumn id="2" xr3:uid="{2A389826-D005-B045-9065-C03088B71FDA}" name="wilaya"/>
    <tableColumn id="3" xr3:uid="{5B374968-C280-6A4E-9B39-3DCDBA30D68E}" name="Type programme"/>
    <tableColumn id="4" xr3:uid="{BBF2AB7C-1F16-F148-ADAF-53068132293F}" name="Portefeuille de programme "/>
    <tableColumn id="5" xr3:uid="{49F7586F-E64B-7F49-A94C-DA7C56EA783E}" name="Intitulé Programme"/>
    <tableColumn id="6" xr3:uid="{E4CD63FC-2FBB-CA40-A261-1BE0A3072C76}" name="Intitulé Sous programme"/>
    <tableColumn id="7" xr3:uid="{A2D311FA-E6FE-9D48-9B05-5CD6FECFD64D}" name="Numéro d'individualisation "/>
    <tableColumn id="8" xr3:uid="{C786E756-1460-DE43-8670-33B7B8CAD6A7}" name=" Intitulé Opération"/>
    <tableColumn id="9" xr3:uid="{88C9B136-B10D-5945-B121-5784067AFE1C}" name="Année de notification"/>
    <tableColumn id="10" xr3:uid="{3697F2E7-A77B-0545-931A-52FF7E028B83}" name="AE intiale"/>
    <tableColumn id="11" xr3:uid="{6D61E4EF-E8F4-F04E-B382-422D22CB3552}" name="AE actuelle"/>
    <tableColumn id="12" xr3:uid="{CE0D0749-37C1-EB4E-AF4C-3429FCB74128}" name="AE Engageé cumule au 31/03/2025"/>
    <tableColumn id="13" xr3:uid="{C72F75BC-7756-8948-BD31-C08FD4D2BD59}" name="AE non engagée"/>
    <tableColumn id="14" xr3:uid="{823A5ACC-E5DF-064C-A525-6A0C0E68DBE4}" name="CP reportés"/>
    <tableColumn id="15" xr3:uid="{4B6207B5-C79F-324E-9CD9-464D35F9F215}" name="CP notifiés en 2025"/>
    <tableColumn id="16" xr3:uid="{C1DDDAEB-AD1A-B544-8DD8-F4F02CE4C511}" name="Total CP"/>
    <tableColumn id="17" xr3:uid="{AD1DE3F8-E847-A449-B233-982B4CEBEB5C}" name="CP consommés en 2025"/>
    <tableColumn id="18" xr3:uid="{8B5B18B9-152F-9F4B-8E42-C56D787A352B}" name="Dépanses Cumule 31/03/2025"/>
    <tableColumn id="19" xr3:uid="{220A8AF8-7EC7-234A-991C-D8955B055E7A}" name="Taux Physique"/>
    <tableColumn id="20" xr3:uid="{FE74117D-1FB3-CF4E-A0B8-595E9F3AE408}" name="Observation"/>
    <tableColumn id="21" xr3:uid="{A2A739B2-B3DE-CA40-8358-015C48CB14EF}" name="RAR Fin Mars 202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EBF4DE5-89A6-5F4B-84FD-6A7DB7E2BF1D}" name="DRB_de_Bechar" displayName="DRB_de_Bechar" ref="A1:V146" totalsRowShown="0">
  <autoFilter ref="A1:V146" xr:uid="{4EBF4DE5-89A6-5F4B-84FD-6A7DB7E2BF1D}"/>
  <tableColumns count="22">
    <tableColumn id="1" xr3:uid="{F84DBB29-B8A2-F64B-BAD3-88CDDD55FB11}" name="DRB"/>
    <tableColumn id="2" xr3:uid="{7D580805-7B9F-B743-B804-04293AD7D393}" name="wilaya"/>
    <tableColumn id="3" xr3:uid="{EDBEAF21-2C77-5949-8E92-AC71EF609519}" name="Type programme"/>
    <tableColumn id="4" xr3:uid="{D587160D-804D-8944-A442-C740F69D1714}" name="Portefeuille de programme "/>
    <tableColumn id="5" xr3:uid="{35708A58-B724-554D-AD9B-0A794D8FA50A}" name="Intitulé Programme"/>
    <tableColumn id="6" xr3:uid="{0875FA89-B54D-B446-BF7A-CDA19271CC8B}" name="Intitulé Sous programme"/>
    <tableColumn id="7" xr3:uid="{F4AD7903-C54F-0E4E-B377-02AED4C37623}" name="Numéro d'individualisation "/>
    <tableColumn id="8" xr3:uid="{3ABA065E-94B1-A743-BD54-DA0849ABA0B5}" name=" Intitulé Opération"/>
    <tableColumn id="9" xr3:uid="{C2241CB8-6670-8543-BE2E-A2401DB83E11}" name="AE initiale"/>
    <tableColumn id="10" xr3:uid="{D553C28C-BF1D-5640-A84D-E384CD7C29C3}" name="AE actuelle"/>
    <tableColumn id="11" xr3:uid="{7796FD86-FD22-2A4C-9398-3D077CAC1A73}" name="AE Engagée"/>
    <tableColumn id="12" xr3:uid="{321DDD97-9664-034C-A126-A95748962A84}" name="AE non engagée"/>
    <tableColumn id="13" xr3:uid="{785E2922-89DE-AE42-B2F6-E45CA215EA0F}" name="CP reportés"/>
    <tableColumn id="14" xr3:uid="{598B7779-190A-7B4A-B898-B47456DDCF17}" name="CP notifiés en 2025"/>
    <tableColumn id="15" xr3:uid="{26248F67-7AAD-0F48-A179-35150D978076}" name="Total CP"/>
    <tableColumn id="16" xr3:uid="{391162AF-FA5B-9B46-875E-0D6B50BCD3C8}" name="CP consommés en 2025"/>
    <tableColumn id="17" xr3:uid="{52449004-414A-C242-9BBA-7666B56FC44E}" name="Déponses cumulée"/>
    <tableColumn id="18" xr3:uid="{5654D3B2-7CC8-6446-A16A-510F28845B55}" name="Tx phys (%)"/>
    <tableColumn id="19" xr3:uid="{6E5D2D61-152A-C341-AB4C-3A4FAD40A109}" name="Observations"/>
    <tableColumn id="20" xr3:uid="{9B807313-FA6D-9B4E-BE9F-A81DC125BBA9}" name="Column20"/>
    <tableColumn id="21" xr3:uid="{6D3716CE-1A23-1D4A-BD04-03F6EC8A4315}" name="Column21"/>
    <tableColumn id="22" xr3:uid="{6FAEE9E2-0038-554A-87D1-9973029D37FB}" name="Column2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64C6777-BA5C-5F46-859E-3AB307513D33}" name="DRB_d_Oran" displayName="DRB_d_Oran" ref="A1:R42" totalsRowShown="0">
  <autoFilter ref="A1:R42" xr:uid="{064C6777-BA5C-5F46-859E-3AB307513D33}"/>
  <tableColumns count="18">
    <tableColumn id="1" xr3:uid="{9C82619A-755E-5A4D-B25A-3220357576FF}" name="DRB" dataDxfId="270"/>
    <tableColumn id="2" xr3:uid="{1FF3128D-EF8B-E248-B1D6-DDF49E25CBAC}" name="wilaya" dataDxfId="269"/>
    <tableColumn id="3" xr3:uid="{B98921FB-3CC7-4E43-99D9-CF7B153C4B17}" name="Type programme" dataDxfId="268"/>
    <tableColumn id="4" xr3:uid="{8F2831B7-ADE4-4642-8E1B-44FAAE1AAEBB}" name="Portefeuille de programme " dataDxfId="267"/>
    <tableColumn id="5" xr3:uid="{76F7480F-3C42-354E-A261-C3C5457933F3}" name="Intitulé Programme" dataDxfId="266"/>
    <tableColumn id="6" xr3:uid="{60AC5D67-7F54-0447-A51F-D9EE32CC390E}" name="Intitulé Sous programme" dataDxfId="265"/>
    <tableColumn id="7" xr3:uid="{C5DA5BAE-29C7-6643-BA07-F7214C1D223E}" name="Numéro d'individualisation " dataDxfId="264"/>
    <tableColumn id="8" xr3:uid="{2F4783C7-16B2-1F49-91B3-E84C98B30010}" name=" Intitulé Opération" dataDxfId="263"/>
    <tableColumn id="9" xr3:uid="{E657AC47-C6C1-ED4E-AACB-E8630A53F32C}" name="Année de notification" dataDxfId="262"/>
    <tableColumn id="10" xr3:uid="{5A92E05D-8883-AA4B-BCA2-0365C9467F44}" name="AE intiale" dataDxfId="261"/>
    <tableColumn id="11" xr3:uid="{49AC4E2C-F2D5-D94E-B355-350B3F10C4B0}" name="AE actuelle"/>
    <tableColumn id="12" xr3:uid="{DB33925B-0DF8-F540-A8A1-CA7A332FE59D}" name="AE Engageé cumule"/>
    <tableColumn id="13" xr3:uid="{E1526C3D-EDBD-1F47-BE02-9A5183EC0E2D}" name="Paiements cumulés "/>
    <tableColumn id="14" xr3:uid="{A1E047C8-1078-5A46-80E6-FD80B034BAD0}" name="CP 2025"/>
    <tableColumn id="15" xr3:uid="{B03CCF3D-94B9-F245-BDDD-A418F22740B3}" name="RAR Fin Mars 2025" dataDxfId="260"/>
    <tableColumn id="16" xr3:uid="{1D477010-837D-7F4F-8891-BF33E20A2383}" name="Taux Physique" dataDxfId="259"/>
    <tableColumn id="17" xr3:uid="{6002589A-EEAB-1E40-AE3D-3791FBB00AEF}" name="Observation" dataDxfId="258"/>
    <tableColumn id="18" xr3:uid="{3984968E-2E67-2442-815A-64B013DE15CD}" name="Réév 202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48B5FA5-07DE-7A4A-AFC8-2128A22EAAAD}" name="Situation_DRBs" displayName="Situation_DRBs" ref="A1:Q840" totalsRowShown="0">
  <autoFilter ref="A1:Q840" xr:uid="{B48B5FA5-07DE-7A4A-AFC8-2128A22EAAAD}"/>
  <tableColumns count="17">
    <tableColumn id="1" xr3:uid="{3ED25773-6BC1-E044-8E67-EC801E455722}" name="DRB"/>
    <tableColumn id="2" xr3:uid="{4479349A-4A19-F448-A6F6-3BD5C490FD82}" name="wilaya"/>
    <tableColumn id="3" xr3:uid="{90C2681F-1AEA-674B-A2F9-2AD06C98520A}" name="Type programme"/>
    <tableColumn id="4" xr3:uid="{C763646E-2E13-1241-A46D-857F56AE9C23}" name="Portefeuille de programme "/>
    <tableColumn id="5" xr3:uid="{E92DD6C6-5C66-A94F-B58F-8E040317F2B2}" name="Intitulé Programme"/>
    <tableColumn id="6" xr3:uid="{28EAD45F-BB46-6044-A4B0-9666AC8BE4B1}" name="Intitulé Sous programme"/>
    <tableColumn id="7" xr3:uid="{26887557-F65E-DC42-8561-D9EB9FC72AA3}" name="Numéro d'individualisation "/>
    <tableColumn id="8" xr3:uid="{3EEEBCAE-7BF8-3C45-BC6A-04B7AC060A79}" name=" Intitulé Opération"/>
    <tableColumn id="9" xr3:uid="{0AC22B34-1E31-A343-95E5-DA76EC2AB209}" name="Année de notification"/>
    <tableColumn id="10" xr3:uid="{526A10FF-07D4-A847-B97E-0198AFEAD86C}" name="AE initiale"/>
    <tableColumn id="11" xr3:uid="{7A7FCE0E-E499-9B49-973B-15164178D403}" name="AE actuelle"/>
    <tableColumn id="12" xr3:uid="{AA90AA73-6C28-D043-869A-37D3EA9A0AE5}" name="AE Engagée"/>
    <tableColumn id="13" xr3:uid="{D0E56425-4ADE-7943-A5A4-2ACEF709D772}" name="Dépenses cumulées"/>
    <tableColumn id="14" xr3:uid="{B430BC4D-629F-924F-A978-24B74B40973E}" name="Taux FIN %"/>
    <tableColumn id="15" xr3:uid="{58A834DA-A97C-D64F-89ED-FFD89DE57217}" name="Taux phys %"/>
    <tableColumn id="16" xr3:uid="{AD1350C8-B910-1642-A1B6-9D43E938F2D0}" name="Etat du Projet"/>
    <tableColumn id="17" xr3:uid="{AC537360-4A54-4848-B2A4-12B3CD98DC94}" name="Observations"/>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676DDFD-BF9D-1E48-BD43-8DAD7FFABFE6}" name="Recap_Wil_Min" displayName="Recap_Wil_Min" ref="A1:E309" totalsRowShown="0">
  <autoFilter ref="A1:E309" xr:uid="{D676DDFD-BF9D-1E48-BD43-8DAD7FFABFE6}"/>
  <tableColumns count="5">
    <tableColumn id="1" xr3:uid="{A7712F4F-6F2D-C445-BDBA-72878700D449}" name="DRB/Wilaya/Ministere" dataDxfId="257"/>
    <tableColumn id="2" xr3:uid="{378AE6DC-EB63-FE4A-902F-FB2963A63674}" name="Nombre opération"/>
    <tableColumn id="3" xr3:uid="{4E004D8A-80B8-6E4C-B917-3485556D0FE4}" name=" AE actuelle"/>
    <tableColumn id="4" xr3:uid="{699757B3-F53F-B04D-8916-7B0A96A51B71}" name=" AE Engagée"/>
    <tableColumn id="5" xr3:uid="{059C653C-57F1-914D-BF8A-A5977014C4F3}" name=" Dépenses cumulée "/>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D55A76-5A92-5945-92BB-C39EE2CF0032}" name="Recap_Ministère" displayName="Recap_Ministère" ref="A1:I22" totalsRowShown="0">
  <autoFilter ref="A1:I22" xr:uid="{BFD55A76-5A92-5945-92BB-C39EE2CF0032}"/>
  <tableColumns count="9">
    <tableColumn id="1" xr3:uid="{3FA9D0DE-FA4A-224C-B026-5F345A63AA51}" name="Ministere" dataDxfId="256"/>
    <tableColumn id="2" xr3:uid="{39842B14-6E25-A344-9324-3BD120B3C34D}" name="Nombre opération"/>
    <tableColumn id="3" xr3:uid="{5F0F45A7-8D6B-3640-AD16-751F528A6604}" name=" AE Engagée"/>
    <tableColumn id="4" xr3:uid="{F6D5690E-82D9-EB46-B24E-ABEE2620BE24}" name=" AE actuelle"/>
    <tableColumn id="5" xr3:uid="{03CB3CDE-F62E-6746-BAD8-D8C2C98EF1E1}" name="Column5"/>
    <tableColumn id="6" xr3:uid="{D7C5400E-0D1F-6B4E-96A3-7C9803897386}" name="DRB/wilaya_1" dataDxfId="255"/>
    <tableColumn id="7" xr3:uid="{3308E3F1-8BCD-FC45-AEB6-F38C5733CAD0}" name="Nombre opération_2"/>
    <tableColumn id="8" xr3:uid="{806C7C46-CF86-DB46-A791-DFD515D4165E}" name=" AE Engagée_3"/>
    <tableColumn id="9" xr3:uid="{AD0FDF2E-411B-1C4C-B177-21C17D0D3FE8}" name=" AE actuelle_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0E3CDFA-A2A2-884F-92A5-A5674138D03F}" name="Recap_Wilayas" displayName="Recap_Wilayas" ref="A1:E67" totalsRowShown="0">
  <autoFilter ref="A1:E67" xr:uid="{20E3CDFA-A2A2-884F-92A5-A5674138D03F}"/>
  <tableColumns count="5">
    <tableColumn id="1" xr3:uid="{6C110BAA-DBEA-3442-9C34-19EA57482E22}" name="DRB/wilaya" dataDxfId="254"/>
    <tableColumn id="2" xr3:uid="{83A1CA17-106F-F546-A8CC-AF9295CC27D7}" name="Nombre opération"/>
    <tableColumn id="3" xr3:uid="{13872518-2527-5542-B13C-09B486A19B49}" name=" AE actuelle"/>
    <tableColumn id="4" xr3:uid="{D112F170-9BDC-674D-93E3-B525F2EAD4DA}" name=" AE Engagée"/>
    <tableColumn id="5" xr3:uid="{5E9D54B8-6B0E-2A4F-89C0-842FB7AC4743}" name=" Dépenses cumulées"/>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A36B78-5ECD-1548-9731-A1DD706622B7}" name="Code___Sous_Programmes" displayName="Code___Sous_Programmes" ref="A1:B288" totalsRowShown="0">
  <autoFilter ref="A1:B288" xr:uid="{8FA36B78-5ECD-1548-9731-A1DD706622B7}"/>
  <tableColumns count="2">
    <tableColumn id="1" xr3:uid="{C388F651-F5DF-1848-BD07-AC1A1F00B81E}" name="Code" dataDxfId="253"/>
    <tableColumn id="2" xr3:uid="{17ECEB1B-3B94-AE4F-B714-F64542C7840B}" name="Sous Programme" dataDxfId="25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804394-5823-4961-A4B2-A984CE95F487}" name="NOUI3" displayName="NOUI3" ref="A1:P763" totalsRowShown="0">
  <autoFilter ref="A1:P763" xr:uid="{29804394-5823-4961-A4B2-A984CE95F487}"/>
  <tableColumns count="16">
    <tableColumn id="17" xr3:uid="{33A84F9E-5A79-4A40-887F-13F5171328AD}" name="regional_budget_directorate" dataDxfId="85"/>
    <tableColumn id="2" xr3:uid="{F2F99EC0-73D2-4FD5-B618-9780AF2F2DC3}" name="province" dataDxfId="84"/>
    <tableColumn id="3" xr3:uid="{7D4B561D-6F21-4D7B-A32C-30A476B98B51}" name="municipality" dataDxfId="83"/>
    <tableColumn id="4" xr3:uid="{2A6B1A43-286D-438D-8D09-6239700FD2FA}" name="program_type" dataDxfId="82"/>
    <tableColumn id="5" xr3:uid="{7D64E0C1-7656-45C7-BD34-5C1133488CC3}" name="portfolio-program" dataDxfId="81"/>
    <tableColumn id="6" xr3:uid="{9985753B-006B-456D-82B7-D0F3EDC1EC12}" name="code" dataDxfId="80"/>
    <tableColumn id="7" xr3:uid="{D9AF27C8-5E64-47C7-8894-B16DBC56904A}" name="name" dataDxfId="79"/>
    <tableColumn id="8" xr3:uid="{7896BDBF-77DC-4EAD-88D5-2B0E4EBDD9AD}" name="notification_year" dataDxfId="78"/>
    <tableColumn id="9" xr3:uid="{510DD9C1-A2AB-41DA-8F0A-5F4499DB3269}" name="initial_ae" dataDxfId="77"/>
    <tableColumn id="10" xr3:uid="{F49DA27B-D5A5-4735-9A7C-CFAF6EB75A32}" name="current_ae" dataDxfId="76"/>
    <tableColumn id="11" xr3:uid="{91AC8C7C-6D7A-4676-A702-4217FB4B83FF}" name="committed_ae" dataDxfId="75"/>
    <tableColumn id="12" xr3:uid="{9E16396B-6387-4BF1-9B9E-C6D946B0A449}" name="cumulative_payments" dataDxfId="74"/>
    <tableColumn id="13" xr3:uid="{E002A0FD-3C6F-4FF9-ABF3-052EBA5440C2}" name="financial_rate" dataDxfId="73"/>
    <tableColumn id="14" xr3:uid="{ED8FD48C-8351-4282-8AF4-821FA3F1E692}" name="physical_rate" dataDxfId="72"/>
    <tableColumn id="15" xr3:uid="{DC0D074C-7B9F-49D6-99A2-41B1FC258E33}" name="project_status" dataDxfId="71"/>
    <tableColumn id="16" xr3:uid="{C9691F5E-58A8-4293-AE46-7E0B1593FF9C}" name="observations" dataDxfId="7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DA2B565-731E-4D15-85B8-44ADA2C06E79}" name="wilayas_rows" displayName="wilayas_rows" ref="A1:H59" tableType="queryTable" totalsRowShown="0">
  <autoFilter ref="A1:H59" xr:uid="{FDA2B565-731E-4D15-85B8-44ADA2C06E79}"/>
  <tableColumns count="8">
    <tableColumn id="9" xr3:uid="{7B506A78-5ABA-4D1E-863D-8C2EFDEB5571}" uniqueName="9" name="id" queryTableFieldId="1" dataDxfId="69"/>
    <tableColumn id="2" xr3:uid="{0846E1E5-D991-48DB-AD41-8F365E9294C4}" uniqueName="2" name="code" queryTableFieldId="2" dataDxfId="68"/>
    <tableColumn id="4" xr3:uid="{5C1C7A62-2D09-4D6C-A7C2-FA1F73344385}" uniqueName="4" name="name_ar" queryTableFieldId="4" dataDxfId="67"/>
    <tableColumn id="5" xr3:uid="{64B5EDFB-4389-4FB9-A23B-020514B6BE3F}" uniqueName="5" name="name_en" queryTableFieldId="5" dataDxfId="66"/>
    <tableColumn id="6" xr3:uid="{D78207DD-9718-4EAB-8C90-4C1F261C1D19}" uniqueName="6" name="name_fr" queryTableFieldId="6" dataDxfId="65"/>
    <tableColumn id="3" xr3:uid="{F717C350-2838-4654-8350-184BA526DCFE}" uniqueName="3" name="description" queryTableFieldId="3" dataDxfId="64"/>
    <tableColumn id="7" xr3:uid="{0A8B2FC4-37FC-4354-839B-48944409A78A}" uniqueName="7" name="parent_id" queryTableFieldId="7" dataDxfId="63"/>
    <tableColumn id="8" xr3:uid="{31DD50BB-687A-45D9-AB42-EE2D46682C13}" uniqueName="8" name="is_active" queryTableFieldId="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EA54BB-4861-451E-9921-54338E6C03E6}" name="ministries_rows" displayName="ministries_rows" ref="A1:N55" tableType="queryTable" totalsRowShown="0">
  <autoFilter ref="A1:N55" xr:uid="{A3EA54BB-4861-451E-9921-54338E6C03E6}"/>
  <tableColumns count="14">
    <tableColumn id="15" xr3:uid="{1353F9DE-5C16-4F48-AE44-A6ADEB4E8EC7}" uniqueName="15" name="id" queryTableFieldId="1" dataDxfId="62"/>
    <tableColumn id="3" xr3:uid="{409DDE0A-8884-45F2-94B9-9BF9CBA88A2E}" uniqueName="3" name="code" queryTableFieldId="3" dataDxfId="61"/>
    <tableColumn id="2" xr3:uid="{943B2FF5-9884-4DDD-B1DD-ED229E828EEE}" uniqueName="2" name="name_fr" queryTableFieldId="2" dataDxfId="60"/>
    <tableColumn id="4" xr3:uid="{1353C410-98D1-4D4E-8D3C-AB01EAEFFC4F}" uniqueName="4" name="description" queryTableFieldId="4" dataDxfId="59"/>
    <tableColumn id="5" xr3:uid="{80423EF9-2784-4B5A-B917-C310BA030D57}" uniqueName="5" name="parent_id" queryTableFieldId="5" dataDxfId="58"/>
    <tableColumn id="6" xr3:uid="{DE3A7814-8ADE-4ECE-A8CC-5163A0BC0F34}" uniqueName="6" name="address" queryTableFieldId="6" dataDxfId="57"/>
    <tableColumn id="7" xr3:uid="{4318B9C0-279B-4F37-ACF5-9A036E4A684C}" uniqueName="7" name="email" queryTableFieldId="7" dataDxfId="56"/>
    <tableColumn id="8" xr3:uid="{B38D06E0-8932-4E49-A7DB-984B63FF1AC0}" uniqueName="8" name="phone" queryTableFieldId="8" dataDxfId="55"/>
    <tableColumn id="9" xr3:uid="{EC2545BC-F3D1-49E1-A8EA-FB6DB1D7606B}" uniqueName="9" name="is_active" queryTableFieldId="9"/>
    <tableColumn id="10" xr3:uid="{5A163CFA-BDB1-4A4F-BB1A-F030D4AFAD35}" uniqueName="10" name="name_ar" queryTableFieldId="10" dataDxfId="54"/>
    <tableColumn id="11" xr3:uid="{E96C9C36-AC29-4007-BCC0-D12B2FDEFB2C}" uniqueName="11" name="name_en" queryTableFieldId="11" dataDxfId="53"/>
    <tableColumn id="12" xr3:uid="{2DBCB0C3-2834-4508-8194-050618F26DB9}" uniqueName="12" name="phone2" queryTableFieldId="12" dataDxfId="52"/>
    <tableColumn id="13" xr3:uid="{6DBB6045-E2A2-496C-9B30-169AF71DF540}" uniqueName="13" name="fax" queryTableFieldId="13" dataDxfId="51"/>
    <tableColumn id="14" xr3:uid="{57AA553D-04CB-4354-A5ED-8E2BF47B7D49}" uniqueName="14" name="fax2" queryTableFieldId="14" dataDxfId="5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DC83656-30F1-44F4-89E2-84D1D3E1A209}" name="portfolios_rows" displayName="portfolios_rows" ref="A1:J51" tableType="queryTable" totalsRowShown="0">
  <autoFilter ref="A1:J51" xr:uid="{CDC83656-30F1-44F4-89E2-84D1D3E1A209}"/>
  <tableColumns count="10">
    <tableColumn id="11" xr3:uid="{ED9694E3-38C3-4A31-BC72-ADB4837F9B1D}" uniqueName="11" name="id" queryTableFieldId="1" dataDxfId="49"/>
    <tableColumn id="6" xr3:uid="{CB16BA63-A04E-41B6-B084-770384AB50CE}" uniqueName="6" name="code" queryTableFieldId="6" dataDxfId="48"/>
    <tableColumn id="2" xr3:uid="{B9279EAA-F719-4804-8D07-851E9524E632}" uniqueName="2" name="name" queryTableFieldId="2" dataDxfId="47"/>
    <tableColumn id="3" xr3:uid="{80BB5F76-F195-4E3E-A230-0144188EA530}" uniqueName="3" name="ministry_id" queryTableFieldId="3" dataDxfId="46"/>
    <tableColumn id="7" xr3:uid="{6123DA01-07B3-4320-84BB-4331D50DDD0F}" uniqueName="7" name="allocated_ae" queryTableFieldId="7"/>
    <tableColumn id="8" xr3:uid="{BB627198-2A8D-4BF8-8BCC-B42183B0D526}" uniqueName="8" name="allocated_cp" queryTableFieldId="8"/>
    <tableColumn id="4" xr3:uid="{330FEF07-9856-4F90-BC50-8E53841C3DFB}" uniqueName="4" name="managing_entity" queryTableFieldId="4" dataDxfId="45"/>
    <tableColumn id="5" xr3:uid="{D657728F-7D8F-4399-B52E-96DCAE26141A}" uniqueName="5" name="responsible_person" queryTableFieldId="5" dataDxfId="44"/>
    <tableColumn id="10" xr3:uid="{6DDF79DC-D8DA-466F-B004-1735F3A9ABDA}" uniqueName="10" name="description" queryTableFieldId="10" dataDxfId="43"/>
    <tableColumn id="9" xr3:uid="{A0D6915E-9440-4E84-B5B1-FC17F2254B84}" uniqueName="9" name="status" queryTableFieldId="9" dataDxfId="4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F1E613-D512-4FE5-ABD4-29AA78466208}" name="programs_rows" displayName="programs_rows" ref="A1:M427" tableType="queryTable" totalsRowShown="0">
  <autoFilter ref="A1:M427" xr:uid="{16F1E613-D512-4FE5-ABD4-29AA78466208}"/>
  <tableColumns count="13">
    <tableColumn id="14" xr3:uid="{3AC1BBD0-B4E4-4EB3-BC0F-DFCDF0EAB536}" uniqueName="14" name="id" queryTableFieldId="1" dataDxfId="41"/>
    <tableColumn id="2" xr3:uid="{1A7D50D5-D6AB-4A19-99C4-2F283BA1DC69}" uniqueName="2" name="portfolio_id" queryTableFieldId="2" dataDxfId="40"/>
    <tableColumn id="8" xr3:uid="{4E94E64A-D240-42A8-96C2-4D842495285B}" uniqueName="8" name="code" queryTableFieldId="8" dataDxfId="39"/>
    <tableColumn id="3" xr3:uid="{61234A88-F5FB-4276-9F16-AA3B93EAF9CA}" uniqueName="3" name="name" queryTableFieldId="3" dataDxfId="38"/>
    <tableColumn id="9" xr3:uid="{B4AFED87-CE0A-416E-BAD3-01B03B1A3520}" uniqueName="9" name="type" queryTableFieldId="9" dataDxfId="37"/>
    <tableColumn id="10" xr3:uid="{5F9CEA06-1F05-4E7A-BFFB-8DA072461A19}" uniqueName="10" name="parent_id" queryTableFieldId="10" dataDxfId="36"/>
    <tableColumn id="11" xr3:uid="{65C78891-11B8-44E3-8C17-1DEE745541F2}" uniqueName="11" name="allocated_ae" queryTableFieldId="11"/>
    <tableColumn id="12" xr3:uid="{72816F11-E40E-433B-8054-70CBE34CDD8E}" uniqueName="12" name="allocated_cp" queryTableFieldId="12"/>
    <tableColumn id="4" xr3:uid="{02FAA194-70C3-478A-B411-82BF77917FCD}" uniqueName="4" name="description" queryTableFieldId="4" dataDxfId="35"/>
    <tableColumn id="5" xr3:uid="{A37DAB4D-A7B8-49BB-A661-842C9E52D652}" uniqueName="5" name="objectives" queryTableFieldId="5" dataDxfId="34"/>
    <tableColumn id="6" xr3:uid="{2DFFD6F8-E9BC-4F96-BEEA-DC09E9BC8A6C}" uniqueName="6" name="expected_results" queryTableFieldId="6" dataDxfId="33"/>
    <tableColumn id="7" xr3:uid="{273E813C-701D-4229-92D2-403FDD57649D}" uniqueName="7" name="performance_indicators" queryTableFieldId="7" dataDxfId="32"/>
    <tableColumn id="13" xr3:uid="{343653F5-16D8-4BCD-A9E0-EA2A1D4220AF}" uniqueName="13" name="status" queryTableFieldId="13" dataDxfId="31"/>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7ACBDE9-593F-4CEE-9E56-9668619B28E9}" name="Tableau6" displayName="Tableau6" ref="A1:XFD1048576" totalsRowShown="0">
  <autoFilter ref="A1:XFD1048576" xr:uid="{77ACBDE9-593F-4CEE-9E56-9668619B28E9}"/>
  <tableColumns count="16384">
    <tableColumn id="1" xr3:uid="{D7FC8A65-312E-4108-BE22-BDBE74B1BF4E}" name="id"/>
    <tableColumn id="2" xr3:uid="{57147653-0BFD-4E52-BFED-8DB2AC3A60F5}" name="regional_budget_directorate"/>
    <tableColumn id="3" xr3:uid="{EF21B63C-72A7-447B-AB6E-95875FF3C607}" name="wilaya_id"/>
    <tableColumn id="4" xr3:uid="{9937D836-42C5-48C0-8BF7-A9FDF4864C93}" name="program_id"/>
    <tableColumn id="5" xr3:uid="{FACE35E9-E257-46FF-B256-8F267E4CA8E9}" name="action_id"/>
    <tableColumn id="6" xr3:uid="{190A7690-0CA1-4B89-AF24-D6F2ED91CC68}" name="portfolio_program"/>
    <tableColumn id="7" xr3:uid="{0A269F93-70EB-4513-877C-D9D118D1F92D}" name="code"/>
    <tableColumn id="8" xr3:uid="{489B71F7-4ED6-4B31-8083-E87798AC4235}" name="name"/>
    <tableColumn id="9" xr3:uid="{38C712DF-9BD5-491D-A903-5E78D6445A66}" name="budget_title_id"/>
    <tableColumn id="10" xr3:uid="{078486CF-A91A-492B-8128-226A27B29F5C}" name="program_type"/>
    <tableColumn id="11" xr3:uid="{9D9FA784-E370-45DF-BE31-CC4162E227E8}" name="description"/>
    <tableColumn id="12" xr3:uid="{2696E35D-FCEA-4467-B1A0-1CD48406A70B}" name="province"/>
    <tableColumn id="13" xr3:uid="{E8FBEB1A-BE20-41DC-91E6-75D308FA01DC}" name="municipality"/>
    <tableColumn id="14" xr3:uid="{951655BD-A395-4EE6-AC86-D8CCF12A0BF4}" name="location"/>
    <tableColumn id="15" xr3:uid="{B86743E3-0B1B-4CFA-A2C6-7080FE8399E9}" name="beneficiary"/>
    <tableColumn id="16" xr3:uid="{3A36C2D9-A5AB-4992-BF7F-3AFEEB5869C7}" name="project_owner"/>
    <tableColumn id="17" xr3:uid="{1BACAA58-3A21-4CDC-AEE1-0DFCC313D97C}" name="individualization_number"/>
    <tableColumn id="18" xr3:uid="{8B4A3ECB-5D70-46D6-BE49-2C43C4B7E7D4}" name="notification_year"/>
    <tableColumn id="19" xr3:uid="{80981F20-0F44-4F5D-8C18-E48A67EEC856}" name="inscription_date"/>
    <tableColumn id="20" xr3:uid="{89D53283-45BC-4C75-A691-C8E550D1D39F}" name="start_year"/>
    <tableColumn id="21" xr3:uid="{0CEFD975-B485-40A2-A2B1-248EC83C7B54}" name="end_year"/>
    <tableColumn id="22" xr3:uid="{2E66AD44-E396-4893-AA45-404BED357CF7}" name="start_order_date"/>
    <tableColumn id="23" xr3:uid="{49197A02-1549-4737-9758-357A38E42B15}" name="completion_date"/>
    <tableColumn id="24" xr3:uid="{01A08D06-B6F5-40A0-B810-F1C04F1CFF6A}" name="delay"/>
    <tableColumn id="25" xr3:uid="{7D865E4D-6FC0-440E-9E6A-3A0FF753258A}" name="initial_ae"/>
    <tableColumn id="26" xr3:uid="{741DB195-B073-47E2-812B-E180832721C4}" name="current_ae"/>
    <tableColumn id="27" xr3:uid="{F0C27610-C12B-43B9-B60D-F7D6F635935A}" name="allocated_ae"/>
    <tableColumn id="28" xr3:uid="{01C84FA1-13DC-44E3-BB9D-A498F41931D7}" name="committed_ae"/>
    <tableColumn id="29" xr3:uid="{4C39940E-888D-4355-982E-759F538CFD09}" name="consumed_ae"/>
    <tableColumn id="30" xr3:uid="{CEF733BB-75A9-45E1-9B1E-3D17F8E6CC79}" name="allocated_cp"/>
    <tableColumn id="31" xr3:uid="{98543634-E740-4562-98EC-8FDB58EA1207}" name="notified_cp"/>
    <tableColumn id="32" xr3:uid="{D8E1839F-C1BE-41AA-8009-9463C7453F5C}" name="consumed_cp"/>
    <tableColumn id="33" xr3:uid="{CDC5107A-8EFD-4624-AEF4-C09657B29BF1}" name="cumulative_commitments"/>
    <tableColumn id="34" xr3:uid="{70EF8C3C-A08D-4944-9FC4-DF104E14291F}" name="cumulative_payments"/>
    <tableColumn id="35" xr3:uid="{6F717781-BC95-4466-8D0B-AAF183855176}" name="physical_rate"/>
    <tableColumn id="36" xr3:uid="{6FE9AC51-8207-4826-BC88-A0C54582CB35}" name="financial_rate"/>
    <tableColumn id="37" xr3:uid="{38B4BEE6-0C89-47B5-A997-C1E6371A0D86}" name="recent_photos"/>
    <tableColumn id="38" xr3:uid="{05E27012-6E29-4D0F-A12D-4F4702991425}" name="observations"/>
    <tableColumn id="39" xr3:uid="{72608C4F-8E62-4EE4-8326-6B951E62B63B}" name="execution_mode"/>
    <tableColumn id="40" xr3:uid="{896F5B8B-A12E-442D-AF62-DFE915E39993}" name="project_status"/>
    <tableColumn id="41" xr3:uid="{06786964-136C-4E15-B46D-61EE40519570}" name="status"/>
    <tableColumn id="42" xr3:uid="{920DAD59-F832-4B6E-8F1A-F6EED2919101}" name="Colonne1"/>
    <tableColumn id="43" xr3:uid="{DCCE101E-8B35-4791-9CC2-0D1DD4C5DB12}" name="Colonne2"/>
    <tableColumn id="44" xr3:uid="{DA94273D-89CD-4CA9-BF7C-2F17027488CF}" name="Colonne3"/>
    <tableColumn id="45" xr3:uid="{6E091EA9-78F5-45FD-864A-1D937BAB1274}" name="Colonne4"/>
    <tableColumn id="46" xr3:uid="{8ECAD8B8-B996-46C8-B0EF-11F26AE2C56D}" name="Colonne5"/>
    <tableColumn id="47" xr3:uid="{D74C6F11-D25C-463A-A55F-8C5540FFC2D4}" name="Colonne6"/>
    <tableColumn id="48" xr3:uid="{1FB8F5A7-3672-4AAC-8530-C419E1617751}" name="Colonne7"/>
    <tableColumn id="49" xr3:uid="{C74581BE-8062-4D4D-96C6-C4C208016924}" name="Colonne8"/>
    <tableColumn id="50" xr3:uid="{C8E623BF-4A96-4F6E-BBEE-DCA33BF30830}" name="Colonne9"/>
    <tableColumn id="51" xr3:uid="{CBFABA58-BFCA-4D18-87E1-84CC85B1A354}" name="Colonne10"/>
    <tableColumn id="52" xr3:uid="{1FE806B6-153D-48C3-98B5-871EA373B945}" name="Colonne11"/>
    <tableColumn id="53" xr3:uid="{CBB4726C-CC7E-479B-AA9D-9B229BC75CB7}" name="Colonne12"/>
    <tableColumn id="54" xr3:uid="{2566A8DE-80A8-4374-AED8-6284E84D5087}" name="Colonne13"/>
    <tableColumn id="55" xr3:uid="{0A4AB586-5CB0-4634-9BA8-9C13AEEE3012}" name="Colonne14"/>
    <tableColumn id="56" xr3:uid="{83639987-FD3A-4E29-84B1-6E06CF16142C}" name="Colonne15"/>
    <tableColumn id="57" xr3:uid="{70D13488-0BAC-4F7C-8711-EA80E318AA44}" name="Colonne16"/>
    <tableColumn id="58" xr3:uid="{20F98F1E-4E19-4106-8553-A70AB8583669}" name="Colonne17"/>
    <tableColumn id="59" xr3:uid="{D9DE0DEA-2B8B-4710-918B-494F3EB289E5}" name="Colonne18"/>
    <tableColumn id="60" xr3:uid="{66375FC5-B3DF-4CEA-92B2-B5282DD1D987}" name="Colonne19"/>
    <tableColumn id="61" xr3:uid="{8AF1D62E-D9FD-4193-B581-1218CED8155C}" name="Colonne20"/>
    <tableColumn id="62" xr3:uid="{33298966-9BE5-4643-B5E0-19723BC36A2B}" name="Colonne21"/>
    <tableColumn id="63" xr3:uid="{5D31BAAE-A59A-41E1-A647-3210DB891FF9}" name="Colonne22"/>
    <tableColumn id="64" xr3:uid="{7F61D373-EACC-42A2-9FCB-283D7834601F}" name="Colonne23"/>
    <tableColumn id="65" xr3:uid="{79A9A226-59C0-41C4-97C5-2BA52F53D4B4}" name="Colonne24"/>
    <tableColumn id="66" xr3:uid="{F96F6CAF-3436-4FCC-AA9A-E0957B1ED6CB}" name="Colonne25"/>
    <tableColumn id="67" xr3:uid="{4A3D1AA8-0CBA-4DD8-B5D5-1FA1DA4C20D5}" name="Colonne26"/>
    <tableColumn id="68" xr3:uid="{515F7CA2-079E-4392-B1D9-4370EF6CE8B5}" name="Colonne27"/>
    <tableColumn id="69" xr3:uid="{9B8E5624-B76D-46EF-A7F7-AFB808D59173}" name="Colonne28"/>
    <tableColumn id="70" xr3:uid="{F2035A24-16FD-4AD1-9A1D-53CB2D29BB0D}" name="Colonne29"/>
    <tableColumn id="71" xr3:uid="{9F49718B-814A-4075-89D4-8F6411C5F3B1}" name="Colonne30"/>
    <tableColumn id="72" xr3:uid="{91665412-3816-405D-B9A7-1BE816A16F9F}" name="Colonne31"/>
    <tableColumn id="73" xr3:uid="{6502211E-2BD9-475E-AA6B-65D9234FF930}" name="Colonne32"/>
    <tableColumn id="74" xr3:uid="{F7A6DF0F-E8DC-4322-A1F7-F2AB41F64A76}" name="Colonne33"/>
    <tableColumn id="75" xr3:uid="{E4688655-D207-46E4-B2A5-CDDBB5A2D3BE}" name="Colonne34"/>
    <tableColumn id="76" xr3:uid="{6FF94B55-F527-44F3-9B39-D488139B4CC5}" name="Colonne35"/>
    <tableColumn id="77" xr3:uid="{032D649F-8792-4C79-9EB3-11988C7444FB}" name="Colonne36"/>
    <tableColumn id="78" xr3:uid="{4AE4A606-EA24-4667-B64C-B9131281DD34}" name="Colonne37"/>
    <tableColumn id="79" xr3:uid="{60C8A025-8CAA-4A7C-89E4-FC5F4EC8F65B}" name="Colonne38"/>
    <tableColumn id="80" xr3:uid="{BDF208EC-BE42-4E2F-BC9D-ECBA7ADE16E9}" name="Colonne39"/>
    <tableColumn id="81" xr3:uid="{2F13839D-D945-4E3B-989C-BEFE43FAD4F1}" name="Colonne40"/>
    <tableColumn id="82" xr3:uid="{00D3DE5E-DA51-4091-992B-2C5C38B661AF}" name="Colonne41"/>
    <tableColumn id="83" xr3:uid="{B1D0CF14-E11C-43D4-8FAB-1EEBD3526238}" name="Colonne42"/>
    <tableColumn id="84" xr3:uid="{EDE73862-66C0-4682-ACFF-924E89ADB850}" name="Colonne43"/>
    <tableColumn id="85" xr3:uid="{23D8EACA-5E48-4BC4-8BBE-1D72C8DA045F}" name="Colonne44"/>
    <tableColumn id="86" xr3:uid="{7CC26A28-7EC0-4AA7-AFB6-FE776F6E3B40}" name="Colonne45"/>
    <tableColumn id="87" xr3:uid="{4ECB3D16-6CDB-4D23-9455-63E96080F7F5}" name="Colonne46"/>
    <tableColumn id="88" xr3:uid="{72897FCE-AFE8-41C7-9B52-40D3CAFEE63A}" name="Colonne47"/>
    <tableColumn id="89" xr3:uid="{A2438FA0-CECC-4440-B539-288752AD70CD}" name="Colonne48"/>
    <tableColumn id="90" xr3:uid="{9C2B022A-F918-4611-8ABF-973780A4E0A9}" name="Colonne49"/>
    <tableColumn id="91" xr3:uid="{316A391E-69FD-4770-9E86-28211C9A0F61}" name="Colonne50"/>
    <tableColumn id="92" xr3:uid="{02859D56-D8B1-4C48-81B8-CCFFAF5619F3}" name="Colonne51"/>
    <tableColumn id="93" xr3:uid="{77BB24A5-B1D4-4801-8B75-1BCADFD08CDC}" name="Colonne52"/>
    <tableColumn id="94" xr3:uid="{A20E14BC-B9DF-47C5-91EC-0080104A9F57}" name="Colonne53"/>
    <tableColumn id="95" xr3:uid="{DF10E239-3872-4840-9DC9-C0B7E4D060EF}" name="Colonne54"/>
    <tableColumn id="96" xr3:uid="{D0F16A59-6E41-48F3-9023-E41EC8B63E6C}" name="Colonne55"/>
    <tableColumn id="97" xr3:uid="{420C2DF6-94CB-45E0-BBEA-49EF285130A8}" name="Colonne56"/>
    <tableColumn id="98" xr3:uid="{35042C24-C6A6-4813-AD56-0954F8128198}" name="Colonne57"/>
    <tableColumn id="99" xr3:uid="{64518C9F-127A-4CDC-83B3-A87F24BE1064}" name="Colonne58"/>
    <tableColumn id="100" xr3:uid="{B053B125-2DA6-4DBA-ABAA-38F8CFC25756}" name="Colonne59"/>
    <tableColumn id="101" xr3:uid="{C496CA78-4990-45B7-BC7D-985EAF957067}" name="Colonne60"/>
    <tableColumn id="102" xr3:uid="{4D3B5D1F-12DE-42A4-9E9F-693033ED4799}" name="Colonne61"/>
    <tableColumn id="103" xr3:uid="{6DB9B72F-A2A3-4ED7-894E-4CD4596DE4DF}" name="Colonne62"/>
    <tableColumn id="104" xr3:uid="{86E7B21D-BA7B-4D89-8EA7-2C81BD9096EF}" name="Colonne63"/>
    <tableColumn id="105" xr3:uid="{13CC63C2-D702-4F2F-9EB2-62A1B079F060}" name="Colonne64"/>
    <tableColumn id="106" xr3:uid="{0A6D3AD7-6716-4F16-BF4C-FA47398ED806}" name="Colonne65"/>
    <tableColumn id="107" xr3:uid="{77FF289F-43A4-4CB3-9847-6B78B139C3BB}" name="Colonne66"/>
    <tableColumn id="108" xr3:uid="{F56CADC7-4BB2-4971-BEFC-BA37D1DAB06D}" name="Colonne67"/>
    <tableColumn id="109" xr3:uid="{044DB430-555C-44E5-9067-5E323AA361D0}" name="Colonne68"/>
    <tableColumn id="110" xr3:uid="{ECCD9647-1944-46C3-98DD-2ED1871F3807}" name="Colonne69"/>
    <tableColumn id="111" xr3:uid="{379D8812-042F-4458-8EAC-ED6A1ED8D585}" name="Colonne70"/>
    <tableColumn id="112" xr3:uid="{02F26B6B-61B7-472F-B003-C2CDB8AA102F}" name="Colonne71"/>
    <tableColumn id="113" xr3:uid="{75A44CE3-47DA-4A1D-AFAE-DE1D00599EFC}" name="Colonne72"/>
    <tableColumn id="114" xr3:uid="{B1AF099E-45A5-4103-B230-5C3CE87CB4BB}" name="Colonne73"/>
    <tableColumn id="115" xr3:uid="{303465FA-2238-4795-A2C3-F75EE7B7EE41}" name="Colonne74"/>
    <tableColumn id="116" xr3:uid="{734F57CF-2CA3-4605-8322-E06CD2719F52}" name="Colonne75"/>
    <tableColumn id="117" xr3:uid="{CD98B891-28E3-4599-AC32-FF2D323BEF0B}" name="Colonne76"/>
    <tableColumn id="118" xr3:uid="{D397A176-0BAA-4E91-9A44-3AB016946646}" name="Colonne77"/>
    <tableColumn id="119" xr3:uid="{BED8C412-23F5-4200-A6F2-1E9567570FF0}" name="Colonne78"/>
    <tableColumn id="120" xr3:uid="{716CD737-3BF9-41D8-BCE7-681D18A81D72}" name="Colonne79"/>
    <tableColumn id="121" xr3:uid="{D4428406-4C9D-47BF-9A69-A8CC64C221EE}" name="Colonne80"/>
    <tableColumn id="122" xr3:uid="{E5AE1E39-5678-46D2-A7A3-CDC5E7EC42F9}" name="Colonne81"/>
    <tableColumn id="123" xr3:uid="{7FB12B9A-BA04-499B-9CC1-A974C84E9A0E}" name="Colonne82"/>
    <tableColumn id="124" xr3:uid="{8D9F70D7-DDB7-429E-A9EF-BE303B3DCABF}" name="Colonne83"/>
    <tableColumn id="125" xr3:uid="{EB3A2033-2E5A-478F-87AE-F7776F66DABE}" name="Colonne84"/>
    <tableColumn id="126" xr3:uid="{A7A8EDE7-C027-411B-B5A2-7DDC9A1A729E}" name="Colonne85"/>
    <tableColumn id="127" xr3:uid="{AF75EEB8-DFD2-4EBB-A412-3B38F0C20B16}" name="Colonne86"/>
    <tableColumn id="128" xr3:uid="{C123EA1D-7619-473D-8C9A-FA1167097C46}" name="Colonne87"/>
    <tableColumn id="129" xr3:uid="{E53C888C-5F0B-4D1E-96CD-FA4E208AAF61}" name="Colonne88"/>
    <tableColumn id="130" xr3:uid="{10BB20B3-FD39-477A-B1F3-AA8B29E10706}" name="Colonne89"/>
    <tableColumn id="131" xr3:uid="{B47AAAAB-A749-48AE-9679-11DBF87CB783}" name="Colonne90"/>
    <tableColumn id="132" xr3:uid="{1A0FFE05-E8FD-4507-A87B-EAF933A03EA4}" name="Colonne91"/>
    <tableColumn id="133" xr3:uid="{F01FB7CF-8AED-453C-9FD6-BB7ECDFBE1C4}" name="Colonne92"/>
    <tableColumn id="134" xr3:uid="{5541FE89-15B5-48E8-8D10-BD52C01BF5F6}" name="Colonne93"/>
    <tableColumn id="135" xr3:uid="{45605401-43E2-4CB8-BF50-33C6EB7B4D3E}" name="Colonne94"/>
    <tableColumn id="136" xr3:uid="{A2BC0255-B63C-45AE-854A-36B18926054E}" name="Colonne95"/>
    <tableColumn id="137" xr3:uid="{E5C2F645-51E7-46AC-B34E-9D017C6745F7}" name="Colonne96"/>
    <tableColumn id="138" xr3:uid="{2C77EC72-2068-4ACC-8DD8-2F3150A477DC}" name="Colonne97"/>
    <tableColumn id="139" xr3:uid="{A5A0363C-6DF3-4B33-9355-5416C54A62CA}" name="Colonne98"/>
    <tableColumn id="140" xr3:uid="{D872A184-2FE2-4287-813C-7A0330502997}" name="Colonne99"/>
    <tableColumn id="141" xr3:uid="{6828AAD2-8C73-47D4-B89A-211D8D61842F}" name="Colonne100"/>
    <tableColumn id="142" xr3:uid="{4A50F73D-9F18-4FEB-915E-CA43EB1703CB}" name="Colonne101"/>
    <tableColumn id="143" xr3:uid="{65FA0716-15F0-4CDC-AD44-E2D24AE26FB1}" name="Colonne102"/>
    <tableColumn id="144" xr3:uid="{44D02832-0F63-42C6-B07C-8476F1E68FB4}" name="Colonne103"/>
    <tableColumn id="145" xr3:uid="{B025FBFE-51FC-424B-9BB9-B50218526D08}" name="Colonne104"/>
    <tableColumn id="146" xr3:uid="{EF0CB940-1981-4B59-966C-BD6B4F9F91C7}" name="Colonne105"/>
    <tableColumn id="147" xr3:uid="{DBBD312C-A9E4-4949-9061-92CB83F051BA}" name="Colonne106"/>
    <tableColumn id="148" xr3:uid="{D2C5A48E-5288-4174-8C31-CA599BFA3180}" name="Colonne107"/>
    <tableColumn id="149" xr3:uid="{6FFDD5AE-1BED-4A7C-9AB9-CB0FEC499F91}" name="Colonne108"/>
    <tableColumn id="150" xr3:uid="{D93336F1-94C9-424A-875F-6E53156B1A96}" name="Colonne109"/>
    <tableColumn id="151" xr3:uid="{20097F65-9556-48AA-87E5-8915B1F11C6B}" name="Colonne110"/>
    <tableColumn id="152" xr3:uid="{B9E97F62-8CAF-4445-818F-1426E8A2AE23}" name="Colonne111"/>
    <tableColumn id="153" xr3:uid="{31789C36-C0E7-48FF-AFBB-4A293A304DF6}" name="Colonne112"/>
    <tableColumn id="154" xr3:uid="{1A01A85D-5855-4A36-A69D-D7E699AAC236}" name="Colonne113"/>
    <tableColumn id="155" xr3:uid="{86F9B623-E926-4DD5-B84E-31D293AD1007}" name="Colonne114"/>
    <tableColumn id="156" xr3:uid="{18B58C83-5769-48AF-8C6E-C43428CB6088}" name="Colonne115"/>
    <tableColumn id="157" xr3:uid="{1C217B27-5276-426A-B9FA-2BA1FDF12784}" name="Colonne116"/>
    <tableColumn id="158" xr3:uid="{FBE7BEF3-5BC3-444B-8E11-ED449635EB20}" name="Colonne117"/>
    <tableColumn id="159" xr3:uid="{A929A6C6-0B03-4ACB-9EA2-18CD01CDED93}" name="Colonne118"/>
    <tableColumn id="160" xr3:uid="{136309D1-8DCC-45AC-9551-C20726C55FD3}" name="Colonne119"/>
    <tableColumn id="161" xr3:uid="{348B8FEF-E6C5-45B4-AD81-D217D4ED8C97}" name="Colonne120"/>
    <tableColumn id="162" xr3:uid="{9910A307-584A-4F16-859A-E41025BF62E0}" name="Colonne121"/>
    <tableColumn id="163" xr3:uid="{43853CCE-1927-447B-9EA5-D5B94259D23C}" name="Colonne122"/>
    <tableColumn id="164" xr3:uid="{80C306FF-D584-46C4-A8D3-0595C1771C62}" name="Colonne123"/>
    <tableColumn id="165" xr3:uid="{DA5FA80B-C0FA-4A74-B54B-C1929194E9C2}" name="Colonne124"/>
    <tableColumn id="166" xr3:uid="{4A2B43B2-3E78-4E29-964F-544C8EE92265}" name="Colonne125"/>
    <tableColumn id="167" xr3:uid="{94EAD4E6-68BA-4A59-9A9C-5C1731344A74}" name="Colonne126"/>
    <tableColumn id="168" xr3:uid="{C371B6A7-E1D8-4C64-823C-80A6AC2D0574}" name="Colonne127"/>
    <tableColumn id="169" xr3:uid="{9F9542B9-2143-4E01-B254-9E2F63C67EE0}" name="Colonne128"/>
    <tableColumn id="170" xr3:uid="{542D12D1-8228-4619-B7BC-623A26D1BB55}" name="Colonne129"/>
    <tableColumn id="171" xr3:uid="{EF2774F9-DA2C-4162-9329-4DE46523EC30}" name="Colonne130"/>
    <tableColumn id="172" xr3:uid="{B86ED32A-2793-48D4-9B56-0DA7973C2866}" name="Colonne131"/>
    <tableColumn id="173" xr3:uid="{F0D7CC7A-04E5-43A9-990E-C8FC8BEA3A1B}" name="Colonne132"/>
    <tableColumn id="174" xr3:uid="{28385277-74C9-4D38-8ACC-A2ADDE5AE4D6}" name="Colonne133"/>
    <tableColumn id="175" xr3:uid="{7FD798BC-1F53-4BA7-AD91-3D33C8EBE41A}" name="Colonne134"/>
    <tableColumn id="176" xr3:uid="{02F0282B-41C8-4290-AA2B-13B1485CC6FA}" name="Colonne135"/>
    <tableColumn id="177" xr3:uid="{20773F47-4DE0-4769-9860-1D8D14C87730}" name="Colonne136"/>
    <tableColumn id="178" xr3:uid="{73B77D88-BB28-4541-BE67-675D1F985EB4}" name="Colonne137"/>
    <tableColumn id="179" xr3:uid="{DBF23D44-21BC-4213-8C3F-8DF1FD928691}" name="Colonne138"/>
    <tableColumn id="180" xr3:uid="{D2E0EBE7-5BD0-4ABF-A87D-EAFD01D5C2CD}" name="Colonne139"/>
    <tableColumn id="181" xr3:uid="{3CCD9D77-56E5-4600-B39B-AB7F542AB734}" name="Colonne140"/>
    <tableColumn id="182" xr3:uid="{5A2EE657-6937-4492-816F-C6B6B7F3397D}" name="Colonne141"/>
    <tableColumn id="183" xr3:uid="{88474E43-3563-41F7-9678-78A213255206}" name="Colonne142"/>
    <tableColumn id="184" xr3:uid="{FA76AF1E-A677-46B6-908C-DF13C5BBE0D7}" name="Colonne143"/>
    <tableColumn id="185" xr3:uid="{2985EECC-2E7F-48E5-A3B0-48D6543D710C}" name="Colonne144"/>
    <tableColumn id="186" xr3:uid="{32768BC5-075E-483F-BA16-014A3D7A308A}" name="Colonne145"/>
    <tableColumn id="187" xr3:uid="{39110BAC-50FB-478F-BA79-53550A08E380}" name="Colonne146"/>
    <tableColumn id="188" xr3:uid="{349B8035-9BAD-4242-B472-9A038241EFBA}" name="Colonne147"/>
    <tableColumn id="189" xr3:uid="{9BFE6779-3B12-440B-ABC4-E9403361C22C}" name="Colonne148"/>
    <tableColumn id="190" xr3:uid="{8307ACFF-692A-454A-B21D-4C6D1676B431}" name="Colonne149"/>
    <tableColumn id="191" xr3:uid="{AEC0B6F9-766C-42DA-9BBE-5324D672AD08}" name="Colonne150"/>
    <tableColumn id="192" xr3:uid="{EDC393DB-6506-441E-9D4E-F39C0ED3F871}" name="Colonne151"/>
    <tableColumn id="193" xr3:uid="{C3DF0F84-D648-4F30-BE1C-6DB93FFA6410}" name="Colonne152"/>
    <tableColumn id="194" xr3:uid="{3E12C441-3365-43F5-A6F6-5F202C72EF05}" name="Colonne153"/>
    <tableColumn id="195" xr3:uid="{2EFBBCA7-32D5-4ACB-BD8B-E466C443DB1A}" name="Colonne154"/>
    <tableColumn id="196" xr3:uid="{270350AF-9C94-4E19-AE32-C4C8D9569C64}" name="Colonne155"/>
    <tableColumn id="197" xr3:uid="{38CEAEB8-5219-4D54-8BC6-1B92C135EFE4}" name="Colonne156"/>
    <tableColumn id="198" xr3:uid="{90B8310C-1EAE-49CF-9F7E-CA4ECABAD160}" name="Colonne157"/>
    <tableColumn id="199" xr3:uid="{D42DB77F-E49D-41CD-93C6-D4229B2BED93}" name="Colonne158"/>
    <tableColumn id="200" xr3:uid="{7E7F4A01-D21F-4008-BCCA-4F4724485631}" name="Colonne159"/>
    <tableColumn id="201" xr3:uid="{6248D99C-64CE-427C-8EB4-F962240F1AA6}" name="Colonne160"/>
    <tableColumn id="202" xr3:uid="{3A10D875-F9D2-4E69-AA9F-3469F8D2111C}" name="Colonne161"/>
    <tableColumn id="203" xr3:uid="{BE9864B5-5063-44DD-8E47-5094BE9D600A}" name="Colonne162"/>
    <tableColumn id="204" xr3:uid="{273BB96E-9642-4942-93D2-BD2DD6572E5F}" name="Colonne163"/>
    <tableColumn id="205" xr3:uid="{9A14C540-1245-4106-AB50-9DD65FDA47F9}" name="Colonne164"/>
    <tableColumn id="206" xr3:uid="{06CC6438-7418-486E-982C-350E4A2FF351}" name="Colonne165"/>
    <tableColumn id="207" xr3:uid="{AA5788BF-D28C-44E9-B678-C985E3146733}" name="Colonne166"/>
    <tableColumn id="208" xr3:uid="{152F4E5D-E973-4793-8C4B-F0A95CE3760B}" name="Colonne167"/>
    <tableColumn id="209" xr3:uid="{CDD9584B-3391-4C84-BE5F-08DEA1906033}" name="Colonne168"/>
    <tableColumn id="210" xr3:uid="{E9A988A4-52FA-48EB-AE4F-046F7B5EA338}" name="Colonne169"/>
    <tableColumn id="211" xr3:uid="{0CF001C2-84BB-4508-863E-F8A531D7A786}" name="Colonne170"/>
    <tableColumn id="212" xr3:uid="{C58FD357-0CF9-4DBC-AE85-AB2F99B382BB}" name="Colonne171"/>
    <tableColumn id="213" xr3:uid="{0FA865A5-2722-4F13-B235-1815268C7795}" name="Colonne172"/>
    <tableColumn id="214" xr3:uid="{C2805FB0-ADC5-4F81-8312-887C43BBB932}" name="Colonne173"/>
    <tableColumn id="215" xr3:uid="{95F6B76E-1D81-4D1C-A412-C31BC8F773DA}" name="Colonne174"/>
    <tableColumn id="216" xr3:uid="{7F595517-E41F-4FE2-B2E3-FE9AC41ED01A}" name="Colonne175"/>
    <tableColumn id="217" xr3:uid="{7F29B4E5-6BA7-43CB-9A19-454E9BC3E9D1}" name="Colonne176"/>
    <tableColumn id="218" xr3:uid="{29D66C62-D21B-4AB3-B17D-FA8FC527B69B}" name="Colonne177"/>
    <tableColumn id="219" xr3:uid="{692D99F4-F588-43B3-AC53-FFFEA5E3014C}" name="Colonne178"/>
    <tableColumn id="220" xr3:uid="{7C497A90-13DE-4E53-969C-FF682C59EB55}" name="Colonne179"/>
    <tableColumn id="221" xr3:uid="{61D53AF2-9C8D-441A-A712-592D953B7975}" name="Colonne180"/>
    <tableColumn id="222" xr3:uid="{8DFD1CCA-9AB3-48F8-A2F0-CB29D2AB99C9}" name="Colonne181"/>
    <tableColumn id="223" xr3:uid="{9044FEA4-2168-4DF6-9178-EB08D905FDEC}" name="Colonne182"/>
    <tableColumn id="224" xr3:uid="{3F42D7DC-D174-4A37-B977-3C792046903B}" name="Colonne183"/>
    <tableColumn id="225" xr3:uid="{713C4D7C-2867-4696-AAEE-E4813A467B04}" name="Colonne184"/>
    <tableColumn id="226" xr3:uid="{51041932-9921-40E4-B1E1-62F15C9D6DB3}" name="Colonne185"/>
    <tableColumn id="227" xr3:uid="{7580B262-AAE1-4D5C-9B62-FF5AD7B7FBCD}" name="Colonne186"/>
    <tableColumn id="228" xr3:uid="{D6AAF6DC-4DA5-4515-81DD-91E12EB5290B}" name="Colonne187"/>
    <tableColumn id="229" xr3:uid="{6DA35CEE-618C-4979-B2AA-8B775EB89A29}" name="Colonne188"/>
    <tableColumn id="230" xr3:uid="{2355BDA5-4669-4C87-AFF1-3318CDA62ADD}" name="Colonne189"/>
    <tableColumn id="231" xr3:uid="{76B47DF8-083C-4183-896A-56BB031502BB}" name="Colonne190"/>
    <tableColumn id="232" xr3:uid="{8D42076B-9773-4431-960D-1E9A347CAC1A}" name="Colonne191"/>
    <tableColumn id="233" xr3:uid="{56CED722-F627-413F-A148-B8A90BCA5F6F}" name="Colonne192"/>
    <tableColumn id="234" xr3:uid="{D1125398-97C7-4827-AB06-3C43AB4206BC}" name="Colonne193"/>
    <tableColumn id="235" xr3:uid="{AF479F31-4D64-45E7-B9D7-E2A651B7911D}" name="Colonne194"/>
    <tableColumn id="236" xr3:uid="{5C4B01B8-906F-490F-84BC-00BECE7D64B6}" name="Colonne195"/>
    <tableColumn id="237" xr3:uid="{3E7AD9DD-1E10-42AA-8EF4-835E8342F9CC}" name="Colonne196"/>
    <tableColumn id="238" xr3:uid="{09441CD6-0603-439F-903A-781025C93B45}" name="Colonne197"/>
    <tableColumn id="239" xr3:uid="{C4327F76-2394-498A-AD9E-7B01B16D2C66}" name="Colonne198"/>
    <tableColumn id="240" xr3:uid="{4A543E75-1586-4370-B22D-698E9BCB58ED}" name="Colonne199"/>
    <tableColumn id="241" xr3:uid="{333BBC61-BCB1-42B5-ACF9-69F74B9CA348}" name="Colonne200"/>
    <tableColumn id="242" xr3:uid="{6550D73A-C814-47C2-BC12-DF1AA5F5B742}" name="Colonne201"/>
    <tableColumn id="243" xr3:uid="{53D97D5E-B248-4FB3-BD33-62365D3A0C9E}" name="Colonne202"/>
    <tableColumn id="244" xr3:uid="{20D629D9-F9D3-4240-9BD9-DBDCC315B7BB}" name="Colonne203"/>
    <tableColumn id="245" xr3:uid="{DA3965E9-FF28-4FC2-B257-41A15FC2B607}" name="Colonne204"/>
    <tableColumn id="246" xr3:uid="{92779573-9232-4AD3-BB09-F516173AF62B}" name="Colonne205"/>
    <tableColumn id="247" xr3:uid="{91F5C79A-5CC9-4E7D-AA81-C1961AEE6447}" name="Colonne206"/>
    <tableColumn id="248" xr3:uid="{CEFDED01-1FAA-4ADF-8C4D-07E46ECD7D40}" name="Colonne207"/>
    <tableColumn id="249" xr3:uid="{DDDB47DC-5321-42E4-92E2-E94DE3AA1D0A}" name="Colonne208"/>
    <tableColumn id="250" xr3:uid="{BF712D3B-5FFE-423E-BCD4-69A69FE3807B}" name="Colonne209"/>
    <tableColumn id="251" xr3:uid="{19E554EF-A310-4CF5-93B2-61AF4C7C10EB}" name="Colonne210"/>
    <tableColumn id="252" xr3:uid="{F9EBD06A-E432-4B85-918D-8A699C85C0A3}" name="Colonne211"/>
    <tableColumn id="253" xr3:uid="{492D0228-68DE-4071-88E4-436233993238}" name="Colonne212"/>
    <tableColumn id="254" xr3:uid="{4BE02FA9-5A51-44E0-8AA5-D476D8E7277F}" name="Colonne213"/>
    <tableColumn id="255" xr3:uid="{A957A1CF-6E79-4DFE-A066-C14DCB00F622}" name="Colonne214"/>
    <tableColumn id="256" xr3:uid="{C2C059AD-6458-47C9-8219-A32907F6032C}" name="Colonne215"/>
    <tableColumn id="257" xr3:uid="{E234F602-55D3-41B9-AA44-CC7A8FCFC28B}" name="Colonne216"/>
    <tableColumn id="258" xr3:uid="{F74C038D-B7ED-46AF-8A39-D272D7D019B6}" name="Colonne217"/>
    <tableColumn id="259" xr3:uid="{F7E72462-6C92-4018-8FFE-D2172973DFA1}" name="Colonne218"/>
    <tableColumn id="260" xr3:uid="{31B52FFF-E0C5-400F-930A-9D71D1C204FD}" name="Colonne219"/>
    <tableColumn id="261" xr3:uid="{3BA1F4EA-18E8-44A7-8823-92555C90EFEF}" name="Colonne220"/>
    <tableColumn id="262" xr3:uid="{A369D45A-3E19-4287-9D19-3DBFE4EFA323}" name="Colonne221"/>
    <tableColumn id="263" xr3:uid="{CF5D65B2-D78F-4838-AC91-2106DBA75DE7}" name="Colonne222"/>
    <tableColumn id="264" xr3:uid="{C4638CD2-FBAC-449F-99A6-20ADC6AB9CA4}" name="Colonne223"/>
    <tableColumn id="265" xr3:uid="{DC355D82-2FEB-4502-9109-463E80426CA3}" name="Colonne224"/>
    <tableColumn id="266" xr3:uid="{5DC48151-B50E-465F-95AE-AA0EAF711C3D}" name="Colonne225"/>
    <tableColumn id="267" xr3:uid="{61FA4DA2-DF72-47EF-8D6B-A29522AEF7A9}" name="Colonne226"/>
    <tableColumn id="268" xr3:uid="{7CE7742E-E743-4400-BBC3-73F2EDF0B45D}" name="Colonne227"/>
    <tableColumn id="269" xr3:uid="{329EFC44-7A80-4B1F-9CE4-5CE80CC348BA}" name="Colonne228"/>
    <tableColumn id="270" xr3:uid="{7B7E4599-A53A-4FDD-A777-DFF7C701E60F}" name="Colonne229"/>
    <tableColumn id="271" xr3:uid="{EF58DE81-145B-4D54-9F45-EEBC2602FFFC}" name="Colonne230"/>
    <tableColumn id="272" xr3:uid="{C0D4D2EB-9684-4D4E-BE75-476A00F26DCC}" name="Colonne231"/>
    <tableColumn id="273" xr3:uid="{8D35540D-25C1-4FA9-A9B6-A41A1CF07B9D}" name="Colonne232"/>
    <tableColumn id="274" xr3:uid="{F76D266A-7D3B-4A1F-A938-AFCFFBAEEF7C}" name="Colonne233"/>
    <tableColumn id="275" xr3:uid="{93F45665-996D-4CF7-ADDD-E20821B2219B}" name="Colonne234"/>
    <tableColumn id="276" xr3:uid="{2CECB654-2903-4A98-B3D6-C8621BAF40E1}" name="Colonne235"/>
    <tableColumn id="277" xr3:uid="{F4529650-7CE3-408C-BB60-27BA7F161FCA}" name="Colonne236"/>
    <tableColumn id="278" xr3:uid="{51B4FFDD-2526-4A8D-8B55-C452D307BBB1}" name="Colonne237"/>
    <tableColumn id="279" xr3:uid="{7280A18B-B378-45DF-80C9-7877DF2D3C01}" name="Colonne238"/>
    <tableColumn id="280" xr3:uid="{8159C1B3-A137-4838-83C2-6714D180FFAF}" name="Colonne239"/>
    <tableColumn id="281" xr3:uid="{EDEA2719-11BA-4ED8-BF70-2B290E0A0292}" name="Colonne240"/>
    <tableColumn id="282" xr3:uid="{B156F433-C91B-46C3-BF67-1D47B0486D7A}" name="Colonne241"/>
    <tableColumn id="283" xr3:uid="{BA32A2F9-B276-4BDC-8F5A-326A7F6BB6A8}" name="Colonne242"/>
    <tableColumn id="284" xr3:uid="{D81CE972-EA6B-4385-AF12-79CB61593C3F}" name="Colonne243"/>
    <tableColumn id="285" xr3:uid="{2E368881-B542-44FD-A156-0BA9E32DB0F6}" name="Colonne244"/>
    <tableColumn id="286" xr3:uid="{C7005AB8-5B33-434D-BB8D-BF62975D140E}" name="Colonne245"/>
    <tableColumn id="287" xr3:uid="{6E6E2732-D782-4A88-8398-586887B46B30}" name="Colonne246"/>
    <tableColumn id="288" xr3:uid="{788482AF-0913-420E-97A8-0A311B868E51}" name="Colonne247"/>
    <tableColumn id="289" xr3:uid="{15ED3ED2-B853-4D1F-B97E-17AF104E5601}" name="Colonne248"/>
    <tableColumn id="290" xr3:uid="{7C8C9A75-6A86-4179-B83D-B32687177D76}" name="Colonne249"/>
    <tableColumn id="291" xr3:uid="{85FDE9FD-3DD4-4EFF-A347-D70FF2135EE3}" name="Colonne250"/>
    <tableColumn id="292" xr3:uid="{FEECEB2B-1989-46D6-A612-12BC0122F8FC}" name="Colonne251"/>
    <tableColumn id="293" xr3:uid="{20863AF7-330A-4688-9013-35699DD80BD5}" name="Colonne252"/>
    <tableColumn id="294" xr3:uid="{CB304868-F449-4610-8FDC-1D3D02D2C223}" name="Colonne253"/>
    <tableColumn id="295" xr3:uid="{76F5A64E-D961-464C-B91A-991646FACF5B}" name="Colonne254"/>
    <tableColumn id="296" xr3:uid="{3C7016FD-6D46-40FF-8015-05A0566B5B46}" name="Colonne255"/>
    <tableColumn id="297" xr3:uid="{02F8EE7C-3927-447F-8DCC-CA81F5397F7A}" name="Colonne256"/>
    <tableColumn id="298" xr3:uid="{A0E6E3A4-E5E9-4EA5-BBE3-577DEC1E0229}" name="Colonne257"/>
    <tableColumn id="299" xr3:uid="{969559E2-D737-47E6-BB40-B4DEB81BCCD2}" name="Colonne258"/>
    <tableColumn id="300" xr3:uid="{4FFCD042-59EC-4AB4-AFAC-2E324BBF31FD}" name="Colonne259"/>
    <tableColumn id="301" xr3:uid="{AA6A3B8E-BD86-4CDB-B19D-C8E9350A3AD6}" name="Colonne260"/>
    <tableColumn id="302" xr3:uid="{0756B204-F3F8-4E24-A112-6EC9EC454148}" name="Colonne261"/>
    <tableColumn id="303" xr3:uid="{C3BC4CB7-B404-45F8-BA0A-83B30D5591FA}" name="Colonne262"/>
    <tableColumn id="304" xr3:uid="{23E65B5F-A378-48FE-B8DD-C2813EC4B0DE}" name="Colonne263"/>
    <tableColumn id="305" xr3:uid="{046431DA-7D7C-49BE-AEB6-F22D2EC81DFA}" name="Colonne264"/>
    <tableColumn id="306" xr3:uid="{CFF3F924-2CA4-4BFA-9E14-38A3A14576C4}" name="Colonne265"/>
    <tableColumn id="307" xr3:uid="{7FBE0EA5-609D-4B89-BADA-261486456F78}" name="Colonne266"/>
    <tableColumn id="308" xr3:uid="{529E010D-B880-42C9-9C5C-B7952ED81B60}" name="Colonne267"/>
    <tableColumn id="309" xr3:uid="{41AD8D2D-4AEB-4F6F-AFF2-C83C225EDD5D}" name="Colonne268"/>
    <tableColumn id="310" xr3:uid="{3FD22B7A-5ABF-462A-AE1C-2B79D48BB393}" name="Colonne269"/>
    <tableColumn id="311" xr3:uid="{00DA2EF7-54C9-4F22-87CA-B40D2EABE115}" name="Colonne270"/>
    <tableColumn id="312" xr3:uid="{BCF6FEFE-430D-42A1-AE66-7235E68B939C}" name="Colonne271"/>
    <tableColumn id="313" xr3:uid="{26780260-B801-47E4-BFC8-5642B3BDCDA1}" name="Colonne272"/>
    <tableColumn id="314" xr3:uid="{F72FE8FE-8F0E-44CE-A1D5-C5E92D4C8517}" name="Colonne273"/>
    <tableColumn id="315" xr3:uid="{145A9579-08AF-4E97-84B2-665DBBCABCCE}" name="Colonne274"/>
    <tableColumn id="316" xr3:uid="{5CA8E4CF-7E84-49F4-81F0-7D388C8C8940}" name="Colonne275"/>
    <tableColumn id="317" xr3:uid="{C11EC74E-394D-4EAE-9731-1E063085A87A}" name="Colonne276"/>
    <tableColumn id="318" xr3:uid="{0F1185DD-92F3-4B4F-BEF4-CD9E02CF0C13}" name="Colonne277"/>
    <tableColumn id="319" xr3:uid="{B90E7B1E-ED36-4E8B-8D3C-F1BA9D11DD29}" name="Colonne278"/>
    <tableColumn id="320" xr3:uid="{459697F4-FD4C-4736-BF77-4E15F46AD1FF}" name="Colonne279"/>
    <tableColumn id="321" xr3:uid="{4E30A98D-333C-419F-9903-5B8960F9B5C4}" name="Colonne280"/>
    <tableColumn id="322" xr3:uid="{649247BE-747E-4365-BAB5-038EEB35D76F}" name="Colonne281"/>
    <tableColumn id="323" xr3:uid="{B3F69CF2-4050-4B23-BA3A-A6E7A4645F18}" name="Colonne282"/>
    <tableColumn id="324" xr3:uid="{F834E61D-D780-44F8-B05C-38715C501A7F}" name="Colonne283"/>
    <tableColumn id="325" xr3:uid="{BD5EA362-D9B9-4D52-AFED-61C1C86FBFAB}" name="Colonne284"/>
    <tableColumn id="326" xr3:uid="{7F5A962D-91BA-47A3-B91F-67E3EDF83C74}" name="Colonne285"/>
    <tableColumn id="327" xr3:uid="{02BD9739-0BD1-44B4-8A8F-D411D0A55B23}" name="Colonne286"/>
    <tableColumn id="328" xr3:uid="{A52A43D2-A872-422A-9A0E-9F2212941244}" name="Colonne287"/>
    <tableColumn id="329" xr3:uid="{33A63F53-2A7C-4456-A59A-4AFB0C0809F5}" name="Colonne288"/>
    <tableColumn id="330" xr3:uid="{0CDDECEE-F73D-4AD5-9874-34D3A60B7B3D}" name="Colonne289"/>
    <tableColumn id="331" xr3:uid="{67108406-097A-4A99-8F92-99605A28B777}" name="Colonne290"/>
    <tableColumn id="332" xr3:uid="{40733A64-C747-47D9-876E-D6EB0DE0CEDC}" name="Colonne291"/>
    <tableColumn id="333" xr3:uid="{F3CF7D2E-85AB-4F45-9D8B-A20F0D2B6735}" name="Colonne292"/>
    <tableColumn id="334" xr3:uid="{C7EF2496-0976-441B-B0AF-0BE217F0603B}" name="Colonne293"/>
    <tableColumn id="335" xr3:uid="{AB77F6A2-7FC9-49F1-BFA6-ACA68C7F762D}" name="Colonne294"/>
    <tableColumn id="336" xr3:uid="{BC7B5B2F-0CB3-4241-91CB-3996F7A0E991}" name="Colonne295"/>
    <tableColumn id="337" xr3:uid="{3B30549D-B77D-4213-AA1B-4F230DAA2FA3}" name="Colonne296"/>
    <tableColumn id="338" xr3:uid="{B8F77BD6-B37C-486E-B444-9C7A4F717DD8}" name="Colonne297"/>
    <tableColumn id="339" xr3:uid="{1A66A073-5627-4C62-B934-9FBA12AD70D2}" name="Colonne298"/>
    <tableColumn id="340" xr3:uid="{80CB11BF-85BB-405B-B7AF-100D51F3ADA0}" name="Colonne299"/>
    <tableColumn id="341" xr3:uid="{3A227F51-8D79-4BDB-966C-F0AE068A8434}" name="Colonne300"/>
    <tableColumn id="342" xr3:uid="{284C7CB4-D89D-494D-9098-89E847168948}" name="Colonne301"/>
    <tableColumn id="343" xr3:uid="{C077C81B-C01A-465C-BB84-42D93DFCFDE3}" name="Colonne302"/>
    <tableColumn id="344" xr3:uid="{C369B4F7-B5D6-4AE4-9549-E431E276484C}" name="Colonne303"/>
    <tableColumn id="345" xr3:uid="{87BB783A-2770-4B42-B5CD-B5A81AC0D4B1}" name="Colonne304"/>
    <tableColumn id="346" xr3:uid="{FB357FB2-6F32-4E00-9EC5-FB50A6246626}" name="Colonne305"/>
    <tableColumn id="347" xr3:uid="{4B9C9448-9F4A-4E27-8EE6-6E2B16E69E97}" name="Colonne306"/>
    <tableColumn id="348" xr3:uid="{8A6A4058-2F90-4D1B-A249-947D58015AD8}" name="Colonne307"/>
    <tableColumn id="349" xr3:uid="{CF946661-F646-464E-B4D7-4FD889886AD0}" name="Colonne308"/>
    <tableColumn id="350" xr3:uid="{35BBAB5B-49A0-4D65-8A24-B11D479EA473}" name="Colonne309"/>
    <tableColumn id="351" xr3:uid="{1BD45E84-6BEC-49A9-9C6B-3C0B5D1FB401}" name="Colonne310"/>
    <tableColumn id="352" xr3:uid="{7AB306EA-F7C9-4459-B27B-64F0F00D9A71}" name="Colonne311"/>
    <tableColumn id="353" xr3:uid="{F642752C-C980-410E-8009-7CADEAF34AC3}" name="Colonne312"/>
    <tableColumn id="354" xr3:uid="{141FAE34-300C-4C8C-806A-351D41070A25}" name="Colonne313"/>
    <tableColumn id="355" xr3:uid="{2325F963-A7C6-4CF7-8D25-DC640D676510}" name="Colonne314"/>
    <tableColumn id="356" xr3:uid="{8AFB7395-CBE1-43F4-8E29-54F7FEF2FA1D}" name="Colonne315"/>
    <tableColumn id="357" xr3:uid="{0D81884B-D753-49BC-8C91-DBF373DEBDBB}" name="Colonne316"/>
    <tableColumn id="358" xr3:uid="{3F48D7E7-71A0-47C2-AAEF-AEF02EE9F71E}" name="Colonne317"/>
    <tableColumn id="359" xr3:uid="{7C8A2A8B-B4ED-41B7-8564-E7A5E5E032A7}" name="Colonne318"/>
    <tableColumn id="360" xr3:uid="{D2EE5760-55AA-4D46-9D79-28C3F8D522F9}" name="Colonne319"/>
    <tableColumn id="361" xr3:uid="{32043B26-5422-442A-BAD2-C11A65D017D7}" name="Colonne320"/>
    <tableColumn id="362" xr3:uid="{199DDA9E-28D7-4BC7-B0CB-9E05E5E99CA7}" name="Colonne321"/>
    <tableColumn id="363" xr3:uid="{C56FF6E7-AA7F-4981-AA40-B716FBA45D6F}" name="Colonne322"/>
    <tableColumn id="364" xr3:uid="{B07D66D3-175E-41BA-8CFC-E58C2577DFFA}" name="Colonne323"/>
    <tableColumn id="365" xr3:uid="{6DD20E8A-F55A-4C2D-BFA1-9D587B4568B5}" name="Colonne324"/>
    <tableColumn id="366" xr3:uid="{D5E4BF98-8DC0-4282-9F35-00CD6B1C4079}" name="Colonne325"/>
    <tableColumn id="367" xr3:uid="{AF6CA45D-F176-4AD3-8594-F57FCAEF5A3F}" name="Colonne326"/>
    <tableColumn id="368" xr3:uid="{3B2B088D-890E-4534-BFD2-68FF5116D348}" name="Colonne327"/>
    <tableColumn id="369" xr3:uid="{4FD0719A-E550-40FB-BE5B-09658368AFE6}" name="Colonne328"/>
    <tableColumn id="370" xr3:uid="{059FE4C9-58B3-4BDF-BB56-82D54C372803}" name="Colonne329"/>
    <tableColumn id="371" xr3:uid="{44885844-5752-442B-89F2-1AA4EA204076}" name="Colonne330"/>
    <tableColumn id="372" xr3:uid="{4477832A-D3FD-4C73-862D-6C81E24124C6}" name="Colonne331"/>
    <tableColumn id="373" xr3:uid="{8970D2AB-6AC0-499B-9413-5732AE628410}" name="Colonne332"/>
    <tableColumn id="374" xr3:uid="{D1261572-5F06-4678-9869-8D52F92AB20A}" name="Colonne333"/>
    <tableColumn id="375" xr3:uid="{9F6DEACC-E195-4FE0-A33C-7FBF6930AE23}" name="Colonne334"/>
    <tableColumn id="376" xr3:uid="{B3A0A8BC-C639-44AF-B846-291172960EA7}" name="Colonne335"/>
    <tableColumn id="377" xr3:uid="{D80630F6-7692-4A90-B6E9-432B50757A6F}" name="Colonne336"/>
    <tableColumn id="378" xr3:uid="{B56C3FDA-B0CB-4AF1-ABAC-F2F849F7C532}" name="Colonne337"/>
    <tableColumn id="379" xr3:uid="{109D9FA0-D749-49A4-AA39-3A94021E064D}" name="Colonne338"/>
    <tableColumn id="380" xr3:uid="{41161F9A-8FE6-4F64-ACAE-41B84EA1BC21}" name="Colonne339"/>
    <tableColumn id="381" xr3:uid="{F01B7272-E1D7-4EEB-AD04-0A5545BFA825}" name="Colonne340"/>
    <tableColumn id="382" xr3:uid="{4CA25EB3-0375-433F-9CF2-189C48381A9F}" name="Colonne341"/>
    <tableColumn id="383" xr3:uid="{7D9B8C31-EBF7-45F2-BDFF-84F133EB3C65}" name="Colonne342"/>
    <tableColumn id="384" xr3:uid="{577602CB-75CF-4118-B30D-D2FEEE002747}" name="Colonne343"/>
    <tableColumn id="385" xr3:uid="{50B1935F-EA5B-4D38-AFDE-C8F4D822ED5F}" name="Colonne344"/>
    <tableColumn id="386" xr3:uid="{0024C6BF-967A-42A4-880A-D071703A7FDB}" name="Colonne345"/>
    <tableColumn id="387" xr3:uid="{253C331F-8375-4A90-8D57-B510415A1429}" name="Colonne346"/>
    <tableColumn id="388" xr3:uid="{53C5FF8B-ABCA-48D0-B7C5-F8BB91C36293}" name="Colonne347"/>
    <tableColumn id="389" xr3:uid="{7BE20397-B8E2-435E-8A3B-3623DDE4F5AC}" name="Colonne348"/>
    <tableColumn id="390" xr3:uid="{A68BE270-2AF1-497F-9294-4786FD808113}" name="Colonne349"/>
    <tableColumn id="391" xr3:uid="{29EB5D19-A760-4F92-B951-98432125DDC9}" name="Colonne350"/>
    <tableColumn id="392" xr3:uid="{E4412E77-CF49-4404-9871-62B11084585B}" name="Colonne351"/>
    <tableColumn id="393" xr3:uid="{D7260EFC-95C5-4552-A139-0C0DDBE26B65}" name="Colonne352"/>
    <tableColumn id="394" xr3:uid="{2FAA5059-209B-4D8D-A6C9-D818F581C949}" name="Colonne353"/>
    <tableColumn id="395" xr3:uid="{E2F76C9C-B34B-44BF-B66B-B3C3E891436B}" name="Colonne354"/>
    <tableColumn id="396" xr3:uid="{BED63D13-CB00-473A-981B-8D64A329E314}" name="Colonne355"/>
    <tableColumn id="397" xr3:uid="{844D596F-98E8-4B57-B68F-6E8D50E1F4A6}" name="Colonne356"/>
    <tableColumn id="398" xr3:uid="{708E527D-9684-4C47-87E3-DA6792E86F1B}" name="Colonne357"/>
    <tableColumn id="399" xr3:uid="{0DA80319-43AD-44FF-8222-3A109A225297}" name="Colonne358"/>
    <tableColumn id="400" xr3:uid="{C167161D-24F7-4EB6-A938-ABA3C40F9A98}" name="Colonne359"/>
    <tableColumn id="401" xr3:uid="{13314D56-7070-4EF1-9779-A4503953150B}" name="Colonne360"/>
    <tableColumn id="402" xr3:uid="{4A221585-C1B0-4CCE-922A-B3284D96672E}" name="Colonne361"/>
    <tableColumn id="403" xr3:uid="{7C61AF52-6D2D-4F73-8EFA-3FB88ABD3C17}" name="Colonne362"/>
    <tableColumn id="404" xr3:uid="{EEA2DC03-D855-4B36-9936-AB9161118EB7}" name="Colonne363"/>
    <tableColumn id="405" xr3:uid="{95E3BB93-7728-4485-A8D2-EAAB8141A99B}" name="Colonne364"/>
    <tableColumn id="406" xr3:uid="{20D642F3-56D9-4EB9-B7E4-6A3F85678F5A}" name="Colonne365"/>
    <tableColumn id="407" xr3:uid="{02A767F8-01FA-48EE-ABD1-3D58279468E5}" name="Colonne366"/>
    <tableColumn id="408" xr3:uid="{6016D171-480A-418B-928E-68A00D51E919}" name="Colonne367"/>
    <tableColumn id="409" xr3:uid="{C360F217-93C7-4C4F-85C0-32762B0E2A6E}" name="Colonne368"/>
    <tableColumn id="410" xr3:uid="{B6AEEDC6-5FD8-4271-AD87-C6328C9CF171}" name="Colonne369"/>
    <tableColumn id="411" xr3:uid="{0DBE9662-7631-42EC-9398-249B14140567}" name="Colonne370"/>
    <tableColumn id="412" xr3:uid="{4CA1C87B-D3A5-4A8C-AC71-088E924CA217}" name="Colonne371"/>
    <tableColumn id="413" xr3:uid="{3340749F-125E-4023-8D24-EDFB862F5101}" name="Colonne372"/>
    <tableColumn id="414" xr3:uid="{A91B6397-84F8-414A-9BB6-2F627442674F}" name="Colonne373"/>
    <tableColumn id="415" xr3:uid="{03565FE5-1677-4485-826F-4A17D83FF47D}" name="Colonne374"/>
    <tableColumn id="416" xr3:uid="{F28E6F15-88B0-4E90-9A12-658C13795B19}" name="Colonne375"/>
    <tableColumn id="417" xr3:uid="{E2C9514A-B3B2-48AF-9AD5-749935907EC9}" name="Colonne376"/>
    <tableColumn id="418" xr3:uid="{6F83CDA9-9F18-4AE2-B940-EA574C50362E}" name="Colonne377"/>
    <tableColumn id="419" xr3:uid="{71F19AAD-C82E-43B9-8916-08426D1F90A2}" name="Colonne378"/>
    <tableColumn id="420" xr3:uid="{BF2833AE-9651-44F7-A372-7370C8420A28}" name="Colonne379"/>
    <tableColumn id="421" xr3:uid="{A2D5C350-EDE3-410A-8E34-124EFC1BF5B2}" name="Colonne380"/>
    <tableColumn id="422" xr3:uid="{0F9B1DA7-F9FA-445B-9331-9EF0D71C4027}" name="Colonne381"/>
    <tableColumn id="423" xr3:uid="{C179F636-DEFF-4FA9-B52A-CFD203211716}" name="Colonne382"/>
    <tableColumn id="424" xr3:uid="{E2B547C6-0C5B-4631-BC70-A281DCCD7C93}" name="Colonne383"/>
    <tableColumn id="425" xr3:uid="{B132C8A2-B933-4E3A-BE4C-D334FCA9AF88}" name="Colonne384"/>
    <tableColumn id="426" xr3:uid="{CF7146D1-5C46-442B-A9AF-E417162A3D80}" name="Colonne385"/>
    <tableColumn id="427" xr3:uid="{C2263DE2-D29B-48C0-92B6-0A88263EB89C}" name="Colonne386"/>
    <tableColumn id="428" xr3:uid="{DD5D86F1-B077-4C05-BF14-890897ABF42A}" name="Colonne387"/>
    <tableColumn id="429" xr3:uid="{36DC05CD-F9FF-4A5A-A260-1764976348C0}" name="Colonne388"/>
    <tableColumn id="430" xr3:uid="{A4082465-AE56-4763-9EE7-9026F9402EE4}" name="Colonne389"/>
    <tableColumn id="431" xr3:uid="{FEC71C83-4DCC-4998-AC65-358773C6FF8B}" name="Colonne390"/>
    <tableColumn id="432" xr3:uid="{22BE7135-632C-4C3B-A78C-9E8015B1B016}" name="Colonne391"/>
    <tableColumn id="433" xr3:uid="{A435005B-BDB8-433A-B6AA-6F232DEA466A}" name="Colonne392"/>
    <tableColumn id="434" xr3:uid="{1B0772D3-88CF-4C8A-BD72-32FBE4A4751E}" name="Colonne393"/>
    <tableColumn id="435" xr3:uid="{116B9F4E-BBD6-4C74-A871-BD3131D2AB5E}" name="Colonne394"/>
    <tableColumn id="436" xr3:uid="{A35952DD-B45D-4055-92D3-07604313D923}" name="Colonne395"/>
    <tableColumn id="437" xr3:uid="{486B75D0-CB9D-4590-9FC2-C76813138F8A}" name="Colonne396"/>
    <tableColumn id="438" xr3:uid="{CAB8DAA5-0F4E-4CA2-B905-7B22D262FF3F}" name="Colonne397"/>
    <tableColumn id="439" xr3:uid="{65666267-3410-469F-B2A8-ABCB2F134877}" name="Colonne398"/>
    <tableColumn id="440" xr3:uid="{C701F0CC-A3DF-4D74-9421-CB96C10698BB}" name="Colonne399"/>
    <tableColumn id="441" xr3:uid="{0B93167B-376B-431B-97E7-8C4AC5D22E7A}" name="Colonne400"/>
    <tableColumn id="442" xr3:uid="{588C2F69-D836-42E6-9A12-EBF9455B0F53}" name="Colonne401"/>
    <tableColumn id="443" xr3:uid="{E8E8106A-BF9B-43A0-878C-3CF632B3A01C}" name="Colonne402"/>
    <tableColumn id="444" xr3:uid="{1DD50F9B-E388-4B5D-8FDD-7BAF4D16E3E3}" name="Colonne403"/>
    <tableColumn id="445" xr3:uid="{757F1904-68FD-4C84-8D77-EC12441E0184}" name="Colonne404"/>
    <tableColumn id="446" xr3:uid="{16357AE2-4B75-4205-9D99-4665B2A65CF1}" name="Colonne405"/>
    <tableColumn id="447" xr3:uid="{086D7F6C-34D6-4E5E-AA18-41C66173DEDD}" name="Colonne406"/>
    <tableColumn id="448" xr3:uid="{A89E64CF-2F28-4046-9C81-77059D62A65E}" name="Colonne407"/>
    <tableColumn id="449" xr3:uid="{C8598B2E-E7A7-45AC-A3DB-8DE393E3CB0E}" name="Colonne408"/>
    <tableColumn id="450" xr3:uid="{96BB099C-7FE2-4F0C-96C7-47E73205D42D}" name="Colonne409"/>
    <tableColumn id="451" xr3:uid="{EC5E7D18-5548-490B-8111-1BD39BD7F0CE}" name="Colonne410"/>
    <tableColumn id="452" xr3:uid="{1DBACFE3-23BC-48AC-964C-B25C60CE9DF3}" name="Colonne411"/>
    <tableColumn id="453" xr3:uid="{E35D42EE-4F9D-47EB-9FE5-E996CE05C982}" name="Colonne412"/>
    <tableColumn id="454" xr3:uid="{5E9697DA-0BB1-42DF-B437-A96C67D2ACA5}" name="Colonne413"/>
    <tableColumn id="455" xr3:uid="{DA6C57AE-BA0D-4217-B28B-338AC5C68290}" name="Colonne414"/>
    <tableColumn id="456" xr3:uid="{A6A64362-EF8D-40FB-AA89-5815921081F5}" name="Colonne415"/>
    <tableColumn id="457" xr3:uid="{18C7483D-8030-41BC-BCED-A7B8BE31836B}" name="Colonne416"/>
    <tableColumn id="458" xr3:uid="{8AF1CB8D-7DAA-41DD-8DB4-0D5E4C36A5AA}" name="Colonne417"/>
    <tableColumn id="459" xr3:uid="{F5F25143-1A25-4457-9CA7-CE361A555AFB}" name="Colonne418"/>
    <tableColumn id="460" xr3:uid="{18931124-65C7-4B1D-A34C-1F40FA332F0B}" name="Colonne419"/>
    <tableColumn id="461" xr3:uid="{53361DCD-5D4F-4EAF-9ED1-D86D6AEBE388}" name="Colonne420"/>
    <tableColumn id="462" xr3:uid="{33F19128-667D-48AD-B68E-C890CC553ECF}" name="Colonne421"/>
    <tableColumn id="463" xr3:uid="{58F679A8-7626-494D-9C95-E261225656C5}" name="Colonne422"/>
    <tableColumn id="464" xr3:uid="{67FF30B5-2FFA-4F0F-8BFD-01E67E40F94E}" name="Colonne423"/>
    <tableColumn id="465" xr3:uid="{E8A68834-95AD-422A-8159-5AA29FE6197C}" name="Colonne424"/>
    <tableColumn id="466" xr3:uid="{38303D4B-E110-4134-8995-49AB12A26132}" name="Colonne425"/>
    <tableColumn id="467" xr3:uid="{2C7FE3D9-6C2C-44AF-9AD7-7FA7C76082E2}" name="Colonne426"/>
    <tableColumn id="468" xr3:uid="{D8F7308F-E53F-4051-AF57-BF1F110BF39C}" name="Colonne427"/>
    <tableColumn id="469" xr3:uid="{CD75A0E6-FD8A-491C-84EA-17DD59F410D1}" name="Colonne428"/>
    <tableColumn id="470" xr3:uid="{C699D799-36F8-4B62-AC95-96DBB556873A}" name="Colonne429"/>
    <tableColumn id="471" xr3:uid="{94E6F45C-E63B-4DCE-AD7A-48C05A740AC8}" name="Colonne430"/>
    <tableColumn id="472" xr3:uid="{1ED5FA39-FE3F-486D-B43C-E7A07B8DFCC8}" name="Colonne431"/>
    <tableColumn id="473" xr3:uid="{1A68ABA1-AF28-4D92-9785-39ED45CFDA79}" name="Colonne432"/>
    <tableColumn id="474" xr3:uid="{933F775E-A0C4-43D3-B2D0-6E082ED07975}" name="Colonne433"/>
    <tableColumn id="475" xr3:uid="{A73EB7AC-2CCF-426F-8840-E2D3088069D5}" name="Colonne434"/>
    <tableColumn id="476" xr3:uid="{83E8A94A-8834-4930-A0AF-6AF05AFA5F1A}" name="Colonne435"/>
    <tableColumn id="477" xr3:uid="{AC44E8FB-DA3B-4698-851C-40D4B0A9CDCB}" name="Colonne436"/>
    <tableColumn id="478" xr3:uid="{CBD3237E-7364-4432-82CF-F7EC36AFEFF4}" name="Colonne437"/>
    <tableColumn id="479" xr3:uid="{8FDFA4ED-B70E-47BD-8B1D-A6C76AC38CD7}" name="Colonne438"/>
    <tableColumn id="480" xr3:uid="{7217DC87-A311-41E9-A1A4-26C674C64571}" name="Colonne439"/>
    <tableColumn id="481" xr3:uid="{7EF8A628-8C6C-4EA6-B34A-17A2DC783E26}" name="Colonne440"/>
    <tableColumn id="482" xr3:uid="{3901CA21-808B-4E63-841C-49EFAB590AA3}" name="Colonne441"/>
    <tableColumn id="483" xr3:uid="{EFF3A6DE-BE72-4CA5-86EF-1C5227A225C3}" name="Colonne442"/>
    <tableColumn id="484" xr3:uid="{69ED0201-65A5-439D-B836-299D7371672A}" name="Colonne443"/>
    <tableColumn id="485" xr3:uid="{42C964E2-49E2-4CD9-9654-14023D8D9291}" name="Colonne444"/>
    <tableColumn id="486" xr3:uid="{26F4B56B-D732-46B5-B841-54AE76ADBB95}" name="Colonne445"/>
    <tableColumn id="487" xr3:uid="{B53FEA3C-75A7-4F46-B169-2AF05EB1AB6C}" name="Colonne446"/>
    <tableColumn id="488" xr3:uid="{AB4FA126-D746-48BA-A33F-0FCB39F45EE3}" name="Colonne447"/>
    <tableColumn id="489" xr3:uid="{E37CCBC0-123C-4008-9D66-3782FE1941AE}" name="Colonne448"/>
    <tableColumn id="490" xr3:uid="{B4831282-B39D-4A18-915D-90CACDF32B3F}" name="Colonne449"/>
    <tableColumn id="491" xr3:uid="{4F03122E-182E-4FF6-BCA4-C6B5AF4E4A20}" name="Colonne450"/>
    <tableColumn id="492" xr3:uid="{A494DDCC-FB09-47B0-A06A-B2E1BB11B8D5}" name="Colonne451"/>
    <tableColumn id="493" xr3:uid="{2713647D-1DC2-44F8-A6AA-78166ACA70D8}" name="Colonne452"/>
    <tableColumn id="494" xr3:uid="{D8233E6E-6A28-4DE6-87A1-806453A8B932}" name="Colonne453"/>
    <tableColumn id="495" xr3:uid="{0B0A659B-33D1-45EF-8B4F-A437A938A2A6}" name="Colonne454"/>
    <tableColumn id="496" xr3:uid="{538EAF6E-1319-4A28-91FB-7A345A33076A}" name="Colonne455"/>
    <tableColumn id="497" xr3:uid="{A574DCBE-674A-456E-840F-62D465275BEC}" name="Colonne456"/>
    <tableColumn id="498" xr3:uid="{7122FF5F-DC13-4258-A26F-8560F5B755F0}" name="Colonne457"/>
    <tableColumn id="499" xr3:uid="{498FB583-FF3C-4ACA-A8EC-F2F8A39AD206}" name="Colonne458"/>
    <tableColumn id="500" xr3:uid="{306C68DA-1C7F-4F8F-AD1B-E3A875B637E5}" name="Colonne459"/>
    <tableColumn id="501" xr3:uid="{74084979-EFA9-42AC-8E8D-20112BA892B0}" name="Colonne460"/>
    <tableColumn id="502" xr3:uid="{E4698E76-0BAB-4AB4-AC1D-D89871329495}" name="Colonne461"/>
    <tableColumn id="503" xr3:uid="{FBDA3A2B-5968-4C7A-94F3-5A3BAD88EA26}" name="Colonne462"/>
    <tableColumn id="504" xr3:uid="{C2F18D5C-AAB9-45AD-AB9A-B3EC821E8E39}" name="Colonne463"/>
    <tableColumn id="505" xr3:uid="{BBE7F3E4-19E8-4A5E-9FD9-2347E540E727}" name="Colonne464"/>
    <tableColumn id="506" xr3:uid="{04B054EF-961E-45A1-96B9-8B9A25E73202}" name="Colonne465"/>
    <tableColumn id="507" xr3:uid="{255FBEC2-9405-4F8F-85E4-E6606BB31AE1}" name="Colonne466"/>
    <tableColumn id="508" xr3:uid="{CEA744A4-9A53-4CA5-A1E8-CE724ADC03F3}" name="Colonne467"/>
    <tableColumn id="509" xr3:uid="{ECC2C084-9D12-4FF7-9B5F-7F335F18F008}" name="Colonne468"/>
    <tableColumn id="510" xr3:uid="{0CF26549-92F0-4D71-BE5B-D008C71AEF00}" name="Colonne469"/>
    <tableColumn id="511" xr3:uid="{E6C43E08-C1DE-41F7-BFD8-4AB8062FE4ED}" name="Colonne470"/>
    <tableColumn id="512" xr3:uid="{EB44BEAE-945D-45CC-91E0-767307C58722}" name="Colonne471"/>
    <tableColumn id="513" xr3:uid="{103BCDDF-2A15-4644-AD64-456787A450FD}" name="Colonne472"/>
    <tableColumn id="514" xr3:uid="{A15E2F36-B695-4C93-8D84-3CD7491B147E}" name="Colonne473"/>
    <tableColumn id="515" xr3:uid="{73ACB91A-C7C5-406A-B8E3-FDD26CB4FFA5}" name="Colonne474"/>
    <tableColumn id="516" xr3:uid="{AC95788A-A3AB-4216-900E-0A93776590C5}" name="Colonne475"/>
    <tableColumn id="517" xr3:uid="{6769F427-7563-4EBB-80AD-BA03F16D46E6}" name="Colonne476"/>
    <tableColumn id="518" xr3:uid="{436DAB99-965A-4BF7-A347-2831C214C771}" name="Colonne477"/>
    <tableColumn id="519" xr3:uid="{29400135-8623-4088-9291-81CD68C63B71}" name="Colonne478"/>
    <tableColumn id="520" xr3:uid="{388AC148-6499-4C5F-8F2B-C9EC2FDAF82A}" name="Colonne479"/>
    <tableColumn id="521" xr3:uid="{DC10148B-4409-4CBE-A9C3-348874FA766F}" name="Colonne480"/>
    <tableColumn id="522" xr3:uid="{878C4937-EDB6-464B-AF2F-93B850B96620}" name="Colonne481"/>
    <tableColumn id="523" xr3:uid="{6D69B353-BC71-46EC-ACA0-349021640EA4}" name="Colonne482"/>
    <tableColumn id="524" xr3:uid="{136EEC2D-12E0-4DE3-B03F-B449D50A14F3}" name="Colonne483"/>
    <tableColumn id="525" xr3:uid="{A1941D36-820F-44AB-A749-79E986535E53}" name="Colonne484"/>
    <tableColumn id="526" xr3:uid="{B2644B3F-B7DF-4345-8663-9A6667512511}" name="Colonne485"/>
    <tableColumn id="527" xr3:uid="{835EE0E2-45D1-4475-8325-DA9100A01DCF}" name="Colonne486"/>
    <tableColumn id="528" xr3:uid="{C78264AF-7017-4118-A27C-A121F1E71C13}" name="Colonne487"/>
    <tableColumn id="529" xr3:uid="{3563C9FA-7979-4598-AC2B-B712B6F12662}" name="Colonne488"/>
    <tableColumn id="530" xr3:uid="{DC7CB34E-6EC4-48F3-8054-0629CFE59DC8}" name="Colonne489"/>
    <tableColumn id="531" xr3:uid="{5C5EECA8-3E5B-4D1E-89AE-9ED51814EB49}" name="Colonne490"/>
    <tableColumn id="532" xr3:uid="{D3990939-40E8-48BD-82A1-92526EE095EB}" name="Colonne491"/>
    <tableColumn id="533" xr3:uid="{2D748DED-A998-462B-AB43-E50DA8C64757}" name="Colonne492"/>
    <tableColumn id="534" xr3:uid="{3DA836D3-3750-47B0-AB2B-F7802108717D}" name="Colonne493"/>
    <tableColumn id="535" xr3:uid="{F0A209F2-8BD6-493E-A549-2102300C9087}" name="Colonne494"/>
    <tableColumn id="536" xr3:uid="{72D27A58-FE62-4CE6-9F3A-3D2F0B7B9E68}" name="Colonne495"/>
    <tableColumn id="537" xr3:uid="{8C9164E8-E5DE-4AD5-A9E9-0F76AF1177AA}" name="Colonne496"/>
    <tableColumn id="538" xr3:uid="{895090EF-67F0-4451-ACF7-9A277442C3A7}" name="Colonne497"/>
    <tableColumn id="539" xr3:uid="{6F49F9C5-182E-4A71-B040-AD10A86D623A}" name="Colonne498"/>
    <tableColumn id="540" xr3:uid="{0E9DE2D2-8A34-415D-A4AD-C79FEBCB5D63}" name="Colonne499"/>
    <tableColumn id="541" xr3:uid="{84E3FF80-94C3-4158-943B-89F07FC34C9E}" name="Colonne500"/>
    <tableColumn id="542" xr3:uid="{614AB57F-3E15-47D7-B2F3-490D493713CD}" name="Colonne501"/>
    <tableColumn id="543" xr3:uid="{7B1F5504-0B4F-4BB5-BD56-43D515C56139}" name="Colonne502"/>
    <tableColumn id="544" xr3:uid="{00EAF30B-F942-415A-A744-F25705855A7C}" name="Colonne503"/>
    <tableColumn id="545" xr3:uid="{9FA2A191-26F7-4AEE-9D2C-61538CD2CC70}" name="Colonne504"/>
    <tableColumn id="546" xr3:uid="{5BA27C92-68A9-47CE-9320-E11354531578}" name="Colonne505"/>
    <tableColumn id="547" xr3:uid="{FFDC572C-906B-43C5-833F-83472773270B}" name="Colonne506"/>
    <tableColumn id="548" xr3:uid="{C39B7E85-AA49-4F28-A22C-BECF2819497F}" name="Colonne507"/>
    <tableColumn id="549" xr3:uid="{1A16AAF4-D48C-498A-9A3E-5347D5AFCA4E}" name="Colonne508"/>
    <tableColumn id="550" xr3:uid="{4F6CA9B0-57FB-44D8-B494-61009FE706A1}" name="Colonne509"/>
    <tableColumn id="551" xr3:uid="{EE5EB0CD-01CA-4784-8622-84F680245B3F}" name="Colonne510"/>
    <tableColumn id="552" xr3:uid="{6DB068FD-D595-4ECB-A66F-89DE7F8D045D}" name="Colonne511"/>
    <tableColumn id="553" xr3:uid="{1F91399E-B1EE-43DD-8356-42B3C1B6EAD1}" name="Colonne512"/>
    <tableColumn id="554" xr3:uid="{A861B075-1690-4DF0-84AE-B6D6916B0395}" name="Colonne513"/>
    <tableColumn id="555" xr3:uid="{0BA0D9BD-F6E8-481D-92EF-EFB780D0CB45}" name="Colonne514"/>
    <tableColumn id="556" xr3:uid="{97F3BEC5-D2C6-4C25-AB8E-DDADA7EB256B}" name="Colonne515"/>
    <tableColumn id="557" xr3:uid="{28CFA766-CBD1-48A3-9C5F-13E0CCA5AB87}" name="Colonne516"/>
    <tableColumn id="558" xr3:uid="{CB9B8761-215A-48AD-9813-B0F5186B404E}" name="Colonne517"/>
    <tableColumn id="559" xr3:uid="{CC64BFE6-EEC2-4D71-A9C5-EBEB55B8CFE8}" name="Colonne518"/>
    <tableColumn id="560" xr3:uid="{0978302C-225A-494E-958E-64BA40F2ADA5}" name="Colonne519"/>
    <tableColumn id="561" xr3:uid="{BD3A3BC5-9AF5-4CBF-95B3-432A3EFBA639}" name="Colonne520"/>
    <tableColumn id="562" xr3:uid="{7B318C82-5985-4602-8980-4F70EC96CB9A}" name="Colonne521"/>
    <tableColumn id="563" xr3:uid="{8D6D0115-C6B0-452D-9F4D-51063C152B71}" name="Colonne522"/>
    <tableColumn id="564" xr3:uid="{69069EE9-F89E-4569-8B53-4A2BD6A76808}" name="Colonne523"/>
    <tableColumn id="565" xr3:uid="{3148CB11-B98B-4297-BE13-15D5EA41CD34}" name="Colonne524"/>
    <tableColumn id="566" xr3:uid="{72E66F83-B119-4405-AEA1-8AAA7A107BBD}" name="Colonne525"/>
    <tableColumn id="567" xr3:uid="{A67C3264-2D84-4F8C-8413-D6CC96A65014}" name="Colonne526"/>
    <tableColumn id="568" xr3:uid="{D8A2D8E7-A8E8-48D1-87BA-94542292BBFF}" name="Colonne527"/>
    <tableColumn id="569" xr3:uid="{BE91A07A-603F-4804-9F9B-3BAF5C54EEE2}" name="Colonne528"/>
    <tableColumn id="570" xr3:uid="{7193E717-FB40-411C-993B-4E6C2ACFA6AD}" name="Colonne529"/>
    <tableColumn id="571" xr3:uid="{F4878261-CCDF-4B4E-960E-B4CF4CBC1AD6}" name="Colonne530"/>
    <tableColumn id="572" xr3:uid="{7E6431A7-7EB9-4AC6-ABB5-EC9BDFE8C1FD}" name="Colonne531"/>
    <tableColumn id="573" xr3:uid="{4411F914-F799-4E6B-ACCF-A1B72DDFF499}" name="Colonne532"/>
    <tableColumn id="574" xr3:uid="{A09D159C-71B2-4ABE-93F1-2B1AEF52DD1D}" name="Colonne533"/>
    <tableColumn id="575" xr3:uid="{7E370246-97AB-4DD4-9384-08D64788E6B1}" name="Colonne534"/>
    <tableColumn id="576" xr3:uid="{DE6DB4E5-148C-4AAF-90DD-BAF18F992D32}" name="Colonne535"/>
    <tableColumn id="577" xr3:uid="{5CB65383-CDE7-4787-89B1-AAE4201C008D}" name="Colonne536"/>
    <tableColumn id="578" xr3:uid="{1FF16D98-53AC-4C9D-9B9B-85030E59250C}" name="Colonne537"/>
    <tableColumn id="579" xr3:uid="{7ACAEEAC-CBAE-4DBC-BC46-53CD97850095}" name="Colonne538"/>
    <tableColumn id="580" xr3:uid="{488D1B66-11AF-450D-831C-FB872C1665EF}" name="Colonne539"/>
    <tableColumn id="581" xr3:uid="{E654F39E-D917-43A9-BE36-B7D549B72884}" name="Colonne540"/>
    <tableColumn id="582" xr3:uid="{2D46814A-F2A1-48DC-977A-A787075B13E9}" name="Colonne541"/>
    <tableColumn id="583" xr3:uid="{E315D0B1-20DC-49F9-8E64-5DC37858BCF8}" name="Colonne542"/>
    <tableColumn id="584" xr3:uid="{4A1FBF96-46E6-4223-A51B-D90BB26C7063}" name="Colonne543"/>
    <tableColumn id="585" xr3:uid="{8A90C8AE-353E-4197-BDF0-B786E98373DC}" name="Colonne544"/>
    <tableColumn id="586" xr3:uid="{4363621D-0256-49E7-BA66-C84FDC59F778}" name="Colonne545"/>
    <tableColumn id="587" xr3:uid="{EAD505CD-0935-4040-990C-321BF5449825}" name="Colonne546"/>
    <tableColumn id="588" xr3:uid="{E5453BAF-C186-4BE6-BA1E-6999D1FE03D2}" name="Colonne547"/>
    <tableColumn id="589" xr3:uid="{4BE114C8-1CC3-464C-B23A-C65502084F5A}" name="Colonne548"/>
    <tableColumn id="590" xr3:uid="{7EEFBFDF-4E49-4CCA-AEBB-630F8A1CD207}" name="Colonne549"/>
    <tableColumn id="591" xr3:uid="{EBEA73E7-6B53-4CAF-A702-C52568906A65}" name="Colonne550"/>
    <tableColumn id="592" xr3:uid="{6E910159-F0AB-4AED-B086-157DADF9E0FF}" name="Colonne551"/>
    <tableColumn id="593" xr3:uid="{33C56C4A-2EDC-4B32-A0E1-065611D7B901}" name="Colonne552"/>
    <tableColumn id="594" xr3:uid="{A2E5738B-B7DB-447A-91CE-013E191E6E5C}" name="Colonne553"/>
    <tableColumn id="595" xr3:uid="{07A8A27F-61DA-4025-BCD8-86FEE9C283DD}" name="Colonne554"/>
    <tableColumn id="596" xr3:uid="{396B9EFE-D3D6-47F0-86C3-C7EAEE389CAB}" name="Colonne555"/>
    <tableColumn id="597" xr3:uid="{11E24646-561B-481E-A9C4-D041FC91464F}" name="Colonne556"/>
    <tableColumn id="598" xr3:uid="{DF93BC84-2A01-4B47-8DCE-70B4361E6813}" name="Colonne557"/>
    <tableColumn id="599" xr3:uid="{6F832DA9-D5C8-440A-AE73-9C72499C47C2}" name="Colonne558"/>
    <tableColumn id="600" xr3:uid="{99554F54-2EE0-42F9-9A87-9DAE22F97A77}" name="Colonne559"/>
    <tableColumn id="601" xr3:uid="{A1028CD2-54D9-4CDD-85A7-6D59FE9CBF95}" name="Colonne560"/>
    <tableColumn id="602" xr3:uid="{20B26392-E499-48FF-8B3A-6278C824DB75}" name="Colonne561"/>
    <tableColumn id="603" xr3:uid="{955A73D4-13FA-4F10-A354-D5C6B8A81785}" name="Colonne562"/>
    <tableColumn id="604" xr3:uid="{A2B22DF6-EC42-45B7-8663-4CFA3E97CC1E}" name="Colonne563"/>
    <tableColumn id="605" xr3:uid="{3E86E388-F56E-4539-9EA6-84420EF3718D}" name="Colonne564"/>
    <tableColumn id="606" xr3:uid="{73908733-2CDA-459D-A1CF-0BE8DD3329C3}" name="Colonne565"/>
    <tableColumn id="607" xr3:uid="{85C88AAF-AA77-42B0-BD8F-A507AAD070AA}" name="Colonne566"/>
    <tableColumn id="608" xr3:uid="{61D23919-DB51-4302-9C99-C600A9F45811}" name="Colonne567"/>
    <tableColumn id="609" xr3:uid="{64906E24-A7B2-4507-992C-287ED7E208F7}" name="Colonne568"/>
    <tableColumn id="610" xr3:uid="{04BA61E3-E1B9-43E0-93E5-FF426E382144}" name="Colonne569"/>
    <tableColumn id="611" xr3:uid="{C3A3A410-16A4-467D-8697-30D674D93B85}" name="Colonne570"/>
    <tableColumn id="612" xr3:uid="{A320B98E-5CD2-4790-81DA-72EC6AF0F1CF}" name="Colonne571"/>
    <tableColumn id="613" xr3:uid="{04C17E63-6059-41BE-9758-7819EB2FD59E}" name="Colonne572"/>
    <tableColumn id="614" xr3:uid="{A7C1A4C7-CC60-4037-B014-7EF454B1A292}" name="Colonne573"/>
    <tableColumn id="615" xr3:uid="{5E3605B8-5F38-4AAC-BF77-0477A1E7A195}" name="Colonne574"/>
    <tableColumn id="616" xr3:uid="{DE6A1D40-05A9-413A-AC1A-D55C3CB7DE3B}" name="Colonne575"/>
    <tableColumn id="617" xr3:uid="{6A7D597C-1773-4E28-93BE-91D0C24FA2A1}" name="Colonne576"/>
    <tableColumn id="618" xr3:uid="{4CF34440-1953-4D5F-BBE2-A81BBF72615B}" name="Colonne577"/>
    <tableColumn id="619" xr3:uid="{7F4F05F3-DE24-4272-8042-48CEEAAD90D7}" name="Colonne578"/>
    <tableColumn id="620" xr3:uid="{8682F43A-F9FF-421C-AF15-27545A141664}" name="Colonne579"/>
    <tableColumn id="621" xr3:uid="{B1D05AD5-E4AC-4D8A-98AA-91A2803AD94D}" name="Colonne580"/>
    <tableColumn id="622" xr3:uid="{CA5395A0-425A-4F5E-BF16-ADDAE813DB3E}" name="Colonne581"/>
    <tableColumn id="623" xr3:uid="{BDEB3EA5-2719-478F-B99F-11D17F67FCAC}" name="Colonne582"/>
    <tableColumn id="624" xr3:uid="{9C2FC2D1-28F3-413B-A36C-25D4B2FBFD97}" name="Colonne583"/>
    <tableColumn id="625" xr3:uid="{B093EBE5-A990-4B7F-9438-7ACA58B3291A}" name="Colonne584"/>
    <tableColumn id="626" xr3:uid="{68EC0EC6-16FC-4998-9D4A-93C8E2CAD5F8}" name="Colonne585"/>
    <tableColumn id="627" xr3:uid="{65849A29-D3A0-49D5-96A8-7D9A2566C6CD}" name="Colonne586"/>
    <tableColumn id="628" xr3:uid="{85DC81FE-8B84-4AD8-A5E0-5EB4E14F88DD}" name="Colonne587"/>
    <tableColumn id="629" xr3:uid="{3CB375BA-C5D8-436A-BEE1-C8ED46E01B49}" name="Colonne588"/>
    <tableColumn id="630" xr3:uid="{9010985F-80B6-40D7-8202-C71D2ADDCA5B}" name="Colonne589"/>
    <tableColumn id="631" xr3:uid="{063ACFA6-A1E9-4A39-8597-EC491EA10A7B}" name="Colonne590"/>
    <tableColumn id="632" xr3:uid="{3994FDFB-2D20-4B70-8CCE-1213FDD80287}" name="Colonne591"/>
    <tableColumn id="633" xr3:uid="{EDDA7FD9-50D3-45ED-BF21-A5358FC045B5}" name="Colonne592"/>
    <tableColumn id="634" xr3:uid="{BDBCC5F4-5820-49F6-93FD-5A62B627B99B}" name="Colonne593"/>
    <tableColumn id="635" xr3:uid="{A04665D9-4EBD-486E-8B37-D216E79B14F4}" name="Colonne594"/>
    <tableColumn id="636" xr3:uid="{23066213-B8E2-407F-ACEB-71123FB29A03}" name="Colonne595"/>
    <tableColumn id="637" xr3:uid="{65B2A22D-29B5-4115-8B14-64A0A2B264C0}" name="Colonne596"/>
    <tableColumn id="638" xr3:uid="{B61665AB-0065-422F-82CD-D4047A257363}" name="Colonne597"/>
    <tableColumn id="639" xr3:uid="{6659E9EB-D698-4D11-9DC0-2B23D235468A}" name="Colonne598"/>
    <tableColumn id="640" xr3:uid="{1EA10CB3-00D5-4D70-B9B5-45B038870127}" name="Colonne599"/>
    <tableColumn id="641" xr3:uid="{219EE2BE-D0A7-4942-AF7B-9B9F0A458885}" name="Colonne600"/>
    <tableColumn id="642" xr3:uid="{F83BA223-EE82-4311-9EF6-5996FD95992E}" name="Colonne601"/>
    <tableColumn id="643" xr3:uid="{975EB89F-60C6-4BE6-8941-35981B4BD6F9}" name="Colonne602"/>
    <tableColumn id="644" xr3:uid="{88761741-22CF-4BB5-953C-A136BFCF24A3}" name="Colonne603"/>
    <tableColumn id="645" xr3:uid="{330BCAEA-AF85-46F0-847F-7D053CA983F2}" name="Colonne604"/>
    <tableColumn id="646" xr3:uid="{75E0BA78-0685-40A1-A05D-64F9C0B67387}" name="Colonne605"/>
    <tableColumn id="647" xr3:uid="{1AC44EBE-A512-47DC-B793-56679DD14993}" name="Colonne606"/>
    <tableColumn id="648" xr3:uid="{1CFC5686-CC75-48D5-9C3A-B69F0D0DC497}" name="Colonne607"/>
    <tableColumn id="649" xr3:uid="{880A9224-83BB-4488-8521-BDC59156B643}" name="Colonne608"/>
    <tableColumn id="650" xr3:uid="{63E24B1C-D6E3-4F2E-ACEB-F00C262EF420}" name="Colonne609"/>
    <tableColumn id="651" xr3:uid="{00E5E483-DB1E-44BF-BE72-9AE982509E3B}" name="Colonne610"/>
    <tableColumn id="652" xr3:uid="{34FC52FC-6999-4039-A1B9-A8475DAFDAA8}" name="Colonne611"/>
    <tableColumn id="653" xr3:uid="{195F6400-1A41-4ECA-AE08-A9FD34C00AFC}" name="Colonne612"/>
    <tableColumn id="654" xr3:uid="{5B9D7968-AC18-4040-9F9A-F23922B486B3}" name="Colonne613"/>
    <tableColumn id="655" xr3:uid="{97DE08A9-DF71-4F00-8AEB-104CD89D9DA2}" name="Colonne614"/>
    <tableColumn id="656" xr3:uid="{E95699E8-2377-44FD-8967-D1A5E82B5D89}" name="Colonne615"/>
    <tableColumn id="657" xr3:uid="{9D30BAFE-9F5C-4952-A382-31F9C97D1195}" name="Colonne616"/>
    <tableColumn id="658" xr3:uid="{28EF724A-65D0-46C8-9826-C13DD27A8C34}" name="Colonne617"/>
    <tableColumn id="659" xr3:uid="{EC7895E1-8582-4071-AB56-DD1D7E62D0A2}" name="Colonne618"/>
    <tableColumn id="660" xr3:uid="{D4E4C197-8D38-4F4F-9577-0AF9AE19A23E}" name="Colonne619"/>
    <tableColumn id="661" xr3:uid="{C69968E7-8DC1-4F07-8017-5720C78BAFA8}" name="Colonne620"/>
    <tableColumn id="662" xr3:uid="{8EA60BD4-09C3-49A4-9908-DC2EB00F8451}" name="Colonne621"/>
    <tableColumn id="663" xr3:uid="{689FAC96-86BA-458C-A494-BA8A06B4BB5E}" name="Colonne622"/>
    <tableColumn id="664" xr3:uid="{D0D0CC9B-039D-412B-8E8D-CADFDAEDC15F}" name="Colonne623"/>
    <tableColumn id="665" xr3:uid="{25D9F210-8B61-465A-90C3-2DAF4821A380}" name="Colonne624"/>
    <tableColumn id="666" xr3:uid="{A8C2B427-B831-4C4C-BAF0-7DB01F5BB02C}" name="Colonne625"/>
    <tableColumn id="667" xr3:uid="{E1815C8B-11D8-42B3-99D0-C879419A97E0}" name="Colonne626"/>
    <tableColumn id="668" xr3:uid="{DCE2EC7C-7F98-4A65-AEB4-B252EAFB110A}" name="Colonne627"/>
    <tableColumn id="669" xr3:uid="{E146A661-E0A1-4A7E-8569-13B659B49424}" name="Colonne628"/>
    <tableColumn id="670" xr3:uid="{12AF5F82-F67F-48DE-9778-E5D3ED54395A}" name="Colonne629"/>
    <tableColumn id="671" xr3:uid="{9CBC4C5D-EB63-4709-91BF-07D6C769094D}" name="Colonne630"/>
    <tableColumn id="672" xr3:uid="{3F888E29-EEFD-4ED7-9E17-CA16F5A8357D}" name="Colonne631"/>
    <tableColumn id="673" xr3:uid="{28538E4E-5ADF-45B8-88CC-8889738EA3FF}" name="Colonne632"/>
    <tableColumn id="674" xr3:uid="{0C980796-2E63-4242-92C8-05695B7E6B96}" name="Colonne633"/>
    <tableColumn id="675" xr3:uid="{55F3501D-77E8-43B1-B070-1CF9CEBC76A3}" name="Colonne634"/>
    <tableColumn id="676" xr3:uid="{D6E011AF-1105-40C0-8291-A4095E621F0C}" name="Colonne635"/>
    <tableColumn id="677" xr3:uid="{C59E029A-72A6-4F0B-9C03-B110C93E4E2F}" name="Colonne636"/>
    <tableColumn id="678" xr3:uid="{453ED9EA-679D-4EF3-A2E5-8113C8C41CDD}" name="Colonne637"/>
    <tableColumn id="679" xr3:uid="{56C74E14-34AA-4C79-B881-0509968DD318}" name="Colonne638"/>
    <tableColumn id="680" xr3:uid="{AABC8217-EE03-4FA3-92D5-F274E022BF52}" name="Colonne639"/>
    <tableColumn id="681" xr3:uid="{92AEA2B2-9C8C-4ABA-9531-A52E7FB2C484}" name="Colonne640"/>
    <tableColumn id="682" xr3:uid="{A5399616-E03D-4E56-9684-7C33F02A4B3E}" name="Colonne641"/>
    <tableColumn id="683" xr3:uid="{5CFA034E-89E9-43C3-BB53-D8E5ECCA1743}" name="Colonne642"/>
    <tableColumn id="684" xr3:uid="{7ED2F5D2-B86E-468B-8967-B80AA85A8503}" name="Colonne643"/>
    <tableColumn id="685" xr3:uid="{5AA340A9-5D25-4E52-A417-EF2138BDA5D7}" name="Colonne644"/>
    <tableColumn id="686" xr3:uid="{1E7F618B-4BAB-41AC-ABEB-76356A240393}" name="Colonne645"/>
    <tableColumn id="687" xr3:uid="{4085DD89-BB8F-42D0-94AD-BF6B8B467F06}" name="Colonne646"/>
    <tableColumn id="688" xr3:uid="{A2E553C2-644F-4536-885B-67FD16D397F6}" name="Colonne647"/>
    <tableColumn id="689" xr3:uid="{3E818EE9-2197-457E-8D8B-03D022D4B17E}" name="Colonne648"/>
    <tableColumn id="690" xr3:uid="{98A46F25-455D-4AA2-9EDB-F15938B7D069}" name="Colonne649"/>
    <tableColumn id="691" xr3:uid="{67D8AE97-4BA7-4796-9772-AB601B3ABE12}" name="Colonne650"/>
    <tableColumn id="692" xr3:uid="{62C43DD2-E8FE-4CE5-876C-66502DC1B951}" name="Colonne651"/>
    <tableColumn id="693" xr3:uid="{E30D45F4-92AD-4C3B-8E9E-9800A0EA4F63}" name="Colonne652"/>
    <tableColumn id="694" xr3:uid="{F51E9FE9-CEE7-4D73-8501-99EF25EF75B4}" name="Colonne653"/>
    <tableColumn id="695" xr3:uid="{328BB369-3BF5-42D0-9688-B332B5895FF7}" name="Colonne654"/>
    <tableColumn id="696" xr3:uid="{AA26CCE2-AE47-458F-887B-775985F7A044}" name="Colonne655"/>
    <tableColumn id="697" xr3:uid="{F273659C-1E8F-437C-B4CA-842297BE9631}" name="Colonne656"/>
    <tableColumn id="698" xr3:uid="{36AF6630-813C-4A0D-B4CF-3A7A290F7456}" name="Colonne657"/>
    <tableColumn id="699" xr3:uid="{C9ADEF3B-1DB5-4B75-B59E-9DFE8A963263}" name="Colonne658"/>
    <tableColumn id="700" xr3:uid="{890E1B0F-49F4-49EC-8DE2-14924880BB61}" name="Colonne659"/>
    <tableColumn id="701" xr3:uid="{433C25A6-EB0F-41AA-BBEC-C9C1136EFC84}" name="Colonne660"/>
    <tableColumn id="702" xr3:uid="{CBEC7C7B-A19A-46EA-9423-2F70BBD11DFE}" name="Colonne661"/>
    <tableColumn id="703" xr3:uid="{B8C7F0E2-7FB7-416A-986D-C7125C6F1CA7}" name="Colonne662"/>
    <tableColumn id="704" xr3:uid="{7468ECEC-E5F6-462C-B0C6-389D2531161A}" name="Colonne663"/>
    <tableColumn id="705" xr3:uid="{6001D3EC-49F8-4DA9-BED0-A134A69993A9}" name="Colonne664"/>
    <tableColumn id="706" xr3:uid="{BA7DD3A3-71E2-4689-9C28-CE69E2432825}" name="Colonne665"/>
    <tableColumn id="707" xr3:uid="{F20CC8E7-BC5A-4DBB-B789-526B7F7CE286}" name="Colonne666"/>
    <tableColumn id="708" xr3:uid="{99DB1B2C-E40F-4B79-9A43-2D40189E4124}" name="Colonne667"/>
    <tableColumn id="709" xr3:uid="{5C41DBF8-730F-4305-9E6B-4BEA13DBDF16}" name="Colonne668"/>
    <tableColumn id="710" xr3:uid="{9F3DA807-41A2-48C7-8920-B1712B7374B6}" name="Colonne669"/>
    <tableColumn id="711" xr3:uid="{47498C4A-A76A-4053-AAF8-C701685BF5FA}" name="Colonne670"/>
    <tableColumn id="712" xr3:uid="{39A62D64-0A27-48C1-A43B-FFC566968722}" name="Colonne671"/>
    <tableColumn id="713" xr3:uid="{31C60CFA-A403-436E-93E9-5AA6D6B67477}" name="Colonne672"/>
    <tableColumn id="714" xr3:uid="{9B06AB88-7C5E-49F2-8658-D7BAD479DEF1}" name="Colonne673"/>
    <tableColumn id="715" xr3:uid="{AAC68B4A-3136-4E0E-A871-BD3A9C620261}" name="Colonne674"/>
    <tableColumn id="716" xr3:uid="{4FB00FBB-8497-43BE-A9CE-F51F8559552E}" name="Colonne675"/>
    <tableColumn id="717" xr3:uid="{61793CF3-D2F4-4DD7-93AB-5F384A92F8CD}" name="Colonne676"/>
    <tableColumn id="718" xr3:uid="{B99C36E3-59BF-439E-8A29-B6C374943DC0}" name="Colonne677"/>
    <tableColumn id="719" xr3:uid="{0FC75DC4-20F4-4105-9224-3E719687E1B2}" name="Colonne678"/>
    <tableColumn id="720" xr3:uid="{4717ED3D-93F4-4B9E-AE63-B17DBDA84EE3}" name="Colonne679"/>
    <tableColumn id="721" xr3:uid="{68AF0558-8720-4D2B-B525-9A0070AEB75A}" name="Colonne680"/>
    <tableColumn id="722" xr3:uid="{8D40982F-9D13-4DAD-95AF-2A355959C747}" name="Colonne681"/>
    <tableColumn id="723" xr3:uid="{A78950FD-9EDB-4C6E-8103-FC201C0833FF}" name="Colonne682"/>
    <tableColumn id="724" xr3:uid="{32D8F8DC-516A-4C83-AFDA-F6F584AA4996}" name="Colonne683"/>
    <tableColumn id="725" xr3:uid="{1A9A26FF-5261-4997-AB07-5C4ED99EC752}" name="Colonne684"/>
    <tableColumn id="726" xr3:uid="{02E5EAD9-B712-42F6-8F7D-50CFBD7A3CF9}" name="Colonne685"/>
    <tableColumn id="727" xr3:uid="{9B93C320-DF3B-4FA8-BC28-3B6046C634F2}" name="Colonne686"/>
    <tableColumn id="728" xr3:uid="{AA89BC40-D758-4EA4-986B-895356C6F802}" name="Colonne687"/>
    <tableColumn id="729" xr3:uid="{BF6076C9-D993-4681-980E-34A46FB01709}" name="Colonne688"/>
    <tableColumn id="730" xr3:uid="{9820F7CF-392E-4BD5-857D-9789FFF156DE}" name="Colonne689"/>
    <tableColumn id="731" xr3:uid="{E58639D9-D56D-4260-B358-EC8CB5501CE5}" name="Colonne690"/>
    <tableColumn id="732" xr3:uid="{ABD1CC4D-BC0B-4064-92C4-CDFBAF99F9D3}" name="Colonne691"/>
    <tableColumn id="733" xr3:uid="{7F60229C-79A5-4A20-BD69-1ADD5E966601}" name="Colonne692"/>
    <tableColumn id="734" xr3:uid="{3C571DF8-B07C-4728-B801-77E530E79B27}" name="Colonne693"/>
    <tableColumn id="735" xr3:uid="{891BE191-ECC5-4BD2-97DE-5E3D1A9E9993}" name="Colonne694"/>
    <tableColumn id="736" xr3:uid="{935A26B2-90E3-492A-AD6F-84122526AC1E}" name="Colonne695"/>
    <tableColumn id="737" xr3:uid="{261528EB-0D85-4A2E-B7D3-41D950EA36E3}" name="Colonne696"/>
    <tableColumn id="738" xr3:uid="{3CAF1A11-8D85-4A05-9FA3-A8259B889B36}" name="Colonne697"/>
    <tableColumn id="739" xr3:uid="{A533ED24-C8B0-4C65-9F49-869F9FFA08DA}" name="Colonne698"/>
    <tableColumn id="740" xr3:uid="{5E90FAE8-8E70-498F-945E-1ECE85901065}" name="Colonne699"/>
    <tableColumn id="741" xr3:uid="{719C039E-91FD-4B41-96DB-D0968CEF75F8}" name="Colonne700"/>
    <tableColumn id="742" xr3:uid="{20F7A97D-4D91-41F2-A459-03351434FB5A}" name="Colonne701"/>
    <tableColumn id="743" xr3:uid="{DAF6D198-3AAC-4CFC-A5A2-F3A9BC863C15}" name="Colonne702"/>
    <tableColumn id="744" xr3:uid="{9DBB1C4C-6AB0-407A-82F3-FD32C6FCB5AD}" name="Colonne703"/>
    <tableColumn id="745" xr3:uid="{0836C6DE-0E82-4DBF-8EF4-D98587DCCE59}" name="Colonne704"/>
    <tableColumn id="746" xr3:uid="{C75825AA-E5E7-4420-8D1A-2978FBD52DBE}" name="Colonne705"/>
    <tableColumn id="747" xr3:uid="{1B290AE1-D3CF-4E22-8C4A-7FF1C2BB32E2}" name="Colonne706"/>
    <tableColumn id="748" xr3:uid="{7B4558CF-F0D2-48FF-9455-FADFD9CD630D}" name="Colonne707"/>
    <tableColumn id="749" xr3:uid="{5C55674C-2C4B-42B3-9E55-82D6BAEEECEF}" name="Colonne708"/>
    <tableColumn id="750" xr3:uid="{F079DC07-05CE-40AC-B712-86E1A8FF77A7}" name="Colonne709"/>
    <tableColumn id="751" xr3:uid="{C0C1E279-7B7E-413E-9815-55BBFB7872A6}" name="Colonne710"/>
    <tableColumn id="752" xr3:uid="{8344E6DB-8299-497C-9789-26DBF2B2D50B}" name="Colonne711"/>
    <tableColumn id="753" xr3:uid="{89E6626D-4723-47D9-AEBC-34F73ED7B80E}" name="Colonne712"/>
    <tableColumn id="754" xr3:uid="{6DBF70BA-9821-412B-80FE-71E6CB8C26A8}" name="Colonne713"/>
    <tableColumn id="755" xr3:uid="{C705E2A3-A526-41C7-B43C-780669D8C91F}" name="Colonne714"/>
    <tableColumn id="756" xr3:uid="{DFF3FE28-07DE-46FB-9696-33CF1279EF35}" name="Colonne715"/>
    <tableColumn id="757" xr3:uid="{FFFB363A-6DB5-450F-8595-9AD41D173945}" name="Colonne716"/>
    <tableColumn id="758" xr3:uid="{0FE4D300-9181-42B0-ABC4-04CF65FE2A8A}" name="Colonne717"/>
    <tableColumn id="759" xr3:uid="{18BB20D2-B1F9-45A0-8118-054075B6DD57}" name="Colonne718"/>
    <tableColumn id="760" xr3:uid="{281504AF-D63E-4AFF-B987-058AF601AC7A}" name="Colonne719"/>
    <tableColumn id="761" xr3:uid="{8414FBA0-B899-4576-A263-CD26C6D372F6}" name="Colonne720"/>
    <tableColumn id="762" xr3:uid="{BA67FFAD-2809-4584-B7A8-72C6CB1037AC}" name="Colonne721"/>
    <tableColumn id="763" xr3:uid="{6830500A-C4D1-405A-935C-4F8F6A5C31D4}" name="Colonne722"/>
    <tableColumn id="764" xr3:uid="{31FA6322-88C1-4D8A-B979-4A1FD801DCBE}" name="Colonne723"/>
    <tableColumn id="765" xr3:uid="{59BE5D19-BA24-4739-BF68-2B76E348AB1C}" name="Colonne724"/>
    <tableColumn id="766" xr3:uid="{A5A5C177-A543-4C7F-88F9-7346FC6B320D}" name="Colonne725"/>
    <tableColumn id="767" xr3:uid="{233BE590-EBF7-4BE9-A676-0C47E0271FA3}" name="Colonne726"/>
    <tableColumn id="768" xr3:uid="{D15F1F85-CC67-4909-9DDC-E9D9B5F34DDD}" name="Colonne727"/>
    <tableColumn id="769" xr3:uid="{A24DFE9A-B362-4E5C-B95C-044286CD4ACA}" name="Colonne728"/>
    <tableColumn id="770" xr3:uid="{8A63ADC1-6F64-4921-BBC8-FACD60DE6B43}" name="Colonne729"/>
    <tableColumn id="771" xr3:uid="{A2366211-6D9E-4B77-A498-BD6247E1DEE2}" name="Colonne730"/>
    <tableColumn id="772" xr3:uid="{DE4D9E96-F4FC-4C04-8810-DAF6D8D31A27}" name="Colonne731"/>
    <tableColumn id="773" xr3:uid="{6F7FBA2B-1694-41AF-9001-910EEA3ADC11}" name="Colonne732"/>
    <tableColumn id="774" xr3:uid="{38A2690F-5B19-4BEC-95F8-BF17ED0BDD39}" name="Colonne733"/>
    <tableColumn id="775" xr3:uid="{A922AEAA-F46C-4D9D-B4D5-4BED4BF470CB}" name="Colonne734"/>
    <tableColumn id="776" xr3:uid="{D13D3989-AB39-417F-8346-05BD892F5AE7}" name="Colonne735"/>
    <tableColumn id="777" xr3:uid="{0680A848-D602-4C5A-9BE2-7E7C1A76FD8B}" name="Colonne736"/>
    <tableColumn id="778" xr3:uid="{1F4F59CC-DF36-4561-85F4-C25FE572B51D}" name="Colonne737"/>
    <tableColumn id="779" xr3:uid="{DA41D169-6637-4061-A04C-9B0D1D412265}" name="Colonne738"/>
    <tableColumn id="780" xr3:uid="{D74EC9B7-6EDB-41A9-B360-DFBB3B6020AC}" name="Colonne739"/>
    <tableColumn id="781" xr3:uid="{3A63590A-CA29-4772-B3C1-E2EACC7061C5}" name="Colonne740"/>
    <tableColumn id="782" xr3:uid="{103B8C87-CC9D-4824-94B4-1FB69B3A044D}" name="Colonne741"/>
    <tableColumn id="783" xr3:uid="{516D4536-409E-4F5D-8C80-490450D7BAD9}" name="Colonne742"/>
    <tableColumn id="784" xr3:uid="{3C51B7C2-C84B-44A0-8C06-4F5EFF188D06}" name="Colonne743"/>
    <tableColumn id="785" xr3:uid="{C072DBEB-CCA3-4B5A-9992-99234BB660B7}" name="Colonne744"/>
    <tableColumn id="786" xr3:uid="{D0E68F38-DB99-46AF-960A-289B5C76A942}" name="Colonne745"/>
    <tableColumn id="787" xr3:uid="{D073681C-FC39-4684-B1C3-76E40B2FE1EA}" name="Colonne746"/>
    <tableColumn id="788" xr3:uid="{83F95F36-349D-4F9D-98DB-23DD51183EA6}" name="Colonne747"/>
    <tableColumn id="789" xr3:uid="{E0591633-74F9-46F4-B202-286623850AD7}" name="Colonne748"/>
    <tableColumn id="790" xr3:uid="{BB7BD0DF-65F0-49AF-A464-182E3677E7AB}" name="Colonne749"/>
    <tableColumn id="791" xr3:uid="{BB6C5EF3-A750-403C-99A8-D7614DF396E0}" name="Colonne750"/>
    <tableColumn id="792" xr3:uid="{6445A130-BA34-4CDA-A106-5766193675B0}" name="Colonne751"/>
    <tableColumn id="793" xr3:uid="{D14559D3-20BA-45E9-A1AA-5496786AA356}" name="Colonne752"/>
    <tableColumn id="794" xr3:uid="{8A73A66E-7F6F-4078-8F98-0FCA8C98FEA2}" name="Colonne753"/>
    <tableColumn id="795" xr3:uid="{669F49F1-EA43-439F-B498-0F0CB2DD7682}" name="Colonne754"/>
    <tableColumn id="796" xr3:uid="{A9EFF8B9-D6A5-4F48-B0DD-C7F3D8D52D72}" name="Colonne755"/>
    <tableColumn id="797" xr3:uid="{32332156-3B9B-4CF1-8568-7CAF19F1D251}" name="Colonne756"/>
    <tableColumn id="798" xr3:uid="{110CF502-455D-4BFF-B51F-C77FC091B90E}" name="Colonne757"/>
    <tableColumn id="799" xr3:uid="{4431AE27-1B79-47A3-830D-0D08C6EE106E}" name="Colonne758"/>
    <tableColumn id="800" xr3:uid="{A5A82DD7-62A0-45D9-9E6D-1513BFFF804C}" name="Colonne759"/>
    <tableColumn id="801" xr3:uid="{8643EF38-CD78-4E05-899E-608B61C86C35}" name="Colonne760"/>
    <tableColumn id="802" xr3:uid="{39BFB76F-208B-4066-8405-8CA9CB74AC64}" name="Colonne761"/>
    <tableColumn id="803" xr3:uid="{36116A40-67EB-45E3-A2BE-A08A9DADDF8A}" name="Colonne762"/>
    <tableColumn id="804" xr3:uid="{010678FC-6C1F-4C3D-AC2F-6D54BF77E50E}" name="Colonne763"/>
    <tableColumn id="805" xr3:uid="{F9EDEBD9-7537-4A8F-9497-84A373604DF8}" name="Colonne764"/>
    <tableColumn id="806" xr3:uid="{EFBB1241-9B93-42EF-9A24-38B68C829137}" name="Colonne765"/>
    <tableColumn id="807" xr3:uid="{693B2DC7-F622-4E7D-A713-1B506BD83FD2}" name="Colonne766"/>
    <tableColumn id="808" xr3:uid="{084C1095-6CCA-4886-B569-9D33AADBDF17}" name="Colonne767"/>
    <tableColumn id="809" xr3:uid="{A9B90AA8-F6EA-4742-8CC8-AD7A413BC278}" name="Colonne768"/>
    <tableColumn id="810" xr3:uid="{28F80ADB-F40F-40B8-ADCC-35C5B6C60FAB}" name="Colonne769"/>
    <tableColumn id="811" xr3:uid="{EDC951AC-0321-430E-87F9-C8788E9E98AC}" name="Colonne770"/>
    <tableColumn id="812" xr3:uid="{A7A53256-BD86-421C-955A-E0E8C26F739D}" name="Colonne771"/>
    <tableColumn id="813" xr3:uid="{4C731F7A-0D9F-41EE-942B-A38A4E975D56}" name="Colonne772"/>
    <tableColumn id="814" xr3:uid="{0918F966-BABF-4BC7-832E-D9B5B0144F81}" name="Colonne773"/>
    <tableColumn id="815" xr3:uid="{6370D04B-F000-4A64-9779-C475903B9EE7}" name="Colonne774"/>
    <tableColumn id="816" xr3:uid="{174F2BCD-25CC-4158-8D65-8F559CBC601C}" name="Colonne775"/>
    <tableColumn id="817" xr3:uid="{D5ADA4C9-3788-4B6E-AE7A-E5AF8F76AEA7}" name="Colonne776"/>
    <tableColumn id="818" xr3:uid="{CAABD807-5CA7-417B-9D5B-4C8D4547A45A}" name="Colonne777"/>
    <tableColumn id="819" xr3:uid="{243450B3-C087-4A93-942B-2B1D37460A57}" name="Colonne778"/>
    <tableColumn id="820" xr3:uid="{2B912421-59F4-4105-A085-D344672EC0EF}" name="Colonne779"/>
    <tableColumn id="821" xr3:uid="{21134C98-7782-4127-BE50-E3592960D59F}" name="Colonne780"/>
    <tableColumn id="822" xr3:uid="{37A27CDD-D6EC-4CFB-B757-D72A76981757}" name="Colonne781"/>
    <tableColumn id="823" xr3:uid="{13C6FC7B-B3B0-42A3-AC73-2BED9A386635}" name="Colonne782"/>
    <tableColumn id="824" xr3:uid="{8F6EC49F-B1D8-41DE-8CFB-AF32FFC51DB6}" name="Colonne783"/>
    <tableColumn id="825" xr3:uid="{1F322648-EB87-4CD7-A982-1FA28C73F632}" name="Colonne784"/>
    <tableColumn id="826" xr3:uid="{CD45AB32-95CA-49F8-933B-F6F27A8E7A60}" name="Colonne785"/>
    <tableColumn id="827" xr3:uid="{C4A2DFE4-9AD4-4B99-80B5-DFF17F84A112}" name="Colonne786"/>
    <tableColumn id="828" xr3:uid="{5F2D0136-52A8-499B-993E-22A05E8A0F89}" name="Colonne787"/>
    <tableColumn id="829" xr3:uid="{8C378DD8-5068-4EF9-8541-85A4C6D4BFE7}" name="Colonne788"/>
    <tableColumn id="830" xr3:uid="{3D90C38A-FC0E-49F4-8990-372346537D71}" name="Colonne789"/>
    <tableColumn id="831" xr3:uid="{8BF1BF8A-0EAE-44B1-A101-F5F14221697C}" name="Colonne790"/>
    <tableColumn id="832" xr3:uid="{EBD2FA4D-5AB0-43AC-A63E-2C9A4003E487}" name="Colonne791"/>
    <tableColumn id="833" xr3:uid="{6E00C170-04AC-4E36-AE9B-3AEA78A8957C}" name="Colonne792"/>
    <tableColumn id="834" xr3:uid="{A5BF2BEC-3DA8-4A3C-BDC7-CD07262B80DE}" name="Colonne793"/>
    <tableColumn id="835" xr3:uid="{00231359-AE7A-4D62-BE62-9B0EEC1F2510}" name="Colonne794"/>
    <tableColumn id="836" xr3:uid="{2CA48482-DCAE-43BE-812C-B4E13F462135}" name="Colonne795"/>
    <tableColumn id="837" xr3:uid="{9AE7AA13-A425-4E25-BBCD-C08E28F6A279}" name="Colonne796"/>
    <tableColumn id="838" xr3:uid="{52B84334-822C-413A-AD17-E5AC65080077}" name="Colonne797"/>
    <tableColumn id="839" xr3:uid="{BA806133-6973-490A-99AB-DFE94836B0CF}" name="Colonne798"/>
    <tableColumn id="840" xr3:uid="{FC439BD5-87C8-4A8B-A431-1BFEF1D7E5EB}" name="Colonne799"/>
    <tableColumn id="841" xr3:uid="{EB449B8E-0CEF-43A8-8FF9-97E9B180D0F9}" name="Colonne800"/>
    <tableColumn id="842" xr3:uid="{1107C26E-7EE1-4BCF-B1EE-608756F3ABF5}" name="Colonne801"/>
    <tableColumn id="843" xr3:uid="{18A82D96-C99E-42C0-A48E-86BDDD0F1618}" name="Colonne802"/>
    <tableColumn id="844" xr3:uid="{2C56914A-8218-4711-99CC-07B4AC70D93E}" name="Colonne803"/>
    <tableColumn id="845" xr3:uid="{6B9B5C1D-6B7C-4932-8F6A-BCC6DFC5D097}" name="Colonne804"/>
    <tableColumn id="846" xr3:uid="{1A5C3041-564A-4FFE-997C-4BA1A469F30B}" name="Colonne805"/>
    <tableColumn id="847" xr3:uid="{91E2A82A-189E-46C3-9F45-C41A09D83CFB}" name="Colonne806"/>
    <tableColumn id="848" xr3:uid="{82D62605-279F-4AB7-86E9-1DD731F784D1}" name="Colonne807"/>
    <tableColumn id="849" xr3:uid="{DF8F374D-939F-4A4E-9288-2B7EB61FDBCE}" name="Colonne808"/>
    <tableColumn id="850" xr3:uid="{2DB5818D-C8C7-43CF-ACBE-2FF3B2A00149}" name="Colonne809"/>
    <tableColumn id="851" xr3:uid="{6C2980B8-AFBA-4E98-971E-2018CFC8B430}" name="Colonne810"/>
    <tableColumn id="852" xr3:uid="{08A30B21-7D87-4997-B986-2F6CC706D13C}" name="Colonne811"/>
    <tableColumn id="853" xr3:uid="{0A676441-820C-44F1-9066-B6B3E0F3BF03}" name="Colonne812"/>
    <tableColumn id="854" xr3:uid="{DABADDE6-3150-4E9D-A726-911176FF50F9}" name="Colonne813"/>
    <tableColumn id="855" xr3:uid="{1DBE3DC9-3E9A-498E-B6E7-7E177AF24F9F}" name="Colonne814"/>
    <tableColumn id="856" xr3:uid="{357AD09E-94CA-4025-9ED7-A50A9F4349AB}" name="Colonne815"/>
    <tableColumn id="857" xr3:uid="{21D4EF20-D7DE-496A-A84A-A07D8D3D5A8F}" name="Colonne816"/>
    <tableColumn id="858" xr3:uid="{3DB78485-2578-4757-9344-58594B399479}" name="Colonne817"/>
    <tableColumn id="859" xr3:uid="{45D668D3-A074-4F0B-9613-6959583E3A61}" name="Colonne818"/>
    <tableColumn id="860" xr3:uid="{C2BB8305-3F3E-4892-BD1B-BA1F5DA0FE3A}" name="Colonne819"/>
    <tableColumn id="861" xr3:uid="{D184CE60-B89B-4D32-A9DF-D36000FA19DD}" name="Colonne820"/>
    <tableColumn id="862" xr3:uid="{35C96D39-6278-4519-B681-5D1945831D49}" name="Colonne821"/>
    <tableColumn id="863" xr3:uid="{B66F71F8-5FBA-456C-A4F3-FE64C6753C12}" name="Colonne822"/>
    <tableColumn id="864" xr3:uid="{81E08DD2-49E4-4997-B1CB-671B3EC9809C}" name="Colonne823"/>
    <tableColumn id="865" xr3:uid="{E2458B28-5692-40E7-A15F-B753D6EF52E1}" name="Colonne824"/>
    <tableColumn id="866" xr3:uid="{BEE581EC-5C2A-4C51-8C1E-EB1FA21B6427}" name="Colonne825"/>
    <tableColumn id="867" xr3:uid="{017341CD-94A8-4402-8D6A-89037DDE00E7}" name="Colonne826"/>
    <tableColumn id="868" xr3:uid="{5B018705-3ADB-41CC-BDAD-53D8FFB6F5DB}" name="Colonne827"/>
    <tableColumn id="869" xr3:uid="{FC8A2D8C-DAF8-4870-9088-3BA643B25AA4}" name="Colonne828"/>
    <tableColumn id="870" xr3:uid="{6A47FE5F-42B9-4E3B-9EF6-2D3E8B833704}" name="Colonne829"/>
    <tableColumn id="871" xr3:uid="{4151E45B-1A2A-44B7-8C8F-2533657357E2}" name="Colonne830"/>
    <tableColumn id="872" xr3:uid="{71446DF5-D56D-4DED-BFAC-9FCE65612F5F}" name="Colonne831"/>
    <tableColumn id="873" xr3:uid="{C9617312-73C8-4304-AB47-B96C97EC8E06}" name="Colonne832"/>
    <tableColumn id="874" xr3:uid="{CAD82FFD-555C-4B6F-89C2-C15D01BFB917}" name="Colonne833"/>
    <tableColumn id="875" xr3:uid="{4D1440B0-2502-4090-B8B7-7CE402F9D8F8}" name="Colonne834"/>
    <tableColumn id="876" xr3:uid="{2087632F-BFCC-4944-8D95-E449768935D5}" name="Colonne835"/>
    <tableColumn id="877" xr3:uid="{CDCA205D-3717-4A62-8D39-5293DC3171F8}" name="Colonne836"/>
    <tableColumn id="878" xr3:uid="{96DC1EC5-E7F8-48F4-AE08-6640BC031FAA}" name="Colonne837"/>
    <tableColumn id="879" xr3:uid="{815F805B-F253-4333-BE92-718FEC90E9AF}" name="Colonne838"/>
    <tableColumn id="880" xr3:uid="{7F558F3C-4890-4998-B8C0-4C44606B4A63}" name="Colonne839"/>
    <tableColumn id="881" xr3:uid="{1AE95BA1-C85C-4891-89BA-14E17223AF73}" name="Colonne840"/>
    <tableColumn id="882" xr3:uid="{BB2601B5-FD6D-46DA-B58D-1B52E776A2C0}" name="Colonne841"/>
    <tableColumn id="883" xr3:uid="{72D10452-16E9-47E7-805C-1A01298A4D34}" name="Colonne842"/>
    <tableColumn id="884" xr3:uid="{CFB43B39-4BD5-47A3-8A7C-0F8625067024}" name="Colonne843"/>
    <tableColumn id="885" xr3:uid="{7260EC27-D474-4FD1-AA5B-CFD282BE9D58}" name="Colonne844"/>
    <tableColumn id="886" xr3:uid="{B2E593BA-ACB0-4855-9381-071044993620}" name="Colonne845"/>
    <tableColumn id="887" xr3:uid="{40634321-4691-4114-8B99-79FA4AE8ABD2}" name="Colonne846"/>
    <tableColumn id="888" xr3:uid="{9549D1CC-57AF-4FE3-9C5E-F96D461D59AF}" name="Colonne847"/>
    <tableColumn id="889" xr3:uid="{0DFAE10F-8C2E-4992-AEB1-F1847161BD1F}" name="Colonne848"/>
    <tableColumn id="890" xr3:uid="{7A5DF625-EF04-411E-80C1-2104689E7A2D}" name="Colonne849"/>
    <tableColumn id="891" xr3:uid="{15291203-2F15-45AB-8608-451E108EBF21}" name="Colonne850"/>
    <tableColumn id="892" xr3:uid="{42BBC941-E538-4839-9FD0-4EF74BE3DC4B}" name="Colonne851"/>
    <tableColumn id="893" xr3:uid="{391917CE-B556-4716-8B30-5BA4CD6D2CE5}" name="Colonne852"/>
    <tableColumn id="894" xr3:uid="{244C4692-F301-4472-88AC-FEBC44733BEF}" name="Colonne853"/>
    <tableColumn id="895" xr3:uid="{E2324ADA-F87B-406F-86F4-880E31423780}" name="Colonne854"/>
    <tableColumn id="896" xr3:uid="{EBDB225E-5219-41A4-B393-3497CC6DFD31}" name="Colonne855"/>
    <tableColumn id="897" xr3:uid="{83B23EB9-6FCA-4948-B242-7695C6743922}" name="Colonne856"/>
    <tableColumn id="898" xr3:uid="{D82AB70E-8D76-452A-8F62-7518BB171743}" name="Colonne857"/>
    <tableColumn id="899" xr3:uid="{176658BC-13DF-4C10-B331-A4CE8887B1D1}" name="Colonne858"/>
    <tableColumn id="900" xr3:uid="{BDE88FCA-F864-41C7-B4DC-9786047A7B32}" name="Colonne859"/>
    <tableColumn id="901" xr3:uid="{D5ACC9B2-D622-454D-8208-9C17F09377C9}" name="Colonne860"/>
    <tableColumn id="902" xr3:uid="{F8DB6A27-76BA-492C-8D4C-A70562566FC6}" name="Colonne861"/>
    <tableColumn id="903" xr3:uid="{9399A51F-16CA-4421-9438-AA39212C56C1}" name="Colonne862"/>
    <tableColumn id="904" xr3:uid="{4CA7168B-1F09-41EA-B223-D698D8E7EABE}" name="Colonne863"/>
    <tableColumn id="905" xr3:uid="{68926CB8-2E4C-46B7-9C33-BCC7F6E8E9CA}" name="Colonne864"/>
    <tableColumn id="906" xr3:uid="{72C58611-ED37-41CD-A2FA-782639EF0FDE}" name="Colonne865"/>
    <tableColumn id="907" xr3:uid="{93CF4C55-10DD-4835-A14A-AE268573E19D}" name="Colonne866"/>
    <tableColumn id="908" xr3:uid="{EF976B3F-C891-430F-9E6B-6A5ED7A7CB60}" name="Colonne867"/>
    <tableColumn id="909" xr3:uid="{F77E5D62-E25E-4720-9F07-0981D0F0FE7E}" name="Colonne868"/>
    <tableColumn id="910" xr3:uid="{C4BF90DC-5F22-4D36-BB81-EE3E13FA4743}" name="Colonne869"/>
    <tableColumn id="911" xr3:uid="{BEF4A6E1-070D-4DEF-9E1E-5B6DA3DE78C2}" name="Colonne870"/>
    <tableColumn id="912" xr3:uid="{6FD63B69-C3A1-4857-9C75-F9B85D84C2FA}" name="Colonne871"/>
    <tableColumn id="913" xr3:uid="{9EC43239-38A0-4CED-BB24-D6A3856F86CD}" name="Colonne872"/>
    <tableColumn id="914" xr3:uid="{A079B967-C02D-4459-A2EF-9D468C02FA52}" name="Colonne873"/>
    <tableColumn id="915" xr3:uid="{ADAD7248-D502-41E4-BD3C-4B9470B03D00}" name="Colonne874"/>
    <tableColumn id="916" xr3:uid="{6B6D47BF-1B4B-45F2-9E77-D1949C1E9CC5}" name="Colonne875"/>
    <tableColumn id="917" xr3:uid="{E1F49A79-0F19-470A-90E2-CE266AEFAB95}" name="Colonne876"/>
    <tableColumn id="918" xr3:uid="{288E71C9-6114-47CF-B376-C08F4AEB2E06}" name="Colonne877"/>
    <tableColumn id="919" xr3:uid="{7693DDD5-4E76-4B00-9482-AF62EA6C9E8F}" name="Colonne878"/>
    <tableColumn id="920" xr3:uid="{3EA1E69A-5854-49B0-AF3E-B8E6B652D262}" name="Colonne879"/>
    <tableColumn id="921" xr3:uid="{E34ECEF3-7FE5-4256-AC6C-BB82455ABC56}" name="Colonne880"/>
    <tableColumn id="922" xr3:uid="{DDF568C7-666B-44DB-9B88-C2A6B992F383}" name="Colonne881"/>
    <tableColumn id="923" xr3:uid="{27DBF17D-3D01-4C8C-9AAD-D61BEC9E06FD}" name="Colonne882"/>
    <tableColumn id="924" xr3:uid="{6FB63AF1-51FF-47A4-B154-CEB5013D60B0}" name="Colonne883"/>
    <tableColumn id="925" xr3:uid="{FCE0D81A-D7CB-4B69-B3BD-FDE34C0C3B6A}" name="Colonne884"/>
    <tableColumn id="926" xr3:uid="{8EC1B1FA-2156-4C91-8821-358CBBEDBE15}" name="Colonne885"/>
    <tableColumn id="927" xr3:uid="{86CE11ED-73C8-4E80-8967-01DCDCF1DD44}" name="Colonne886"/>
    <tableColumn id="928" xr3:uid="{B79DB5F0-D6D7-481F-B7B7-341509F14A80}" name="Colonne887"/>
    <tableColumn id="929" xr3:uid="{0EF6EED8-0A0E-4C8A-B85A-7B968B09F55B}" name="Colonne888"/>
    <tableColumn id="930" xr3:uid="{71016CDE-A853-49DD-ABA8-F81902B98784}" name="Colonne889"/>
    <tableColumn id="931" xr3:uid="{C2C20FA7-BA6B-47EC-A22D-2EFEEA309422}" name="Colonne890"/>
    <tableColumn id="932" xr3:uid="{A181EF77-3358-4350-B57D-D74125C186D5}" name="Colonne891"/>
    <tableColumn id="933" xr3:uid="{56E24753-2EAC-4A4C-A6FB-87CC8E58930F}" name="Colonne892"/>
    <tableColumn id="934" xr3:uid="{AFFF6A89-E13D-4AEE-AD55-23D6FE0F5A8A}" name="Colonne893"/>
    <tableColumn id="935" xr3:uid="{00B93D8C-3E60-4B57-A7F7-C47252910FB8}" name="Colonne894"/>
    <tableColumn id="936" xr3:uid="{23BF8B87-409E-493F-B610-0EE66AEB73AE}" name="Colonne895"/>
    <tableColumn id="937" xr3:uid="{AD51D981-F406-43E3-898E-0A7CAA613005}" name="Colonne896"/>
    <tableColumn id="938" xr3:uid="{59759DAA-0659-4E63-B387-A07D51763391}" name="Colonne897"/>
    <tableColumn id="939" xr3:uid="{FA16D30E-91F4-41CC-8199-0B93D870E522}" name="Colonne898"/>
    <tableColumn id="940" xr3:uid="{A50E2BF5-BF75-4894-992A-E019FE4CDF41}" name="Colonne899"/>
    <tableColumn id="941" xr3:uid="{0021C672-0B62-46DC-B20D-EDD95B1C2648}" name="Colonne900"/>
    <tableColumn id="942" xr3:uid="{A8363282-9198-40F4-9234-2A499192F4D5}" name="Colonne901"/>
    <tableColumn id="943" xr3:uid="{2CB4A5EB-8198-425F-BCC8-40AAA2C8EC5F}" name="Colonne902"/>
    <tableColumn id="944" xr3:uid="{C7502568-21A7-406B-85B0-3C54266AA656}" name="Colonne903"/>
    <tableColumn id="945" xr3:uid="{C4E5DC8D-6938-4946-982C-35CD78479732}" name="Colonne904"/>
    <tableColumn id="946" xr3:uid="{9C7A4ACD-2093-4A38-BEBC-69E998F7B52E}" name="Colonne905"/>
    <tableColumn id="947" xr3:uid="{AF9C061D-A65C-4166-BEBF-5D16A53329AF}" name="Colonne906"/>
    <tableColumn id="948" xr3:uid="{CE4348FA-BBA9-4656-973B-9E105CE18AE4}" name="Colonne907"/>
    <tableColumn id="949" xr3:uid="{4F8EF3F7-FD41-4116-B9F4-03D0CE65C8C9}" name="Colonne908"/>
    <tableColumn id="950" xr3:uid="{3D735B5B-6068-4F3A-A4FF-2E4166BF33F1}" name="Colonne909"/>
    <tableColumn id="951" xr3:uid="{A99BF0D3-E0E3-45F3-BB30-9384571341DA}" name="Colonne910"/>
    <tableColumn id="952" xr3:uid="{4E3138F2-9564-497D-BABD-4F3429EEC0D9}" name="Colonne911"/>
    <tableColumn id="953" xr3:uid="{2BECDF31-5398-4555-BB51-F0F553D8EB00}" name="Colonne912"/>
    <tableColumn id="954" xr3:uid="{19A8E82E-3E37-4A25-804E-3A4FCD7CEDFB}" name="Colonne913"/>
    <tableColumn id="955" xr3:uid="{84C83C8F-324B-417E-A079-7857497272FC}" name="Colonne914"/>
    <tableColumn id="956" xr3:uid="{C406E965-B81A-469D-BC92-818BCB487703}" name="Colonne915"/>
    <tableColumn id="957" xr3:uid="{9161288D-F70F-47AC-A642-8307485F74E0}" name="Colonne916"/>
    <tableColumn id="958" xr3:uid="{F1A913BC-3693-4F07-AE04-93A7CE1FE979}" name="Colonne917"/>
    <tableColumn id="959" xr3:uid="{C2E4C5F3-ADC3-43B5-ACA1-6C1D1EF46782}" name="Colonne918"/>
    <tableColumn id="960" xr3:uid="{FA5FE357-9B60-492B-83C7-0F9EBBDF86DE}" name="Colonne919"/>
    <tableColumn id="961" xr3:uid="{1E6CD588-22A3-4B85-B608-E9F4240375B6}" name="Colonne920"/>
    <tableColumn id="962" xr3:uid="{2F5FCF07-1B35-4EB8-B7AD-70F0F312515A}" name="Colonne921"/>
    <tableColumn id="963" xr3:uid="{5A727E25-A1E4-4109-A8DF-A6B90412B184}" name="Colonne922"/>
    <tableColumn id="964" xr3:uid="{05899121-A63D-4962-AB38-1A1EFAC88EF4}" name="Colonne923"/>
    <tableColumn id="965" xr3:uid="{CE63791A-9D9A-4600-99D3-C180FC028635}" name="Colonne924"/>
    <tableColumn id="966" xr3:uid="{B6D59CEF-618D-460A-9F65-B8E25C12BCA6}" name="Colonne925"/>
    <tableColumn id="967" xr3:uid="{FF3FD17A-E096-4F8A-B4A8-9CBFF3B1E07F}" name="Colonne926"/>
    <tableColumn id="968" xr3:uid="{985B2603-12CF-45F7-BBDF-CE017D6E6DB0}" name="Colonne927"/>
    <tableColumn id="969" xr3:uid="{0E0FA915-554D-4E40-8F67-B6CB831A2BD2}" name="Colonne928"/>
    <tableColumn id="970" xr3:uid="{3BF903E4-1A25-4D49-94A2-EF7AC222190D}" name="Colonne929"/>
    <tableColumn id="971" xr3:uid="{AECAB4B9-4C76-4C24-8348-C341DC5FF5C0}" name="Colonne930"/>
    <tableColumn id="972" xr3:uid="{71CFD829-1DF3-4ABA-9486-921015F1C464}" name="Colonne931"/>
    <tableColumn id="973" xr3:uid="{7E5360FF-78ED-4D6C-909A-4CEE415D20AD}" name="Colonne932"/>
    <tableColumn id="974" xr3:uid="{9E148E2D-B73E-4B71-8B0B-465EEE906BD9}" name="Colonne933"/>
    <tableColumn id="975" xr3:uid="{67332B61-92A0-4C23-91FF-3B033961F2A8}" name="Colonne934"/>
    <tableColumn id="976" xr3:uid="{36E82801-E424-47BE-BDDE-667740B1B193}" name="Colonne935"/>
    <tableColumn id="977" xr3:uid="{AC372742-4512-4ADF-A33B-3E383C498906}" name="Colonne936"/>
    <tableColumn id="978" xr3:uid="{55D53A13-F1DF-47CF-8FAD-2F60F3FF8B33}" name="Colonne937"/>
    <tableColumn id="979" xr3:uid="{409B6A1B-E029-4C7A-8299-94E2EC7A67FB}" name="Colonne938"/>
    <tableColumn id="980" xr3:uid="{0643397D-640A-44A3-A31E-7CC3DC074F08}" name="Colonne939"/>
    <tableColumn id="981" xr3:uid="{FE6CD305-F16B-4095-B433-56DB88EA8226}" name="Colonne940"/>
    <tableColumn id="982" xr3:uid="{967E00D8-FB36-4865-9BD7-3A83243047B0}" name="Colonne941"/>
    <tableColumn id="983" xr3:uid="{DBDEBF04-288C-4FC0-BA92-4B7FE4AA7755}" name="Colonne942"/>
    <tableColumn id="984" xr3:uid="{CB24FE79-AAC6-44BF-8039-C0AC84301CDA}" name="Colonne943"/>
    <tableColumn id="985" xr3:uid="{DC1B94E9-F9E0-4FD9-A551-6846C3906CE4}" name="Colonne944"/>
    <tableColumn id="986" xr3:uid="{483D5AEF-47E3-48B0-A99B-688AAD99C581}" name="Colonne945"/>
    <tableColumn id="987" xr3:uid="{961188CD-7B1F-4D65-8976-3812E01A6459}" name="Colonne946"/>
    <tableColumn id="988" xr3:uid="{17574021-9846-4FFD-8212-2C33AC42AFDD}" name="Colonne947"/>
    <tableColumn id="989" xr3:uid="{7A38FAFC-79D1-4A1F-B4A9-6FB69BE35975}" name="Colonne948"/>
    <tableColumn id="990" xr3:uid="{5A22B5C6-C482-44D1-AE8E-08EED7374DC4}" name="Colonne949"/>
    <tableColumn id="991" xr3:uid="{58864E30-6BE6-42AA-A338-B8522039C6C1}" name="Colonne950"/>
    <tableColumn id="992" xr3:uid="{54721371-BF98-4939-B271-1A24BE5DAA0F}" name="Colonne951"/>
    <tableColumn id="993" xr3:uid="{CD801559-C208-4AD6-BCC6-7F5E068883C0}" name="Colonne952"/>
    <tableColumn id="994" xr3:uid="{A41F5F68-E95E-48D4-B4DE-CC2E549DD126}" name="Colonne953"/>
    <tableColumn id="995" xr3:uid="{E39BF5F2-8795-4A58-90FF-B3EFB794CE82}" name="Colonne954"/>
    <tableColumn id="996" xr3:uid="{83EBAE76-B4F6-45A0-BDA4-C8874F6BC9E1}" name="Colonne955"/>
    <tableColumn id="997" xr3:uid="{9D32581A-EEE8-44A3-B35A-9E3706F2F931}" name="Colonne956"/>
    <tableColumn id="998" xr3:uid="{77A6D627-05AF-49EB-85FE-6F042A58C7EE}" name="Colonne957"/>
    <tableColumn id="999" xr3:uid="{962F4502-FFBF-4137-BD0F-B35E6E6C9537}" name="Colonne958"/>
    <tableColumn id="1000" xr3:uid="{150F4AD4-D8FF-46CB-B848-BC1C436B05F4}" name="Colonne959"/>
    <tableColumn id="1001" xr3:uid="{9F592AF7-32D5-4251-9B2F-C6D42CA0C3E9}" name="Colonne960"/>
    <tableColumn id="1002" xr3:uid="{B1C35D14-1325-460A-A510-7A293BF89DE3}" name="Colonne961"/>
    <tableColumn id="1003" xr3:uid="{801B67E5-AE6A-4BED-9275-CCF496E77979}" name="Colonne962"/>
    <tableColumn id="1004" xr3:uid="{546CB028-A91A-477D-BCD6-B4D5D916434D}" name="Colonne963"/>
    <tableColumn id="1005" xr3:uid="{6A5300E9-FF4E-4F8C-8791-9BC225FCC2BD}" name="Colonne964"/>
    <tableColumn id="1006" xr3:uid="{EA166F0F-F163-4301-A67F-9261F42827D1}" name="Colonne965"/>
    <tableColumn id="1007" xr3:uid="{33AB2B20-793B-45FE-B275-566D74F4CC0B}" name="Colonne966"/>
    <tableColumn id="1008" xr3:uid="{C12F526C-5A5B-4F23-9387-85A1ECA3B095}" name="Colonne967"/>
    <tableColumn id="1009" xr3:uid="{36089181-1F00-4D58-B014-B95E737A02A2}" name="Colonne968"/>
    <tableColumn id="1010" xr3:uid="{A96401AD-5E89-4E8E-B0DF-CA27F115932E}" name="Colonne969"/>
    <tableColumn id="1011" xr3:uid="{674EA159-52E6-4A8F-9118-51139FD9515E}" name="Colonne970"/>
    <tableColumn id="1012" xr3:uid="{80AC854A-3FFB-424B-A28C-06057CB801E7}" name="Colonne971"/>
    <tableColumn id="1013" xr3:uid="{CBF1B4E3-05B0-481E-B1A5-2A849C63B8B4}" name="Colonne972"/>
    <tableColumn id="1014" xr3:uid="{ABE3C916-7912-4CE6-B485-4B69403AFE54}" name="Colonne973"/>
    <tableColumn id="1015" xr3:uid="{51293AF9-6DA0-46B0-BD8B-3B5755F916D9}" name="Colonne974"/>
    <tableColumn id="1016" xr3:uid="{35810591-7BA5-4A6F-B6FB-599CA3DAB714}" name="Colonne975"/>
    <tableColumn id="1017" xr3:uid="{D7FD8DE8-04B5-45CF-BBFD-AC8CE415B96D}" name="Colonne976"/>
    <tableColumn id="1018" xr3:uid="{D51FEDF4-57FD-4C1A-8683-C548504C20CD}" name="Colonne977"/>
    <tableColumn id="1019" xr3:uid="{E4AD87BF-B870-4B9C-A6A7-729485E27ED7}" name="Colonne978"/>
    <tableColumn id="1020" xr3:uid="{00DBCD35-28DB-4E58-A11C-76BC7E861B12}" name="Colonne979"/>
    <tableColumn id="1021" xr3:uid="{32DAD38D-FA64-4886-8F19-F79587B6A457}" name="Colonne980"/>
    <tableColumn id="1022" xr3:uid="{F6A7CB37-27B7-428F-A95A-8A18A95D356B}" name="Colonne981"/>
    <tableColumn id="1023" xr3:uid="{BED49718-783A-4C1F-9B78-5EADAF9951AD}" name="Colonne982"/>
    <tableColumn id="1024" xr3:uid="{20271377-F276-42DB-8149-6BFD0E693D98}" name="Colonne983"/>
    <tableColumn id="1025" xr3:uid="{0D1B7B25-B7FD-4076-ADA8-49985B3E97BA}" name="Colonne984"/>
    <tableColumn id="1026" xr3:uid="{7A13D144-C5FD-47EB-A566-218E16A9E651}" name="Colonne985"/>
    <tableColumn id="1027" xr3:uid="{1ABFD092-5440-442D-8A7C-A388B9FBCF03}" name="Colonne986"/>
    <tableColumn id="1028" xr3:uid="{DC7D59DE-79FA-49EA-B6BC-AE6AC775A125}" name="Colonne987"/>
    <tableColumn id="1029" xr3:uid="{6812376F-F915-4811-86E0-1DC8A38B4873}" name="Colonne988"/>
    <tableColumn id="1030" xr3:uid="{2215746C-0292-4776-891E-3C98E171573D}" name="Colonne989"/>
    <tableColumn id="1031" xr3:uid="{693BE5F6-2623-42F1-8F0F-81C3D2A13DCB}" name="Colonne990"/>
    <tableColumn id="1032" xr3:uid="{818AC9BD-863A-4FC9-A299-239AF8C4F0B7}" name="Colonne991"/>
    <tableColumn id="1033" xr3:uid="{DEB709B2-C3AC-407E-A1E3-08B8FDBC6994}" name="Colonne992"/>
    <tableColumn id="1034" xr3:uid="{2285F683-6514-4271-B37E-EAA9FAFB367A}" name="Colonne993"/>
    <tableColumn id="1035" xr3:uid="{565F0360-E73F-4632-AECB-0846161101CA}" name="Colonne994"/>
    <tableColumn id="1036" xr3:uid="{5580C3C6-B255-4D35-8578-695DCC1EF808}" name="Colonne995"/>
    <tableColumn id="1037" xr3:uid="{4BBE2297-CA5A-4EE0-AD64-BBCE9F00FA32}" name="Colonne996"/>
    <tableColumn id="1038" xr3:uid="{BD8A57FC-741C-4E18-B118-10C576699973}" name="Colonne997"/>
    <tableColumn id="1039" xr3:uid="{0D769F11-2C93-45B2-ABC2-3E6A2C33C62D}" name="Colonne998"/>
    <tableColumn id="1040" xr3:uid="{150DD3B9-A01A-4C83-8547-B75A3AB1914E}" name="Colonne999"/>
    <tableColumn id="1041" xr3:uid="{CF0982FA-58AB-428D-879E-C636B3C09BD8}" name="Colonne1000"/>
    <tableColumn id="1042" xr3:uid="{CF2240A2-D3E0-47ED-BC6A-215B513CEDEC}" name="Colonne1001"/>
    <tableColumn id="1043" xr3:uid="{8944AD27-BC28-4B36-813A-77B660980073}" name="Colonne1002"/>
    <tableColumn id="1044" xr3:uid="{CB42A199-F190-41B8-9054-5BFDF52916A6}" name="Colonne1003"/>
    <tableColumn id="1045" xr3:uid="{9A4968EE-9FE0-477B-A31A-F3620537D2C2}" name="Colonne1004"/>
    <tableColumn id="1046" xr3:uid="{E64B683B-608F-4AF9-8D74-ED498266B430}" name="Colonne1005"/>
    <tableColumn id="1047" xr3:uid="{D5CBB7CC-EBBD-4AF9-A4F1-314A60E7F6C2}" name="Colonne1006"/>
    <tableColumn id="1048" xr3:uid="{8428604F-8EBA-480A-AA3D-652277D5D447}" name="Colonne1007"/>
    <tableColumn id="1049" xr3:uid="{2523E1D8-05BA-4FE2-8471-699B377596AB}" name="Colonne1008"/>
    <tableColumn id="1050" xr3:uid="{98C3044E-8FF6-45FF-A2FA-E9920C4980F7}" name="Colonne1009"/>
    <tableColumn id="1051" xr3:uid="{043C41A0-5268-4FCF-8F35-83D3167D912F}" name="Colonne1010"/>
    <tableColumn id="1052" xr3:uid="{48ED053E-AC80-4515-9FB7-53DCC67C7F9E}" name="Colonne1011"/>
    <tableColumn id="1053" xr3:uid="{E4B14081-89CF-44A9-B860-30ECE0AB488C}" name="Colonne1012"/>
    <tableColumn id="1054" xr3:uid="{36E0D1A2-EE90-482B-A806-5682D0930E3A}" name="Colonne1013"/>
    <tableColumn id="1055" xr3:uid="{FD5CFCDB-940B-486A-B146-5FFF2896CC15}" name="Colonne1014"/>
    <tableColumn id="1056" xr3:uid="{DA8808D1-C7FD-4237-9149-8D76F0200E0C}" name="Colonne1015"/>
    <tableColumn id="1057" xr3:uid="{54756E34-1043-4206-9A28-EC0D49ADD2AA}" name="Colonne1016"/>
    <tableColumn id="1058" xr3:uid="{5CCE502C-D04D-4278-926D-2F6616623B80}" name="Colonne1017"/>
    <tableColumn id="1059" xr3:uid="{9801B51D-39D2-4066-8D6B-043B8A08ECE7}" name="Colonne1018"/>
    <tableColumn id="1060" xr3:uid="{BC237697-9987-4DCF-A6C9-A58AA2E1DB39}" name="Colonne1019"/>
    <tableColumn id="1061" xr3:uid="{C4E87099-0E27-4217-B9AF-DF12B2CDF836}" name="Colonne1020"/>
    <tableColumn id="1062" xr3:uid="{0A439E7F-2999-43AA-AC41-4AB28D22F764}" name="Colonne1021"/>
    <tableColumn id="1063" xr3:uid="{CA691A58-C794-46C9-9998-BDE7D14A202B}" name="Colonne1022"/>
    <tableColumn id="1064" xr3:uid="{99B518F9-B490-4E78-994F-04DF145D27EA}" name="Colonne1023"/>
    <tableColumn id="1065" xr3:uid="{8BFCFD61-3C8F-40EC-A497-3E17F389488C}" name="Colonne1024"/>
    <tableColumn id="1066" xr3:uid="{C2DD4764-E516-483B-BA9B-E1BB417F7900}" name="Colonne1025"/>
    <tableColumn id="1067" xr3:uid="{954BDC5C-8C71-454B-BB6A-EADFAC7E6CBD}" name="Colonne1026"/>
    <tableColumn id="1068" xr3:uid="{78030721-1541-49F2-9AA7-305E31C75C55}" name="Colonne1027"/>
    <tableColumn id="1069" xr3:uid="{7123F2E2-3E7F-43EB-AAB1-4A0CB6AB6E91}" name="Colonne1028"/>
    <tableColumn id="1070" xr3:uid="{01693824-A670-497F-80C7-33C0DECB48A4}" name="Colonne1029"/>
    <tableColumn id="1071" xr3:uid="{57B023C8-1146-4098-8C4C-D9D18AEBA5F5}" name="Colonne1030"/>
    <tableColumn id="1072" xr3:uid="{AAC8D783-1A5C-4E19-A2C1-42FD35F074DC}" name="Colonne1031"/>
    <tableColumn id="1073" xr3:uid="{085AEB63-260C-44D4-A3C0-C7ABE0FC7588}" name="Colonne1032"/>
    <tableColumn id="1074" xr3:uid="{6A8A7169-402A-48A7-A59F-AEF45D1BB972}" name="Colonne1033"/>
    <tableColumn id="1075" xr3:uid="{22874ED5-8EE1-42D1-8BAB-69388F22B485}" name="Colonne1034"/>
    <tableColumn id="1076" xr3:uid="{D7ED59AB-CC60-4AF9-8F5D-91B46BE8A389}" name="Colonne1035"/>
    <tableColumn id="1077" xr3:uid="{EE50F0B0-57E8-41B2-AB04-9E2D34510D16}" name="Colonne1036"/>
    <tableColumn id="1078" xr3:uid="{A420F145-A822-4872-A247-B9A829C60DE4}" name="Colonne1037"/>
    <tableColumn id="1079" xr3:uid="{7B342F0A-C484-4558-937A-0CF8BA28201F}" name="Colonne1038"/>
    <tableColumn id="1080" xr3:uid="{FA49D5A3-7F5E-46F7-8A80-3CFD11D552A1}" name="Colonne1039"/>
    <tableColumn id="1081" xr3:uid="{0ABC688D-BAC6-4FB1-9379-9C6FB0379368}" name="Colonne1040"/>
    <tableColumn id="1082" xr3:uid="{A19954B5-5697-4252-AAC0-28CE9590DF0D}" name="Colonne1041"/>
    <tableColumn id="1083" xr3:uid="{E1FD020E-3C3C-460F-9B17-CE63B30F18AE}" name="Colonne1042"/>
    <tableColumn id="1084" xr3:uid="{E761B76E-8565-4A06-972D-0ACE51E6C3C3}" name="Colonne1043"/>
    <tableColumn id="1085" xr3:uid="{491DA4CD-345B-4F0A-AF9F-4922DFB9F680}" name="Colonne1044"/>
    <tableColumn id="1086" xr3:uid="{31C3D6D4-5105-4A5B-B82C-6507F67E3F60}" name="Colonne1045"/>
    <tableColumn id="1087" xr3:uid="{06C107FD-9F76-423C-9DF8-D1CADBFB82A2}" name="Colonne1046"/>
    <tableColumn id="1088" xr3:uid="{C39A5BA7-701E-46DB-AC60-B1779D6981CF}" name="Colonne1047"/>
    <tableColumn id="1089" xr3:uid="{99BA0568-7DCA-42FE-9548-C9C9A9FEB51B}" name="Colonne1048"/>
    <tableColumn id="1090" xr3:uid="{76762356-7D06-42D2-AC08-66A580A4BA1D}" name="Colonne1049"/>
    <tableColumn id="1091" xr3:uid="{4F64DBE4-952D-4919-B583-5E789FB47E52}" name="Colonne1050"/>
    <tableColumn id="1092" xr3:uid="{45F59CAF-9446-4C3D-B291-B55EA5C09BB3}" name="Colonne1051"/>
    <tableColumn id="1093" xr3:uid="{51A0913B-F759-4201-AF56-C9961F4B719C}" name="Colonne1052"/>
    <tableColumn id="1094" xr3:uid="{2E0D6702-74F1-4165-9A0E-74856ED80D75}" name="Colonne1053"/>
    <tableColumn id="1095" xr3:uid="{AA6202F1-6541-4B7D-AFE9-50A37BC383E0}" name="Colonne1054"/>
    <tableColumn id="1096" xr3:uid="{13F02AAD-5567-4F6B-A8E2-FECCE9C138EC}" name="Colonne1055"/>
    <tableColumn id="1097" xr3:uid="{3DEFC7FB-0E11-4E9D-B362-DC8B8CFB042F}" name="Colonne1056"/>
    <tableColumn id="1098" xr3:uid="{FEF5666A-9445-4D29-A162-CAF5ED9FD358}" name="Colonne1057"/>
    <tableColumn id="1099" xr3:uid="{EE5D8D56-0515-4A27-83E4-763AE1202593}" name="Colonne1058"/>
    <tableColumn id="1100" xr3:uid="{25659D1B-4097-40F3-A97C-109397102161}" name="Colonne1059"/>
    <tableColumn id="1101" xr3:uid="{8AF465A8-9FFE-41FB-8827-9AFE83CA0A3A}" name="Colonne1060"/>
    <tableColumn id="1102" xr3:uid="{920D29F4-10E2-41C1-B416-36248BDAA1D3}" name="Colonne1061"/>
    <tableColumn id="1103" xr3:uid="{9D02EECF-D2CF-4077-84CC-FC2AAB49C38D}" name="Colonne1062"/>
    <tableColumn id="1104" xr3:uid="{1583C3A0-27FD-40CB-A374-0388E95677DC}" name="Colonne1063"/>
    <tableColumn id="1105" xr3:uid="{1324204C-5378-440B-98EE-71A6DCB70F1F}" name="Colonne1064"/>
    <tableColumn id="1106" xr3:uid="{7E32D47E-7E42-4A10-A457-21959630906E}" name="Colonne1065"/>
    <tableColumn id="1107" xr3:uid="{F13DA892-02B5-44F6-8BF9-1A7E3ADA82FE}" name="Colonne1066"/>
    <tableColumn id="1108" xr3:uid="{1BCCFBA0-1FFF-4474-B9B8-42B599D2FC8E}" name="Colonne1067"/>
    <tableColumn id="1109" xr3:uid="{6910544B-2F18-4E4D-9F91-F4D4B5CF7C5F}" name="Colonne1068"/>
    <tableColumn id="1110" xr3:uid="{F0376216-D95A-4F2A-B214-F9345589DA9C}" name="Colonne1069"/>
    <tableColumn id="1111" xr3:uid="{27929043-60C1-454D-92A2-01A4448DAB65}" name="Colonne1070"/>
    <tableColumn id="1112" xr3:uid="{A205DD35-B6C8-4E47-8A1A-718F859899D8}" name="Colonne1071"/>
    <tableColumn id="1113" xr3:uid="{17F65C37-99D4-4F7C-A067-9398F56195AC}" name="Colonne1072"/>
    <tableColumn id="1114" xr3:uid="{8895FEAB-8745-4DC6-B465-5DA2F6FFC356}" name="Colonne1073"/>
    <tableColumn id="1115" xr3:uid="{64ADA280-2193-4139-817B-B1240BC8B276}" name="Colonne1074"/>
    <tableColumn id="1116" xr3:uid="{B2432861-1130-4E88-AF77-44B0C03976DA}" name="Colonne1075"/>
    <tableColumn id="1117" xr3:uid="{777CF6E0-D67B-4906-B158-8E43736CA904}" name="Colonne1076"/>
    <tableColumn id="1118" xr3:uid="{09A96B20-C5FB-453E-B778-3823487BAFE7}" name="Colonne1077"/>
    <tableColumn id="1119" xr3:uid="{0E58D5D1-9139-4DA5-85F8-36135D8C02C9}" name="Colonne1078"/>
    <tableColumn id="1120" xr3:uid="{741F2F3C-3309-4E79-BB0A-47C61489BC77}" name="Colonne1079"/>
    <tableColumn id="1121" xr3:uid="{2C411412-1DAC-4674-8570-AE9D454098D0}" name="Colonne1080"/>
    <tableColumn id="1122" xr3:uid="{3D8DD3C5-6160-4525-A1B9-C3D41A166530}" name="Colonne1081"/>
    <tableColumn id="1123" xr3:uid="{DE61CA40-BD34-44CE-8EDA-7A9EA6A0CDFC}" name="Colonne1082"/>
    <tableColumn id="1124" xr3:uid="{FAF31117-F481-4BBD-903D-94FE0AD49EAD}" name="Colonne1083"/>
    <tableColumn id="1125" xr3:uid="{59C14B0E-F372-41C5-B8D3-FAD9F439E078}" name="Colonne1084"/>
    <tableColumn id="1126" xr3:uid="{FF2573A0-35C4-4DC5-B577-7B0E949B7282}" name="Colonne1085"/>
    <tableColumn id="1127" xr3:uid="{CA0383CA-EB24-4E39-8C0C-6F2D162708B9}" name="Colonne1086"/>
    <tableColumn id="1128" xr3:uid="{0358B108-90ED-4BE5-8B40-3149BF52BB27}" name="Colonne1087"/>
    <tableColumn id="1129" xr3:uid="{556EDE36-5F29-4622-9376-394595886F5D}" name="Colonne1088"/>
    <tableColumn id="1130" xr3:uid="{361D3BD3-4AE7-41F0-8E3C-98BE30C178A2}" name="Colonne1089"/>
    <tableColumn id="1131" xr3:uid="{1ECE2153-3FBB-48E5-ACFB-83ABDF1A3AA0}" name="Colonne1090"/>
    <tableColumn id="1132" xr3:uid="{28A94329-B119-4A3C-89EF-F65B21F427AD}" name="Colonne1091"/>
    <tableColumn id="1133" xr3:uid="{E81C94E7-3650-4E92-A5F0-CA5F72AAA335}" name="Colonne1092"/>
    <tableColumn id="1134" xr3:uid="{BC47A867-2127-4AEF-A879-436E5F43523C}" name="Colonne1093"/>
    <tableColumn id="1135" xr3:uid="{BB051189-8560-4A2D-82B1-F2C01C5EDD26}" name="Colonne1094"/>
    <tableColumn id="1136" xr3:uid="{815FFB1A-E1A6-4857-91E0-E61371FBD7D3}" name="Colonne1095"/>
    <tableColumn id="1137" xr3:uid="{55BD9827-C73D-4E44-992D-265314B35E4D}" name="Colonne1096"/>
    <tableColumn id="1138" xr3:uid="{D56DBF1F-95B0-4C76-B758-0CAE9408EE33}" name="Colonne1097"/>
    <tableColumn id="1139" xr3:uid="{1CAC8088-BBD4-40C1-827B-3961316F7696}" name="Colonne1098"/>
    <tableColumn id="1140" xr3:uid="{3C830CA9-FAC4-4CAE-AA78-CCBA04C52BE6}" name="Colonne1099"/>
    <tableColumn id="1141" xr3:uid="{4F6FC1F3-E795-4A07-B2DB-3BC6E10E9E3A}" name="Colonne1100"/>
    <tableColumn id="1142" xr3:uid="{2D83AF8F-EC49-42F7-9345-8CC2442527EE}" name="Colonne1101"/>
    <tableColumn id="1143" xr3:uid="{309703EE-8EBC-4D39-B710-03CF69496793}" name="Colonne1102"/>
    <tableColumn id="1144" xr3:uid="{C6ABA680-19E6-4192-80A6-BE6554F6760B}" name="Colonne1103"/>
    <tableColumn id="1145" xr3:uid="{31AF9B7E-2340-48EC-B0E0-E7E30BA262AD}" name="Colonne1104"/>
    <tableColumn id="1146" xr3:uid="{AA30EBFA-C9F8-4B4F-9042-014AA577636F}" name="Colonne1105"/>
    <tableColumn id="1147" xr3:uid="{DAEDBC07-1A56-4C1A-A9DD-4ACC6563B675}" name="Colonne1106"/>
    <tableColumn id="1148" xr3:uid="{6EEF297B-0594-4A31-8709-29A72F88A764}" name="Colonne1107"/>
    <tableColumn id="1149" xr3:uid="{8BA641AF-490D-414B-B393-887E439C5BA8}" name="Colonne1108"/>
    <tableColumn id="1150" xr3:uid="{0235114A-4E5C-4017-969F-423677E792B8}" name="Colonne1109"/>
    <tableColumn id="1151" xr3:uid="{D10B4B57-B142-4D4C-A9E0-42409DDFC2F7}" name="Colonne1110"/>
    <tableColumn id="1152" xr3:uid="{6BF3A5AF-2892-4447-A2DA-076C024586A5}" name="Colonne1111"/>
    <tableColumn id="1153" xr3:uid="{01A56EBA-C2DA-4A84-8B93-4735042BAC5B}" name="Colonne1112"/>
    <tableColumn id="1154" xr3:uid="{2730E491-DDE8-443B-A3D5-93AF641255B1}" name="Colonne1113"/>
    <tableColumn id="1155" xr3:uid="{59965D5C-5BDB-4713-A3B2-237D616BD82D}" name="Colonne1114"/>
    <tableColumn id="1156" xr3:uid="{F7836DBD-13C5-41B2-9F54-10148F83F959}" name="Colonne1115"/>
    <tableColumn id="1157" xr3:uid="{ECACE427-0529-463F-B8E8-40BEFD8C2A5B}" name="Colonne1116"/>
    <tableColumn id="1158" xr3:uid="{7E99B590-D187-4705-A78E-0CE56592381A}" name="Colonne1117"/>
    <tableColumn id="1159" xr3:uid="{A42001C9-BA5F-47DE-BD3F-C1DAA9463A2B}" name="Colonne1118"/>
    <tableColumn id="1160" xr3:uid="{21DEB7C4-5A5B-47A6-9596-33E359545D56}" name="Colonne1119"/>
    <tableColumn id="1161" xr3:uid="{C41329FA-D32B-4DB7-8092-06488E369A97}" name="Colonne1120"/>
    <tableColumn id="1162" xr3:uid="{964EAD2C-9C8C-4302-80CE-554CBAFFCFD7}" name="Colonne1121"/>
    <tableColumn id="1163" xr3:uid="{2CB7F6C2-7033-472A-BDA4-1DEE744220D7}" name="Colonne1122"/>
    <tableColumn id="1164" xr3:uid="{AABD6612-B740-4061-B634-CFD5F721F0FB}" name="Colonne1123"/>
    <tableColumn id="1165" xr3:uid="{8FAFC906-3B75-449A-AB94-BBDE3201AC63}" name="Colonne1124"/>
    <tableColumn id="1166" xr3:uid="{774D51EB-D969-4DF7-854C-B2DA5C5F4716}" name="Colonne1125"/>
    <tableColumn id="1167" xr3:uid="{04992D3B-40FE-4FA6-8EF4-211FAA6541BC}" name="Colonne1126"/>
    <tableColumn id="1168" xr3:uid="{CC3BE17A-74C0-4842-B3A1-3F318E919A39}" name="Colonne1127"/>
    <tableColumn id="1169" xr3:uid="{CC1D51FB-D2D1-49CA-8E5A-17752A8C11FA}" name="Colonne1128"/>
    <tableColumn id="1170" xr3:uid="{3396B28F-9EA1-46B7-B43A-9415D0C0B458}" name="Colonne1129"/>
    <tableColumn id="1171" xr3:uid="{94821CB1-4DB6-4D76-9659-5BDC851D75E5}" name="Colonne1130"/>
    <tableColumn id="1172" xr3:uid="{4AAFDE6C-3496-4389-A065-F5C0D024552C}" name="Colonne1131"/>
    <tableColumn id="1173" xr3:uid="{B1709122-0EF1-4824-B2C0-D9FE2625B387}" name="Colonne1132"/>
    <tableColumn id="1174" xr3:uid="{3D497F50-826D-495F-855C-0F9FD55A4AC4}" name="Colonne1133"/>
    <tableColumn id="1175" xr3:uid="{53D0DD94-2D46-4F09-96A3-89DA37C6347F}" name="Colonne1134"/>
    <tableColumn id="1176" xr3:uid="{675E52B7-4746-4E59-9D8A-273B75388499}" name="Colonne1135"/>
    <tableColumn id="1177" xr3:uid="{A712359D-5B81-4FB4-BE71-389A88B80ABE}" name="Colonne1136"/>
    <tableColumn id="1178" xr3:uid="{28F45986-F001-41B5-9FA9-5223F6EE8133}" name="Colonne1137"/>
    <tableColumn id="1179" xr3:uid="{C92C7395-11BA-43B2-8FAA-09CD55AD38CC}" name="Colonne1138"/>
    <tableColumn id="1180" xr3:uid="{D042C8BE-2F7D-4298-A538-653B08D39155}" name="Colonne1139"/>
    <tableColumn id="1181" xr3:uid="{000918A6-22EA-4F87-80F5-F457D66CCFDA}" name="Colonne1140"/>
    <tableColumn id="1182" xr3:uid="{9F20B2D0-6DEE-41C0-9DDB-000F84E31CAF}" name="Colonne1141"/>
    <tableColumn id="1183" xr3:uid="{F2D94CFF-8F77-4258-9EAE-13B1948A4CEF}" name="Colonne1142"/>
    <tableColumn id="1184" xr3:uid="{A64EC230-9956-4DA6-A19E-81538F6F2C70}" name="Colonne1143"/>
    <tableColumn id="1185" xr3:uid="{9B36A2CA-7430-4C4E-908F-3F60B9EBCC52}" name="Colonne1144"/>
    <tableColumn id="1186" xr3:uid="{81E7B262-E12D-4B08-8F7D-2D3E6589E3F3}" name="Colonne1145"/>
    <tableColumn id="1187" xr3:uid="{8F5E8118-E03C-4980-8F78-E44DF22894CB}" name="Colonne1146"/>
    <tableColumn id="1188" xr3:uid="{1C90DC78-76DC-45AB-AE58-D90041084D2F}" name="Colonne1147"/>
    <tableColumn id="1189" xr3:uid="{B6929DFB-415E-41E1-973D-C82E0F7F4599}" name="Colonne1148"/>
    <tableColumn id="1190" xr3:uid="{5DB691C2-B6AF-49BE-AE3B-61385909D16A}" name="Colonne1149"/>
    <tableColumn id="1191" xr3:uid="{E05CA794-5661-477B-B16E-EEE68CF498F9}" name="Colonne1150"/>
    <tableColumn id="1192" xr3:uid="{2579C801-3524-4D73-AC54-6B8BA694A86E}" name="Colonne1151"/>
    <tableColumn id="1193" xr3:uid="{F0A27EAE-33F9-4316-BBFC-0DEC22AEE200}" name="Colonne1152"/>
    <tableColumn id="1194" xr3:uid="{CFBFEDE4-B990-4EF1-BEEB-3233D7980DB2}" name="Colonne1153"/>
    <tableColumn id="1195" xr3:uid="{AFA961A4-3DCD-4232-9818-144CD6A00088}" name="Colonne1154"/>
    <tableColumn id="1196" xr3:uid="{D4052D50-8B80-48E9-918C-7047DC858668}" name="Colonne1155"/>
    <tableColumn id="1197" xr3:uid="{A9A14F89-B9CF-48CC-B8A1-1DF674C56BF5}" name="Colonne1156"/>
    <tableColumn id="1198" xr3:uid="{4A4FD30B-1212-4D0A-A23F-6A3B129FB923}" name="Colonne1157"/>
    <tableColumn id="1199" xr3:uid="{8D55BACA-2016-4188-8332-3FF44CEBD462}" name="Colonne1158"/>
    <tableColumn id="1200" xr3:uid="{AA902CEA-130D-4437-9E5B-36C06058AE41}" name="Colonne1159"/>
    <tableColumn id="1201" xr3:uid="{C05A5F3F-6112-498D-BBF1-4AC2E3469B9E}" name="Colonne1160"/>
    <tableColumn id="1202" xr3:uid="{BECDE56C-568D-47A0-98FD-9157EA60E762}" name="Colonne1161"/>
    <tableColumn id="1203" xr3:uid="{36025FBF-6C00-4FB6-A8DA-B7BA8F3EFA60}" name="Colonne1162"/>
    <tableColumn id="1204" xr3:uid="{C2DEC02A-013C-4762-B50F-F9E208D0600F}" name="Colonne1163"/>
    <tableColumn id="1205" xr3:uid="{63B325C9-68E0-4AD0-8F12-D02F8C907D27}" name="Colonne1164"/>
    <tableColumn id="1206" xr3:uid="{F51A3DFC-7AA7-43D6-8DBA-854350EFEA38}" name="Colonne1165"/>
    <tableColumn id="1207" xr3:uid="{8F7FD6CA-29A0-4435-846B-32F849A66C33}" name="Colonne1166"/>
    <tableColumn id="1208" xr3:uid="{092CFA80-D763-47D6-9871-B9CB3B8D201D}" name="Colonne1167"/>
    <tableColumn id="1209" xr3:uid="{46D548D8-577E-4785-BB6D-79A01BD387EE}" name="Colonne1168"/>
    <tableColumn id="1210" xr3:uid="{2D7F28CB-2D45-4EAF-894D-A913CFC296AF}" name="Colonne1169"/>
    <tableColumn id="1211" xr3:uid="{77CC1FEE-0E78-4B04-9680-DE0804AE4D66}" name="Colonne1170"/>
    <tableColumn id="1212" xr3:uid="{5CB3C5F5-DE5A-4406-861E-9DA8B3F83EFF}" name="Colonne1171"/>
    <tableColumn id="1213" xr3:uid="{DCDAC138-92A0-4C4B-837D-D07ED13023FC}" name="Colonne1172"/>
    <tableColumn id="1214" xr3:uid="{BAA7A371-AC8D-4825-BBDB-D24CB073A8D2}" name="Colonne1173"/>
    <tableColumn id="1215" xr3:uid="{270D6491-27E1-4B34-8999-EBB7FB797FC3}" name="Colonne1174"/>
    <tableColumn id="1216" xr3:uid="{514025F0-07C2-42BF-BA5E-76CBC9489C44}" name="Colonne1175"/>
    <tableColumn id="1217" xr3:uid="{C11CA0EA-6929-4E25-976A-EC4FCF6684FD}" name="Colonne1176"/>
    <tableColumn id="1218" xr3:uid="{50B95127-C690-41D3-8EC4-7E964B40DA35}" name="Colonne1177"/>
    <tableColumn id="1219" xr3:uid="{D25693E9-F72D-4E68-88F8-8D66372716C9}" name="Colonne1178"/>
    <tableColumn id="1220" xr3:uid="{82DBDD70-EB49-45D0-BF70-5CD515995204}" name="Colonne1179"/>
    <tableColumn id="1221" xr3:uid="{0658CE88-C4A9-4D42-99A3-732D636E3263}" name="Colonne1180"/>
    <tableColumn id="1222" xr3:uid="{216724D6-3899-41C3-B75F-531846C025A6}" name="Colonne1181"/>
    <tableColumn id="1223" xr3:uid="{B0637816-10A5-4213-9E27-E73173EF2CD0}" name="Colonne1182"/>
    <tableColumn id="1224" xr3:uid="{B0591B94-F398-4ADF-B016-71A7C82316CE}" name="Colonne1183"/>
    <tableColumn id="1225" xr3:uid="{98863401-F162-4141-9EC7-D9ED1EBB87A2}" name="Colonne1184"/>
    <tableColumn id="1226" xr3:uid="{17344CF2-C6FC-4F92-BCE9-B1D58B5A192A}" name="Colonne1185"/>
    <tableColumn id="1227" xr3:uid="{E72A520D-37C1-490F-BBC5-BC8A9EA8B0E6}" name="Colonne1186"/>
    <tableColumn id="1228" xr3:uid="{C30358B0-DFA0-41FF-9F60-FA24FE059BFC}" name="Colonne1187"/>
    <tableColumn id="1229" xr3:uid="{7A844033-2324-4ED9-A585-04A5AFC685E0}" name="Colonne1188"/>
    <tableColumn id="1230" xr3:uid="{AC304A27-8962-488A-9256-9BB07ACCE410}" name="Colonne1189"/>
    <tableColumn id="1231" xr3:uid="{6BD0D32D-A263-44F3-A672-F3D8E5ADB270}" name="Colonne1190"/>
    <tableColumn id="1232" xr3:uid="{7975FD71-4A1E-4E1D-8E86-3A516E3BB3ED}" name="Colonne1191"/>
    <tableColumn id="1233" xr3:uid="{3B34F08A-33A4-4A3A-A419-DC8159D9C2EB}" name="Colonne1192"/>
    <tableColumn id="1234" xr3:uid="{9E448765-E6B4-46AB-BC24-369604FA6EC6}" name="Colonne1193"/>
    <tableColumn id="1235" xr3:uid="{D2A39C17-7D20-4023-A0D6-D5631C400934}" name="Colonne1194"/>
    <tableColumn id="1236" xr3:uid="{E26B5A63-612C-4251-8C93-93515244906C}" name="Colonne1195"/>
    <tableColumn id="1237" xr3:uid="{5F2D7DF3-0FDE-4877-97A4-D2AF98746BFA}" name="Colonne1196"/>
    <tableColumn id="1238" xr3:uid="{DB02B61C-017B-4D79-894B-E007FEFFD8ED}" name="Colonne1197"/>
    <tableColumn id="1239" xr3:uid="{4626BEA9-6EC7-4DD6-8901-63A25DF2305A}" name="Colonne1198"/>
    <tableColumn id="1240" xr3:uid="{083CFEBA-B025-4F66-BC3A-D30344F9548C}" name="Colonne1199"/>
    <tableColumn id="1241" xr3:uid="{8EFE9B04-9CE1-4D02-9868-4D36E8202B69}" name="Colonne1200"/>
    <tableColumn id="1242" xr3:uid="{4FE6DFFE-3A3B-4277-9C9A-EB574971078B}" name="Colonne1201"/>
    <tableColumn id="1243" xr3:uid="{54DD1B58-A114-44A8-8750-2EA05B321CC6}" name="Colonne1202"/>
    <tableColumn id="1244" xr3:uid="{934825B6-232E-4A47-B5AE-96E98EE1ECE0}" name="Colonne1203"/>
    <tableColumn id="1245" xr3:uid="{39D8F89B-E2C2-4CC5-B23C-DCF2DCA4B7EF}" name="Colonne1204"/>
    <tableColumn id="1246" xr3:uid="{F47B12DF-5618-471D-ACCC-8622F6FA305D}" name="Colonne1205"/>
    <tableColumn id="1247" xr3:uid="{4FB2B1E6-6C33-4140-842E-0BCA8F3B91D2}" name="Colonne1206"/>
    <tableColumn id="1248" xr3:uid="{EE89BA17-3297-4BE0-BE4B-A9B0D193D899}" name="Colonne1207"/>
    <tableColumn id="1249" xr3:uid="{5E34A955-D629-4481-8AB1-05354C81027E}" name="Colonne1208"/>
    <tableColumn id="1250" xr3:uid="{C4849555-BE0A-43F9-84E8-4F43D9C5B6F7}" name="Colonne1209"/>
    <tableColumn id="1251" xr3:uid="{5E10D136-3546-492C-915C-0B384D5CF661}" name="Colonne1210"/>
    <tableColumn id="1252" xr3:uid="{84400008-821B-4CE5-B459-4B409625BE1E}" name="Colonne1211"/>
    <tableColumn id="1253" xr3:uid="{B1847BB0-FDDA-4862-ACE3-790DEED73D15}" name="Colonne1212"/>
    <tableColumn id="1254" xr3:uid="{DF7F5E94-741D-4680-86C3-D3BC0B2FAA38}" name="Colonne1213"/>
    <tableColumn id="1255" xr3:uid="{FAF818AB-AEFC-472B-A691-5921CDC8A4AB}" name="Colonne1214"/>
    <tableColumn id="1256" xr3:uid="{6F052F53-92D7-4CC1-9604-5BDE10A3DCB9}" name="Colonne1215"/>
    <tableColumn id="1257" xr3:uid="{C32CF073-557B-44BA-AB6E-06A81BFB7EA7}" name="Colonne1216"/>
    <tableColumn id="1258" xr3:uid="{C921CBCC-46C1-4AC8-A2F7-7C5EB0898612}" name="Colonne1217"/>
    <tableColumn id="1259" xr3:uid="{280EE18C-248C-4B3F-867B-29764CD62E66}" name="Colonne1218"/>
    <tableColumn id="1260" xr3:uid="{3F23AF5D-0825-4416-83A4-FF42C135FFA1}" name="Colonne1219"/>
    <tableColumn id="1261" xr3:uid="{BF48BE1A-3F4E-4951-BBC6-D34C49B72E1A}" name="Colonne1220"/>
    <tableColumn id="1262" xr3:uid="{CB3788DF-775D-4FA8-9A6B-18FA4A70C36A}" name="Colonne1221"/>
    <tableColumn id="1263" xr3:uid="{29E4B1CF-5863-408E-BDC6-2FEE42CD2924}" name="Colonne1222"/>
    <tableColumn id="1264" xr3:uid="{5BB16D4B-D817-4939-8119-CB1F0F9ACA00}" name="Colonne1223"/>
    <tableColumn id="1265" xr3:uid="{C8521DBC-72B0-4479-9DEC-007322A5B1DF}" name="Colonne1224"/>
    <tableColumn id="1266" xr3:uid="{0CD55739-7A2E-4B88-8566-A664E86851DC}" name="Colonne1225"/>
    <tableColumn id="1267" xr3:uid="{3307EC9E-981E-4F7D-A642-4B134FB85BDA}" name="Colonne1226"/>
    <tableColumn id="1268" xr3:uid="{57F5FAAA-92D8-443C-81F5-2ED1FCE35110}" name="Colonne1227"/>
    <tableColumn id="1269" xr3:uid="{1564319F-63AD-4299-AB2D-68558CF2F9FB}" name="Colonne1228"/>
    <tableColumn id="1270" xr3:uid="{DDCC6ED6-0A33-4EEB-84C9-7C1F466AA2D3}" name="Colonne1229"/>
    <tableColumn id="1271" xr3:uid="{B1B7C157-1981-4837-A650-92CCAE9AC702}" name="Colonne1230"/>
    <tableColumn id="1272" xr3:uid="{5BA6EDA5-93B4-409A-AC98-935C6FE08F5F}" name="Colonne1231"/>
    <tableColumn id="1273" xr3:uid="{1AA8A4FB-93E9-4C07-8771-B9EEB5A97B17}" name="Colonne1232"/>
    <tableColumn id="1274" xr3:uid="{AF64BE67-42D8-4D2B-9CD9-87AAECD694C1}" name="Colonne1233"/>
    <tableColumn id="1275" xr3:uid="{74636257-887E-4540-AA64-D07979EBA807}" name="Colonne1234"/>
    <tableColumn id="1276" xr3:uid="{3FDCDFE5-87B9-4BB7-99DC-1B480F764D17}" name="Colonne1235"/>
    <tableColumn id="1277" xr3:uid="{E63C8694-52ED-4C69-ABA2-576AEEA8A2CF}" name="Colonne1236"/>
    <tableColumn id="1278" xr3:uid="{813225B9-DBF2-4D23-9607-6ACDDC11F222}" name="Colonne1237"/>
    <tableColumn id="1279" xr3:uid="{DBD62CDC-CDD8-4033-A70F-905FF5070E9C}" name="Colonne1238"/>
    <tableColumn id="1280" xr3:uid="{43953859-9608-4354-AA4F-D069DCA3F134}" name="Colonne1239"/>
    <tableColumn id="1281" xr3:uid="{0D239E02-077E-4BC1-9B84-664F4BA6D4EC}" name="Colonne1240"/>
    <tableColumn id="1282" xr3:uid="{44D89822-439D-47F0-B8BB-E3BEA2F48339}" name="Colonne1241"/>
    <tableColumn id="1283" xr3:uid="{5C5C1E2B-AE7C-483A-8D8B-AF6F558892E0}" name="Colonne1242"/>
    <tableColumn id="1284" xr3:uid="{30D8E895-1C55-4842-B527-A91D047A5C8A}" name="Colonne1243"/>
    <tableColumn id="1285" xr3:uid="{51471665-038F-45DD-A24E-2831845D48CB}" name="Colonne1244"/>
    <tableColumn id="1286" xr3:uid="{E3510B9F-9D41-4204-ABDA-8771A95863C8}" name="Colonne1245"/>
    <tableColumn id="1287" xr3:uid="{D72EDDC2-52FF-4E6E-9BF8-5FD90B22FEE6}" name="Colonne1246"/>
    <tableColumn id="1288" xr3:uid="{58690FDF-0821-4B9F-8D28-0756B593FB80}" name="Colonne1247"/>
    <tableColumn id="1289" xr3:uid="{18B60D3A-9589-4FC5-ACBA-A24DC1D9656E}" name="Colonne1248"/>
    <tableColumn id="1290" xr3:uid="{88228625-F628-4C5B-99A2-E0C7C0B7D0A3}" name="Colonne1249"/>
    <tableColumn id="1291" xr3:uid="{D2F77C23-FF00-4C21-861F-7C1D67FCD038}" name="Colonne1250"/>
    <tableColumn id="1292" xr3:uid="{BFC80A22-F0E7-45C1-ACA6-F744261F2E80}" name="Colonne1251"/>
    <tableColumn id="1293" xr3:uid="{03EC6994-2728-42A8-B9D1-5FA4D0130721}" name="Colonne1252"/>
    <tableColumn id="1294" xr3:uid="{E53ED8E4-9957-407C-86BF-D9CB5CA761F4}" name="Colonne1253"/>
    <tableColumn id="1295" xr3:uid="{675ACB7D-3B0B-4396-B8D6-657BCC8622B7}" name="Colonne1254"/>
    <tableColumn id="1296" xr3:uid="{1674921A-42EF-4137-B8F8-0C74C0D8CE22}" name="Colonne1255"/>
    <tableColumn id="1297" xr3:uid="{3FB02610-7883-440D-B22C-760F8E0D53E7}" name="Colonne1256"/>
    <tableColumn id="1298" xr3:uid="{E6A1365D-E116-465D-ABCE-55379900E200}" name="Colonne1257"/>
    <tableColumn id="1299" xr3:uid="{6BB9E537-FA3B-4660-A69B-8D0BD03EB193}" name="Colonne1258"/>
    <tableColumn id="1300" xr3:uid="{E8CA232A-3418-4331-91EC-A65305DC8C46}" name="Colonne1259"/>
    <tableColumn id="1301" xr3:uid="{388032A8-888C-4361-AC8E-012937CB5E25}" name="Colonne1260"/>
    <tableColumn id="1302" xr3:uid="{885642CF-19AF-41A6-82B6-63CA13EEB206}" name="Colonne1261"/>
    <tableColumn id="1303" xr3:uid="{E5A52264-307D-4F0C-B938-BF58C8129AF6}" name="Colonne1262"/>
    <tableColumn id="1304" xr3:uid="{2C40A31C-0FED-4CE0-8DD9-C1F50C20A77A}" name="Colonne1263"/>
    <tableColumn id="1305" xr3:uid="{ABFDEFC4-3FB5-4811-9BDA-CC6DBE818A59}" name="Colonne1264"/>
    <tableColumn id="1306" xr3:uid="{64473304-A919-43A8-84B5-25E4CBF56568}" name="Colonne1265"/>
    <tableColumn id="1307" xr3:uid="{D0F1C415-2463-4BAF-9F7B-3092AB5AEB2B}" name="Colonne1266"/>
    <tableColumn id="1308" xr3:uid="{25A75785-60DC-482E-AAA2-014C7EC66F13}" name="Colonne1267"/>
    <tableColumn id="1309" xr3:uid="{D54E0543-09A5-47C1-94AC-E599E4935A48}" name="Colonne1268"/>
    <tableColumn id="1310" xr3:uid="{C5C53B94-B400-439F-A4F2-12916285BE81}" name="Colonne1269"/>
    <tableColumn id="1311" xr3:uid="{6359882D-8758-4E57-B98D-5E92BE89BB31}" name="Colonne1270"/>
    <tableColumn id="1312" xr3:uid="{284AF5F7-76A4-4011-85DA-71CDFEAABADD}" name="Colonne1271"/>
    <tableColumn id="1313" xr3:uid="{CDE00A4D-D929-4478-8D50-915D5F795E56}" name="Colonne1272"/>
    <tableColumn id="1314" xr3:uid="{641DD917-D13C-4787-AED7-8EDDE4C16874}" name="Colonne1273"/>
    <tableColumn id="1315" xr3:uid="{01D937D3-723F-4060-8A9F-158DC7F79263}" name="Colonne1274"/>
    <tableColumn id="1316" xr3:uid="{A8527D76-C943-4F22-AA7F-BF5D53FCA936}" name="Colonne1275"/>
    <tableColumn id="1317" xr3:uid="{EB2C4318-BD5F-4C09-AAEA-4C0BECF02C30}" name="Colonne1276"/>
    <tableColumn id="1318" xr3:uid="{D173EB2D-D2DE-466F-B824-5BDC093F0DD5}" name="Colonne1277"/>
    <tableColumn id="1319" xr3:uid="{31C4E36F-90AA-496B-B6E6-25E1833A4926}" name="Colonne1278"/>
    <tableColumn id="1320" xr3:uid="{2BE3CB35-CDBD-4B4F-8AE5-0C38CC7E8FC8}" name="Colonne1279"/>
    <tableColumn id="1321" xr3:uid="{83AC687B-9D25-4584-9887-3A1CBC56D29C}" name="Colonne1280"/>
    <tableColumn id="1322" xr3:uid="{034211FC-AF84-4F2C-80C7-F0598FBB3576}" name="Colonne1281"/>
    <tableColumn id="1323" xr3:uid="{6FE0BB80-A101-4DEA-8C66-56C47307EB17}" name="Colonne1282"/>
    <tableColumn id="1324" xr3:uid="{BC7AEF26-3F2C-4A3A-A0D4-02CF968D78A7}" name="Colonne1283"/>
    <tableColumn id="1325" xr3:uid="{9E167A1B-7491-4EBE-9286-E2B947AA3675}" name="Colonne1284"/>
    <tableColumn id="1326" xr3:uid="{F84EB9F6-C90E-43E9-A900-1D96DAA60CC9}" name="Colonne1285"/>
    <tableColumn id="1327" xr3:uid="{E71BA189-7476-45D7-B0BA-5766F983EF9C}" name="Colonne1286"/>
    <tableColumn id="1328" xr3:uid="{ACD5A677-E743-4406-9B26-4A8FF56721D2}" name="Colonne1287"/>
    <tableColumn id="1329" xr3:uid="{3172CAD9-902B-4166-A3CE-4C9D957D208F}" name="Colonne1288"/>
    <tableColumn id="1330" xr3:uid="{D4721DB7-5E17-4BFA-AD5A-8D5E1F85EAD6}" name="Colonne1289"/>
    <tableColumn id="1331" xr3:uid="{F8897B4F-3E8A-4734-A157-82446DC13C83}" name="Colonne1290"/>
    <tableColumn id="1332" xr3:uid="{2ADCC977-601F-4096-AA8F-88D029779901}" name="Colonne1291"/>
    <tableColumn id="1333" xr3:uid="{772639DA-329B-4974-9BFC-FB560B7D92CE}" name="Colonne1292"/>
    <tableColumn id="1334" xr3:uid="{D8C85781-FF69-4B9C-8D90-6BBF6568A320}" name="Colonne1293"/>
    <tableColumn id="1335" xr3:uid="{D94293EB-909C-43A0-BA85-93C71626257F}" name="Colonne1294"/>
    <tableColumn id="1336" xr3:uid="{2CE71C56-29FA-469B-8954-31D1AF0FDD45}" name="Colonne1295"/>
    <tableColumn id="1337" xr3:uid="{74D5C86D-C644-4755-8DFF-D8F1A54594F2}" name="Colonne1296"/>
    <tableColumn id="1338" xr3:uid="{909336D9-176C-4E45-A39E-355409CD4475}" name="Colonne1297"/>
    <tableColumn id="1339" xr3:uid="{6A7E3428-20D5-4BD1-8CBB-F76FE12769C6}" name="Colonne1298"/>
    <tableColumn id="1340" xr3:uid="{322C68EC-3F6D-4E0D-82EA-5A4BDCA8F4BA}" name="Colonne1299"/>
    <tableColumn id="1341" xr3:uid="{D8918568-6802-4D15-8930-787922D46A2E}" name="Colonne1300"/>
    <tableColumn id="1342" xr3:uid="{1B40DC2D-DDAA-4AE5-B93A-59995F22570F}" name="Colonne1301"/>
    <tableColumn id="1343" xr3:uid="{1EEB19D1-D5D1-4319-A657-9EA51E9EC791}" name="Colonne1302"/>
    <tableColumn id="1344" xr3:uid="{1680D882-D9BE-47E8-AFA6-97FB9B9000D7}" name="Colonne1303"/>
    <tableColumn id="1345" xr3:uid="{2C23367E-0105-499F-B4B9-8EDF4CF88244}" name="Colonne1304"/>
    <tableColumn id="1346" xr3:uid="{5B0CD102-4F14-404A-8431-5FEC92EA9072}" name="Colonne1305"/>
    <tableColumn id="1347" xr3:uid="{C816E0EA-AA98-4011-86B9-2A30404323B7}" name="Colonne1306"/>
    <tableColumn id="1348" xr3:uid="{B64B2500-61A2-4806-B470-D24103C4B1A4}" name="Colonne1307"/>
    <tableColumn id="1349" xr3:uid="{A133DEDD-AD55-4DF1-8859-EA6A4056C23F}" name="Colonne1308"/>
    <tableColumn id="1350" xr3:uid="{49D3AC6A-E644-4B8A-956B-CD5CD75DC372}" name="Colonne1309"/>
    <tableColumn id="1351" xr3:uid="{97C50DA9-CC5F-48B1-8C0B-3973EDD9ACA2}" name="Colonne1310"/>
    <tableColumn id="1352" xr3:uid="{C3D779DA-6943-4430-B83F-D9661598E31B}" name="Colonne1311"/>
    <tableColumn id="1353" xr3:uid="{3E1AE0C8-756D-4701-811F-2A741E19B9F1}" name="Colonne1312"/>
    <tableColumn id="1354" xr3:uid="{27C8C47F-9341-4FD1-BD7D-25804DF3EC74}" name="Colonne1313"/>
    <tableColumn id="1355" xr3:uid="{E94FC508-BC1C-424B-8559-6A32886E9FA5}" name="Colonne1314"/>
    <tableColumn id="1356" xr3:uid="{5F712E9F-3E54-466E-8C8B-B0462ADAD91B}" name="Colonne1315"/>
    <tableColumn id="1357" xr3:uid="{9161FEC5-FEDE-44DD-8F02-024738A83930}" name="Colonne1316"/>
    <tableColumn id="1358" xr3:uid="{B0F99589-8197-42F1-9D10-3AEAD16F3566}" name="Colonne1317"/>
    <tableColumn id="1359" xr3:uid="{DB823748-41E8-4C69-B6BD-936C410FE0BB}" name="Colonne1318"/>
    <tableColumn id="1360" xr3:uid="{95AA7DF3-2509-4046-AFD9-066163D074CA}" name="Colonne1319"/>
    <tableColumn id="1361" xr3:uid="{D018EDC7-AA55-452C-96A6-90EEA2D41581}" name="Colonne1320"/>
    <tableColumn id="1362" xr3:uid="{3A17F2DA-EF83-4396-8335-0FD255B84544}" name="Colonne1321"/>
    <tableColumn id="1363" xr3:uid="{F03EB166-5642-4984-AA02-763765E73D48}" name="Colonne1322"/>
    <tableColumn id="1364" xr3:uid="{44E55ABF-0464-4F8B-AEA7-FD50A12B2E58}" name="Colonne1323"/>
    <tableColumn id="1365" xr3:uid="{8E08AB74-28FD-4D4C-980B-4E89607A8313}" name="Colonne1324"/>
    <tableColumn id="1366" xr3:uid="{F35236E5-E694-4CF9-8747-6EA5FF726828}" name="Colonne1325"/>
    <tableColumn id="1367" xr3:uid="{97DB2CD2-01F7-4DBD-B345-20929C79DCCA}" name="Colonne1326"/>
    <tableColumn id="1368" xr3:uid="{3E5AE825-A008-47D6-BBE2-29953BD10BAE}" name="Colonne1327"/>
    <tableColumn id="1369" xr3:uid="{6FEC6EFF-76CD-4991-821D-DF0138EF8BB8}" name="Colonne1328"/>
    <tableColumn id="1370" xr3:uid="{84CB3CA8-22C8-49B9-AAE6-A3CDB17E7541}" name="Colonne1329"/>
    <tableColumn id="1371" xr3:uid="{B0F2E0A7-E3F8-460B-B4A8-3A150BE7728F}" name="Colonne1330"/>
    <tableColumn id="1372" xr3:uid="{B670EDF8-1188-475D-896E-F292E61DA131}" name="Colonne1331"/>
    <tableColumn id="1373" xr3:uid="{103AA82A-CC25-496F-B7BE-D81215F42FA6}" name="Colonne1332"/>
    <tableColumn id="1374" xr3:uid="{803163BC-5CDC-4A29-845F-AABC1639E90F}" name="Colonne1333"/>
    <tableColumn id="1375" xr3:uid="{A3C14E81-A279-4551-ACF3-BFA057A2901F}" name="Colonne1334"/>
    <tableColumn id="1376" xr3:uid="{2E8F2E4D-1D70-415F-BA30-42003B9E8446}" name="Colonne1335"/>
    <tableColumn id="1377" xr3:uid="{5170E7D7-855F-4489-9DA8-3B8E1572280E}" name="Colonne1336"/>
    <tableColumn id="1378" xr3:uid="{E74DF860-1AFA-49C3-ACB3-695DDB52C74F}" name="Colonne1337"/>
    <tableColumn id="1379" xr3:uid="{51B021CC-2FFC-4AA9-B976-6F2825A99A62}" name="Colonne1338"/>
    <tableColumn id="1380" xr3:uid="{CBBAFA1B-6C57-49F9-83A3-7AFA83F29A19}" name="Colonne1339"/>
    <tableColumn id="1381" xr3:uid="{4F6B35F2-44F1-468D-8ADA-4C103818C3EA}" name="Colonne1340"/>
    <tableColumn id="1382" xr3:uid="{BFA26BEF-4B6B-4F96-92E8-3312BCC8B772}" name="Colonne1341"/>
    <tableColumn id="1383" xr3:uid="{C51E5CBB-91CB-4B6F-92A4-FEDE80F54167}" name="Colonne1342"/>
    <tableColumn id="1384" xr3:uid="{143EE37E-1AF5-4E3D-A940-DD5F2C157DD4}" name="Colonne1343"/>
    <tableColumn id="1385" xr3:uid="{8A0A6320-F784-4BB9-8EB3-0D2FC918D2CE}" name="Colonne1344"/>
    <tableColumn id="1386" xr3:uid="{DEF4BF9A-5742-4A4E-AA0D-1F885741B940}" name="Colonne1345"/>
    <tableColumn id="1387" xr3:uid="{9F4DBF33-BD30-4698-A0A7-C6E31670DB5C}" name="Colonne1346"/>
    <tableColumn id="1388" xr3:uid="{08CDAEF2-49F7-45DB-9C96-9343EFD2814C}" name="Colonne1347"/>
    <tableColumn id="1389" xr3:uid="{A3C2003F-7977-44B3-A597-F45AF1955F08}" name="Colonne1348"/>
    <tableColumn id="1390" xr3:uid="{71FCF122-EBD0-4CB5-8436-403C39CEE6F7}" name="Colonne1349"/>
    <tableColumn id="1391" xr3:uid="{E68442B6-5680-4CF5-951D-F480D3B81B99}" name="Colonne1350"/>
    <tableColumn id="1392" xr3:uid="{3E556F54-77AC-49FA-A7EA-F7E6D915FE6E}" name="Colonne1351"/>
    <tableColumn id="1393" xr3:uid="{2B1F0ADE-2C43-4BD6-8430-FE9FFF6F9D55}" name="Colonne1352"/>
    <tableColumn id="1394" xr3:uid="{F82B6079-4767-43A4-9794-071A595111AF}" name="Colonne1353"/>
    <tableColumn id="1395" xr3:uid="{CBB8CA8F-F365-47CC-B7F6-D1229E9D029B}" name="Colonne1354"/>
    <tableColumn id="1396" xr3:uid="{44F1DE7C-14BE-4146-BF6F-39052C937579}" name="Colonne1355"/>
    <tableColumn id="1397" xr3:uid="{B3D350D8-5EEF-4E14-84A0-67A9C9356DF6}" name="Colonne1356"/>
    <tableColumn id="1398" xr3:uid="{C0937DBE-AA63-4967-A442-EAB7169B180F}" name="Colonne1357"/>
    <tableColumn id="1399" xr3:uid="{E0FE10C1-5990-45CD-8418-92F82F1C896E}" name="Colonne1358"/>
    <tableColumn id="1400" xr3:uid="{EB0ED6E8-2257-4B34-9D36-E3424189D22F}" name="Colonne1359"/>
    <tableColumn id="1401" xr3:uid="{D2D577DB-DA21-415A-9825-E06835EAA045}" name="Colonne1360"/>
    <tableColumn id="1402" xr3:uid="{85533EA0-D1F7-4D56-A3F9-E3DA3C6EF3AB}" name="Colonne1361"/>
    <tableColumn id="1403" xr3:uid="{EDFE8540-CB75-4905-8708-52CCE5A79FD6}" name="Colonne1362"/>
    <tableColumn id="1404" xr3:uid="{FBAF926C-3EFC-4EEE-827F-9BC9D75FF69B}" name="Colonne1363"/>
    <tableColumn id="1405" xr3:uid="{B770B00C-666A-4FBA-9077-99636BF36149}" name="Colonne1364"/>
    <tableColumn id="1406" xr3:uid="{959AE5E8-6EAB-4672-A838-A0F80420C757}" name="Colonne1365"/>
    <tableColumn id="1407" xr3:uid="{2979B3CD-5D92-447E-A36A-3127045740BB}" name="Colonne1366"/>
    <tableColumn id="1408" xr3:uid="{22AAD94A-9DB1-41EA-9BF6-0E6369F2D79F}" name="Colonne1367"/>
    <tableColumn id="1409" xr3:uid="{E0E9EC64-A517-4555-9E91-F1C9448EF439}" name="Colonne1368"/>
    <tableColumn id="1410" xr3:uid="{9C758E1B-912A-4D02-91C9-CA356260896E}" name="Colonne1369"/>
    <tableColumn id="1411" xr3:uid="{F47D25B8-6C1A-4056-9AA1-5BD186FEC841}" name="Colonne1370"/>
    <tableColumn id="1412" xr3:uid="{C129F61A-E4B4-4519-917E-73F6D563F294}" name="Colonne1371"/>
    <tableColumn id="1413" xr3:uid="{AA6AE2F8-EC36-4E10-AD10-CC9087324005}" name="Colonne1372"/>
    <tableColumn id="1414" xr3:uid="{BE246712-C7EC-4117-A009-DE8C333F8835}" name="Colonne1373"/>
    <tableColumn id="1415" xr3:uid="{AB1FE504-4F4D-41A3-86BE-EAC6FD59BE7D}" name="Colonne1374"/>
    <tableColumn id="1416" xr3:uid="{ED749F41-5481-4D20-AFC4-D876F5D89B97}" name="Colonne1375"/>
    <tableColumn id="1417" xr3:uid="{BDC75A92-7B19-4179-A236-0014C0E6615D}" name="Colonne1376"/>
    <tableColumn id="1418" xr3:uid="{9096D4B0-4469-42FC-B184-C2892C73EF74}" name="Colonne1377"/>
    <tableColumn id="1419" xr3:uid="{0435AA6A-6D59-41EC-BE2F-BAE0A83BC587}" name="Colonne1378"/>
    <tableColumn id="1420" xr3:uid="{166D2EF9-ABA7-494F-A99E-64BD14F3EAB7}" name="Colonne1379"/>
    <tableColumn id="1421" xr3:uid="{F64A3F61-EBDB-49A0-A1DA-091EDF03287C}" name="Colonne1380"/>
    <tableColumn id="1422" xr3:uid="{3BF96153-CC3A-4872-8FE7-194643E1849F}" name="Colonne1381"/>
    <tableColumn id="1423" xr3:uid="{CD4B936C-B402-437E-8D65-865FD60B74F2}" name="Colonne1382"/>
    <tableColumn id="1424" xr3:uid="{5A64766B-9565-4CB8-8E16-70640FA90F11}" name="Colonne1383"/>
    <tableColumn id="1425" xr3:uid="{ED44E2E1-3995-4099-B291-DAC764E8EB7C}" name="Colonne1384"/>
    <tableColumn id="1426" xr3:uid="{802CF480-5AC7-4EA7-9E79-1AABF586B63A}" name="Colonne1385"/>
    <tableColumn id="1427" xr3:uid="{86923625-AB1D-4BEE-BBEA-CAD4805ABC5D}" name="Colonne1386"/>
    <tableColumn id="1428" xr3:uid="{D82E7A33-0232-474E-8788-C0D892B032D3}" name="Colonne1387"/>
    <tableColumn id="1429" xr3:uid="{8C786555-3912-4B47-8820-4B31CCEADA00}" name="Colonne1388"/>
    <tableColumn id="1430" xr3:uid="{A77BBF29-42F3-43DD-8C5F-DFDB143BECE1}" name="Colonne1389"/>
    <tableColumn id="1431" xr3:uid="{98ACDE1C-B658-4E8A-B089-99480095BAFD}" name="Colonne1390"/>
    <tableColumn id="1432" xr3:uid="{0BED608B-BFC9-471A-BAAA-05A315E0752E}" name="Colonne1391"/>
    <tableColumn id="1433" xr3:uid="{F1317564-AC52-477C-8844-2E90E607EDBC}" name="Colonne1392"/>
    <tableColumn id="1434" xr3:uid="{124FA48C-994E-4703-A880-E1FB15B64668}" name="Colonne1393"/>
    <tableColumn id="1435" xr3:uid="{26878138-E81D-4007-AB80-447C81B4421C}" name="Colonne1394"/>
    <tableColumn id="1436" xr3:uid="{8EF75C43-417A-49CC-AA36-89F2E54F6E26}" name="Colonne1395"/>
    <tableColumn id="1437" xr3:uid="{334F3D5F-EFEA-4653-A690-42107CB052B4}" name="Colonne1396"/>
    <tableColumn id="1438" xr3:uid="{65C1B731-3DF5-475B-9704-7C8A72373E0D}" name="Colonne1397"/>
    <tableColumn id="1439" xr3:uid="{6976DB88-4AE0-4D18-BA9A-E3540B05F4D7}" name="Colonne1398"/>
    <tableColumn id="1440" xr3:uid="{3D0F79BE-DA01-40C2-869D-53415A3BF598}" name="Colonne1399"/>
    <tableColumn id="1441" xr3:uid="{77AD4ED3-5A0A-4B83-8E3A-950BAC0407B7}" name="Colonne1400"/>
    <tableColumn id="1442" xr3:uid="{C8EAA29B-DDE2-43FD-8C0F-AE3886AAC13D}" name="Colonne1401"/>
    <tableColumn id="1443" xr3:uid="{3072A0DF-90FD-4812-9A29-AEA702DF9B26}" name="Colonne1402"/>
    <tableColumn id="1444" xr3:uid="{6B0832F4-1DAF-42BC-99D5-B10793D31642}" name="Colonne1403"/>
    <tableColumn id="1445" xr3:uid="{A696DF67-8E2D-4F67-95C1-36CC257D0CAB}" name="Colonne1404"/>
    <tableColumn id="1446" xr3:uid="{ADDEBC7C-1520-460E-823F-1663323D0641}" name="Colonne1405"/>
    <tableColumn id="1447" xr3:uid="{9DCAA5E6-D8B8-4A4A-B08A-D3F498AD10A6}" name="Colonne1406"/>
    <tableColumn id="1448" xr3:uid="{2E3301E3-6886-4F5A-BABE-B9E77896742A}" name="Colonne1407"/>
    <tableColumn id="1449" xr3:uid="{66E04DA0-B341-4952-AC76-65342F21159C}" name="Colonne1408"/>
    <tableColumn id="1450" xr3:uid="{0830CF1C-1EF1-470D-A097-5B1540194772}" name="Colonne1409"/>
    <tableColumn id="1451" xr3:uid="{E96C7692-17F1-4DE8-84EF-FE06AEE5B407}" name="Colonne1410"/>
    <tableColumn id="1452" xr3:uid="{59DA1B79-8AEC-46EF-8595-DE4928A7AD06}" name="Colonne1411"/>
    <tableColumn id="1453" xr3:uid="{0E66A64C-72E2-4CD0-B811-41BAEFCB546B}" name="Colonne1412"/>
    <tableColumn id="1454" xr3:uid="{E3E3C4B6-5731-43F3-B1AA-B37E37066D20}" name="Colonne1413"/>
    <tableColumn id="1455" xr3:uid="{F5E58375-D055-4294-AD99-090002B765E9}" name="Colonne1414"/>
    <tableColumn id="1456" xr3:uid="{DE15F3C6-41AE-4297-B31E-905C1363F4B6}" name="Colonne1415"/>
    <tableColumn id="1457" xr3:uid="{749498C4-FD61-44B7-A1FA-EB80AE035DB9}" name="Colonne1416"/>
    <tableColumn id="1458" xr3:uid="{98FB8DA4-D4B1-4808-86A9-A49FF605F3E3}" name="Colonne1417"/>
    <tableColumn id="1459" xr3:uid="{E6080064-3655-4707-8647-CF7A4193FB29}" name="Colonne1418"/>
    <tableColumn id="1460" xr3:uid="{D5F901A2-C929-4069-9407-5F309642E2FD}" name="Colonne1419"/>
    <tableColumn id="1461" xr3:uid="{DC192FD4-5DA8-4DE1-B840-292439179391}" name="Colonne1420"/>
    <tableColumn id="1462" xr3:uid="{18B49E6A-A00E-4464-A809-EC6B6D124183}" name="Colonne1421"/>
    <tableColumn id="1463" xr3:uid="{C3EB0FF5-96DC-42E1-B992-B358CAE5ACDD}" name="Colonne1422"/>
    <tableColumn id="1464" xr3:uid="{A5DC9CB7-BA65-4582-B62C-5D0411D78943}" name="Colonne1423"/>
    <tableColumn id="1465" xr3:uid="{DD2D2C00-2799-4DA5-B3F7-67543A6C7952}" name="Colonne1424"/>
    <tableColumn id="1466" xr3:uid="{9B2520D0-DBC9-4DD2-9ECB-12D87C413C29}" name="Colonne1425"/>
    <tableColumn id="1467" xr3:uid="{C0AB37AA-D810-47D6-8977-6CC4DC6A74E4}" name="Colonne1426"/>
    <tableColumn id="1468" xr3:uid="{88199F1B-FAA5-4999-8CB3-8B3EF052AB7B}" name="Colonne1427"/>
    <tableColumn id="1469" xr3:uid="{95CAFC56-8280-47C6-B839-4B92677CB9F2}" name="Colonne1428"/>
    <tableColumn id="1470" xr3:uid="{AB8A1DD6-592E-4979-A2D5-F9484C938B3B}" name="Colonne1429"/>
    <tableColumn id="1471" xr3:uid="{55AC34AC-B8D3-42B0-BF47-90EF713DB415}" name="Colonne1430"/>
    <tableColumn id="1472" xr3:uid="{ACF71A1B-BA54-40FC-9301-3171CDF3E543}" name="Colonne1431"/>
    <tableColumn id="1473" xr3:uid="{2867320F-0493-419C-9BEB-FF9F0127BC25}" name="Colonne1432"/>
    <tableColumn id="1474" xr3:uid="{C447D2AB-0A3E-4B93-8801-A88468E6AC42}" name="Colonne1433"/>
    <tableColumn id="1475" xr3:uid="{8887F60A-5A1F-4D75-9B2A-839A9595FEEB}" name="Colonne1434"/>
    <tableColumn id="1476" xr3:uid="{A8A184EF-906D-4052-AA24-51BA3C82836E}" name="Colonne1435"/>
    <tableColumn id="1477" xr3:uid="{462C6A40-9AC7-4678-A690-9D603DEF212D}" name="Colonne1436"/>
    <tableColumn id="1478" xr3:uid="{BA0F022B-DEEF-4A4C-9586-9032287AB371}" name="Colonne1437"/>
    <tableColumn id="1479" xr3:uid="{F33566F8-DC40-45C3-A7FD-322FFCD2C546}" name="Colonne1438"/>
    <tableColumn id="1480" xr3:uid="{948C923E-BB0C-4F1C-80E9-0AF7EB60AB92}" name="Colonne1439"/>
    <tableColumn id="1481" xr3:uid="{B309AF48-3449-4A91-8B40-8CBD1BF3F46C}" name="Colonne1440"/>
    <tableColumn id="1482" xr3:uid="{C6FDA8BA-3B23-4899-A58F-EF82713D9A58}" name="Colonne1441"/>
    <tableColumn id="1483" xr3:uid="{0E8B2905-8871-4DA8-9AD6-415CB7745011}" name="Colonne1442"/>
    <tableColumn id="1484" xr3:uid="{6E7B0CC7-EE26-4B69-8BBB-F22A7957C6CC}" name="Colonne1443"/>
    <tableColumn id="1485" xr3:uid="{3FD83F8A-534C-469E-A07A-E176C29E73ED}" name="Colonne1444"/>
    <tableColumn id="1486" xr3:uid="{7EC6EC67-3060-448F-8E0E-2F7E5594D6A2}" name="Colonne1445"/>
    <tableColumn id="1487" xr3:uid="{57198006-0DFD-40BC-BCE0-497EBA53F161}" name="Colonne1446"/>
    <tableColumn id="1488" xr3:uid="{58F81909-9391-4537-9DEC-078E0DDFB3A9}" name="Colonne1447"/>
    <tableColumn id="1489" xr3:uid="{30F2D882-5B60-4B45-8DDB-7560F339456F}" name="Colonne1448"/>
    <tableColumn id="1490" xr3:uid="{7D088877-8078-48E0-945F-9FDBA23D201D}" name="Colonne1449"/>
    <tableColumn id="1491" xr3:uid="{641B1A3C-BC16-474E-8E89-B108CC3C15ED}" name="Colonne1450"/>
    <tableColumn id="1492" xr3:uid="{F3C755A8-5350-44EE-A013-2DF07D086053}" name="Colonne1451"/>
    <tableColumn id="1493" xr3:uid="{390AEC09-191E-4E69-9E18-3503B9F576CB}" name="Colonne1452"/>
    <tableColumn id="1494" xr3:uid="{CBF1FD4A-D717-4EF7-86B7-371692410C8E}" name="Colonne1453"/>
    <tableColumn id="1495" xr3:uid="{D9E89C12-05E5-465A-80D1-9ECD02830BF8}" name="Colonne1454"/>
    <tableColumn id="1496" xr3:uid="{F5888C7C-BACC-4784-A5E3-FEBA5EBA181E}" name="Colonne1455"/>
    <tableColumn id="1497" xr3:uid="{CC3A7D27-4CF6-4ED0-B2C6-03F327C43EC3}" name="Colonne1456"/>
    <tableColumn id="1498" xr3:uid="{7B8BC3BE-9D1B-4536-87FB-AC6ABDA1F3C9}" name="Colonne1457"/>
    <tableColumn id="1499" xr3:uid="{EE94F681-56DC-439B-B38F-13FA1C72E4DF}" name="Colonne1458"/>
    <tableColumn id="1500" xr3:uid="{0CF3537B-DD5B-4F60-BC83-0D49D37F041E}" name="Colonne1459"/>
    <tableColumn id="1501" xr3:uid="{F7A95367-AE2C-4D0E-BFE8-B04C7661548E}" name="Colonne1460"/>
    <tableColumn id="1502" xr3:uid="{3615AEE9-6572-4DA4-ADF0-EF23228EC758}" name="Colonne1461"/>
    <tableColumn id="1503" xr3:uid="{6801ED52-159E-4FE4-8121-AB3B5C55B0CB}" name="Colonne1462"/>
    <tableColumn id="1504" xr3:uid="{1991EB70-D0FD-4C13-99AB-99D63E017211}" name="Colonne1463"/>
    <tableColumn id="1505" xr3:uid="{6543C006-3210-443D-AC11-C67EA26C0E4E}" name="Colonne1464"/>
    <tableColumn id="1506" xr3:uid="{BAA04044-1AEF-40ED-BA5E-638888BC30D8}" name="Colonne1465"/>
    <tableColumn id="1507" xr3:uid="{D36B3002-9B3C-409B-9793-6908B3A8C496}" name="Colonne1466"/>
    <tableColumn id="1508" xr3:uid="{FC844E24-2D3E-4DA5-939C-976BB87B1A7E}" name="Colonne1467"/>
    <tableColumn id="1509" xr3:uid="{F21857E9-B2A0-4FFF-A157-19B3C5A3118F}" name="Colonne1468"/>
    <tableColumn id="1510" xr3:uid="{E5EE46AE-B2FF-4723-A53F-AB514B3D214A}" name="Colonne1469"/>
    <tableColumn id="1511" xr3:uid="{567A301F-603B-41AA-8A02-52C046816E32}" name="Colonne1470"/>
    <tableColumn id="1512" xr3:uid="{EA3AF9E0-31D1-4315-951F-F79B8082F009}" name="Colonne1471"/>
    <tableColumn id="1513" xr3:uid="{5516184E-D186-4F28-9874-F5918F5FCC7E}" name="Colonne1472"/>
    <tableColumn id="1514" xr3:uid="{3F6E20CE-EDC4-4E8E-851F-B8A4E0597E1A}" name="Colonne1473"/>
    <tableColumn id="1515" xr3:uid="{98B77ADD-15BF-4C65-B76F-EF13A7FA82E6}" name="Colonne1474"/>
    <tableColumn id="1516" xr3:uid="{E669188B-3912-4758-B088-B147D3B8A621}" name="Colonne1475"/>
    <tableColumn id="1517" xr3:uid="{13508F8B-85D3-417B-80DB-2D0E509EC7D9}" name="Colonne1476"/>
    <tableColumn id="1518" xr3:uid="{6C268309-D58D-4164-AF2B-19F3F37B4B22}" name="Colonne1477"/>
    <tableColumn id="1519" xr3:uid="{C7136B99-47A7-49CA-A6E6-766A405A0867}" name="Colonne1478"/>
    <tableColumn id="1520" xr3:uid="{0D79C5F6-4E12-457D-AC9D-6199EE742601}" name="Colonne1479"/>
    <tableColumn id="1521" xr3:uid="{4852A05B-77D1-466F-8A5D-70636A5CF5DE}" name="Colonne1480"/>
    <tableColumn id="1522" xr3:uid="{5AAFB9F3-C407-4D1B-AF28-BCA172A298C7}" name="Colonne1481"/>
    <tableColumn id="1523" xr3:uid="{C5463162-8DDB-46E5-92F4-4580D8752522}" name="Colonne1482"/>
    <tableColumn id="1524" xr3:uid="{95CE3CAE-89D9-46DC-8D28-C3D5AAE8E47B}" name="Colonne1483"/>
    <tableColumn id="1525" xr3:uid="{7C70CF1A-ABE7-4087-A90A-6B24B7D8342C}" name="Colonne1484"/>
    <tableColumn id="1526" xr3:uid="{5A103AFE-CA55-4EB6-8620-5C968F30C26F}" name="Colonne1485"/>
    <tableColumn id="1527" xr3:uid="{C55771EC-6104-47A3-A70F-24D3440952EE}" name="Colonne1486"/>
    <tableColumn id="1528" xr3:uid="{46C41D81-65B0-41FF-8FB9-5F88258B39DA}" name="Colonne1487"/>
    <tableColumn id="1529" xr3:uid="{6B17C336-113C-42AD-B5C7-2EF0B2F980C8}" name="Colonne1488"/>
    <tableColumn id="1530" xr3:uid="{DEC3C71A-2E86-424D-A2F6-A919E8830D5A}" name="Colonne1489"/>
    <tableColumn id="1531" xr3:uid="{E83061EC-1944-4923-9AD0-660096D0E6A2}" name="Colonne1490"/>
    <tableColumn id="1532" xr3:uid="{06F3AD27-175F-4DBC-8A06-8FC86178EFB9}" name="Colonne1491"/>
    <tableColumn id="1533" xr3:uid="{8FC582EE-2178-4649-A961-F033B56567D7}" name="Colonne1492"/>
    <tableColumn id="1534" xr3:uid="{6535207A-C661-4822-9E69-F4683E714292}" name="Colonne1493"/>
    <tableColumn id="1535" xr3:uid="{6549A569-EF2F-4976-8E00-C1AD5956ABC4}" name="Colonne1494"/>
    <tableColumn id="1536" xr3:uid="{94CAE5AE-45AC-4606-9336-5687E902B2BB}" name="Colonne1495"/>
    <tableColumn id="1537" xr3:uid="{6F62BE09-BC08-43F9-B268-2F8E05BEC5A5}" name="Colonne1496"/>
    <tableColumn id="1538" xr3:uid="{7FEA30DF-101B-43AF-82FF-9093E6A3AE3A}" name="Colonne1497"/>
    <tableColumn id="1539" xr3:uid="{D9FB4D5F-356A-4F2A-8FEF-599838EC3F8B}" name="Colonne1498"/>
    <tableColumn id="1540" xr3:uid="{13347666-141B-43F9-B4A7-234724BFD421}" name="Colonne1499"/>
    <tableColumn id="1541" xr3:uid="{E52F82E5-0F08-4AC5-9579-A1CDF61CF6BA}" name="Colonne1500"/>
    <tableColumn id="1542" xr3:uid="{DAD67497-3083-4F3A-AB0F-7EB13D35DC65}" name="Colonne1501"/>
    <tableColumn id="1543" xr3:uid="{06B4A575-37AF-429C-938A-0F5EA0B24C13}" name="Colonne1502"/>
    <tableColumn id="1544" xr3:uid="{48495A18-12DF-4F20-BE87-813115350D09}" name="Colonne1503"/>
    <tableColumn id="1545" xr3:uid="{D7215FC7-CDE7-4B52-88B5-524F7456FC94}" name="Colonne1504"/>
    <tableColumn id="1546" xr3:uid="{37160197-2BBB-41C3-A4D4-6ACDC3678E68}" name="Colonne1505"/>
    <tableColumn id="1547" xr3:uid="{9330D23B-DB45-487E-B3D7-FF07A2CD767A}" name="Colonne1506"/>
    <tableColumn id="1548" xr3:uid="{A4C1BF3F-8D18-4F04-80E5-B39200F932BD}" name="Colonne1507"/>
    <tableColumn id="1549" xr3:uid="{028ED39B-EBF3-4748-9EA9-8AB77C5D06B2}" name="Colonne1508"/>
    <tableColumn id="1550" xr3:uid="{D81C3243-CA4A-482A-9498-9449B0000E50}" name="Colonne1509"/>
    <tableColumn id="1551" xr3:uid="{C89B1945-ECE9-4708-8C8B-29F767B69B11}" name="Colonne1510"/>
    <tableColumn id="1552" xr3:uid="{09BCD658-A06F-4EDA-8444-68CB6BF50875}" name="Colonne1511"/>
    <tableColumn id="1553" xr3:uid="{DE3B78FF-1A12-4714-B492-C04AD429DBB2}" name="Colonne1512"/>
    <tableColumn id="1554" xr3:uid="{B8A58895-698B-491E-8BC9-ED5F6923505B}" name="Colonne1513"/>
    <tableColumn id="1555" xr3:uid="{BDA353E0-FCC8-4884-AFEC-68AE16CB2467}" name="Colonne1514"/>
    <tableColumn id="1556" xr3:uid="{8D21E332-00BE-400A-AF0B-0C188412E0F6}" name="Colonne1515"/>
    <tableColumn id="1557" xr3:uid="{657C74C0-7918-4C65-A39B-311A9C166C7F}" name="Colonne1516"/>
    <tableColumn id="1558" xr3:uid="{B3B45D83-212B-4686-973D-2DB05B782019}" name="Colonne1517"/>
    <tableColumn id="1559" xr3:uid="{2463CB9C-20D1-4790-93BC-367EBDA2D913}" name="Colonne1518"/>
    <tableColumn id="1560" xr3:uid="{47B2F922-1F7A-434F-AF3B-61AFD1F23D1E}" name="Colonne1519"/>
    <tableColumn id="1561" xr3:uid="{16A6CB34-5CAD-44A0-81D6-E2EC219ACF63}" name="Colonne1520"/>
    <tableColumn id="1562" xr3:uid="{032422AB-490C-4823-81C1-EEE3CED4C9A3}" name="Colonne1521"/>
    <tableColumn id="1563" xr3:uid="{274D9CA6-ED66-465E-BEF9-C3D8A85C16A5}" name="Colonne1522"/>
    <tableColumn id="1564" xr3:uid="{7F10C6A1-ABE4-42A2-8067-A80CC09255D4}" name="Colonne1523"/>
    <tableColumn id="1565" xr3:uid="{F6CD638A-B29F-4B0A-9A56-770FC23E2C75}" name="Colonne1524"/>
    <tableColumn id="1566" xr3:uid="{EE8E74BD-A810-4942-A34F-EA049E6A6EF6}" name="Colonne1525"/>
    <tableColumn id="1567" xr3:uid="{EC1FC46E-C783-4E23-B5AE-402B0AD10CD5}" name="Colonne1526"/>
    <tableColumn id="1568" xr3:uid="{9B272397-C1DA-4E62-AC6E-9AC1958D83EB}" name="Colonne1527"/>
    <tableColumn id="1569" xr3:uid="{43240B5A-DF1D-40FF-8504-5B153B06C542}" name="Colonne1528"/>
    <tableColumn id="1570" xr3:uid="{537DC1E3-6DC5-4C3E-94A5-31962F3B70E7}" name="Colonne1529"/>
    <tableColumn id="1571" xr3:uid="{EBC2ACC7-904F-4B99-BC17-8CBC7DE7656A}" name="Colonne1530"/>
    <tableColumn id="1572" xr3:uid="{6C09773B-C365-4781-8B2C-A6609CF8C93F}" name="Colonne1531"/>
    <tableColumn id="1573" xr3:uid="{5FCF1F44-6A7E-420D-800C-958C0159BEE3}" name="Colonne1532"/>
    <tableColumn id="1574" xr3:uid="{18FF1223-3549-4850-BA35-F20C6358A1E6}" name="Colonne1533"/>
    <tableColumn id="1575" xr3:uid="{F168E2AE-6F64-4779-BA6E-14C9F0C6A3F3}" name="Colonne1534"/>
    <tableColumn id="1576" xr3:uid="{BE84E8F2-96B7-46A5-A2F2-AA56B56D7E37}" name="Colonne1535"/>
    <tableColumn id="1577" xr3:uid="{80C27521-9053-466E-A518-C26380F948DC}" name="Colonne1536"/>
    <tableColumn id="1578" xr3:uid="{C25333EF-72D1-4A71-B232-D8B6F98BC504}" name="Colonne1537"/>
    <tableColumn id="1579" xr3:uid="{6C6A2DC3-CC89-4EB6-8D3F-E1160FD4C6E1}" name="Colonne1538"/>
    <tableColumn id="1580" xr3:uid="{89A5322E-4E66-41CB-A1B7-BAE927F5F77D}" name="Colonne1539"/>
    <tableColumn id="1581" xr3:uid="{6F59EBA7-2E4D-4A5A-A010-1BFC812FB9D6}" name="Colonne1540"/>
    <tableColumn id="1582" xr3:uid="{EC74B714-C1EC-4B41-AC9B-54863300CD33}" name="Colonne1541"/>
    <tableColumn id="1583" xr3:uid="{FA45E596-7BBD-41CF-B635-0806C44A0095}" name="Colonne1542"/>
    <tableColumn id="1584" xr3:uid="{2C0C09A5-3557-4345-9B90-09F9CFFF5540}" name="Colonne1543"/>
    <tableColumn id="1585" xr3:uid="{FB594691-51F9-4CD0-AA17-AE415B23FEDD}" name="Colonne1544"/>
    <tableColumn id="1586" xr3:uid="{BFA77CE3-AC79-4283-89FD-C3870A85E09C}" name="Colonne1545"/>
    <tableColumn id="1587" xr3:uid="{B8A7D127-7469-4CCE-801A-2EE828ABD880}" name="Colonne1546"/>
    <tableColumn id="1588" xr3:uid="{A0A451E3-FE26-42D4-93C5-2DCEDA4A82CD}" name="Colonne1547"/>
    <tableColumn id="1589" xr3:uid="{4B155837-497B-4CA3-9A59-39FECAAE3412}" name="Colonne1548"/>
    <tableColumn id="1590" xr3:uid="{B4D8740C-C451-4279-816F-C954F7A2F3DF}" name="Colonne1549"/>
    <tableColumn id="1591" xr3:uid="{ABE66477-E807-4D6B-88F2-0A85A8794639}" name="Colonne1550"/>
    <tableColumn id="1592" xr3:uid="{7EA3838E-AC02-44CB-82D5-F1E42001D8E4}" name="Colonne1551"/>
    <tableColumn id="1593" xr3:uid="{C0E1095E-CBF4-41F1-8ECF-80DD8583125F}" name="Colonne1552"/>
    <tableColumn id="1594" xr3:uid="{176F6271-8E89-42B7-B274-11B8E3BE3471}" name="Colonne1553"/>
    <tableColumn id="1595" xr3:uid="{E63E1D3C-83AD-4616-89CA-415F86159E21}" name="Colonne1554"/>
    <tableColumn id="1596" xr3:uid="{95A2E0D8-E558-48FE-A23F-B3420BC2C053}" name="Colonne1555"/>
    <tableColumn id="1597" xr3:uid="{8C77FA9B-7D03-44BF-A283-2247FD110F0A}" name="Colonne1556"/>
    <tableColumn id="1598" xr3:uid="{274BC352-1257-4F16-B45E-14D29C310F96}" name="Colonne1557"/>
    <tableColumn id="1599" xr3:uid="{687793C4-C796-44FE-971B-26D1C6D8A68A}" name="Colonne1558"/>
    <tableColumn id="1600" xr3:uid="{90D8B333-E6E0-4853-B151-4C245D5B760A}" name="Colonne1559"/>
    <tableColumn id="1601" xr3:uid="{0FCFA7A7-B22F-45B4-8B34-F0A9CBF47842}" name="Colonne1560"/>
    <tableColumn id="1602" xr3:uid="{F2B5F254-EEA2-45E4-AD4D-3C4E35584DEF}" name="Colonne1561"/>
    <tableColumn id="1603" xr3:uid="{78722797-9F39-4E0D-9E19-A102987E8F37}" name="Colonne1562"/>
    <tableColumn id="1604" xr3:uid="{B8A42C34-8CB4-4C45-97DD-5BFA33EEBC89}" name="Colonne1563"/>
    <tableColumn id="1605" xr3:uid="{0753AA06-3E86-4301-8C7E-1D41CD089940}" name="Colonne1564"/>
    <tableColumn id="1606" xr3:uid="{DF174F84-26D7-4824-984D-81B1710F4908}" name="Colonne1565"/>
    <tableColumn id="1607" xr3:uid="{1993D45B-6C3D-4238-BFE1-8DF82E58844D}" name="Colonne1566"/>
    <tableColumn id="1608" xr3:uid="{7F1E5DC5-6DD0-443B-94BA-3700AB25D06C}" name="Colonne1567"/>
    <tableColumn id="1609" xr3:uid="{5E831DCE-5254-4FE8-8925-C61EAF122551}" name="Colonne1568"/>
    <tableColumn id="1610" xr3:uid="{F659A08E-0C9B-4894-A3B9-66FF274EE475}" name="Colonne1569"/>
    <tableColumn id="1611" xr3:uid="{7BDB1DF0-5856-4E05-8CE5-BE149DC2B3F9}" name="Colonne1570"/>
    <tableColumn id="1612" xr3:uid="{00BE80EF-1CF2-44FE-84E8-156A06E5BA2C}" name="Colonne1571"/>
    <tableColumn id="1613" xr3:uid="{2FFD0B63-198D-4465-BB53-FB30A8F3815E}" name="Colonne1572"/>
    <tableColumn id="1614" xr3:uid="{3E7B1117-64F0-4CC1-9281-8A8B736AA19A}" name="Colonne1573"/>
    <tableColumn id="1615" xr3:uid="{29FAD1F5-CC42-4D3F-BB96-5D45EEB6ED30}" name="Colonne1574"/>
    <tableColumn id="1616" xr3:uid="{D76268BF-C4EF-4432-AFF5-0115E64095EC}" name="Colonne1575"/>
    <tableColumn id="1617" xr3:uid="{78C45712-BCFC-48B9-AC8D-61B8A29BFC61}" name="Colonne1576"/>
    <tableColumn id="1618" xr3:uid="{4D2398EE-40FA-4F3D-8FCF-79FFB0F285C0}" name="Colonne1577"/>
    <tableColumn id="1619" xr3:uid="{648974C2-F287-4A42-9914-79E9E9D5D78E}" name="Colonne1578"/>
    <tableColumn id="1620" xr3:uid="{02F9F72D-8AB7-41E4-BD5A-57E5E0D69BF2}" name="Colonne1579"/>
    <tableColumn id="1621" xr3:uid="{EAFC02E0-A96F-49A8-BE51-97DB5EB5AF9A}" name="Colonne1580"/>
    <tableColumn id="1622" xr3:uid="{C92F0795-547F-4F97-B89A-A671644EEF22}" name="Colonne1581"/>
    <tableColumn id="1623" xr3:uid="{F83FB413-AEEF-45F4-B95F-F64136B9D6DD}" name="Colonne1582"/>
    <tableColumn id="1624" xr3:uid="{606A977B-8FA7-4270-B1D5-9DE7EBB25CCA}" name="Colonne1583"/>
    <tableColumn id="1625" xr3:uid="{7A851D6D-CE30-4A36-8553-8BA1CDA00DB9}" name="Colonne1584"/>
    <tableColumn id="1626" xr3:uid="{3353F6DF-99D9-489B-964E-AF019C5BABEE}" name="Colonne1585"/>
    <tableColumn id="1627" xr3:uid="{AA5A7B9B-69C9-4CC4-A9B9-415ABCB24CFD}" name="Colonne1586"/>
    <tableColumn id="1628" xr3:uid="{BD6EDA5F-749D-4426-8F8A-B3EFB35B2C38}" name="Colonne1587"/>
    <tableColumn id="1629" xr3:uid="{02C54663-2AE1-4E3D-A90D-84206DC35628}" name="Colonne1588"/>
    <tableColumn id="1630" xr3:uid="{1FE2E0B7-04C0-48DF-8DB6-0B8EED8F0C31}" name="Colonne1589"/>
    <tableColumn id="1631" xr3:uid="{2DDDCF07-9367-4738-8917-4C279155DD4C}" name="Colonne1590"/>
    <tableColumn id="1632" xr3:uid="{E8704F48-7D1E-40FD-ADEC-163325D8C5E3}" name="Colonne1591"/>
    <tableColumn id="1633" xr3:uid="{C78AF443-1625-4964-913A-896169895D7B}" name="Colonne1592"/>
    <tableColumn id="1634" xr3:uid="{ACB639C9-FC82-4BC4-AE3D-9D8E821051A9}" name="Colonne1593"/>
    <tableColumn id="1635" xr3:uid="{12B35BD5-2E93-4D1A-84DD-29F2A9FEE132}" name="Colonne1594"/>
    <tableColumn id="1636" xr3:uid="{5CBDD2E0-4A18-43C9-8FA4-D16B1DEABA17}" name="Colonne1595"/>
    <tableColumn id="1637" xr3:uid="{E0D78AA7-76CE-4681-AECD-F1DCBD2E5B1E}" name="Colonne1596"/>
    <tableColumn id="1638" xr3:uid="{9703A28A-B3BA-4AAF-B3ED-BE24A18407A2}" name="Colonne1597"/>
    <tableColumn id="1639" xr3:uid="{D297EB1B-029A-4C74-9667-BFE48D6D7224}" name="Colonne1598"/>
    <tableColumn id="1640" xr3:uid="{4B21E616-71BB-4768-9209-DB40DAC2803B}" name="Colonne1599"/>
    <tableColumn id="1641" xr3:uid="{3131698F-8253-4C72-8A71-1CE5038E549B}" name="Colonne1600"/>
    <tableColumn id="1642" xr3:uid="{47201DE5-9424-4070-B8FE-688911E69925}" name="Colonne1601"/>
    <tableColumn id="1643" xr3:uid="{91E52163-AAD1-4708-8D3E-C50C304E7999}" name="Colonne1602"/>
    <tableColumn id="1644" xr3:uid="{D48CA72B-021A-4FF4-87D9-6109C4FEE6A2}" name="Colonne1603"/>
    <tableColumn id="1645" xr3:uid="{59CCC1A0-16D1-420B-A8A3-5BB6A5BE6FA9}" name="Colonne1604"/>
    <tableColumn id="1646" xr3:uid="{DB237EC0-A642-4BB9-9929-67D4BE01BE8F}" name="Colonne1605"/>
    <tableColumn id="1647" xr3:uid="{FE042A9A-C330-4926-BC65-AFD8ADE3E377}" name="Colonne1606"/>
    <tableColumn id="1648" xr3:uid="{7149A2DF-D811-4F90-AD6D-9477C212F493}" name="Colonne1607"/>
    <tableColumn id="1649" xr3:uid="{5951D1FC-703E-471A-BD43-17CD0F1B9C46}" name="Colonne1608"/>
    <tableColumn id="1650" xr3:uid="{1C38E4D6-CA76-4BE9-9953-9946807941E9}" name="Colonne1609"/>
    <tableColumn id="1651" xr3:uid="{757F2C0C-135B-49C3-B022-477E726E9D43}" name="Colonne1610"/>
    <tableColumn id="1652" xr3:uid="{3AC684F1-4641-479E-85F1-9D68DBF58B2A}" name="Colonne1611"/>
    <tableColumn id="1653" xr3:uid="{204FFAAB-C524-4B15-BB0D-601AF8FACB35}" name="Colonne1612"/>
    <tableColumn id="1654" xr3:uid="{40BDF7A2-AE39-425D-A129-8EA7B4BDDEA0}" name="Colonne1613"/>
    <tableColumn id="1655" xr3:uid="{15ECAFFF-A689-4E8B-8633-87F1E041DF2A}" name="Colonne1614"/>
    <tableColumn id="1656" xr3:uid="{D3893864-8946-4D31-AB21-113C9E55834E}" name="Colonne1615"/>
    <tableColumn id="1657" xr3:uid="{1B530414-6B07-49D1-92C3-F3582D328FF3}" name="Colonne1616"/>
    <tableColumn id="1658" xr3:uid="{2A664A46-DC61-49DA-B60C-712EDC9631D6}" name="Colonne1617"/>
    <tableColumn id="1659" xr3:uid="{7B315AEE-D58E-41BE-9B53-132784C8C560}" name="Colonne1618"/>
    <tableColumn id="1660" xr3:uid="{A3E100C8-6FB0-4A5B-A6DB-186088C95694}" name="Colonne1619"/>
    <tableColumn id="1661" xr3:uid="{7ED6F879-53B3-4AB6-9BB7-916BBCBFCAB8}" name="Colonne1620"/>
    <tableColumn id="1662" xr3:uid="{A24E9379-9A39-4E0E-902E-3B636734B0DA}" name="Colonne1621"/>
    <tableColumn id="1663" xr3:uid="{DDE7D0C1-D318-4BF7-B539-B9FDFF2356A8}" name="Colonne1622"/>
    <tableColumn id="1664" xr3:uid="{6A78BC30-BD60-488D-8B91-9C2D4517016D}" name="Colonne1623"/>
    <tableColumn id="1665" xr3:uid="{1D6FF08B-54B6-4BB6-B175-ABA58DC9E961}" name="Colonne1624"/>
    <tableColumn id="1666" xr3:uid="{2224C60A-669C-4B3E-81F3-71E94D51AACE}" name="Colonne1625"/>
    <tableColumn id="1667" xr3:uid="{188ABBB8-EB8C-454F-A2B1-A4997BA06D51}" name="Colonne1626"/>
    <tableColumn id="1668" xr3:uid="{1C1DC49C-6D26-4119-A7BD-04C95C886C14}" name="Colonne1627"/>
    <tableColumn id="1669" xr3:uid="{7B7FFFF0-54C0-4216-AA22-049B5984822B}" name="Colonne1628"/>
    <tableColumn id="1670" xr3:uid="{72FD3A62-25B3-48AF-9BD4-AECBF659ECBA}" name="Colonne1629"/>
    <tableColumn id="1671" xr3:uid="{85C392D9-35E9-484A-B695-F7FE5D2A251B}" name="Colonne1630"/>
    <tableColumn id="1672" xr3:uid="{F4543CAB-D761-40F3-8B82-7FE21714DFD7}" name="Colonne1631"/>
    <tableColumn id="1673" xr3:uid="{759CD1A8-7F9A-442E-A12F-026F8DC33873}" name="Colonne1632"/>
    <tableColumn id="1674" xr3:uid="{44E9A416-1CDD-41FF-912C-C11281199768}" name="Colonne1633"/>
    <tableColumn id="1675" xr3:uid="{077BD056-5909-4178-B1B9-EBB5C2E4ACB4}" name="Colonne1634"/>
    <tableColumn id="1676" xr3:uid="{AA014430-08EE-448A-933F-2B3E8C9A6876}" name="Colonne1635"/>
    <tableColumn id="1677" xr3:uid="{779D7DE9-6A96-4749-8820-7EF0C0B5EEE6}" name="Colonne1636"/>
    <tableColumn id="1678" xr3:uid="{26BCAC17-7F44-4768-A5D7-0A4C9A82A137}" name="Colonne1637"/>
    <tableColumn id="1679" xr3:uid="{11A09C27-62F6-40E3-993E-195D682F9795}" name="Colonne1638"/>
    <tableColumn id="1680" xr3:uid="{2FAB1668-D37C-4868-98CE-3F1EE8137FF6}" name="Colonne1639"/>
    <tableColumn id="1681" xr3:uid="{45ADDBF9-7D34-48BB-884F-1C59A0BC8753}" name="Colonne1640"/>
    <tableColumn id="1682" xr3:uid="{E54F3F40-B68C-42B3-B755-D6B43B6F3C22}" name="Colonne1641"/>
    <tableColumn id="1683" xr3:uid="{48E3415B-5674-4876-BEDC-DBD418C381E0}" name="Colonne1642"/>
    <tableColumn id="1684" xr3:uid="{09A163A1-CC9B-4232-937D-5CD42426B761}" name="Colonne1643"/>
    <tableColumn id="1685" xr3:uid="{30DD1D5A-23C3-4E40-B9AA-4E56C759895D}" name="Colonne1644"/>
    <tableColumn id="1686" xr3:uid="{96815909-6531-4252-8269-903885DACA27}" name="Colonne1645"/>
    <tableColumn id="1687" xr3:uid="{46789E05-642F-4257-99B8-4BD8F8B6BAA5}" name="Colonne1646"/>
    <tableColumn id="1688" xr3:uid="{F29D7C0B-D679-4621-BCCC-A163F1E41C8B}" name="Colonne1647"/>
    <tableColumn id="1689" xr3:uid="{8E002D0D-4497-443E-8CD0-83C20ABAA4EC}" name="Colonne1648"/>
    <tableColumn id="1690" xr3:uid="{4A87F8D0-C5E0-44B8-AED2-DCDD341450F5}" name="Colonne1649"/>
    <tableColumn id="1691" xr3:uid="{DD38EDFF-0BC5-447D-9500-DD529165B372}" name="Colonne1650"/>
    <tableColumn id="1692" xr3:uid="{0F86D474-7314-4E1F-812C-6F8F72DF88C6}" name="Colonne1651"/>
    <tableColumn id="1693" xr3:uid="{1F9147C6-CBA1-43AC-BF07-BB5AB5A58635}" name="Colonne1652"/>
    <tableColumn id="1694" xr3:uid="{4949F35B-0C2C-4E49-9A58-D083CE4ABCCB}" name="Colonne1653"/>
    <tableColumn id="1695" xr3:uid="{87D31D5D-1A0A-4873-AB31-D1EC27BD1553}" name="Colonne1654"/>
    <tableColumn id="1696" xr3:uid="{E115682D-F198-44E1-ABE7-75B50B376039}" name="Colonne1655"/>
    <tableColumn id="1697" xr3:uid="{10346539-02A1-4B37-BE26-36B63CF8E738}" name="Colonne1656"/>
    <tableColumn id="1698" xr3:uid="{11D8E993-E0BA-4FDC-B02D-8684958B9E45}" name="Colonne1657"/>
    <tableColumn id="1699" xr3:uid="{354620E4-E409-4D90-806F-4940A79044E8}" name="Colonne1658"/>
    <tableColumn id="1700" xr3:uid="{98EA2F15-A4B9-4E62-B645-AC0E53840B4C}" name="Colonne1659"/>
    <tableColumn id="1701" xr3:uid="{D1C69053-EAE3-4680-9403-792233C9638C}" name="Colonne1660"/>
    <tableColumn id="1702" xr3:uid="{93BA4A43-8BBC-4857-8F34-9797CDAB55AD}" name="Colonne1661"/>
    <tableColumn id="1703" xr3:uid="{DFD12704-EC62-43ED-A037-9892AE2D7B46}" name="Colonne1662"/>
    <tableColumn id="1704" xr3:uid="{5A1AF5BD-7604-4D53-92FC-B9C1CF77B8A8}" name="Colonne1663"/>
    <tableColumn id="1705" xr3:uid="{531C8AD2-0EA0-4B3F-98D6-0DDB8CB0957C}" name="Colonne1664"/>
    <tableColumn id="1706" xr3:uid="{DFB05FCC-89A2-4D2F-9798-2EA8DE3094DB}" name="Colonne1665"/>
    <tableColumn id="1707" xr3:uid="{B0FA8644-3E90-489D-96C0-2514BAD74808}" name="Colonne1666"/>
    <tableColumn id="1708" xr3:uid="{D2916988-CC94-4F18-B934-BEB61463B36A}" name="Colonne1667"/>
    <tableColumn id="1709" xr3:uid="{5E8E9F2C-7622-4194-817A-B294C5395B93}" name="Colonne1668"/>
    <tableColumn id="1710" xr3:uid="{43DD3DCC-1CCD-4385-851E-AEF40436B573}" name="Colonne1669"/>
    <tableColumn id="1711" xr3:uid="{9217710A-E2FB-4A18-AB54-434BCD88689C}" name="Colonne1670"/>
    <tableColumn id="1712" xr3:uid="{D6E809BB-D542-40A3-B602-B03AD6110A8C}" name="Colonne1671"/>
    <tableColumn id="1713" xr3:uid="{ABCF5187-F043-4CEB-91E7-6DBC57C155B5}" name="Colonne1672"/>
    <tableColumn id="1714" xr3:uid="{ED4A3118-EE10-489E-A838-CF907F19F5ED}" name="Colonne1673"/>
    <tableColumn id="1715" xr3:uid="{69EB7526-C81D-4FEF-86AA-CD0A88A61111}" name="Colonne1674"/>
    <tableColumn id="1716" xr3:uid="{19EBFDF0-78E1-4552-B785-0D1B2512294F}" name="Colonne1675"/>
    <tableColumn id="1717" xr3:uid="{F973286D-4799-44EC-A2E4-4A5D5FD7445E}" name="Colonne1676"/>
    <tableColumn id="1718" xr3:uid="{2363A5BB-F274-44D0-AACA-F985D0D3FE10}" name="Colonne1677"/>
    <tableColumn id="1719" xr3:uid="{1643383C-8F47-4D1C-BA34-36E98C070DE7}" name="Colonne1678"/>
    <tableColumn id="1720" xr3:uid="{C16037E3-EC7D-4071-8FE4-70E256271BF7}" name="Colonne1679"/>
    <tableColumn id="1721" xr3:uid="{78B9F999-3F1E-439C-8F76-947CE56DE010}" name="Colonne1680"/>
    <tableColumn id="1722" xr3:uid="{192E5146-6E26-4433-8F12-10340E28A5C2}" name="Colonne1681"/>
    <tableColumn id="1723" xr3:uid="{428FD499-DB8C-4B2D-9933-E951B081D705}" name="Colonne1682"/>
    <tableColumn id="1724" xr3:uid="{B2CB28AD-32DB-4118-B099-E2ADF3005795}" name="Colonne1683"/>
    <tableColumn id="1725" xr3:uid="{104E30EF-866F-477A-9583-75239A31FC34}" name="Colonne1684"/>
    <tableColumn id="1726" xr3:uid="{3DD8794B-6CDA-4794-BA5C-7DE2FE18CAEC}" name="Colonne1685"/>
    <tableColumn id="1727" xr3:uid="{0584C7C7-1BA5-4EC0-B665-274E4C58977A}" name="Colonne1686"/>
    <tableColumn id="1728" xr3:uid="{18A46306-C5D1-43D4-963B-3F2379441425}" name="Colonne1687"/>
    <tableColumn id="1729" xr3:uid="{7B80B1F3-1BD3-45F7-BEBA-26E8548BF10A}" name="Colonne1688"/>
    <tableColumn id="1730" xr3:uid="{7A35B6C7-1579-4F7F-A028-CB7562B436AB}" name="Colonne1689"/>
    <tableColumn id="1731" xr3:uid="{E54C777E-6A6D-48F1-B766-190DF430808F}" name="Colonne1690"/>
    <tableColumn id="1732" xr3:uid="{0637BC0C-702B-4EA9-9405-4EA445AF4AFB}" name="Colonne1691"/>
    <tableColumn id="1733" xr3:uid="{F404A1E2-680B-49F1-92EE-46F0ABE0096A}" name="Colonne1692"/>
    <tableColumn id="1734" xr3:uid="{9A455587-255D-4CFA-AB92-13B920F26760}" name="Colonne1693"/>
    <tableColumn id="1735" xr3:uid="{7D70792E-E842-456C-BEC4-617901976E78}" name="Colonne1694"/>
    <tableColumn id="1736" xr3:uid="{7EDE194A-1532-4B5C-9E7B-C9348F9B8EFE}" name="Colonne1695"/>
    <tableColumn id="1737" xr3:uid="{A914A803-2F84-4F64-B37F-3DBBBC4C6E95}" name="Colonne1696"/>
    <tableColumn id="1738" xr3:uid="{2FB1E336-6924-43B0-A3B7-321FA40A102D}" name="Colonne1697"/>
    <tableColumn id="1739" xr3:uid="{E69C7947-5656-4EA5-B873-53CFC2534C9F}" name="Colonne1698"/>
    <tableColumn id="1740" xr3:uid="{6E23570B-5FE7-4D5D-882E-5BF949EE6AF3}" name="Colonne1699"/>
    <tableColumn id="1741" xr3:uid="{D0D158DC-C5D5-4A70-9C3B-A1D5D4DED0A2}" name="Colonne1700"/>
    <tableColumn id="1742" xr3:uid="{16C990C7-AC4F-4514-9872-E9F7CE13D6E7}" name="Colonne1701"/>
    <tableColumn id="1743" xr3:uid="{6A179011-A2D7-4F90-9DDE-AF45041C040D}" name="Colonne1702"/>
    <tableColumn id="1744" xr3:uid="{5240734C-CFE1-4650-9770-2F5754891328}" name="Colonne1703"/>
    <tableColumn id="1745" xr3:uid="{24C9C2D7-2A84-4CA1-910E-13A05399EE00}" name="Colonne1704"/>
    <tableColumn id="1746" xr3:uid="{4BBECABD-4181-4956-9DDC-097402D72B31}" name="Colonne1705"/>
    <tableColumn id="1747" xr3:uid="{FC93F85A-F63B-419C-812D-4E6C0EB92476}" name="Colonne1706"/>
    <tableColumn id="1748" xr3:uid="{B164C96D-4F52-45AA-9966-189D688F4939}" name="Colonne1707"/>
    <tableColumn id="1749" xr3:uid="{1FEEE79E-8A0E-4869-9BA1-D909FD669D26}" name="Colonne1708"/>
    <tableColumn id="1750" xr3:uid="{BFFFBBFC-D258-4CAB-9F79-13DD098B917B}" name="Colonne1709"/>
    <tableColumn id="1751" xr3:uid="{477F3BAB-5715-4692-A69C-6AD2A39FA8CD}" name="Colonne1710"/>
    <tableColumn id="1752" xr3:uid="{581E0A7D-D8DA-4AAD-BD5F-B8A28075D71B}" name="Colonne1711"/>
    <tableColumn id="1753" xr3:uid="{03237D7B-C8A2-400C-BC0B-06CD33828BBB}" name="Colonne1712"/>
    <tableColumn id="1754" xr3:uid="{C51403CD-6FAA-4D6D-BCBB-E182AF40166D}" name="Colonne1713"/>
    <tableColumn id="1755" xr3:uid="{46F7A8E4-C9C3-4583-B6F1-41BB33A1BEAA}" name="Colonne1714"/>
    <tableColumn id="1756" xr3:uid="{E472F15B-4EB1-42B0-9530-2C33B5A1639F}" name="Colonne1715"/>
    <tableColumn id="1757" xr3:uid="{0526B819-9B82-4419-9E64-F52730194A98}" name="Colonne1716"/>
    <tableColumn id="1758" xr3:uid="{768F05B6-0D64-4ECD-A9F5-979F80443D4C}" name="Colonne1717"/>
    <tableColumn id="1759" xr3:uid="{9027D982-974D-4F0C-A792-722E597CF877}" name="Colonne1718"/>
    <tableColumn id="1760" xr3:uid="{95BF06B9-EE30-4D15-956B-1125221DDFF0}" name="Colonne1719"/>
    <tableColumn id="1761" xr3:uid="{0ADFC3D3-957D-4A28-9B05-3722ACF5E15C}" name="Colonne1720"/>
    <tableColumn id="1762" xr3:uid="{BC47D14F-0F11-4EA6-ACD9-75E219273115}" name="Colonne1721"/>
    <tableColumn id="1763" xr3:uid="{6D9B5BB1-72C3-4A78-9515-7E03B2E01E6E}" name="Colonne1722"/>
    <tableColumn id="1764" xr3:uid="{A4DF0F92-6AE6-4C78-97DB-A8541301D205}" name="Colonne1723"/>
    <tableColumn id="1765" xr3:uid="{3F26E318-5255-4915-8761-3BF94F7645E3}" name="Colonne1724"/>
    <tableColumn id="1766" xr3:uid="{41AA0A1C-401F-49DF-8C0B-39C66320414C}" name="Colonne1725"/>
    <tableColumn id="1767" xr3:uid="{75370D83-4647-40AD-934F-98471E16A67C}" name="Colonne1726"/>
    <tableColumn id="1768" xr3:uid="{758D36AB-3C2D-4F12-9B76-9D4318430816}" name="Colonne1727"/>
    <tableColumn id="1769" xr3:uid="{E847C341-F726-413B-991C-A67B3D9BDB8F}" name="Colonne1728"/>
    <tableColumn id="1770" xr3:uid="{06CFFF5A-BDD3-4E23-A51A-D3D4399D83D9}" name="Colonne1729"/>
    <tableColumn id="1771" xr3:uid="{31D8A774-2B1B-4EA1-964B-2E3F31F0D58E}" name="Colonne1730"/>
    <tableColumn id="1772" xr3:uid="{C82F5CCE-981C-4F6A-8E30-838F178B666B}" name="Colonne1731"/>
    <tableColumn id="1773" xr3:uid="{9A123CF4-6AA8-42AE-B259-7EA3632A6053}" name="Colonne1732"/>
    <tableColumn id="1774" xr3:uid="{98DAAEF1-E996-4326-A38A-A5DB692FA6F2}" name="Colonne1733"/>
    <tableColumn id="1775" xr3:uid="{1F3999E8-9DAF-40C4-BD8F-9F74777C16F0}" name="Colonne1734"/>
    <tableColumn id="1776" xr3:uid="{DBABC0D5-5663-488D-9EC0-572B57A6A818}" name="Colonne1735"/>
    <tableColumn id="1777" xr3:uid="{20D205D0-55D0-4670-9433-03D17D6A3ECE}" name="Colonne1736"/>
    <tableColumn id="1778" xr3:uid="{AC28F760-A327-4530-B2E3-7549C3C8D897}" name="Colonne1737"/>
    <tableColumn id="1779" xr3:uid="{45FC906B-E62F-4C50-98B8-D668FEE40CC9}" name="Colonne1738"/>
    <tableColumn id="1780" xr3:uid="{B0891EF9-23BE-48C5-AC7D-62EAEE921671}" name="Colonne1739"/>
    <tableColumn id="1781" xr3:uid="{1B6B09EC-8804-40BB-98BB-6A4AC1677CD2}" name="Colonne1740"/>
    <tableColumn id="1782" xr3:uid="{18453D07-F6B7-43C8-B912-AC50259FC515}" name="Colonne1741"/>
    <tableColumn id="1783" xr3:uid="{F6447D3A-5387-49C9-BB22-19F504E79767}" name="Colonne1742"/>
    <tableColumn id="1784" xr3:uid="{DC2C457B-FCD9-4C07-9398-41E57D691191}" name="Colonne1743"/>
    <tableColumn id="1785" xr3:uid="{89C3271E-C975-4C87-9F33-6B84CD18C568}" name="Colonne1744"/>
    <tableColumn id="1786" xr3:uid="{B23A1200-0AD3-4C07-B882-DBD60D530445}" name="Colonne1745"/>
    <tableColumn id="1787" xr3:uid="{764D2FC4-DBAC-433A-8B0A-BB28146198D7}" name="Colonne1746"/>
    <tableColumn id="1788" xr3:uid="{D3335368-31AE-487D-AF45-245DE1BA792B}" name="Colonne1747"/>
    <tableColumn id="1789" xr3:uid="{8E795F87-5421-4EF3-94C6-669405FA3A5C}" name="Colonne1748"/>
    <tableColumn id="1790" xr3:uid="{6DC56BC2-0FA2-45AC-9DAD-D2384DFC23AA}" name="Colonne1749"/>
    <tableColumn id="1791" xr3:uid="{70E6743B-F5BA-417C-A923-296684A9F483}" name="Colonne1750"/>
    <tableColumn id="1792" xr3:uid="{E43F92E3-0A36-487C-AB1E-BC917BCC2E50}" name="Colonne1751"/>
    <tableColumn id="1793" xr3:uid="{BAB1E230-F838-4C9F-9467-87B7AA714A2F}" name="Colonne1752"/>
    <tableColumn id="1794" xr3:uid="{B8E38343-90D4-40E4-BA26-39BB14026530}" name="Colonne1753"/>
    <tableColumn id="1795" xr3:uid="{A6B180A9-E02A-48C9-9764-35E4533C31DE}" name="Colonne1754"/>
    <tableColumn id="1796" xr3:uid="{2A6E8A41-6145-48D3-A414-F91B47CB4242}" name="Colonne1755"/>
    <tableColumn id="1797" xr3:uid="{96C3B427-6736-4558-98E4-72F08F65411B}" name="Colonne1756"/>
    <tableColumn id="1798" xr3:uid="{8ACAA6F4-9532-461C-A465-56B521A9F504}" name="Colonne1757"/>
    <tableColumn id="1799" xr3:uid="{6070B6DC-F938-4B7C-AED5-FDCCD5E17B79}" name="Colonne1758"/>
    <tableColumn id="1800" xr3:uid="{F78B3A24-210B-40F1-9B41-08347E5AB6AA}" name="Colonne1759"/>
    <tableColumn id="1801" xr3:uid="{CE5C91CB-F609-4A20-A1DB-529C5539C300}" name="Colonne1760"/>
    <tableColumn id="1802" xr3:uid="{9EAB99EC-BA94-44A8-82F2-FA315EDA5D41}" name="Colonne1761"/>
    <tableColumn id="1803" xr3:uid="{03351A65-2A78-45FE-BE7B-C9A3E0CE1F8A}" name="Colonne1762"/>
    <tableColumn id="1804" xr3:uid="{CD6B1B8E-70EF-44D5-BE70-8A3296AAA270}" name="Colonne1763"/>
    <tableColumn id="1805" xr3:uid="{BE5CB63A-7372-43EF-93A4-D850F7D8BAF0}" name="Colonne1764"/>
    <tableColumn id="1806" xr3:uid="{9BC7C155-3797-4C7A-A37D-928F1C1710C2}" name="Colonne1765"/>
    <tableColumn id="1807" xr3:uid="{51155962-2DA5-4385-9CAB-4415DE64D430}" name="Colonne1766"/>
    <tableColumn id="1808" xr3:uid="{F07A4876-44D8-4D62-A3AD-044CC4FC5D45}" name="Colonne1767"/>
    <tableColumn id="1809" xr3:uid="{F7B7F34F-7CC2-414B-82EA-0334880378CD}" name="Colonne1768"/>
    <tableColumn id="1810" xr3:uid="{7C73C57E-E619-45D0-947B-1ABA5955E2AC}" name="Colonne1769"/>
    <tableColumn id="1811" xr3:uid="{3BC04EDB-CB0A-447E-A8DD-9F7B44C48684}" name="Colonne1770"/>
    <tableColumn id="1812" xr3:uid="{5CC23364-536E-4254-AEFD-EAAEE1A019AA}" name="Colonne1771"/>
    <tableColumn id="1813" xr3:uid="{6616CE1B-EC9F-46B5-BBA1-FD0BD6C8DFFC}" name="Colonne1772"/>
    <tableColumn id="1814" xr3:uid="{CCD5BA89-D31B-4CA9-8339-94D5FBBCE795}" name="Colonne1773"/>
    <tableColumn id="1815" xr3:uid="{537C897D-B8E9-4424-BA31-ACF6E361230D}" name="Colonne1774"/>
    <tableColumn id="1816" xr3:uid="{31F41F0F-CEF7-4797-B6B8-141BE98C4A0D}" name="Colonne1775"/>
    <tableColumn id="1817" xr3:uid="{E97272C6-4F51-4D2B-8F61-78BD3F20907B}" name="Colonne1776"/>
    <tableColumn id="1818" xr3:uid="{82884164-CE10-4D58-A8ED-50EC82BB5A7E}" name="Colonne1777"/>
    <tableColumn id="1819" xr3:uid="{8897D8FB-851F-49F6-8B51-E7FA48AFD249}" name="Colonne1778"/>
    <tableColumn id="1820" xr3:uid="{474545A3-8733-4734-852B-A227145FF221}" name="Colonne1779"/>
    <tableColumn id="1821" xr3:uid="{8331F9C5-648C-4EC0-BD6F-59316684673F}" name="Colonne1780"/>
    <tableColumn id="1822" xr3:uid="{D5BF0FD0-312E-47C9-BB1B-9F70BB580BB8}" name="Colonne1781"/>
    <tableColumn id="1823" xr3:uid="{48392B28-76B4-4454-A92F-585114CC8214}" name="Colonne1782"/>
    <tableColumn id="1824" xr3:uid="{DE5A4798-300B-48DA-8EB1-C934CAD0DB43}" name="Colonne1783"/>
    <tableColumn id="1825" xr3:uid="{53C87763-CA98-467A-8E5A-46754747F572}" name="Colonne1784"/>
    <tableColumn id="1826" xr3:uid="{D334B54D-0772-4A4D-9865-85BDA0DF6998}" name="Colonne1785"/>
    <tableColumn id="1827" xr3:uid="{349EE06B-6D0D-4CDC-BBA3-7414C418EADE}" name="Colonne1786"/>
    <tableColumn id="1828" xr3:uid="{99B196C4-4FD5-4C3A-AA88-9D29A5764A83}" name="Colonne1787"/>
    <tableColumn id="1829" xr3:uid="{42925D0D-D369-4254-96E4-9C47C326AA99}" name="Colonne1788"/>
    <tableColumn id="1830" xr3:uid="{D728EAAD-9CFB-4ED9-A9AF-CDF41DB71F8E}" name="Colonne1789"/>
    <tableColumn id="1831" xr3:uid="{37CFE446-59CC-4AA5-AFFC-12E383592453}" name="Colonne1790"/>
    <tableColumn id="1832" xr3:uid="{374F7D71-0138-4A38-90AB-AB5E02900855}" name="Colonne1791"/>
    <tableColumn id="1833" xr3:uid="{F0BFE5BA-C5FB-4302-A7BF-00E7762371C6}" name="Colonne1792"/>
    <tableColumn id="1834" xr3:uid="{14FCCDE4-434F-42F9-90EC-8CF37B99E5AF}" name="Colonne1793"/>
    <tableColumn id="1835" xr3:uid="{EC7B4AB3-535B-45D1-BB81-E13A59B06B15}" name="Colonne1794"/>
    <tableColumn id="1836" xr3:uid="{B8125452-1850-4C37-91EF-ABFFF7F329E8}" name="Colonne1795"/>
    <tableColumn id="1837" xr3:uid="{EC408493-1E69-4FFE-B641-4400B463A039}" name="Colonne1796"/>
    <tableColumn id="1838" xr3:uid="{321EF86B-0384-409D-97F0-A1A695541547}" name="Colonne1797"/>
    <tableColumn id="1839" xr3:uid="{40568B24-BE8C-46BC-8313-097D2E370186}" name="Colonne1798"/>
    <tableColumn id="1840" xr3:uid="{167FD4B4-AAEC-45EA-8414-AF66C96CA2C6}" name="Colonne1799"/>
    <tableColumn id="1841" xr3:uid="{F198505B-6076-40E2-BC70-D0E8774E25CA}" name="Colonne1800"/>
    <tableColumn id="1842" xr3:uid="{48C16870-7959-49E6-BDA3-D15E5C317926}" name="Colonne1801"/>
    <tableColumn id="1843" xr3:uid="{96F6BA88-7CF4-4F50-92D7-868E79C942A6}" name="Colonne1802"/>
    <tableColumn id="1844" xr3:uid="{54E12297-3496-4FDC-947A-3D29867FAC74}" name="Colonne1803"/>
    <tableColumn id="1845" xr3:uid="{43579215-1814-4D24-886F-40460575183A}" name="Colonne1804"/>
    <tableColumn id="1846" xr3:uid="{2F5C590E-C870-41F8-872F-699AE4328428}" name="Colonne1805"/>
    <tableColumn id="1847" xr3:uid="{BEF1585A-58BF-4EF7-912D-AAAD85732851}" name="Colonne1806"/>
    <tableColumn id="1848" xr3:uid="{701AC15C-80E7-446A-BE86-AF3CC5BB075D}" name="Colonne1807"/>
    <tableColumn id="1849" xr3:uid="{16DD3820-D9F7-49D1-AB08-0D5A7465D6AA}" name="Colonne1808"/>
    <tableColumn id="1850" xr3:uid="{1F6569F1-1860-4C28-8E9C-88E4621892BB}" name="Colonne1809"/>
    <tableColumn id="1851" xr3:uid="{464E0730-E198-4230-AA90-72D872BA44DC}" name="Colonne1810"/>
    <tableColumn id="1852" xr3:uid="{9E962732-3959-4330-8765-2F7ECA56BB97}" name="Colonne1811"/>
    <tableColumn id="1853" xr3:uid="{DBB5D046-0841-4D00-ABB6-01F756347626}" name="Colonne1812"/>
    <tableColumn id="1854" xr3:uid="{511FC268-633E-4A89-B229-977A3F63DB0A}" name="Colonne1813"/>
    <tableColumn id="1855" xr3:uid="{250E0559-A3D9-4FDF-8459-F2451A650348}" name="Colonne1814"/>
    <tableColumn id="1856" xr3:uid="{CDD4787A-FC1A-4779-9046-F1ECC84F802B}" name="Colonne1815"/>
    <tableColumn id="1857" xr3:uid="{C6F48D30-B92B-4DE2-9E1A-5D8F2EE0A3D0}" name="Colonne1816"/>
    <tableColumn id="1858" xr3:uid="{7850079A-C322-42A4-B013-BAD0589F2A7D}" name="Colonne1817"/>
    <tableColumn id="1859" xr3:uid="{F4D9A4C2-20C7-4C95-9C22-6FA714BD9ABE}" name="Colonne1818"/>
    <tableColumn id="1860" xr3:uid="{B218714A-7CBE-4DEB-B3C5-28B1B43ABDAA}" name="Colonne1819"/>
    <tableColumn id="1861" xr3:uid="{C0785A7E-EFDE-4044-B2DE-56184D0A2422}" name="Colonne1820"/>
    <tableColumn id="1862" xr3:uid="{47EB967F-6514-43BB-9F4C-84217D67A313}" name="Colonne1821"/>
    <tableColumn id="1863" xr3:uid="{429A82FA-2931-438F-AD91-5B05710A9E5E}" name="Colonne1822"/>
    <tableColumn id="1864" xr3:uid="{A8A185CF-F529-41C2-8509-D44CC4ED11C0}" name="Colonne1823"/>
    <tableColumn id="1865" xr3:uid="{14E384A1-4FC3-4F4C-BD02-6BFCEC053003}" name="Colonne1824"/>
    <tableColumn id="1866" xr3:uid="{B9526740-FFCE-446D-9648-295F2107159D}" name="Colonne1825"/>
    <tableColumn id="1867" xr3:uid="{2357E997-3CEC-4028-96C5-209518AD5616}" name="Colonne1826"/>
    <tableColumn id="1868" xr3:uid="{080D061F-6413-42F9-9CA0-A74969D53811}" name="Colonne1827"/>
    <tableColumn id="1869" xr3:uid="{0B17EBA1-1157-4C52-8399-F27E4B035752}" name="Colonne1828"/>
    <tableColumn id="1870" xr3:uid="{FFF5F6E6-9F8D-487B-83C0-0FB9EC8139B0}" name="Colonne1829"/>
    <tableColumn id="1871" xr3:uid="{E8D4D431-14FD-4CCF-968D-E56A1D8D05AF}" name="Colonne1830"/>
    <tableColumn id="1872" xr3:uid="{06D4FBCB-2012-4459-A771-AFF8A7DB41F5}" name="Colonne1831"/>
    <tableColumn id="1873" xr3:uid="{8BBA8892-557B-48E0-B046-E423172FBD79}" name="Colonne1832"/>
    <tableColumn id="1874" xr3:uid="{37BDD29D-F2F5-4542-976A-E2F95A0C7E10}" name="Colonne1833"/>
    <tableColumn id="1875" xr3:uid="{867C6FAD-8C39-4DC2-90F6-17158B3C37D2}" name="Colonne1834"/>
    <tableColumn id="1876" xr3:uid="{A1AA5B93-64BE-4B49-AA85-E060051905AE}" name="Colonne1835"/>
    <tableColumn id="1877" xr3:uid="{07BF7457-3051-4ACA-8019-B3F17F9C693A}" name="Colonne1836"/>
    <tableColumn id="1878" xr3:uid="{C245BD82-6F76-4604-B1EF-4F130E361E10}" name="Colonne1837"/>
    <tableColumn id="1879" xr3:uid="{2B9B0D8B-C493-4DD4-99B8-859961B19AD1}" name="Colonne1838"/>
    <tableColumn id="1880" xr3:uid="{29EF7490-C06D-4FBA-BEB9-F73A85F8FF04}" name="Colonne1839"/>
    <tableColumn id="1881" xr3:uid="{F957A15F-3C3F-40F0-B31C-0F18A455D35A}" name="Colonne1840"/>
    <tableColumn id="1882" xr3:uid="{36EEFE8B-D712-4BF3-A6D8-14F7D27F89C1}" name="Colonne1841"/>
    <tableColumn id="1883" xr3:uid="{1958DECB-1401-40FA-9842-51C80B30C8C5}" name="Colonne1842"/>
    <tableColumn id="1884" xr3:uid="{608D5E1E-A668-4734-8C29-EAF1E04B9F76}" name="Colonne1843"/>
    <tableColumn id="1885" xr3:uid="{05F3181B-7F20-40CD-9F43-2EEF0798D482}" name="Colonne1844"/>
    <tableColumn id="1886" xr3:uid="{7261F7CF-15F1-4BB9-BE11-5F183D1E46E9}" name="Colonne1845"/>
    <tableColumn id="1887" xr3:uid="{C8DF6EE3-1B76-4F6A-BC8B-1B8AD69BC771}" name="Colonne1846"/>
    <tableColumn id="1888" xr3:uid="{697C5C4B-6571-4015-AB0A-34A943CA3E05}" name="Colonne1847"/>
    <tableColumn id="1889" xr3:uid="{BF35C36F-433A-4CD2-861D-86C6C529172D}" name="Colonne1848"/>
    <tableColumn id="1890" xr3:uid="{BF4DF6FF-EDA6-4D12-A3E1-0C88C9C515B4}" name="Colonne1849"/>
    <tableColumn id="1891" xr3:uid="{879BD52E-198F-4313-8002-2E845BA19DC6}" name="Colonne1850"/>
    <tableColumn id="1892" xr3:uid="{99228F3E-3B51-4C86-B299-C0F81749B5F9}" name="Colonne1851"/>
    <tableColumn id="1893" xr3:uid="{DD4414BC-6E26-45B8-A4FF-B742EFD67AF5}" name="Colonne1852"/>
    <tableColumn id="1894" xr3:uid="{38E0F453-7249-46AC-9502-0CE6CF82F91A}" name="Colonne1853"/>
    <tableColumn id="1895" xr3:uid="{C5C114E2-21D6-47A6-A5EB-1ED350B23028}" name="Colonne1854"/>
    <tableColumn id="1896" xr3:uid="{4B3BBDB1-3FF5-4D2E-A7D1-6359980E055F}" name="Colonne1855"/>
    <tableColumn id="1897" xr3:uid="{8B498AC7-2FD6-461A-ABBD-0E1ADA4A6303}" name="Colonne1856"/>
    <tableColumn id="1898" xr3:uid="{B562BAC9-1D72-49A6-A7D6-C4B7C3EB26AB}" name="Colonne1857"/>
    <tableColumn id="1899" xr3:uid="{0EB0A0C5-3D55-4442-BA45-4DF65ECB7CBA}" name="Colonne1858"/>
    <tableColumn id="1900" xr3:uid="{1C6C3937-8B0D-43A6-9002-5F13409945A6}" name="Colonne1859"/>
    <tableColumn id="1901" xr3:uid="{2281C6C4-4CCD-4AE2-9D5F-2E23465C91B3}" name="Colonne1860"/>
    <tableColumn id="1902" xr3:uid="{B84B4D22-D970-4121-925B-0849908D1927}" name="Colonne1861"/>
    <tableColumn id="1903" xr3:uid="{DBA16733-34A8-4303-823F-957F521A2696}" name="Colonne1862"/>
    <tableColumn id="1904" xr3:uid="{E328D743-560B-4949-AA61-B032D377E9BB}" name="Colonne1863"/>
    <tableColumn id="1905" xr3:uid="{E7E1CF18-7831-42D2-A2AD-8D6AE837DE57}" name="Colonne1864"/>
    <tableColumn id="1906" xr3:uid="{53ED957A-2BF6-463D-B40A-F3AF03BC8697}" name="Colonne1865"/>
    <tableColumn id="1907" xr3:uid="{75A5C15E-BCAE-484E-87D5-F63FDE585C9A}" name="Colonne1866"/>
    <tableColumn id="1908" xr3:uid="{258D9643-93B5-4DF8-AB58-5E84E2797E5C}" name="Colonne1867"/>
    <tableColumn id="1909" xr3:uid="{51B6A38C-4E17-484C-AE48-621E7B9348A2}" name="Colonne1868"/>
    <tableColumn id="1910" xr3:uid="{999D812F-AAB0-4C60-8408-EEB9CEF40213}" name="Colonne1869"/>
    <tableColumn id="1911" xr3:uid="{831C86F5-5762-4626-B3B3-D814E56F49E5}" name="Colonne1870"/>
    <tableColumn id="1912" xr3:uid="{D2C4A22A-F538-47F9-8D98-8B5F31AB691E}" name="Colonne1871"/>
    <tableColumn id="1913" xr3:uid="{69FD1850-6C5B-46D6-A25C-C28997320010}" name="Colonne1872"/>
    <tableColumn id="1914" xr3:uid="{F8034092-3D54-4CE4-BE08-630619529710}" name="Colonne1873"/>
    <tableColumn id="1915" xr3:uid="{77F06BB5-786B-47F9-B52F-99F78F68BDD3}" name="Colonne1874"/>
    <tableColumn id="1916" xr3:uid="{CA6FF41C-C5D7-4A68-95D4-40267AC5D8D1}" name="Colonne1875"/>
    <tableColumn id="1917" xr3:uid="{9C4D614D-E834-4D8E-BF5E-173EC8E8714E}" name="Colonne1876"/>
    <tableColumn id="1918" xr3:uid="{ED05F490-B5F2-43E0-9D12-85602FBD34AC}" name="Colonne1877"/>
    <tableColumn id="1919" xr3:uid="{06E7405C-4835-48B8-9DAC-E42B01FF6BDA}" name="Colonne1878"/>
    <tableColumn id="1920" xr3:uid="{F0B41535-4F50-4A84-9F38-786D97122E28}" name="Colonne1879"/>
    <tableColumn id="1921" xr3:uid="{7430DF5B-BF4A-4F6D-BFEA-216FBA74B8F5}" name="Colonne1880"/>
    <tableColumn id="1922" xr3:uid="{44E11AF6-555D-42C8-BCD7-30261ABF3BD1}" name="Colonne1881"/>
    <tableColumn id="1923" xr3:uid="{BA653DE3-C98F-4D59-8D18-27DADAA769C6}" name="Colonne1882"/>
    <tableColumn id="1924" xr3:uid="{454BCA0B-1B16-4532-AEB2-72D537FABE16}" name="Colonne1883"/>
    <tableColumn id="1925" xr3:uid="{4D4BC426-8223-42C2-BA7B-842DACF3C051}" name="Colonne1884"/>
    <tableColumn id="1926" xr3:uid="{F6488031-9567-41BE-999C-8E70FF007DA1}" name="Colonne1885"/>
    <tableColumn id="1927" xr3:uid="{B6BA447F-762C-4ACA-92F7-85E5E5094D68}" name="Colonne1886"/>
    <tableColumn id="1928" xr3:uid="{AC8D9FE2-52DF-49AC-A898-5BE7D12E3A11}" name="Colonne1887"/>
    <tableColumn id="1929" xr3:uid="{0CF7E714-40F0-4672-B037-87FE59C933AF}" name="Colonne1888"/>
    <tableColumn id="1930" xr3:uid="{A8D02893-151E-47BF-9F17-28F090B4D121}" name="Colonne1889"/>
    <tableColumn id="1931" xr3:uid="{B65E4388-03DE-4583-9128-FEE1BC3C8BE7}" name="Colonne1890"/>
    <tableColumn id="1932" xr3:uid="{5E517160-4AF8-4B4F-9E3D-54FA5FC125BC}" name="Colonne1891"/>
    <tableColumn id="1933" xr3:uid="{7350E443-7166-4EC4-BE05-8B72D682396B}" name="Colonne1892"/>
    <tableColumn id="1934" xr3:uid="{89269430-0528-4517-80F7-80E54ABE2F63}" name="Colonne1893"/>
    <tableColumn id="1935" xr3:uid="{45BE6536-9D77-4FC8-BFBC-35F71CF9D92D}" name="Colonne1894"/>
    <tableColumn id="1936" xr3:uid="{CC3D7A87-CA87-44C2-A4A0-01BAA1DC897E}" name="Colonne1895"/>
    <tableColumn id="1937" xr3:uid="{D3EA565B-429C-4EDE-9C11-A0F5F6EFEA15}" name="Colonne1896"/>
    <tableColumn id="1938" xr3:uid="{E884A0D0-98A8-4BDC-988A-19A9A87C9D2F}" name="Colonne1897"/>
    <tableColumn id="1939" xr3:uid="{FCD9DD9D-D8CC-45B0-A7C8-A8E532BE924E}" name="Colonne1898"/>
    <tableColumn id="1940" xr3:uid="{185D57FE-8C39-45D3-9FEB-B9DFFC7BC048}" name="Colonne1899"/>
    <tableColumn id="1941" xr3:uid="{0EEA381B-3322-4498-8F4F-944025D447E4}" name="Colonne1900"/>
    <tableColumn id="1942" xr3:uid="{26479FC3-E69A-430A-991E-0DC46C2C49ED}" name="Colonne1901"/>
    <tableColumn id="1943" xr3:uid="{DED4B390-5877-4BA1-AB6B-4121EEA4CA38}" name="Colonne1902"/>
    <tableColumn id="1944" xr3:uid="{71A8D747-2C98-48FF-9C48-DE4E80C8A6F7}" name="Colonne1903"/>
    <tableColumn id="1945" xr3:uid="{D0D6E442-845A-4FE0-9C27-1B4EBFA62625}" name="Colonne1904"/>
    <tableColumn id="1946" xr3:uid="{C024606C-3700-4A51-B365-ADE70805DC63}" name="Colonne1905"/>
    <tableColumn id="1947" xr3:uid="{779E27DB-9BE0-41B1-8210-A2C398F0DD86}" name="Colonne1906"/>
    <tableColumn id="1948" xr3:uid="{AC94E21E-DDD0-453E-98C4-46B5AC7637A2}" name="Colonne1907"/>
    <tableColumn id="1949" xr3:uid="{96E6BF3F-E309-4BE0-A809-CB7FD8A40A44}" name="Colonne1908"/>
    <tableColumn id="1950" xr3:uid="{93390E72-1C01-43AC-9824-14783068E87D}" name="Colonne1909"/>
    <tableColumn id="1951" xr3:uid="{738685D2-C106-4BB1-9DEA-3D1932412904}" name="Colonne1910"/>
    <tableColumn id="1952" xr3:uid="{B66B8A1B-10FA-4064-AB24-A9151219D5B9}" name="Colonne1911"/>
    <tableColumn id="1953" xr3:uid="{5AE20370-B147-4692-898B-0518AFEDA05F}" name="Colonne1912"/>
    <tableColumn id="1954" xr3:uid="{FB16F7CE-1065-455C-91D2-3724D56701A1}" name="Colonne1913"/>
    <tableColumn id="1955" xr3:uid="{B5096837-6493-477D-9F79-F940BBED8E23}" name="Colonne1914"/>
    <tableColumn id="1956" xr3:uid="{35D0320E-6DA6-4E6B-98F1-501300D14372}" name="Colonne1915"/>
    <tableColumn id="1957" xr3:uid="{04380085-30E4-40B2-AA22-8EB731670C5D}" name="Colonne1916"/>
    <tableColumn id="1958" xr3:uid="{69D21EE1-5EA9-4FBF-9ABC-BCCDA1A73A89}" name="Colonne1917"/>
    <tableColumn id="1959" xr3:uid="{B2C65C07-0357-402E-BB14-3F345FCA5E2C}" name="Colonne1918"/>
    <tableColumn id="1960" xr3:uid="{FB96C9C9-0678-430D-945B-77B982F3C2FA}" name="Colonne1919"/>
    <tableColumn id="1961" xr3:uid="{9341655C-BEA8-49C5-A37A-917651C26BBE}" name="Colonne1920"/>
    <tableColumn id="1962" xr3:uid="{3B82769F-86E8-4A8E-BFAA-C189EFC2219C}" name="Colonne1921"/>
    <tableColumn id="1963" xr3:uid="{927FD252-41EF-47A7-880A-7CAB8ED200DF}" name="Colonne1922"/>
    <tableColumn id="1964" xr3:uid="{17B8B643-BE85-4B0D-8F27-EBF3FAED9B7F}" name="Colonne1923"/>
    <tableColumn id="1965" xr3:uid="{48F7AD7A-0DC7-4AD8-BCEE-7F266DEDF253}" name="Colonne1924"/>
    <tableColumn id="1966" xr3:uid="{69043CB9-486B-429A-B360-62F90E60D725}" name="Colonne1925"/>
    <tableColumn id="1967" xr3:uid="{63CA61A0-A340-4EF7-BAD8-AA462C6AE658}" name="Colonne1926"/>
    <tableColumn id="1968" xr3:uid="{D206E0A6-6B65-465C-A586-FE3713CF1F1C}" name="Colonne1927"/>
    <tableColumn id="1969" xr3:uid="{DE8E489B-5A70-45BC-AEBC-3C5BEF437A66}" name="Colonne1928"/>
    <tableColumn id="1970" xr3:uid="{928098DB-0332-49A5-B874-E2F73E84499A}" name="Colonne1929"/>
    <tableColumn id="1971" xr3:uid="{099245BA-2F8C-4766-BBBE-56689632F4F9}" name="Colonne1930"/>
    <tableColumn id="1972" xr3:uid="{CD1F535D-E24C-402A-B137-34E2EC54801B}" name="Colonne1931"/>
    <tableColumn id="1973" xr3:uid="{12339099-E236-482B-B4A5-D3C17FCECEDE}" name="Colonne1932"/>
    <tableColumn id="1974" xr3:uid="{A97F8B3C-0C32-4D14-B54E-5131EAC1AEBA}" name="Colonne1933"/>
    <tableColumn id="1975" xr3:uid="{9F24618E-8752-4095-B305-57E8DA8E21DF}" name="Colonne1934"/>
    <tableColumn id="1976" xr3:uid="{30DF72AA-9DF0-4545-A0A2-045F2F9DFC15}" name="Colonne1935"/>
    <tableColumn id="1977" xr3:uid="{5179FAA1-0377-411D-94D0-AF7552A7B9DC}" name="Colonne1936"/>
    <tableColumn id="1978" xr3:uid="{7116F9BE-3B86-4467-98E7-BB99E46FC2E7}" name="Colonne1937"/>
    <tableColumn id="1979" xr3:uid="{0C64AC7A-6098-451A-B057-1B61BC8864B4}" name="Colonne1938"/>
    <tableColumn id="1980" xr3:uid="{8008B208-0879-4E1C-BA78-C2E48D89AF91}" name="Colonne1939"/>
    <tableColumn id="1981" xr3:uid="{32A644FC-1DB6-4567-A520-5B5821465624}" name="Colonne1940"/>
    <tableColumn id="1982" xr3:uid="{6E957FD6-F2CE-4376-B0BE-2F858AFEED2D}" name="Colonne1941"/>
    <tableColumn id="1983" xr3:uid="{C29B94E9-CC9F-4C59-8312-8EE9F1D011DE}" name="Colonne1942"/>
    <tableColumn id="1984" xr3:uid="{BF2C5191-FFC9-4D12-B7C1-1A9718BB2AA0}" name="Colonne1943"/>
    <tableColumn id="1985" xr3:uid="{D7156E41-E88E-48BD-B75E-0674C7B4ECC7}" name="Colonne1944"/>
    <tableColumn id="1986" xr3:uid="{F0D71035-ABFA-4F83-8249-7E577900357C}" name="Colonne1945"/>
    <tableColumn id="1987" xr3:uid="{D28D15BA-2D42-41D7-A7F7-81D6E86EAB02}" name="Colonne1946"/>
    <tableColumn id="1988" xr3:uid="{81E5D2B7-C740-4CC8-B6D8-DA00625F45BF}" name="Colonne1947"/>
    <tableColumn id="1989" xr3:uid="{7531FF12-2C9E-48DD-99AD-BF1726305A0A}" name="Colonne1948"/>
    <tableColumn id="1990" xr3:uid="{EBC4EE2B-2237-42B7-8921-6B7B59F19EB5}" name="Colonne1949"/>
    <tableColumn id="1991" xr3:uid="{AE3A398B-578A-4170-AF9D-258535E62AA6}" name="Colonne1950"/>
    <tableColumn id="1992" xr3:uid="{1DCA0CD3-EA6D-4FD5-B749-83CE13E0CA44}" name="Colonne1951"/>
    <tableColumn id="1993" xr3:uid="{336C6BDE-8BB3-4211-98C2-E5E1AF8D10AA}" name="Colonne1952"/>
    <tableColumn id="1994" xr3:uid="{189B012D-D6A5-45B3-B90A-5ABBE1D2099A}" name="Colonne1953"/>
    <tableColumn id="1995" xr3:uid="{4BEB60ED-30E9-47E6-BBF8-49C6150BEF12}" name="Colonne1954"/>
    <tableColumn id="1996" xr3:uid="{7E51CC25-FE2C-4BAA-907F-55EAF84F6C7C}" name="Colonne1955"/>
    <tableColumn id="1997" xr3:uid="{300BC0EA-03F9-4F9A-90B0-594CA7E90B0E}" name="Colonne1956"/>
    <tableColumn id="1998" xr3:uid="{322609C3-6DBD-45D5-8D25-BB47098103ED}" name="Colonne1957"/>
    <tableColumn id="1999" xr3:uid="{36D274A0-EB8D-4F99-B81F-B8404578344A}" name="Colonne1958"/>
    <tableColumn id="2000" xr3:uid="{43AC2499-30B2-46CC-8904-6395FCE701F2}" name="Colonne1959"/>
    <tableColumn id="2001" xr3:uid="{4269AB8C-28F9-481A-8DA4-E214A5A889D5}" name="Colonne1960"/>
    <tableColumn id="2002" xr3:uid="{6A8F79EC-B465-4F3A-95EF-B606833530A2}" name="Colonne1961"/>
    <tableColumn id="2003" xr3:uid="{F07CA35B-2AF6-41A2-8B5A-03492ECD3086}" name="Colonne1962"/>
    <tableColumn id="2004" xr3:uid="{0FE0C29A-4DAE-476C-AF32-2C36BF813871}" name="Colonne1963"/>
    <tableColumn id="2005" xr3:uid="{636AD46E-4E01-4DB5-9135-50ABE690288E}" name="Colonne1964"/>
    <tableColumn id="2006" xr3:uid="{6CED817A-F307-4126-95C9-F87025F3B060}" name="Colonne1965"/>
    <tableColumn id="2007" xr3:uid="{85917924-3FB8-405C-A97C-AE7172B623B4}" name="Colonne1966"/>
    <tableColumn id="2008" xr3:uid="{EAFD0A08-81B5-4107-9D66-82737A405EFD}" name="Colonne1967"/>
    <tableColumn id="2009" xr3:uid="{19BDC34D-26CC-4E26-998E-81B782556D82}" name="Colonne1968"/>
    <tableColumn id="2010" xr3:uid="{3FAF2592-8033-494E-99FD-DCA509A6A2DF}" name="Colonne1969"/>
    <tableColumn id="2011" xr3:uid="{E98D7B6B-390C-45BF-B783-71E472E21D51}" name="Colonne1970"/>
    <tableColumn id="2012" xr3:uid="{9910112D-1D49-4D74-B9CF-B26FEEA706B1}" name="Colonne1971"/>
    <tableColumn id="2013" xr3:uid="{0F23FDA7-9EFE-4001-B2CC-4F0BFB2FC706}" name="Colonne1972"/>
    <tableColumn id="2014" xr3:uid="{D51A8412-BBC5-414C-8338-E8DD3F2E9C7E}" name="Colonne1973"/>
    <tableColumn id="2015" xr3:uid="{4A84850E-36D0-4C4E-A5C0-D1F94E3FD755}" name="Colonne1974"/>
    <tableColumn id="2016" xr3:uid="{486E02E0-2CEC-4FB6-9F24-DB82EE3BA7AF}" name="Colonne1975"/>
    <tableColumn id="2017" xr3:uid="{6051A6EB-65DA-49B8-A1C6-14C1ACE5DB90}" name="Colonne1976"/>
    <tableColumn id="2018" xr3:uid="{EBCF44A1-9C59-4B7C-9CC6-4158C30A94EC}" name="Colonne1977"/>
    <tableColumn id="2019" xr3:uid="{1A7E1930-789A-4AD5-8D04-6DEF8699EFF8}" name="Colonne1978"/>
    <tableColumn id="2020" xr3:uid="{80BB997E-398F-4FE2-BE1F-6F28D29EB03D}" name="Colonne1979"/>
    <tableColumn id="2021" xr3:uid="{C1122611-2D11-4B86-878E-3C2BE7AE687A}" name="Colonne1980"/>
    <tableColumn id="2022" xr3:uid="{A67CFF40-BC64-4C49-8F42-77E7A8F14D72}" name="Colonne1981"/>
    <tableColumn id="2023" xr3:uid="{1BEB3B1C-F85F-4577-96DD-CA5836268D93}" name="Colonne1982"/>
    <tableColumn id="2024" xr3:uid="{94E5AB1D-B11B-4E3A-8A29-C13653995213}" name="Colonne1983"/>
    <tableColumn id="2025" xr3:uid="{39E456BA-4F7E-4EFD-BA3F-EA38E52349E7}" name="Colonne1984"/>
    <tableColumn id="2026" xr3:uid="{25D0B230-777A-49C4-9A51-C1EDDEBBFAA2}" name="Colonne1985"/>
    <tableColumn id="2027" xr3:uid="{ABFFEE15-6F12-4193-9E98-F12E44B676B2}" name="Colonne1986"/>
    <tableColumn id="2028" xr3:uid="{B9768D7E-4D1E-495E-A12D-ED9EA41F40DA}" name="Colonne1987"/>
    <tableColumn id="2029" xr3:uid="{68F4F574-F545-49E9-AE76-8A376B540F85}" name="Colonne1988"/>
    <tableColumn id="2030" xr3:uid="{BD996C3A-9EED-41F1-BEF0-4A30FD9A239D}" name="Colonne1989"/>
    <tableColumn id="2031" xr3:uid="{91AF4A5F-5B89-49A6-9313-58ED503FC693}" name="Colonne1990"/>
    <tableColumn id="2032" xr3:uid="{6420D4AD-FE0A-4DD8-B957-D79531C77C1B}" name="Colonne1991"/>
    <tableColumn id="2033" xr3:uid="{40BB64EB-2672-487C-97B2-DA767817D45D}" name="Colonne1992"/>
    <tableColumn id="2034" xr3:uid="{CD28B96D-88D4-4F40-B511-B9AD267ECBD7}" name="Colonne1993"/>
    <tableColumn id="2035" xr3:uid="{27CB5A08-B450-4FFF-8C0E-37B4BD72F533}" name="Colonne1994"/>
    <tableColumn id="2036" xr3:uid="{C7536F2D-BEA0-4D92-8BE4-1638BA04F662}" name="Colonne1995"/>
    <tableColumn id="2037" xr3:uid="{7F589792-7E5B-4131-942B-63515250C515}" name="Colonne1996"/>
    <tableColumn id="2038" xr3:uid="{054F82FF-2EE5-4387-A8E4-D566C8CEDBA4}" name="Colonne1997"/>
    <tableColumn id="2039" xr3:uid="{43C231D9-D637-4C78-A947-B711AE32C2B8}" name="Colonne1998"/>
    <tableColumn id="2040" xr3:uid="{BBFCDC48-7311-48B6-B8DB-9B380B484F1D}" name="Colonne1999"/>
    <tableColumn id="2041" xr3:uid="{DA5188D1-722F-4968-9785-2476F43F849D}" name="Colonne2000"/>
    <tableColumn id="2042" xr3:uid="{745B6E77-ECE8-4F67-BD81-08C5D0BF6D85}" name="Colonne2001"/>
    <tableColumn id="2043" xr3:uid="{F99A8574-6256-4E5D-AF63-B7E0B483F4B8}" name="Colonne2002"/>
    <tableColumn id="2044" xr3:uid="{A0521D0C-49AA-4B7F-BE09-802A84537309}" name="Colonne2003"/>
    <tableColumn id="2045" xr3:uid="{E7C84CBD-DE50-4C5F-B315-F4761D95D371}" name="Colonne2004"/>
    <tableColumn id="2046" xr3:uid="{D733A395-D964-4719-81B9-8CA10909FCBD}" name="Colonne2005"/>
    <tableColumn id="2047" xr3:uid="{35206F4E-6579-4579-9274-0F878793F241}" name="Colonne2006"/>
    <tableColumn id="2048" xr3:uid="{4F32CC0D-7791-4E5C-9606-C7B3115B2AC6}" name="Colonne2007"/>
    <tableColumn id="2049" xr3:uid="{943E0BD3-AE97-4EBD-95BD-18DA8D8B3D3D}" name="Colonne2008"/>
    <tableColumn id="2050" xr3:uid="{29F00077-B1A9-4018-8B8A-375F1C86D24C}" name="Colonne2009"/>
    <tableColumn id="2051" xr3:uid="{006D57F6-9908-476A-A63D-C9D877FEC05F}" name="Colonne2010"/>
    <tableColumn id="2052" xr3:uid="{441248C4-C5D5-43E9-BAF1-55F2F589CA98}" name="Colonne2011"/>
    <tableColumn id="2053" xr3:uid="{7FF39F9A-90E6-4974-89F1-C2F3A6EA1933}" name="Colonne2012"/>
    <tableColumn id="2054" xr3:uid="{A23478E1-89E2-4C67-A59D-9DDFA743DD6C}" name="Colonne2013"/>
    <tableColumn id="2055" xr3:uid="{5FE42BE9-FE99-4112-8D5C-CD555EAB5D01}" name="Colonne2014"/>
    <tableColumn id="2056" xr3:uid="{D6A0652D-9EA0-4761-87CA-C3739A0703EC}" name="Colonne2015"/>
    <tableColumn id="2057" xr3:uid="{08095587-0519-4172-8091-82F6772E6035}" name="Colonne2016"/>
    <tableColumn id="2058" xr3:uid="{075F7EC9-2150-4743-A21F-54301B857C63}" name="Colonne2017"/>
    <tableColumn id="2059" xr3:uid="{FDF46149-66F7-480C-A4AC-A4BF4AC6DEF6}" name="Colonne2018"/>
    <tableColumn id="2060" xr3:uid="{CB8482BC-705B-4FAE-9EE1-44537630D805}" name="Colonne2019"/>
    <tableColumn id="2061" xr3:uid="{2F58980F-D72B-4855-ACFD-2B2C8A1C3C2E}" name="Colonne2020"/>
    <tableColumn id="2062" xr3:uid="{B2B11852-D15F-491B-9A88-DB885C95F362}" name="Colonne2021"/>
    <tableColumn id="2063" xr3:uid="{80871F06-E3B1-495C-923A-F6D27F7230EE}" name="Colonne2022"/>
    <tableColumn id="2064" xr3:uid="{FB7A87B7-BB40-447A-865D-7BD2DC0179DD}" name="Colonne2023"/>
    <tableColumn id="2065" xr3:uid="{3154E048-EA2E-47FE-8E95-9A252BA892D0}" name="Colonne2024"/>
    <tableColumn id="2066" xr3:uid="{001F4263-14C0-4AA0-93C6-9CEA09C97FE7}" name="Colonne2025"/>
    <tableColumn id="2067" xr3:uid="{132BF71C-59BF-4E6F-A880-527C0C8CA522}" name="Colonne2026"/>
    <tableColumn id="2068" xr3:uid="{0DF8DA26-3AC5-422B-A7CC-118E8CF0C1ED}" name="Colonne2027"/>
    <tableColumn id="2069" xr3:uid="{3E42627B-EFFB-448F-A76F-55D4515D1215}" name="Colonne2028"/>
    <tableColumn id="2070" xr3:uid="{26CFA389-3BBD-4CC1-8AE7-2AEC3DF59593}" name="Colonne2029"/>
    <tableColumn id="2071" xr3:uid="{33940AB3-9CE5-4723-9314-3EB447CAE7B8}" name="Colonne2030"/>
    <tableColumn id="2072" xr3:uid="{536B6BA1-DAD5-40B3-9A01-9569CC489474}" name="Colonne2031"/>
    <tableColumn id="2073" xr3:uid="{E37852A4-BBCE-4949-92B5-610ECBE90DA0}" name="Colonne2032"/>
    <tableColumn id="2074" xr3:uid="{389F2DCF-D820-439A-A7DB-C226EE25A805}" name="Colonne2033"/>
    <tableColumn id="2075" xr3:uid="{D671FA1F-787B-4098-AC02-D00DDF4C3F9E}" name="Colonne2034"/>
    <tableColumn id="2076" xr3:uid="{7B9E9F02-72C3-4005-87E7-2ACD3FC82A07}" name="Colonne2035"/>
    <tableColumn id="2077" xr3:uid="{2C101934-7333-498E-BA5E-DF3C4F543F9D}" name="Colonne2036"/>
    <tableColumn id="2078" xr3:uid="{172EAD3B-68B4-43E8-9429-2270189706A2}" name="Colonne2037"/>
    <tableColumn id="2079" xr3:uid="{CB6077CA-551E-4C29-A990-7D84A075DF33}" name="Colonne2038"/>
    <tableColumn id="2080" xr3:uid="{AC9592D1-9919-43C7-A7F4-9449820921FA}" name="Colonne2039"/>
    <tableColumn id="2081" xr3:uid="{ABD2530F-15E2-4786-AB5E-E0DB959531B1}" name="Colonne2040"/>
    <tableColumn id="2082" xr3:uid="{B6BFEE88-5A4A-48BA-9539-AB69F353D35C}" name="Colonne2041"/>
    <tableColumn id="2083" xr3:uid="{ED643598-0D1F-4E8C-BEFB-2413B0044BED}" name="Colonne2042"/>
    <tableColumn id="2084" xr3:uid="{B7E16DE1-C334-47DE-B39D-A16D96EDB9A7}" name="Colonne2043"/>
    <tableColumn id="2085" xr3:uid="{426E059B-E8DB-44E9-8646-9A4BA1E0DCE7}" name="Colonne2044"/>
    <tableColumn id="2086" xr3:uid="{6EE58336-10F0-42EA-AB60-88F61C8B7259}" name="Colonne2045"/>
    <tableColumn id="2087" xr3:uid="{AB26C3DC-CE82-4B0F-87EA-A5D18DDF7982}" name="Colonne2046"/>
    <tableColumn id="2088" xr3:uid="{CE9B73EE-2C4F-4E93-81C2-5111665C4B71}" name="Colonne2047"/>
    <tableColumn id="2089" xr3:uid="{0DCC68AE-B2FD-4AA7-899A-495337860D2E}" name="Colonne2048"/>
    <tableColumn id="2090" xr3:uid="{88A3E6AC-C1C2-496E-9D85-2FFB270347D9}" name="Colonne2049"/>
    <tableColumn id="2091" xr3:uid="{0B77D832-894B-4C08-857D-C96C3594B3F0}" name="Colonne2050"/>
    <tableColumn id="2092" xr3:uid="{6F11BC61-965C-49B1-B9FF-31B082D2240C}" name="Colonne2051"/>
    <tableColumn id="2093" xr3:uid="{BB564513-3A75-4510-A9F9-E3807CEFA8A2}" name="Colonne2052"/>
    <tableColumn id="2094" xr3:uid="{491F8E2D-4FDE-4092-A09B-14F4BE7A8674}" name="Colonne2053"/>
    <tableColumn id="2095" xr3:uid="{AD928D45-BA79-4DF5-AD26-62700FD3169A}" name="Colonne2054"/>
    <tableColumn id="2096" xr3:uid="{C6C08D0F-ED3D-41B9-BD79-B28CA17CB2B6}" name="Colonne2055"/>
    <tableColumn id="2097" xr3:uid="{20167198-54AD-4223-AE3F-7BD3A734BC62}" name="Colonne2056"/>
    <tableColumn id="2098" xr3:uid="{77D5D72D-111C-497D-BB3D-BACB26D4584D}" name="Colonne2057"/>
    <tableColumn id="2099" xr3:uid="{1C186E9E-4A43-400F-8809-DF8ED0752017}" name="Colonne2058"/>
    <tableColumn id="2100" xr3:uid="{BB461F89-320D-47BB-9557-FED13D107651}" name="Colonne2059"/>
    <tableColumn id="2101" xr3:uid="{CCD2A297-7777-4985-ADB5-96D7B7D81515}" name="Colonne2060"/>
    <tableColumn id="2102" xr3:uid="{5D09CE7F-95AC-4F82-AB89-878F819C4062}" name="Colonne2061"/>
    <tableColumn id="2103" xr3:uid="{A815B314-7FF9-4D09-9513-A6E31F03467A}" name="Colonne2062"/>
    <tableColumn id="2104" xr3:uid="{22E20EE6-0786-4A3E-B447-E8BB737C2FBD}" name="Colonne2063"/>
    <tableColumn id="2105" xr3:uid="{21D54BD8-79EC-4250-AC81-3133D38B01CF}" name="Colonne2064"/>
    <tableColumn id="2106" xr3:uid="{FD4ECB14-55BC-4045-A299-CC71573C08F2}" name="Colonne2065"/>
    <tableColumn id="2107" xr3:uid="{B89DCACE-914D-4FD8-B1E2-C35D02155AF6}" name="Colonne2066"/>
    <tableColumn id="2108" xr3:uid="{B02FEB05-77AB-45AC-8BAC-0DED174778A9}" name="Colonne2067"/>
    <tableColumn id="2109" xr3:uid="{898E34D9-FF42-4CB0-A3CE-4046C755E1EF}" name="Colonne2068"/>
    <tableColumn id="2110" xr3:uid="{FD18B4E2-D01D-437D-9EC4-D62716E12829}" name="Colonne2069"/>
    <tableColumn id="2111" xr3:uid="{98E7C009-C77E-4C69-8C41-73B5CF5CB84E}" name="Colonne2070"/>
    <tableColumn id="2112" xr3:uid="{8E3410A4-2869-4A34-9726-6C452EE6541C}" name="Colonne2071"/>
    <tableColumn id="2113" xr3:uid="{4155D330-902B-46FB-B187-5138009BD750}" name="Colonne2072"/>
    <tableColumn id="2114" xr3:uid="{CB27E67E-3E36-4882-A948-A82EA419E847}" name="Colonne2073"/>
    <tableColumn id="2115" xr3:uid="{88D11BE5-ACA3-4DFD-89CA-CEB779910590}" name="Colonne2074"/>
    <tableColumn id="2116" xr3:uid="{A3A5E49F-50C2-4DD6-A903-EB8F7F905875}" name="Colonne2075"/>
    <tableColumn id="2117" xr3:uid="{110EB48A-6583-47EF-AF08-FBE10E782F09}" name="Colonne2076"/>
    <tableColumn id="2118" xr3:uid="{1EC1A017-2675-4EBB-A97E-F228B7672DCA}" name="Colonne2077"/>
    <tableColumn id="2119" xr3:uid="{9158BAAA-9256-4B3B-8331-0DA8010F9C27}" name="Colonne2078"/>
    <tableColumn id="2120" xr3:uid="{A39574C7-3BB3-42C1-B2B8-C1F2BC11ECAB}" name="Colonne2079"/>
    <tableColumn id="2121" xr3:uid="{994900FB-801C-4F16-9D26-BFB8C5283FE7}" name="Colonne2080"/>
    <tableColumn id="2122" xr3:uid="{DC689C31-38B0-4019-8EE4-CADDEF8EFCB5}" name="Colonne2081"/>
    <tableColumn id="2123" xr3:uid="{66834A9B-5CBD-491A-AB31-EDE82301CC50}" name="Colonne2082"/>
    <tableColumn id="2124" xr3:uid="{EE145ECB-EB36-4840-A049-8230A18F5FBD}" name="Colonne2083"/>
    <tableColumn id="2125" xr3:uid="{A444BA43-57C5-4EDF-B5B1-D1D476916FA0}" name="Colonne2084"/>
    <tableColumn id="2126" xr3:uid="{A6920055-CF73-4057-B4BE-7591C266EE24}" name="Colonne2085"/>
    <tableColumn id="2127" xr3:uid="{9E286807-6AFF-476A-BC9B-3637854490DE}" name="Colonne2086"/>
    <tableColumn id="2128" xr3:uid="{90A3EEE8-181A-4BEA-8EB9-9C83E5F18802}" name="Colonne2087"/>
    <tableColumn id="2129" xr3:uid="{3F8C8D79-5F12-46EE-B872-F09BA0A14CDF}" name="Colonne2088"/>
    <tableColumn id="2130" xr3:uid="{687474B5-4A36-41D6-BF07-8173601E405E}" name="Colonne2089"/>
    <tableColumn id="2131" xr3:uid="{0B3F167A-7F0E-4579-A3E0-CEC7532227CC}" name="Colonne2090"/>
    <tableColumn id="2132" xr3:uid="{A87622B7-58E3-4D5F-9629-AAD3FA0AAF7C}" name="Colonne2091"/>
    <tableColumn id="2133" xr3:uid="{8186422E-5C2B-4AC9-9E2A-75EE5C567D6B}" name="Colonne2092"/>
    <tableColumn id="2134" xr3:uid="{F7CCA7EB-FC22-41F4-B636-A803C3BC4FD4}" name="Colonne2093"/>
    <tableColumn id="2135" xr3:uid="{0771406B-E793-4098-82F4-8A1C1CDB4469}" name="Colonne2094"/>
    <tableColumn id="2136" xr3:uid="{851E75C2-12A0-41A4-882D-3FF51BEE50A0}" name="Colonne2095"/>
    <tableColumn id="2137" xr3:uid="{05502BE7-ED62-4EF2-B333-204BA6484E72}" name="Colonne2096"/>
    <tableColumn id="2138" xr3:uid="{AC27E47C-8AA5-45A7-85C9-597CCF333C63}" name="Colonne2097"/>
    <tableColumn id="2139" xr3:uid="{33DC67AC-FD3D-489A-B135-BBC24DBA6B5A}" name="Colonne2098"/>
    <tableColumn id="2140" xr3:uid="{85EF8C50-4AA8-4A04-AC18-1028770BD888}" name="Colonne2099"/>
    <tableColumn id="2141" xr3:uid="{735DCF1E-81AE-411A-AF02-B6C4BDBA9193}" name="Colonne2100"/>
    <tableColumn id="2142" xr3:uid="{E5F5BB44-4000-43C7-91EB-2E0B5CC1C010}" name="Colonne2101"/>
    <tableColumn id="2143" xr3:uid="{C19F0230-BB58-45DA-AAAE-956E41F1F8D3}" name="Colonne2102"/>
    <tableColumn id="2144" xr3:uid="{DDC6D2F4-2DB1-4FE7-AD7B-5E4EF0EA9502}" name="Colonne2103"/>
    <tableColumn id="2145" xr3:uid="{1475A176-5715-4619-A99F-86CB1ADA4F98}" name="Colonne2104"/>
    <tableColumn id="2146" xr3:uid="{70D44642-1948-4EE4-9083-BB379EF081BA}" name="Colonne2105"/>
    <tableColumn id="2147" xr3:uid="{37B78946-D2F1-4D4F-8301-44F768EEB009}" name="Colonne2106"/>
    <tableColumn id="2148" xr3:uid="{A27855B4-50F1-4579-B585-63765B962748}" name="Colonne2107"/>
    <tableColumn id="2149" xr3:uid="{64CD06FE-D211-4F04-9C02-648F473AC510}" name="Colonne2108"/>
    <tableColumn id="2150" xr3:uid="{F0534DCB-679F-46CC-A4EC-284CB67AF934}" name="Colonne2109"/>
    <tableColumn id="2151" xr3:uid="{4B918459-1D08-4F7E-8996-DDDD14C22252}" name="Colonne2110"/>
    <tableColumn id="2152" xr3:uid="{C5A46CC8-4CE6-4588-9994-9B17F0208854}" name="Colonne2111"/>
    <tableColumn id="2153" xr3:uid="{22BCDD96-13E3-44DE-AE7E-272683475E4B}" name="Colonne2112"/>
    <tableColumn id="2154" xr3:uid="{F4721B37-4404-4B52-A09A-CF4F4344EA57}" name="Colonne2113"/>
    <tableColumn id="2155" xr3:uid="{CA42D9AE-564E-4746-8FC8-CCA7E15D2B2F}" name="Colonne2114"/>
    <tableColumn id="2156" xr3:uid="{9644D94D-E0F4-4732-AF50-6DEFF3EB80B9}" name="Colonne2115"/>
    <tableColumn id="2157" xr3:uid="{EFE74396-A7F8-4466-A2D6-7497734A3EE8}" name="Colonne2116"/>
    <tableColumn id="2158" xr3:uid="{0CA164FA-DF58-40C2-8268-685A20AE0928}" name="Colonne2117"/>
    <tableColumn id="2159" xr3:uid="{150D8A6B-207A-4C3B-8B48-1763F6B8A87F}" name="Colonne2118"/>
    <tableColumn id="2160" xr3:uid="{6D4C0336-4E65-421F-86C9-56D668F6363D}" name="Colonne2119"/>
    <tableColumn id="2161" xr3:uid="{C7C6F532-935E-46D6-A340-EE76CE4AEB6C}" name="Colonne2120"/>
    <tableColumn id="2162" xr3:uid="{37FDB5DE-4518-405B-9F6E-6948A81756A8}" name="Colonne2121"/>
    <tableColumn id="2163" xr3:uid="{8443A7E1-8278-4618-8B85-247DB3D29F9A}" name="Colonne2122"/>
    <tableColumn id="2164" xr3:uid="{EE898CA7-8C17-49B0-8EA4-EB30E267A7B3}" name="Colonne2123"/>
    <tableColumn id="2165" xr3:uid="{81CE53E4-DAB0-42CA-ACD1-0430FC68F163}" name="Colonne2124"/>
    <tableColumn id="2166" xr3:uid="{80119E1F-7D6C-4140-AD63-90354EC986E7}" name="Colonne2125"/>
    <tableColumn id="2167" xr3:uid="{91F0D754-9B3B-4F2B-B625-BFC6FFB35AF8}" name="Colonne2126"/>
    <tableColumn id="2168" xr3:uid="{8085156E-ADA5-46A8-98D5-56A7CF63F6F0}" name="Colonne2127"/>
    <tableColumn id="2169" xr3:uid="{AC8141D5-5B4D-4356-837D-4F37EAF044D7}" name="Colonne2128"/>
    <tableColumn id="2170" xr3:uid="{7989A641-DD24-4D6C-AF0D-745C831F9161}" name="Colonne2129"/>
    <tableColumn id="2171" xr3:uid="{1C332A25-0635-4524-8767-DFD74F25C457}" name="Colonne2130"/>
    <tableColumn id="2172" xr3:uid="{DE272ACC-967B-4B9C-BF2E-2E86FB249D34}" name="Colonne2131"/>
    <tableColumn id="2173" xr3:uid="{4ED44FDF-C3AB-493D-81B1-E9AD9BEA5D2B}" name="Colonne2132"/>
    <tableColumn id="2174" xr3:uid="{C3AC7842-DFA0-4023-B656-74566B6AB669}" name="Colonne2133"/>
    <tableColumn id="2175" xr3:uid="{2CE47768-EB0B-44C6-8D7F-90D7D18AF439}" name="Colonne2134"/>
    <tableColumn id="2176" xr3:uid="{6AE089CC-CFD4-43DC-9BA1-D658DE61A8D6}" name="Colonne2135"/>
    <tableColumn id="2177" xr3:uid="{4169BB6C-9ED1-4109-BA3E-DCA470658E44}" name="Colonne2136"/>
    <tableColumn id="2178" xr3:uid="{510CFDD4-FBA7-40CB-882B-74D168F00F73}" name="Colonne2137"/>
    <tableColumn id="2179" xr3:uid="{83A99AE2-60F8-48E8-8958-64BE88685C45}" name="Colonne2138"/>
    <tableColumn id="2180" xr3:uid="{B8891DC9-0AA7-4EE4-B2E7-18BF34715F3C}" name="Colonne2139"/>
    <tableColumn id="2181" xr3:uid="{9AF8E4EA-EE88-4ED1-BFAC-4CCCB788228C}" name="Colonne2140"/>
    <tableColumn id="2182" xr3:uid="{8DC17C5F-DEE9-48CA-8781-53617984EA59}" name="Colonne2141"/>
    <tableColumn id="2183" xr3:uid="{EB2D7E07-3C2A-4FF3-9532-3FEDDDD27919}" name="Colonne2142"/>
    <tableColumn id="2184" xr3:uid="{B9EB36D0-9442-4BA0-A221-9FFFB83FA8C9}" name="Colonne2143"/>
    <tableColumn id="2185" xr3:uid="{63BDC8F6-1BED-4190-B6FF-42610ED0514C}" name="Colonne2144"/>
    <tableColumn id="2186" xr3:uid="{8E4001A5-3384-4592-938C-1992C009160B}" name="Colonne2145"/>
    <tableColumn id="2187" xr3:uid="{5E372968-4504-41B3-B491-DF42A092170E}" name="Colonne2146"/>
    <tableColumn id="2188" xr3:uid="{BCCA8CC9-30DE-4606-AE25-091CC7CDF214}" name="Colonne2147"/>
    <tableColumn id="2189" xr3:uid="{9534B999-EF11-49C9-80E8-BB6C4C80BB57}" name="Colonne2148"/>
    <tableColumn id="2190" xr3:uid="{5FC946F0-C96D-4A42-AD7E-1E89A0BE82E3}" name="Colonne2149"/>
    <tableColumn id="2191" xr3:uid="{73A8DA8A-8662-42E2-A7DE-AA330580298F}" name="Colonne2150"/>
    <tableColumn id="2192" xr3:uid="{E831AA36-674A-49C0-8C83-ADDB8430341B}" name="Colonne2151"/>
    <tableColumn id="2193" xr3:uid="{E4D80E9C-956F-48D7-AD13-87AD20A213FD}" name="Colonne2152"/>
    <tableColumn id="2194" xr3:uid="{313B1AC1-1D21-4483-9EE2-1B31C4EE63E7}" name="Colonne2153"/>
    <tableColumn id="2195" xr3:uid="{38896D12-6A6D-406B-921D-FC6977752309}" name="Colonne2154"/>
    <tableColumn id="2196" xr3:uid="{802F161F-9A88-4704-99CC-6733FE8A9FA8}" name="Colonne2155"/>
    <tableColumn id="2197" xr3:uid="{010E6963-47E8-406C-8B20-529779DAFF9E}" name="Colonne2156"/>
    <tableColumn id="2198" xr3:uid="{A4235CD2-AF5F-4D9C-A0CD-9D7A671366D7}" name="Colonne2157"/>
    <tableColumn id="2199" xr3:uid="{11603A01-7EB8-41BC-A67E-4F07B4E7E7E5}" name="Colonne2158"/>
    <tableColumn id="2200" xr3:uid="{476AD262-42F0-4A47-AAC9-146A5EF202F4}" name="Colonne2159"/>
    <tableColumn id="2201" xr3:uid="{301370CA-4B2C-4A97-B450-B48E1F3E5A7E}" name="Colonne2160"/>
    <tableColumn id="2202" xr3:uid="{9DF0A8D2-49FB-40C8-A5D2-E6B3C88802A6}" name="Colonne2161"/>
    <tableColumn id="2203" xr3:uid="{0E0F9294-5810-4FA1-8325-1225A5F30BCD}" name="Colonne2162"/>
    <tableColumn id="2204" xr3:uid="{07138F88-08BE-4DC1-AD51-466DD18D2107}" name="Colonne2163"/>
    <tableColumn id="2205" xr3:uid="{B5491AF8-EC72-46A9-B946-053ECC7019B3}" name="Colonne2164"/>
    <tableColumn id="2206" xr3:uid="{386E2EAF-DFCE-45AB-B348-E9A2D40ED06F}" name="Colonne2165"/>
    <tableColumn id="2207" xr3:uid="{51227A8C-6384-4143-8F98-C69DD6F864A5}" name="Colonne2166"/>
    <tableColumn id="2208" xr3:uid="{C5957AC6-7E1B-4AAF-BAE4-9DD099BA9B28}" name="Colonne2167"/>
    <tableColumn id="2209" xr3:uid="{3980346C-827F-4D4E-822A-3C87082DABDF}" name="Colonne2168"/>
    <tableColumn id="2210" xr3:uid="{D7A0BDB7-72F5-4107-8FAF-B09AC39CAA88}" name="Colonne2169"/>
    <tableColumn id="2211" xr3:uid="{D887D9B9-5DE3-4DCF-A40A-33A689D5AB98}" name="Colonne2170"/>
    <tableColumn id="2212" xr3:uid="{517A0673-FF09-42AC-B18F-2C2E6A016FB2}" name="Colonne2171"/>
    <tableColumn id="2213" xr3:uid="{4C427D27-3E2A-4C64-98DB-791D0544AF94}" name="Colonne2172"/>
    <tableColumn id="2214" xr3:uid="{6B2D3998-ED7F-4BAB-A0BF-739AD2D88116}" name="Colonne2173"/>
    <tableColumn id="2215" xr3:uid="{8E73CDA2-559C-468E-812F-6B33C4D130EC}" name="Colonne2174"/>
    <tableColumn id="2216" xr3:uid="{8674D7B1-508C-4EF5-B335-A5F0CF5D948A}" name="Colonne2175"/>
    <tableColumn id="2217" xr3:uid="{60A4DC30-8322-408A-93B2-62A3E2026DB8}" name="Colonne2176"/>
    <tableColumn id="2218" xr3:uid="{D250C3A0-A73C-4B17-99EA-80C9DD1CBFF9}" name="Colonne2177"/>
    <tableColumn id="2219" xr3:uid="{C44BCC3C-2DF4-4EFE-851F-A3B0F91835DE}" name="Colonne2178"/>
    <tableColumn id="2220" xr3:uid="{BD59A848-FA36-4C82-95B6-BC4B09FE2F6B}" name="Colonne2179"/>
    <tableColumn id="2221" xr3:uid="{E930A91D-80BB-4174-AA99-80A10EA7DCEC}" name="Colonne2180"/>
    <tableColumn id="2222" xr3:uid="{C6836FEB-36F7-4043-8411-174F48C90B11}" name="Colonne2181"/>
    <tableColumn id="2223" xr3:uid="{A64B8164-EB28-4266-8063-E0D923CB6B9D}" name="Colonne2182"/>
    <tableColumn id="2224" xr3:uid="{C6956F86-5828-4919-87CD-1BAD7CAC8DAF}" name="Colonne2183"/>
    <tableColumn id="2225" xr3:uid="{DE615E1B-1C94-4C6F-B8DC-041A626412FF}" name="Colonne2184"/>
    <tableColumn id="2226" xr3:uid="{DE1B2408-F03A-450B-972C-3408587593F3}" name="Colonne2185"/>
    <tableColumn id="2227" xr3:uid="{F616222D-C783-40E2-BE01-49F49AEBD1B7}" name="Colonne2186"/>
    <tableColumn id="2228" xr3:uid="{A24740C6-8F94-4D6C-936B-EA9F4BCE7DB3}" name="Colonne2187"/>
    <tableColumn id="2229" xr3:uid="{298B303B-3EE6-4F46-BA8C-2B0439582E3A}" name="Colonne2188"/>
    <tableColumn id="2230" xr3:uid="{3062D9D3-5309-4664-BA46-BB4E9D8B8169}" name="Colonne2189"/>
    <tableColumn id="2231" xr3:uid="{E0105ADD-1029-42DF-9C93-45445DFB3216}" name="Colonne2190"/>
    <tableColumn id="2232" xr3:uid="{41CB1E9D-1D43-4946-A5F5-873C088F6074}" name="Colonne2191"/>
    <tableColumn id="2233" xr3:uid="{DE4A9F6D-369B-4526-AB30-75A530132B2F}" name="Colonne2192"/>
    <tableColumn id="2234" xr3:uid="{9DCAE4AA-4EEB-43BE-B2F3-DB55794744A1}" name="Colonne2193"/>
    <tableColumn id="2235" xr3:uid="{3A348296-E866-44A6-9CCE-9B6CC199D34B}" name="Colonne2194"/>
    <tableColumn id="2236" xr3:uid="{625B060F-A2C6-4BBD-B5A2-661F8F0BD90B}" name="Colonne2195"/>
    <tableColumn id="2237" xr3:uid="{7C40DA23-D26A-4823-A760-A8EC6A7BE11D}" name="Colonne2196"/>
    <tableColumn id="2238" xr3:uid="{6EED8CD1-9EFB-41E2-8413-97E888DF9761}" name="Colonne2197"/>
    <tableColumn id="2239" xr3:uid="{59F0FE2A-B837-45E8-9CB1-27BE88360ADB}" name="Colonne2198"/>
    <tableColumn id="2240" xr3:uid="{9825A91D-4FA6-41DD-B1FE-2040627C9F83}" name="Colonne2199"/>
    <tableColumn id="2241" xr3:uid="{3DE82D57-F543-427B-985E-ED51F6E775F6}" name="Colonne2200"/>
    <tableColumn id="2242" xr3:uid="{B6A14406-EAE9-420D-9FAA-00046682421E}" name="Colonne2201"/>
    <tableColumn id="2243" xr3:uid="{D31232CD-3D25-4FAE-92BC-A61FD06F9D63}" name="Colonne2202"/>
    <tableColumn id="2244" xr3:uid="{F3FA7E37-6030-40FD-8C77-C1E622D27E2E}" name="Colonne2203"/>
    <tableColumn id="2245" xr3:uid="{88BF99D8-04F3-4ABA-AF91-1468253B2B8D}" name="Colonne2204"/>
    <tableColumn id="2246" xr3:uid="{8EE2B76D-BF2B-4FEA-AAB5-D2867A02A9C4}" name="Colonne2205"/>
    <tableColumn id="2247" xr3:uid="{0D64BB0F-080D-446B-8D33-C70687B59A3B}" name="Colonne2206"/>
    <tableColumn id="2248" xr3:uid="{0EFBF113-4382-4BC0-9CFD-B5DDCF3ABB5A}" name="Colonne2207"/>
    <tableColumn id="2249" xr3:uid="{37DD46EA-C20D-433A-8B74-B06CDE1079C6}" name="Colonne2208"/>
    <tableColumn id="2250" xr3:uid="{51FCF7B4-AF43-40E5-9A0F-09EB022D8FAF}" name="Colonne2209"/>
    <tableColumn id="2251" xr3:uid="{6946D69F-A80C-45A5-88E0-E108524CFF4D}" name="Colonne2210"/>
    <tableColumn id="2252" xr3:uid="{49EB03B8-291C-4F65-9971-11695019A5E0}" name="Colonne2211"/>
    <tableColumn id="2253" xr3:uid="{3A3CDBA4-3669-4661-9861-8F7718FFDCAE}" name="Colonne2212"/>
    <tableColumn id="2254" xr3:uid="{11460F73-E8CC-405A-9E63-E0A27FA3E944}" name="Colonne2213"/>
    <tableColumn id="2255" xr3:uid="{D8026F57-40D9-465E-A3CE-03510D4F7BBF}" name="Colonne2214"/>
    <tableColumn id="2256" xr3:uid="{B7A4C93A-2D57-43BB-AF7C-19C88DFB4694}" name="Colonne2215"/>
    <tableColumn id="2257" xr3:uid="{E5AE19D9-A3AA-416B-B3C9-D6A7BD3E17E7}" name="Colonne2216"/>
    <tableColumn id="2258" xr3:uid="{A50411BF-7CA6-47C8-9901-03A6CFEE3994}" name="Colonne2217"/>
    <tableColumn id="2259" xr3:uid="{833FAFC4-E89A-48FC-A556-799CCC8469D3}" name="Colonne2218"/>
    <tableColumn id="2260" xr3:uid="{61B4A49C-4EC9-43D7-8F0C-B8753FD3B341}" name="Colonne2219"/>
    <tableColumn id="2261" xr3:uid="{2B86AA75-9BE6-45E1-AAD6-EBA887D2B666}" name="Colonne2220"/>
    <tableColumn id="2262" xr3:uid="{6B648989-4E7A-4C2A-91F5-76CFE0A28E9D}" name="Colonne2221"/>
    <tableColumn id="2263" xr3:uid="{33F04E74-F632-43B6-83A3-8E09081DF0D0}" name="Colonne2222"/>
    <tableColumn id="2264" xr3:uid="{BB9FC757-D795-49BD-A8E1-03E88F769E14}" name="Colonne2223"/>
    <tableColumn id="2265" xr3:uid="{E5E06685-E35D-4C46-909D-1C0D0AB313CD}" name="Colonne2224"/>
    <tableColumn id="2266" xr3:uid="{1A975A6D-7BD0-4EA8-A8A1-6B586F6F20FF}" name="Colonne2225"/>
    <tableColumn id="2267" xr3:uid="{34BDD717-72ED-4CE1-82D0-444A42D4B6E9}" name="Colonne2226"/>
    <tableColumn id="2268" xr3:uid="{B414AF90-5F5B-4D61-A7E0-34172A939087}" name="Colonne2227"/>
    <tableColumn id="2269" xr3:uid="{2B20AE95-1719-43F9-90E3-A1931075AB9F}" name="Colonne2228"/>
    <tableColumn id="2270" xr3:uid="{F5BA3D23-D949-4791-B89B-AD8862DABEB1}" name="Colonne2229"/>
    <tableColumn id="2271" xr3:uid="{18CF738D-47D9-498E-964D-EBE83180FE74}" name="Colonne2230"/>
    <tableColumn id="2272" xr3:uid="{5B1A5831-98A0-4DF5-BD9D-D358BF3852E6}" name="Colonne2231"/>
    <tableColumn id="2273" xr3:uid="{E80BB23E-7ABB-422F-9809-48969C31DF11}" name="Colonne2232"/>
    <tableColumn id="2274" xr3:uid="{483B852E-FB6B-4E0B-B64D-07A4D636A90B}" name="Colonne2233"/>
    <tableColumn id="2275" xr3:uid="{60FF1018-E4C9-45BE-9F62-4C2153B9DB48}" name="Colonne2234"/>
    <tableColumn id="2276" xr3:uid="{797E0697-A4D9-4FF9-96F0-75CAE9B053EB}" name="Colonne2235"/>
    <tableColumn id="2277" xr3:uid="{D2A02DED-B7D6-43A0-9E6D-EF07C7F0D093}" name="Colonne2236"/>
    <tableColumn id="2278" xr3:uid="{A1288974-07B0-4507-B8E5-54A3025655D8}" name="Colonne2237"/>
    <tableColumn id="2279" xr3:uid="{2BE52976-DF58-485A-9E49-1897B63CF255}" name="Colonne2238"/>
    <tableColumn id="2280" xr3:uid="{5AF9AB10-4664-4043-8EC0-253318F5794E}" name="Colonne2239"/>
    <tableColumn id="2281" xr3:uid="{9B43603D-E1A6-45DA-AE02-E0087862B16F}" name="Colonne2240"/>
    <tableColumn id="2282" xr3:uid="{7581D607-9A2F-4B00-9399-5CA7CB66610C}" name="Colonne2241"/>
    <tableColumn id="2283" xr3:uid="{A79360F4-7FAC-4227-A17C-7562F7DAE095}" name="Colonne2242"/>
    <tableColumn id="2284" xr3:uid="{F25EE6C4-35EC-4B59-B557-194AB6AB439A}" name="Colonne2243"/>
    <tableColumn id="2285" xr3:uid="{4BFD73B9-F3EF-488C-A0EE-DADD817E4923}" name="Colonne2244"/>
    <tableColumn id="2286" xr3:uid="{87FA1278-8B8F-4D20-83CD-80D24E3C7579}" name="Colonne2245"/>
    <tableColumn id="2287" xr3:uid="{A78F78DE-F89E-4D1B-84E1-BFFEA1CC9BBF}" name="Colonne2246"/>
    <tableColumn id="2288" xr3:uid="{B448F6E9-D0D9-41F8-8327-2F9D961A08C4}" name="Colonne2247"/>
    <tableColumn id="2289" xr3:uid="{2835F440-C6AC-47DD-8E64-EDE22BFAA24D}" name="Colonne2248"/>
    <tableColumn id="2290" xr3:uid="{44E4F07C-3A64-4E5B-A747-45A24BF31A49}" name="Colonne2249"/>
    <tableColumn id="2291" xr3:uid="{199F68A1-0031-4ABE-92F0-B1BAC4F0301B}" name="Colonne2250"/>
    <tableColumn id="2292" xr3:uid="{E47682DE-399A-46AF-89A0-2ADDEAFD3FA5}" name="Colonne2251"/>
    <tableColumn id="2293" xr3:uid="{B8BC4DDC-5C6D-4BB9-8DED-AB7F03D70C76}" name="Colonne2252"/>
    <tableColumn id="2294" xr3:uid="{BB0AA1F8-C961-4BE4-9652-8058CB51F981}" name="Colonne2253"/>
    <tableColumn id="2295" xr3:uid="{6895F2C9-E41A-4ADA-99B8-4380FDADF5FE}" name="Colonne2254"/>
    <tableColumn id="2296" xr3:uid="{F4EB5873-9CC1-4B53-989D-FA85A4145776}" name="Colonne2255"/>
    <tableColumn id="2297" xr3:uid="{0E87BC45-A266-4182-97D6-92A627B6CA26}" name="Colonne2256"/>
    <tableColumn id="2298" xr3:uid="{D9B3C7D3-878F-4E0A-A171-F58587E717B5}" name="Colonne2257"/>
    <tableColumn id="2299" xr3:uid="{1FA50F5E-5826-4356-8409-1D7D441DE390}" name="Colonne2258"/>
    <tableColumn id="2300" xr3:uid="{A0F108AC-702A-40A6-A9E3-576769A2953A}" name="Colonne2259"/>
    <tableColumn id="2301" xr3:uid="{1BA98AB9-42A1-412C-A2B6-7B8380DF6898}" name="Colonne2260"/>
    <tableColumn id="2302" xr3:uid="{004CB5A8-70FE-4B63-AD16-55CD08537884}" name="Colonne2261"/>
    <tableColumn id="2303" xr3:uid="{A00C52C8-53C6-4A42-892E-CFBDCED8C57B}" name="Colonne2262"/>
    <tableColumn id="2304" xr3:uid="{395F7B7F-AFC3-4F15-B030-B8EAE5F0D488}" name="Colonne2263"/>
    <tableColumn id="2305" xr3:uid="{939D7780-7A39-43D3-9859-2018572E126E}" name="Colonne2264"/>
    <tableColumn id="2306" xr3:uid="{59FB531B-A1FF-4E66-BEE8-5336FBFFDF3A}" name="Colonne2265"/>
    <tableColumn id="2307" xr3:uid="{34E44AD9-098A-4818-AC9D-A88FA15A9B91}" name="Colonne2266"/>
    <tableColumn id="2308" xr3:uid="{54499531-BB4D-4429-A1E4-451FDC3082D0}" name="Colonne2267"/>
    <tableColumn id="2309" xr3:uid="{5BCDF507-4C2E-4D1E-99F3-D7E78FE86DC2}" name="Colonne2268"/>
    <tableColumn id="2310" xr3:uid="{1E05D4BB-FAB6-4740-ACF8-BBFB119A4670}" name="Colonne2269"/>
    <tableColumn id="2311" xr3:uid="{56777629-8A12-4E03-B1B4-19807247FDC0}" name="Colonne2270"/>
    <tableColumn id="2312" xr3:uid="{420EC712-FECF-49C9-85B5-5005A6CAF080}" name="Colonne2271"/>
    <tableColumn id="2313" xr3:uid="{B4411446-A579-4F29-BDF5-77769414BC22}" name="Colonne2272"/>
    <tableColumn id="2314" xr3:uid="{0ED762D0-04F3-456B-A469-57D31FB2789A}" name="Colonne2273"/>
    <tableColumn id="2315" xr3:uid="{196B40A6-87FB-4190-B232-3E6D815D0425}" name="Colonne2274"/>
    <tableColumn id="2316" xr3:uid="{6A0C52E1-F9A6-40DF-B788-F1A9E3AAA0EC}" name="Colonne2275"/>
    <tableColumn id="2317" xr3:uid="{8E78571C-48F9-465B-B3D2-C4A86AD29E5D}" name="Colonne2276"/>
    <tableColumn id="2318" xr3:uid="{36BE6298-81CF-4763-A95B-05ECF5971798}" name="Colonne2277"/>
    <tableColumn id="2319" xr3:uid="{4846673D-E25C-4FF3-B211-5457BC96A525}" name="Colonne2278"/>
    <tableColumn id="2320" xr3:uid="{E376EBA7-EFDB-4835-819F-AD8357037D31}" name="Colonne2279"/>
    <tableColumn id="2321" xr3:uid="{7F12B0B6-9092-4E23-A4A0-EBBDE2B0F1BB}" name="Colonne2280"/>
    <tableColumn id="2322" xr3:uid="{36F72FBC-13D8-4BE1-A229-EB94D6A36EA1}" name="Colonne2281"/>
    <tableColumn id="2323" xr3:uid="{D5FE7D48-F4DD-4582-A174-21DA00BAA997}" name="Colonne2282"/>
    <tableColumn id="2324" xr3:uid="{B3D3E695-B453-4E43-A1D2-F3B8878725EF}" name="Colonne2283"/>
    <tableColumn id="2325" xr3:uid="{3EA42B47-C379-4570-8C47-E94A41D4659B}" name="Colonne2284"/>
    <tableColumn id="2326" xr3:uid="{53D6A2E9-DC6A-450C-AD06-B88CE6655041}" name="Colonne2285"/>
    <tableColumn id="2327" xr3:uid="{4E630970-1807-4489-B051-A646ED6EB910}" name="Colonne2286"/>
    <tableColumn id="2328" xr3:uid="{AB233264-1322-4736-B8BC-EF57FF9EDC4E}" name="Colonne2287"/>
    <tableColumn id="2329" xr3:uid="{B29BFF46-8CAD-4BCC-90C6-D0139FCF3C28}" name="Colonne2288"/>
    <tableColumn id="2330" xr3:uid="{1BE2EFCB-7929-43AA-83CD-3A74FA09BAAC}" name="Colonne2289"/>
    <tableColumn id="2331" xr3:uid="{7C4E9FED-5C87-4761-B048-268302B2C733}" name="Colonne2290"/>
    <tableColumn id="2332" xr3:uid="{89F4303D-18E1-4F3A-B96C-EF6F59FA4512}" name="Colonne2291"/>
    <tableColumn id="2333" xr3:uid="{E805300E-2E0A-46D4-A7EB-68712736863C}" name="Colonne2292"/>
    <tableColumn id="2334" xr3:uid="{CFA85DB0-38DA-4233-8CE3-020ED442A640}" name="Colonne2293"/>
    <tableColumn id="2335" xr3:uid="{C3B826E6-9F12-49CA-BFB7-CC14403879F6}" name="Colonne2294"/>
    <tableColumn id="2336" xr3:uid="{1B15090C-8A47-49B8-9163-5A6CA0F9A79D}" name="Colonne2295"/>
    <tableColumn id="2337" xr3:uid="{9FA72738-F7C4-4B92-A79B-7E9FA237535C}" name="Colonne2296"/>
    <tableColumn id="2338" xr3:uid="{326A0EB0-58A2-43BB-8E0E-410E7AE18B90}" name="Colonne2297"/>
    <tableColumn id="2339" xr3:uid="{AF89AFF0-3767-40A7-9D2D-EAA109591227}" name="Colonne2298"/>
    <tableColumn id="2340" xr3:uid="{C37C8E24-07B1-4AC3-A11A-8EE4FFAD58E4}" name="Colonne2299"/>
    <tableColumn id="2341" xr3:uid="{F54C7777-B5FC-41E4-BF8D-8950D7C0D1E7}" name="Colonne2300"/>
    <tableColumn id="2342" xr3:uid="{4FF317FD-1AA9-4A16-8869-F0467E5A9B77}" name="Colonne2301"/>
    <tableColumn id="2343" xr3:uid="{FA608F2F-0A58-4786-B4AA-1BA6B48CDCC0}" name="Colonne2302"/>
    <tableColumn id="2344" xr3:uid="{D87B13D6-694C-4CB3-8EAB-409D55776AB7}" name="Colonne2303"/>
    <tableColumn id="2345" xr3:uid="{DDEC60D2-73DA-49CE-BE39-900EBDF6B8A7}" name="Colonne2304"/>
    <tableColumn id="2346" xr3:uid="{CCFF0184-AC84-4173-9829-6CC8CCF5BA56}" name="Colonne2305"/>
    <tableColumn id="2347" xr3:uid="{9C4FB412-CFEC-4192-83F1-F01E50496A8B}" name="Colonne2306"/>
    <tableColumn id="2348" xr3:uid="{D879EFC0-818A-4AA4-AC59-14D075A528F1}" name="Colonne2307"/>
    <tableColumn id="2349" xr3:uid="{2CB36D9E-DE27-4D81-A4D2-8F6265756304}" name="Colonne2308"/>
    <tableColumn id="2350" xr3:uid="{E8DC553C-58CC-4D0F-9884-E2CE74C3AC72}" name="Colonne2309"/>
    <tableColumn id="2351" xr3:uid="{7E08C951-41EE-49E1-909D-F1496636AEF2}" name="Colonne2310"/>
    <tableColumn id="2352" xr3:uid="{F07BF8C5-7010-4BF6-9D3A-46A855381681}" name="Colonne2311"/>
    <tableColumn id="2353" xr3:uid="{1D227306-876D-48CB-96B4-699D6AC4B0CA}" name="Colonne2312"/>
    <tableColumn id="2354" xr3:uid="{0A63E363-4BCE-4F69-BB75-664E330E56AC}" name="Colonne2313"/>
    <tableColumn id="2355" xr3:uid="{36CB6ACC-5D4B-4049-A8CE-F12B5ED009FF}" name="Colonne2314"/>
    <tableColumn id="2356" xr3:uid="{F5767745-2A0E-498F-83E6-C79F32B248CF}" name="Colonne2315"/>
    <tableColumn id="2357" xr3:uid="{CA2A9C42-CAFA-4ACB-8E1D-A661CF32C1BD}" name="Colonne2316"/>
    <tableColumn id="2358" xr3:uid="{8AC007BD-8FAF-4207-BAA1-8A758D3E0E0D}" name="Colonne2317"/>
    <tableColumn id="2359" xr3:uid="{AE25AA12-F5C6-4A8A-882D-BC464662F75A}" name="Colonne2318"/>
    <tableColumn id="2360" xr3:uid="{C0A79055-F895-4725-8956-6347B99B1719}" name="Colonne2319"/>
    <tableColumn id="2361" xr3:uid="{B0586ADE-8E3A-4435-BF15-131493510ACB}" name="Colonne2320"/>
    <tableColumn id="2362" xr3:uid="{D90EBA9C-4CD9-4DD9-9EB6-6379BAA6BA8A}" name="Colonne2321"/>
    <tableColumn id="2363" xr3:uid="{A4B9FD5D-D5F4-49E3-8590-3773C43D0BA3}" name="Colonne2322"/>
    <tableColumn id="2364" xr3:uid="{FD15A8E0-95BD-4567-B22C-9D2A97D4E7C7}" name="Colonne2323"/>
    <tableColumn id="2365" xr3:uid="{D12EDBC9-6D40-480E-A5AB-C07EF928EAEC}" name="Colonne2324"/>
    <tableColumn id="2366" xr3:uid="{91145579-DBB0-48D0-BFA3-781E272B7EE9}" name="Colonne2325"/>
    <tableColumn id="2367" xr3:uid="{DD890836-D181-44BA-8955-F49418E88223}" name="Colonne2326"/>
    <tableColumn id="2368" xr3:uid="{2111D079-84ED-4B7A-B230-BE6F84351C32}" name="Colonne2327"/>
    <tableColumn id="2369" xr3:uid="{A2B87D4F-E26F-4E2D-A475-C421DB8BBAE7}" name="Colonne2328"/>
    <tableColumn id="2370" xr3:uid="{94BDFF59-92BB-4101-904F-1F3EF4E46971}" name="Colonne2329"/>
    <tableColumn id="2371" xr3:uid="{A4B7F735-DA7A-4B42-B684-A0DD64C0E3ED}" name="Colonne2330"/>
    <tableColumn id="2372" xr3:uid="{51C01C26-6DC0-4CD1-867B-08D4476D5DAC}" name="Colonne2331"/>
    <tableColumn id="2373" xr3:uid="{A69A8992-2C4F-4910-9D5F-55FA596955BD}" name="Colonne2332"/>
    <tableColumn id="2374" xr3:uid="{5368148E-550E-48E4-8E16-F814A07DA331}" name="Colonne2333"/>
    <tableColumn id="2375" xr3:uid="{8D7A1D9B-BE19-4A82-B584-EA98BC3152E2}" name="Colonne2334"/>
    <tableColumn id="2376" xr3:uid="{8826E00D-55D3-4E1D-8491-8A6525412F74}" name="Colonne2335"/>
    <tableColumn id="2377" xr3:uid="{E9594DB0-B3DF-4429-86A9-E25F6A71E0DB}" name="Colonne2336"/>
    <tableColumn id="2378" xr3:uid="{C0DAE4FE-BAA6-4B8F-B514-5AB27D5B2C75}" name="Colonne2337"/>
    <tableColumn id="2379" xr3:uid="{23209A53-790C-4684-8136-FAC1C50DB219}" name="Colonne2338"/>
    <tableColumn id="2380" xr3:uid="{CC428F99-EF11-4C57-94EF-C5666CFD6770}" name="Colonne2339"/>
    <tableColumn id="2381" xr3:uid="{1B54AED6-2BAD-45E0-B5BD-402E6F173916}" name="Colonne2340"/>
    <tableColumn id="2382" xr3:uid="{E1DAA891-0656-4A5A-9161-D478E8E303A7}" name="Colonne2341"/>
    <tableColumn id="2383" xr3:uid="{506A0DD4-2D74-4FB0-A9AE-E104BC7975D1}" name="Colonne2342"/>
    <tableColumn id="2384" xr3:uid="{3646ADF3-2EC5-44A7-90C6-B02C8668F6C6}" name="Colonne2343"/>
    <tableColumn id="2385" xr3:uid="{5AC191E7-827E-4144-8749-38313639AEBE}" name="Colonne2344"/>
    <tableColumn id="2386" xr3:uid="{F8F1F38F-AA39-4754-A94B-9E1369388160}" name="Colonne2345"/>
    <tableColumn id="2387" xr3:uid="{76A2D03E-FEF7-47F2-933D-6847E5021FEC}" name="Colonne2346"/>
    <tableColumn id="2388" xr3:uid="{FB5EF362-D57C-489C-AD4F-718D9823FE0A}" name="Colonne2347"/>
    <tableColumn id="2389" xr3:uid="{41AC968F-8C4C-485C-9735-63639180FB7A}" name="Colonne2348"/>
    <tableColumn id="2390" xr3:uid="{D261EAA7-D058-4EC8-986B-4B0BFE855AA8}" name="Colonne2349"/>
    <tableColumn id="2391" xr3:uid="{DB478F78-CFD2-446F-ACEB-9043DF6EAA98}" name="Colonne2350"/>
    <tableColumn id="2392" xr3:uid="{670E1900-7AED-49E6-81EC-660B35980C71}" name="Colonne2351"/>
    <tableColumn id="2393" xr3:uid="{0CF5AE51-62CE-46C6-B21D-2A35071230BA}" name="Colonne2352"/>
    <tableColumn id="2394" xr3:uid="{3C001F63-D4A9-43C7-AB5A-F231C63E3048}" name="Colonne2353"/>
    <tableColumn id="2395" xr3:uid="{EEB6928D-3DD6-4724-943A-F53E9AB991E0}" name="Colonne2354"/>
    <tableColumn id="2396" xr3:uid="{811BCE04-62DF-417D-BC6E-EEBD957A7E61}" name="Colonne2355"/>
    <tableColumn id="2397" xr3:uid="{92A73F1F-EE37-4843-A5DE-919E3940C785}" name="Colonne2356"/>
    <tableColumn id="2398" xr3:uid="{7694A680-14FF-4F82-931A-DA81686C9BF0}" name="Colonne2357"/>
    <tableColumn id="2399" xr3:uid="{6020A2B7-2D9C-4356-9957-B78B698E6AA9}" name="Colonne2358"/>
    <tableColumn id="2400" xr3:uid="{CAED7079-058E-4A55-83CF-5F7D71094C62}" name="Colonne2359"/>
    <tableColumn id="2401" xr3:uid="{A04F0408-ADBF-4723-A90F-65E1C135B682}" name="Colonne2360"/>
    <tableColumn id="2402" xr3:uid="{04CFDE7F-DD8A-462E-BCDF-288DDB85B3D6}" name="Colonne2361"/>
    <tableColumn id="2403" xr3:uid="{BD2353AE-3E38-4554-91FE-2B869CE11682}" name="Colonne2362"/>
    <tableColumn id="2404" xr3:uid="{F17CDD6E-2684-4BCF-BAD3-5E09D0669E7C}" name="Colonne2363"/>
    <tableColumn id="2405" xr3:uid="{AC7BF73B-E7F7-441E-9833-B29ECBD100FE}" name="Colonne2364"/>
    <tableColumn id="2406" xr3:uid="{927F2A02-0A65-4A32-9D49-B5E264E1ECB0}" name="Colonne2365"/>
    <tableColumn id="2407" xr3:uid="{6DD79AF7-E290-40B5-A3F8-6DBEF5DCD9F1}" name="Colonne2366"/>
    <tableColumn id="2408" xr3:uid="{4DE9BEED-2EC6-4581-B136-B98E21FE371C}" name="Colonne2367"/>
    <tableColumn id="2409" xr3:uid="{415EE4F5-8C9B-4C35-AE77-60DFA6592713}" name="Colonne2368"/>
    <tableColumn id="2410" xr3:uid="{B82BF868-302E-4A1A-A20E-1CBFCF66174A}" name="Colonne2369"/>
    <tableColumn id="2411" xr3:uid="{BF50C8AC-CF72-4C15-B8D5-4DB8404A63C7}" name="Colonne2370"/>
    <tableColumn id="2412" xr3:uid="{E93040F1-4349-4F8A-90B0-BA3F6CE333BA}" name="Colonne2371"/>
    <tableColumn id="2413" xr3:uid="{6705433A-EAE7-492A-9473-8DD6379C1900}" name="Colonne2372"/>
    <tableColumn id="2414" xr3:uid="{77153642-F998-4BF8-A28D-071A54E29498}" name="Colonne2373"/>
    <tableColumn id="2415" xr3:uid="{CE3E6EEF-0A32-40B8-9205-A033E46AB950}" name="Colonne2374"/>
    <tableColumn id="2416" xr3:uid="{6373F521-1B74-47B8-89A5-19C1512419A5}" name="Colonne2375"/>
    <tableColumn id="2417" xr3:uid="{B21E90DE-D1C3-45D8-8476-9CC77FF11A45}" name="Colonne2376"/>
    <tableColumn id="2418" xr3:uid="{02605645-42DF-4A58-913B-8F3C0F14F255}" name="Colonne2377"/>
    <tableColumn id="2419" xr3:uid="{BCAF0066-85C4-4C1F-A5F6-95AA842A8265}" name="Colonne2378"/>
    <tableColumn id="2420" xr3:uid="{03C4827A-C999-43CA-BD92-87E15ED24289}" name="Colonne2379"/>
    <tableColumn id="2421" xr3:uid="{CE2B0590-1A09-452C-A25B-3403AB95CEF6}" name="Colonne2380"/>
    <tableColumn id="2422" xr3:uid="{BBF72A95-1FF0-4732-B867-923D4569C01E}" name="Colonne2381"/>
    <tableColumn id="2423" xr3:uid="{63F28A57-9020-4193-A3C2-57A27334826A}" name="Colonne2382"/>
    <tableColumn id="2424" xr3:uid="{972B866E-1DBF-47ED-8CAA-57ED3B52AF2A}" name="Colonne2383"/>
    <tableColumn id="2425" xr3:uid="{6EC6288A-6C31-4ADC-A10D-F8C5B16FDAB9}" name="Colonne2384"/>
    <tableColumn id="2426" xr3:uid="{807F4B41-B0FF-40B5-994C-57E4EBE0A88C}" name="Colonne2385"/>
    <tableColumn id="2427" xr3:uid="{C4D57275-C811-47CE-8FB0-430E5FC91D87}" name="Colonne2386"/>
    <tableColumn id="2428" xr3:uid="{910FE61F-E87A-4AC3-8AFD-D7631C65D51B}" name="Colonne2387"/>
    <tableColumn id="2429" xr3:uid="{4458D2B2-FC57-417A-A079-12A8E32DEDC5}" name="Colonne2388"/>
    <tableColumn id="2430" xr3:uid="{28D4B03F-6D36-4DEC-BA37-6A87AA16373F}" name="Colonne2389"/>
    <tableColumn id="2431" xr3:uid="{1323DF47-922C-40DD-96AD-25E706E8A707}" name="Colonne2390"/>
    <tableColumn id="2432" xr3:uid="{5B2EA840-491F-4EEC-A30F-580DC00EC5BA}" name="Colonne2391"/>
    <tableColumn id="2433" xr3:uid="{DCC6FCDB-D0A5-4260-B94B-D2C1C4C57EB0}" name="Colonne2392"/>
    <tableColumn id="2434" xr3:uid="{F09B21C6-C4F4-4A34-AD49-9F1223ECB782}" name="Colonne2393"/>
    <tableColumn id="2435" xr3:uid="{555E3B52-51C8-45A3-AB3B-6EFF35554502}" name="Colonne2394"/>
    <tableColumn id="2436" xr3:uid="{F530B5A4-9528-4C99-8F60-ADDD48C9CDD9}" name="Colonne2395"/>
    <tableColumn id="2437" xr3:uid="{012E54C5-26D7-4C32-9931-08E63B35281A}" name="Colonne2396"/>
    <tableColumn id="2438" xr3:uid="{7A4C6880-1A73-454C-922B-B5828CFBA195}" name="Colonne2397"/>
    <tableColumn id="2439" xr3:uid="{30BD9B2C-B670-42B4-B822-B46089E316C1}" name="Colonne2398"/>
    <tableColumn id="2440" xr3:uid="{E00510E5-113C-40ED-BC4C-291316F17D8B}" name="Colonne2399"/>
    <tableColumn id="2441" xr3:uid="{B38C1297-EC44-4931-AAED-602A496E6FF5}" name="Colonne2400"/>
    <tableColumn id="2442" xr3:uid="{4CEBC529-FEED-4A80-A126-9B95935E1587}" name="Colonne2401"/>
    <tableColumn id="2443" xr3:uid="{F1603A32-215E-4D64-A87D-866511B94A0D}" name="Colonne2402"/>
    <tableColumn id="2444" xr3:uid="{269322A0-26A7-4DA6-9607-B8828AF8BE58}" name="Colonne2403"/>
    <tableColumn id="2445" xr3:uid="{4ACF0455-6B54-481D-AEFC-CF16D293F6BB}" name="Colonne2404"/>
    <tableColumn id="2446" xr3:uid="{6FB11A15-76F0-440C-A2D1-B3CEA8C27D87}" name="Colonne2405"/>
    <tableColumn id="2447" xr3:uid="{CC96744C-CF83-4653-8A1C-5FE7721637A8}" name="Colonne2406"/>
    <tableColumn id="2448" xr3:uid="{A9570C27-37C7-4088-A715-FCDA74CCDFAD}" name="Colonne2407"/>
    <tableColumn id="2449" xr3:uid="{7EF2BFB5-877F-4D18-AA56-53ED84C901F4}" name="Colonne2408"/>
    <tableColumn id="2450" xr3:uid="{11C1CEE6-3259-42EC-99FD-93C3E9B1A180}" name="Colonne2409"/>
    <tableColumn id="2451" xr3:uid="{2E6343D9-D630-4922-B12A-E57DBC29B2AF}" name="Colonne2410"/>
    <tableColumn id="2452" xr3:uid="{35F618A9-264B-4DDD-9B66-5088AC2C45FE}" name="Colonne2411"/>
    <tableColumn id="2453" xr3:uid="{9E3648E5-4F1A-46BF-B59C-C33DAAC525D2}" name="Colonne2412"/>
    <tableColumn id="2454" xr3:uid="{84D7D406-7D01-4CE6-8E4A-EC576FB814F9}" name="Colonne2413"/>
    <tableColumn id="2455" xr3:uid="{BBF3B761-7971-45F6-AC07-96D673EFB3C4}" name="Colonne2414"/>
    <tableColumn id="2456" xr3:uid="{28C3A449-F651-4048-BB06-23CABF7E0679}" name="Colonne2415"/>
    <tableColumn id="2457" xr3:uid="{847F7D8C-2643-482C-9323-6697C426C95F}" name="Colonne2416"/>
    <tableColumn id="2458" xr3:uid="{8F2D49B1-A896-45B7-8DC0-E2FEF525CDAE}" name="Colonne2417"/>
    <tableColumn id="2459" xr3:uid="{A1CA3387-D6E9-4E67-A5CD-67672D621238}" name="Colonne2418"/>
    <tableColumn id="2460" xr3:uid="{5E15CD2A-3BDC-4EB7-92C3-21BD9FC11C5B}" name="Colonne2419"/>
    <tableColumn id="2461" xr3:uid="{E6E9062C-8909-40AE-9345-2C658AA51DB5}" name="Colonne2420"/>
    <tableColumn id="2462" xr3:uid="{482B512A-F5E0-4DD3-9173-22C9A9F016E1}" name="Colonne2421"/>
    <tableColumn id="2463" xr3:uid="{4F0A2303-DBBA-46F7-B5B9-19DD19FD9660}" name="Colonne2422"/>
    <tableColumn id="2464" xr3:uid="{754C15A6-7083-46B8-B185-A7398968BEBC}" name="Colonne2423"/>
    <tableColumn id="2465" xr3:uid="{D4F9D18F-43D3-4B7E-8679-201BEFDBE16A}" name="Colonne2424"/>
    <tableColumn id="2466" xr3:uid="{604B151A-273A-454E-8080-EFF603805CF0}" name="Colonne2425"/>
    <tableColumn id="2467" xr3:uid="{282FE41A-11A0-4020-866C-C77C53147172}" name="Colonne2426"/>
    <tableColumn id="2468" xr3:uid="{CEC07A74-5E7C-4021-ACAA-84F85D75B321}" name="Colonne2427"/>
    <tableColumn id="2469" xr3:uid="{A4FA9E2B-4AA6-4168-9AEC-09290BBFF994}" name="Colonne2428"/>
    <tableColumn id="2470" xr3:uid="{2B49EAD0-431A-44E5-B158-B213E1A4E097}" name="Colonne2429"/>
    <tableColumn id="2471" xr3:uid="{F4D643C5-3960-410A-B87F-3986DE02C3C3}" name="Colonne2430"/>
    <tableColumn id="2472" xr3:uid="{AF99775D-0E93-4E10-9B94-1D5C79C11D75}" name="Colonne2431"/>
    <tableColumn id="2473" xr3:uid="{3F80D7BD-1DF0-443D-A891-AD7AB8748EE1}" name="Colonne2432"/>
    <tableColumn id="2474" xr3:uid="{EEA5CED8-B098-490E-B3B9-874EDACF4C0A}" name="Colonne2433"/>
    <tableColumn id="2475" xr3:uid="{23D61C5A-F5AD-4741-9EBA-C20123081338}" name="Colonne2434"/>
    <tableColumn id="2476" xr3:uid="{029C1E88-552B-4AAA-A8EE-B8E94CFB2CE8}" name="Colonne2435"/>
    <tableColumn id="2477" xr3:uid="{2A339D1A-8852-4900-95AE-68E14A6CF8B1}" name="Colonne2436"/>
    <tableColumn id="2478" xr3:uid="{C5FB313C-7DB4-464D-BE1C-D14EB59857FB}" name="Colonne2437"/>
    <tableColumn id="2479" xr3:uid="{9ADA0BA5-7A19-4C06-ABFA-EB243D77338A}" name="Colonne2438"/>
    <tableColumn id="2480" xr3:uid="{C3C256B3-7429-45DB-894C-109AE7E594D3}" name="Colonne2439"/>
    <tableColumn id="2481" xr3:uid="{36622B31-0A50-49A3-A802-25DE8EE92B56}" name="Colonne2440"/>
    <tableColumn id="2482" xr3:uid="{084105A5-4510-430C-B0C6-BF0029F3D127}" name="Colonne2441"/>
    <tableColumn id="2483" xr3:uid="{5423F29C-20EC-45D8-BCE3-0B914D98D073}" name="Colonne2442"/>
    <tableColumn id="2484" xr3:uid="{DB531969-A39E-4F4C-A1EF-AB2976B8120C}" name="Colonne2443"/>
    <tableColumn id="2485" xr3:uid="{4CDA1B9F-0F8A-4CD3-ABD7-D130FEDC57CE}" name="Colonne2444"/>
    <tableColumn id="2486" xr3:uid="{FC04B3EE-3414-4446-BAB4-22964475646A}" name="Colonne2445"/>
    <tableColumn id="2487" xr3:uid="{0B35CCBE-848D-4027-B48B-4FB2043A01E6}" name="Colonne2446"/>
    <tableColumn id="2488" xr3:uid="{10EC8E73-0FEC-4583-B339-DF3282D0327A}" name="Colonne2447"/>
    <tableColumn id="2489" xr3:uid="{6CC304F6-B9EE-4DD3-94C2-C1B61037F831}" name="Colonne2448"/>
    <tableColumn id="2490" xr3:uid="{98225DAC-DBF6-4D0D-A8DE-8AC3583DD548}" name="Colonne2449"/>
    <tableColumn id="2491" xr3:uid="{9F9D5B0D-2B79-4F6D-8389-ADDD49576081}" name="Colonne2450"/>
    <tableColumn id="2492" xr3:uid="{8E500628-479D-4744-B265-95F1FEBC5980}" name="Colonne2451"/>
    <tableColumn id="2493" xr3:uid="{A57F8C7B-9256-43DA-8067-D0B5ED617531}" name="Colonne2452"/>
    <tableColumn id="2494" xr3:uid="{B47B79D3-9542-4B11-AE8B-E02BB3FA2601}" name="Colonne2453"/>
    <tableColumn id="2495" xr3:uid="{58F7FB1E-9343-4115-8C74-E486CD957CFC}" name="Colonne2454"/>
    <tableColumn id="2496" xr3:uid="{0E1BB787-EFC0-4C4E-94B0-56975A4FB325}" name="Colonne2455"/>
    <tableColumn id="2497" xr3:uid="{20DEA0C9-7A41-4869-8D20-85C8566F6A1D}" name="Colonne2456"/>
    <tableColumn id="2498" xr3:uid="{655DDF09-DFF3-4545-A29E-ACF01C0A15C8}" name="Colonne2457"/>
    <tableColumn id="2499" xr3:uid="{A9C1780B-D1B7-44CB-86AA-EA1AA698B950}" name="Colonne2458"/>
    <tableColumn id="2500" xr3:uid="{890DF449-D5AB-40B6-8080-E34EC9704376}" name="Colonne2459"/>
    <tableColumn id="2501" xr3:uid="{77D77C10-9DD2-4C3B-8E01-AAEDC5F2ED4E}" name="Colonne2460"/>
    <tableColumn id="2502" xr3:uid="{E31C4BCE-6173-4DDD-B176-D397D2328C35}" name="Colonne2461"/>
    <tableColumn id="2503" xr3:uid="{99C1B175-572C-472A-863D-4ACD1243A20B}" name="Colonne2462"/>
    <tableColumn id="2504" xr3:uid="{8CB73E5C-DE69-445F-BC0A-81BD8A6BF9E6}" name="Colonne2463"/>
    <tableColumn id="2505" xr3:uid="{2FC7EB0D-0145-4265-BE20-C8AAD1592235}" name="Colonne2464"/>
    <tableColumn id="2506" xr3:uid="{489CD358-C9A0-4D5D-A8A4-CCE8D23B2D4F}" name="Colonne2465"/>
    <tableColumn id="2507" xr3:uid="{D5C67978-21C5-4014-BD7A-138AACEA46CA}" name="Colonne2466"/>
    <tableColumn id="2508" xr3:uid="{84CCF835-194A-4984-822F-1458042E5940}" name="Colonne2467"/>
    <tableColumn id="2509" xr3:uid="{84ED70DD-452B-4A18-AF49-B6169CF85A44}" name="Colonne2468"/>
    <tableColumn id="2510" xr3:uid="{2FB54962-7FAA-485B-9734-907FA16B090F}" name="Colonne2469"/>
    <tableColumn id="2511" xr3:uid="{D76308D0-B6FA-4149-9B6E-099B38E56F0C}" name="Colonne2470"/>
    <tableColumn id="2512" xr3:uid="{E9732659-E78C-48A4-BC10-AF628BD370DB}" name="Colonne2471"/>
    <tableColumn id="2513" xr3:uid="{AC1AC41D-61B2-4B45-88C1-35DCC1D5CF88}" name="Colonne2472"/>
    <tableColumn id="2514" xr3:uid="{C37FBECC-1C6A-4A07-B8A6-3B1FFEA11572}" name="Colonne2473"/>
    <tableColumn id="2515" xr3:uid="{1C799056-64AD-4AB1-BF4F-ED7874BF3112}" name="Colonne2474"/>
    <tableColumn id="2516" xr3:uid="{7B97C00A-B1E4-43D2-99FC-FC9DB2728820}" name="Colonne2475"/>
    <tableColumn id="2517" xr3:uid="{700144C0-CC1D-433D-B51E-82603E17DBCC}" name="Colonne2476"/>
    <tableColumn id="2518" xr3:uid="{9409C0C3-0968-45A6-A5DD-12D023D114EA}" name="Colonne2477"/>
    <tableColumn id="2519" xr3:uid="{188BB6F4-7D8A-4924-A829-01882FF7C96F}" name="Colonne2478"/>
    <tableColumn id="2520" xr3:uid="{42AA41DB-2C7A-46DD-A1A1-18CE0956C6A2}" name="Colonne2479"/>
    <tableColumn id="2521" xr3:uid="{A811E82A-E6E6-4320-AB69-118589F1D303}" name="Colonne2480"/>
    <tableColumn id="2522" xr3:uid="{F33F3DDE-7CE8-4C86-9CDB-73886F52EAF4}" name="Colonne2481"/>
    <tableColumn id="2523" xr3:uid="{51CC5E1D-BAB3-462E-9193-82347E7DF791}" name="Colonne2482"/>
    <tableColumn id="2524" xr3:uid="{4814E5EA-F111-41FA-8E43-275E1A3BD6F1}" name="Colonne2483"/>
    <tableColumn id="2525" xr3:uid="{48727830-AE99-4DB4-B896-8A6980358AE9}" name="Colonne2484"/>
    <tableColumn id="2526" xr3:uid="{46A6BB0D-2A69-4602-AD6D-583F12A6E88B}" name="Colonne2485"/>
    <tableColumn id="2527" xr3:uid="{ECF7A798-0DE7-46D6-BC81-A23E6646A886}" name="Colonne2486"/>
    <tableColumn id="2528" xr3:uid="{86C4F496-8662-4497-AD9C-45665EB2D582}" name="Colonne2487"/>
    <tableColumn id="2529" xr3:uid="{17738EBB-BB36-48C0-A250-5A88935305BA}" name="Colonne2488"/>
    <tableColumn id="2530" xr3:uid="{3DE85E61-CFB1-4003-9D80-BCEB73C8AA69}" name="Colonne2489"/>
    <tableColumn id="2531" xr3:uid="{75D2E61E-315D-40FF-8270-27791E8B69EA}" name="Colonne2490"/>
    <tableColumn id="2532" xr3:uid="{E2F5765A-94AC-4420-B414-78419034D4FE}" name="Colonne2491"/>
    <tableColumn id="2533" xr3:uid="{B5D114CB-BD3E-4DD2-B9FD-BE034C38CF30}" name="Colonne2492"/>
    <tableColumn id="2534" xr3:uid="{ECF677EC-DEE1-4F1E-98F3-150FAA450474}" name="Colonne2493"/>
    <tableColumn id="2535" xr3:uid="{2EB507C2-DA01-474B-9852-02F5B3B07510}" name="Colonne2494"/>
    <tableColumn id="2536" xr3:uid="{54586815-F0B4-44EC-A5AB-AA4E29822941}" name="Colonne2495"/>
    <tableColumn id="2537" xr3:uid="{B3378245-FADA-4E45-8F7B-01897F92E8A0}" name="Colonne2496"/>
    <tableColumn id="2538" xr3:uid="{E0F64DBE-A1A1-455C-BF55-F8627B9890D2}" name="Colonne2497"/>
    <tableColumn id="2539" xr3:uid="{F13B87EF-A9CD-4E5F-AA44-8D21F7F49541}" name="Colonne2498"/>
    <tableColumn id="2540" xr3:uid="{247C19FA-26CB-4193-85F2-C2AE9A183A0A}" name="Colonne2499"/>
    <tableColumn id="2541" xr3:uid="{5A360BB7-93D3-4308-9F93-3C09CE93B286}" name="Colonne2500"/>
    <tableColumn id="2542" xr3:uid="{E14B64BD-E07E-4F7E-A56D-AAAF9223A2C3}" name="Colonne2501"/>
    <tableColumn id="2543" xr3:uid="{C4D04CDB-F9C7-4E07-AA75-E4351BB53345}" name="Colonne2502"/>
    <tableColumn id="2544" xr3:uid="{D7AB0B47-100B-49E0-872A-FFBAE1EDAD3F}" name="Colonne2503"/>
    <tableColumn id="2545" xr3:uid="{177C056D-0945-418E-9DEB-B98AD260E3FA}" name="Colonne2504"/>
    <tableColumn id="2546" xr3:uid="{EA760E2E-40D0-458C-B928-C0860DABDC0B}" name="Colonne2505"/>
    <tableColumn id="2547" xr3:uid="{3E6F66B0-EDD5-4235-B998-DAA3C1C21CC2}" name="Colonne2506"/>
    <tableColumn id="2548" xr3:uid="{427C401B-E5E7-413E-812D-C445D464345F}" name="Colonne2507"/>
    <tableColumn id="2549" xr3:uid="{1CD6ADA5-C84A-454B-A26E-2C9482B0356E}" name="Colonne2508"/>
    <tableColumn id="2550" xr3:uid="{5431D85E-9A4F-46F0-9991-D5EB642C7E8C}" name="Colonne2509"/>
    <tableColumn id="2551" xr3:uid="{9ADBA730-29A9-4C9E-958B-0B781F6313D9}" name="Colonne2510"/>
    <tableColumn id="2552" xr3:uid="{5D112108-E6C0-4939-997C-F2FA86662AD8}" name="Colonne2511"/>
    <tableColumn id="2553" xr3:uid="{394656CC-E3F2-4B68-95CD-0F89EB39CC11}" name="Colonne2512"/>
    <tableColumn id="2554" xr3:uid="{69F56E7A-DBA9-46FB-BE82-6FF41A5FF3A1}" name="Colonne2513"/>
    <tableColumn id="2555" xr3:uid="{4899DE0B-0CBF-429E-A6DF-35DA3FDAFF06}" name="Colonne2514"/>
    <tableColumn id="2556" xr3:uid="{84B7BF4A-FEAB-4EA5-86E9-C3BC81EBCD23}" name="Colonne2515"/>
    <tableColumn id="2557" xr3:uid="{2C57B883-5AE8-42B7-85FB-1A275F3C39DF}" name="Colonne2516"/>
    <tableColumn id="2558" xr3:uid="{E00DEF1E-B267-43B3-96B4-FF1352AF10F9}" name="Colonne2517"/>
    <tableColumn id="2559" xr3:uid="{99800C54-A614-4AFB-93CE-BBEE67C14D07}" name="Colonne2518"/>
    <tableColumn id="2560" xr3:uid="{84798796-45EF-42DB-8013-EFBA99FC0332}" name="Colonne2519"/>
    <tableColumn id="2561" xr3:uid="{6A4FB3E2-5D87-46D2-9376-17D57859751F}" name="Colonne2520"/>
    <tableColumn id="2562" xr3:uid="{24055C4A-2B67-4465-93B5-151188FEE817}" name="Colonne2521"/>
    <tableColumn id="2563" xr3:uid="{07885E69-FBF1-43E8-95C9-1C7094B8AD37}" name="Colonne2522"/>
    <tableColumn id="2564" xr3:uid="{DF34D6C0-44C7-4EDE-905D-45B5653E080B}" name="Colonne2523"/>
    <tableColumn id="2565" xr3:uid="{5D46CC95-FEE9-4E7D-BB7E-D2D9F7BB0F0B}" name="Colonne2524"/>
    <tableColumn id="2566" xr3:uid="{48DE2E69-32A5-43FC-9762-6D37B010788D}" name="Colonne2525"/>
    <tableColumn id="2567" xr3:uid="{C180E677-F59D-46C5-925C-674E5216A089}" name="Colonne2526"/>
    <tableColumn id="2568" xr3:uid="{57DB2074-ABF3-4BC0-A215-F8660DF4F5E0}" name="Colonne2527"/>
    <tableColumn id="2569" xr3:uid="{EB77CED6-9BD0-42F2-B439-0568102984FA}" name="Colonne2528"/>
    <tableColumn id="2570" xr3:uid="{BB56872B-C847-4041-A35B-E80127D5DA79}" name="Colonne2529"/>
    <tableColumn id="2571" xr3:uid="{0B3B25A5-082F-4A7D-B003-94EE46CEC75E}" name="Colonne2530"/>
    <tableColumn id="2572" xr3:uid="{5E93A8A5-18BF-43E7-BA07-96DF83F9CCFF}" name="Colonne2531"/>
    <tableColumn id="2573" xr3:uid="{8B54BFA6-174A-4A3E-9B3C-C7F277E6B8E3}" name="Colonne2532"/>
    <tableColumn id="2574" xr3:uid="{FABCDED9-A65E-4827-A35E-D076DB4F6B49}" name="Colonne2533"/>
    <tableColumn id="2575" xr3:uid="{795A395A-4823-40BE-8E20-E6F228A96451}" name="Colonne2534"/>
    <tableColumn id="2576" xr3:uid="{3F0EAEAA-728B-45B5-997F-BA0A74093793}" name="Colonne2535"/>
    <tableColumn id="2577" xr3:uid="{9147629F-1D52-406D-8FE4-0C4B8F762EA7}" name="Colonne2536"/>
    <tableColumn id="2578" xr3:uid="{95E6856D-416D-49BA-BEFB-282636D21A4E}" name="Colonne2537"/>
    <tableColumn id="2579" xr3:uid="{4B15148E-61E1-4899-AABB-B532DF6E22AE}" name="Colonne2538"/>
    <tableColumn id="2580" xr3:uid="{DDF2ABA7-F4D7-40AA-AC4F-C691685FA7B6}" name="Colonne2539"/>
    <tableColumn id="2581" xr3:uid="{091DF1D6-4BF0-4535-9A02-E5F8D952C195}" name="Colonne2540"/>
    <tableColumn id="2582" xr3:uid="{C4DFDBB1-B63D-4431-A0D5-22287099021B}" name="Colonne2541"/>
    <tableColumn id="2583" xr3:uid="{8965E05F-7133-437F-8AE4-EC268C57FAC1}" name="Colonne2542"/>
    <tableColumn id="2584" xr3:uid="{A5126D8F-E586-4FC0-8464-C24F987E8C4E}" name="Colonne2543"/>
    <tableColumn id="2585" xr3:uid="{C7C12041-B308-4B55-B143-0E841FB678ED}" name="Colonne2544"/>
    <tableColumn id="2586" xr3:uid="{CC82536A-AE5B-455C-A4F4-C41307375DC1}" name="Colonne2545"/>
    <tableColumn id="2587" xr3:uid="{88626B71-0AC6-4623-8AB8-C2DB5DD9D23A}" name="Colonne2546"/>
    <tableColumn id="2588" xr3:uid="{598151D8-4331-4BAD-A13B-A04A29088ED3}" name="Colonne2547"/>
    <tableColumn id="2589" xr3:uid="{B6932CC4-38EE-48E2-838B-9AB5F26F3315}" name="Colonne2548"/>
    <tableColumn id="2590" xr3:uid="{DD3B7FB5-2972-43B3-AD59-7D9B5119A8F3}" name="Colonne2549"/>
    <tableColumn id="2591" xr3:uid="{829702CA-351F-43CA-AC1D-234BD1564624}" name="Colonne2550"/>
    <tableColumn id="2592" xr3:uid="{47419352-A9C2-47FA-A8BC-9E9721F89004}" name="Colonne2551"/>
    <tableColumn id="2593" xr3:uid="{DDE96F17-18A7-4827-A231-589747A93BCD}" name="Colonne2552"/>
    <tableColumn id="2594" xr3:uid="{14840751-57A8-4BC4-9EE4-067C52F76760}" name="Colonne2553"/>
    <tableColumn id="2595" xr3:uid="{99A02425-6F3A-42CD-BB39-A3D986F19982}" name="Colonne2554"/>
    <tableColumn id="2596" xr3:uid="{697B550D-A26B-444F-8EDD-946D5C7D3D4A}" name="Colonne2555"/>
    <tableColumn id="2597" xr3:uid="{3749A6CB-3F2E-4D14-95E1-24DA63E1738C}" name="Colonne2556"/>
    <tableColumn id="2598" xr3:uid="{8220936F-4329-436E-A0F0-93D02A018BD3}" name="Colonne2557"/>
    <tableColumn id="2599" xr3:uid="{9FBD5192-EE54-4851-9EB1-406A9770F156}" name="Colonne2558"/>
    <tableColumn id="2600" xr3:uid="{FA294DE3-E9F9-4FAE-92B8-06F4158DF622}" name="Colonne2559"/>
    <tableColumn id="2601" xr3:uid="{EB4D9B22-3AF1-4E72-9FF5-A61A6EF34D0D}" name="Colonne2560"/>
    <tableColumn id="2602" xr3:uid="{32F42C43-9110-4EDF-A597-CC01AD4129C1}" name="Colonne2561"/>
    <tableColumn id="2603" xr3:uid="{81150F32-A4B0-42D6-A6DF-4A8E96CB670F}" name="Colonne2562"/>
    <tableColumn id="2604" xr3:uid="{4428AF09-0651-493B-A7AB-37BB4B6276D1}" name="Colonne2563"/>
    <tableColumn id="2605" xr3:uid="{A8C81C8A-E46C-4B89-8083-9C87EF964E44}" name="Colonne2564"/>
    <tableColumn id="2606" xr3:uid="{1225FF3D-95C6-4905-93D0-3B5EFD9C4767}" name="Colonne2565"/>
    <tableColumn id="2607" xr3:uid="{0F1B2262-F384-49B2-821C-624B8E436C6C}" name="Colonne2566"/>
    <tableColumn id="2608" xr3:uid="{2F68F507-1805-421B-872C-1A93B21B5AAE}" name="Colonne2567"/>
    <tableColumn id="2609" xr3:uid="{9614663A-33F1-45E0-8C14-AE7C1EC42867}" name="Colonne2568"/>
    <tableColumn id="2610" xr3:uid="{40AC9B85-8714-4904-8038-ED7A308FD127}" name="Colonne2569"/>
    <tableColumn id="2611" xr3:uid="{B989C276-CF8E-47CC-AA96-4E4E27DD2470}" name="Colonne2570"/>
    <tableColumn id="2612" xr3:uid="{38C11B54-6D2E-4AA7-9BC1-9E52AA1542C6}" name="Colonne2571"/>
    <tableColumn id="2613" xr3:uid="{D2B25328-8765-431A-9CAB-F8DB89DAD853}" name="Colonne2572"/>
    <tableColumn id="2614" xr3:uid="{C1D56AC3-90CA-4D91-801B-800B27A93108}" name="Colonne2573"/>
    <tableColumn id="2615" xr3:uid="{0B4D6F8E-0D96-4C33-A3B2-3F6FA08B24B1}" name="Colonne2574"/>
    <tableColumn id="2616" xr3:uid="{B1D55DC2-4016-4D71-99AE-0BFECE7F0A37}" name="Colonne2575"/>
    <tableColumn id="2617" xr3:uid="{D44999CE-CBEE-425A-B5A9-8622C1D8F185}" name="Colonne2576"/>
    <tableColumn id="2618" xr3:uid="{5F0BEE9A-3D70-4AAF-8F77-EE02E093F770}" name="Colonne2577"/>
    <tableColumn id="2619" xr3:uid="{5088B923-D262-4AC0-AB6C-9A5FBBF2F75A}" name="Colonne2578"/>
    <tableColumn id="2620" xr3:uid="{03CAED74-D149-4BF3-A9FD-1E364867F152}" name="Colonne2579"/>
    <tableColumn id="2621" xr3:uid="{2A9D4838-FDBF-4762-B8F5-E7AF73BC2E60}" name="Colonne2580"/>
    <tableColumn id="2622" xr3:uid="{25D730EA-CB91-4425-8B56-DEFCFA373FDD}" name="Colonne2581"/>
    <tableColumn id="2623" xr3:uid="{C1B8501A-CF77-446F-9EEB-630915729CA6}" name="Colonne2582"/>
    <tableColumn id="2624" xr3:uid="{3CBA30FB-4D7E-408E-AC9C-6242D0C7FDA5}" name="Colonne2583"/>
    <tableColumn id="2625" xr3:uid="{483EEC53-101D-4E46-976E-786A70FE2D4E}" name="Colonne2584"/>
    <tableColumn id="2626" xr3:uid="{1F177206-569E-4B9B-B9D2-691BEAF8370D}" name="Colonne2585"/>
    <tableColumn id="2627" xr3:uid="{A093B3B9-F473-40BC-8C44-3E664562E9F4}" name="Colonne2586"/>
    <tableColumn id="2628" xr3:uid="{D16733AB-8B57-4920-A8E9-475C64F0206A}" name="Colonne2587"/>
    <tableColumn id="2629" xr3:uid="{58FAB315-0DED-4261-BC75-107C2396CF2F}" name="Colonne2588"/>
    <tableColumn id="2630" xr3:uid="{7ABE80B7-8311-422E-9A1C-73D959480155}" name="Colonne2589"/>
    <tableColumn id="2631" xr3:uid="{39385651-7F00-47A5-A996-BBA11F00ED16}" name="Colonne2590"/>
    <tableColumn id="2632" xr3:uid="{9889B981-F35B-4D65-915C-4A75E809BC7E}" name="Colonne2591"/>
    <tableColumn id="2633" xr3:uid="{7FD2AAEF-0175-4728-A4AE-4A75B466E17D}" name="Colonne2592"/>
    <tableColumn id="2634" xr3:uid="{506E1E61-B9B1-4A69-85BC-502FB6B497FF}" name="Colonne2593"/>
    <tableColumn id="2635" xr3:uid="{EF7DF805-17B3-41E0-81C3-C8332EE5CE54}" name="Colonne2594"/>
    <tableColumn id="2636" xr3:uid="{00844271-99DE-4306-B004-13561C01ACAA}" name="Colonne2595"/>
    <tableColumn id="2637" xr3:uid="{A7C23FBB-A20F-4269-9797-995C3EF42066}" name="Colonne2596"/>
    <tableColumn id="2638" xr3:uid="{39B18632-9973-4DD8-A03C-416C91807CC1}" name="Colonne2597"/>
    <tableColumn id="2639" xr3:uid="{67B4DEAD-D640-4443-8B22-C031C272FE05}" name="Colonne2598"/>
    <tableColumn id="2640" xr3:uid="{EC273E47-7592-4079-AE05-860900EAA370}" name="Colonne2599"/>
    <tableColumn id="2641" xr3:uid="{5B482C2F-B784-482A-813A-206EDEB295FA}" name="Colonne2600"/>
    <tableColumn id="2642" xr3:uid="{F1468680-1B5F-4944-B81C-494EC2EDDCA6}" name="Colonne2601"/>
    <tableColumn id="2643" xr3:uid="{8B364B6C-865D-46A7-AE16-C399B367F84F}" name="Colonne2602"/>
    <tableColumn id="2644" xr3:uid="{126D5BF2-9195-4470-8559-546D5BCC4993}" name="Colonne2603"/>
    <tableColumn id="2645" xr3:uid="{F6787279-C2DF-4E3E-BC4A-EDE8F7F02301}" name="Colonne2604"/>
    <tableColumn id="2646" xr3:uid="{7055C2E6-4F2F-46CE-ADE2-CD49318A3F24}" name="Colonne2605"/>
    <tableColumn id="2647" xr3:uid="{66783444-BD3D-419D-BDA8-241F1F24A96F}" name="Colonne2606"/>
    <tableColumn id="2648" xr3:uid="{D54580AF-00FC-46C2-9119-1C1D3D8A7823}" name="Colonne2607"/>
    <tableColumn id="2649" xr3:uid="{C3EFA120-3A54-4B1A-9A3A-ADAABDB62058}" name="Colonne2608"/>
    <tableColumn id="2650" xr3:uid="{7A80D4FC-EF24-4291-9794-5AB03AF4B051}" name="Colonne2609"/>
    <tableColumn id="2651" xr3:uid="{819E0636-1C9D-4262-A755-E74F252E0C90}" name="Colonne2610"/>
    <tableColumn id="2652" xr3:uid="{558838F7-0873-4742-B579-87ECEE4BD4AE}" name="Colonne2611"/>
    <tableColumn id="2653" xr3:uid="{726FF44D-BAFF-482A-83D1-461213114326}" name="Colonne2612"/>
    <tableColumn id="2654" xr3:uid="{11ECDFE1-0ADD-4CBB-A0EB-A75886E3933A}" name="Colonne2613"/>
    <tableColumn id="2655" xr3:uid="{6D08F725-081F-454F-89B8-8D43A51F055C}" name="Colonne2614"/>
    <tableColumn id="2656" xr3:uid="{7250E201-2195-4BA7-9EBC-8CD0A69F7722}" name="Colonne2615"/>
    <tableColumn id="2657" xr3:uid="{46B37DA6-8FFB-446E-A65F-E9650FCF45A5}" name="Colonne2616"/>
    <tableColumn id="2658" xr3:uid="{3862C2D3-2074-4508-ABED-E7AD5A4AA083}" name="Colonne2617"/>
    <tableColumn id="2659" xr3:uid="{1A4A9418-6B1F-4567-820C-450F2D4037FF}" name="Colonne2618"/>
    <tableColumn id="2660" xr3:uid="{1F1797BB-5B03-41CE-8240-AF496B890EB1}" name="Colonne2619"/>
    <tableColumn id="2661" xr3:uid="{328154E7-643A-4A45-88E2-73454ACAB70B}" name="Colonne2620"/>
    <tableColumn id="2662" xr3:uid="{F220A17E-0CE0-4478-BE56-FF6E163BBFD4}" name="Colonne2621"/>
    <tableColumn id="2663" xr3:uid="{B5E4CF17-09F1-4575-87B8-46EB746EAA14}" name="Colonne2622"/>
    <tableColumn id="2664" xr3:uid="{F6F82C22-631B-4B89-A3F2-7DDD47D92EDB}" name="Colonne2623"/>
    <tableColumn id="2665" xr3:uid="{B5A96F58-B158-4750-A5E8-AAF7D812DBAE}" name="Colonne2624"/>
    <tableColumn id="2666" xr3:uid="{CD0BE9E8-27A3-43F0-B241-9B9EBDC7D9AA}" name="Colonne2625"/>
    <tableColumn id="2667" xr3:uid="{A672C6F8-ED43-4139-B8A6-D450A9DEB1A1}" name="Colonne2626"/>
    <tableColumn id="2668" xr3:uid="{DF251D2F-BA29-4009-AD56-521B3B4F3E57}" name="Colonne2627"/>
    <tableColumn id="2669" xr3:uid="{85846786-23ED-4389-8C3D-3CD72093C2A3}" name="Colonne2628"/>
    <tableColumn id="2670" xr3:uid="{DBC2883A-C15E-4661-A131-53FC2835A309}" name="Colonne2629"/>
    <tableColumn id="2671" xr3:uid="{CB86DE9A-0E2D-40C9-A98E-664FE5ED77DD}" name="Colonne2630"/>
    <tableColumn id="2672" xr3:uid="{40A33192-7F9C-43E6-B0B2-92C7BF67A697}" name="Colonne2631"/>
    <tableColumn id="2673" xr3:uid="{7CDCE123-E6C9-4E69-8446-041FAB6D67F1}" name="Colonne2632"/>
    <tableColumn id="2674" xr3:uid="{39369A54-BDD4-4EC9-A6F1-FF320725F63C}" name="Colonne2633"/>
    <tableColumn id="2675" xr3:uid="{6FFCAD9A-20DC-49B8-A22B-26C48B9FBCF2}" name="Colonne2634"/>
    <tableColumn id="2676" xr3:uid="{73C4685D-D94A-4AE9-BC01-A9C0D26C5061}" name="Colonne2635"/>
    <tableColumn id="2677" xr3:uid="{553B24B5-361C-46B3-9B91-8420270D8966}" name="Colonne2636"/>
    <tableColumn id="2678" xr3:uid="{AAAE8878-0352-4A24-AA9A-311322C167C0}" name="Colonne2637"/>
    <tableColumn id="2679" xr3:uid="{D8379BD3-7E63-42A2-BBAF-9772B79CB3D4}" name="Colonne2638"/>
    <tableColumn id="2680" xr3:uid="{D1CA4493-453F-4502-9D19-EB56B878544F}" name="Colonne2639"/>
    <tableColumn id="2681" xr3:uid="{A6068360-ECE9-4CA0-A1F4-19EAC97985A0}" name="Colonne2640"/>
    <tableColumn id="2682" xr3:uid="{364BF700-9CF0-49C5-92C5-89A7A37C31A5}" name="Colonne2641"/>
    <tableColumn id="2683" xr3:uid="{FB79104C-55E2-4861-9106-277EE7F8E0E1}" name="Colonne2642"/>
    <tableColumn id="2684" xr3:uid="{76087924-B7D7-4821-BEA1-9ADC05AC90A6}" name="Colonne2643"/>
    <tableColumn id="2685" xr3:uid="{8AC3E734-37BF-4219-9BB5-D38BBC87DBD5}" name="Colonne2644"/>
    <tableColumn id="2686" xr3:uid="{17BA2E29-F386-4122-94F1-1B8E622EDFAE}" name="Colonne2645"/>
    <tableColumn id="2687" xr3:uid="{4EEE57E3-4E1F-4C00-97DC-92E050253C04}" name="Colonne2646"/>
    <tableColumn id="2688" xr3:uid="{E86804EF-E3DF-4C51-BDEB-299DE9234448}" name="Colonne2647"/>
    <tableColumn id="2689" xr3:uid="{A6974EE4-8672-4F28-B7FD-2E3AD32311F4}" name="Colonne2648"/>
    <tableColumn id="2690" xr3:uid="{14E2693C-C96B-4011-9891-48C800345794}" name="Colonne2649"/>
    <tableColumn id="2691" xr3:uid="{64885F95-BF98-4EF5-9779-6AFF2677B447}" name="Colonne2650"/>
    <tableColumn id="2692" xr3:uid="{711313B0-6A04-4FD3-9B73-67CAAC42BE59}" name="Colonne2651"/>
    <tableColumn id="2693" xr3:uid="{326F5704-317D-46CB-A215-423D0638D23B}" name="Colonne2652"/>
    <tableColumn id="2694" xr3:uid="{D86AD722-5034-480E-BC2A-8B6ADC88A122}" name="Colonne2653"/>
    <tableColumn id="2695" xr3:uid="{F2E62341-605A-475F-8B90-738EC10168B1}" name="Colonne2654"/>
    <tableColumn id="2696" xr3:uid="{965550C9-E5C5-4601-B1DC-6A67C42F5D2F}" name="Colonne2655"/>
    <tableColumn id="2697" xr3:uid="{44B04DFB-7CA0-4894-AC15-7C7993F27B24}" name="Colonne2656"/>
    <tableColumn id="2698" xr3:uid="{76158CED-CEF6-4A1A-BF34-0EDA8FD0F40D}" name="Colonne2657"/>
    <tableColumn id="2699" xr3:uid="{F88E4CFC-4AC5-4238-8B8B-EE1B5F737F3A}" name="Colonne2658"/>
    <tableColumn id="2700" xr3:uid="{FB4758C6-AECC-46A2-A07E-1257FEE94EDE}" name="Colonne2659"/>
    <tableColumn id="2701" xr3:uid="{F1C36914-E027-4C5A-91C7-90D4C36C43A4}" name="Colonne2660"/>
    <tableColumn id="2702" xr3:uid="{5D7FD6A7-0AA7-4BCB-BBF0-FC5BB18B73ED}" name="Colonne2661"/>
    <tableColumn id="2703" xr3:uid="{7D8A69B7-17AE-4A20-838C-2E3C904B40FD}" name="Colonne2662"/>
    <tableColumn id="2704" xr3:uid="{AE77C270-7226-41B5-AA0E-6279924E283E}" name="Colonne2663"/>
    <tableColumn id="2705" xr3:uid="{F2D77F00-223C-4355-8484-EBD8813C592D}" name="Colonne2664"/>
    <tableColumn id="2706" xr3:uid="{0AEA5C74-D94C-484E-B7F2-E7DF6FA3C278}" name="Colonne2665"/>
    <tableColumn id="2707" xr3:uid="{EAD81B88-478D-4795-956B-47849B21CC04}" name="Colonne2666"/>
    <tableColumn id="2708" xr3:uid="{FD251A50-7814-4AB8-8AC2-634C8962F65B}" name="Colonne2667"/>
    <tableColumn id="2709" xr3:uid="{C801E2E2-2A1A-400E-B885-E7EE3AF4B7A1}" name="Colonne2668"/>
    <tableColumn id="2710" xr3:uid="{875530F5-B145-450B-B6D1-E4E2763D1F63}" name="Colonne2669"/>
    <tableColumn id="2711" xr3:uid="{0FCE5143-3741-495A-9132-31B957930016}" name="Colonne2670"/>
    <tableColumn id="2712" xr3:uid="{3A4A0DDC-7765-43CA-9BDB-1DCBA23EEA38}" name="Colonne2671"/>
    <tableColumn id="2713" xr3:uid="{70C18EB9-998A-4B22-985B-F3129D702E45}" name="Colonne2672"/>
    <tableColumn id="2714" xr3:uid="{99B3F553-3CF5-444F-ACF2-7A43F0CD87F3}" name="Colonne2673"/>
    <tableColumn id="2715" xr3:uid="{A7877016-02D6-4897-AAEF-FF23B872C323}" name="Colonne2674"/>
    <tableColumn id="2716" xr3:uid="{0664ABC5-48C6-415C-805D-E497382B2ECE}" name="Colonne2675"/>
    <tableColumn id="2717" xr3:uid="{BCC629CE-5C3C-406E-9357-8014D2766C16}" name="Colonne2676"/>
    <tableColumn id="2718" xr3:uid="{F22198EA-9B5B-4761-8F50-DB42EFE435D5}" name="Colonne2677"/>
    <tableColumn id="2719" xr3:uid="{3BAA12FB-B06E-47A2-BF0E-4794F3D20C80}" name="Colonne2678"/>
    <tableColumn id="2720" xr3:uid="{75D35D85-2493-42E0-802F-FFB4DB0F0E77}" name="Colonne2679"/>
    <tableColumn id="2721" xr3:uid="{11FE473E-3D0C-4812-9197-7376689C6390}" name="Colonne2680"/>
    <tableColumn id="2722" xr3:uid="{6AF7BC2B-E8D9-438F-B9B0-06EBB513E24D}" name="Colonne2681"/>
    <tableColumn id="2723" xr3:uid="{AD57C5E9-EB08-4205-B0AA-42092CA2BD32}" name="Colonne2682"/>
    <tableColumn id="2724" xr3:uid="{AB5BB6DC-5E03-45F9-B61D-14B0FE162FB4}" name="Colonne2683"/>
    <tableColumn id="2725" xr3:uid="{58486C12-FED8-4C59-969F-F4CB2358BEE9}" name="Colonne2684"/>
    <tableColumn id="2726" xr3:uid="{1195C208-85EE-47E0-ABB8-4F977EE82E15}" name="Colonne2685"/>
    <tableColumn id="2727" xr3:uid="{511EDE83-FD3F-4DE9-9FEB-11862524931D}" name="Colonne2686"/>
    <tableColumn id="2728" xr3:uid="{D50A9B96-5D53-47C6-8CEC-54CA9C8F037E}" name="Colonne2687"/>
    <tableColumn id="2729" xr3:uid="{B715392B-0B0B-49A0-8835-D2BF1B53E9D3}" name="Colonne2688"/>
    <tableColumn id="2730" xr3:uid="{5B8148C0-71A4-4A06-A016-B8B562B3A693}" name="Colonne2689"/>
    <tableColumn id="2731" xr3:uid="{7DA70894-DE08-4FA6-B26F-87CABCD0B748}" name="Colonne2690"/>
    <tableColumn id="2732" xr3:uid="{132E651B-6733-431A-B50B-56C5687A82D3}" name="Colonne2691"/>
    <tableColumn id="2733" xr3:uid="{6C95D41D-AF4E-43EB-A9E4-AE37DDC61450}" name="Colonne2692"/>
    <tableColumn id="2734" xr3:uid="{CB4DE5F7-D152-4F9B-8E53-C2A03A2A6589}" name="Colonne2693"/>
    <tableColumn id="2735" xr3:uid="{58B52E2F-7837-415B-B86B-41BC4DB37FE8}" name="Colonne2694"/>
    <tableColumn id="2736" xr3:uid="{DDDB49CC-EE91-49B9-BC7A-E8CFCDCA7D19}" name="Colonne2695"/>
    <tableColumn id="2737" xr3:uid="{4C5E027D-FE0E-4E90-8BC6-0CDF0AD9A9C2}" name="Colonne2696"/>
    <tableColumn id="2738" xr3:uid="{1534DEA5-3118-4F86-A575-B5E8D2575399}" name="Colonne2697"/>
    <tableColumn id="2739" xr3:uid="{8B25D007-C4BD-47E1-A243-A39DFCBA5F8F}" name="Colonne2698"/>
    <tableColumn id="2740" xr3:uid="{77A50DD7-21E3-4940-9AB8-133415F612EA}" name="Colonne2699"/>
    <tableColumn id="2741" xr3:uid="{BFDA31BC-604C-4869-910A-873096B83FA6}" name="Colonne2700"/>
    <tableColumn id="2742" xr3:uid="{B2A3B36D-5F9F-42BA-B326-5324D30E184C}" name="Colonne2701"/>
    <tableColumn id="2743" xr3:uid="{684D2260-BF1F-48D1-83F6-C867BB5B1350}" name="Colonne2702"/>
    <tableColumn id="2744" xr3:uid="{8496A83D-8DA1-4CC5-B947-FF1083D2A96E}" name="Colonne2703"/>
    <tableColumn id="2745" xr3:uid="{251AD1C4-C1B8-4AE4-ABF4-38C4D79C4A3E}" name="Colonne2704"/>
    <tableColumn id="2746" xr3:uid="{697371E0-26B1-4E59-A7EF-83FA1ED4DCF8}" name="Colonne2705"/>
    <tableColumn id="2747" xr3:uid="{7515A408-DD9A-44E3-B831-E6EFB213B62A}" name="Colonne2706"/>
    <tableColumn id="2748" xr3:uid="{8064C2DF-5E41-4B05-8FA3-F81DFB22CD24}" name="Colonne2707"/>
    <tableColumn id="2749" xr3:uid="{651FC9F1-F07D-4933-B04A-76E2DF80BF8B}" name="Colonne2708"/>
    <tableColumn id="2750" xr3:uid="{59DA67C4-D186-4243-8624-C9BD22454022}" name="Colonne2709"/>
    <tableColumn id="2751" xr3:uid="{484E1CFE-A508-45D3-BBE4-17A06F2DE426}" name="Colonne2710"/>
    <tableColumn id="2752" xr3:uid="{32F3B8A9-0310-4348-82B2-2C926BCCDB7F}" name="Colonne2711"/>
    <tableColumn id="2753" xr3:uid="{F7FDD260-6AA5-4DC4-B21B-6B8E5035F15C}" name="Colonne2712"/>
    <tableColumn id="2754" xr3:uid="{9908745D-4631-4E7B-A3A1-95E0B3D70A41}" name="Colonne2713"/>
    <tableColumn id="2755" xr3:uid="{6CAD4D2A-5028-4785-A7FB-7F90884373D5}" name="Colonne2714"/>
    <tableColumn id="2756" xr3:uid="{ACC729FF-E363-4411-88FF-F438DA35A2CE}" name="Colonne2715"/>
    <tableColumn id="2757" xr3:uid="{1852A4B3-E01D-493F-B61C-59BFDA083248}" name="Colonne2716"/>
    <tableColumn id="2758" xr3:uid="{F24A1156-F61E-4266-9F60-1787B948D448}" name="Colonne2717"/>
    <tableColumn id="2759" xr3:uid="{A43AB6B7-6F67-478A-8B11-410DE52CAC62}" name="Colonne2718"/>
    <tableColumn id="2760" xr3:uid="{76291821-C2CC-49FC-AC1A-5AABF5B81BCE}" name="Colonne2719"/>
    <tableColumn id="2761" xr3:uid="{E846AC2C-6C63-4DC7-BF54-54F97F91A387}" name="Colonne2720"/>
    <tableColumn id="2762" xr3:uid="{D472E755-42FF-4B5E-AF62-01D84CD57DA8}" name="Colonne2721"/>
    <tableColumn id="2763" xr3:uid="{5006FAB1-28B8-41B3-9D1D-9E329B373B73}" name="Colonne2722"/>
    <tableColumn id="2764" xr3:uid="{6314B7B2-869D-4859-B068-35A4ACE6A5EA}" name="Colonne2723"/>
    <tableColumn id="2765" xr3:uid="{54D059F0-A97B-4190-8A83-8D3782AFE5BC}" name="Colonne2724"/>
    <tableColumn id="2766" xr3:uid="{38CA6B35-7A6B-41F5-AC2B-257EBFBA148B}" name="Colonne2725"/>
    <tableColumn id="2767" xr3:uid="{2D7FB268-1C93-4D83-AAE1-1867AE42D055}" name="Colonne2726"/>
    <tableColumn id="2768" xr3:uid="{6B41FC6C-2BD6-4206-A3D7-98BC1EE7B9E2}" name="Colonne2727"/>
    <tableColumn id="2769" xr3:uid="{AB064053-63CA-48C5-B1E7-1FC41EF3757B}" name="Colonne2728"/>
    <tableColumn id="2770" xr3:uid="{7CD64B14-0841-48B7-89E5-B6A16DECF784}" name="Colonne2729"/>
    <tableColumn id="2771" xr3:uid="{6B5E759C-7CD5-48C4-9224-AC3C900636A1}" name="Colonne2730"/>
    <tableColumn id="2772" xr3:uid="{791B10C6-DCF0-4CCE-9DCD-57E0665CB098}" name="Colonne2731"/>
    <tableColumn id="2773" xr3:uid="{2D466F95-B7C0-4FE8-805B-ECFB67FA3DF4}" name="Colonne2732"/>
    <tableColumn id="2774" xr3:uid="{DB62E1A7-ED9C-40C1-933D-DAF60DB9CAD2}" name="Colonne2733"/>
    <tableColumn id="2775" xr3:uid="{3E6D7056-633F-48D7-9463-BB7413FDEE85}" name="Colonne2734"/>
    <tableColumn id="2776" xr3:uid="{922020A4-0468-4F47-BCC4-B36D1076F296}" name="Colonne2735"/>
    <tableColumn id="2777" xr3:uid="{253C6B84-F501-4D45-AE19-7A686EF5B59C}" name="Colonne2736"/>
    <tableColumn id="2778" xr3:uid="{F5019A9E-84AE-4A54-B1F3-8ECD611CE44D}" name="Colonne2737"/>
    <tableColumn id="2779" xr3:uid="{E9877307-5108-43B4-BDAE-7484C5DB49FA}" name="Colonne2738"/>
    <tableColumn id="2780" xr3:uid="{EC329FB5-B23E-4947-83FD-0879915B5FAF}" name="Colonne2739"/>
    <tableColumn id="2781" xr3:uid="{799FFFB3-970F-47D5-B4CA-79C44710B1E4}" name="Colonne2740"/>
    <tableColumn id="2782" xr3:uid="{90C59C42-CFD9-4CD3-A64C-70A2DD717C60}" name="Colonne2741"/>
    <tableColumn id="2783" xr3:uid="{AE6B51F6-0A8A-4B5B-B892-D2596ACE7A2D}" name="Colonne2742"/>
    <tableColumn id="2784" xr3:uid="{90984491-8ED7-4B1E-936C-E936B07E6EE6}" name="Colonne2743"/>
    <tableColumn id="2785" xr3:uid="{729B2A2F-9FBB-493A-8B8E-C130668BF124}" name="Colonne2744"/>
    <tableColumn id="2786" xr3:uid="{D4A4AAC2-2A7E-4A82-865E-29A0B5209CFE}" name="Colonne2745"/>
    <tableColumn id="2787" xr3:uid="{88DBF8AE-C647-4194-B90E-655EDDF84F85}" name="Colonne2746"/>
    <tableColumn id="2788" xr3:uid="{2A97A144-7975-476B-90E9-58EBCA9DB549}" name="Colonne2747"/>
    <tableColumn id="2789" xr3:uid="{17E8E461-82A2-4751-A4FA-097DEE77A27D}" name="Colonne2748"/>
    <tableColumn id="2790" xr3:uid="{FE69C905-D75C-4A14-A17B-436DEA00F00A}" name="Colonne2749"/>
    <tableColumn id="2791" xr3:uid="{E05AB8C8-41CC-47A4-802F-7F95B5200D04}" name="Colonne2750"/>
    <tableColumn id="2792" xr3:uid="{1AB29939-128B-486F-829D-6A25D746B90C}" name="Colonne2751"/>
    <tableColumn id="2793" xr3:uid="{5075C888-29AE-45C0-AC93-0F95A89BC947}" name="Colonne2752"/>
    <tableColumn id="2794" xr3:uid="{9E622BEB-5EDC-4967-B148-59897678346F}" name="Colonne2753"/>
    <tableColumn id="2795" xr3:uid="{655F050E-6CE1-47A9-83BC-2B10171E7C8A}" name="Colonne2754"/>
    <tableColumn id="2796" xr3:uid="{0973202C-6C95-4160-851E-41AA8EBD0636}" name="Colonne2755"/>
    <tableColumn id="2797" xr3:uid="{02B095C6-4F1B-45E1-A5F8-8D4AF1C0FF9F}" name="Colonne2756"/>
    <tableColumn id="2798" xr3:uid="{6612F7BC-D1DB-49C1-ADDC-240DE8F4846E}" name="Colonne2757"/>
    <tableColumn id="2799" xr3:uid="{B86B9633-891A-456A-951E-1ECA74F0CFA7}" name="Colonne2758"/>
    <tableColumn id="2800" xr3:uid="{DAA7216C-6815-4995-B104-34CEDE9AE24C}" name="Colonne2759"/>
    <tableColumn id="2801" xr3:uid="{38186C67-1A36-41A1-89E5-47A2741332F3}" name="Colonne2760"/>
    <tableColumn id="2802" xr3:uid="{FE926820-5422-4D95-891A-73F476CA0349}" name="Colonne2761"/>
    <tableColumn id="2803" xr3:uid="{D641F60F-7923-473C-9C41-FDC3AEC6590F}" name="Colonne2762"/>
    <tableColumn id="2804" xr3:uid="{F89310D6-3C53-417F-810B-DDF8EAFEE49E}" name="Colonne2763"/>
    <tableColumn id="2805" xr3:uid="{CF0E2B70-8AAD-4D92-86F3-41F55C7BC938}" name="Colonne2764"/>
    <tableColumn id="2806" xr3:uid="{1B22289B-D960-49D2-B6BC-8F20B7687511}" name="Colonne2765"/>
    <tableColumn id="2807" xr3:uid="{AFB2244D-EBF4-410B-800A-958B19BDEF99}" name="Colonne2766"/>
    <tableColumn id="2808" xr3:uid="{093BDDEE-4D33-4DCC-84F6-79BE810DF57B}" name="Colonne2767"/>
    <tableColumn id="2809" xr3:uid="{27E30FA4-EE9D-46B6-B603-C5D4D3E2760A}" name="Colonne2768"/>
    <tableColumn id="2810" xr3:uid="{5A3C3647-F5EE-4A1E-8131-EDD5257CC64A}" name="Colonne2769"/>
    <tableColumn id="2811" xr3:uid="{D43F46B1-E644-43C6-BB6D-75175FF985D5}" name="Colonne2770"/>
    <tableColumn id="2812" xr3:uid="{BF132F64-8A6F-490D-9DA2-D180E6932325}" name="Colonne2771"/>
    <tableColumn id="2813" xr3:uid="{032E66EE-D69E-4D16-8B3D-51AA895D0217}" name="Colonne2772"/>
    <tableColumn id="2814" xr3:uid="{70FADE2A-F6A8-4B84-8F62-D785C1534504}" name="Colonne2773"/>
    <tableColumn id="2815" xr3:uid="{5BFCE64C-CFEE-4F1D-A0E2-377CF1825698}" name="Colonne2774"/>
    <tableColumn id="2816" xr3:uid="{75D179DF-CD68-4C1D-9B50-3A4834FE7F1E}" name="Colonne2775"/>
    <tableColumn id="2817" xr3:uid="{2F076134-D071-4EC3-9EEE-E5272056AD5E}" name="Colonne2776"/>
    <tableColumn id="2818" xr3:uid="{15416756-648D-4FFC-893D-B202C5028B1D}" name="Colonne2777"/>
    <tableColumn id="2819" xr3:uid="{1044B813-D539-47A3-BE1E-4E271C065604}" name="Colonne2778"/>
    <tableColumn id="2820" xr3:uid="{06BCF627-367C-4A6D-962B-8687BD1F5862}" name="Colonne2779"/>
    <tableColumn id="2821" xr3:uid="{7EB07C29-AAF0-48C2-B732-9089ED67F3C8}" name="Colonne2780"/>
    <tableColumn id="2822" xr3:uid="{8C5E9E0C-A4AA-4FE4-897E-26E31C815AB4}" name="Colonne2781"/>
    <tableColumn id="2823" xr3:uid="{C740622B-36F1-4FB7-9004-DFBEE114E647}" name="Colonne2782"/>
    <tableColumn id="2824" xr3:uid="{D1BBDF3F-2D54-42B6-90AE-7DE5C45DC105}" name="Colonne2783"/>
    <tableColumn id="2825" xr3:uid="{8B97017D-99FD-46CD-BA47-6B14E99A49E2}" name="Colonne2784"/>
    <tableColumn id="2826" xr3:uid="{420AA420-8520-4AFA-BAF9-C97BC3CA69F2}" name="Colonne2785"/>
    <tableColumn id="2827" xr3:uid="{A6A05787-446A-4E99-83CC-641204BAEAE6}" name="Colonne2786"/>
    <tableColumn id="2828" xr3:uid="{3A2A5FA0-406A-4250-8CDE-4B156632DB1D}" name="Colonne2787"/>
    <tableColumn id="2829" xr3:uid="{0DF0F189-5177-4927-AD03-1166EFE5ADEF}" name="Colonne2788"/>
    <tableColumn id="2830" xr3:uid="{0EB6104B-DCEE-4070-AF29-41DFF91899FB}" name="Colonne2789"/>
    <tableColumn id="2831" xr3:uid="{2116059C-7BD5-4E9C-8A23-62EF54E74E6E}" name="Colonne2790"/>
    <tableColumn id="2832" xr3:uid="{C7699632-AC15-408E-93A9-A4D21AA340A0}" name="Colonne2791"/>
    <tableColumn id="2833" xr3:uid="{6EA0B00B-A9FC-4F81-B9B3-85911D333898}" name="Colonne2792"/>
    <tableColumn id="2834" xr3:uid="{C568B0B8-FDE1-426A-8DA0-3B600B80553B}" name="Colonne2793"/>
    <tableColumn id="2835" xr3:uid="{E3E8B9CC-9BFB-4A23-BF11-85A802DCB01D}" name="Colonne2794"/>
    <tableColumn id="2836" xr3:uid="{67009624-50AE-4982-82C8-5CD2ED73A029}" name="Colonne2795"/>
    <tableColumn id="2837" xr3:uid="{6446EB42-FC0D-4D89-8DFC-ED4FFBEC3C07}" name="Colonne2796"/>
    <tableColumn id="2838" xr3:uid="{0E9BBC3A-7F1B-4809-B47D-DB591797FA51}" name="Colonne2797"/>
    <tableColumn id="2839" xr3:uid="{030487A6-471C-4D9A-B021-70BF56F45007}" name="Colonne2798"/>
    <tableColumn id="2840" xr3:uid="{F997B99E-E13D-4E95-960C-A3C2D456DD9F}" name="Colonne2799"/>
    <tableColumn id="2841" xr3:uid="{8AE81CBB-37D3-4F19-AF5F-1E1A9D21250C}" name="Colonne2800"/>
    <tableColumn id="2842" xr3:uid="{2F8CFF7B-7727-40C8-96CB-B09DC50EA702}" name="Colonne2801"/>
    <tableColumn id="2843" xr3:uid="{4FA77A7E-FB24-405B-9E0D-1F1639036494}" name="Colonne2802"/>
    <tableColumn id="2844" xr3:uid="{6E1AA198-19D7-42DB-BE63-D707BCE5D2AA}" name="Colonne2803"/>
    <tableColumn id="2845" xr3:uid="{6D89617A-5CE3-455B-B7F8-96D9270F7408}" name="Colonne2804"/>
    <tableColumn id="2846" xr3:uid="{89C7A976-27CE-47D8-9B69-5BDE8B6B9A3D}" name="Colonne2805"/>
    <tableColumn id="2847" xr3:uid="{29F4BEE2-25EE-479E-8897-F3EB813BC5B6}" name="Colonne2806"/>
    <tableColumn id="2848" xr3:uid="{DFCDAA15-AD2A-4BBB-8ED4-C43B599EABEC}" name="Colonne2807"/>
    <tableColumn id="2849" xr3:uid="{3B30BA84-2FF1-4923-8A42-6D5C83D6E8F4}" name="Colonne2808"/>
    <tableColumn id="2850" xr3:uid="{5FCDFA9C-9ACD-4030-9297-508E74B72008}" name="Colonne2809"/>
    <tableColumn id="2851" xr3:uid="{2309850C-3DFD-455F-ADF9-1B93D813BFDF}" name="Colonne2810"/>
    <tableColumn id="2852" xr3:uid="{7A1F4DAA-1EB0-42F6-8113-139637464DF6}" name="Colonne2811"/>
    <tableColumn id="2853" xr3:uid="{865222E7-F433-43AA-B3BE-77CD7DD5D70E}" name="Colonne2812"/>
    <tableColumn id="2854" xr3:uid="{A6B7CC2A-237A-40F9-83C6-B0FF79D323F9}" name="Colonne2813"/>
    <tableColumn id="2855" xr3:uid="{6E07354D-5618-4782-A304-53F3C91602C9}" name="Colonne2814"/>
    <tableColumn id="2856" xr3:uid="{FB8E5889-44C0-4146-99A5-47EF0C025D34}" name="Colonne2815"/>
    <tableColumn id="2857" xr3:uid="{EFEE2591-2AB3-464A-8ABC-07BCCF4BC75B}" name="Colonne2816"/>
    <tableColumn id="2858" xr3:uid="{5EB45EFD-134D-4FAA-9627-74E5E2A5423D}" name="Colonne2817"/>
    <tableColumn id="2859" xr3:uid="{0A0C6BCC-C674-4F88-9B80-27F3C3F4ACF6}" name="Colonne2818"/>
    <tableColumn id="2860" xr3:uid="{99E599D8-119C-4C94-A870-9D7F499626CA}" name="Colonne2819"/>
    <tableColumn id="2861" xr3:uid="{241036E2-C635-44F8-90AC-809B45B5F9A0}" name="Colonne2820"/>
    <tableColumn id="2862" xr3:uid="{F409AAC8-D8D3-4A54-90CB-9A93805A02CB}" name="Colonne2821"/>
    <tableColumn id="2863" xr3:uid="{A3D05CF8-5F42-4506-9367-E5F9F4048D62}" name="Colonne2822"/>
    <tableColumn id="2864" xr3:uid="{7E79CFAA-AF1C-447C-8163-30A6683736A2}" name="Colonne2823"/>
    <tableColumn id="2865" xr3:uid="{73C06FA4-B815-4BE4-BE78-A9A06C32C5E1}" name="Colonne2824"/>
    <tableColumn id="2866" xr3:uid="{331C4A7A-E992-4977-B5D2-39C94B75FA22}" name="Colonne2825"/>
    <tableColumn id="2867" xr3:uid="{45BF686B-6AB6-418C-90FE-0FE62C484473}" name="Colonne2826"/>
    <tableColumn id="2868" xr3:uid="{6B5D407D-570A-4E6C-A096-0EF7E6C00C39}" name="Colonne2827"/>
    <tableColumn id="2869" xr3:uid="{35849710-BC85-43C8-BB6E-E6C639FB1E09}" name="Colonne2828"/>
    <tableColumn id="2870" xr3:uid="{083CB80C-7688-4BEB-9D5B-81D609D7B622}" name="Colonne2829"/>
    <tableColumn id="2871" xr3:uid="{688A50B3-30D7-4FD5-9F58-BD23556AB68D}" name="Colonne2830"/>
    <tableColumn id="2872" xr3:uid="{C37F647B-53FD-40BF-87FA-C4CE7A1DB90A}" name="Colonne2831"/>
    <tableColumn id="2873" xr3:uid="{00D0FA46-3FE4-4BE5-864B-B4236050549F}" name="Colonne2832"/>
    <tableColumn id="2874" xr3:uid="{D938032D-05A2-4ED5-A77A-04C27A641239}" name="Colonne2833"/>
    <tableColumn id="2875" xr3:uid="{1605BB1B-3A69-4B57-AB86-0F897A2222B1}" name="Colonne2834"/>
    <tableColumn id="2876" xr3:uid="{160F1C9A-C958-4DE5-9383-68E772823573}" name="Colonne2835"/>
    <tableColumn id="2877" xr3:uid="{DE128D85-1731-489F-A6AF-D019A7F4EC3F}" name="Colonne2836"/>
    <tableColumn id="2878" xr3:uid="{57D32E14-4627-46B5-9494-B7349B9D3D2F}" name="Colonne2837"/>
    <tableColumn id="2879" xr3:uid="{0BED6CF4-A2A4-4BFE-8A2D-AA3B7B2F9CC3}" name="Colonne2838"/>
    <tableColumn id="2880" xr3:uid="{383512E4-65D3-4421-87DD-CDDBE6E3863D}" name="Colonne2839"/>
    <tableColumn id="2881" xr3:uid="{FE931BC4-77D0-4971-8769-ED938D1911DC}" name="Colonne2840"/>
    <tableColumn id="2882" xr3:uid="{59A49AA0-F23E-41F2-A2D8-1057B288B7E7}" name="Colonne2841"/>
    <tableColumn id="2883" xr3:uid="{266B67AA-14FB-497C-97B0-DE27A7D5CD48}" name="Colonne2842"/>
    <tableColumn id="2884" xr3:uid="{F69162FA-E223-42E7-B879-A5FD93283AF5}" name="Colonne2843"/>
    <tableColumn id="2885" xr3:uid="{17E78407-93BA-43DD-899C-A3E9D9CD2038}" name="Colonne2844"/>
    <tableColumn id="2886" xr3:uid="{221B2EC0-8D32-4EEC-9519-1E90A57F1D3E}" name="Colonne2845"/>
    <tableColumn id="2887" xr3:uid="{4A440980-4CA0-47A3-B6EE-8569CD8472E2}" name="Colonne2846"/>
    <tableColumn id="2888" xr3:uid="{7A63B6FC-9347-4B52-B1AB-97C32140BD75}" name="Colonne2847"/>
    <tableColumn id="2889" xr3:uid="{82751756-7294-4B64-97BF-4A8BBC538EC0}" name="Colonne2848"/>
    <tableColumn id="2890" xr3:uid="{7EF133DB-59FB-4621-90DA-2C2C4FDAB0FC}" name="Colonne2849"/>
    <tableColumn id="2891" xr3:uid="{70C8E198-4182-42FE-8CFA-30D0157CE01E}" name="Colonne2850"/>
    <tableColumn id="2892" xr3:uid="{B00920AB-84B6-4D75-A138-20AE4D959263}" name="Colonne2851"/>
    <tableColumn id="2893" xr3:uid="{27AA423D-0154-4020-84F1-604535CAAC3B}" name="Colonne2852"/>
    <tableColumn id="2894" xr3:uid="{0B62167D-B0D2-46D7-93D2-F9CC47EB8376}" name="Colonne2853"/>
    <tableColumn id="2895" xr3:uid="{D29C9626-B3D4-4E07-90BC-EC7A6C110E40}" name="Colonne2854"/>
    <tableColumn id="2896" xr3:uid="{293885A0-CD35-46AF-B61C-D2AFD69661E9}" name="Colonne2855"/>
    <tableColumn id="2897" xr3:uid="{40EE0890-AEE6-459C-ABD7-4D943AEE211B}" name="Colonne2856"/>
    <tableColumn id="2898" xr3:uid="{B62634C9-0787-45CF-8781-750AEBF285E2}" name="Colonne2857"/>
    <tableColumn id="2899" xr3:uid="{613292C3-8E59-454E-8B39-3E4B68D821D5}" name="Colonne2858"/>
    <tableColumn id="2900" xr3:uid="{AC319F33-6912-4BFD-8FEE-A47A02725997}" name="Colonne2859"/>
    <tableColumn id="2901" xr3:uid="{B9EBB6D3-A1AE-4B0D-93D6-D7FC559661D1}" name="Colonne2860"/>
    <tableColumn id="2902" xr3:uid="{E5FA8225-B8E1-4B5E-A5FD-C652E59FDB03}" name="Colonne2861"/>
    <tableColumn id="2903" xr3:uid="{84C26BD0-1057-4198-924E-3EE3CDF05496}" name="Colonne2862"/>
    <tableColumn id="2904" xr3:uid="{93250E1A-3700-41C3-A42E-D731AAABC6B8}" name="Colonne2863"/>
    <tableColumn id="2905" xr3:uid="{5C05E907-0422-47DF-9F05-AC7465997E7E}" name="Colonne2864"/>
    <tableColumn id="2906" xr3:uid="{B986CC94-206C-46A2-BD53-5CB2D6802CEA}" name="Colonne2865"/>
    <tableColumn id="2907" xr3:uid="{080D958E-CF68-4309-AC71-8AABFC7739A2}" name="Colonne2866"/>
    <tableColumn id="2908" xr3:uid="{F238A545-42CF-4948-9A69-9BDB89E1818E}" name="Colonne2867"/>
    <tableColumn id="2909" xr3:uid="{977A85F6-019B-499A-B271-7877BB58CF26}" name="Colonne2868"/>
    <tableColumn id="2910" xr3:uid="{3E04110C-39B9-4EA7-8014-B0A655E337FE}" name="Colonne2869"/>
    <tableColumn id="2911" xr3:uid="{75B834ED-E148-49FA-B552-902221F57595}" name="Colonne2870"/>
    <tableColumn id="2912" xr3:uid="{9EFAF97D-3F5F-4774-A770-331FB1128A2B}" name="Colonne2871"/>
    <tableColumn id="2913" xr3:uid="{2DDA5349-D622-4B35-A3F1-FECC4DD0588A}" name="Colonne2872"/>
    <tableColumn id="2914" xr3:uid="{50AB58C7-2A14-4D21-B2DE-42B54D496B9C}" name="Colonne2873"/>
    <tableColumn id="2915" xr3:uid="{7DEF61FA-AE96-4F34-908D-BF7F338F2438}" name="Colonne2874"/>
    <tableColumn id="2916" xr3:uid="{C298B1E8-53FA-4BD9-A87C-B5503562C687}" name="Colonne2875"/>
    <tableColumn id="2917" xr3:uid="{A7544D31-2371-42EC-9096-B311796C4800}" name="Colonne2876"/>
    <tableColumn id="2918" xr3:uid="{821141A0-25AE-4087-AA3B-973E92B01303}" name="Colonne2877"/>
    <tableColumn id="2919" xr3:uid="{0345A7C3-3963-4332-8D4E-7B1CDE6CD627}" name="Colonne2878"/>
    <tableColumn id="2920" xr3:uid="{5565E483-A2E7-4255-AD30-0CE68EBFE8B8}" name="Colonne2879"/>
    <tableColumn id="2921" xr3:uid="{2E10B5A7-0CB5-479E-93E7-0ABC6CFB3EB3}" name="Colonne2880"/>
    <tableColumn id="2922" xr3:uid="{CAC9FAEA-D7BB-4D70-9AAF-F64699AF9ECD}" name="Colonne2881"/>
    <tableColumn id="2923" xr3:uid="{91995F54-E6C4-49BD-A398-4C168861513A}" name="Colonne2882"/>
    <tableColumn id="2924" xr3:uid="{E6FEB632-D1B7-4AB2-AA34-201634E6BA41}" name="Colonne2883"/>
    <tableColumn id="2925" xr3:uid="{B9EA9FD2-CB7F-4242-8C62-D534989AB0F5}" name="Colonne2884"/>
    <tableColumn id="2926" xr3:uid="{392BAE0E-C7B4-4786-8BE2-1879A0E0F31E}" name="Colonne2885"/>
    <tableColumn id="2927" xr3:uid="{74062099-C842-47DA-BEB0-6DAA718B3825}" name="Colonne2886"/>
    <tableColumn id="2928" xr3:uid="{8F0B83A0-D768-42F8-975A-48C0116C2FB1}" name="Colonne2887"/>
    <tableColumn id="2929" xr3:uid="{9A72DF86-2CBC-42B1-A14E-BB3793A9D34A}" name="Colonne2888"/>
    <tableColumn id="2930" xr3:uid="{1384EA42-3CA9-46C0-9590-052BF081A783}" name="Colonne2889"/>
    <tableColumn id="2931" xr3:uid="{EB30E9ED-E669-4AFC-ACE1-F8E50DC4B22D}" name="Colonne2890"/>
    <tableColumn id="2932" xr3:uid="{61B4A8EC-6150-40F0-88F5-A152F0E67851}" name="Colonne2891"/>
    <tableColumn id="2933" xr3:uid="{E412EEDD-654D-45A3-9A83-9BA1B8245C81}" name="Colonne2892"/>
    <tableColumn id="2934" xr3:uid="{112ADC82-D422-4058-A832-ADBA7EAFEDF5}" name="Colonne2893"/>
    <tableColumn id="2935" xr3:uid="{35DD0A27-04F3-4F1B-974D-81A5F7CB8203}" name="Colonne2894"/>
    <tableColumn id="2936" xr3:uid="{FA19D197-68B1-43ED-92A0-A1F9F7C3B596}" name="Colonne2895"/>
    <tableColumn id="2937" xr3:uid="{F2EE5044-D953-4008-9E6A-9072EADB2CE5}" name="Colonne2896"/>
    <tableColumn id="2938" xr3:uid="{81AD1E8D-2E38-4091-8452-C7CE020F5C33}" name="Colonne2897"/>
    <tableColumn id="2939" xr3:uid="{455B04ED-5A14-401D-B6AA-7C6EF21D8EBE}" name="Colonne2898"/>
    <tableColumn id="2940" xr3:uid="{85EB5DFA-0CE9-4CB5-994A-7EC63E1DC4C4}" name="Colonne2899"/>
    <tableColumn id="2941" xr3:uid="{ABDBE634-2F83-4418-8122-7E68D644E915}" name="Colonne2900"/>
    <tableColumn id="2942" xr3:uid="{4C7266B7-B9A9-4D79-AFB4-0607EF0761BB}" name="Colonne2901"/>
    <tableColumn id="2943" xr3:uid="{E5FBCA54-9193-4533-9A9D-12B2337365F4}" name="Colonne2902"/>
    <tableColumn id="2944" xr3:uid="{57462111-68E6-44D0-BD8E-3704310DDE5E}" name="Colonne2903"/>
    <tableColumn id="2945" xr3:uid="{C2A07920-D85A-4FF1-9604-FDBB6ADE5072}" name="Colonne2904"/>
    <tableColumn id="2946" xr3:uid="{1AEF10E1-DAE4-4A15-85ED-37470758C0AA}" name="Colonne2905"/>
    <tableColumn id="2947" xr3:uid="{FB2CCF07-2466-4157-82E4-81FA6BE34F22}" name="Colonne2906"/>
    <tableColumn id="2948" xr3:uid="{32BE2961-8697-4B01-BADD-597E648C2F46}" name="Colonne2907"/>
    <tableColumn id="2949" xr3:uid="{76E27841-DE29-4BAC-A37F-316E44490742}" name="Colonne2908"/>
    <tableColumn id="2950" xr3:uid="{A45964B3-7909-44DF-A1EB-C8A8D222C019}" name="Colonne2909"/>
    <tableColumn id="2951" xr3:uid="{F82FEEA3-C5C2-4287-ABCD-4B13732D0529}" name="Colonne2910"/>
    <tableColumn id="2952" xr3:uid="{F59EED7D-F59D-4930-9AB2-C501CFBB789F}" name="Colonne2911"/>
    <tableColumn id="2953" xr3:uid="{36ADE13E-381D-4B55-966C-A6C4415306FB}" name="Colonne2912"/>
    <tableColumn id="2954" xr3:uid="{D22A808E-D272-48A7-82EF-DEA1152AEFAC}" name="Colonne2913"/>
    <tableColumn id="2955" xr3:uid="{03D514D7-CED6-4BF7-AC9D-C6A26B3D0346}" name="Colonne2914"/>
    <tableColumn id="2956" xr3:uid="{F6A5AE72-FB16-4F77-893B-6D46EEB28B66}" name="Colonne2915"/>
    <tableColumn id="2957" xr3:uid="{AF090EB3-7C6B-4FDA-B9D6-C16C8612768B}" name="Colonne2916"/>
    <tableColumn id="2958" xr3:uid="{C5C60508-47A6-4771-8B73-34E9312267E9}" name="Colonne2917"/>
    <tableColumn id="2959" xr3:uid="{927812F7-CDDA-4E14-8A13-CB74CB38433C}" name="Colonne2918"/>
    <tableColumn id="2960" xr3:uid="{66ECDEA6-9D18-4283-B6A7-79FB3C29978C}" name="Colonne2919"/>
    <tableColumn id="2961" xr3:uid="{E774C3DA-7499-4054-AF9B-A6349E8B1783}" name="Colonne2920"/>
    <tableColumn id="2962" xr3:uid="{9D58D85E-887B-4DAE-946F-997EE6FA789C}" name="Colonne2921"/>
    <tableColumn id="2963" xr3:uid="{78780FAA-67AB-44CA-B30B-4FF0760F77B8}" name="Colonne2922"/>
    <tableColumn id="2964" xr3:uid="{F11AB5B1-2FA4-40D4-95D6-19533846D73C}" name="Colonne2923"/>
    <tableColumn id="2965" xr3:uid="{8E829726-3B84-40AD-89C9-FBB3A7A96295}" name="Colonne2924"/>
    <tableColumn id="2966" xr3:uid="{2DD01DEC-433C-4767-A689-011CEB9C3D9F}" name="Colonne2925"/>
    <tableColumn id="2967" xr3:uid="{DB15573D-26DC-4FA6-A29F-2FB7ADBC92CF}" name="Colonne2926"/>
    <tableColumn id="2968" xr3:uid="{D0304C74-4DEA-4DC7-B8E5-6C1A446E9201}" name="Colonne2927"/>
    <tableColumn id="2969" xr3:uid="{89992F86-5DA6-4B66-99C3-20A03AB99663}" name="Colonne2928"/>
    <tableColumn id="2970" xr3:uid="{8EDBB48D-8AF0-44A7-AD57-99C829D8B735}" name="Colonne2929"/>
    <tableColumn id="2971" xr3:uid="{2D7DB9D5-C9AC-4A86-805F-99F73D656B31}" name="Colonne2930"/>
    <tableColumn id="2972" xr3:uid="{1377A88D-C9B9-4605-B8AC-AF305AE9F36B}" name="Colonne2931"/>
    <tableColumn id="2973" xr3:uid="{B160BB0B-85FB-44FF-9D2D-E1CB8570E3BB}" name="Colonne2932"/>
    <tableColumn id="2974" xr3:uid="{155109EB-B8D0-455C-8A41-348F3C403775}" name="Colonne2933"/>
    <tableColumn id="2975" xr3:uid="{80D37065-7006-4922-B89A-7B7FBBDFF9DC}" name="Colonne2934"/>
    <tableColumn id="2976" xr3:uid="{80E59ACD-0EA0-46CF-B806-127B9C2E8170}" name="Colonne2935"/>
    <tableColumn id="2977" xr3:uid="{009ED479-BC96-44DD-BDBD-E76332BE2A37}" name="Colonne2936"/>
    <tableColumn id="2978" xr3:uid="{819A5B82-63AD-406B-A01C-960C04CA148E}" name="Colonne2937"/>
    <tableColumn id="2979" xr3:uid="{99AD9CC4-F2BD-4E84-86DA-CDAAB301B513}" name="Colonne2938"/>
    <tableColumn id="2980" xr3:uid="{A4204B91-F1EE-4A78-9453-E71823435F3A}" name="Colonne2939"/>
    <tableColumn id="2981" xr3:uid="{5E04A259-9BBA-4210-A4BD-6CF3EC0AC16F}" name="Colonne2940"/>
    <tableColumn id="2982" xr3:uid="{7BA88BA2-8B3B-481D-B979-7A3E67F5A0E5}" name="Colonne2941"/>
    <tableColumn id="2983" xr3:uid="{F1D8FDD4-66BA-4C85-8392-5F795C480CE3}" name="Colonne2942"/>
    <tableColumn id="2984" xr3:uid="{5C78B2A7-0277-42EF-BB3A-172E18362397}" name="Colonne2943"/>
    <tableColumn id="2985" xr3:uid="{D3A35B19-263B-42B4-B1C9-F33B11772734}" name="Colonne2944"/>
    <tableColumn id="2986" xr3:uid="{925C894E-CBCF-42D3-B28A-76469DA41292}" name="Colonne2945"/>
    <tableColumn id="2987" xr3:uid="{9E1F6E52-B137-4D77-8A21-CF254C85B020}" name="Colonne2946"/>
    <tableColumn id="2988" xr3:uid="{6AF4814C-CBFD-4CAF-8479-8C4F8AC1C702}" name="Colonne2947"/>
    <tableColumn id="2989" xr3:uid="{5DFFFB47-3CDC-4933-AB02-7C21238959F5}" name="Colonne2948"/>
    <tableColumn id="2990" xr3:uid="{534BD7D3-55C0-40A3-9DAB-0E08A0B781D0}" name="Colonne2949"/>
    <tableColumn id="2991" xr3:uid="{7771B390-AAF6-492E-AED5-7384E209A584}" name="Colonne2950"/>
    <tableColumn id="2992" xr3:uid="{F0D17A3C-DB0A-448D-A166-C8934EF580DF}" name="Colonne2951"/>
    <tableColumn id="2993" xr3:uid="{3F9BFF94-151F-4177-89EE-F74FB02C2E72}" name="Colonne2952"/>
    <tableColumn id="2994" xr3:uid="{B627AD43-9BD6-4C34-9DF8-49B9769B1C92}" name="Colonne2953"/>
    <tableColumn id="2995" xr3:uid="{FD27BC3D-B459-47CE-8CF5-C348B2A4D900}" name="Colonne2954"/>
    <tableColumn id="2996" xr3:uid="{74EC0E02-EBFC-484B-B7E9-A9C6BB7EDD86}" name="Colonne2955"/>
    <tableColumn id="2997" xr3:uid="{2ABBC4B9-A369-40E8-8558-073CA7C23BB1}" name="Colonne2956"/>
    <tableColumn id="2998" xr3:uid="{63FFFC54-4044-47D4-8759-E5E7D2FB01AE}" name="Colonne2957"/>
    <tableColumn id="2999" xr3:uid="{A8B56628-DACE-4087-A74B-477C2A298604}" name="Colonne2958"/>
    <tableColumn id="3000" xr3:uid="{D7802F32-3430-4722-9868-E33FC87BD6F4}" name="Colonne2959"/>
    <tableColumn id="3001" xr3:uid="{AD4235A2-3B7F-4DD4-BB36-484014762C4D}" name="Colonne2960"/>
    <tableColumn id="3002" xr3:uid="{D2F73B96-590F-4ECA-823A-E390B87E051C}" name="Colonne2961"/>
    <tableColumn id="3003" xr3:uid="{7246A44D-8159-4918-9B06-8AF1972FFB57}" name="Colonne2962"/>
    <tableColumn id="3004" xr3:uid="{87CD7598-09D5-4E8E-87CB-B95A7549F2A6}" name="Colonne2963"/>
    <tableColumn id="3005" xr3:uid="{BF6EB625-1322-4544-8F11-B56FB7E0ACC3}" name="Colonne2964"/>
    <tableColumn id="3006" xr3:uid="{686731F9-AE4F-4BEF-8C59-B2A12FA39351}" name="Colonne2965"/>
    <tableColumn id="3007" xr3:uid="{32EAE7B2-86F1-4ABD-BFB5-15464217A366}" name="Colonne2966"/>
    <tableColumn id="3008" xr3:uid="{40D1F85A-9493-4437-A1F9-8E4CE0F1C850}" name="Colonne2967"/>
    <tableColumn id="3009" xr3:uid="{A1E56582-9E40-4E0F-9C97-9F5F036259DE}" name="Colonne2968"/>
    <tableColumn id="3010" xr3:uid="{0AD2801C-9535-4333-A95C-849C51DD073C}" name="Colonne2969"/>
    <tableColumn id="3011" xr3:uid="{21097629-2EB2-4266-8DCC-A317BB8A2D65}" name="Colonne2970"/>
    <tableColumn id="3012" xr3:uid="{B6C282A5-3CC1-4B34-91B0-CB71B70D6CAB}" name="Colonne2971"/>
    <tableColumn id="3013" xr3:uid="{2FE51945-2D5B-4974-BF47-D6C00C01E480}" name="Colonne2972"/>
    <tableColumn id="3014" xr3:uid="{67F08BF6-0DD3-4E9B-81A5-4806711F69E5}" name="Colonne2973"/>
    <tableColumn id="3015" xr3:uid="{38F6444C-935B-4C11-9858-B0D5CA6AFB6C}" name="Colonne2974"/>
    <tableColumn id="3016" xr3:uid="{32D9D915-DF9A-49D9-B3D5-2BE55BD4F816}" name="Colonne2975"/>
    <tableColumn id="3017" xr3:uid="{70B89755-362B-4981-A143-60AD955DA73A}" name="Colonne2976"/>
    <tableColumn id="3018" xr3:uid="{031E0C4E-C33A-453C-BAEC-74521BCF36A5}" name="Colonne2977"/>
    <tableColumn id="3019" xr3:uid="{684A1BF5-EA10-420F-B692-0EB8030BA1BA}" name="Colonne2978"/>
    <tableColumn id="3020" xr3:uid="{720300F3-514F-4381-B8BD-BD32203EBDBC}" name="Colonne2979"/>
    <tableColumn id="3021" xr3:uid="{CA67E905-39A3-4F0D-9240-14BA142D263F}" name="Colonne2980"/>
    <tableColumn id="3022" xr3:uid="{55A37AC2-4EA3-4D84-BD5E-6C7FC1AB3719}" name="Colonne2981"/>
    <tableColumn id="3023" xr3:uid="{8705B7BB-6DDA-487B-B8D6-E30918BED93B}" name="Colonne2982"/>
    <tableColumn id="3024" xr3:uid="{50491CDD-84D0-453A-879A-739271862310}" name="Colonne2983"/>
    <tableColumn id="3025" xr3:uid="{3A6B103A-A30F-4ED8-A835-3DDCFF62CCF9}" name="Colonne2984"/>
    <tableColumn id="3026" xr3:uid="{6E789E4A-3B9F-41C3-B929-0D81A1AE2259}" name="Colonne2985"/>
    <tableColumn id="3027" xr3:uid="{87041497-E96F-4B74-8615-BFBBC69CF017}" name="Colonne2986"/>
    <tableColumn id="3028" xr3:uid="{2C35A0EA-77DF-43A0-A74F-9D02D9755EDA}" name="Colonne2987"/>
    <tableColumn id="3029" xr3:uid="{96A7678B-B4A5-4454-8537-9FD4011DFFAB}" name="Colonne2988"/>
    <tableColumn id="3030" xr3:uid="{A47671FF-C770-4360-80C3-D56ABE1F55E3}" name="Colonne2989"/>
    <tableColumn id="3031" xr3:uid="{D9A8E565-6D54-474C-801B-9600C09D8D20}" name="Colonne2990"/>
    <tableColumn id="3032" xr3:uid="{C0F82009-8AA6-4180-9E80-2D13073B9247}" name="Colonne2991"/>
    <tableColumn id="3033" xr3:uid="{B79B0841-FD69-4DB3-807A-AEF9D0ECA044}" name="Colonne2992"/>
    <tableColumn id="3034" xr3:uid="{EB3DE1E2-A06B-45FE-B2D6-383110680685}" name="Colonne2993"/>
    <tableColumn id="3035" xr3:uid="{5A2FD3B6-01FA-4A8C-AF76-EBE7B21A5575}" name="Colonne2994"/>
    <tableColumn id="3036" xr3:uid="{402E81F0-9C67-4971-B4A8-ECB122C2F41F}" name="Colonne2995"/>
    <tableColumn id="3037" xr3:uid="{9AAFE4DC-9353-4CE4-84EE-E3D911135707}" name="Colonne2996"/>
    <tableColumn id="3038" xr3:uid="{461B31DF-652E-4C97-9BFD-2109498AC192}" name="Colonne2997"/>
    <tableColumn id="3039" xr3:uid="{13F5EFC9-33C4-4DA0-9BEB-280BB3374C04}" name="Colonne2998"/>
    <tableColumn id="3040" xr3:uid="{0F1E4E65-CD96-421E-9091-899848269A00}" name="Colonne2999"/>
    <tableColumn id="3041" xr3:uid="{4CB030C3-9E2E-4DD0-882F-00AA4BF9AEDF}" name="Colonne3000"/>
    <tableColumn id="3042" xr3:uid="{93140228-D095-4D72-8A4B-2DEE360287C0}" name="Colonne3001"/>
    <tableColumn id="3043" xr3:uid="{0BB62D23-3FA2-41E4-8F73-28F7EC3D034D}" name="Colonne3002"/>
    <tableColumn id="3044" xr3:uid="{7910C6BE-D506-4863-9052-173CA13654E7}" name="Colonne3003"/>
    <tableColumn id="3045" xr3:uid="{C0A577DE-D9CC-4F42-8F62-5784BC68B7A7}" name="Colonne3004"/>
    <tableColumn id="3046" xr3:uid="{E8F99C42-F9AC-4C65-AAE0-2BDEBEEDDE83}" name="Colonne3005"/>
    <tableColumn id="3047" xr3:uid="{EDB2CFF8-1536-4A31-8CBC-1029F62936BA}" name="Colonne3006"/>
    <tableColumn id="3048" xr3:uid="{C846BC02-232A-4F11-B3A5-9C4BC8BB361C}" name="Colonne3007"/>
    <tableColumn id="3049" xr3:uid="{6EABF1CD-24B3-4838-ADBC-75E310D9C653}" name="Colonne3008"/>
    <tableColumn id="3050" xr3:uid="{5498F32B-27E7-4BFB-8677-CB83C7B01529}" name="Colonne3009"/>
    <tableColumn id="3051" xr3:uid="{41E7BE5A-AF23-4631-82E6-4A112B23A4B9}" name="Colonne3010"/>
    <tableColumn id="3052" xr3:uid="{BE861E0D-6C47-47CA-9F27-D0E1A19B9E06}" name="Colonne3011"/>
    <tableColumn id="3053" xr3:uid="{FB68BD63-A2C8-482D-9CD8-DCE5178517CB}" name="Colonne3012"/>
    <tableColumn id="3054" xr3:uid="{D277FF14-B3CB-4ABE-BCBE-DCE6A41F40F2}" name="Colonne3013"/>
    <tableColumn id="3055" xr3:uid="{25791120-C08C-4F85-BA2A-461DAF74FCEB}" name="Colonne3014"/>
    <tableColumn id="3056" xr3:uid="{A8417C8E-9D39-4571-ACB6-718422613468}" name="Colonne3015"/>
    <tableColumn id="3057" xr3:uid="{C459342E-6F2B-44E3-B083-7A5E89B17C37}" name="Colonne3016"/>
    <tableColumn id="3058" xr3:uid="{C30FEDA7-1169-4E30-B4F8-BC443BE50CE3}" name="Colonne3017"/>
    <tableColumn id="3059" xr3:uid="{3A3296E6-0833-4C53-B2D8-7A35E2B71B7C}" name="Colonne3018"/>
    <tableColumn id="3060" xr3:uid="{77E69067-CC2C-4ADD-9CDA-5659A6009375}" name="Colonne3019"/>
    <tableColumn id="3061" xr3:uid="{322C51F8-41D6-49F8-8EBA-4AA57216FEB2}" name="Colonne3020"/>
    <tableColumn id="3062" xr3:uid="{81FED170-4E4F-46C0-A513-970E73CFCD74}" name="Colonne3021"/>
    <tableColumn id="3063" xr3:uid="{811AE6EF-995A-4AFA-AA66-A68AE1E3E73D}" name="Colonne3022"/>
    <tableColumn id="3064" xr3:uid="{2367DD8B-1B5C-46C6-B9B2-B9ADC80071E5}" name="Colonne3023"/>
    <tableColumn id="3065" xr3:uid="{C556960A-7675-4920-AA2D-4F196B5D95C1}" name="Colonne3024"/>
    <tableColumn id="3066" xr3:uid="{296C9B26-8C12-4474-9058-CE2D7AF6E1A1}" name="Colonne3025"/>
    <tableColumn id="3067" xr3:uid="{2851BF44-9BB0-44E0-99FA-28480BF3D795}" name="Colonne3026"/>
    <tableColumn id="3068" xr3:uid="{C9E90165-F541-4149-8AC1-9C199FDAB3B7}" name="Colonne3027"/>
    <tableColumn id="3069" xr3:uid="{C26D2D4E-FEA1-44A2-8489-B4349C2DB72C}" name="Colonne3028"/>
    <tableColumn id="3070" xr3:uid="{524DD1BD-F4C1-4C82-90B3-BB61F5814BF2}" name="Colonne3029"/>
    <tableColumn id="3071" xr3:uid="{89CF13D5-9F0D-4031-8C1F-302B04D730A6}" name="Colonne3030"/>
    <tableColumn id="3072" xr3:uid="{06ABE8DA-6DF8-4567-A690-05F8803AFD48}" name="Colonne3031"/>
    <tableColumn id="3073" xr3:uid="{8F6CA656-4A65-4FA8-BDA2-ED68C6AD9FDB}" name="Colonne3032"/>
    <tableColumn id="3074" xr3:uid="{AF1A103A-2859-4822-81B3-6F1C70CB5308}" name="Colonne3033"/>
    <tableColumn id="3075" xr3:uid="{ABCAAFBE-3452-4AD6-9D90-750504EC5820}" name="Colonne3034"/>
    <tableColumn id="3076" xr3:uid="{C52E27DD-8AE1-478C-B8F1-A14A624403BA}" name="Colonne3035"/>
    <tableColumn id="3077" xr3:uid="{7C54F440-349B-4316-8A00-1714509245E3}" name="Colonne3036"/>
    <tableColumn id="3078" xr3:uid="{224D8850-0C31-41C0-911D-8A868040B652}" name="Colonne3037"/>
    <tableColumn id="3079" xr3:uid="{970F5919-861F-4280-BE0D-768A097F9866}" name="Colonne3038"/>
    <tableColumn id="3080" xr3:uid="{1CE901CF-5703-4464-AAEB-573E281C12A6}" name="Colonne3039"/>
    <tableColumn id="3081" xr3:uid="{C840F144-5CEE-4013-B56A-9A0E9CF83570}" name="Colonne3040"/>
    <tableColumn id="3082" xr3:uid="{3379BFF5-BD3F-408C-A43A-A1FE5027EF3C}" name="Colonne3041"/>
    <tableColumn id="3083" xr3:uid="{603ABA2A-D7C8-4A3D-91E0-1C08B5CD2A48}" name="Colonne3042"/>
    <tableColumn id="3084" xr3:uid="{0F9EBB41-EA1D-4E2A-9F7F-785E81F9F0C7}" name="Colonne3043"/>
    <tableColumn id="3085" xr3:uid="{C15C4D1C-C9DA-489F-8E33-38793FAE1435}" name="Colonne3044"/>
    <tableColumn id="3086" xr3:uid="{F67954CA-9331-4424-8F78-72FBD8A3E160}" name="Colonne3045"/>
    <tableColumn id="3087" xr3:uid="{338D5862-BEB6-4F06-BE6C-498C0B425917}" name="Colonne3046"/>
    <tableColumn id="3088" xr3:uid="{8C0ACC69-3970-4CF9-BA70-E720C2E6CA93}" name="Colonne3047"/>
    <tableColumn id="3089" xr3:uid="{A337393D-4DEF-4AC9-8AFB-C31917B46CDD}" name="Colonne3048"/>
    <tableColumn id="3090" xr3:uid="{E1A7B4F4-1117-48C0-A673-94E45BEDBE6D}" name="Colonne3049"/>
    <tableColumn id="3091" xr3:uid="{2C9A8F1E-7981-4141-A7F7-7133CCF5F744}" name="Colonne3050"/>
    <tableColumn id="3092" xr3:uid="{F256B6F7-CDCD-419B-AFAC-36EA40D59A91}" name="Colonne3051"/>
    <tableColumn id="3093" xr3:uid="{690A6799-D360-4D3F-A824-A1BABCC9934B}" name="Colonne3052"/>
    <tableColumn id="3094" xr3:uid="{9F38010E-01C8-4E8F-8109-CC33A901F6F0}" name="Colonne3053"/>
    <tableColumn id="3095" xr3:uid="{F196C3B2-4C4E-4FB1-AE91-785808538248}" name="Colonne3054"/>
    <tableColumn id="3096" xr3:uid="{DD497C9D-AAFF-45F9-B349-2537089D6EA6}" name="Colonne3055"/>
    <tableColumn id="3097" xr3:uid="{A61F15A1-CE4D-47E1-A9E4-48F79F4DE98B}" name="Colonne3056"/>
    <tableColumn id="3098" xr3:uid="{34270E2F-6F01-4B8B-A680-6F975C9AB10F}" name="Colonne3057"/>
    <tableColumn id="3099" xr3:uid="{7FA38A6B-AB43-458A-97DE-5907D5B431F5}" name="Colonne3058"/>
    <tableColumn id="3100" xr3:uid="{9E564754-9055-4C84-8EF5-EB06DB3500A2}" name="Colonne3059"/>
    <tableColumn id="3101" xr3:uid="{2755599F-8820-4C2D-8094-5F6FFD28E51F}" name="Colonne3060"/>
    <tableColumn id="3102" xr3:uid="{02DB8B6C-C177-4627-BF18-DE9FBBD5C73B}" name="Colonne3061"/>
    <tableColumn id="3103" xr3:uid="{DCE7811D-4C6F-4FBA-996D-EB64E143D560}" name="Colonne3062"/>
    <tableColumn id="3104" xr3:uid="{D1E0A929-2181-4C69-B5F4-0F04FC1FA6F6}" name="Colonne3063"/>
    <tableColumn id="3105" xr3:uid="{8532FD56-CA65-47F9-987B-0A9451DC0812}" name="Colonne3064"/>
    <tableColumn id="3106" xr3:uid="{6BBD38C6-E874-4005-AC61-5B9F62821FA3}" name="Colonne3065"/>
    <tableColumn id="3107" xr3:uid="{79847E4C-A115-453A-A7AF-E107C01E0073}" name="Colonne3066"/>
    <tableColumn id="3108" xr3:uid="{F3301716-09F4-455C-812E-D68AFA6C9622}" name="Colonne3067"/>
    <tableColumn id="3109" xr3:uid="{DD05C9A7-F560-44EF-B7BF-E0A96C44516E}" name="Colonne3068"/>
    <tableColumn id="3110" xr3:uid="{D4489877-B1AA-4720-84FF-BD25AC969AFF}" name="Colonne3069"/>
    <tableColumn id="3111" xr3:uid="{DC674E1A-6584-4F0A-B3A3-DCFCD72F71C3}" name="Colonne3070"/>
    <tableColumn id="3112" xr3:uid="{5FA55AEF-3953-4AB5-823B-03ADE1BA63EB}" name="Colonne3071"/>
    <tableColumn id="3113" xr3:uid="{47E13BA0-AC77-44CA-BD4C-8CC3FBB75707}" name="Colonne3072"/>
    <tableColumn id="3114" xr3:uid="{E9B73263-1F11-409F-AA53-D66D3413503F}" name="Colonne3073"/>
    <tableColumn id="3115" xr3:uid="{8B95C79E-F5CE-4A34-92B1-790141CBD36C}" name="Colonne3074"/>
    <tableColumn id="3116" xr3:uid="{9CEBA55E-745B-4742-8430-9A33D05D6549}" name="Colonne3075"/>
    <tableColumn id="3117" xr3:uid="{81121091-8E0B-4EDD-8AE1-046EAD41C78A}" name="Colonne3076"/>
    <tableColumn id="3118" xr3:uid="{A2DFFBC0-1BA2-41C4-9B03-6428CB28E2F1}" name="Colonne3077"/>
    <tableColumn id="3119" xr3:uid="{9114CE03-6034-4852-B03A-4EFD94512DCF}" name="Colonne3078"/>
    <tableColumn id="3120" xr3:uid="{3D45D2A9-6203-4CA6-90DB-AD2BCF36D31B}" name="Colonne3079"/>
    <tableColumn id="3121" xr3:uid="{40E89F2E-0790-4310-856C-69DD2CE9FA70}" name="Colonne3080"/>
    <tableColumn id="3122" xr3:uid="{322D7525-12A6-49FE-8A94-2619CAF88213}" name="Colonne3081"/>
    <tableColumn id="3123" xr3:uid="{F08348B0-CA27-42E6-91F3-3942EF5D6F18}" name="Colonne3082"/>
    <tableColumn id="3124" xr3:uid="{C1D8D198-D255-4BF2-BB54-833F6212008D}" name="Colonne3083"/>
    <tableColumn id="3125" xr3:uid="{03597956-9D77-4CE8-9112-049AEC06B1CF}" name="Colonne3084"/>
    <tableColumn id="3126" xr3:uid="{3F952B61-8F0F-4E82-9E73-055238D75C4A}" name="Colonne3085"/>
    <tableColumn id="3127" xr3:uid="{5434B925-A23E-42C5-85E6-B584E9825FC0}" name="Colonne3086"/>
    <tableColumn id="3128" xr3:uid="{5E25DE85-7673-4DBE-8756-E302D1E1A5BB}" name="Colonne3087"/>
    <tableColumn id="3129" xr3:uid="{E222AC87-4DB9-454E-AB48-BA53AD026C8D}" name="Colonne3088"/>
    <tableColumn id="3130" xr3:uid="{3C48F041-DB22-42AC-9E14-C0580FC6BD4C}" name="Colonne3089"/>
    <tableColumn id="3131" xr3:uid="{80AF5F9C-8D30-48A4-A308-9B50E278780A}" name="Colonne3090"/>
    <tableColumn id="3132" xr3:uid="{EF25A940-6F24-482A-8873-1797DD93AB1B}" name="Colonne3091"/>
    <tableColumn id="3133" xr3:uid="{498AB13C-2579-4138-8E1B-0AD9DBCC0EFB}" name="Colonne3092"/>
    <tableColumn id="3134" xr3:uid="{DA424703-9DFA-4ACE-B620-6864A49E02B6}" name="Colonne3093"/>
    <tableColumn id="3135" xr3:uid="{1D8AD41B-739C-41DC-94EC-8EED1C0071B8}" name="Colonne3094"/>
    <tableColumn id="3136" xr3:uid="{8B78144D-EDE0-406A-B8D2-EB38F9F589B8}" name="Colonne3095"/>
    <tableColumn id="3137" xr3:uid="{3D8DEA15-275C-4D35-9222-AF400CBFD4E4}" name="Colonne3096"/>
    <tableColumn id="3138" xr3:uid="{A3338D70-9A09-4AC5-AC7A-D71B95026251}" name="Colonne3097"/>
    <tableColumn id="3139" xr3:uid="{949DE2AD-55CB-4E4F-9626-7DA7D71C7F9A}" name="Colonne3098"/>
    <tableColumn id="3140" xr3:uid="{AE5ABEB9-E402-4E00-8795-EC3F6E3257F1}" name="Colonne3099"/>
    <tableColumn id="3141" xr3:uid="{6573C5F5-E53D-4C98-A810-1E6B90A2D828}" name="Colonne3100"/>
    <tableColumn id="3142" xr3:uid="{9CC82DD9-6331-4807-97E5-F0E1DE8CB8FB}" name="Colonne3101"/>
    <tableColumn id="3143" xr3:uid="{3FF669F7-F263-405B-BF7D-E8F72D2655A1}" name="Colonne3102"/>
    <tableColumn id="3144" xr3:uid="{22235E1A-0E70-497D-B5C0-02FB32871121}" name="Colonne3103"/>
    <tableColumn id="3145" xr3:uid="{22CCE869-FB1E-4808-817F-B32E85C8F447}" name="Colonne3104"/>
    <tableColumn id="3146" xr3:uid="{42B657CE-EA14-490A-A997-4C134D4C5917}" name="Colonne3105"/>
    <tableColumn id="3147" xr3:uid="{ED3559F0-6FD1-4986-8DEA-058CF6FA00BF}" name="Colonne3106"/>
    <tableColumn id="3148" xr3:uid="{C56CB839-682A-4B41-A2E8-36A0E3F7A587}" name="Colonne3107"/>
    <tableColumn id="3149" xr3:uid="{7E91C51B-AB45-42FE-830C-7FAA1D7A94DF}" name="Colonne3108"/>
    <tableColumn id="3150" xr3:uid="{2DBA7EBB-C489-4C09-A85C-D0CD7D5F0C3B}" name="Colonne3109"/>
    <tableColumn id="3151" xr3:uid="{23CF37C6-6664-449F-BA4D-EBC06455DA6C}" name="Colonne3110"/>
    <tableColumn id="3152" xr3:uid="{A8307808-673B-4AE0-8E37-40A05F7F8374}" name="Colonne3111"/>
    <tableColumn id="3153" xr3:uid="{97CBD482-8FE8-4940-803D-C81F03852BBE}" name="Colonne3112"/>
    <tableColumn id="3154" xr3:uid="{2CDAD74E-FEC3-49AC-87CA-1DC7D7937BF8}" name="Colonne3113"/>
    <tableColumn id="3155" xr3:uid="{8A9F78CD-B8E2-4F3E-87AA-54F2800EA542}" name="Colonne3114"/>
    <tableColumn id="3156" xr3:uid="{BF50193B-1159-419C-9812-A736ED3B0364}" name="Colonne3115"/>
    <tableColumn id="3157" xr3:uid="{461FDA9C-1F7E-4AC0-BB5F-4304C7B59362}" name="Colonne3116"/>
    <tableColumn id="3158" xr3:uid="{CEC7F616-25B1-4D3B-A508-55F07AA280EB}" name="Colonne3117"/>
    <tableColumn id="3159" xr3:uid="{D4F4C61A-0B11-45ED-8418-DF3B9B2C458E}" name="Colonne3118"/>
    <tableColumn id="3160" xr3:uid="{D02C534A-2055-42B1-B1F8-8970FC009447}" name="Colonne3119"/>
    <tableColumn id="3161" xr3:uid="{5CF44191-23E4-4EBF-8F9C-D5BF775F3E63}" name="Colonne3120"/>
    <tableColumn id="3162" xr3:uid="{1F68CFB6-AB1A-4755-9099-91E3CFC12CE3}" name="Colonne3121"/>
    <tableColumn id="3163" xr3:uid="{860360AB-BB9F-4CA1-ACCD-35043432AEE0}" name="Colonne3122"/>
    <tableColumn id="3164" xr3:uid="{E0BA8192-7178-4920-A9DC-6663DE3058F0}" name="Colonne3123"/>
    <tableColumn id="3165" xr3:uid="{A623994A-2790-4925-9EEE-C81A2422218F}" name="Colonne3124"/>
    <tableColumn id="3166" xr3:uid="{FD2D4739-B3B2-41D6-A1D5-431522CF322A}" name="Colonne3125"/>
    <tableColumn id="3167" xr3:uid="{60568C7B-887A-4CF2-A495-3A744BB5AEA6}" name="Colonne3126"/>
    <tableColumn id="3168" xr3:uid="{1C3A734C-B1BB-465D-963E-CB2CF3D882A2}" name="Colonne3127"/>
    <tableColumn id="3169" xr3:uid="{33E83428-9E96-48A3-BCFD-23C678111C0E}" name="Colonne3128"/>
    <tableColumn id="3170" xr3:uid="{8F2923AD-ECF3-4D9E-A7E7-89B559A8B5B9}" name="Colonne3129"/>
    <tableColumn id="3171" xr3:uid="{A14CFE77-7680-41DC-A146-CBE692DFB14C}" name="Colonne3130"/>
    <tableColumn id="3172" xr3:uid="{F75BBEDB-DF2F-4DC1-ADE6-D5A0F904B3F3}" name="Colonne3131"/>
    <tableColumn id="3173" xr3:uid="{6188E67E-E3AC-4F86-B6CA-7FF2EDDDFC4D}" name="Colonne3132"/>
    <tableColumn id="3174" xr3:uid="{78C60CC3-56CB-4512-9139-423E24191857}" name="Colonne3133"/>
    <tableColumn id="3175" xr3:uid="{FEE79364-11B5-4098-8FEE-39D56572A5C5}" name="Colonne3134"/>
    <tableColumn id="3176" xr3:uid="{4F7C93DA-30B6-4E31-B94C-4BDBDE4AC158}" name="Colonne3135"/>
    <tableColumn id="3177" xr3:uid="{F19885CF-73CA-4802-9F07-2A55518507DD}" name="Colonne3136"/>
    <tableColumn id="3178" xr3:uid="{E7E71362-6D3C-4A31-BDD8-D73A97536FDB}" name="Colonne3137"/>
    <tableColumn id="3179" xr3:uid="{1D217246-05A8-4C49-B4E5-45F6A4AA8A92}" name="Colonne3138"/>
    <tableColumn id="3180" xr3:uid="{2F8FD14C-A94B-4BB9-9F85-A7548FD9A40A}" name="Colonne3139"/>
    <tableColumn id="3181" xr3:uid="{66AA5487-11D8-46E0-B362-10651EBFBD04}" name="Colonne3140"/>
    <tableColumn id="3182" xr3:uid="{DA03F08C-991D-4F39-9A8F-C7E8F06B9549}" name="Colonne3141"/>
    <tableColumn id="3183" xr3:uid="{0FCFB0EC-EB28-4E4B-B37B-E77A007043EB}" name="Colonne3142"/>
    <tableColumn id="3184" xr3:uid="{A44A57D1-9367-4F44-8D4E-7694419F7FFF}" name="Colonne3143"/>
    <tableColumn id="3185" xr3:uid="{482A0DA1-AF38-4952-847F-FB53B635B77D}" name="Colonne3144"/>
    <tableColumn id="3186" xr3:uid="{FBF06BBB-2A8E-41E2-8FB3-538C87378721}" name="Colonne3145"/>
    <tableColumn id="3187" xr3:uid="{5EF0C706-DCFA-48D1-B8F8-80ED5FD043D4}" name="Colonne3146"/>
    <tableColumn id="3188" xr3:uid="{C78B5A59-844E-4A14-BDF7-F411F0287452}" name="Colonne3147"/>
    <tableColumn id="3189" xr3:uid="{41205D78-D21D-489C-8FB2-24FA97B693D7}" name="Colonne3148"/>
    <tableColumn id="3190" xr3:uid="{0B75A282-2868-4066-A011-AC47C0CCEA0E}" name="Colonne3149"/>
    <tableColumn id="3191" xr3:uid="{17B03EDA-3C94-41F5-8622-46F872D41792}" name="Colonne3150"/>
    <tableColumn id="3192" xr3:uid="{5FA9D265-B583-4521-A1D4-D9CDF842BBB1}" name="Colonne3151"/>
    <tableColumn id="3193" xr3:uid="{A92439DB-011A-41C9-BD33-4EB8B0EF1500}" name="Colonne3152"/>
    <tableColumn id="3194" xr3:uid="{BC1046E0-1A5B-47F7-AFF9-DDD46DA51FE1}" name="Colonne3153"/>
    <tableColumn id="3195" xr3:uid="{31049949-6E9D-4436-B19B-643A1F722756}" name="Colonne3154"/>
    <tableColumn id="3196" xr3:uid="{36CA5EC1-2A77-4DCB-91F1-932FD49EE91C}" name="Colonne3155"/>
    <tableColumn id="3197" xr3:uid="{71D0E6D5-370B-4372-AB0C-989A6963CD8A}" name="Colonne3156"/>
    <tableColumn id="3198" xr3:uid="{3087024A-DCD2-47F3-A935-800F45AD19CD}" name="Colonne3157"/>
    <tableColumn id="3199" xr3:uid="{E969517B-8454-4926-B26B-B6069146D4F3}" name="Colonne3158"/>
    <tableColumn id="3200" xr3:uid="{0A9D04A8-0FE8-4854-8A04-6021074BBDBF}" name="Colonne3159"/>
    <tableColumn id="3201" xr3:uid="{5448522F-4D4E-40E4-85BB-D5FD4C772107}" name="Colonne3160"/>
    <tableColumn id="3202" xr3:uid="{B55AA544-64A1-448A-A742-B1425FA472A9}" name="Colonne3161"/>
    <tableColumn id="3203" xr3:uid="{71517EFD-AE06-4F44-A68E-BA0BC75324BE}" name="Colonne3162"/>
    <tableColumn id="3204" xr3:uid="{3D81076D-D064-4EDD-B55D-4CEC0D2A0EB4}" name="Colonne3163"/>
    <tableColumn id="3205" xr3:uid="{02A32FED-4DCD-40F4-A370-AA8409A7F57C}" name="Colonne3164"/>
    <tableColumn id="3206" xr3:uid="{5B688D8F-49A0-4E57-BB8F-66FBBFB16E33}" name="Colonne3165"/>
    <tableColumn id="3207" xr3:uid="{CDCA0D8E-C5F3-4B3D-8AE3-43096FD1C583}" name="Colonne3166"/>
    <tableColumn id="3208" xr3:uid="{274CB175-0119-445B-9B63-D83D3E131A3E}" name="Colonne3167"/>
    <tableColumn id="3209" xr3:uid="{2B6F5991-98F6-4576-9B8E-1A0DCC164864}" name="Colonne3168"/>
    <tableColumn id="3210" xr3:uid="{73F69A5B-2178-4DE5-B4D5-898A7CFEAD24}" name="Colonne3169"/>
    <tableColumn id="3211" xr3:uid="{9967CA82-C7D6-41FB-A9BD-7D5F37A3338F}" name="Colonne3170"/>
    <tableColumn id="3212" xr3:uid="{614F76FA-E386-4F1D-A8F6-7FBC80F17E82}" name="Colonne3171"/>
    <tableColumn id="3213" xr3:uid="{3CF462DE-B8F5-470A-AA6E-8E454A608321}" name="Colonne3172"/>
    <tableColumn id="3214" xr3:uid="{8866970B-108E-4D46-8EF2-979C95C5FA4D}" name="Colonne3173"/>
    <tableColumn id="3215" xr3:uid="{D8EA92FB-900E-4C9A-AF22-B34571C91E55}" name="Colonne3174"/>
    <tableColumn id="3216" xr3:uid="{155F5410-6A5A-4406-9377-921F2DC509FB}" name="Colonne3175"/>
    <tableColumn id="3217" xr3:uid="{923E900C-3E21-47DE-9388-6354E69FB224}" name="Colonne3176"/>
    <tableColumn id="3218" xr3:uid="{8D5F2483-3483-4EEC-9388-4DF67904C390}" name="Colonne3177"/>
    <tableColumn id="3219" xr3:uid="{E9085CF0-D0CD-4B08-BE8E-E68A00DEEE9D}" name="Colonne3178"/>
    <tableColumn id="3220" xr3:uid="{00CF1114-7A7D-47A5-BB0D-81A587D20B33}" name="Colonne3179"/>
    <tableColumn id="3221" xr3:uid="{72118AEB-92A1-428F-BEDB-896B4E459E54}" name="Colonne3180"/>
    <tableColumn id="3222" xr3:uid="{A97901D3-8D27-441E-97A6-1C50C1BF9FC8}" name="Colonne3181"/>
    <tableColumn id="3223" xr3:uid="{5872E401-31FD-418E-98A0-CE378E6CCB35}" name="Colonne3182"/>
    <tableColumn id="3224" xr3:uid="{EEBD4450-BB4A-418E-ACD5-44AA79BFB479}" name="Colonne3183"/>
    <tableColumn id="3225" xr3:uid="{DEE78FFB-8A8C-42A7-9BAB-6A8575602589}" name="Colonne3184"/>
    <tableColumn id="3226" xr3:uid="{773B0AFD-ED14-4561-B05C-6971A1C4D561}" name="Colonne3185"/>
    <tableColumn id="3227" xr3:uid="{7003D3E7-B34E-47A4-A686-E7A42F4C590C}" name="Colonne3186"/>
    <tableColumn id="3228" xr3:uid="{7D8C7533-E74E-4AF3-BFF1-DD69929CFB0D}" name="Colonne3187"/>
    <tableColumn id="3229" xr3:uid="{2552E9AB-37F3-4001-85F0-BE1E0A4C30AF}" name="Colonne3188"/>
    <tableColumn id="3230" xr3:uid="{82B5833C-B346-4DB6-8951-EED490065642}" name="Colonne3189"/>
    <tableColumn id="3231" xr3:uid="{353CDBD7-2C89-4B78-AFCA-6210D46184EC}" name="Colonne3190"/>
    <tableColumn id="3232" xr3:uid="{68379039-02A4-4CA2-8AC5-E6429534185A}" name="Colonne3191"/>
    <tableColumn id="3233" xr3:uid="{DE8386E9-343B-4764-9B1F-DB325252746E}" name="Colonne3192"/>
    <tableColumn id="3234" xr3:uid="{6D1751A2-5050-4F5C-AAA4-E80CEED9257E}" name="Colonne3193"/>
    <tableColumn id="3235" xr3:uid="{7614097C-B6C7-49D7-9459-236982E87FAE}" name="Colonne3194"/>
    <tableColumn id="3236" xr3:uid="{F0A2CF9C-632C-40C2-934E-8B4AC35AED8E}" name="Colonne3195"/>
    <tableColumn id="3237" xr3:uid="{86FCED66-FB13-4F67-8A75-A04C803F51C7}" name="Colonne3196"/>
    <tableColumn id="3238" xr3:uid="{24E0034C-8670-4586-91A1-BB3949C9E4CE}" name="Colonne3197"/>
    <tableColumn id="3239" xr3:uid="{4F1402CE-537C-4DF3-B44C-72E80B6F0175}" name="Colonne3198"/>
    <tableColumn id="3240" xr3:uid="{4A8742B6-5EB7-4A45-8AAF-EE910C2C3B6F}" name="Colonne3199"/>
    <tableColumn id="3241" xr3:uid="{FB161774-97DF-4778-A438-93300C594092}" name="Colonne3200"/>
    <tableColumn id="3242" xr3:uid="{68254A8A-7082-4C36-AEF2-CD73368D522B}" name="Colonne3201"/>
    <tableColumn id="3243" xr3:uid="{E447A513-4178-4334-A168-E65A6E1A3099}" name="Colonne3202"/>
    <tableColumn id="3244" xr3:uid="{9B887AE4-D11F-46DC-803E-2CA48E66DCAE}" name="Colonne3203"/>
    <tableColumn id="3245" xr3:uid="{CFB0CBE4-C15F-4147-8713-9CD4769B4C77}" name="Colonne3204"/>
    <tableColumn id="3246" xr3:uid="{FDED1024-BA5E-444F-9897-8A02A977EC87}" name="Colonne3205"/>
    <tableColumn id="3247" xr3:uid="{290A5CE6-54FD-4FF4-8E40-E9A1B5F5EDB6}" name="Colonne3206"/>
    <tableColumn id="3248" xr3:uid="{2486FE91-A397-4A64-8A63-F54CA66F0711}" name="Colonne3207"/>
    <tableColumn id="3249" xr3:uid="{239A3DEC-E784-4A39-A04F-35354F365035}" name="Colonne3208"/>
    <tableColumn id="3250" xr3:uid="{92F28F36-64E6-4239-9D24-AEB73C9922DD}" name="Colonne3209"/>
    <tableColumn id="3251" xr3:uid="{1023E02A-825A-4168-9FEF-6A27ED3DFDC9}" name="Colonne3210"/>
    <tableColumn id="3252" xr3:uid="{B8E3330A-598B-4C63-9651-CC8B8E64F8E0}" name="Colonne3211"/>
    <tableColumn id="3253" xr3:uid="{17851799-626B-4F91-BA82-71B6C4F5E831}" name="Colonne3212"/>
    <tableColumn id="3254" xr3:uid="{FED6DC6E-0B5F-4309-A4D9-6C5EA4AC65CB}" name="Colonne3213"/>
    <tableColumn id="3255" xr3:uid="{6755E3FB-DA4F-489C-B020-8CB415D30CDB}" name="Colonne3214"/>
    <tableColumn id="3256" xr3:uid="{1658ACF2-B5DE-4C52-ACE1-7ACF67770395}" name="Colonne3215"/>
    <tableColumn id="3257" xr3:uid="{BCCB25E5-8B6E-4CF8-95A6-86AC63114AE0}" name="Colonne3216"/>
    <tableColumn id="3258" xr3:uid="{E52D9498-84F0-4054-A4E9-AE10444E0C55}" name="Colonne3217"/>
    <tableColumn id="3259" xr3:uid="{0680BACA-A92C-4251-AD0F-4E433C414DFD}" name="Colonne3218"/>
    <tableColumn id="3260" xr3:uid="{84B5DC50-6E8C-49F7-BC76-9DB0EFAF5C9C}" name="Colonne3219"/>
    <tableColumn id="3261" xr3:uid="{52E32006-7324-49BB-A224-23AD847BBF92}" name="Colonne3220"/>
    <tableColumn id="3262" xr3:uid="{69359CBE-7512-421F-9E98-3E0E7470B5B9}" name="Colonne3221"/>
    <tableColumn id="3263" xr3:uid="{BFF00A46-7015-4B26-9338-6681C7C4FC46}" name="Colonne3222"/>
    <tableColumn id="3264" xr3:uid="{E03FB83B-BD27-4D11-BBB0-DE47BC2AABBE}" name="Colonne3223"/>
    <tableColumn id="3265" xr3:uid="{C4815782-DE6C-4406-B790-9B0ECF3D9B32}" name="Colonne3224"/>
    <tableColumn id="3266" xr3:uid="{BAE2D945-5E4A-49B4-A428-755441D28F24}" name="Colonne3225"/>
    <tableColumn id="3267" xr3:uid="{52536FF3-771B-4880-977F-59C3767E1BBE}" name="Colonne3226"/>
    <tableColumn id="3268" xr3:uid="{5C39CBD8-52A0-45C7-9187-DCFC363CA3D4}" name="Colonne3227"/>
    <tableColumn id="3269" xr3:uid="{60C19B15-9F91-4FDF-85E1-A1E9C3B2F0FC}" name="Colonne3228"/>
    <tableColumn id="3270" xr3:uid="{2FEFA83C-03B6-4550-91A3-6E6C40F89743}" name="Colonne3229"/>
    <tableColumn id="3271" xr3:uid="{9258C19B-E73E-488D-A414-4FBA68F12C15}" name="Colonne3230"/>
    <tableColumn id="3272" xr3:uid="{ED84CDA5-3372-4A16-9E55-404E910B489C}" name="Colonne3231"/>
    <tableColumn id="3273" xr3:uid="{E7713B74-F1A5-48F4-91F6-DE3D9E0EB201}" name="Colonne3232"/>
    <tableColumn id="3274" xr3:uid="{F7D4B7FE-E5A9-4CC3-9A6C-880802FB1B5E}" name="Colonne3233"/>
    <tableColumn id="3275" xr3:uid="{EFE08D1A-E2D1-44C1-A89A-BF31451CB502}" name="Colonne3234"/>
    <tableColumn id="3276" xr3:uid="{175A2704-B331-42B9-A2E2-AF62C8EC97F5}" name="Colonne3235"/>
    <tableColumn id="3277" xr3:uid="{FD0DEB8A-D875-44C0-A9B4-370B80B5FD52}" name="Colonne3236"/>
    <tableColumn id="3278" xr3:uid="{DB4FD554-56E3-4291-96F5-162F22DBE548}" name="Colonne3237"/>
    <tableColumn id="3279" xr3:uid="{CCCC3C3F-F64B-4128-A788-E3D7BFEB965D}" name="Colonne3238"/>
    <tableColumn id="3280" xr3:uid="{4F17BDC9-BF44-4265-8044-4F6755C1F755}" name="Colonne3239"/>
    <tableColumn id="3281" xr3:uid="{F295D31B-010E-4DBB-A0E4-FE9651481632}" name="Colonne3240"/>
    <tableColumn id="3282" xr3:uid="{4C02F43E-9A67-4AFA-814D-BD054EFF61C9}" name="Colonne3241"/>
    <tableColumn id="3283" xr3:uid="{9027F266-15C8-448D-8999-3F45D6DF1CBE}" name="Colonne3242"/>
    <tableColumn id="3284" xr3:uid="{FABE7E7D-895A-47BE-9035-79B69B2DCF18}" name="Colonne3243"/>
    <tableColumn id="3285" xr3:uid="{B9214A62-1D9C-428F-A8EE-FD1420C0AD39}" name="Colonne3244"/>
    <tableColumn id="3286" xr3:uid="{F9391D2F-B3EA-4F6B-974E-864B8A047A6A}" name="Colonne3245"/>
    <tableColumn id="3287" xr3:uid="{EE738B96-A726-433E-9530-BADC05E4F29A}" name="Colonne3246"/>
    <tableColumn id="3288" xr3:uid="{1DAF935C-B1F1-4185-BB09-369567F2F963}" name="Colonne3247"/>
    <tableColumn id="3289" xr3:uid="{7F067D7D-F8E4-43BF-BFE5-1D3AB43368D3}" name="Colonne3248"/>
    <tableColumn id="3290" xr3:uid="{FF8C08EC-A649-4836-B239-2DA8DA6CE3CB}" name="Colonne3249"/>
    <tableColumn id="3291" xr3:uid="{4C5B2E8A-97B7-4B62-B34D-DF819EB8E8B5}" name="Colonne3250"/>
    <tableColumn id="3292" xr3:uid="{BD3B5519-7F12-42C5-B77C-B93D1BCD527B}" name="Colonne3251"/>
    <tableColumn id="3293" xr3:uid="{8B011EA7-0030-4045-AFFC-19163D745FBC}" name="Colonne3252"/>
    <tableColumn id="3294" xr3:uid="{95715B6D-5B91-447D-B952-5C9AEB207B55}" name="Colonne3253"/>
    <tableColumn id="3295" xr3:uid="{33B202F7-0A11-4F7A-A09B-5A706477DAA9}" name="Colonne3254"/>
    <tableColumn id="3296" xr3:uid="{B8259B9C-0C77-4D98-8D97-795C8B0FCE25}" name="Colonne3255"/>
    <tableColumn id="3297" xr3:uid="{0B9E97AD-36B7-41E1-81A4-6EB5E4CE8578}" name="Colonne3256"/>
    <tableColumn id="3298" xr3:uid="{1E3471A2-ED30-452E-B4F1-0E53FE13CD87}" name="Colonne3257"/>
    <tableColumn id="3299" xr3:uid="{01A7E4DE-6CDB-4110-A3C1-3D9133ECDB38}" name="Colonne3258"/>
    <tableColumn id="3300" xr3:uid="{556BF7D0-4EE8-42FD-8FD4-2EA34854CD59}" name="Colonne3259"/>
    <tableColumn id="3301" xr3:uid="{637F0103-96D4-4368-AACD-C69E3DA3B7BF}" name="Colonne3260"/>
    <tableColumn id="3302" xr3:uid="{D76F01A2-622C-407B-B22D-CF0F2F329B93}" name="Colonne3261"/>
    <tableColumn id="3303" xr3:uid="{9597D821-EEDD-4437-A3B4-D5C94FF82F31}" name="Colonne3262"/>
    <tableColumn id="3304" xr3:uid="{C8DDE3D6-D4D2-4614-A373-EEB50F6DDFF1}" name="Colonne3263"/>
    <tableColumn id="3305" xr3:uid="{C2BAA94C-0F3E-4553-8A52-18DBA37F7A9F}" name="Colonne3264"/>
    <tableColumn id="3306" xr3:uid="{A32999E2-64B4-4189-8FE9-E58E926A4536}" name="Colonne3265"/>
    <tableColumn id="3307" xr3:uid="{4D65B3B3-3E0C-4F30-A6BB-F11781484306}" name="Colonne3266"/>
    <tableColumn id="3308" xr3:uid="{34F8A81C-FB82-4606-8480-D16A6CC833EA}" name="Colonne3267"/>
    <tableColumn id="3309" xr3:uid="{53823A0B-E2BD-4BC8-AAEF-90C8F290BA69}" name="Colonne3268"/>
    <tableColumn id="3310" xr3:uid="{5433872F-467C-4F06-B9D4-94E9FFAAC8D4}" name="Colonne3269"/>
    <tableColumn id="3311" xr3:uid="{F43F46A3-D6AD-449E-8258-87D720AC27B8}" name="Colonne3270"/>
    <tableColumn id="3312" xr3:uid="{5A46AC73-1EF0-4F20-A6B3-AF96B31CACCA}" name="Colonne3271"/>
    <tableColumn id="3313" xr3:uid="{7C6102EC-FC2E-47FC-912F-B3E1C1BBE640}" name="Colonne3272"/>
    <tableColumn id="3314" xr3:uid="{E5C5E8BE-ACC3-4BCA-BE53-59CD75640BDF}" name="Colonne3273"/>
    <tableColumn id="3315" xr3:uid="{9BCAEA40-A897-4FF5-83E7-959B16C89DBD}" name="Colonne3274"/>
    <tableColumn id="3316" xr3:uid="{C4B9FD9E-FBBA-4EC9-A151-7203F08F80DC}" name="Colonne3275"/>
    <tableColumn id="3317" xr3:uid="{21C1D558-0E2A-4858-AE90-B0A7FF6D9C20}" name="Colonne3276"/>
    <tableColumn id="3318" xr3:uid="{B535357D-BF6A-41D0-A201-1AD8D147E564}" name="Colonne3277"/>
    <tableColumn id="3319" xr3:uid="{0BC5C7B3-7025-4DBC-A24B-C24CD394EEBC}" name="Colonne3278"/>
    <tableColumn id="3320" xr3:uid="{2FC5C506-A2DB-4A3C-A761-436FCBF2D0EF}" name="Colonne3279"/>
    <tableColumn id="3321" xr3:uid="{8959CB34-6AC7-4A9C-A9D0-D1ABC0F88C36}" name="Colonne3280"/>
    <tableColumn id="3322" xr3:uid="{30E63545-2D8D-4FBA-9DF6-C2B942FCA2E7}" name="Colonne3281"/>
    <tableColumn id="3323" xr3:uid="{D6A17A52-C271-435F-A1A9-2DD3EED02BC1}" name="Colonne3282"/>
    <tableColumn id="3324" xr3:uid="{828002A8-44AF-4A01-AC23-79C695A261A4}" name="Colonne3283"/>
    <tableColumn id="3325" xr3:uid="{215284A3-2CF3-4A38-9DA6-E90BA95E7926}" name="Colonne3284"/>
    <tableColumn id="3326" xr3:uid="{A3BE0001-3053-43EE-87AE-4BCB8ED26200}" name="Colonne3285"/>
    <tableColumn id="3327" xr3:uid="{AA1E1BC1-856C-40AA-9DF5-F09EA2B3A6FF}" name="Colonne3286"/>
    <tableColumn id="3328" xr3:uid="{F510B2CC-EACA-4FE8-8CCA-66FC7C385D68}" name="Colonne3287"/>
    <tableColumn id="3329" xr3:uid="{E2153A80-61ED-41DC-9841-6B5445F004BD}" name="Colonne3288"/>
    <tableColumn id="3330" xr3:uid="{5838E1E8-9255-4F1B-B7CD-82F3235E8B54}" name="Colonne3289"/>
    <tableColumn id="3331" xr3:uid="{E0F4C2E0-782D-4003-A717-EA746CB6E34A}" name="Colonne3290"/>
    <tableColumn id="3332" xr3:uid="{7C2AE9F1-AE8F-414F-8FA5-3307A32DA041}" name="Colonne3291"/>
    <tableColumn id="3333" xr3:uid="{64FC032D-6DBE-4555-B675-CA0C796DC52E}" name="Colonne3292"/>
    <tableColumn id="3334" xr3:uid="{B4BE7C47-A79B-4759-A98B-C283E09A477F}" name="Colonne3293"/>
    <tableColumn id="3335" xr3:uid="{99E600DE-7A59-494A-9225-67AB2C3D5CDB}" name="Colonne3294"/>
    <tableColumn id="3336" xr3:uid="{987C27CA-C00A-49B1-B24A-9676661D4CF8}" name="Colonne3295"/>
    <tableColumn id="3337" xr3:uid="{30868ED5-2738-43B7-B2CC-9F0AA2BF4ADF}" name="Colonne3296"/>
    <tableColumn id="3338" xr3:uid="{B63052C8-937F-4E2C-A098-5A6531DA18D3}" name="Colonne3297"/>
    <tableColumn id="3339" xr3:uid="{2B899909-4300-412C-A063-C01EEA07CB64}" name="Colonne3298"/>
    <tableColumn id="3340" xr3:uid="{47C7A9B6-E7F3-4FDA-9C9F-C2CA18ED409E}" name="Colonne3299"/>
    <tableColumn id="3341" xr3:uid="{B8F2DACD-98E6-40A7-B35C-4F66E6F66F13}" name="Colonne3300"/>
    <tableColumn id="3342" xr3:uid="{92EF97EE-7C0C-48D8-8136-0698505822D1}" name="Colonne3301"/>
    <tableColumn id="3343" xr3:uid="{3AEC03F1-A657-4C1F-BB9A-0681234EC75C}" name="Colonne3302"/>
    <tableColumn id="3344" xr3:uid="{D81476C4-155B-48DD-BFE4-33954BAA4A1A}" name="Colonne3303"/>
    <tableColumn id="3345" xr3:uid="{4A320503-26BA-40F4-81B3-589AA756C99B}" name="Colonne3304"/>
    <tableColumn id="3346" xr3:uid="{CDEF3A52-ECB3-43C2-B9DA-23D5C5CB5544}" name="Colonne3305"/>
    <tableColumn id="3347" xr3:uid="{FA8BCFF5-B453-4F58-BF04-DFBA36A89AA0}" name="Colonne3306"/>
    <tableColumn id="3348" xr3:uid="{94D9B1E1-6248-4486-B421-646D474FA41D}" name="Colonne3307"/>
    <tableColumn id="3349" xr3:uid="{7A6EBAA5-4689-43B3-9C63-3B9946CCC9B4}" name="Colonne3308"/>
    <tableColumn id="3350" xr3:uid="{CBC13B21-4801-4651-AC30-D59AC745EA7A}" name="Colonne3309"/>
    <tableColumn id="3351" xr3:uid="{10BF6A9D-A295-40AF-B60A-2FBF9713F142}" name="Colonne3310"/>
    <tableColumn id="3352" xr3:uid="{B39CF91D-A71D-49FD-9612-6B542D720464}" name="Colonne3311"/>
    <tableColumn id="3353" xr3:uid="{57AE67B8-CF3E-4B63-98E8-A4F8FFBF9B76}" name="Colonne3312"/>
    <tableColumn id="3354" xr3:uid="{CE7E60B8-6CDD-478D-9FF5-3FD174D14842}" name="Colonne3313"/>
    <tableColumn id="3355" xr3:uid="{44F736D5-2175-4251-884B-BBC799427FD6}" name="Colonne3314"/>
    <tableColumn id="3356" xr3:uid="{61545614-F998-4D16-934C-A743F5E9783D}" name="Colonne3315"/>
    <tableColumn id="3357" xr3:uid="{7550367D-395E-45C6-9302-E74292A30CE9}" name="Colonne3316"/>
    <tableColumn id="3358" xr3:uid="{093654F6-8CE0-434C-9E55-1875C5EEF09A}" name="Colonne3317"/>
    <tableColumn id="3359" xr3:uid="{621CE72E-DD78-42CC-9DA2-5CA96B22E989}" name="Colonne3318"/>
    <tableColumn id="3360" xr3:uid="{5F7F00DA-27EA-4DD9-BAF4-262BF740B785}" name="Colonne3319"/>
    <tableColumn id="3361" xr3:uid="{2397F103-6311-4BC3-ACA8-54C70ABD3482}" name="Colonne3320"/>
    <tableColumn id="3362" xr3:uid="{F99A54FC-41A0-4038-84C2-1400656DCA6F}" name="Colonne3321"/>
    <tableColumn id="3363" xr3:uid="{1FEF602D-953D-4528-862A-D8F39CBFCC6A}" name="Colonne3322"/>
    <tableColumn id="3364" xr3:uid="{314582CE-F4DC-422E-9060-933F81657C84}" name="Colonne3323"/>
    <tableColumn id="3365" xr3:uid="{20A2BC9D-30CF-45F8-BEDA-B32D27BBA448}" name="Colonne3324"/>
    <tableColumn id="3366" xr3:uid="{C1061335-EB29-48B4-8CD2-F7446BF1B372}" name="Colonne3325"/>
    <tableColumn id="3367" xr3:uid="{CEFFF981-F130-45CE-90B0-51DCC73ACBC4}" name="Colonne3326"/>
    <tableColumn id="3368" xr3:uid="{3DC516CE-EC83-4BF4-84D3-905E7CF48075}" name="Colonne3327"/>
    <tableColumn id="3369" xr3:uid="{91C3C1AF-B69F-4140-A43A-290DEF531976}" name="Colonne3328"/>
    <tableColumn id="3370" xr3:uid="{CCF672E2-8056-4DEC-A7B6-1A06AC32870D}" name="Colonne3329"/>
    <tableColumn id="3371" xr3:uid="{B8FC4D5A-5590-4674-93F8-3A6092447A16}" name="Colonne3330"/>
    <tableColumn id="3372" xr3:uid="{8FAE65FF-C717-4EC8-A15A-255494861818}" name="Colonne3331"/>
    <tableColumn id="3373" xr3:uid="{34BBE09A-045C-4F09-8E49-880891331CB8}" name="Colonne3332"/>
    <tableColumn id="3374" xr3:uid="{2F4223C5-D648-46FE-9924-DBE3708D57A9}" name="Colonne3333"/>
    <tableColumn id="3375" xr3:uid="{4BB22A28-BF5C-4E2E-A3E1-E1212CF1AE5B}" name="Colonne3334"/>
    <tableColumn id="3376" xr3:uid="{5ED0CB82-E96F-438C-BDC2-3A030AECFE83}" name="Colonne3335"/>
    <tableColumn id="3377" xr3:uid="{B596C440-8D5A-4B48-9E7C-155F7641C335}" name="Colonne3336"/>
    <tableColumn id="3378" xr3:uid="{212EB5E9-167D-4FA1-AEFA-04E48FD2411B}" name="Colonne3337"/>
    <tableColumn id="3379" xr3:uid="{617757AB-C67E-4AE7-8C0E-279FBD9A8A0C}" name="Colonne3338"/>
    <tableColumn id="3380" xr3:uid="{F84CFB4A-B602-4C6E-A6FC-F330EC1183CB}" name="Colonne3339"/>
    <tableColumn id="3381" xr3:uid="{0684C2F1-D685-4FF3-B8A6-3F7982E5F5B1}" name="Colonne3340"/>
    <tableColumn id="3382" xr3:uid="{3A7E963D-65CA-4983-AD1B-DB07DA9BFBC0}" name="Colonne3341"/>
    <tableColumn id="3383" xr3:uid="{2709E63A-38B6-46E9-8DFD-87252F44166F}" name="Colonne3342"/>
    <tableColumn id="3384" xr3:uid="{CD7996E9-EAB0-4077-8709-4847DB768D6C}" name="Colonne3343"/>
    <tableColumn id="3385" xr3:uid="{0FD595D1-49A3-41CD-9EE1-A7CE3546A7A8}" name="Colonne3344"/>
    <tableColumn id="3386" xr3:uid="{597163A9-EE53-4A1B-80A1-CA01A2771323}" name="Colonne3345"/>
    <tableColumn id="3387" xr3:uid="{E4D7F7E3-ADFA-467A-BB96-428DC5B3762D}" name="Colonne3346"/>
    <tableColumn id="3388" xr3:uid="{A6626EDA-6F77-4E94-AB76-F1E30FCB08B8}" name="Colonne3347"/>
    <tableColumn id="3389" xr3:uid="{7DCBECBE-0A27-4D9B-8A2E-E7D21A02FB7A}" name="Colonne3348"/>
    <tableColumn id="3390" xr3:uid="{597355CC-4AA8-4968-8B9D-BB75D9B3321D}" name="Colonne3349"/>
    <tableColumn id="3391" xr3:uid="{A2F54D9A-A69D-4330-8903-3B45FAF75288}" name="Colonne3350"/>
    <tableColumn id="3392" xr3:uid="{A1367702-2941-4245-9959-604EE02792AE}" name="Colonne3351"/>
    <tableColumn id="3393" xr3:uid="{B0C81D1D-2A5D-480C-AA7E-DE91281E8E26}" name="Colonne3352"/>
    <tableColumn id="3394" xr3:uid="{1E20091F-B48C-4FAC-8FDF-4225556C9AD9}" name="Colonne3353"/>
    <tableColumn id="3395" xr3:uid="{7F53A1FA-D742-42FD-BD9C-57E7B9782653}" name="Colonne3354"/>
    <tableColumn id="3396" xr3:uid="{D6830D57-A47E-436D-B9CA-D5D6D6A80665}" name="Colonne3355"/>
    <tableColumn id="3397" xr3:uid="{5A5C86F7-821B-4ACB-9C7D-10C740E4A5DE}" name="Colonne3356"/>
    <tableColumn id="3398" xr3:uid="{8B8E59D3-9BAB-4E94-BC4E-0F0A0DC8CBC3}" name="Colonne3357"/>
    <tableColumn id="3399" xr3:uid="{987AA91E-3878-4E7F-8CD2-99B1F5181DEB}" name="Colonne3358"/>
    <tableColumn id="3400" xr3:uid="{0006A3B4-DE5F-4846-A6D7-3317FFC18E09}" name="Colonne3359"/>
    <tableColumn id="3401" xr3:uid="{2593EAA6-231D-41E8-85E4-56EEC67E5281}" name="Colonne3360"/>
    <tableColumn id="3402" xr3:uid="{6E1A93D2-0948-46C7-8A61-C503BE613237}" name="Colonne3361"/>
    <tableColumn id="3403" xr3:uid="{B0E864D7-0807-4104-9DE2-33B7013FB0A0}" name="Colonne3362"/>
    <tableColumn id="3404" xr3:uid="{04B99765-FA43-4BDF-9A31-166AB5EDEDD0}" name="Colonne3363"/>
    <tableColumn id="3405" xr3:uid="{A9D3B32D-9C1E-4E36-B1B4-21B8280BD173}" name="Colonne3364"/>
    <tableColumn id="3406" xr3:uid="{8E53DC3E-2B89-44FF-A33F-9108685DEC88}" name="Colonne3365"/>
    <tableColumn id="3407" xr3:uid="{CB0A5469-5F75-4D5C-A025-811E3FFC7864}" name="Colonne3366"/>
    <tableColumn id="3408" xr3:uid="{B8909FB9-224C-43B6-864E-66AEB64D171D}" name="Colonne3367"/>
    <tableColumn id="3409" xr3:uid="{89279881-6397-40EB-A7E9-EE46130A4FC1}" name="Colonne3368"/>
    <tableColumn id="3410" xr3:uid="{CB40AB07-6984-4574-B415-5F6A22C6CA18}" name="Colonne3369"/>
    <tableColumn id="3411" xr3:uid="{94F1F4DA-8871-4CEB-AE9D-F5B3A5F37D9B}" name="Colonne3370"/>
    <tableColumn id="3412" xr3:uid="{DDC13236-64FA-4508-BE8B-B39C710D5950}" name="Colonne3371"/>
    <tableColumn id="3413" xr3:uid="{BBB3A267-B8DC-485D-AF34-578EB5DB2822}" name="Colonne3372"/>
    <tableColumn id="3414" xr3:uid="{5ED6CBD3-8185-47E5-8B5F-A3C4657B075D}" name="Colonne3373"/>
    <tableColumn id="3415" xr3:uid="{BD858670-891B-416A-BA5B-C010B7BAB616}" name="Colonne3374"/>
    <tableColumn id="3416" xr3:uid="{69595DFC-0EE3-4667-8EE5-8AFDCF070DC6}" name="Colonne3375"/>
    <tableColumn id="3417" xr3:uid="{D07DA073-5D24-47ED-93B8-BBEA58BAEA94}" name="Colonne3376"/>
    <tableColumn id="3418" xr3:uid="{6D40930A-23CE-44D7-9FAB-C33B93D31418}" name="Colonne3377"/>
    <tableColumn id="3419" xr3:uid="{F366309A-E66A-4954-9379-26C5DD329969}" name="Colonne3378"/>
    <tableColumn id="3420" xr3:uid="{DDCE60C1-C548-4F03-8D95-017DE20E39EA}" name="Colonne3379"/>
    <tableColumn id="3421" xr3:uid="{B1AD479A-19BE-462C-8C15-98B7E7445BB1}" name="Colonne3380"/>
    <tableColumn id="3422" xr3:uid="{60766954-464B-45A9-9CD8-26A6D19CEFA6}" name="Colonne3381"/>
    <tableColumn id="3423" xr3:uid="{3A69B586-F4B8-45DA-AACF-A247F95F62A5}" name="Colonne3382"/>
    <tableColumn id="3424" xr3:uid="{B8D15DBA-7E29-41DE-8103-56E9CE07850E}" name="Colonne3383"/>
    <tableColumn id="3425" xr3:uid="{B01A5E6E-E96C-4204-A8AF-751F18E1AEFA}" name="Colonne3384"/>
    <tableColumn id="3426" xr3:uid="{DB31415C-8108-4F7F-A877-F8B24AACDE8C}" name="Colonne3385"/>
    <tableColumn id="3427" xr3:uid="{64131251-CA06-4625-9367-24635BACFC92}" name="Colonne3386"/>
    <tableColumn id="3428" xr3:uid="{ABE0564F-0504-4247-9AD7-2F6E839C61DB}" name="Colonne3387"/>
    <tableColumn id="3429" xr3:uid="{0847894A-1C97-4584-9348-16CE91E0AC66}" name="Colonne3388"/>
    <tableColumn id="3430" xr3:uid="{DFF2F0D2-C815-4893-A6A0-3006E2F0C9C6}" name="Colonne3389"/>
    <tableColumn id="3431" xr3:uid="{BBEA2716-A1D4-4839-8B11-3B7625E1874C}" name="Colonne3390"/>
    <tableColumn id="3432" xr3:uid="{DC3C5E63-29A9-4679-9A56-8B8A3A9CA961}" name="Colonne3391"/>
    <tableColumn id="3433" xr3:uid="{0E5ED601-F4A6-4620-8C59-180559F2A7F8}" name="Colonne3392"/>
    <tableColumn id="3434" xr3:uid="{E0210D83-1F3F-4BA0-AB89-1C07DE78C1F9}" name="Colonne3393"/>
    <tableColumn id="3435" xr3:uid="{0458E2CE-FD17-48D2-BCE9-39F00BD0BCCB}" name="Colonne3394"/>
    <tableColumn id="3436" xr3:uid="{2FF36629-9D94-4606-9353-2DD58748247F}" name="Colonne3395"/>
    <tableColumn id="3437" xr3:uid="{A2CB0132-F095-4986-A8F9-92F475A3987D}" name="Colonne3396"/>
    <tableColumn id="3438" xr3:uid="{18AA776E-B2E5-4B2B-A5BD-46202CED4661}" name="Colonne3397"/>
    <tableColumn id="3439" xr3:uid="{DD086234-70D1-4862-8051-0EE24B2BE5A0}" name="Colonne3398"/>
    <tableColumn id="3440" xr3:uid="{F5868DC9-7FE3-4256-9C3A-1CE11C204D8E}" name="Colonne3399"/>
    <tableColumn id="3441" xr3:uid="{B888A634-E24B-4BCD-97CF-EAD75A21AF78}" name="Colonne3400"/>
    <tableColumn id="3442" xr3:uid="{282C3D67-7DCB-49BC-AA4F-F0601E5521F9}" name="Colonne3401"/>
    <tableColumn id="3443" xr3:uid="{191C826E-9113-4659-860A-067C3A8D8DBC}" name="Colonne3402"/>
    <tableColumn id="3444" xr3:uid="{8F1C1895-DA1A-4329-8D40-CA5BE7F56E5D}" name="Colonne3403"/>
    <tableColumn id="3445" xr3:uid="{1FEAB8EC-64A6-4708-962F-965A00E55A01}" name="Colonne3404"/>
    <tableColumn id="3446" xr3:uid="{0398342F-F582-420D-B24C-DD5999B58416}" name="Colonne3405"/>
    <tableColumn id="3447" xr3:uid="{945AF307-9214-4F70-BAF3-F86DD139F709}" name="Colonne3406"/>
    <tableColumn id="3448" xr3:uid="{EA16C2E3-2527-4E7E-B5F9-B8E337DFD1FA}" name="Colonne3407"/>
    <tableColumn id="3449" xr3:uid="{E92FB1FC-2997-4DFB-A954-D1DF87B86D6F}" name="Colonne3408"/>
    <tableColumn id="3450" xr3:uid="{0A58FEB5-81DD-4458-B5C0-ABDAD145D43C}" name="Colonne3409"/>
    <tableColumn id="3451" xr3:uid="{0B0FC0F6-5251-4738-A108-684F4FE84DAB}" name="Colonne3410"/>
    <tableColumn id="3452" xr3:uid="{3E4A64CF-9D72-4DAE-B72B-2095A605505B}" name="Colonne3411"/>
    <tableColumn id="3453" xr3:uid="{87932BC7-59F7-49BA-911B-95D3C5477B4A}" name="Colonne3412"/>
    <tableColumn id="3454" xr3:uid="{18877193-E450-4F8F-9719-0CCA36A6A281}" name="Colonne3413"/>
    <tableColumn id="3455" xr3:uid="{00CBA3BC-DBBA-49B0-A5B4-1D2D0515EC22}" name="Colonne3414"/>
    <tableColumn id="3456" xr3:uid="{D986F657-B3AF-429C-A5CE-122853C8F63E}" name="Colonne3415"/>
    <tableColumn id="3457" xr3:uid="{C389F064-6EB9-456A-8B79-42B09B3B42B3}" name="Colonne3416"/>
    <tableColumn id="3458" xr3:uid="{EDEE93DC-8428-444C-AF2B-679C7391320C}" name="Colonne3417"/>
    <tableColumn id="3459" xr3:uid="{830A736F-E30E-421F-9AA2-AD22F41CB0D7}" name="Colonne3418"/>
    <tableColumn id="3460" xr3:uid="{1C5A6AD7-1A8F-40E7-AB43-53B89AF8C299}" name="Colonne3419"/>
    <tableColumn id="3461" xr3:uid="{BC5F9E67-4897-4052-A74D-18FAB1AA231A}" name="Colonne3420"/>
    <tableColumn id="3462" xr3:uid="{5E7ED344-43DC-461E-B913-F6F2C93CA5B6}" name="Colonne3421"/>
    <tableColumn id="3463" xr3:uid="{47423F23-AC9D-4064-BEB7-409BFFAC0ED7}" name="Colonne3422"/>
    <tableColumn id="3464" xr3:uid="{A570FF8B-C3A9-49E5-8F5F-BCDAF7E392EB}" name="Colonne3423"/>
    <tableColumn id="3465" xr3:uid="{C6BCE6DA-C7E8-4622-AC09-2E177339A053}" name="Colonne3424"/>
    <tableColumn id="3466" xr3:uid="{D746CA98-AE36-41F3-9F6B-8E1A08977592}" name="Colonne3425"/>
    <tableColumn id="3467" xr3:uid="{9BC69A30-1851-4D1A-B456-388A136FC580}" name="Colonne3426"/>
    <tableColumn id="3468" xr3:uid="{5E349869-801A-4D8E-9509-C0C694A6F060}" name="Colonne3427"/>
    <tableColumn id="3469" xr3:uid="{55BE0E80-C6BE-4BE9-8F5A-EAB7EDC935C7}" name="Colonne3428"/>
    <tableColumn id="3470" xr3:uid="{D9EC3B46-604A-487D-A94F-C6682620E8B5}" name="Colonne3429"/>
    <tableColumn id="3471" xr3:uid="{EE1D6ABC-2F72-4618-9B82-ECA56758ABEB}" name="Colonne3430"/>
    <tableColumn id="3472" xr3:uid="{01AD823B-2909-4461-B716-FAD802E64B87}" name="Colonne3431"/>
    <tableColumn id="3473" xr3:uid="{115CC5B9-71F7-4B6C-86C9-88AF24A95457}" name="Colonne3432"/>
    <tableColumn id="3474" xr3:uid="{42BD58D4-3787-42E8-94FE-D2609AA7228C}" name="Colonne3433"/>
    <tableColumn id="3475" xr3:uid="{99ED750A-F778-4EF4-A7D4-C16C4EA22AE8}" name="Colonne3434"/>
    <tableColumn id="3476" xr3:uid="{C4A4B8F3-BAC3-4B79-A5A6-35CA7E28BB16}" name="Colonne3435"/>
    <tableColumn id="3477" xr3:uid="{558A97C6-84CC-4174-B8AD-D01EB4E2BEC0}" name="Colonne3436"/>
    <tableColumn id="3478" xr3:uid="{36A04DF5-DD8E-4899-BE6E-685AB1913470}" name="Colonne3437"/>
    <tableColumn id="3479" xr3:uid="{E314438A-562A-4FA5-B971-8B0A55CEA19F}" name="Colonne3438"/>
    <tableColumn id="3480" xr3:uid="{5694A00D-27EA-47A6-90EA-343ED735B445}" name="Colonne3439"/>
    <tableColumn id="3481" xr3:uid="{5EF88E38-CB7D-45A6-A9DF-1708620B7C33}" name="Colonne3440"/>
    <tableColumn id="3482" xr3:uid="{716BB85D-6C1E-4DDE-AE36-DF5A7FA965DB}" name="Colonne3441"/>
    <tableColumn id="3483" xr3:uid="{43BE5F86-3D0A-47EA-A6E2-C377F0C30A12}" name="Colonne3442"/>
    <tableColumn id="3484" xr3:uid="{983A0E3F-5013-4415-902D-F1333BE2BD0E}" name="Colonne3443"/>
    <tableColumn id="3485" xr3:uid="{871095A5-9F74-49D8-98D2-564385DC083F}" name="Colonne3444"/>
    <tableColumn id="3486" xr3:uid="{05ADB431-A473-4176-9D9B-FB215E07735F}" name="Colonne3445"/>
    <tableColumn id="3487" xr3:uid="{0B7B1F5B-6965-4731-9438-91A498627E53}" name="Colonne3446"/>
    <tableColumn id="3488" xr3:uid="{3DE9A90E-3DA3-43C7-A6D8-C3A4DC28D9AE}" name="Colonne3447"/>
    <tableColumn id="3489" xr3:uid="{BD172462-CDEF-416E-964C-EC61F2F0147B}" name="Colonne3448"/>
    <tableColumn id="3490" xr3:uid="{A7EACF05-BD44-42C4-9F3B-6DDBFF7596F5}" name="Colonne3449"/>
    <tableColumn id="3491" xr3:uid="{0AE02D4E-05D4-472B-A68E-47B09EA54C95}" name="Colonne3450"/>
    <tableColumn id="3492" xr3:uid="{7A968B99-1A9D-45F4-B928-F3669C7108B9}" name="Colonne3451"/>
    <tableColumn id="3493" xr3:uid="{973C9C37-F61E-464D-9C62-5D655F1DD83E}" name="Colonne3452"/>
    <tableColumn id="3494" xr3:uid="{9D7ED270-4501-4DE3-8015-7AEFF26414D4}" name="Colonne3453"/>
    <tableColumn id="3495" xr3:uid="{880F67EF-79E3-46BC-A02C-7BB556FC533C}" name="Colonne3454"/>
    <tableColumn id="3496" xr3:uid="{2ACE6844-F64E-4313-836D-BB03C08DF531}" name="Colonne3455"/>
    <tableColumn id="3497" xr3:uid="{390EA995-C644-4058-B931-E05AA4B9172C}" name="Colonne3456"/>
    <tableColumn id="3498" xr3:uid="{3C06453F-0A9B-4B3E-944F-07DFF8B86832}" name="Colonne3457"/>
    <tableColumn id="3499" xr3:uid="{0DF0B18B-5188-4B4A-85C1-BAA66B8A155B}" name="Colonne3458"/>
    <tableColumn id="3500" xr3:uid="{36158F08-0DAE-4294-8C34-720FFB267A65}" name="Colonne3459"/>
    <tableColumn id="3501" xr3:uid="{C0F9695E-5E5D-40DB-BA98-9769961C16EB}" name="Colonne3460"/>
    <tableColumn id="3502" xr3:uid="{0F6B5C05-4A61-449F-9993-1D7E505ED243}" name="Colonne3461"/>
    <tableColumn id="3503" xr3:uid="{365E00A6-A721-480C-91D4-4AA705E3A27C}" name="Colonne3462"/>
    <tableColumn id="3504" xr3:uid="{55EE6746-8FCA-43E7-B5D2-DCC4B963BB7E}" name="Colonne3463"/>
    <tableColumn id="3505" xr3:uid="{6967AC7D-0C9A-4051-B462-F5A2E6535D76}" name="Colonne3464"/>
    <tableColumn id="3506" xr3:uid="{CB923966-B811-455F-968E-BBDB396F3654}" name="Colonne3465"/>
    <tableColumn id="3507" xr3:uid="{85FF1956-8C98-4DAA-BD40-F1D0C2017C6A}" name="Colonne3466"/>
    <tableColumn id="3508" xr3:uid="{C3DB1DDE-EB5B-47B1-854A-2A727409FF26}" name="Colonne3467"/>
    <tableColumn id="3509" xr3:uid="{73C472CD-26F6-4122-9C49-C717C6ECEB62}" name="Colonne3468"/>
    <tableColumn id="3510" xr3:uid="{598A7356-78C7-4B32-AE45-DD2FDD0F1435}" name="Colonne3469"/>
    <tableColumn id="3511" xr3:uid="{CDB0B9BD-125D-49E0-B06D-3434F094B783}" name="Colonne3470"/>
    <tableColumn id="3512" xr3:uid="{1BFF2194-D962-4BD1-AD13-F2931AC88AC4}" name="Colonne3471"/>
    <tableColumn id="3513" xr3:uid="{CA157738-A5B6-4AF8-BD97-3E45AF946D66}" name="Colonne3472"/>
    <tableColumn id="3514" xr3:uid="{BA7E6E39-CE1C-4038-9833-1CF3E135ED39}" name="Colonne3473"/>
    <tableColumn id="3515" xr3:uid="{9AD1D62D-BFDD-4AC8-BA6C-32BFC29B2C66}" name="Colonne3474"/>
    <tableColumn id="3516" xr3:uid="{28B85A73-5FF2-45A9-A688-773D36448602}" name="Colonne3475"/>
    <tableColumn id="3517" xr3:uid="{D36C912F-376F-4117-A883-EA2A194B186B}" name="Colonne3476"/>
    <tableColumn id="3518" xr3:uid="{117419A4-59A3-4B8D-BBAE-3F00BAF7D634}" name="Colonne3477"/>
    <tableColumn id="3519" xr3:uid="{71FB86F9-A790-448B-810C-55E3EDAEABF2}" name="Colonne3478"/>
    <tableColumn id="3520" xr3:uid="{B1D7E70A-FED8-44F9-A20B-F956817422B2}" name="Colonne3479"/>
    <tableColumn id="3521" xr3:uid="{E2CA4E20-08B3-41D2-9B85-793616A674F7}" name="Colonne3480"/>
    <tableColumn id="3522" xr3:uid="{B50EFD5C-9FC4-4C6A-8313-769F9FE176E5}" name="Colonne3481"/>
    <tableColumn id="3523" xr3:uid="{FE5AE3D2-6A44-48CC-A92E-0E537D20646E}" name="Colonne3482"/>
    <tableColumn id="3524" xr3:uid="{2D06E381-3BCD-4CE9-8571-6F53C2EA0A69}" name="Colonne3483"/>
    <tableColumn id="3525" xr3:uid="{26AB9D69-9E47-4AD7-A125-43ECB7DA1ABA}" name="Colonne3484"/>
    <tableColumn id="3526" xr3:uid="{F50F469C-879D-4283-8FAF-951D640DD009}" name="Colonne3485"/>
    <tableColumn id="3527" xr3:uid="{3DFF3BB5-DDC7-4707-B32A-77619808F7DD}" name="Colonne3486"/>
    <tableColumn id="3528" xr3:uid="{495D1069-CF73-4A6A-9026-4869584FA09F}" name="Colonne3487"/>
    <tableColumn id="3529" xr3:uid="{5358A30E-9DD6-4EE8-BF8C-DEBC6BD83052}" name="Colonne3488"/>
    <tableColumn id="3530" xr3:uid="{9E867557-70AC-4B70-AE68-334E638FA607}" name="Colonne3489"/>
    <tableColumn id="3531" xr3:uid="{8DE79AF1-B0EC-4B86-8171-71CC16B221BD}" name="Colonne3490"/>
    <tableColumn id="3532" xr3:uid="{52843558-06C8-487D-8A79-70C433F86C1C}" name="Colonne3491"/>
    <tableColumn id="3533" xr3:uid="{ACFF1B54-50AE-4955-9C2E-3DED4391304C}" name="Colonne3492"/>
    <tableColumn id="3534" xr3:uid="{54FD2E14-9597-4348-B46C-92D9F2A34526}" name="Colonne3493"/>
    <tableColumn id="3535" xr3:uid="{2CA228F9-5F3F-4A0F-A6B7-C3D5C950F3D2}" name="Colonne3494"/>
    <tableColumn id="3536" xr3:uid="{FB6EFC2C-9D3A-49E0-9716-7A2B412D6BA5}" name="Colonne3495"/>
    <tableColumn id="3537" xr3:uid="{B350226A-6863-499E-8B90-A8FD50EAA7CB}" name="Colonne3496"/>
    <tableColumn id="3538" xr3:uid="{55BA20A4-96FA-4D61-9C33-58FF5BE22455}" name="Colonne3497"/>
    <tableColumn id="3539" xr3:uid="{D7B81454-354B-4088-9844-23C73C9239C9}" name="Colonne3498"/>
    <tableColumn id="3540" xr3:uid="{9E2E8553-345C-4D30-88B2-A71DC0FB00ED}" name="Colonne3499"/>
    <tableColumn id="3541" xr3:uid="{CA549166-7510-4E37-8302-ED98D89DCF6A}" name="Colonne3500"/>
    <tableColumn id="3542" xr3:uid="{516ED987-B74C-4C0E-B08A-4C03C153A3E8}" name="Colonne3501"/>
    <tableColumn id="3543" xr3:uid="{3642AA8E-5A12-4C90-926F-E0935B7D3C5B}" name="Colonne3502"/>
    <tableColumn id="3544" xr3:uid="{1217AF38-D7E5-4512-A13C-7A5D9C182D4F}" name="Colonne3503"/>
    <tableColumn id="3545" xr3:uid="{3E4CAC65-E5CC-4D30-8923-1FBEADF804EB}" name="Colonne3504"/>
    <tableColumn id="3546" xr3:uid="{B21BBA40-98E7-4931-AF0D-706D0C623693}" name="Colonne3505"/>
    <tableColumn id="3547" xr3:uid="{912008F6-1C8C-4657-A398-868328301D4D}" name="Colonne3506"/>
    <tableColumn id="3548" xr3:uid="{6A7B5666-6BB3-4338-AEC1-94C81AB088EE}" name="Colonne3507"/>
    <tableColumn id="3549" xr3:uid="{3B4AF021-12F8-4F3F-BBAB-34BE441EEA61}" name="Colonne3508"/>
    <tableColumn id="3550" xr3:uid="{19F78BD4-0DDF-4949-8023-85180F16F152}" name="Colonne3509"/>
    <tableColumn id="3551" xr3:uid="{2AA37D03-2387-40D7-A988-62A58F34A026}" name="Colonne3510"/>
    <tableColumn id="3552" xr3:uid="{DC638CBD-9285-44B1-B0FE-E2CDCFE75DB2}" name="Colonne3511"/>
    <tableColumn id="3553" xr3:uid="{8AAEC9B9-D1A1-455C-B29D-02B973B968A4}" name="Colonne3512"/>
    <tableColumn id="3554" xr3:uid="{060AC643-E335-43A3-B145-9F04EE8BA4F9}" name="Colonne3513"/>
    <tableColumn id="3555" xr3:uid="{9935649C-5D80-405D-A3A3-38A5F88410FE}" name="Colonne3514"/>
    <tableColumn id="3556" xr3:uid="{1E704B63-3A5E-43FA-A5D2-052F0561280E}" name="Colonne3515"/>
    <tableColumn id="3557" xr3:uid="{A46314E4-E8A4-47E2-A3ED-420C958459CF}" name="Colonne3516"/>
    <tableColumn id="3558" xr3:uid="{07C3048A-247E-44FA-A748-10DA866BDC94}" name="Colonne3517"/>
    <tableColumn id="3559" xr3:uid="{4D45F723-45DF-4BDE-B10E-E00E7C0FD133}" name="Colonne3518"/>
    <tableColumn id="3560" xr3:uid="{184EFAB7-37CD-487A-863C-2CA8F7D2E49A}" name="Colonne3519"/>
    <tableColumn id="3561" xr3:uid="{FE9AA377-A825-45A0-B5AE-3E13B6D19A96}" name="Colonne3520"/>
    <tableColumn id="3562" xr3:uid="{86D6D061-ADA2-43F6-A5A2-DC4A9399F8D4}" name="Colonne3521"/>
    <tableColumn id="3563" xr3:uid="{7EB75AA1-831A-4495-97B3-01B4ECDABBBF}" name="Colonne3522"/>
    <tableColumn id="3564" xr3:uid="{D841BF1F-4B45-4E96-9FCE-6DB8F2330A39}" name="Colonne3523"/>
    <tableColumn id="3565" xr3:uid="{4284C676-823C-4D6F-9A14-772086EB680E}" name="Colonne3524"/>
    <tableColumn id="3566" xr3:uid="{E3847889-8F7F-4310-9556-608311806F15}" name="Colonne3525"/>
    <tableColumn id="3567" xr3:uid="{4B09449B-9A37-4811-8E72-FBA4CD0E7D08}" name="Colonne3526"/>
    <tableColumn id="3568" xr3:uid="{FC9D9145-173A-4A7A-8223-B61E2378BBAD}" name="Colonne3527"/>
    <tableColumn id="3569" xr3:uid="{337DCC19-7D13-4C20-B8D1-75232C4F23B7}" name="Colonne3528"/>
    <tableColumn id="3570" xr3:uid="{C3125D9E-EAC9-418F-9592-684439C8F124}" name="Colonne3529"/>
    <tableColumn id="3571" xr3:uid="{9FA9CAF4-AECB-42BD-ADD7-F2425D1AB933}" name="Colonne3530"/>
    <tableColumn id="3572" xr3:uid="{9143614C-B2A5-44EB-97F2-7E7F9B307685}" name="Colonne3531"/>
    <tableColumn id="3573" xr3:uid="{565DB60B-E2C5-4C74-993F-7AF305F094CE}" name="Colonne3532"/>
    <tableColumn id="3574" xr3:uid="{BD71F06C-D287-4F7A-98BA-FCAEBA42A401}" name="Colonne3533"/>
    <tableColumn id="3575" xr3:uid="{6CFCA687-9352-4BFC-A24C-7D058798C5C1}" name="Colonne3534"/>
    <tableColumn id="3576" xr3:uid="{BFAB05D1-E510-43C9-ACF6-69AE9FD2AEAD}" name="Colonne3535"/>
    <tableColumn id="3577" xr3:uid="{981B7578-4F8B-457C-A268-11384F7E4E08}" name="Colonne3536"/>
    <tableColumn id="3578" xr3:uid="{9FA3A1E4-CFEB-470D-8B19-3925A222D329}" name="Colonne3537"/>
    <tableColumn id="3579" xr3:uid="{34FEFC4B-9A75-4285-A705-E586592E4741}" name="Colonne3538"/>
    <tableColumn id="3580" xr3:uid="{88892CBE-B6EC-4B1F-B197-44D72FA734DF}" name="Colonne3539"/>
    <tableColumn id="3581" xr3:uid="{D31C67F1-1DAE-40EC-9C02-661416DF4E95}" name="Colonne3540"/>
    <tableColumn id="3582" xr3:uid="{BD527528-17CC-4D7C-97C1-5F9F81DB0EFB}" name="Colonne3541"/>
    <tableColumn id="3583" xr3:uid="{5007A57C-E164-43A2-8005-D70D5AA13D44}" name="Colonne3542"/>
    <tableColumn id="3584" xr3:uid="{E84E6B62-ED8B-4476-A66A-CA0090DDA165}" name="Colonne3543"/>
    <tableColumn id="3585" xr3:uid="{8B397956-0E86-4E95-A9AB-FE60E3522C95}" name="Colonne3544"/>
    <tableColumn id="3586" xr3:uid="{114CAC5F-BD74-486E-AFFE-C90875C19AD9}" name="Colonne3545"/>
    <tableColumn id="3587" xr3:uid="{32587A95-330B-484C-A199-33F53B9626A3}" name="Colonne3546"/>
    <tableColumn id="3588" xr3:uid="{38BBA425-17C1-4E9B-8AC0-E4CEA4F8DA0F}" name="Colonne3547"/>
    <tableColumn id="3589" xr3:uid="{76505E43-854E-4F4E-B346-B0ED326942BA}" name="Colonne3548"/>
    <tableColumn id="3590" xr3:uid="{709E926B-434A-44AC-B072-9CCBB9C92E80}" name="Colonne3549"/>
    <tableColumn id="3591" xr3:uid="{30E792E2-98B1-486E-8FE6-D53E83A105D1}" name="Colonne3550"/>
    <tableColumn id="3592" xr3:uid="{479B983C-8670-4259-8C98-8CFD59B7F9E8}" name="Colonne3551"/>
    <tableColumn id="3593" xr3:uid="{369D568A-F4F4-4864-A805-C0BE0D001917}" name="Colonne3552"/>
    <tableColumn id="3594" xr3:uid="{6ACF21AC-BDB6-4722-9630-2F225C2DB289}" name="Colonne3553"/>
    <tableColumn id="3595" xr3:uid="{95FCD3AE-C441-45FD-92DD-53ADC8BFA255}" name="Colonne3554"/>
    <tableColumn id="3596" xr3:uid="{162ED710-E967-42C1-9FA2-B2607C7DF819}" name="Colonne3555"/>
    <tableColumn id="3597" xr3:uid="{347A22E7-EC35-48F0-B7AE-6C60D80EA1A4}" name="Colonne3556"/>
    <tableColumn id="3598" xr3:uid="{E7440C0D-EFF1-4590-88D0-97DBF5997BBB}" name="Colonne3557"/>
    <tableColumn id="3599" xr3:uid="{6A272EDC-1E32-4528-BCCD-C53E94A6F54E}" name="Colonne3558"/>
    <tableColumn id="3600" xr3:uid="{0D8EA2E4-94A4-4367-95B2-33C2E2A3761A}" name="Colonne3559"/>
    <tableColumn id="3601" xr3:uid="{7CBD72A0-E095-4988-B628-4050777F0270}" name="Colonne3560"/>
    <tableColumn id="3602" xr3:uid="{3175D279-96B7-48A7-89C4-A0FA15DA0FA2}" name="Colonne3561"/>
    <tableColumn id="3603" xr3:uid="{D66AA63F-12B5-46DF-851D-4F62F7405BA5}" name="Colonne3562"/>
    <tableColumn id="3604" xr3:uid="{7603FBAE-1CA2-4C39-8863-985A456254A3}" name="Colonne3563"/>
    <tableColumn id="3605" xr3:uid="{6A4F3669-28C0-40CC-BA0C-8DDD5EF19E7E}" name="Colonne3564"/>
    <tableColumn id="3606" xr3:uid="{35C8F19E-06A0-428E-8A4C-661A7F041461}" name="Colonne3565"/>
    <tableColumn id="3607" xr3:uid="{94236E9E-252A-4D7D-AC43-7E95A96445A3}" name="Colonne3566"/>
    <tableColumn id="3608" xr3:uid="{033DB43D-A62B-487E-B4D0-5CBD04417B55}" name="Colonne3567"/>
    <tableColumn id="3609" xr3:uid="{7F1E10DA-E0F5-47E1-A4CC-3909AE619CCE}" name="Colonne3568"/>
    <tableColumn id="3610" xr3:uid="{D0C1537F-1970-4533-994A-738F8C6F0D5A}" name="Colonne3569"/>
    <tableColumn id="3611" xr3:uid="{8D620E83-601C-4664-ADD0-00DBA11E4E6B}" name="Colonne3570"/>
    <tableColumn id="3612" xr3:uid="{8672BA08-9D35-4984-9F26-C142FD963364}" name="Colonne3571"/>
    <tableColumn id="3613" xr3:uid="{42D9B5FA-2B8E-4FC3-B04A-747B3B76EEEB}" name="Colonne3572"/>
    <tableColumn id="3614" xr3:uid="{980BC220-8082-4405-ADA1-5898283DB41F}" name="Colonne3573"/>
    <tableColumn id="3615" xr3:uid="{3623C2A5-B3D3-465D-A33B-786D73B7C61B}" name="Colonne3574"/>
    <tableColumn id="3616" xr3:uid="{B1BAEA7D-38AA-4D6E-ACB3-B12FCEA73C3A}" name="Colonne3575"/>
    <tableColumn id="3617" xr3:uid="{3CC31142-2B4F-413B-81DB-1F0DC3E63B11}" name="Colonne3576"/>
    <tableColumn id="3618" xr3:uid="{7387E98F-79DA-44CB-BF28-5126529E7F23}" name="Colonne3577"/>
    <tableColumn id="3619" xr3:uid="{DA02ED5C-A987-4868-B8A3-ADCB14853593}" name="Colonne3578"/>
    <tableColumn id="3620" xr3:uid="{DFEB7738-482D-48AC-873E-BE0BE4015E2D}" name="Colonne3579"/>
    <tableColumn id="3621" xr3:uid="{AFF931C5-127D-41A8-B3A2-B6BCC8584C5F}" name="Colonne3580"/>
    <tableColumn id="3622" xr3:uid="{5CE5128C-EAB1-4B6C-8D42-2C9A2309B07F}" name="Colonne3581"/>
    <tableColumn id="3623" xr3:uid="{AB82B64D-15F2-4F86-A90F-761FC0C2905B}" name="Colonne3582"/>
    <tableColumn id="3624" xr3:uid="{0A9A644C-3796-4481-9180-1C799A848523}" name="Colonne3583"/>
    <tableColumn id="3625" xr3:uid="{D4B0B8FB-0E9B-4CFD-8401-EEF74246FA42}" name="Colonne3584"/>
    <tableColumn id="3626" xr3:uid="{DD90EBE7-5D0F-4F2E-B3A2-64F92576CEB4}" name="Colonne3585"/>
    <tableColumn id="3627" xr3:uid="{D14631F5-73BF-4D6B-9BF3-38A4FFEFD326}" name="Colonne3586"/>
    <tableColumn id="3628" xr3:uid="{7812E5D9-6203-4349-A287-8B95E66CDB43}" name="Colonne3587"/>
    <tableColumn id="3629" xr3:uid="{A5D9782C-DC15-496A-B1C8-BC572E35379A}" name="Colonne3588"/>
    <tableColumn id="3630" xr3:uid="{710FFFB3-317E-488C-91BB-33468D7CB99E}" name="Colonne3589"/>
    <tableColumn id="3631" xr3:uid="{F832F5F7-0766-42B4-ADE9-8B49D1427E35}" name="Colonne3590"/>
    <tableColumn id="3632" xr3:uid="{A16813C4-9766-4630-9228-13E7D3E65A85}" name="Colonne3591"/>
    <tableColumn id="3633" xr3:uid="{995F62C4-2194-43DF-8A1A-F5EC3F490793}" name="Colonne3592"/>
    <tableColumn id="3634" xr3:uid="{654DDABB-3432-4C72-9306-2F2E84A96EB1}" name="Colonne3593"/>
    <tableColumn id="3635" xr3:uid="{B59A862A-45EF-4EC0-A43B-A9BC8711E8FA}" name="Colonne3594"/>
    <tableColumn id="3636" xr3:uid="{F4510A6A-F7A6-4486-82C4-7E492C803733}" name="Colonne3595"/>
    <tableColumn id="3637" xr3:uid="{4A0240E4-3051-4170-BBD2-3961398DFDFB}" name="Colonne3596"/>
    <tableColumn id="3638" xr3:uid="{268BB914-A594-4337-9F81-FCB08894D563}" name="Colonne3597"/>
    <tableColumn id="3639" xr3:uid="{49C76717-F307-40FB-B660-6DB4AE38C14E}" name="Colonne3598"/>
    <tableColumn id="3640" xr3:uid="{B1C0802F-46B4-4C02-94CB-573AD396B525}" name="Colonne3599"/>
    <tableColumn id="3641" xr3:uid="{9FEE05BE-FD08-49F4-9B75-637F1384FD83}" name="Colonne3600"/>
    <tableColumn id="3642" xr3:uid="{CC70254C-A317-4F4E-B345-C078437F901E}" name="Colonne3601"/>
    <tableColumn id="3643" xr3:uid="{8C251D76-8CE2-4774-B6BE-7C6CCABF7185}" name="Colonne3602"/>
    <tableColumn id="3644" xr3:uid="{1BA3F873-C77C-4E1E-A0AB-4CBE820C3C2F}" name="Colonne3603"/>
    <tableColumn id="3645" xr3:uid="{DA5948C8-91C2-47F4-B262-FAC182B60120}" name="Colonne3604"/>
    <tableColumn id="3646" xr3:uid="{2A219885-F92D-4DD2-8662-FAC68FB0D59A}" name="Colonne3605"/>
    <tableColumn id="3647" xr3:uid="{FD313CCD-4C96-476C-AC94-8CF2FC66F28A}" name="Colonne3606"/>
    <tableColumn id="3648" xr3:uid="{5FFA981D-CD05-45C1-97B7-128FBD144FCC}" name="Colonne3607"/>
    <tableColumn id="3649" xr3:uid="{3FF1013E-0ED9-451E-83B3-3ECC7EDA4A76}" name="Colonne3608"/>
    <tableColumn id="3650" xr3:uid="{080D49DA-A8F4-466B-8148-02DD7ADE72FD}" name="Colonne3609"/>
    <tableColumn id="3651" xr3:uid="{60FF1B6E-EB23-4BEB-9A06-CB1AABCFF74E}" name="Colonne3610"/>
    <tableColumn id="3652" xr3:uid="{219966FE-78FB-4DAB-B894-520C2C856D3D}" name="Colonne3611"/>
    <tableColumn id="3653" xr3:uid="{13CA16CE-C2BE-4AF3-9025-652147100FE9}" name="Colonne3612"/>
    <tableColumn id="3654" xr3:uid="{17A0984C-8897-4BD3-B938-F30DB57EDABB}" name="Colonne3613"/>
    <tableColumn id="3655" xr3:uid="{97113091-64E4-40BD-806F-2C75FB6AAD90}" name="Colonne3614"/>
    <tableColumn id="3656" xr3:uid="{DF3E90CD-0940-4B5C-888D-27D01DB79765}" name="Colonne3615"/>
    <tableColumn id="3657" xr3:uid="{8C2FE9CE-C65B-4A3D-B87F-07BD8EEA840E}" name="Colonne3616"/>
    <tableColumn id="3658" xr3:uid="{DDD5AF6C-7D9A-45A8-8AC3-5C1689554998}" name="Colonne3617"/>
    <tableColumn id="3659" xr3:uid="{9A44B4CA-FE2C-40A7-B0DB-47BF74FE5243}" name="Colonne3618"/>
    <tableColumn id="3660" xr3:uid="{A2A27171-C783-4869-A04C-F24FF8A3B68F}" name="Colonne3619"/>
    <tableColumn id="3661" xr3:uid="{ECFA0886-3832-424A-B072-7738D6326C37}" name="Colonne3620"/>
    <tableColumn id="3662" xr3:uid="{602F74AF-3C9E-407D-83E8-AFC797A64E38}" name="Colonne3621"/>
    <tableColumn id="3663" xr3:uid="{A8A87F9B-2383-4ACC-B262-BA30A953086B}" name="Colonne3622"/>
    <tableColumn id="3664" xr3:uid="{CFFA1541-29F9-4464-A93B-BE6908A5D070}" name="Colonne3623"/>
    <tableColumn id="3665" xr3:uid="{6E027133-3894-41AC-B1B7-C9A44F50DDE0}" name="Colonne3624"/>
    <tableColumn id="3666" xr3:uid="{8C20398A-4868-4BF4-A346-E9FC212EA72A}" name="Colonne3625"/>
    <tableColumn id="3667" xr3:uid="{ED24A38D-4B4D-43DA-9883-057ECD9FF2EB}" name="Colonne3626"/>
    <tableColumn id="3668" xr3:uid="{3EBCE6AE-E3F0-4DCA-885B-BC0D2B0B5BEE}" name="Colonne3627"/>
    <tableColumn id="3669" xr3:uid="{06BF1B97-F549-4D0C-BF3C-08B6B9024783}" name="Colonne3628"/>
    <tableColumn id="3670" xr3:uid="{175A477B-461D-46B7-8ACD-74043CC41896}" name="Colonne3629"/>
    <tableColumn id="3671" xr3:uid="{5EF9CD07-DCAF-4DF7-8CE8-3B1F49E33A6E}" name="Colonne3630"/>
    <tableColumn id="3672" xr3:uid="{0EC8A833-9A2D-4677-B87D-3C39C9C6C894}" name="Colonne3631"/>
    <tableColumn id="3673" xr3:uid="{0F9DE619-9B0E-4FF9-AF14-3E2E8FA04E02}" name="Colonne3632"/>
    <tableColumn id="3674" xr3:uid="{5811F343-FF83-42F8-8DBD-F5DC34FA5211}" name="Colonne3633"/>
    <tableColumn id="3675" xr3:uid="{1893F297-E665-4524-9234-27C5218B4E40}" name="Colonne3634"/>
    <tableColumn id="3676" xr3:uid="{9961204C-306D-440D-83D7-8E1F54C23523}" name="Colonne3635"/>
    <tableColumn id="3677" xr3:uid="{B1B96090-3787-4E01-B344-63A37B36366A}" name="Colonne3636"/>
    <tableColumn id="3678" xr3:uid="{4A498A7A-85E6-468C-9E87-5B72654FB833}" name="Colonne3637"/>
    <tableColumn id="3679" xr3:uid="{27296F12-B39A-465B-AB0A-1DC7916A0C4F}" name="Colonne3638"/>
    <tableColumn id="3680" xr3:uid="{B9C89CFE-99E1-4670-B651-2A90EBEDCF73}" name="Colonne3639"/>
    <tableColumn id="3681" xr3:uid="{FD686E78-6D38-4689-A184-A64A10DC4EB5}" name="Colonne3640"/>
    <tableColumn id="3682" xr3:uid="{F6D164C1-35DB-4417-9AF7-6EDA53E415A0}" name="Colonne3641"/>
    <tableColumn id="3683" xr3:uid="{680CD0D2-8D4F-443A-90F5-21FFD2F15690}" name="Colonne3642"/>
    <tableColumn id="3684" xr3:uid="{7A0092A9-6DA6-4031-B4EC-3DF3A8D964F7}" name="Colonne3643"/>
    <tableColumn id="3685" xr3:uid="{F6F6C816-2B0D-4254-81BD-D6309AA660A4}" name="Colonne3644"/>
    <tableColumn id="3686" xr3:uid="{324726FC-8BB0-42F9-8CA5-09277EF076D7}" name="Colonne3645"/>
    <tableColumn id="3687" xr3:uid="{1EBCBDDE-FA9D-46AF-9340-D40DCAB3EA72}" name="Colonne3646"/>
    <tableColumn id="3688" xr3:uid="{21512206-413C-49A2-A8F6-77215DBF293F}" name="Colonne3647"/>
    <tableColumn id="3689" xr3:uid="{09CEBD60-EA90-41DC-99D3-592DE5E18ABD}" name="Colonne3648"/>
    <tableColumn id="3690" xr3:uid="{4BD1AE7F-AEA5-4DCA-9C36-C86791048D76}" name="Colonne3649"/>
    <tableColumn id="3691" xr3:uid="{D84146AE-E10D-4B72-B122-F834943942CD}" name="Colonne3650"/>
    <tableColumn id="3692" xr3:uid="{52DDF657-6D44-4785-B6F4-75BA6CAC9CDE}" name="Colonne3651"/>
    <tableColumn id="3693" xr3:uid="{588BED6E-ABC0-4318-B5AF-4A6347D7D541}" name="Colonne3652"/>
    <tableColumn id="3694" xr3:uid="{4A1097C8-98FC-4411-A326-06452F3F71B4}" name="Colonne3653"/>
    <tableColumn id="3695" xr3:uid="{20833F4A-C921-4DE5-BEBF-2E1335774922}" name="Colonne3654"/>
    <tableColumn id="3696" xr3:uid="{3D01F5EA-949B-45DC-A929-5AF8ADBCEE2F}" name="Colonne3655"/>
    <tableColumn id="3697" xr3:uid="{D8BFEA5A-86D1-4A92-AB3A-02DC650D9461}" name="Colonne3656"/>
    <tableColumn id="3698" xr3:uid="{23D2303E-9C68-42B0-85F9-3F88E0EFD541}" name="Colonne3657"/>
    <tableColumn id="3699" xr3:uid="{230BDA6D-041E-470F-B79A-46F28A00A845}" name="Colonne3658"/>
    <tableColumn id="3700" xr3:uid="{6D747808-CDF8-4E50-9577-4B5CBD1EC10B}" name="Colonne3659"/>
    <tableColumn id="3701" xr3:uid="{58A3EEB5-1FFE-445A-B413-21981585978C}" name="Colonne3660"/>
    <tableColumn id="3702" xr3:uid="{AB71CBC3-58A4-4796-BA09-A6B82533750F}" name="Colonne3661"/>
    <tableColumn id="3703" xr3:uid="{B912AEF2-A5D0-41EE-9993-AB6455870B30}" name="Colonne3662"/>
    <tableColumn id="3704" xr3:uid="{779547CE-FFB5-4D10-AA1D-FD991A08B48B}" name="Colonne3663"/>
    <tableColumn id="3705" xr3:uid="{A0F6ECC2-0019-4391-AA0B-C41D33EEB783}" name="Colonne3664"/>
    <tableColumn id="3706" xr3:uid="{BEDA2659-D4C8-44E9-8493-AD5624B7782D}" name="Colonne3665"/>
    <tableColumn id="3707" xr3:uid="{BD68A942-689D-4180-B149-A08ED91DC5E8}" name="Colonne3666"/>
    <tableColumn id="3708" xr3:uid="{CF831E10-60CB-46D5-B177-E3FC25653511}" name="Colonne3667"/>
    <tableColumn id="3709" xr3:uid="{E9CE67EF-4F9F-47D8-828A-F583BFAD7A9E}" name="Colonne3668"/>
    <tableColumn id="3710" xr3:uid="{B6363F8D-7E97-4A51-83CE-8747046E14F6}" name="Colonne3669"/>
    <tableColumn id="3711" xr3:uid="{C73049C9-5AF4-4858-B3B3-16F3C9493453}" name="Colonne3670"/>
    <tableColumn id="3712" xr3:uid="{3F7F8E38-9634-4592-99EA-C7558E3B6E22}" name="Colonne3671"/>
    <tableColumn id="3713" xr3:uid="{166FECDE-AC61-421A-A3D8-DD68925C8F50}" name="Colonne3672"/>
    <tableColumn id="3714" xr3:uid="{41E702AE-CFAA-472F-B4E7-87B682381B99}" name="Colonne3673"/>
    <tableColumn id="3715" xr3:uid="{A96B0619-8D87-4A41-B872-4614565DD9DF}" name="Colonne3674"/>
    <tableColumn id="3716" xr3:uid="{8CCD7E31-579D-4FC5-8EF9-7B13289C963B}" name="Colonne3675"/>
    <tableColumn id="3717" xr3:uid="{3C51488E-F617-486F-9382-F3D57F2123F9}" name="Colonne3676"/>
    <tableColumn id="3718" xr3:uid="{43425DB0-5FC2-414D-9D6D-FF1FE3C694E6}" name="Colonne3677"/>
    <tableColumn id="3719" xr3:uid="{39190EC3-A4B0-47C6-8194-E600F830381A}" name="Colonne3678"/>
    <tableColumn id="3720" xr3:uid="{84AB75DA-E016-4044-9B3D-F14ECA54387F}" name="Colonne3679"/>
    <tableColumn id="3721" xr3:uid="{7D4D2B39-78DE-41D3-B38D-A7F99DA5E686}" name="Colonne3680"/>
    <tableColumn id="3722" xr3:uid="{556511E5-F508-49EC-84EE-432FFBC38558}" name="Colonne3681"/>
    <tableColumn id="3723" xr3:uid="{01F07F76-1686-42A3-8B31-63F4729B1B9B}" name="Colonne3682"/>
    <tableColumn id="3724" xr3:uid="{77EB9AB5-B144-44AC-8B4F-2BCBEEDD6F48}" name="Colonne3683"/>
    <tableColumn id="3725" xr3:uid="{11706419-D4D2-4AA0-A78E-0D7793CCC905}" name="Colonne3684"/>
    <tableColumn id="3726" xr3:uid="{5FE0033D-059F-4EBC-83EA-5E4F0CA597FC}" name="Colonne3685"/>
    <tableColumn id="3727" xr3:uid="{BA2CB044-4E6C-4C77-93E2-D5F966EF07AF}" name="Colonne3686"/>
    <tableColumn id="3728" xr3:uid="{A9D41642-6266-402D-B446-B523B13ACABE}" name="Colonne3687"/>
    <tableColumn id="3729" xr3:uid="{B24F62D4-2F8E-48B0-9246-404E2EB66CB9}" name="Colonne3688"/>
    <tableColumn id="3730" xr3:uid="{4FBFE1F9-6F55-413F-B75E-5BDD5E07D230}" name="Colonne3689"/>
    <tableColumn id="3731" xr3:uid="{D4743615-54D4-4BEE-AB19-DC03F199BA96}" name="Colonne3690"/>
    <tableColumn id="3732" xr3:uid="{EE309B65-C5B3-489F-8D7E-BE845AA2A1FA}" name="Colonne3691"/>
    <tableColumn id="3733" xr3:uid="{B86895A4-760B-4E78-8ECC-763A085062A0}" name="Colonne3692"/>
    <tableColumn id="3734" xr3:uid="{DFF8A4CD-B51A-4694-B055-BEFEC3FC7F67}" name="Colonne3693"/>
    <tableColumn id="3735" xr3:uid="{1F5689DF-CF49-4C03-959E-C46BE181999E}" name="Colonne3694"/>
    <tableColumn id="3736" xr3:uid="{B44BAD31-A36B-4614-8905-F0FE55A4BFC1}" name="Colonne3695"/>
    <tableColumn id="3737" xr3:uid="{E1FF7739-6494-4E45-B838-C4075D7AE21F}" name="Colonne3696"/>
    <tableColumn id="3738" xr3:uid="{09F1DB63-1D3C-4445-ADB1-7C672D25137F}" name="Colonne3697"/>
    <tableColumn id="3739" xr3:uid="{BB605BB9-464A-4EAA-9941-D5E63E00663F}" name="Colonne3698"/>
    <tableColumn id="3740" xr3:uid="{0644889B-160B-4F9B-99BB-2A5980915FF2}" name="Colonne3699"/>
    <tableColumn id="3741" xr3:uid="{FC1A3C7B-D1DD-47C2-8869-5D75DEEF98FC}" name="Colonne3700"/>
    <tableColumn id="3742" xr3:uid="{04C6BB0A-1664-44E9-B35C-B5A5A0E8614D}" name="Colonne3701"/>
    <tableColumn id="3743" xr3:uid="{27D49C30-3108-4347-8941-376AA2A5557F}" name="Colonne3702"/>
    <tableColumn id="3744" xr3:uid="{A040F048-500E-488A-90C8-4050C88A40E5}" name="Colonne3703"/>
    <tableColumn id="3745" xr3:uid="{7F3C98B0-C1EB-4FE5-A183-B2899949BC1F}" name="Colonne3704"/>
    <tableColumn id="3746" xr3:uid="{3720EE46-C2DE-409D-8A9E-17193ECBA195}" name="Colonne3705"/>
    <tableColumn id="3747" xr3:uid="{68CD426E-335C-4379-A257-6804384E514C}" name="Colonne3706"/>
    <tableColumn id="3748" xr3:uid="{DB007ED6-1738-401B-BCE9-FBD20F0DD225}" name="Colonne3707"/>
    <tableColumn id="3749" xr3:uid="{3B68D0F9-050A-4A21-A0B2-596CE49EBE10}" name="Colonne3708"/>
    <tableColumn id="3750" xr3:uid="{13019401-1B26-4ED9-9D4F-D19143D391FD}" name="Colonne3709"/>
    <tableColumn id="3751" xr3:uid="{322C8A21-DFBF-4E8E-898D-EB7B7AF4A22D}" name="Colonne3710"/>
    <tableColumn id="3752" xr3:uid="{8D951A32-FBBA-4730-ACAE-6011A38AD22D}" name="Colonne3711"/>
    <tableColumn id="3753" xr3:uid="{020BC37B-AFE1-4FD1-B38A-D15312036A85}" name="Colonne3712"/>
    <tableColumn id="3754" xr3:uid="{69400ACF-28BF-4602-885F-7E0E495B9644}" name="Colonne3713"/>
    <tableColumn id="3755" xr3:uid="{109A76B9-D75A-4FF5-8BFF-28F2D8D9F351}" name="Colonne3714"/>
    <tableColumn id="3756" xr3:uid="{2B457D4B-39E9-4B52-A51F-5534173BFABD}" name="Colonne3715"/>
    <tableColumn id="3757" xr3:uid="{772B85B2-56D7-4B7E-9E05-E837A3581B90}" name="Colonne3716"/>
    <tableColumn id="3758" xr3:uid="{EE2515DF-0808-4A7B-B575-91FDDA8FDFB9}" name="Colonne3717"/>
    <tableColumn id="3759" xr3:uid="{8D11F191-BF53-469E-B12D-8A714578DE6C}" name="Colonne3718"/>
    <tableColumn id="3760" xr3:uid="{818A2CFD-1168-42C3-B505-31DA0C13BBE0}" name="Colonne3719"/>
    <tableColumn id="3761" xr3:uid="{C7B2D91B-37C5-4576-A473-6D0033529EC5}" name="Colonne3720"/>
    <tableColumn id="3762" xr3:uid="{A8A975AE-5584-46CD-AFE9-34CA5100820B}" name="Colonne3721"/>
    <tableColumn id="3763" xr3:uid="{C0327AEE-6C92-45BA-8C70-1BBE5D397271}" name="Colonne3722"/>
    <tableColumn id="3764" xr3:uid="{07095992-410A-4E1B-8DEF-73E8197BCDA8}" name="Colonne3723"/>
    <tableColumn id="3765" xr3:uid="{5C1A6DC8-A7A4-42F1-B0A2-D6E055F58EEA}" name="Colonne3724"/>
    <tableColumn id="3766" xr3:uid="{BF42DEA0-A273-4871-B829-51B271ABB5FF}" name="Colonne3725"/>
    <tableColumn id="3767" xr3:uid="{308BC104-A2EA-4F58-8AC5-2B46037B613C}" name="Colonne3726"/>
    <tableColumn id="3768" xr3:uid="{2BE58DCC-71C7-46A9-BA41-8CEAB728B094}" name="Colonne3727"/>
    <tableColumn id="3769" xr3:uid="{17613D44-7005-4EA5-83D8-7C109A21E1A5}" name="Colonne3728"/>
    <tableColumn id="3770" xr3:uid="{862999B2-252C-40B0-9181-2EDF6AE06008}" name="Colonne3729"/>
    <tableColumn id="3771" xr3:uid="{27A1BE36-3A3E-4AFE-873A-D02B908EE68A}" name="Colonne3730"/>
    <tableColumn id="3772" xr3:uid="{5BD40371-B47A-413A-8DE9-CFD73738D9B4}" name="Colonne3731"/>
    <tableColumn id="3773" xr3:uid="{B0142E3B-235C-49E2-AFF2-9630DC4044D9}" name="Colonne3732"/>
    <tableColumn id="3774" xr3:uid="{7EC700D3-7152-4497-9D0E-2470F2FD01DE}" name="Colonne3733"/>
    <tableColumn id="3775" xr3:uid="{6CC0ECDA-1C21-4477-8EDB-D6076774C7F0}" name="Colonne3734"/>
    <tableColumn id="3776" xr3:uid="{FD18B0F3-B747-4BC3-8DDB-4FC11E45A3D0}" name="Colonne3735"/>
    <tableColumn id="3777" xr3:uid="{CC77A14F-3974-41E0-A16C-7AB0262C44D9}" name="Colonne3736"/>
    <tableColumn id="3778" xr3:uid="{CCC91BD3-CC05-4547-AA0D-599C6D8D1093}" name="Colonne3737"/>
    <tableColumn id="3779" xr3:uid="{260453BC-EA9D-47EE-9D09-C1921378A1C1}" name="Colonne3738"/>
    <tableColumn id="3780" xr3:uid="{CDE182A4-5834-4DD3-BBC6-A3A3FA4EA3C2}" name="Colonne3739"/>
    <tableColumn id="3781" xr3:uid="{7CB54F32-04A4-4219-99AF-FE8D9600EF0C}" name="Colonne3740"/>
    <tableColumn id="3782" xr3:uid="{BD2BA29B-0138-4FC6-9727-AC10EAB48968}" name="Colonne3741"/>
    <tableColumn id="3783" xr3:uid="{D78402C2-4247-4F22-B32E-45DBC46F7601}" name="Colonne3742"/>
    <tableColumn id="3784" xr3:uid="{D9A4DD79-BCF2-49F9-AB9B-B05A31B28433}" name="Colonne3743"/>
    <tableColumn id="3785" xr3:uid="{0318BCA2-0C1F-44A7-AE0C-A50C0432C11A}" name="Colonne3744"/>
    <tableColumn id="3786" xr3:uid="{709B3A23-C0C9-4EA2-85C9-4B4922EAB67F}" name="Colonne3745"/>
    <tableColumn id="3787" xr3:uid="{6CDC03A8-4BB2-4FDD-B1EC-0AC67B0BFAAE}" name="Colonne3746"/>
    <tableColumn id="3788" xr3:uid="{CF9C2C12-9E81-4061-808B-A33561E20588}" name="Colonne3747"/>
    <tableColumn id="3789" xr3:uid="{8BB86F3F-0A90-42A1-B946-37F1D0A41DB1}" name="Colonne3748"/>
    <tableColumn id="3790" xr3:uid="{21809FC2-51F6-407E-889B-ED2D6E249F5D}" name="Colonne3749"/>
    <tableColumn id="3791" xr3:uid="{BD943AAC-9192-4F6D-B6CE-6A18414E438B}" name="Colonne3750"/>
    <tableColumn id="3792" xr3:uid="{FB6291FA-B203-4B1B-99B6-5803C63B546D}" name="Colonne3751"/>
    <tableColumn id="3793" xr3:uid="{4F3451C3-EE0D-4AFC-84CD-5D816CADFDCC}" name="Colonne3752"/>
    <tableColumn id="3794" xr3:uid="{C629C93A-C935-45F0-9B92-A3E7763CEC70}" name="Colonne3753"/>
    <tableColumn id="3795" xr3:uid="{866351AD-6159-4122-9A33-1A44051ABACC}" name="Colonne3754"/>
    <tableColumn id="3796" xr3:uid="{1136964A-DBBE-4A74-B789-2561D0A31F91}" name="Colonne3755"/>
    <tableColumn id="3797" xr3:uid="{AE2AE69E-9C48-4069-9B86-AB4C3F16FCAA}" name="Colonne3756"/>
    <tableColumn id="3798" xr3:uid="{6CD0499A-9A07-40FE-93BA-F62CF3E59C55}" name="Colonne3757"/>
    <tableColumn id="3799" xr3:uid="{BD94F526-AB4B-4FA4-B4FF-DE2C202860A8}" name="Colonne3758"/>
    <tableColumn id="3800" xr3:uid="{704817FA-DB84-46F1-ADC0-EF3849C33913}" name="Colonne3759"/>
    <tableColumn id="3801" xr3:uid="{49427AC5-225F-4880-A1CC-10A1AA651A18}" name="Colonne3760"/>
    <tableColumn id="3802" xr3:uid="{A8298B4D-EDFD-469B-A222-CE0C7EF7B0B4}" name="Colonne3761"/>
    <tableColumn id="3803" xr3:uid="{AAB67C73-08F0-4EF6-AED1-554401082996}" name="Colonne3762"/>
    <tableColumn id="3804" xr3:uid="{2BDD8D24-FE21-4346-B0A3-2D5CECE6C4D9}" name="Colonne3763"/>
    <tableColumn id="3805" xr3:uid="{EFE80218-38D0-48A8-B8E4-482B5D7B415B}" name="Colonne3764"/>
    <tableColumn id="3806" xr3:uid="{0CCAECC3-0201-4CEF-A469-F7F0DCF356CD}" name="Colonne3765"/>
    <tableColumn id="3807" xr3:uid="{48C564A5-50E1-4B72-93FD-D07D6D113C75}" name="Colonne3766"/>
    <tableColumn id="3808" xr3:uid="{F82F009C-FF9D-43F8-A3EE-4CC9A5CE7214}" name="Colonne3767"/>
    <tableColumn id="3809" xr3:uid="{5646DB0B-0281-426F-B12C-01A40ACB51DF}" name="Colonne3768"/>
    <tableColumn id="3810" xr3:uid="{C512065B-9F76-42A8-B7C0-2991BF6F129F}" name="Colonne3769"/>
    <tableColumn id="3811" xr3:uid="{E64556BA-08ED-416D-8EC7-48F9A90A53AD}" name="Colonne3770"/>
    <tableColumn id="3812" xr3:uid="{D4B9278F-4EC4-4DEA-AE81-F05F3F9F7A5E}" name="Colonne3771"/>
    <tableColumn id="3813" xr3:uid="{54BB19AE-E55A-4F5D-A915-B74840DDD844}" name="Colonne3772"/>
    <tableColumn id="3814" xr3:uid="{58C627BB-4895-4EA5-91B7-00934A8239A8}" name="Colonne3773"/>
    <tableColumn id="3815" xr3:uid="{FACDF12D-A215-4F0F-9C03-EEB01C923599}" name="Colonne3774"/>
    <tableColumn id="3816" xr3:uid="{A31A3EB7-930B-44D2-9F46-0A0DEB6BDA96}" name="Colonne3775"/>
    <tableColumn id="3817" xr3:uid="{63C94A2D-49D9-42D7-A6C4-0E5B0A0373F7}" name="Colonne3776"/>
    <tableColumn id="3818" xr3:uid="{CC33A311-8282-4841-B1BD-576B534577A3}" name="Colonne3777"/>
    <tableColumn id="3819" xr3:uid="{02720288-6C81-4E9D-BFA1-532E6D778AD3}" name="Colonne3778"/>
    <tableColumn id="3820" xr3:uid="{C35536B8-6B01-4E5A-B3AD-BE4B2AC0FBE8}" name="Colonne3779"/>
    <tableColumn id="3821" xr3:uid="{634AEACD-98D7-4B8D-ACF0-55C53BC9F85F}" name="Colonne3780"/>
    <tableColumn id="3822" xr3:uid="{B7497545-F315-4836-8FCA-BDF430C58F56}" name="Colonne3781"/>
    <tableColumn id="3823" xr3:uid="{EE9BB18F-0B94-48F6-A6DD-7B44ABC98DE9}" name="Colonne3782"/>
    <tableColumn id="3824" xr3:uid="{88D09C37-FAF2-4BF7-9D32-0D7824B9D976}" name="Colonne3783"/>
    <tableColumn id="3825" xr3:uid="{2CE2BBA0-474E-4582-B3C8-1ABE8EFA6E5E}" name="Colonne3784"/>
    <tableColumn id="3826" xr3:uid="{FD5503D2-D1DD-447F-82AC-1D40A90F2BAF}" name="Colonne3785"/>
    <tableColumn id="3827" xr3:uid="{D373F25D-DF0E-4557-9A39-C80C42EA0A99}" name="Colonne3786"/>
    <tableColumn id="3828" xr3:uid="{BA4540F0-0A1A-4264-B0AC-F26A51928EDF}" name="Colonne3787"/>
    <tableColumn id="3829" xr3:uid="{78695224-502C-4385-9798-C29F13E9B4A4}" name="Colonne3788"/>
    <tableColumn id="3830" xr3:uid="{417F0883-3859-46C5-9248-FA3AF1B8C581}" name="Colonne3789"/>
    <tableColumn id="3831" xr3:uid="{71A38986-32FF-48F0-ADC0-1D072EA6B494}" name="Colonne3790"/>
    <tableColumn id="3832" xr3:uid="{72AA3650-689C-480C-82F8-F75369C391FF}" name="Colonne3791"/>
    <tableColumn id="3833" xr3:uid="{41CA0EFF-4CBD-4CD8-B374-A2671C39469E}" name="Colonne3792"/>
    <tableColumn id="3834" xr3:uid="{6D95C590-5D75-4B96-857B-1A8AAC56AAB0}" name="Colonne3793"/>
    <tableColumn id="3835" xr3:uid="{F50DAA04-D670-4FC4-833E-E1C5DE16F5AC}" name="Colonne3794"/>
    <tableColumn id="3836" xr3:uid="{794F0E60-A6B8-488A-98F3-A26F6AF7FF64}" name="Colonne3795"/>
    <tableColumn id="3837" xr3:uid="{AD09323F-56B2-4C15-A50B-10B7F9AA11D4}" name="Colonne3796"/>
    <tableColumn id="3838" xr3:uid="{E9B8F0D4-087D-4131-A55E-C676FD4414A3}" name="Colonne3797"/>
    <tableColumn id="3839" xr3:uid="{84C52297-3B4A-42BF-86CD-DAC6671890B6}" name="Colonne3798"/>
    <tableColumn id="3840" xr3:uid="{B20A99E4-1AE2-4BEB-BE8C-B09B6673C10D}" name="Colonne3799"/>
    <tableColumn id="3841" xr3:uid="{15E9A5D4-6DFF-4FC7-A318-E5927B583831}" name="Colonne3800"/>
    <tableColumn id="3842" xr3:uid="{7AC7F477-B6CD-46A5-960B-A68B7D877AB5}" name="Colonne3801"/>
    <tableColumn id="3843" xr3:uid="{65EB6221-773E-40B2-89A0-E7470154EC79}" name="Colonne3802"/>
    <tableColumn id="3844" xr3:uid="{5D0CB71A-110C-4A0B-86FE-A17E69AF8464}" name="Colonne3803"/>
    <tableColumn id="3845" xr3:uid="{3ABD5657-DF3F-43F5-B067-4A6529BCF7A3}" name="Colonne3804"/>
    <tableColumn id="3846" xr3:uid="{281B3FE4-89AB-4BD6-804B-6DBF5A3B76A8}" name="Colonne3805"/>
    <tableColumn id="3847" xr3:uid="{896E65D7-4113-42F6-B0FA-ACF28470C168}" name="Colonne3806"/>
    <tableColumn id="3848" xr3:uid="{81460E85-2056-4B67-A2C8-109F62C2C1CE}" name="Colonne3807"/>
    <tableColumn id="3849" xr3:uid="{CBC0F2ED-D7C4-45CE-BB60-4F6904903237}" name="Colonne3808"/>
    <tableColumn id="3850" xr3:uid="{9EED4764-99BA-4FEC-95F6-67640AB22020}" name="Colonne3809"/>
    <tableColumn id="3851" xr3:uid="{BFC41A91-27EC-458F-A9D7-368BE2E6FAE6}" name="Colonne3810"/>
    <tableColumn id="3852" xr3:uid="{5335B79B-A149-469E-ACA1-E6215F598909}" name="Colonne3811"/>
    <tableColumn id="3853" xr3:uid="{3E1C1FB9-604C-4995-82F9-4B5CC90853D8}" name="Colonne3812"/>
    <tableColumn id="3854" xr3:uid="{0598CCE1-9A3C-40EB-A967-2AFFC851D17D}" name="Colonne3813"/>
    <tableColumn id="3855" xr3:uid="{9A68E256-72A7-4123-891A-721853C9DA8C}" name="Colonne3814"/>
    <tableColumn id="3856" xr3:uid="{8DB0D451-AC4A-48BD-BF61-2DCFD81076FD}" name="Colonne3815"/>
    <tableColumn id="3857" xr3:uid="{564092A7-AF32-4BC2-939B-375E0A09FEAE}" name="Colonne3816"/>
    <tableColumn id="3858" xr3:uid="{E674B5A5-AF39-4624-9B36-F5C2FB25CDA2}" name="Colonne3817"/>
    <tableColumn id="3859" xr3:uid="{40502B0B-97F9-4B97-9D90-02DC2CB07D19}" name="Colonne3818"/>
    <tableColumn id="3860" xr3:uid="{5B6D171A-34AE-49B6-8230-50720A86AF26}" name="Colonne3819"/>
    <tableColumn id="3861" xr3:uid="{1B7009AE-B1A1-4F94-8732-08754BF12E60}" name="Colonne3820"/>
    <tableColumn id="3862" xr3:uid="{09459C3B-03DD-48C9-9744-F15D30A66844}" name="Colonne3821"/>
    <tableColumn id="3863" xr3:uid="{17A27F2A-1B42-4738-B754-7F9735B40BAF}" name="Colonne3822"/>
    <tableColumn id="3864" xr3:uid="{DEAD0774-A63C-4ACB-8E26-C9604979E9D5}" name="Colonne3823"/>
    <tableColumn id="3865" xr3:uid="{ECA2C5DC-BA60-46D7-90C8-935D4D21ABAE}" name="Colonne3824"/>
    <tableColumn id="3866" xr3:uid="{BA75EC24-A308-4986-88CC-EC329558E258}" name="Colonne3825"/>
    <tableColumn id="3867" xr3:uid="{5DC1F76F-9443-410D-8608-929017943192}" name="Colonne3826"/>
    <tableColumn id="3868" xr3:uid="{CB98D004-198D-4FC7-8605-B47BC777F633}" name="Colonne3827"/>
    <tableColumn id="3869" xr3:uid="{7EA65A9B-E1C5-449A-B4D2-2274ED926C6D}" name="Colonne3828"/>
    <tableColumn id="3870" xr3:uid="{34B15B67-9B5A-4543-B8F5-30E027E1FEFD}" name="Colonne3829"/>
    <tableColumn id="3871" xr3:uid="{910FD5BF-A3F2-4839-B32C-6B2213B168B9}" name="Colonne3830"/>
    <tableColumn id="3872" xr3:uid="{34FC3F1C-BDC8-4B07-8294-2E98AAD4E69B}" name="Colonne3831"/>
    <tableColumn id="3873" xr3:uid="{6EA1AC87-2A85-4E67-A986-1D8818B11057}" name="Colonne3832"/>
    <tableColumn id="3874" xr3:uid="{573FE033-1D37-4FB5-A84B-879B6FB60008}" name="Colonne3833"/>
    <tableColumn id="3875" xr3:uid="{A188CACB-BBD0-4FE2-B1DB-3C5A966B7CDF}" name="Colonne3834"/>
    <tableColumn id="3876" xr3:uid="{3B7F302E-34FE-4C49-A353-F79FA9E20619}" name="Colonne3835"/>
    <tableColumn id="3877" xr3:uid="{E1BB9A69-7803-4FA5-B950-81F1B2219D93}" name="Colonne3836"/>
    <tableColumn id="3878" xr3:uid="{1992BB05-EFB7-43E4-91D8-5E1F5D336163}" name="Colonne3837"/>
    <tableColumn id="3879" xr3:uid="{428B8E21-B299-4203-AC92-4041F2C1417C}" name="Colonne3838"/>
    <tableColumn id="3880" xr3:uid="{966AC94B-0DEA-423B-965F-77AD95805EBD}" name="Colonne3839"/>
    <tableColumn id="3881" xr3:uid="{F7DDBB57-B81C-4C1D-8C8B-1B2327974E78}" name="Colonne3840"/>
    <tableColumn id="3882" xr3:uid="{390A513B-2342-44A5-832C-4008DD95F955}" name="Colonne3841"/>
    <tableColumn id="3883" xr3:uid="{1D2E73FC-F7B4-47D5-A24C-4DAA03023DB5}" name="Colonne3842"/>
    <tableColumn id="3884" xr3:uid="{CC3BF126-CFD8-494C-ACFE-C8B04D0D754C}" name="Colonne3843"/>
    <tableColumn id="3885" xr3:uid="{3DAAB232-1B7D-4BB3-8815-F403F09DC7D2}" name="Colonne3844"/>
    <tableColumn id="3886" xr3:uid="{713D194B-73CB-4F6F-9B01-E3A6556AE70C}" name="Colonne3845"/>
    <tableColumn id="3887" xr3:uid="{EBF0FD8D-7C81-44BC-A895-5B913D65D781}" name="Colonne3846"/>
    <tableColumn id="3888" xr3:uid="{40500DF2-E8B9-497E-A9CF-CA5EE9D25B46}" name="Colonne3847"/>
    <tableColumn id="3889" xr3:uid="{257CD53F-1499-45B0-81C9-FAA8ECDF13BE}" name="Colonne3848"/>
    <tableColumn id="3890" xr3:uid="{F0A13854-95AF-4CA2-86AD-6C892F715BD5}" name="Colonne3849"/>
    <tableColumn id="3891" xr3:uid="{2A9F816C-3015-45D6-9B79-89F5CA58D7A7}" name="Colonne3850"/>
    <tableColumn id="3892" xr3:uid="{AB463AFF-FA9C-44AC-891A-9588E9CA01F3}" name="Colonne3851"/>
    <tableColumn id="3893" xr3:uid="{4CCC9A12-39DE-438E-B7B1-118FDC9761CF}" name="Colonne3852"/>
    <tableColumn id="3894" xr3:uid="{FE2348CD-5BAC-4752-B1DF-D267FDE9E908}" name="Colonne3853"/>
    <tableColumn id="3895" xr3:uid="{67510E76-3996-4F17-B9F2-AB7066DE16E7}" name="Colonne3854"/>
    <tableColumn id="3896" xr3:uid="{552F7F7E-2213-4480-AF84-ED6FCDA605F0}" name="Colonne3855"/>
    <tableColumn id="3897" xr3:uid="{DDF15396-FF94-4061-9232-C45051CF722C}" name="Colonne3856"/>
    <tableColumn id="3898" xr3:uid="{4C13D280-801A-4618-87A7-082B9E920213}" name="Colonne3857"/>
    <tableColumn id="3899" xr3:uid="{C778A82E-C095-43B5-993F-F40C2391DBD8}" name="Colonne3858"/>
    <tableColumn id="3900" xr3:uid="{98053B4B-BB51-49AC-B58A-C901DA6BEE8D}" name="Colonne3859"/>
    <tableColumn id="3901" xr3:uid="{115EBD5C-28B0-4619-B7A0-157B2BB60BD9}" name="Colonne3860"/>
    <tableColumn id="3902" xr3:uid="{C22413F9-002C-48F7-896A-87DA20996F36}" name="Colonne3861"/>
    <tableColumn id="3903" xr3:uid="{F21D4486-3C9B-4143-B0F0-26DB8A2DCA3A}" name="Colonne3862"/>
    <tableColumn id="3904" xr3:uid="{A6B70CEB-AC91-42AA-BC37-C7571A12E0DC}" name="Colonne3863"/>
    <tableColumn id="3905" xr3:uid="{C8A4FDE2-5E50-4F37-AEA2-41738857D47E}" name="Colonne3864"/>
    <tableColumn id="3906" xr3:uid="{864AD724-7137-47C2-B19D-51B78D5BAD1D}" name="Colonne3865"/>
    <tableColumn id="3907" xr3:uid="{4EC2A212-15B7-40A4-9621-FD03169078F8}" name="Colonne3866"/>
    <tableColumn id="3908" xr3:uid="{36CF1EB2-A1CB-42FF-B656-ACFF14E9D3F2}" name="Colonne3867"/>
    <tableColumn id="3909" xr3:uid="{26FA520F-8140-48E0-95AB-217AD8B41617}" name="Colonne3868"/>
    <tableColumn id="3910" xr3:uid="{ACBE9E30-2FF3-4993-AF00-981CA0066E0F}" name="Colonne3869"/>
    <tableColumn id="3911" xr3:uid="{A451D84D-7290-4EB7-A270-C866015BBA38}" name="Colonne3870"/>
    <tableColumn id="3912" xr3:uid="{E66B71E4-3D68-401F-AC5B-9C56097D5938}" name="Colonne3871"/>
    <tableColumn id="3913" xr3:uid="{6D09C9A9-FF7A-4700-8F81-200B1017F9FA}" name="Colonne3872"/>
    <tableColumn id="3914" xr3:uid="{9AED7F6F-6294-4FC4-9145-825252A2A903}" name="Colonne3873"/>
    <tableColumn id="3915" xr3:uid="{438BBC91-F201-46F0-9FBA-27C746D9C636}" name="Colonne3874"/>
    <tableColumn id="3916" xr3:uid="{38F8B89E-E171-4382-8D29-A5856DE9C7AC}" name="Colonne3875"/>
    <tableColumn id="3917" xr3:uid="{208F7952-B654-482D-9DEE-C59A410B4F58}" name="Colonne3876"/>
    <tableColumn id="3918" xr3:uid="{515ABB24-6348-48D8-B41F-ECA5904C0026}" name="Colonne3877"/>
    <tableColumn id="3919" xr3:uid="{E8ED2663-41CF-42DD-9B47-DB011AFACC78}" name="Colonne3878"/>
    <tableColumn id="3920" xr3:uid="{1133C93A-394C-4683-A1AE-1CF4DC31A14D}" name="Colonne3879"/>
    <tableColumn id="3921" xr3:uid="{BBE9BAC7-4511-421D-957B-879638B6391A}" name="Colonne3880"/>
    <tableColumn id="3922" xr3:uid="{E567D7E1-0C0F-40AD-846C-CD99FA2C9B0C}" name="Colonne3881"/>
    <tableColumn id="3923" xr3:uid="{A3F8778A-33E2-493B-BEC8-BD353F8EAF7A}" name="Colonne3882"/>
    <tableColumn id="3924" xr3:uid="{D1694703-9506-446F-AF9B-59E2259BB9FC}" name="Colonne3883"/>
    <tableColumn id="3925" xr3:uid="{58F0850F-24C5-459C-AE65-F76E7835E686}" name="Colonne3884"/>
    <tableColumn id="3926" xr3:uid="{2D16FF0B-4255-47B9-8381-5B5EF447B899}" name="Colonne3885"/>
    <tableColumn id="3927" xr3:uid="{A7A49BDF-4AE7-4891-9A11-2BB4D35ED4BA}" name="Colonne3886"/>
    <tableColumn id="3928" xr3:uid="{AC31726C-821B-4465-9DA3-21C175B33399}" name="Colonne3887"/>
    <tableColumn id="3929" xr3:uid="{8044C4A1-8B82-499C-BD62-45398EC68517}" name="Colonne3888"/>
    <tableColumn id="3930" xr3:uid="{7CD5D41E-3244-4915-9810-9E2F02FF0D15}" name="Colonne3889"/>
    <tableColumn id="3931" xr3:uid="{5B7A4D10-3800-427F-BAF8-CF1BCD62E2CD}" name="Colonne3890"/>
    <tableColumn id="3932" xr3:uid="{7FDF4010-DDE3-4135-A042-507219849125}" name="Colonne3891"/>
    <tableColumn id="3933" xr3:uid="{888017F2-4F79-4448-8C6B-9B0B835A0E49}" name="Colonne3892"/>
    <tableColumn id="3934" xr3:uid="{F6CFA28F-6CB0-42A6-9F4F-CDA112BC5742}" name="Colonne3893"/>
    <tableColumn id="3935" xr3:uid="{5662C311-9764-4608-8BCF-6C06AA07E021}" name="Colonne3894"/>
    <tableColumn id="3936" xr3:uid="{7A004B89-326E-4854-BB71-5792D02FBACA}" name="Colonne3895"/>
    <tableColumn id="3937" xr3:uid="{7C1C2774-4CFA-4803-8D77-E45570BF533A}" name="Colonne3896"/>
    <tableColumn id="3938" xr3:uid="{060F3ECD-AA56-4937-8D64-066B34E4FA16}" name="Colonne3897"/>
    <tableColumn id="3939" xr3:uid="{040BE20D-253E-4486-8E5B-381ED2B010DD}" name="Colonne3898"/>
    <tableColumn id="3940" xr3:uid="{49C3D85A-E699-45D5-9AE6-E9FC8E89C304}" name="Colonne3899"/>
    <tableColumn id="3941" xr3:uid="{B7DA4BCE-1866-4893-962E-8729BB5299CF}" name="Colonne3900"/>
    <tableColumn id="3942" xr3:uid="{6788192B-36F0-457F-9943-002E58079002}" name="Colonne3901"/>
    <tableColumn id="3943" xr3:uid="{638E4713-5C61-41A8-A8CD-967933565171}" name="Colonne3902"/>
    <tableColumn id="3944" xr3:uid="{B75D1A06-8E59-4CF7-8157-6D9B61FF0167}" name="Colonne3903"/>
    <tableColumn id="3945" xr3:uid="{9A42CA3C-43D6-4107-9004-7D485365085D}" name="Colonne3904"/>
    <tableColumn id="3946" xr3:uid="{AC29D4B1-DF79-4491-92E0-3E576F5BFCA6}" name="Colonne3905"/>
    <tableColumn id="3947" xr3:uid="{79153B67-3129-4F10-AB74-7D0962EB4B73}" name="Colonne3906"/>
    <tableColumn id="3948" xr3:uid="{82DDCE19-0AE5-43BF-BEC6-220B0A420D1F}" name="Colonne3907"/>
    <tableColumn id="3949" xr3:uid="{2B315C37-5B9C-4A09-B03A-A602CAABBC92}" name="Colonne3908"/>
    <tableColumn id="3950" xr3:uid="{47787A75-39EB-465C-9C7D-7A26E6E575F2}" name="Colonne3909"/>
    <tableColumn id="3951" xr3:uid="{F08DF2D7-6E5D-454C-950C-0F35116C6692}" name="Colonne3910"/>
    <tableColumn id="3952" xr3:uid="{72D3DA58-D9F1-4FB9-A192-1C7DEAF36CC3}" name="Colonne3911"/>
    <tableColumn id="3953" xr3:uid="{8BF6C9F7-3760-4C06-A722-DCE3317543EB}" name="Colonne3912"/>
    <tableColumn id="3954" xr3:uid="{CBC93A2C-9EE8-4FF0-8F50-A2693EF5E643}" name="Colonne3913"/>
    <tableColumn id="3955" xr3:uid="{EE7ED608-CAFF-47C8-8E0E-7933A2FF6AA4}" name="Colonne3914"/>
    <tableColumn id="3956" xr3:uid="{A32E129C-2E02-4F2E-9470-F794ED727A69}" name="Colonne3915"/>
    <tableColumn id="3957" xr3:uid="{17EB252D-F093-4A0A-9471-7A45AD4FC6AB}" name="Colonne3916"/>
    <tableColumn id="3958" xr3:uid="{08463D00-3F30-4257-ABAC-87485FA088B6}" name="Colonne3917"/>
    <tableColumn id="3959" xr3:uid="{08CC6829-C0E8-48B0-8A30-AD9CDB491BC0}" name="Colonne3918"/>
    <tableColumn id="3960" xr3:uid="{7B9530E2-DEA6-43A1-9F4B-0BE7A7B387C1}" name="Colonne3919"/>
    <tableColumn id="3961" xr3:uid="{1F90CE75-CCC5-408C-955D-D22ECCFD2C0F}" name="Colonne3920"/>
    <tableColumn id="3962" xr3:uid="{8FF713A5-EAA1-4190-84CE-60E38B731175}" name="Colonne3921"/>
    <tableColumn id="3963" xr3:uid="{CF9143B1-C933-4F85-A8D1-38DEE6013E2D}" name="Colonne3922"/>
    <tableColumn id="3964" xr3:uid="{879C0149-2862-4AB9-8294-C6E141531D51}" name="Colonne3923"/>
    <tableColumn id="3965" xr3:uid="{33DF1019-092B-4FBB-A897-C0C347DA4211}" name="Colonne3924"/>
    <tableColumn id="3966" xr3:uid="{71D58EE6-3B6A-46C1-BCE0-E50EDBB343C1}" name="Colonne3925"/>
    <tableColumn id="3967" xr3:uid="{CA2F39E5-4C78-412C-88BF-066698080350}" name="Colonne3926"/>
    <tableColumn id="3968" xr3:uid="{90F500E1-A24C-4B1E-8295-629CCB8D924E}" name="Colonne3927"/>
    <tableColumn id="3969" xr3:uid="{A105EA55-A466-499A-BE7D-B2E76DA9D58D}" name="Colonne3928"/>
    <tableColumn id="3970" xr3:uid="{17FE8813-C2BB-428E-9988-29D250979E8E}" name="Colonne3929"/>
    <tableColumn id="3971" xr3:uid="{37510893-D504-421C-A34B-A6E649BF9EF7}" name="Colonne3930"/>
    <tableColumn id="3972" xr3:uid="{F7F41120-FF20-4FBA-959B-2FFB47FE73FB}" name="Colonne3931"/>
    <tableColumn id="3973" xr3:uid="{3406FCF0-680E-460F-9A71-A4F2DDFC40A3}" name="Colonne3932"/>
    <tableColumn id="3974" xr3:uid="{1D0FD77B-32B2-4272-8D93-FDB265A2F7A2}" name="Colonne3933"/>
    <tableColumn id="3975" xr3:uid="{B3E5E271-74E8-4B58-89CD-C2340E21D577}" name="Colonne3934"/>
    <tableColumn id="3976" xr3:uid="{5EB9255F-7B84-4908-B666-075599164089}" name="Colonne3935"/>
    <tableColumn id="3977" xr3:uid="{D52C4B50-B1E7-43A6-A71E-31796C9F575B}" name="Colonne3936"/>
    <tableColumn id="3978" xr3:uid="{56494B3D-DD52-4CB8-BFA4-2DA948546053}" name="Colonne3937"/>
    <tableColumn id="3979" xr3:uid="{01E6D445-099F-4868-83A9-A80AA4DD9043}" name="Colonne3938"/>
    <tableColumn id="3980" xr3:uid="{9B3E0063-50E4-4F55-8DC2-5608A4A975F4}" name="Colonne3939"/>
    <tableColumn id="3981" xr3:uid="{D6730E3F-EA00-410D-88C5-E202C93318EF}" name="Colonne3940"/>
    <tableColumn id="3982" xr3:uid="{02FA10DD-78DB-46AD-9138-01ECC7343F9B}" name="Colonne3941"/>
    <tableColumn id="3983" xr3:uid="{B04E921E-04D1-4582-ACA0-5AFFB3EFE3C6}" name="Colonne3942"/>
    <tableColumn id="3984" xr3:uid="{7C3D156E-1679-4DC4-ABD5-4B4FE39641B0}" name="Colonne3943"/>
    <tableColumn id="3985" xr3:uid="{D102AB6E-A148-4704-84E4-B27F9ED14891}" name="Colonne3944"/>
    <tableColumn id="3986" xr3:uid="{8F93B439-25B3-4DB4-9F9D-6620F58BCFDB}" name="Colonne3945"/>
    <tableColumn id="3987" xr3:uid="{7675CFDB-3A28-44BC-9DBB-1C7E5FBB791D}" name="Colonne3946"/>
    <tableColumn id="3988" xr3:uid="{441A7621-7266-4015-A611-C2E9F717831B}" name="Colonne3947"/>
    <tableColumn id="3989" xr3:uid="{40FF6788-6E77-4B65-8831-3EF15620D87F}" name="Colonne3948"/>
    <tableColumn id="3990" xr3:uid="{3EC63029-9362-49A8-92F1-20E245D1A510}" name="Colonne3949"/>
    <tableColumn id="3991" xr3:uid="{DD091E2E-866D-41A4-BF52-A0245E202CCB}" name="Colonne3950"/>
    <tableColumn id="3992" xr3:uid="{70310442-702E-490C-B06B-B507916BAE0C}" name="Colonne3951"/>
    <tableColumn id="3993" xr3:uid="{7728727F-3EF4-4AA1-B323-15D8B2994172}" name="Colonne3952"/>
    <tableColumn id="3994" xr3:uid="{358D25EE-CAAB-4119-9A8F-930360E4F256}" name="Colonne3953"/>
    <tableColumn id="3995" xr3:uid="{CCFC5B67-DF76-4AF0-9E79-A8EB62797698}" name="Colonne3954"/>
    <tableColumn id="3996" xr3:uid="{DB86378C-85DF-4924-A8A6-B59E83C121B3}" name="Colonne3955"/>
    <tableColumn id="3997" xr3:uid="{3859EC50-02AC-48F9-9ED2-9A075DB42A93}" name="Colonne3956"/>
    <tableColumn id="3998" xr3:uid="{3B32B818-B286-4887-8C7F-A23EBC7C03D7}" name="Colonne3957"/>
    <tableColumn id="3999" xr3:uid="{15E1A884-2D69-4E3C-B349-6CEA07017257}" name="Colonne3958"/>
    <tableColumn id="4000" xr3:uid="{46414A6E-72BB-42EA-B986-C38E0261D92A}" name="Colonne3959"/>
    <tableColumn id="4001" xr3:uid="{69470904-D1A6-4C21-A8C7-8CFA327AB165}" name="Colonne3960"/>
    <tableColumn id="4002" xr3:uid="{E0B6CC1E-484A-4497-80D0-68A0100DF55F}" name="Colonne3961"/>
    <tableColumn id="4003" xr3:uid="{51C2DC33-8CED-4F1D-B84F-2C8E91F7AD61}" name="Colonne3962"/>
    <tableColumn id="4004" xr3:uid="{449D663F-19EC-49A3-B2D2-55B410E9B251}" name="Colonne3963"/>
    <tableColumn id="4005" xr3:uid="{D29839B1-E1C7-4F2D-8B8C-632D0460DD74}" name="Colonne3964"/>
    <tableColumn id="4006" xr3:uid="{86DC9D7A-4DA1-4A84-9F71-F8BC041D29AB}" name="Colonne3965"/>
    <tableColumn id="4007" xr3:uid="{DB85EE6C-D02D-40BD-8321-2F3FC4FE1E44}" name="Colonne3966"/>
    <tableColumn id="4008" xr3:uid="{73E312DF-4612-4AB3-ADA1-63EBD1B2717F}" name="Colonne3967"/>
    <tableColumn id="4009" xr3:uid="{C4BB1A3F-9A58-4ED4-BFFB-110054F6BFD9}" name="Colonne3968"/>
    <tableColumn id="4010" xr3:uid="{B20BC77D-87BE-41C2-AF81-C6DCD03853F4}" name="Colonne3969"/>
    <tableColumn id="4011" xr3:uid="{9B577E47-06DD-4058-860B-7FE93742E7D5}" name="Colonne3970"/>
    <tableColumn id="4012" xr3:uid="{629191B9-5BAD-46D4-A803-521002294A68}" name="Colonne3971"/>
    <tableColumn id="4013" xr3:uid="{A6809ABE-6A6B-4415-974E-25C1F01EF183}" name="Colonne3972"/>
    <tableColumn id="4014" xr3:uid="{1441CCB9-86B8-4E94-A428-14E96175D49D}" name="Colonne3973"/>
    <tableColumn id="4015" xr3:uid="{4525B16D-41D0-435C-877C-B82895077046}" name="Colonne3974"/>
    <tableColumn id="4016" xr3:uid="{AEBE57D8-7035-40A3-9434-131FE0B0D9BF}" name="Colonne3975"/>
    <tableColumn id="4017" xr3:uid="{18329D58-12E5-43EE-A313-A9FFA465C974}" name="Colonne3976"/>
    <tableColumn id="4018" xr3:uid="{70215337-2880-4EFB-A0A8-FC2DF3E07379}" name="Colonne3977"/>
    <tableColumn id="4019" xr3:uid="{BF8D88CA-C8D4-41FF-8459-7B316023B584}" name="Colonne3978"/>
    <tableColumn id="4020" xr3:uid="{E6A48E5A-04D1-49F2-890D-879EDF52E8D8}" name="Colonne3979"/>
    <tableColumn id="4021" xr3:uid="{D58EC659-010E-46BA-A819-D0A860FA3D3D}" name="Colonne3980"/>
    <tableColumn id="4022" xr3:uid="{F1301272-285D-4E8A-BC34-509021D6D7FE}" name="Colonne3981"/>
    <tableColumn id="4023" xr3:uid="{E3EF5514-E018-44E2-BEC9-76671D06E6C9}" name="Colonne3982"/>
    <tableColumn id="4024" xr3:uid="{8102CDA7-A970-411F-822C-07B97EF2A605}" name="Colonne3983"/>
    <tableColumn id="4025" xr3:uid="{F893A47A-AFD5-479E-BFA8-BF1A5AC3AF73}" name="Colonne3984"/>
    <tableColumn id="4026" xr3:uid="{6DCDDBDC-0393-49D2-80A7-3E806840DF65}" name="Colonne3985"/>
    <tableColumn id="4027" xr3:uid="{EC1835F6-B770-47AC-9512-6E6D84FAA429}" name="Colonne3986"/>
    <tableColumn id="4028" xr3:uid="{176D3664-93CA-497C-8BA0-B67BBEC5E245}" name="Colonne3987"/>
    <tableColumn id="4029" xr3:uid="{CF5A8E3F-BE49-454D-8782-1A2410A7D525}" name="Colonne3988"/>
    <tableColumn id="4030" xr3:uid="{DA1171CB-EAAD-4AA5-ADB7-AE0C234E1401}" name="Colonne3989"/>
    <tableColumn id="4031" xr3:uid="{5F990CBB-C906-4DC2-9E85-5D5AEB011536}" name="Colonne3990"/>
    <tableColumn id="4032" xr3:uid="{7D49DB79-66CD-4681-80D5-27EB642BBF37}" name="Colonne3991"/>
    <tableColumn id="4033" xr3:uid="{E3446331-EA62-4DC0-8F64-E6BD253969CC}" name="Colonne3992"/>
    <tableColumn id="4034" xr3:uid="{B983CF51-2477-422B-BB2F-139672924316}" name="Colonne3993"/>
    <tableColumn id="4035" xr3:uid="{EE5EA7CF-1E81-402B-A49F-E3C63BC7FC0D}" name="Colonne3994"/>
    <tableColumn id="4036" xr3:uid="{576587B7-90D4-40EE-AB23-09F06FA76DF6}" name="Colonne3995"/>
    <tableColumn id="4037" xr3:uid="{DBDF71C7-5C32-44CB-941D-8B3DC0CFDE4F}" name="Colonne3996"/>
    <tableColumn id="4038" xr3:uid="{CF8EBDF2-C6BE-4D61-96FC-455C26A9F971}" name="Colonne3997"/>
    <tableColumn id="4039" xr3:uid="{00C4EB3D-AAAF-4DA5-8E3E-65AC9CC5185A}" name="Colonne3998"/>
    <tableColumn id="4040" xr3:uid="{9FBE8FE6-5709-4288-87A1-61C6F71485C4}" name="Colonne3999"/>
    <tableColumn id="4041" xr3:uid="{3A967511-9132-427C-8749-CC41BA53A541}" name="Colonne4000"/>
    <tableColumn id="4042" xr3:uid="{82D1013D-4762-45F7-AF73-908EA81FAFD2}" name="Colonne4001"/>
    <tableColumn id="4043" xr3:uid="{5657A8C4-7324-4DB4-88FC-471F006376BE}" name="Colonne4002"/>
    <tableColumn id="4044" xr3:uid="{EB1926DF-CF7F-46BA-BC41-BFE9F75E527A}" name="Colonne4003"/>
    <tableColumn id="4045" xr3:uid="{7522F645-9D0D-4B7F-BB29-59054A1AC443}" name="Colonne4004"/>
    <tableColumn id="4046" xr3:uid="{B3A1E17B-5506-4891-8313-818C5BDBE7EA}" name="Colonne4005"/>
    <tableColumn id="4047" xr3:uid="{354441A1-87D5-4EC5-B189-3145FEE8B8A8}" name="Colonne4006"/>
    <tableColumn id="4048" xr3:uid="{D4485343-0B45-4784-BF64-BB2C4E0E56CC}" name="Colonne4007"/>
    <tableColumn id="4049" xr3:uid="{48397436-B60A-4000-AC92-ECA23C9344CD}" name="Colonne4008"/>
    <tableColumn id="4050" xr3:uid="{44855997-6437-4D92-A669-EEB326AABF0F}" name="Colonne4009"/>
    <tableColumn id="4051" xr3:uid="{7584F8C0-6B76-42EF-85D9-AB6E80953DF6}" name="Colonne4010"/>
    <tableColumn id="4052" xr3:uid="{24096609-9666-4A2C-84C3-4D2A2EBAB7C3}" name="Colonne4011"/>
    <tableColumn id="4053" xr3:uid="{2D4D5ADD-E4ED-423E-97A4-23DAF2C15FAC}" name="Colonne4012"/>
    <tableColumn id="4054" xr3:uid="{13E7616C-ABD0-40E3-978E-29B88C886452}" name="Colonne4013"/>
    <tableColumn id="4055" xr3:uid="{0CDC0A40-2004-46E2-881A-7E7AB6BD0024}" name="Colonne4014"/>
    <tableColumn id="4056" xr3:uid="{437838AF-2855-479E-BACE-5B85D574CB87}" name="Colonne4015"/>
    <tableColumn id="4057" xr3:uid="{744F47F3-57BB-444E-83C5-8E841E3FCD36}" name="Colonne4016"/>
    <tableColumn id="4058" xr3:uid="{2C1B5906-3FCD-4A90-8249-6206EB91E881}" name="Colonne4017"/>
    <tableColumn id="4059" xr3:uid="{B6F7747B-41D9-4DF0-9FC1-4E2137162939}" name="Colonne4018"/>
    <tableColumn id="4060" xr3:uid="{C9F7AAAB-5411-4A5D-8DD3-56C690DACC72}" name="Colonne4019"/>
    <tableColumn id="4061" xr3:uid="{23CF6611-7A2D-4A85-B5DA-1396206B3700}" name="Colonne4020"/>
    <tableColumn id="4062" xr3:uid="{FE4B7851-B14E-4C3C-8B33-2CF04A1CCDE4}" name="Colonne4021"/>
    <tableColumn id="4063" xr3:uid="{EB4E21F2-15A9-4524-9A5A-868527FC9C7B}" name="Colonne4022"/>
    <tableColumn id="4064" xr3:uid="{972C8B0F-0B7E-4319-B4DB-27E803434735}" name="Colonne4023"/>
    <tableColumn id="4065" xr3:uid="{AE6FAC8B-D182-4E96-B1C4-9AB6DEF453E6}" name="Colonne4024"/>
    <tableColumn id="4066" xr3:uid="{37F4CE7D-41FC-4775-9B04-B312FB06F1D2}" name="Colonne4025"/>
    <tableColumn id="4067" xr3:uid="{FBCA5F00-8B0D-4614-9068-5728233D520E}" name="Colonne4026"/>
    <tableColumn id="4068" xr3:uid="{BFB48258-E973-4ED7-A989-48AB68603A61}" name="Colonne4027"/>
    <tableColumn id="4069" xr3:uid="{8F00BECA-10D1-4304-9C09-E4F313E878CB}" name="Colonne4028"/>
    <tableColumn id="4070" xr3:uid="{DCB34518-5FCD-47F5-8258-2CADB9CE2C98}" name="Colonne4029"/>
    <tableColumn id="4071" xr3:uid="{6705C760-C929-4C18-9429-EBB661BC0C39}" name="Colonne4030"/>
    <tableColumn id="4072" xr3:uid="{E9AEDBDA-264A-4688-89CA-7E19DFF79F82}" name="Colonne4031"/>
    <tableColumn id="4073" xr3:uid="{A5C9467C-0A85-4507-B801-F435C4089312}" name="Colonne4032"/>
    <tableColumn id="4074" xr3:uid="{5A53B424-32FE-4B3A-8558-B66BF9E1844E}" name="Colonne4033"/>
    <tableColumn id="4075" xr3:uid="{39EAF882-402D-4C10-A954-9A703EE03EAD}" name="Colonne4034"/>
    <tableColumn id="4076" xr3:uid="{C3B1ED24-0899-4CD0-9551-CA31857B6A6A}" name="Colonne4035"/>
    <tableColumn id="4077" xr3:uid="{38672F40-F063-4187-8B5D-2CABF64E6FF3}" name="Colonne4036"/>
    <tableColumn id="4078" xr3:uid="{4558E9A8-0108-42F0-BC3B-3BDBD048D180}" name="Colonne4037"/>
    <tableColumn id="4079" xr3:uid="{78AA46E4-76C5-4A5E-B7A1-ADCA9728A6CF}" name="Colonne4038"/>
    <tableColumn id="4080" xr3:uid="{8706B329-F27E-4C70-B2BB-670FCB57E0A9}" name="Colonne4039"/>
    <tableColumn id="4081" xr3:uid="{B7A3F4F4-B4A2-48D9-A310-F0C1037DBB99}" name="Colonne4040"/>
    <tableColumn id="4082" xr3:uid="{3CE0087B-0291-4DAD-A493-F80329B38835}" name="Colonne4041"/>
    <tableColumn id="4083" xr3:uid="{231F3AD5-ABA2-47DB-8A62-3467BAB72ECB}" name="Colonne4042"/>
    <tableColumn id="4084" xr3:uid="{934C5D21-39BD-4137-A380-66E9B2ABC9FF}" name="Colonne4043"/>
    <tableColumn id="4085" xr3:uid="{9521F93E-3537-426A-92FF-B98B1B21DAF9}" name="Colonne4044"/>
    <tableColumn id="4086" xr3:uid="{59F2B977-B833-4FB6-8FC6-4A6BCAC3C427}" name="Colonne4045"/>
    <tableColumn id="4087" xr3:uid="{50B20225-FDDD-4E90-9F26-8004A06AA6F4}" name="Colonne4046"/>
    <tableColumn id="4088" xr3:uid="{DB03B5C1-FB97-40AE-B745-B15DDD752F66}" name="Colonne4047"/>
    <tableColumn id="4089" xr3:uid="{476389F8-E9C1-4636-8DB4-6B76AAEF49FB}" name="Colonne4048"/>
    <tableColumn id="4090" xr3:uid="{79A6DF41-49E5-479B-A3C2-EE83BD7E719C}" name="Colonne4049"/>
    <tableColumn id="4091" xr3:uid="{FF05CD21-F843-40CC-8B9D-4C6F12314ABB}" name="Colonne4050"/>
    <tableColumn id="4092" xr3:uid="{F71CDF9F-306E-488E-9A19-5A64ADA477E5}" name="Colonne4051"/>
    <tableColumn id="4093" xr3:uid="{DE8F0FAE-C977-442F-8C21-E6375D642B59}" name="Colonne4052"/>
    <tableColumn id="4094" xr3:uid="{5343BAD2-D6CB-4D32-94F1-973489236BBF}" name="Colonne4053"/>
    <tableColumn id="4095" xr3:uid="{EF7E294A-8E06-4661-9A4F-C454307E2D66}" name="Colonne4054"/>
    <tableColumn id="4096" xr3:uid="{7DAACF16-DC10-404E-8BEC-44EB411F14B6}" name="Colonne4055"/>
    <tableColumn id="4097" xr3:uid="{89F57B21-2CC0-4A12-9C95-D0059B7BC3FD}" name="Colonne4056"/>
    <tableColumn id="4098" xr3:uid="{C4189A86-51FA-4F4C-857E-F6B3AD6D505D}" name="Colonne4057"/>
    <tableColumn id="4099" xr3:uid="{CA308054-0C18-423C-8434-B388EF53B62E}" name="Colonne4058"/>
    <tableColumn id="4100" xr3:uid="{7D596603-D4E8-439E-906A-DBBD64971429}" name="Colonne4059"/>
    <tableColumn id="4101" xr3:uid="{64DFD8AE-86D8-4C26-85E2-6B8DCCB6C85A}" name="Colonne4060"/>
    <tableColumn id="4102" xr3:uid="{20A19570-F9BE-4F42-8EBC-50779CC657EC}" name="Colonne4061"/>
    <tableColumn id="4103" xr3:uid="{1A549262-03F5-4316-89A7-B3C3C0BA82E0}" name="Colonne4062"/>
    <tableColumn id="4104" xr3:uid="{6E9ACCB0-7D40-4B60-BD74-C46A2AEAF50A}" name="Colonne4063"/>
    <tableColumn id="4105" xr3:uid="{3664F2F4-0500-436E-ADB4-9B3A8090AD92}" name="Colonne4064"/>
    <tableColumn id="4106" xr3:uid="{72E24095-7B9D-467A-A04F-9EC150EEEEAB}" name="Colonne4065"/>
    <tableColumn id="4107" xr3:uid="{16C51328-2655-4110-B02A-6661B7CBF07F}" name="Colonne4066"/>
    <tableColumn id="4108" xr3:uid="{293E422B-97E8-4146-AD58-D0C348509CA4}" name="Colonne4067"/>
    <tableColumn id="4109" xr3:uid="{452B4655-3A25-4934-A842-F2A6B796E8D3}" name="Colonne4068"/>
    <tableColumn id="4110" xr3:uid="{372C4DA9-2402-4A7F-B088-C7E48E572DC9}" name="Colonne4069"/>
    <tableColumn id="4111" xr3:uid="{8BF611CF-667D-4F4B-804A-DF68B67FBF35}" name="Colonne4070"/>
    <tableColumn id="4112" xr3:uid="{40537093-42E8-4DCA-8121-F6766AAF6144}" name="Colonne4071"/>
    <tableColumn id="4113" xr3:uid="{1A38BC9B-6D62-4E99-9292-ADB9F84A9259}" name="Colonne4072"/>
    <tableColumn id="4114" xr3:uid="{366B69CB-66B7-421F-B310-49A2B55E9F4D}" name="Colonne4073"/>
    <tableColumn id="4115" xr3:uid="{99493FC5-2170-424D-B76E-6C964BFFAFD2}" name="Colonne4074"/>
    <tableColumn id="4116" xr3:uid="{0AD6A0C4-12D3-41F5-A2BC-399B620839E9}" name="Colonne4075"/>
    <tableColumn id="4117" xr3:uid="{66E33EC2-890F-4811-BFB0-3FF7E116CD94}" name="Colonne4076"/>
    <tableColumn id="4118" xr3:uid="{327F0F73-D141-476B-932C-F40360EEE05A}" name="Colonne4077"/>
    <tableColumn id="4119" xr3:uid="{A726C9BB-7870-4148-9C2E-55C6D5BDC30F}" name="Colonne4078"/>
    <tableColumn id="4120" xr3:uid="{E547EFC7-135C-4763-83FD-128901B1E16D}" name="Colonne4079"/>
    <tableColumn id="4121" xr3:uid="{A32B6C59-1EF2-4D75-8F90-8191F9DD781B}" name="Colonne4080"/>
    <tableColumn id="4122" xr3:uid="{680410EF-5DE3-4946-8EC5-0CE75726B25F}" name="Colonne4081"/>
    <tableColumn id="4123" xr3:uid="{00D644C5-4A15-406F-9145-32BDC4BAB918}" name="Colonne4082"/>
    <tableColumn id="4124" xr3:uid="{40A72F32-A2F2-45FB-81BE-584F35E760C7}" name="Colonne4083"/>
    <tableColumn id="4125" xr3:uid="{AFA5F924-8B71-4D31-AE12-A655D0FC0F99}" name="Colonne4084"/>
    <tableColumn id="4126" xr3:uid="{2A3F0298-85B9-40F4-94C8-9EE56CAA989E}" name="Colonne4085"/>
    <tableColumn id="4127" xr3:uid="{ECF23988-3E48-49B1-8A0A-B27B06719F74}" name="Colonne4086"/>
    <tableColumn id="4128" xr3:uid="{C5DB2F85-9186-4EEB-AFA8-1C0C67E0B4A8}" name="Colonne4087"/>
    <tableColumn id="4129" xr3:uid="{246FD031-652C-4A30-AB82-65C1E72B7F4A}" name="Colonne4088"/>
    <tableColumn id="4130" xr3:uid="{E534814E-8C6E-4A0C-B036-F458FE4CB4A2}" name="Colonne4089"/>
    <tableColumn id="4131" xr3:uid="{F6F16B4E-D9A9-42D9-98A9-8CBCBD25EA62}" name="Colonne4090"/>
    <tableColumn id="4132" xr3:uid="{45FE3395-8B2A-41AE-8888-37193EFB86E7}" name="Colonne4091"/>
    <tableColumn id="4133" xr3:uid="{39F8692E-FBE4-4419-BA71-5050B5BAAF6D}" name="Colonne4092"/>
    <tableColumn id="4134" xr3:uid="{9B034C5C-18CF-4991-B874-B84462EB6F79}" name="Colonne4093"/>
    <tableColumn id="4135" xr3:uid="{3217FCF0-A7BA-48F9-9727-594DFBDB16E9}" name="Colonne4094"/>
    <tableColumn id="4136" xr3:uid="{0F7B542A-6139-4D5F-8F76-DD3DB2B06913}" name="Colonne4095"/>
    <tableColumn id="4137" xr3:uid="{7D537646-A89D-4CA4-A563-C597FD0AD43D}" name="Colonne4096"/>
    <tableColumn id="4138" xr3:uid="{3AAF0A45-9285-4653-8012-8C7082D48114}" name="Colonne4097"/>
    <tableColumn id="4139" xr3:uid="{2F27EEE4-A7FD-4976-BEA3-1337662F941F}" name="Colonne4098"/>
    <tableColumn id="4140" xr3:uid="{9F51E04D-FE2C-471A-8178-7B8EE931CDD1}" name="Colonne4099"/>
    <tableColumn id="4141" xr3:uid="{10A4BB1A-70EB-4225-946A-4BCC6E63F2DE}" name="Colonne4100"/>
    <tableColumn id="4142" xr3:uid="{6DFDD91F-0E18-4D6C-A0C9-6FDBB93373BC}" name="Colonne4101"/>
    <tableColumn id="4143" xr3:uid="{DFB63B4C-6E1B-46BB-97F3-FF664AAF4E09}" name="Colonne4102"/>
    <tableColumn id="4144" xr3:uid="{40F6AAC5-D595-433E-9B32-02579B7654F1}" name="Colonne4103"/>
    <tableColumn id="4145" xr3:uid="{FDC6E3F7-E138-4AD8-91A9-1D4856352D4F}" name="Colonne4104"/>
    <tableColumn id="4146" xr3:uid="{9E3DB6AE-B65A-447F-94A1-59AAB8DDC71A}" name="Colonne4105"/>
    <tableColumn id="4147" xr3:uid="{8C20272F-424E-469E-AD16-24B83D7AEB1E}" name="Colonne4106"/>
    <tableColumn id="4148" xr3:uid="{B5028CD2-79AF-489F-BE70-0A87E8C898E1}" name="Colonne4107"/>
    <tableColumn id="4149" xr3:uid="{845EABFC-0E97-42B3-9B98-F1AD94DB0AA7}" name="Colonne4108"/>
    <tableColumn id="4150" xr3:uid="{BA50B14A-A8EB-4A33-A1F7-4D59119D1497}" name="Colonne4109"/>
    <tableColumn id="4151" xr3:uid="{37A9DE1A-AEDE-4E09-9897-F1A32B0F31D5}" name="Colonne4110"/>
    <tableColumn id="4152" xr3:uid="{ED08E9EF-7922-4D66-9AA0-B0496BD9128E}" name="Colonne4111"/>
    <tableColumn id="4153" xr3:uid="{ADA73EC9-C509-4E85-9290-3783B2C3724B}" name="Colonne4112"/>
    <tableColumn id="4154" xr3:uid="{47669553-0769-4396-9B4C-DC359036BC83}" name="Colonne4113"/>
    <tableColumn id="4155" xr3:uid="{8E4DBFF4-3132-4898-B782-FD74D6BCA5C2}" name="Colonne4114"/>
    <tableColumn id="4156" xr3:uid="{7CAC65EB-9A09-466D-9F25-C541D7340D7E}" name="Colonne4115"/>
    <tableColumn id="4157" xr3:uid="{05AE34FF-0C86-48B6-B2CE-C3868F5447AB}" name="Colonne4116"/>
    <tableColumn id="4158" xr3:uid="{CFE4236E-FF77-4558-94A5-A94008BE0DF8}" name="Colonne4117"/>
    <tableColumn id="4159" xr3:uid="{B9356C2E-B1BB-4B78-AE7A-91CDA42D6AC4}" name="Colonne4118"/>
    <tableColumn id="4160" xr3:uid="{4CAE90F2-6F78-4961-9B7B-257AC8910030}" name="Colonne4119"/>
    <tableColumn id="4161" xr3:uid="{BD03294E-B9DE-4096-9B83-2E0D0ED77CD9}" name="Colonne4120"/>
    <tableColumn id="4162" xr3:uid="{A473F316-ABE4-4898-9A19-3E4D3C1F8033}" name="Colonne4121"/>
    <tableColumn id="4163" xr3:uid="{4F88A759-3C6F-4C50-890D-D6E6416A7343}" name="Colonne4122"/>
    <tableColumn id="4164" xr3:uid="{67E08984-72C2-4EF1-95A5-05DB30B4D971}" name="Colonne4123"/>
    <tableColumn id="4165" xr3:uid="{A9FB3B01-F119-4F7F-8253-1D8B2C38AFDB}" name="Colonne4124"/>
    <tableColumn id="4166" xr3:uid="{08698658-044F-4CB4-9074-36A8790E7DF2}" name="Colonne4125"/>
    <tableColumn id="4167" xr3:uid="{10D754E0-39FA-43F8-A22E-3A4FA08C5632}" name="Colonne4126"/>
    <tableColumn id="4168" xr3:uid="{3E73F92D-68CA-4C63-BA98-0A0D65CFFE8D}" name="Colonne4127"/>
    <tableColumn id="4169" xr3:uid="{619F1CBB-EE6A-4916-A10A-B04B79BAD1F1}" name="Colonne4128"/>
    <tableColumn id="4170" xr3:uid="{B24DAAD5-D95B-4306-8BEA-EC26404AC244}" name="Colonne4129"/>
    <tableColumn id="4171" xr3:uid="{45633CDA-ACE9-45E3-B957-19D4D19E7561}" name="Colonne4130"/>
    <tableColumn id="4172" xr3:uid="{4166E6DA-1CCD-422B-A565-E99C5684A659}" name="Colonne4131"/>
    <tableColumn id="4173" xr3:uid="{5AEFA0B7-FB9B-4B27-938E-E9FDE3F08519}" name="Colonne4132"/>
    <tableColumn id="4174" xr3:uid="{50068C78-AD95-4418-9435-D3530606D053}" name="Colonne4133"/>
    <tableColumn id="4175" xr3:uid="{190CC71C-BAAB-4B0C-A683-8BBD9187094C}" name="Colonne4134"/>
    <tableColumn id="4176" xr3:uid="{09E0A3CD-1711-48F2-93B5-F716223C44F1}" name="Colonne4135"/>
    <tableColumn id="4177" xr3:uid="{57AFC8D6-FA70-459A-A66A-44C7587D90BC}" name="Colonne4136"/>
    <tableColumn id="4178" xr3:uid="{DE2ED32C-82D7-419B-9F7D-1C35DAD427F4}" name="Colonne4137"/>
    <tableColumn id="4179" xr3:uid="{642400D1-5375-4F73-B6ED-FB87EA0F5C9C}" name="Colonne4138"/>
    <tableColumn id="4180" xr3:uid="{36FF8083-5CEE-4967-B63F-686715D3CD1E}" name="Colonne4139"/>
    <tableColumn id="4181" xr3:uid="{762E5B08-614A-4E51-A033-E15D2073245A}" name="Colonne4140"/>
    <tableColumn id="4182" xr3:uid="{5DF199BD-87BC-4C9B-B42C-7C8ABE23FEE1}" name="Colonne4141"/>
    <tableColumn id="4183" xr3:uid="{55B07644-B181-4FD1-9486-2EA08A7CEAAC}" name="Colonne4142"/>
    <tableColumn id="4184" xr3:uid="{21E64849-0FE5-46E4-81BC-FBB1BDEFD719}" name="Colonne4143"/>
    <tableColumn id="4185" xr3:uid="{71899393-2784-4EDD-8DA5-1182F571019E}" name="Colonne4144"/>
    <tableColumn id="4186" xr3:uid="{2CE38C09-507C-4B5F-8C86-F404644F6EBA}" name="Colonne4145"/>
    <tableColumn id="4187" xr3:uid="{994BDA9A-28DE-4E44-BBB3-3092D6FC5E7F}" name="Colonne4146"/>
    <tableColumn id="4188" xr3:uid="{F90E4672-EC64-439E-BDAA-EB56D32BD5D5}" name="Colonne4147"/>
    <tableColumn id="4189" xr3:uid="{17569119-F7F2-46C3-BB14-3597BE41E845}" name="Colonne4148"/>
    <tableColumn id="4190" xr3:uid="{A7332E83-0004-4A6C-8B6E-6B068533FBA3}" name="Colonne4149"/>
    <tableColumn id="4191" xr3:uid="{2BAF2898-BC68-4B73-A3D7-0D149D6B8ACD}" name="Colonne4150"/>
    <tableColumn id="4192" xr3:uid="{960213C4-CC2F-4E1A-BB50-8C2944D257A4}" name="Colonne4151"/>
    <tableColumn id="4193" xr3:uid="{B398D2AA-CD5E-4894-B9DF-54537D0BBF0D}" name="Colonne4152"/>
    <tableColumn id="4194" xr3:uid="{8038317C-3161-4222-83A0-BC1B0549F118}" name="Colonne4153"/>
    <tableColumn id="4195" xr3:uid="{CEB87DD0-D856-4B2C-82EF-92EE75B62DF0}" name="Colonne4154"/>
    <tableColumn id="4196" xr3:uid="{92B379D8-DEE0-4C06-BDB2-6925EC69CAAD}" name="Colonne4155"/>
    <tableColumn id="4197" xr3:uid="{CCBF2D1A-BD04-426C-B8C1-2FD34476851F}" name="Colonne4156"/>
    <tableColumn id="4198" xr3:uid="{D9174BA9-1699-4215-A8C9-0ED748A99430}" name="Colonne4157"/>
    <tableColumn id="4199" xr3:uid="{2C86953D-9FE6-4608-8CD3-70F64A7CA22F}" name="Colonne4158"/>
    <tableColumn id="4200" xr3:uid="{C3797F15-D2CF-4A01-8537-61D3B87ADC95}" name="Colonne4159"/>
    <tableColumn id="4201" xr3:uid="{27AE14A6-232E-45DE-A2F9-1CA9EC252434}" name="Colonne4160"/>
    <tableColumn id="4202" xr3:uid="{2C187905-8B30-4820-BBA2-14D77CF411C6}" name="Colonne4161"/>
    <tableColumn id="4203" xr3:uid="{6D68C8B4-30C3-44DC-8461-E3580A6995F4}" name="Colonne4162"/>
    <tableColumn id="4204" xr3:uid="{ED1D2BAD-EFA1-4EF2-BFA3-F0581EF8466D}" name="Colonne4163"/>
    <tableColumn id="4205" xr3:uid="{D572ACDE-5021-426A-8ACF-3B186006B7DA}" name="Colonne4164"/>
    <tableColumn id="4206" xr3:uid="{B676EB36-C02D-4AB2-8E99-046261E42DB1}" name="Colonne4165"/>
    <tableColumn id="4207" xr3:uid="{074334DB-DCCD-41F0-B593-7D94CC454DC3}" name="Colonne4166"/>
    <tableColumn id="4208" xr3:uid="{991B3F8D-97A0-49EE-B95D-463B3636784D}" name="Colonne4167"/>
    <tableColumn id="4209" xr3:uid="{3DF97250-43DA-4437-B4BD-08BE00EECF89}" name="Colonne4168"/>
    <tableColumn id="4210" xr3:uid="{CA25C1C7-5BD8-458B-9772-6876E48A4793}" name="Colonne4169"/>
    <tableColumn id="4211" xr3:uid="{E95C5FF5-B519-41CD-9096-C5DD5312B5E5}" name="Colonne4170"/>
    <tableColumn id="4212" xr3:uid="{F9F931EA-9E45-4C2E-8E0D-101A02E8649A}" name="Colonne4171"/>
    <tableColumn id="4213" xr3:uid="{9C4AC64D-4E22-40ED-9794-7E0239C88B91}" name="Colonne4172"/>
    <tableColumn id="4214" xr3:uid="{6348766D-1098-4850-A759-CE52D9A9F646}" name="Colonne4173"/>
    <tableColumn id="4215" xr3:uid="{2067AD53-24E0-4EF2-90FE-175A5A758E82}" name="Colonne4174"/>
    <tableColumn id="4216" xr3:uid="{F3A9D616-F5F0-4032-B49D-17FD381B44F4}" name="Colonne4175"/>
    <tableColumn id="4217" xr3:uid="{639FF246-6DF2-4F4C-B98E-629422527F26}" name="Colonne4176"/>
    <tableColumn id="4218" xr3:uid="{19B229BF-66EC-42DE-8042-2542B8CDE1D9}" name="Colonne4177"/>
    <tableColumn id="4219" xr3:uid="{5F88EE88-57D4-4692-89D2-182FDC81CD11}" name="Colonne4178"/>
    <tableColumn id="4220" xr3:uid="{8C5A21BF-132F-4C6B-9EFE-2B76E3E0A164}" name="Colonne4179"/>
    <tableColumn id="4221" xr3:uid="{F68CBAB6-3480-4B0A-8E86-1CC0A04BCFBD}" name="Colonne4180"/>
    <tableColumn id="4222" xr3:uid="{F55F9FD2-8287-4D83-83FA-95A5B4517301}" name="Colonne4181"/>
    <tableColumn id="4223" xr3:uid="{3091769B-296A-4D3C-8FBF-2DCE2560D676}" name="Colonne4182"/>
    <tableColumn id="4224" xr3:uid="{12707F4F-F59D-45BF-991B-B876C8934F8E}" name="Colonne4183"/>
    <tableColumn id="4225" xr3:uid="{8A030839-847A-4BB9-993F-DEC3951612AC}" name="Colonne4184"/>
    <tableColumn id="4226" xr3:uid="{3B1339B9-4525-466C-9E5C-C7687F1163EA}" name="Colonne4185"/>
    <tableColumn id="4227" xr3:uid="{4868596A-44FE-4B15-9DB1-F8B4CB991856}" name="Colonne4186"/>
    <tableColumn id="4228" xr3:uid="{01E10468-D55E-4FC6-9EA1-E88CF6646EEE}" name="Colonne4187"/>
    <tableColumn id="4229" xr3:uid="{C83CF17F-F6B2-47D8-85FF-85D0CA428C5F}" name="Colonne4188"/>
    <tableColumn id="4230" xr3:uid="{7874C81B-949E-4409-9C2F-46511A5AC198}" name="Colonne4189"/>
    <tableColumn id="4231" xr3:uid="{97AF74AA-31F5-4F36-A641-1FFBB2BCA8D6}" name="Colonne4190"/>
    <tableColumn id="4232" xr3:uid="{DEEAE6A5-E8C9-4701-A91A-AF29CD6D7D71}" name="Colonne4191"/>
    <tableColumn id="4233" xr3:uid="{68FF8C76-BA64-4D5D-8EE4-124C02EDC85A}" name="Colonne4192"/>
    <tableColumn id="4234" xr3:uid="{54C7E914-6163-46D1-85DE-8C5FD5031EAA}" name="Colonne4193"/>
    <tableColumn id="4235" xr3:uid="{033C97FD-4C36-4F3D-ACCE-6DAD880606C7}" name="Colonne4194"/>
    <tableColumn id="4236" xr3:uid="{7615A1D4-753B-498D-8513-96664A8B0DF5}" name="Colonne4195"/>
    <tableColumn id="4237" xr3:uid="{BC0A7DAC-76F0-47A3-A15F-71E1E09FDF5E}" name="Colonne4196"/>
    <tableColumn id="4238" xr3:uid="{F7BB9114-99F9-475B-B6D6-BB7D88E02BC5}" name="Colonne4197"/>
    <tableColumn id="4239" xr3:uid="{98A748BF-B024-4F7A-B000-92A51862ED11}" name="Colonne4198"/>
    <tableColumn id="4240" xr3:uid="{648616F9-4BA4-41C6-B4BD-653CB0620A87}" name="Colonne4199"/>
    <tableColumn id="4241" xr3:uid="{4E0B0ABF-486F-41C9-B419-F4F51D88F858}" name="Colonne4200"/>
    <tableColumn id="4242" xr3:uid="{0517B7DF-F829-4BCD-B191-EAB62A828BF0}" name="Colonne4201"/>
    <tableColumn id="4243" xr3:uid="{216F5E09-D112-4981-9EC6-4FD9D5628889}" name="Colonne4202"/>
    <tableColumn id="4244" xr3:uid="{F1B44514-B2C8-49DF-A85D-3CB4B131BFE7}" name="Colonne4203"/>
    <tableColumn id="4245" xr3:uid="{00848FA4-234B-4042-B3E5-89F03207A253}" name="Colonne4204"/>
    <tableColumn id="4246" xr3:uid="{6C6DCED0-4196-4F31-B8B9-3D1D5A6C1DE8}" name="Colonne4205"/>
    <tableColumn id="4247" xr3:uid="{CBD854B5-4B88-445E-A56F-EAD90B772EC7}" name="Colonne4206"/>
    <tableColumn id="4248" xr3:uid="{13E83A91-2DB6-49F9-8414-C05A44DF06E3}" name="Colonne4207"/>
    <tableColumn id="4249" xr3:uid="{BDABAEF4-946C-4F7F-9DBC-114389B04FC8}" name="Colonne4208"/>
    <tableColumn id="4250" xr3:uid="{FF57A371-42BD-4505-9BC1-4651EA3205FF}" name="Colonne4209"/>
    <tableColumn id="4251" xr3:uid="{9A7347AC-0015-4F0F-89F7-53BA36294024}" name="Colonne4210"/>
    <tableColumn id="4252" xr3:uid="{9377BF24-38D4-4A15-BC6A-10CA87E89180}" name="Colonne4211"/>
    <tableColumn id="4253" xr3:uid="{6E5FABDB-01F6-491B-9D26-9E324CEA363D}" name="Colonne4212"/>
    <tableColumn id="4254" xr3:uid="{82CCDEB6-BA9C-4355-B0BF-6D34658F3FC5}" name="Colonne4213"/>
    <tableColumn id="4255" xr3:uid="{DAB535E5-0158-4DDC-A857-D02DBC187003}" name="Colonne4214"/>
    <tableColumn id="4256" xr3:uid="{FFCB5A2F-AD13-4C14-934D-6541BB659230}" name="Colonne4215"/>
    <tableColumn id="4257" xr3:uid="{118DC422-8BE0-4364-A457-4E9FBF9F0305}" name="Colonne4216"/>
    <tableColumn id="4258" xr3:uid="{F55C354E-86BB-4B74-9F7B-D83AD1AC9CD9}" name="Colonne4217"/>
    <tableColumn id="4259" xr3:uid="{179394CF-A2C8-4617-A059-095B5F0CCB20}" name="Colonne4218"/>
    <tableColumn id="4260" xr3:uid="{BA12D1A4-5ECC-420E-819D-D441277D6303}" name="Colonne4219"/>
    <tableColumn id="4261" xr3:uid="{93D1E2B1-88F9-4BED-AF0D-EAA184BFC46C}" name="Colonne4220"/>
    <tableColumn id="4262" xr3:uid="{407CB25F-600B-468A-AFB5-FA2DCCDF28BA}" name="Colonne4221"/>
    <tableColumn id="4263" xr3:uid="{F71DB781-E450-4601-8EA4-AA4DAEC1E297}" name="Colonne4222"/>
    <tableColumn id="4264" xr3:uid="{85F43B24-E184-4787-B073-1ED9CA6941A9}" name="Colonne4223"/>
    <tableColumn id="4265" xr3:uid="{F92378D5-4FCF-4528-A6B2-9E16298C0B7E}" name="Colonne4224"/>
    <tableColumn id="4266" xr3:uid="{7380E212-4A2F-49B9-A6B8-4A4D9602E73E}" name="Colonne4225"/>
    <tableColumn id="4267" xr3:uid="{0D01CD6D-E9A7-4A82-8E3C-764A4A527E00}" name="Colonne4226"/>
    <tableColumn id="4268" xr3:uid="{0DA78973-B346-4351-8C4A-0FAE3736DB91}" name="Colonne4227"/>
    <tableColumn id="4269" xr3:uid="{E8010BD0-75BB-4737-AF3D-1E7EFE9AA3B4}" name="Colonne4228"/>
    <tableColumn id="4270" xr3:uid="{9C634DC2-B277-40C6-ACAE-B1A85CFD6038}" name="Colonne4229"/>
    <tableColumn id="4271" xr3:uid="{26796A24-3BFF-45F7-973B-E3C7E6C88645}" name="Colonne4230"/>
    <tableColumn id="4272" xr3:uid="{3113946B-CC58-46CA-8200-2A3F6ABBB5E2}" name="Colonne4231"/>
    <tableColumn id="4273" xr3:uid="{C2A1D6A3-C985-4FFB-BC6D-AA867233AB89}" name="Colonne4232"/>
    <tableColumn id="4274" xr3:uid="{1EB90BB3-2373-4C21-AB09-21DC2BAC6FF3}" name="Colonne4233"/>
    <tableColumn id="4275" xr3:uid="{BDDA0C0A-F88E-42AA-A74C-EE521BB5655F}" name="Colonne4234"/>
    <tableColumn id="4276" xr3:uid="{24A32C21-DB09-4383-BA6D-914C46FF7399}" name="Colonne4235"/>
    <tableColumn id="4277" xr3:uid="{98C40544-2D63-4DCD-94FD-B7B2B73B86C8}" name="Colonne4236"/>
    <tableColumn id="4278" xr3:uid="{07F7425A-1520-4FCB-A2DA-426C751628CB}" name="Colonne4237"/>
    <tableColumn id="4279" xr3:uid="{52B16FBD-1814-4BC9-876D-3F2BA8B81E04}" name="Colonne4238"/>
    <tableColumn id="4280" xr3:uid="{7B07AE77-A38B-4379-8F5B-1D0794F7BCE9}" name="Colonne4239"/>
    <tableColumn id="4281" xr3:uid="{C294AFD9-811E-45A9-94B9-B5ECA0921DD5}" name="Colonne4240"/>
    <tableColumn id="4282" xr3:uid="{F666E1CC-9962-4C6B-A019-11AF52F1EFC1}" name="Colonne4241"/>
    <tableColumn id="4283" xr3:uid="{91C5C426-7836-4897-B6FB-A163B308DCDF}" name="Colonne4242"/>
    <tableColumn id="4284" xr3:uid="{FE0DE11C-38F2-4DC6-A530-B1B701DC5ACE}" name="Colonne4243"/>
    <tableColumn id="4285" xr3:uid="{A3AAF47E-745E-46AA-A15E-1AD2E2912E56}" name="Colonne4244"/>
    <tableColumn id="4286" xr3:uid="{5564719E-CC99-46B6-994D-B47028E50B27}" name="Colonne4245"/>
    <tableColumn id="4287" xr3:uid="{8A0EB2FB-7AD6-428C-AC30-180FB0CA58BD}" name="Colonne4246"/>
    <tableColumn id="4288" xr3:uid="{562847F3-CEC8-472E-92EB-95D775AFFECB}" name="Colonne4247"/>
    <tableColumn id="4289" xr3:uid="{FFE28828-8C73-41B1-8790-CD71D7226FBE}" name="Colonne4248"/>
    <tableColumn id="4290" xr3:uid="{A013005D-AA7E-4E8A-AB91-BE302BE1D010}" name="Colonne4249"/>
    <tableColumn id="4291" xr3:uid="{A5007B79-7D41-4228-827F-2B7A7640A144}" name="Colonne4250"/>
    <tableColumn id="4292" xr3:uid="{55519F1E-A578-47BB-BC16-0D300445EEC8}" name="Colonne4251"/>
    <tableColumn id="4293" xr3:uid="{A28B7FF5-53A3-4FC9-86EB-EBFC59FD72A6}" name="Colonne4252"/>
    <tableColumn id="4294" xr3:uid="{3DA5E09B-EDDA-4BB7-8B9C-1F2A5ED25DDA}" name="Colonne4253"/>
    <tableColumn id="4295" xr3:uid="{C0256A86-018A-4CBA-A1E8-5D90FC78E390}" name="Colonne4254"/>
    <tableColumn id="4296" xr3:uid="{A17FD8FD-A7D4-4CCE-AF66-AB71B6B96437}" name="Colonne4255"/>
    <tableColumn id="4297" xr3:uid="{C2BEBE73-E239-47CC-88E9-3A47B5A0600E}" name="Colonne4256"/>
    <tableColumn id="4298" xr3:uid="{6C21BC21-81B4-4FC7-89F2-B18AACF6F1DD}" name="Colonne4257"/>
    <tableColumn id="4299" xr3:uid="{06D0FE27-E15B-4BB4-9123-146232788481}" name="Colonne4258"/>
    <tableColumn id="4300" xr3:uid="{B6F5A1A6-7C65-4A27-B145-CFD0FD3405B2}" name="Colonne4259"/>
    <tableColumn id="4301" xr3:uid="{DCB05D23-4579-4A30-A518-824F71246258}" name="Colonne4260"/>
    <tableColumn id="4302" xr3:uid="{229134CC-F781-4364-95A2-5946D9A806C5}" name="Colonne4261"/>
    <tableColumn id="4303" xr3:uid="{712E80A4-E939-430A-87E7-DB3E9272F863}" name="Colonne4262"/>
    <tableColumn id="4304" xr3:uid="{DA383BD0-E177-4F86-9347-354600F0332A}" name="Colonne4263"/>
    <tableColumn id="4305" xr3:uid="{395685A6-BD7F-4CE2-8333-CFC329D7D7D7}" name="Colonne4264"/>
    <tableColumn id="4306" xr3:uid="{BE4C419D-D00E-4C88-9A1F-A6E1E622AC61}" name="Colonne4265"/>
    <tableColumn id="4307" xr3:uid="{0DBDAA5F-F240-4378-9D85-7984AC82E371}" name="Colonne4266"/>
    <tableColumn id="4308" xr3:uid="{1ABF344B-57A0-4E7A-AE86-CD4872A848C1}" name="Colonne4267"/>
    <tableColumn id="4309" xr3:uid="{FBFC1249-EFA4-4390-9645-B09FFB583DF1}" name="Colonne4268"/>
    <tableColumn id="4310" xr3:uid="{2BDBB534-1CBB-4CC2-A904-3024042A896D}" name="Colonne4269"/>
    <tableColumn id="4311" xr3:uid="{803F70A1-6842-4BDD-B5B2-7ED6E7843971}" name="Colonne4270"/>
    <tableColumn id="4312" xr3:uid="{7EFA26F8-55DE-4231-AFF1-A4B6F16DD140}" name="Colonne4271"/>
    <tableColumn id="4313" xr3:uid="{4098DD60-17C8-41A6-8483-2E0C6D54B05B}" name="Colonne4272"/>
    <tableColumn id="4314" xr3:uid="{BD7F6032-CD82-4746-BCF7-00A09A4B93EF}" name="Colonne4273"/>
    <tableColumn id="4315" xr3:uid="{F18AB2CC-DE7A-4B6A-B299-B67EB403C0A6}" name="Colonne4274"/>
    <tableColumn id="4316" xr3:uid="{3444D683-57AA-4351-810E-091022389AE8}" name="Colonne4275"/>
    <tableColumn id="4317" xr3:uid="{6A12BEC1-CEC2-4299-BBD2-511B4B63F87B}" name="Colonne4276"/>
    <tableColumn id="4318" xr3:uid="{6E01818D-2B57-4032-8201-912B1CF1CBD2}" name="Colonne4277"/>
    <tableColumn id="4319" xr3:uid="{771A666B-4FF8-4F8F-B476-DC1C0EB9F28E}" name="Colonne4278"/>
    <tableColumn id="4320" xr3:uid="{0F01B9B6-4FF7-40D4-9639-C40636CD9A1B}" name="Colonne4279"/>
    <tableColumn id="4321" xr3:uid="{DAD7505C-684A-4625-98FB-512043F7E234}" name="Colonne4280"/>
    <tableColumn id="4322" xr3:uid="{14DE7148-8154-4417-B39B-B93C5F131B73}" name="Colonne4281"/>
    <tableColumn id="4323" xr3:uid="{6CBCE727-0404-4BFB-AE1A-C05C2DF4C00B}" name="Colonne4282"/>
    <tableColumn id="4324" xr3:uid="{9611B975-3343-4724-8B22-D41E017C1890}" name="Colonne4283"/>
    <tableColumn id="4325" xr3:uid="{1371B213-E5B7-445A-BA8E-3D2FE0ECF9BC}" name="Colonne4284"/>
    <tableColumn id="4326" xr3:uid="{050C27C7-0CD5-49CD-83B2-C93348067044}" name="Colonne4285"/>
    <tableColumn id="4327" xr3:uid="{957656BB-8556-4E38-817C-3ED8D8593E18}" name="Colonne4286"/>
    <tableColumn id="4328" xr3:uid="{8556F6D2-EF06-4A24-B7B5-B8B058F950B4}" name="Colonne4287"/>
    <tableColumn id="4329" xr3:uid="{98B4BEAF-C872-4302-8C03-07D9DD77FEDD}" name="Colonne4288"/>
    <tableColumn id="4330" xr3:uid="{DE38F5B9-F215-4DCA-8884-77E0CE3127D0}" name="Colonne4289"/>
    <tableColumn id="4331" xr3:uid="{8E6577FA-17E7-4127-AC25-27012205F358}" name="Colonne4290"/>
    <tableColumn id="4332" xr3:uid="{A0CE4A72-4AD2-4721-9DF9-08EB182B23FB}" name="Colonne4291"/>
    <tableColumn id="4333" xr3:uid="{3A572D75-79A1-411D-BD74-E2AEDE174F43}" name="Colonne4292"/>
    <tableColumn id="4334" xr3:uid="{86D56DBC-DD05-461E-8A44-2137B133359A}" name="Colonne4293"/>
    <tableColumn id="4335" xr3:uid="{687426D1-76BC-447E-B3A5-0674BAA234D5}" name="Colonne4294"/>
    <tableColumn id="4336" xr3:uid="{3C467D44-8698-4615-BC89-9E83EEE44D48}" name="Colonne4295"/>
    <tableColumn id="4337" xr3:uid="{D3D7EA66-825D-498C-8A68-8BC2E6DF377E}" name="Colonne4296"/>
    <tableColumn id="4338" xr3:uid="{6D2B4DA0-D61B-4F9C-9778-AE97312FC562}" name="Colonne4297"/>
    <tableColumn id="4339" xr3:uid="{0CD090FF-A20E-4497-BF67-5216017E5B4D}" name="Colonne4298"/>
    <tableColumn id="4340" xr3:uid="{E734DF9B-1DA7-4BE6-9F23-5BD74F5461DC}" name="Colonne4299"/>
    <tableColumn id="4341" xr3:uid="{EB368D2F-9184-402F-98D4-E4F5BE261B23}" name="Colonne4300"/>
    <tableColumn id="4342" xr3:uid="{1DF5AEB0-089C-4C3F-AD86-859948E38135}" name="Colonne4301"/>
    <tableColumn id="4343" xr3:uid="{5CB25EDB-B1FE-41A6-899A-6C45ABD1BD54}" name="Colonne4302"/>
    <tableColumn id="4344" xr3:uid="{D5BC436E-6679-4EBF-B1D7-CCFFEC0D7BE9}" name="Colonne4303"/>
    <tableColumn id="4345" xr3:uid="{D66F46AB-A68E-4A30-AEA5-E02041CC6141}" name="Colonne4304"/>
    <tableColumn id="4346" xr3:uid="{F3CC41D9-4EC1-43FE-AF6C-6E1B634659A1}" name="Colonne4305"/>
    <tableColumn id="4347" xr3:uid="{FFD2F950-D2E0-41A1-A7D5-6987B927F223}" name="Colonne4306"/>
    <tableColumn id="4348" xr3:uid="{B34C9C00-AD7D-4B8A-9E3F-45EF7F817013}" name="Colonne4307"/>
    <tableColumn id="4349" xr3:uid="{55774D56-B093-4D39-90D8-43DA915BA064}" name="Colonne4308"/>
    <tableColumn id="4350" xr3:uid="{06CE4E3B-E161-4B3D-BCBC-15EEA36D70F7}" name="Colonne4309"/>
    <tableColumn id="4351" xr3:uid="{672CE9B9-B796-4926-8720-1926A5729BA8}" name="Colonne4310"/>
    <tableColumn id="4352" xr3:uid="{1637A651-E93D-41A2-9130-79D3C19D382E}" name="Colonne4311"/>
    <tableColumn id="4353" xr3:uid="{5735C409-B6A6-4DAD-91EF-298D94177B85}" name="Colonne4312"/>
    <tableColumn id="4354" xr3:uid="{9C926474-3FAC-45CF-B5EB-BB1CC26B1AA3}" name="Colonne4313"/>
    <tableColumn id="4355" xr3:uid="{043C3A9A-E080-43DF-B765-EF52B60BE67B}" name="Colonne4314"/>
    <tableColumn id="4356" xr3:uid="{4C30EB8E-E697-4522-8675-1FE5A410CD44}" name="Colonne4315"/>
    <tableColumn id="4357" xr3:uid="{D94CF6DC-A73E-45C1-BE25-38AE1ABD31A2}" name="Colonne4316"/>
    <tableColumn id="4358" xr3:uid="{C2128FD7-7ED3-4FDB-8750-05492DA4859D}" name="Colonne4317"/>
    <tableColumn id="4359" xr3:uid="{31CE4C8E-2A3D-4E0D-A7B2-F12036393047}" name="Colonne4318"/>
    <tableColumn id="4360" xr3:uid="{FE99A460-0E56-41B3-A7D1-09693E9AF6A6}" name="Colonne4319"/>
    <tableColumn id="4361" xr3:uid="{C5EE20D3-89BE-46C1-8AC2-6B4AE8F988D3}" name="Colonne4320"/>
    <tableColumn id="4362" xr3:uid="{B7FB47B9-CFEB-4AB4-BB19-DED2BA28F187}" name="Colonne4321"/>
    <tableColumn id="4363" xr3:uid="{C7E931BA-EDE0-4438-B46B-D0B50BD63EBE}" name="Colonne4322"/>
    <tableColumn id="4364" xr3:uid="{56E2D65E-4370-4326-BC57-BA01360B19E9}" name="Colonne4323"/>
    <tableColumn id="4365" xr3:uid="{EFDA4954-E6CB-416B-AA9D-CD34FC980E92}" name="Colonne4324"/>
    <tableColumn id="4366" xr3:uid="{7224602A-AB3A-4F3A-BFA4-A843AD2AD655}" name="Colonne4325"/>
    <tableColumn id="4367" xr3:uid="{8BB72F35-2722-4E43-9415-EB519DA12334}" name="Colonne4326"/>
    <tableColumn id="4368" xr3:uid="{77085598-AF76-4CD6-A71E-B071ACAF4909}" name="Colonne4327"/>
    <tableColumn id="4369" xr3:uid="{1EAF09FC-2F34-4E12-86ED-481A1693CBDC}" name="Colonne4328"/>
    <tableColumn id="4370" xr3:uid="{50EEC44D-D909-48E6-8C56-FE74CA6AD0AC}" name="Colonne4329"/>
    <tableColumn id="4371" xr3:uid="{1F780746-9FD2-40F2-9A0A-AB097ABD27B4}" name="Colonne4330"/>
    <tableColumn id="4372" xr3:uid="{9EF5F1CB-BE74-4FD4-93E3-9998EC514A89}" name="Colonne4331"/>
    <tableColumn id="4373" xr3:uid="{7354ADED-7F5C-4016-B3D2-4219C11221FC}" name="Colonne4332"/>
    <tableColumn id="4374" xr3:uid="{8F768872-F55F-4E54-9D77-15D20EA45949}" name="Colonne4333"/>
    <tableColumn id="4375" xr3:uid="{A9FAF41A-8F78-41FC-8C76-247A2CBB0D79}" name="Colonne4334"/>
    <tableColumn id="4376" xr3:uid="{8CC50252-1858-447A-B437-9F0DECA0928E}" name="Colonne4335"/>
    <tableColumn id="4377" xr3:uid="{0ECAD8AF-AA24-4E81-9F3B-EE2ABB905585}" name="Colonne4336"/>
    <tableColumn id="4378" xr3:uid="{7F9AF5EF-8258-4726-B0B0-06851E2C241F}" name="Colonne4337"/>
    <tableColumn id="4379" xr3:uid="{60C5C0CF-949D-4772-9F96-3426AF7705A3}" name="Colonne4338"/>
    <tableColumn id="4380" xr3:uid="{E644FAEC-0E94-428D-AB98-CB25415EAE2A}" name="Colonne4339"/>
    <tableColumn id="4381" xr3:uid="{8D294807-5771-4386-9719-5933FE1C83F4}" name="Colonne4340"/>
    <tableColumn id="4382" xr3:uid="{9716D99A-6AEB-4061-BE86-3B77E13D8952}" name="Colonne4341"/>
    <tableColumn id="4383" xr3:uid="{6C962D18-1702-44F3-A6AD-66A69C4E9095}" name="Colonne4342"/>
    <tableColumn id="4384" xr3:uid="{2E666915-5680-4C5C-BB1E-CE2E5F7E4C6F}" name="Colonne4343"/>
    <tableColumn id="4385" xr3:uid="{01616DB4-41DD-4B49-B61A-F7FEC8DBC383}" name="Colonne4344"/>
    <tableColumn id="4386" xr3:uid="{5A412D28-C546-4F93-8A29-E5D882A51A93}" name="Colonne4345"/>
    <tableColumn id="4387" xr3:uid="{220CBA2B-EE3C-4C80-B841-9AF1ABCF3955}" name="Colonne4346"/>
    <tableColumn id="4388" xr3:uid="{DE199726-ED54-4175-8D23-DAD7BA0FB51A}" name="Colonne4347"/>
    <tableColumn id="4389" xr3:uid="{EA2AC7C5-65D0-4321-9137-01110E327297}" name="Colonne4348"/>
    <tableColumn id="4390" xr3:uid="{579B6B86-1ACC-4229-947D-D108756546AC}" name="Colonne4349"/>
    <tableColumn id="4391" xr3:uid="{B317BB7B-0329-4C95-A4E1-FE616538236E}" name="Colonne4350"/>
    <tableColumn id="4392" xr3:uid="{22EEBBE3-0C1B-4295-9F81-57DBBB57DB83}" name="Colonne4351"/>
    <tableColumn id="4393" xr3:uid="{92BE378F-35B8-492E-9614-BDBF9E0B80EF}" name="Colonne4352"/>
    <tableColumn id="4394" xr3:uid="{2D712E43-7823-4BA9-B5C1-EC5926854E69}" name="Colonne4353"/>
    <tableColumn id="4395" xr3:uid="{4B35D780-5160-4A22-9664-571D6A6C1DFA}" name="Colonne4354"/>
    <tableColumn id="4396" xr3:uid="{90B4B343-FA21-46A2-B568-143CC742BC25}" name="Colonne4355"/>
    <tableColumn id="4397" xr3:uid="{4B786965-390C-48B4-8836-8B3A6C432430}" name="Colonne4356"/>
    <tableColumn id="4398" xr3:uid="{6B917867-108C-4E8B-9292-414F138085AE}" name="Colonne4357"/>
    <tableColumn id="4399" xr3:uid="{C8DF467E-D05E-4B72-892D-6BF243A7910F}" name="Colonne4358"/>
    <tableColumn id="4400" xr3:uid="{545EFFC9-77BC-46A9-A187-481037949619}" name="Colonne4359"/>
    <tableColumn id="4401" xr3:uid="{B1204BD9-8C37-40F1-8226-668696AB61DA}" name="Colonne4360"/>
    <tableColumn id="4402" xr3:uid="{B4627EA1-502B-4B31-9B75-AD5630F2248E}" name="Colonne4361"/>
    <tableColumn id="4403" xr3:uid="{DB59DF38-445F-4A85-BC48-BA8EAB21548B}" name="Colonne4362"/>
    <tableColumn id="4404" xr3:uid="{A94E5CAE-9184-4C57-BB8A-046D66B062B5}" name="Colonne4363"/>
    <tableColumn id="4405" xr3:uid="{C39EE0D2-0CEB-40D8-8472-C3466DDDA6D1}" name="Colonne4364"/>
    <tableColumn id="4406" xr3:uid="{9EF941BA-C75B-42E2-9719-28E2D6CFF1D9}" name="Colonne4365"/>
    <tableColumn id="4407" xr3:uid="{85EF41BC-C1A6-4DEE-A7C2-0643208CC956}" name="Colonne4366"/>
    <tableColumn id="4408" xr3:uid="{B3414AEB-1CCE-4B3A-84CD-73E5CCF3E977}" name="Colonne4367"/>
    <tableColumn id="4409" xr3:uid="{389F7EB6-0764-4EC0-8BDB-B738A674E42A}" name="Colonne4368"/>
    <tableColumn id="4410" xr3:uid="{73A55ED0-1659-4D44-8F72-6EF7E8B7DFBC}" name="Colonne4369"/>
    <tableColumn id="4411" xr3:uid="{A60CDD92-9FA5-4940-93E2-9D58E0BD7C68}" name="Colonne4370"/>
    <tableColumn id="4412" xr3:uid="{5357BD89-1DB6-411B-8042-F06233B7720B}" name="Colonne4371"/>
    <tableColumn id="4413" xr3:uid="{17A6CE35-BA0A-46EB-9790-F35CAF0E384C}" name="Colonne4372"/>
    <tableColumn id="4414" xr3:uid="{96F37541-4AEB-4644-8060-C7153C650800}" name="Colonne4373"/>
    <tableColumn id="4415" xr3:uid="{36CA8817-124D-4E3D-80E6-BB27CB5959ED}" name="Colonne4374"/>
    <tableColumn id="4416" xr3:uid="{CB4D0C48-5DD9-4382-A9C5-8E5D61EB9BB7}" name="Colonne4375"/>
    <tableColumn id="4417" xr3:uid="{73E87BCA-CE1B-4ACB-AE8F-ED1BCDAC7074}" name="Colonne4376"/>
    <tableColumn id="4418" xr3:uid="{269FFD34-675D-4C4A-B3F7-9304C3D89358}" name="Colonne4377"/>
    <tableColumn id="4419" xr3:uid="{89B0A77E-BD2B-4C7D-A0A8-5EAF9EC5BA79}" name="Colonne4378"/>
    <tableColumn id="4420" xr3:uid="{C86B7CF2-B9D9-421B-924C-0BE27B53FDB7}" name="Colonne4379"/>
    <tableColumn id="4421" xr3:uid="{CCD90754-89F1-4C90-BE4F-679C279A9529}" name="Colonne4380"/>
    <tableColumn id="4422" xr3:uid="{13649234-5529-4EA7-A28E-A880642A7B62}" name="Colonne4381"/>
    <tableColumn id="4423" xr3:uid="{A7775EDD-8AF2-4CD4-9446-DCA16D5A730A}" name="Colonne4382"/>
    <tableColumn id="4424" xr3:uid="{9A8AD348-C6EA-419C-83AE-0A8611237C34}" name="Colonne4383"/>
    <tableColumn id="4425" xr3:uid="{3CE53487-0F04-4DF9-BBAD-B5778FDD5D02}" name="Colonne4384"/>
    <tableColumn id="4426" xr3:uid="{B73E0E32-192B-4EEC-8EA6-03146A96911A}" name="Colonne4385"/>
    <tableColumn id="4427" xr3:uid="{79392CB2-FECF-429B-8EBC-929DE96A9742}" name="Colonne4386"/>
    <tableColumn id="4428" xr3:uid="{E44FBE15-DF55-4444-8796-4DF9462D0917}" name="Colonne4387"/>
    <tableColumn id="4429" xr3:uid="{24C5CB60-D80E-4F7A-A60E-8B6345F1D141}" name="Colonne4388"/>
    <tableColumn id="4430" xr3:uid="{49D52656-E96A-41DC-BF20-4CD3DC248D4B}" name="Colonne4389"/>
    <tableColumn id="4431" xr3:uid="{DE7C8E05-DFB2-4CB6-B59D-788DF7F5DBA7}" name="Colonne4390"/>
    <tableColumn id="4432" xr3:uid="{FE76CF47-8ED1-4313-85FF-51A0E8751E76}" name="Colonne4391"/>
    <tableColumn id="4433" xr3:uid="{E17FC508-B87D-4573-9535-423CD42906CD}" name="Colonne4392"/>
    <tableColumn id="4434" xr3:uid="{DA771630-A0B9-4AF0-B7A2-3F6689CC8FF1}" name="Colonne4393"/>
    <tableColumn id="4435" xr3:uid="{59D5D81A-BE74-433D-88E1-32960C7C977F}" name="Colonne4394"/>
    <tableColumn id="4436" xr3:uid="{3E9C6993-3F81-4B01-B73E-7A07D45643DA}" name="Colonne4395"/>
    <tableColumn id="4437" xr3:uid="{4D099D23-9CE6-4919-9BDD-615F913B7880}" name="Colonne4396"/>
    <tableColumn id="4438" xr3:uid="{222E5873-64E4-446F-AA46-FA0D46F93A6A}" name="Colonne4397"/>
    <tableColumn id="4439" xr3:uid="{88A25E89-C934-40BB-8119-93B73007CFA2}" name="Colonne4398"/>
    <tableColumn id="4440" xr3:uid="{4DD9E493-DF0B-488E-A504-32FE9854DFA6}" name="Colonne4399"/>
    <tableColumn id="4441" xr3:uid="{EDE588BB-4D66-459B-8762-291A35B51644}" name="Colonne4400"/>
    <tableColumn id="4442" xr3:uid="{82AF2F87-6EEC-4A1E-9777-93F1C6296589}" name="Colonne4401"/>
    <tableColumn id="4443" xr3:uid="{025B1080-45C1-441C-9427-3FD2F6788E23}" name="Colonne4402"/>
    <tableColumn id="4444" xr3:uid="{F28C9E05-9D56-49A2-8C92-7D3AEF939A98}" name="Colonne4403"/>
    <tableColumn id="4445" xr3:uid="{27C70FBF-E399-4F5A-A5FE-9D9DC7360F46}" name="Colonne4404"/>
    <tableColumn id="4446" xr3:uid="{78E44BEF-6023-427B-87A7-5CC6090BD381}" name="Colonne4405"/>
    <tableColumn id="4447" xr3:uid="{624B18D9-AC12-4769-9B57-F00EC2328076}" name="Colonne4406"/>
    <tableColumn id="4448" xr3:uid="{2AA66F3D-5587-4917-B2ED-D1375AA115E2}" name="Colonne4407"/>
    <tableColumn id="4449" xr3:uid="{F06B164E-37D5-46D1-BB43-E8B6BAFF2BDC}" name="Colonne4408"/>
    <tableColumn id="4450" xr3:uid="{C89D9C6F-2F24-4CB6-B032-C8FE9A481EC0}" name="Colonne4409"/>
    <tableColumn id="4451" xr3:uid="{4FA22AC5-96EC-4E24-808F-6EE81D77054E}" name="Colonne4410"/>
    <tableColumn id="4452" xr3:uid="{A8465A3D-F140-49F0-99DD-814B3E769BF4}" name="Colonne4411"/>
    <tableColumn id="4453" xr3:uid="{C099B7F2-8461-4FB8-919A-149DC7B4224B}" name="Colonne4412"/>
    <tableColumn id="4454" xr3:uid="{F31DF742-021E-4474-9CB7-A0A2A8A028C8}" name="Colonne4413"/>
    <tableColumn id="4455" xr3:uid="{D36AE212-6273-476E-A956-55A72B484914}" name="Colonne4414"/>
    <tableColumn id="4456" xr3:uid="{4C6753D0-EC9F-410D-9D3C-7255518EB58B}" name="Colonne4415"/>
    <tableColumn id="4457" xr3:uid="{279F6E1D-7043-4FF6-9265-008CCEAB28E5}" name="Colonne4416"/>
    <tableColumn id="4458" xr3:uid="{F7C75CFB-FCC9-4F42-A728-D1A39309E7DB}" name="Colonne4417"/>
    <tableColumn id="4459" xr3:uid="{212AE620-A928-43A5-8E71-8A27559EB6CE}" name="Colonne4418"/>
    <tableColumn id="4460" xr3:uid="{B690318E-B135-422E-A90C-FD9F972796BF}" name="Colonne4419"/>
    <tableColumn id="4461" xr3:uid="{E4F0115C-CAE5-4F64-BB18-B46CE0F275B1}" name="Colonne4420"/>
    <tableColumn id="4462" xr3:uid="{C8D33CC2-D37F-4DAC-AF5F-EEE08B7D0D07}" name="Colonne4421"/>
    <tableColumn id="4463" xr3:uid="{5ED3D694-A1CB-4286-8FCB-AF137A2CE15F}" name="Colonne4422"/>
    <tableColumn id="4464" xr3:uid="{D1960A21-C4C7-4008-8797-C68EDEA70446}" name="Colonne4423"/>
    <tableColumn id="4465" xr3:uid="{FE25AD82-3248-491B-B384-339499406CB1}" name="Colonne4424"/>
    <tableColumn id="4466" xr3:uid="{67F37061-B2FA-4BBA-9B08-4B6F1C4339AF}" name="Colonne4425"/>
    <tableColumn id="4467" xr3:uid="{FD8B09B0-32B0-4E89-9EEF-D12513C65917}" name="Colonne4426"/>
    <tableColumn id="4468" xr3:uid="{DD3C8933-210C-4936-85C6-C37C161F2906}" name="Colonne4427"/>
    <tableColumn id="4469" xr3:uid="{54424E5B-A049-4EB6-9846-EEE3234B0F33}" name="Colonne4428"/>
    <tableColumn id="4470" xr3:uid="{565A3987-2F4C-4328-A307-46F06D25F7F8}" name="Colonne4429"/>
    <tableColumn id="4471" xr3:uid="{427BD511-E47A-458F-937C-23D9A7807206}" name="Colonne4430"/>
    <tableColumn id="4472" xr3:uid="{2848A686-A6D2-4CB3-8FB1-477FA9BB80A8}" name="Colonne4431"/>
    <tableColumn id="4473" xr3:uid="{A715B9CF-AB96-4B02-B38A-E22C39EB3BAB}" name="Colonne4432"/>
    <tableColumn id="4474" xr3:uid="{D2BDBB5F-5A88-44DF-957D-4958D6E6E5AD}" name="Colonne4433"/>
    <tableColumn id="4475" xr3:uid="{B3EB2348-808E-4AC8-83B5-65E66843763F}" name="Colonne4434"/>
    <tableColumn id="4476" xr3:uid="{40CFCEB9-C7DD-4362-89BC-4E18ACF8C5BF}" name="Colonne4435"/>
    <tableColumn id="4477" xr3:uid="{0D63124F-B225-447E-8E37-4E1040C9F060}" name="Colonne4436"/>
    <tableColumn id="4478" xr3:uid="{01AF7DED-E1D7-4549-8DA1-933B0C16AB94}" name="Colonne4437"/>
    <tableColumn id="4479" xr3:uid="{30AD85C8-CFA7-4162-BF0F-6D1B57985048}" name="Colonne4438"/>
    <tableColumn id="4480" xr3:uid="{0BDCBBAE-A91F-4C96-AB94-583C2FB4EA8B}" name="Colonne4439"/>
    <tableColumn id="4481" xr3:uid="{7457D4F5-C472-4A6F-AE25-ECFD8378D64C}" name="Colonne4440"/>
    <tableColumn id="4482" xr3:uid="{F86179A0-875F-43AB-A7CB-322354FD815E}" name="Colonne4441"/>
    <tableColumn id="4483" xr3:uid="{E7A9D97C-1B25-4485-AF72-7B62B3C590E0}" name="Colonne4442"/>
    <tableColumn id="4484" xr3:uid="{16E0B4F7-B837-49E5-B6B0-48E1CEE33932}" name="Colonne4443"/>
    <tableColumn id="4485" xr3:uid="{7C4432EC-131F-4878-99CC-5FA2A92D78A3}" name="Colonne4444"/>
    <tableColumn id="4486" xr3:uid="{B88F9294-0487-409C-A72A-36205B1B64D8}" name="Colonne4445"/>
    <tableColumn id="4487" xr3:uid="{52ABC462-9C03-46A3-851A-FD097AB7F16A}" name="Colonne4446"/>
    <tableColumn id="4488" xr3:uid="{2833D556-D7A0-4FDD-A81B-43A4262E960F}" name="Colonne4447"/>
    <tableColumn id="4489" xr3:uid="{EE6B4420-E0B0-4E81-8ED1-029535E9B32B}" name="Colonne4448"/>
    <tableColumn id="4490" xr3:uid="{9A6AC783-614A-477B-8B14-08CA1A23D581}" name="Colonne4449"/>
    <tableColumn id="4491" xr3:uid="{522574A4-72A1-4CF9-9578-57E72DC99C6A}" name="Colonne4450"/>
    <tableColumn id="4492" xr3:uid="{CDA36E56-0EAE-4A26-BBD7-364EAC24EDA1}" name="Colonne4451"/>
    <tableColumn id="4493" xr3:uid="{4F3EBE1E-E0B1-4B23-891E-35C0267D68C5}" name="Colonne4452"/>
    <tableColumn id="4494" xr3:uid="{7271E579-DA6C-4CED-A26F-8076691C724F}" name="Colonne4453"/>
    <tableColumn id="4495" xr3:uid="{DEA3B6A0-3A53-42F7-8E89-A9C3CA4F14C5}" name="Colonne4454"/>
    <tableColumn id="4496" xr3:uid="{6C73C5F0-406B-4CD3-A809-35486CC63F23}" name="Colonne4455"/>
    <tableColumn id="4497" xr3:uid="{618FEAF0-8A86-4833-A1D6-F09DAA7B399E}" name="Colonne4456"/>
    <tableColumn id="4498" xr3:uid="{D9ACAAF4-880D-4649-BDAA-EE4B1D65B2AC}" name="Colonne4457"/>
    <tableColumn id="4499" xr3:uid="{260AC077-8D94-4B45-8436-6B724657CBBF}" name="Colonne4458"/>
    <tableColumn id="4500" xr3:uid="{2A53FCE4-7F25-4117-B2A5-AED93B4438D9}" name="Colonne4459"/>
    <tableColumn id="4501" xr3:uid="{02EB5B01-E00F-4AF9-B408-42DBCCE40AF1}" name="Colonne4460"/>
    <tableColumn id="4502" xr3:uid="{BF132878-1619-49D0-BA24-E22FEB4FEFEE}" name="Colonne4461"/>
    <tableColumn id="4503" xr3:uid="{B5E6A183-C807-49CD-A68F-C36CFDF6A11F}" name="Colonne4462"/>
    <tableColumn id="4504" xr3:uid="{8E9E02BD-FE1D-4505-A712-FE4DBDDF39FA}" name="Colonne4463"/>
    <tableColumn id="4505" xr3:uid="{912671EE-0510-4E45-90AF-D862287DEF40}" name="Colonne4464"/>
    <tableColumn id="4506" xr3:uid="{CA571DFF-BAE2-4083-B5E6-C8D52FD14851}" name="Colonne4465"/>
    <tableColumn id="4507" xr3:uid="{6976FF45-8A9B-41A0-8202-F69A3093F74F}" name="Colonne4466"/>
    <tableColumn id="4508" xr3:uid="{4DDF7BD2-A8A9-4697-AFFC-D000F38B9838}" name="Colonne4467"/>
    <tableColumn id="4509" xr3:uid="{E99E8781-A36B-4C6E-A2D9-5865234F001F}" name="Colonne4468"/>
    <tableColumn id="4510" xr3:uid="{47AA5E31-C72E-44E6-A8E8-51A9887CF7AB}" name="Colonne4469"/>
    <tableColumn id="4511" xr3:uid="{58C9A983-DE26-4D89-9055-E8EB2010B2A2}" name="Colonne4470"/>
    <tableColumn id="4512" xr3:uid="{5129C5BD-74B5-4DB1-A18E-A4C3B8B0C3C0}" name="Colonne4471"/>
    <tableColumn id="4513" xr3:uid="{3ACB8188-1CA0-4A6C-9F63-DEC956B83182}" name="Colonne4472"/>
    <tableColumn id="4514" xr3:uid="{070DFCBE-16AF-436B-9172-6F80E227602F}" name="Colonne4473"/>
    <tableColumn id="4515" xr3:uid="{93312A82-370F-4506-8791-E61B6748D7FA}" name="Colonne4474"/>
    <tableColumn id="4516" xr3:uid="{508538C0-6A04-4EF8-B9C9-422F5C59558E}" name="Colonne4475"/>
    <tableColumn id="4517" xr3:uid="{6D678FA0-FA42-4A21-A5F0-1485E94F36D6}" name="Colonne4476"/>
    <tableColumn id="4518" xr3:uid="{18BBD67E-0EFC-473D-AF68-F562A912D4BA}" name="Colonne4477"/>
    <tableColumn id="4519" xr3:uid="{F555F4C1-0C0D-4216-A94F-6967BC59CEE1}" name="Colonne4478"/>
    <tableColumn id="4520" xr3:uid="{5FC7BED4-D00B-4602-BE97-D3E3D516F953}" name="Colonne4479"/>
    <tableColumn id="4521" xr3:uid="{A1C7D13C-0F0B-4D2C-8662-7203EB0C8D6C}" name="Colonne4480"/>
    <tableColumn id="4522" xr3:uid="{8B375EBF-BCA7-45B1-B6E5-0B35F2D929EE}" name="Colonne4481"/>
    <tableColumn id="4523" xr3:uid="{D5486959-CD0E-46BE-B927-F7A4D3294553}" name="Colonne4482"/>
    <tableColumn id="4524" xr3:uid="{4814D4DC-3C94-47CE-9EB3-57E594473AAF}" name="Colonne4483"/>
    <tableColumn id="4525" xr3:uid="{81BB9639-CDA2-4EE8-9BC6-5ACC7748627A}" name="Colonne4484"/>
    <tableColumn id="4526" xr3:uid="{AB25F902-8E66-4CF8-84E1-8192E65F195D}" name="Colonne4485"/>
    <tableColumn id="4527" xr3:uid="{15FA0FF4-97C1-452A-B961-1448938F45A3}" name="Colonne4486"/>
    <tableColumn id="4528" xr3:uid="{38B28858-D043-44C8-ACE5-A8EB11398676}" name="Colonne4487"/>
    <tableColumn id="4529" xr3:uid="{92C2981C-A0EC-47FE-AE09-20AB6685EB8D}" name="Colonne4488"/>
    <tableColumn id="4530" xr3:uid="{3404DECF-9762-43A9-B47E-665B8473DCBB}" name="Colonne4489"/>
    <tableColumn id="4531" xr3:uid="{060B16BF-D11C-4282-8305-2CB33CC6166B}" name="Colonne4490"/>
    <tableColumn id="4532" xr3:uid="{00037FBD-5B7D-44FF-AB0E-959B1EA5A937}" name="Colonne4491"/>
    <tableColumn id="4533" xr3:uid="{9219E522-5F98-4F4C-BC07-DFA7CAAF6C01}" name="Colonne4492"/>
    <tableColumn id="4534" xr3:uid="{85730DDA-3644-40F5-AE75-488BFAF78231}" name="Colonne4493"/>
    <tableColumn id="4535" xr3:uid="{45122943-9FC5-461F-9439-4C875738790E}" name="Colonne4494"/>
    <tableColumn id="4536" xr3:uid="{B8494060-77C1-4A29-9C6E-64762B1BFFCF}" name="Colonne4495"/>
    <tableColumn id="4537" xr3:uid="{AB3178D7-135F-44EE-A908-5797501613E4}" name="Colonne4496"/>
    <tableColumn id="4538" xr3:uid="{469036F4-D171-4C01-BD0B-75EACC3897D1}" name="Colonne4497"/>
    <tableColumn id="4539" xr3:uid="{D3C1B873-6F96-4F15-8888-672E9A3C87AF}" name="Colonne4498"/>
    <tableColumn id="4540" xr3:uid="{F8B58610-C4C3-436F-976E-08463451D547}" name="Colonne4499"/>
    <tableColumn id="4541" xr3:uid="{38D80BCC-414D-4C52-8296-4FCFD9552029}" name="Colonne4500"/>
    <tableColumn id="4542" xr3:uid="{28672DDA-1376-423D-9EAF-C3FF45D9D23A}" name="Colonne4501"/>
    <tableColumn id="4543" xr3:uid="{E0322D89-FDAD-4194-8327-22F0B6F0B2A5}" name="Colonne4502"/>
    <tableColumn id="4544" xr3:uid="{4323EF58-AB4A-4BEC-BA46-37096751AC52}" name="Colonne4503"/>
    <tableColumn id="4545" xr3:uid="{36043824-7059-4DF1-B263-E503168DE4A2}" name="Colonne4504"/>
    <tableColumn id="4546" xr3:uid="{B5485CF5-8A8A-45E3-8CB9-886F5137D1C4}" name="Colonne4505"/>
    <tableColumn id="4547" xr3:uid="{57F1FC08-D840-44D1-A66B-17D3AF4AE8BE}" name="Colonne4506"/>
    <tableColumn id="4548" xr3:uid="{F0496D32-4081-4A6C-B66A-40EF4F7F548B}" name="Colonne4507"/>
    <tableColumn id="4549" xr3:uid="{AEFA614F-ABA9-4997-B65B-BF748227A32D}" name="Colonne4508"/>
    <tableColumn id="4550" xr3:uid="{53774287-509A-437F-8FD4-46CDD0EA639A}" name="Colonne4509"/>
    <tableColumn id="4551" xr3:uid="{E8BCBF4B-4EE7-49CE-B1FA-F07A8D2F7271}" name="Colonne4510"/>
    <tableColumn id="4552" xr3:uid="{A6A0325C-FA8B-4B6B-9D78-5DC0D0D5D6E5}" name="Colonne4511"/>
    <tableColumn id="4553" xr3:uid="{B94518EB-0E41-4BE6-B45B-584477794F11}" name="Colonne4512"/>
    <tableColumn id="4554" xr3:uid="{119F33A4-3260-4854-80E5-B78B7A354425}" name="Colonne4513"/>
    <tableColumn id="4555" xr3:uid="{765F04B6-1FFF-40B9-8317-5CE04A77BE5B}" name="Colonne4514"/>
    <tableColumn id="4556" xr3:uid="{9C72A991-83BF-4D59-952C-4D86BEC69330}" name="Colonne4515"/>
    <tableColumn id="4557" xr3:uid="{E8C278E1-E115-4722-BC19-8C258E1A1DDB}" name="Colonne4516"/>
    <tableColumn id="4558" xr3:uid="{F8D157AC-D014-4A9B-A849-9D151B72EB23}" name="Colonne4517"/>
    <tableColumn id="4559" xr3:uid="{05F32F88-7E80-4772-B7AF-0EF14371C7CE}" name="Colonne4518"/>
    <tableColumn id="4560" xr3:uid="{D7C1DD82-FF26-419A-B1FC-38B4E7C05F2D}" name="Colonne4519"/>
    <tableColumn id="4561" xr3:uid="{9EB186BA-E675-4882-925F-5F3137E9238C}" name="Colonne4520"/>
    <tableColumn id="4562" xr3:uid="{02B7E615-27E3-46C4-A6AE-6CBD7FD660C8}" name="Colonne4521"/>
    <tableColumn id="4563" xr3:uid="{BFEE01EC-49BB-4880-B21A-A84C63A6395D}" name="Colonne4522"/>
    <tableColumn id="4564" xr3:uid="{D8C0C9DF-F5F1-49F6-A90C-A5CCE5B83DD1}" name="Colonne4523"/>
    <tableColumn id="4565" xr3:uid="{CDD80346-EBA4-4595-940E-300AB55BF551}" name="Colonne4524"/>
    <tableColumn id="4566" xr3:uid="{07E62B63-792F-4523-A203-A4DEA396CB87}" name="Colonne4525"/>
    <tableColumn id="4567" xr3:uid="{1E20F631-C73A-4005-9EE8-AF80F27CD31E}" name="Colonne4526"/>
    <tableColumn id="4568" xr3:uid="{45271E7C-E57F-407F-BB79-F1C463673DC2}" name="Colonne4527"/>
    <tableColumn id="4569" xr3:uid="{803376B0-0B50-4A7C-A91A-C53EE43ABE87}" name="Colonne4528"/>
    <tableColumn id="4570" xr3:uid="{2C4EC3E4-A24F-4E48-AAC5-0A5AD20D4157}" name="Colonne4529"/>
    <tableColumn id="4571" xr3:uid="{F1EBEE5E-47BB-4548-89FF-4226FD095F7D}" name="Colonne4530"/>
    <tableColumn id="4572" xr3:uid="{8ED182EE-E5D9-41B7-A71F-E58877D51000}" name="Colonne4531"/>
    <tableColumn id="4573" xr3:uid="{A6183108-8C07-43D9-A1E7-D71E5FBF1313}" name="Colonne4532"/>
    <tableColumn id="4574" xr3:uid="{85E9896F-0144-44DC-A5F8-B9726EB94336}" name="Colonne4533"/>
    <tableColumn id="4575" xr3:uid="{35EE39AB-63FE-4558-B9B0-AC719F482A27}" name="Colonne4534"/>
    <tableColumn id="4576" xr3:uid="{A08E6389-C8AE-4E6C-B314-591DE72F0786}" name="Colonne4535"/>
    <tableColumn id="4577" xr3:uid="{963CCA5C-2D6D-4AA8-A751-C00BDBF5FAC6}" name="Colonne4536"/>
    <tableColumn id="4578" xr3:uid="{30CFF43B-88CD-49F4-AFE9-B588EE92EEDF}" name="Colonne4537"/>
    <tableColumn id="4579" xr3:uid="{E535030D-AD86-498F-912F-77DA836D2C52}" name="Colonne4538"/>
    <tableColumn id="4580" xr3:uid="{EF72530B-6057-4ACB-90FE-18A49113CD9C}" name="Colonne4539"/>
    <tableColumn id="4581" xr3:uid="{35DADD16-801A-4FAE-AD39-26F5AAC0D3B9}" name="Colonne4540"/>
    <tableColumn id="4582" xr3:uid="{CED09BA4-D6CA-4163-8B2B-87D2736F4AAD}" name="Colonne4541"/>
    <tableColumn id="4583" xr3:uid="{6D463FB4-2DA6-4D2F-8DA9-7AC471DC7E77}" name="Colonne4542"/>
    <tableColumn id="4584" xr3:uid="{ACB83CF8-2EC8-4AD8-A054-E2FFDA57BB73}" name="Colonne4543"/>
    <tableColumn id="4585" xr3:uid="{1D400364-EE17-4089-BD16-E92234A03662}" name="Colonne4544"/>
    <tableColumn id="4586" xr3:uid="{1FB4244A-37F8-4122-BEEC-B58555E218B4}" name="Colonne4545"/>
    <tableColumn id="4587" xr3:uid="{39ABD81E-266C-4445-918F-27379DB7B9CA}" name="Colonne4546"/>
    <tableColumn id="4588" xr3:uid="{09E42A96-38BD-400B-8089-2F94AD811B7B}" name="Colonne4547"/>
    <tableColumn id="4589" xr3:uid="{4041E5B4-52F0-4790-8BAB-4F62E13610B1}" name="Colonne4548"/>
    <tableColumn id="4590" xr3:uid="{EE1BD461-C19D-4552-83F9-E21FF5A9FD6A}" name="Colonne4549"/>
    <tableColumn id="4591" xr3:uid="{3306851D-46F4-4012-B279-064A713CBE01}" name="Colonne4550"/>
    <tableColumn id="4592" xr3:uid="{04478CE3-8392-4A75-840E-CD816059FF95}" name="Colonne4551"/>
    <tableColumn id="4593" xr3:uid="{EE9F8D12-96E1-4798-BAA9-503CE8319B0B}" name="Colonne4552"/>
    <tableColumn id="4594" xr3:uid="{3924B83D-7EA9-4C28-A776-AB9A81B49E42}" name="Colonne4553"/>
    <tableColumn id="4595" xr3:uid="{A2FE6863-155C-4E03-A95F-4388FDBFB005}" name="Colonne4554"/>
    <tableColumn id="4596" xr3:uid="{4B509D0A-16D5-4FAC-B9E7-E53A4C90472D}" name="Colonne4555"/>
    <tableColumn id="4597" xr3:uid="{CCC90DF6-2B55-4331-814E-672B60DE3516}" name="Colonne4556"/>
    <tableColumn id="4598" xr3:uid="{64F660F8-311D-46ED-9625-BDAD5A4B806E}" name="Colonne4557"/>
    <tableColumn id="4599" xr3:uid="{96943A01-4B6B-485F-8BF8-17756CC5BFD3}" name="Colonne4558"/>
    <tableColumn id="4600" xr3:uid="{D1E59250-77EB-41D6-99FF-A9D749C59CD9}" name="Colonne4559"/>
    <tableColumn id="4601" xr3:uid="{FED91D31-ED29-4397-A6A9-DA58972B7981}" name="Colonne4560"/>
    <tableColumn id="4602" xr3:uid="{ACB07253-CC6D-43F9-A67A-8B7B6CF061C1}" name="Colonne4561"/>
    <tableColumn id="4603" xr3:uid="{48DDBAD8-5BAE-4C77-AC36-874A5A220500}" name="Colonne4562"/>
    <tableColumn id="4604" xr3:uid="{5ACF0C6D-EEE8-4273-A808-7283F819E4CC}" name="Colonne4563"/>
    <tableColumn id="4605" xr3:uid="{6B74B62B-FAFB-4EB2-B02E-02E602E6B253}" name="Colonne4564"/>
    <tableColumn id="4606" xr3:uid="{AD11578E-04A6-4942-9B79-DA2C09E0409B}" name="Colonne4565"/>
    <tableColumn id="4607" xr3:uid="{0C9FDAE8-B369-4CAB-A215-A6069D822922}" name="Colonne4566"/>
    <tableColumn id="4608" xr3:uid="{BC25310B-E4F9-4DA4-B5ED-593BBF297032}" name="Colonne4567"/>
    <tableColumn id="4609" xr3:uid="{DE1ECF7A-8771-4426-8096-F317E6D83586}" name="Colonne4568"/>
    <tableColumn id="4610" xr3:uid="{9D65EA56-4CF5-44E6-A218-21132C3417B7}" name="Colonne4569"/>
    <tableColumn id="4611" xr3:uid="{6084CF93-1D38-4B06-8135-EF3CDF40B49E}" name="Colonne4570"/>
    <tableColumn id="4612" xr3:uid="{014C4188-5FAF-4EA4-94D1-9F79ABB89ED9}" name="Colonne4571"/>
    <tableColumn id="4613" xr3:uid="{5F7CE264-8341-43D8-823D-22151529CD5D}" name="Colonne4572"/>
    <tableColumn id="4614" xr3:uid="{64D9F2A2-AF07-4B54-A93B-96C21F776A3C}" name="Colonne4573"/>
    <tableColumn id="4615" xr3:uid="{714ABD2F-2AB4-40E9-A84D-03AC14F27A42}" name="Colonne4574"/>
    <tableColumn id="4616" xr3:uid="{0B6C6758-B382-4080-A479-D5821BA89346}" name="Colonne4575"/>
    <tableColumn id="4617" xr3:uid="{D0CC5459-DE5E-4A4E-B8A5-D78689E7E2BA}" name="Colonne4576"/>
    <tableColumn id="4618" xr3:uid="{66C9EEAE-2151-4162-BF36-0BF79CAA4C60}" name="Colonne4577"/>
    <tableColumn id="4619" xr3:uid="{C3DD5D4D-5CA1-4BE1-A9AF-74548CB46B8F}" name="Colonne4578"/>
    <tableColumn id="4620" xr3:uid="{7EE47E72-93C6-4B1A-A860-96C3C2A29A1C}" name="Colonne4579"/>
    <tableColumn id="4621" xr3:uid="{5DFFD9D1-7A94-4BDD-ADB0-F65C2DEEA845}" name="Colonne4580"/>
    <tableColumn id="4622" xr3:uid="{83934708-0930-43F7-9EFF-8C3F570B3316}" name="Colonne4581"/>
    <tableColumn id="4623" xr3:uid="{0F6E75DA-73AA-4CA3-9A72-FFBB8FA0513C}" name="Colonne4582"/>
    <tableColumn id="4624" xr3:uid="{F7CDF125-75B4-49C0-AF41-86CD651A0BFB}" name="Colonne4583"/>
    <tableColumn id="4625" xr3:uid="{3A14DE45-2CFA-45DA-AB85-75E8D7BE64BA}" name="Colonne4584"/>
    <tableColumn id="4626" xr3:uid="{EB1B01F1-31F8-4396-B062-B905546695DF}" name="Colonne4585"/>
    <tableColumn id="4627" xr3:uid="{6BD5B2B4-E85B-4AF4-9595-7EF16C6C07E1}" name="Colonne4586"/>
    <tableColumn id="4628" xr3:uid="{4B370A59-6842-4FF5-9503-E55D51B6F546}" name="Colonne4587"/>
    <tableColumn id="4629" xr3:uid="{53383C8A-85EE-4093-B661-B3B440110171}" name="Colonne4588"/>
    <tableColumn id="4630" xr3:uid="{0D882950-1686-4E88-A306-FC1712EB08D8}" name="Colonne4589"/>
    <tableColumn id="4631" xr3:uid="{26E4E92D-28E3-47CB-A503-653ABFD403B7}" name="Colonne4590"/>
    <tableColumn id="4632" xr3:uid="{5826C588-E53A-40FB-AA64-2945AFB6F9B9}" name="Colonne4591"/>
    <tableColumn id="4633" xr3:uid="{E9E06AD1-181E-4BF0-88CA-7A14AFB9FD3A}" name="Colonne4592"/>
    <tableColumn id="4634" xr3:uid="{D2B9E7A9-AB12-4D2F-B5D0-06641FEFD458}" name="Colonne4593"/>
    <tableColumn id="4635" xr3:uid="{BA22A481-01E3-451B-A4B0-C52C642FF6E1}" name="Colonne4594"/>
    <tableColumn id="4636" xr3:uid="{89525F9E-862C-421D-A4ED-CC17EBF0B8EE}" name="Colonne4595"/>
    <tableColumn id="4637" xr3:uid="{D83242DD-EE2B-476F-88A0-AFB5020D6DFD}" name="Colonne4596"/>
    <tableColumn id="4638" xr3:uid="{0BA781D8-04FC-4905-9893-1B6E6E46519B}" name="Colonne4597"/>
    <tableColumn id="4639" xr3:uid="{33E1A82B-FB0D-4FB4-82D5-7865398931F6}" name="Colonne4598"/>
    <tableColumn id="4640" xr3:uid="{8C43FFAE-02EC-4180-879B-2E32FAD4DFB2}" name="Colonne4599"/>
    <tableColumn id="4641" xr3:uid="{7FF55C6B-70B0-463C-BCF9-39FAFF5F79EC}" name="Colonne4600"/>
    <tableColumn id="4642" xr3:uid="{2003CA56-3A9A-4CCD-8744-16303829505E}" name="Colonne4601"/>
    <tableColumn id="4643" xr3:uid="{7699CBC4-B44E-4A5C-A725-BEBF442F3CA8}" name="Colonne4602"/>
    <tableColumn id="4644" xr3:uid="{2885FB39-92BB-4945-AF3E-10AD47EA806E}" name="Colonne4603"/>
    <tableColumn id="4645" xr3:uid="{FB3D2C55-F5FB-41BF-B755-BD44A54B568D}" name="Colonne4604"/>
    <tableColumn id="4646" xr3:uid="{FC4A1534-DC51-4B7E-9E04-FAA1278CCB16}" name="Colonne4605"/>
    <tableColumn id="4647" xr3:uid="{C0917112-1A52-495C-AB71-F1F6EE553396}" name="Colonne4606"/>
    <tableColumn id="4648" xr3:uid="{B3D9742B-5F28-40E6-936E-8B45D8C7A7BA}" name="Colonne4607"/>
    <tableColumn id="4649" xr3:uid="{09101BF0-5CA5-45CE-97ED-4EBDABF354B8}" name="Colonne4608"/>
    <tableColumn id="4650" xr3:uid="{15F35FFA-169F-4DC3-98F9-85A20A37D410}" name="Colonne4609"/>
    <tableColumn id="4651" xr3:uid="{5E0D7FF3-F85F-411F-934E-1E9EDEBC3B7E}" name="Colonne4610"/>
    <tableColumn id="4652" xr3:uid="{E83AE544-C3EA-4278-8644-32E0C46E1C57}" name="Colonne4611"/>
    <tableColumn id="4653" xr3:uid="{B3D0B693-92AE-42BC-BA2F-8F6B2E702403}" name="Colonne4612"/>
    <tableColumn id="4654" xr3:uid="{C01E4C0E-B793-4D8D-A873-D44A1E29BA9A}" name="Colonne4613"/>
    <tableColumn id="4655" xr3:uid="{2394F91C-BFB0-4A3F-A583-64839B34A081}" name="Colonne4614"/>
    <tableColumn id="4656" xr3:uid="{3FBFFF02-77CA-49D2-B34A-CC69CFEE8252}" name="Colonne4615"/>
    <tableColumn id="4657" xr3:uid="{63D9CD68-D5AA-436C-ADA9-12E120E8362F}" name="Colonne4616"/>
    <tableColumn id="4658" xr3:uid="{E0F6E988-FE6B-4703-B38C-B5BE9F3E5343}" name="Colonne4617"/>
    <tableColumn id="4659" xr3:uid="{4DB861D1-5572-4F92-8920-B7A6C42BB028}" name="Colonne4618"/>
    <tableColumn id="4660" xr3:uid="{99DFF9BD-2E3A-440C-9563-4CC338B5D0B0}" name="Colonne4619"/>
    <tableColumn id="4661" xr3:uid="{21E106A9-0214-4635-8375-2D6FB4545ED7}" name="Colonne4620"/>
    <tableColumn id="4662" xr3:uid="{BAD8F595-94F3-4E1D-BD0F-5ABE25484316}" name="Colonne4621"/>
    <tableColumn id="4663" xr3:uid="{153C9301-4D53-4963-9681-C666BFF5F556}" name="Colonne4622"/>
    <tableColumn id="4664" xr3:uid="{965750B8-5333-4080-8B6A-8226E1C77F77}" name="Colonne4623"/>
    <tableColumn id="4665" xr3:uid="{DFC67577-D46A-49C2-A95C-BBFDF7972764}" name="Colonne4624"/>
    <tableColumn id="4666" xr3:uid="{B1FA31CA-1D57-464F-8353-47F00D8B8391}" name="Colonne4625"/>
    <tableColumn id="4667" xr3:uid="{82F7977F-708B-4737-AB6E-F3B6D635288C}" name="Colonne4626"/>
    <tableColumn id="4668" xr3:uid="{80748EC6-E63B-4E0E-9E6A-9EA8D87B1C71}" name="Colonne4627"/>
    <tableColumn id="4669" xr3:uid="{B21C12CD-83BB-442A-8777-F489313AD10E}" name="Colonne4628"/>
    <tableColumn id="4670" xr3:uid="{8A14F4B3-C1A0-4E75-8F69-726A10943C91}" name="Colonne4629"/>
    <tableColumn id="4671" xr3:uid="{3414CCD9-6E39-4E4E-BD8E-B80357529EE6}" name="Colonne4630"/>
    <tableColumn id="4672" xr3:uid="{7ED21B86-4130-488A-A2E5-1D1EC6CD71C6}" name="Colonne4631"/>
    <tableColumn id="4673" xr3:uid="{1A77D9F8-EFF2-4D8E-83AA-D7F08BA83099}" name="Colonne4632"/>
    <tableColumn id="4674" xr3:uid="{F5C04B8D-4814-4D46-8575-54A7CF69E2BB}" name="Colonne4633"/>
    <tableColumn id="4675" xr3:uid="{2743488E-782F-4A1B-93F7-CD9A3A508ACA}" name="Colonne4634"/>
    <tableColumn id="4676" xr3:uid="{FD116948-CD42-4D9D-BB21-3C0B26D1DBEE}" name="Colonne4635"/>
    <tableColumn id="4677" xr3:uid="{B9FCC9C7-FE67-461B-BB55-CFA5BFA57751}" name="Colonne4636"/>
    <tableColumn id="4678" xr3:uid="{7207167A-AA9E-456A-B4ED-A91F8F23FB5E}" name="Colonne4637"/>
    <tableColumn id="4679" xr3:uid="{7642AEBD-0B6A-45EA-AB36-F08D1A3EEDBD}" name="Colonne4638"/>
    <tableColumn id="4680" xr3:uid="{A95CC031-E785-4BA8-800B-766BD10033FE}" name="Colonne4639"/>
    <tableColumn id="4681" xr3:uid="{C2B5C0AD-C5C3-46C8-A5DA-33FD440048EC}" name="Colonne4640"/>
    <tableColumn id="4682" xr3:uid="{D8E45507-6629-46A0-AA70-2B5A080D4762}" name="Colonne4641"/>
    <tableColumn id="4683" xr3:uid="{A1154BB1-4081-448C-915C-C96EC6E3FCC5}" name="Colonne4642"/>
    <tableColumn id="4684" xr3:uid="{B1F4F18D-AB26-4AF0-B8DA-3F5260DF0C8D}" name="Colonne4643"/>
    <tableColumn id="4685" xr3:uid="{EBB67FBC-C265-452C-A497-427692116A5A}" name="Colonne4644"/>
    <tableColumn id="4686" xr3:uid="{27F6839D-AFB9-4AA5-AD9D-2EED7E9AE697}" name="Colonne4645"/>
    <tableColumn id="4687" xr3:uid="{BB8AC0F9-77BC-46F9-8AA0-6DE3F7996DB4}" name="Colonne4646"/>
    <tableColumn id="4688" xr3:uid="{C7981B0D-C196-45F8-8470-88C3A2B6E004}" name="Colonne4647"/>
    <tableColumn id="4689" xr3:uid="{8DB0A0E4-FFDC-43D0-9E74-D77C4BED7AF8}" name="Colonne4648"/>
    <tableColumn id="4690" xr3:uid="{51E8B00D-5F11-46B0-BFF2-7F6E58CD8C8E}" name="Colonne4649"/>
    <tableColumn id="4691" xr3:uid="{B3C6AB98-3BD7-440D-95DE-2461C2E82FCA}" name="Colonne4650"/>
    <tableColumn id="4692" xr3:uid="{B6F78DD0-76CA-4365-9981-4F2D11F917AA}" name="Colonne4651"/>
    <tableColumn id="4693" xr3:uid="{20855338-0F2E-402F-A712-9A5F7385379B}" name="Colonne4652"/>
    <tableColumn id="4694" xr3:uid="{8847802F-4F83-499D-80E0-81312035607A}" name="Colonne4653"/>
    <tableColumn id="4695" xr3:uid="{759AF876-E416-4502-8FCD-3D7F0CBF3284}" name="Colonne4654"/>
    <tableColumn id="4696" xr3:uid="{504E999F-E642-453B-8B23-DBC5C3185C39}" name="Colonne4655"/>
    <tableColumn id="4697" xr3:uid="{E0F4D5EF-4D3F-4A3A-8B08-5A8C4231CDB3}" name="Colonne4656"/>
    <tableColumn id="4698" xr3:uid="{F05F1E9A-4229-4C70-9DB8-EA8B7AAC04C4}" name="Colonne4657"/>
    <tableColumn id="4699" xr3:uid="{0A3F827C-B1AB-4BED-9482-A1F719FE4681}" name="Colonne4658"/>
    <tableColumn id="4700" xr3:uid="{A99B5599-6ADA-49B4-B1C8-0DD20AEBB036}" name="Colonne4659"/>
    <tableColumn id="4701" xr3:uid="{86D2C058-A512-404D-A39F-C573B35ABDD8}" name="Colonne4660"/>
    <tableColumn id="4702" xr3:uid="{8BEA8340-F3F4-4320-A5A9-2AF189C02681}" name="Colonne4661"/>
    <tableColumn id="4703" xr3:uid="{1E0DB5AC-3992-415B-B07D-3E95DA7819D3}" name="Colonne4662"/>
    <tableColumn id="4704" xr3:uid="{0FD3BD24-8CE3-45EB-B00F-36F085AD0D73}" name="Colonne4663"/>
    <tableColumn id="4705" xr3:uid="{9D44A2E8-AC80-43D6-AAF5-4107D29EB9E4}" name="Colonne4664"/>
    <tableColumn id="4706" xr3:uid="{D99FBC1D-8F55-4F08-B2EA-9C9DA8E17903}" name="Colonne4665"/>
    <tableColumn id="4707" xr3:uid="{C33B889E-47E9-409D-9DD5-57748BF5932B}" name="Colonne4666"/>
    <tableColumn id="4708" xr3:uid="{DCDD4314-B407-4860-AC9F-0441CD3208FF}" name="Colonne4667"/>
    <tableColumn id="4709" xr3:uid="{71AA98F2-D1ED-43F2-A8A5-FD8293193E63}" name="Colonne4668"/>
    <tableColumn id="4710" xr3:uid="{B10F756F-215F-4450-A7F4-3952D2BEED0B}" name="Colonne4669"/>
    <tableColumn id="4711" xr3:uid="{71961E28-EE08-4705-8B79-7A4638E28EBC}" name="Colonne4670"/>
    <tableColumn id="4712" xr3:uid="{1A7088BE-4990-480C-A7A8-23E1129C8140}" name="Colonne4671"/>
    <tableColumn id="4713" xr3:uid="{27F2CB77-F15A-4871-97E9-F52252C6531D}" name="Colonne4672"/>
    <tableColumn id="4714" xr3:uid="{EB4416F9-5C88-4283-BE2E-456046915757}" name="Colonne4673"/>
    <tableColumn id="4715" xr3:uid="{BF0F59A1-91D5-4005-B14E-AD3ACB78B6D6}" name="Colonne4674"/>
    <tableColumn id="4716" xr3:uid="{430D5B70-A8E8-424A-8A11-78BF814F309A}" name="Colonne4675"/>
    <tableColumn id="4717" xr3:uid="{E364E652-7E54-4BB0-A23B-C510E4EB2754}" name="Colonne4676"/>
    <tableColumn id="4718" xr3:uid="{841B4CF0-E522-4F89-9715-344F0AE7FEE0}" name="Colonne4677"/>
    <tableColumn id="4719" xr3:uid="{31F1F3DC-F6A5-4A6D-ABDE-DFC1980A2D7F}" name="Colonne4678"/>
    <tableColumn id="4720" xr3:uid="{D37B3F22-896E-439C-B848-91455D9B137F}" name="Colonne4679"/>
    <tableColumn id="4721" xr3:uid="{37E25247-627E-438D-91A7-742E19B16A53}" name="Colonne4680"/>
    <tableColumn id="4722" xr3:uid="{76FDF560-FE13-4747-834F-79FE45DF8996}" name="Colonne4681"/>
    <tableColumn id="4723" xr3:uid="{05AF4432-C9CE-481D-9E66-D759497CA001}" name="Colonne4682"/>
    <tableColumn id="4724" xr3:uid="{6251AD4D-33F9-47BD-9019-FF46B6712AB3}" name="Colonne4683"/>
    <tableColumn id="4725" xr3:uid="{49659B2F-E0AB-4E97-B966-E6B53A65E251}" name="Colonne4684"/>
    <tableColumn id="4726" xr3:uid="{36940E4E-DA83-4925-A36A-FEFB8A542884}" name="Colonne4685"/>
    <tableColumn id="4727" xr3:uid="{2432703E-CFBF-4BF0-9F05-7CAC4AD79D8A}" name="Colonne4686"/>
    <tableColumn id="4728" xr3:uid="{FDDF90CB-C656-4FE8-8E67-D78191C6E7CB}" name="Colonne4687"/>
    <tableColumn id="4729" xr3:uid="{A37825D7-FC6D-4A49-B7F8-20553635F7E6}" name="Colonne4688"/>
    <tableColumn id="4730" xr3:uid="{8321076B-505A-4684-8331-B3AD7ABED982}" name="Colonne4689"/>
    <tableColumn id="4731" xr3:uid="{37AD94E7-7ACC-43CB-B0C3-F94D15CF4A89}" name="Colonne4690"/>
    <tableColumn id="4732" xr3:uid="{6FF98EDB-7221-42B0-86E1-21FF4231C38C}" name="Colonne4691"/>
    <tableColumn id="4733" xr3:uid="{11F881D3-ECA8-4491-B184-1970E5F042A3}" name="Colonne4692"/>
    <tableColumn id="4734" xr3:uid="{3618C22D-3A20-47FB-8C51-1741B0E21353}" name="Colonne4693"/>
    <tableColumn id="4735" xr3:uid="{0DB0D197-ED3D-4025-9116-F8D439B6DBFC}" name="Colonne4694"/>
    <tableColumn id="4736" xr3:uid="{BCA4F40C-658E-48DE-A145-82D3ADCBC606}" name="Colonne4695"/>
    <tableColumn id="4737" xr3:uid="{0D5BDEC9-E172-4F9B-958E-307D1FEE6814}" name="Colonne4696"/>
    <tableColumn id="4738" xr3:uid="{D7DF1C15-35FB-43CF-95A5-2F341DD2A135}" name="Colonne4697"/>
    <tableColumn id="4739" xr3:uid="{AD6F0F96-166B-4B8A-A81E-4A4331ED134B}" name="Colonne4698"/>
    <tableColumn id="4740" xr3:uid="{E14E4639-5B84-4CF6-87AA-874DD558244A}" name="Colonne4699"/>
    <tableColumn id="4741" xr3:uid="{80435A10-92A9-4BD4-BEC3-9D2F06AB6FED}" name="Colonne4700"/>
    <tableColumn id="4742" xr3:uid="{EDBEFB81-0A12-45AD-94E8-5FAFC9022C79}" name="Colonne4701"/>
    <tableColumn id="4743" xr3:uid="{A85DB648-CD04-485C-AD7E-79F27B91E5CB}" name="Colonne4702"/>
    <tableColumn id="4744" xr3:uid="{5E3CA43B-8EE5-4920-A4EA-24F5B6CA0587}" name="Colonne4703"/>
    <tableColumn id="4745" xr3:uid="{C159F567-06BC-4403-B8B4-A548BA42DDE9}" name="Colonne4704"/>
    <tableColumn id="4746" xr3:uid="{6B2C527A-F3D9-4EED-9B45-D07222196062}" name="Colonne4705"/>
    <tableColumn id="4747" xr3:uid="{FD18D24A-CE9B-45CC-8541-54E0D1B0B639}" name="Colonne4706"/>
    <tableColumn id="4748" xr3:uid="{1DD03409-355A-492D-8DC5-9732302CD27A}" name="Colonne4707"/>
    <tableColumn id="4749" xr3:uid="{9E36CA05-4A79-46FA-BAC5-FE754ACF1253}" name="Colonne4708"/>
    <tableColumn id="4750" xr3:uid="{8AEB0455-E02E-40E4-A8F0-951C401A132D}" name="Colonne4709"/>
    <tableColumn id="4751" xr3:uid="{C9BB7420-6C9E-4A92-80CC-10C8A9B4ED9F}" name="Colonne4710"/>
    <tableColumn id="4752" xr3:uid="{C09FC4F6-C80E-420B-95B2-B9D5C1D9994F}" name="Colonne4711"/>
    <tableColumn id="4753" xr3:uid="{B8DDE6B7-34DB-42CC-837F-F34A1E376E25}" name="Colonne4712"/>
    <tableColumn id="4754" xr3:uid="{6C77A97E-2D31-4D8F-9D17-968F5EF47DA4}" name="Colonne4713"/>
    <tableColumn id="4755" xr3:uid="{BDD76485-D26B-4950-BF84-0ECA93A9C087}" name="Colonne4714"/>
    <tableColumn id="4756" xr3:uid="{2FD1AE51-4F96-4B6E-8CE7-5B2DD44A8E01}" name="Colonne4715"/>
    <tableColumn id="4757" xr3:uid="{C0987EAE-4514-4461-B806-CAE4CBF2FF0F}" name="Colonne4716"/>
    <tableColumn id="4758" xr3:uid="{7DFE2E91-6661-4706-99A6-38588787A7EB}" name="Colonne4717"/>
    <tableColumn id="4759" xr3:uid="{0FEF7310-47BA-42D6-855B-42151BA463B3}" name="Colonne4718"/>
    <tableColumn id="4760" xr3:uid="{FE753F6D-6CDC-468D-BA17-CCF2D9596C99}" name="Colonne4719"/>
    <tableColumn id="4761" xr3:uid="{53BB4F2D-5C0D-4D7D-80F8-FD5E0876A286}" name="Colonne4720"/>
    <tableColumn id="4762" xr3:uid="{C389D6BA-2F40-4C0F-9DC8-AC6137CB9479}" name="Colonne4721"/>
    <tableColumn id="4763" xr3:uid="{59B8E587-F67F-4641-98D2-D73B388C832E}" name="Colonne4722"/>
    <tableColumn id="4764" xr3:uid="{0D4986D5-9E8D-48DA-882B-6372044BDDAE}" name="Colonne4723"/>
    <tableColumn id="4765" xr3:uid="{A318918B-F6CC-44C7-A2DC-B453467FDC02}" name="Colonne4724"/>
    <tableColumn id="4766" xr3:uid="{358E0A6C-6B28-41D1-B9AD-FC6F8B758F53}" name="Colonne4725"/>
    <tableColumn id="4767" xr3:uid="{51BBE04D-F3A9-4696-BDD3-9E9264087E53}" name="Colonne4726"/>
    <tableColumn id="4768" xr3:uid="{5940B178-6043-42D2-A901-B5AA2A4BE91A}" name="Colonne4727"/>
    <tableColumn id="4769" xr3:uid="{A5F04BC6-D416-4E12-AC2D-1B2B8D01F4CE}" name="Colonne4728"/>
    <tableColumn id="4770" xr3:uid="{47D93BB8-F9C2-4727-BAEE-3A358A03C2C1}" name="Colonne4729"/>
    <tableColumn id="4771" xr3:uid="{7731297F-475A-40F4-A69C-AE2975C2EB9E}" name="Colonne4730"/>
    <tableColumn id="4772" xr3:uid="{E2E7667E-F763-454B-BD6B-70212DB0E0FF}" name="Colonne4731"/>
    <tableColumn id="4773" xr3:uid="{3746E927-EC51-464D-9F05-E2E2F03CFF77}" name="Colonne4732"/>
    <tableColumn id="4774" xr3:uid="{881BE2F5-1923-4B57-8691-8FE6A43912DC}" name="Colonne4733"/>
    <tableColumn id="4775" xr3:uid="{90DC6EF8-1C80-4E1E-A693-C922E990ADBC}" name="Colonne4734"/>
    <tableColumn id="4776" xr3:uid="{10A0BDD7-6ADB-486D-9F0D-CF215F6E226A}" name="Colonne4735"/>
    <tableColumn id="4777" xr3:uid="{289525B2-926F-424E-BB26-BFBCF5A28739}" name="Colonne4736"/>
    <tableColumn id="4778" xr3:uid="{D8B234B4-B5A2-4BDC-B35D-4584B401B5AD}" name="Colonne4737"/>
    <tableColumn id="4779" xr3:uid="{38D55F76-469F-404B-B350-FD90224704E2}" name="Colonne4738"/>
    <tableColumn id="4780" xr3:uid="{6628E636-7154-49CB-87A5-0713A7485CFE}" name="Colonne4739"/>
    <tableColumn id="4781" xr3:uid="{52457563-BEEF-4F06-AC04-CC313B518F8C}" name="Colonne4740"/>
    <tableColumn id="4782" xr3:uid="{4C9C39FD-BA2B-4E40-9CE6-8C9580A360FD}" name="Colonne4741"/>
    <tableColumn id="4783" xr3:uid="{DA6BDBA2-7C4E-4B79-9A7C-A932D3623060}" name="Colonne4742"/>
    <tableColumn id="4784" xr3:uid="{9A7B7512-C359-4EA7-AFC0-9984A67310CE}" name="Colonne4743"/>
    <tableColumn id="4785" xr3:uid="{14CD419D-89C0-4E12-B726-79AC71BA8E7E}" name="Colonne4744"/>
    <tableColumn id="4786" xr3:uid="{63C391C1-189B-4FDF-9A25-0455D59EE9E2}" name="Colonne4745"/>
    <tableColumn id="4787" xr3:uid="{72CFB54F-824B-4802-B97C-0E293CCCC498}" name="Colonne4746"/>
    <tableColumn id="4788" xr3:uid="{DF62C337-7A86-4D4B-9564-E35E1A16C758}" name="Colonne4747"/>
    <tableColumn id="4789" xr3:uid="{DE3ACC1A-D363-410B-8D83-08EF899BBE91}" name="Colonne4748"/>
    <tableColumn id="4790" xr3:uid="{77ACF621-51AF-4940-A8E6-949BECC77691}" name="Colonne4749"/>
    <tableColumn id="4791" xr3:uid="{DBF1208D-0220-469B-8EB6-D1C1EDCE06D0}" name="Colonne4750"/>
    <tableColumn id="4792" xr3:uid="{B20F036F-FDDC-47E2-BCE9-B6CB9BB21064}" name="Colonne4751"/>
    <tableColumn id="4793" xr3:uid="{FF922422-7F65-46F0-8F15-B26BDD6AD128}" name="Colonne4752"/>
    <tableColumn id="4794" xr3:uid="{295B47C2-B051-4845-A3EE-8E270A8A05C4}" name="Colonne4753"/>
    <tableColumn id="4795" xr3:uid="{0CEE5D8E-6762-46B6-BEEF-3FE6BAB1681A}" name="Colonne4754"/>
    <tableColumn id="4796" xr3:uid="{40A73DB6-39E1-4F11-AD17-D170D79DC0C1}" name="Colonne4755"/>
    <tableColumn id="4797" xr3:uid="{B94A7ADA-74E3-4699-BCC3-E7D3C09AB50E}" name="Colonne4756"/>
    <tableColumn id="4798" xr3:uid="{015D77B4-24A5-4CFD-B91E-9F8160146DC8}" name="Colonne4757"/>
    <tableColumn id="4799" xr3:uid="{BF770F69-5250-4684-8842-6A97338264CE}" name="Colonne4758"/>
    <tableColumn id="4800" xr3:uid="{E5E00B5E-9EF2-4B09-A0CB-E026F2A2D9EB}" name="Colonne4759"/>
    <tableColumn id="4801" xr3:uid="{236E5543-706E-4BFA-A383-3A938D161E49}" name="Colonne4760"/>
    <tableColumn id="4802" xr3:uid="{14AEBEE7-8185-4921-A3BC-71CB70D740C7}" name="Colonne4761"/>
    <tableColumn id="4803" xr3:uid="{0200825B-3FE4-4AE8-8114-1E82350B74AB}" name="Colonne4762"/>
    <tableColumn id="4804" xr3:uid="{92D5F731-EF31-4FC0-88DE-EB232A876D92}" name="Colonne4763"/>
    <tableColumn id="4805" xr3:uid="{6B3911A0-60A4-43D7-9755-F69CFDA49E34}" name="Colonne4764"/>
    <tableColumn id="4806" xr3:uid="{116E29CB-8ED0-433E-A6BB-1F7FD7CB82D5}" name="Colonne4765"/>
    <tableColumn id="4807" xr3:uid="{87B3DE2D-8C64-4D7C-9E18-42C6F21972E1}" name="Colonne4766"/>
    <tableColumn id="4808" xr3:uid="{21EC7024-48D7-42CA-8C55-CE317DAEAE9F}" name="Colonne4767"/>
    <tableColumn id="4809" xr3:uid="{99EF6EE6-ACE7-4ED2-B7DA-3C70D4770FF8}" name="Colonne4768"/>
    <tableColumn id="4810" xr3:uid="{9DADB0B1-BAEA-4BB9-A40C-EE9AF73DD378}" name="Colonne4769"/>
    <tableColumn id="4811" xr3:uid="{2F691EBD-CEBC-4DF8-8C0B-F8AFE88A04C9}" name="Colonne4770"/>
    <tableColumn id="4812" xr3:uid="{783009B8-3952-4A2F-A45A-0F264495E859}" name="Colonne4771"/>
    <tableColumn id="4813" xr3:uid="{550A7DA7-FF7D-4040-A234-7C58192CB0D3}" name="Colonne4772"/>
    <tableColumn id="4814" xr3:uid="{305BBB77-F4DD-43FF-AA3B-F89024B60689}" name="Colonne4773"/>
    <tableColumn id="4815" xr3:uid="{932DCFC5-2406-436A-BCFC-CA625D03BC79}" name="Colonne4774"/>
    <tableColumn id="4816" xr3:uid="{1534663E-2AB6-4033-A13C-1055DC5E2A1A}" name="Colonne4775"/>
    <tableColumn id="4817" xr3:uid="{559AFB85-1945-46D2-BC61-B2B5DAA59624}" name="Colonne4776"/>
    <tableColumn id="4818" xr3:uid="{5B0A236B-C307-4051-BD77-623923EC21B2}" name="Colonne4777"/>
    <tableColumn id="4819" xr3:uid="{D0204026-484D-44F9-977C-206D7B12092D}" name="Colonne4778"/>
    <tableColumn id="4820" xr3:uid="{7DB5216D-2EC7-4870-87C7-DC641930D16A}" name="Colonne4779"/>
    <tableColumn id="4821" xr3:uid="{FB04CEB8-40EE-4522-9510-8BDC2F82BB56}" name="Colonne4780"/>
    <tableColumn id="4822" xr3:uid="{4A2ABA62-57A2-4B88-AF50-426D80C472C8}" name="Colonne4781"/>
    <tableColumn id="4823" xr3:uid="{51D145DE-3890-486A-A923-4755F41FA91D}" name="Colonne4782"/>
    <tableColumn id="4824" xr3:uid="{3D1C1089-7E40-40A3-BD56-47A8091F35AC}" name="Colonne4783"/>
    <tableColumn id="4825" xr3:uid="{32948BB6-88FF-4256-B2EE-7252B158BECB}" name="Colonne4784"/>
    <tableColumn id="4826" xr3:uid="{25BC4E74-83F9-460C-B61B-809CF1C96DA2}" name="Colonne4785"/>
    <tableColumn id="4827" xr3:uid="{533E46AF-EEC8-4F96-B9B6-F4420B3679BA}" name="Colonne4786"/>
    <tableColumn id="4828" xr3:uid="{6BC22175-8B0D-49B3-AE80-C66165ABACB4}" name="Colonne4787"/>
    <tableColumn id="4829" xr3:uid="{31BFC9E0-62C1-48DA-9C86-0F4C384D5C0A}" name="Colonne4788"/>
    <tableColumn id="4830" xr3:uid="{9BD85668-7713-45B5-B483-8497E639B26C}" name="Colonne4789"/>
    <tableColumn id="4831" xr3:uid="{B316BB1C-CC02-410D-A92A-CEA90753F19C}" name="Colonne4790"/>
    <tableColumn id="4832" xr3:uid="{965B7F48-9AA7-4504-B1AC-7D893069C26E}" name="Colonne4791"/>
    <tableColumn id="4833" xr3:uid="{71352631-66A8-45F7-A237-50CBDD0C622D}" name="Colonne4792"/>
    <tableColumn id="4834" xr3:uid="{ADE84ADC-1BEC-4E13-B40D-292402DAF41E}" name="Colonne4793"/>
    <tableColumn id="4835" xr3:uid="{D0E3A9B6-6C83-47D7-9B85-7BF6D6DE1A1E}" name="Colonne4794"/>
    <tableColumn id="4836" xr3:uid="{4ED40B62-E6B9-4699-9420-80F0330891BD}" name="Colonne4795"/>
    <tableColumn id="4837" xr3:uid="{1D905B17-F190-41EC-A209-AE36CE0E9121}" name="Colonne4796"/>
    <tableColumn id="4838" xr3:uid="{6DF1038B-338C-41F9-AB73-66B851D899EE}" name="Colonne4797"/>
    <tableColumn id="4839" xr3:uid="{7CB4423B-FB9F-4217-BFC3-4C38A446EA11}" name="Colonne4798"/>
    <tableColumn id="4840" xr3:uid="{912FFFD8-9F3F-49F0-88B6-08AF41241EA6}" name="Colonne4799"/>
    <tableColumn id="4841" xr3:uid="{9D33EC5A-E82D-462A-AB3E-9806ED4CD9BC}" name="Colonne4800"/>
    <tableColumn id="4842" xr3:uid="{4A74FD87-7183-497A-A496-62BFA0702CE5}" name="Colonne4801"/>
    <tableColumn id="4843" xr3:uid="{0189F9B1-A509-4FE5-A321-C24EE7948906}" name="Colonne4802"/>
    <tableColumn id="4844" xr3:uid="{A512FCB9-CE13-492E-874C-AB875A92203D}" name="Colonne4803"/>
    <tableColumn id="4845" xr3:uid="{C5D727F5-D128-4A8E-BBB5-2ED4012F69B6}" name="Colonne4804"/>
    <tableColumn id="4846" xr3:uid="{E0B6B232-9F65-4245-A07D-B87590C495C4}" name="Colonne4805"/>
    <tableColumn id="4847" xr3:uid="{80FFCA57-DB32-4FF1-A575-9F2ABE8FE2D5}" name="Colonne4806"/>
    <tableColumn id="4848" xr3:uid="{3FEF135C-CE01-4E98-B2D5-C859B7AB849E}" name="Colonne4807"/>
    <tableColumn id="4849" xr3:uid="{268E2626-7BC9-4A90-A0FD-F571C29880B9}" name="Colonne4808"/>
    <tableColumn id="4850" xr3:uid="{CF13793B-3168-46E9-A32C-FB8CAB4A0A2E}" name="Colonne4809"/>
    <tableColumn id="4851" xr3:uid="{98D7961D-12BF-48C2-B089-65C9D4D39688}" name="Colonne4810"/>
    <tableColumn id="4852" xr3:uid="{B715021A-5BE3-4047-8133-9F5EF207D92C}" name="Colonne4811"/>
    <tableColumn id="4853" xr3:uid="{BFFF8564-A6F2-48EF-81B8-B34A205B949B}" name="Colonne4812"/>
    <tableColumn id="4854" xr3:uid="{E740B5C2-CB91-4780-9469-83829FA3AD21}" name="Colonne4813"/>
    <tableColumn id="4855" xr3:uid="{A7F3313F-D0D5-40B4-ADEC-16D944EDF318}" name="Colonne4814"/>
    <tableColumn id="4856" xr3:uid="{BB857F2A-3506-4335-A0B8-A5A8A3E8CDB3}" name="Colonne4815"/>
    <tableColumn id="4857" xr3:uid="{BEBEFF64-E2C0-4CFC-B56B-1DA22EC9ECB4}" name="Colonne4816"/>
    <tableColumn id="4858" xr3:uid="{27EE35AD-F319-4B79-8FF1-50ACE3351DF2}" name="Colonne4817"/>
    <tableColumn id="4859" xr3:uid="{87E04A87-EC76-4A24-A44D-C10104D6FECC}" name="Colonne4818"/>
    <tableColumn id="4860" xr3:uid="{A7AE87EE-19C4-4401-B92E-507554A2631B}" name="Colonne4819"/>
    <tableColumn id="4861" xr3:uid="{76BDFF58-3F47-41AD-86DC-6763697FA1F3}" name="Colonne4820"/>
    <tableColumn id="4862" xr3:uid="{C8B9EDA6-76ED-4BDD-A0BB-AF52738738A3}" name="Colonne4821"/>
    <tableColumn id="4863" xr3:uid="{104C5697-62BC-48F9-B0D6-0DE277F07948}" name="Colonne4822"/>
    <tableColumn id="4864" xr3:uid="{8AEA3CED-3866-4560-AE7A-8E6D15CE19C2}" name="Colonne4823"/>
    <tableColumn id="4865" xr3:uid="{001ADA8E-0EDB-4C6B-B5EB-D8CC701277C5}" name="Colonne4824"/>
    <tableColumn id="4866" xr3:uid="{40C6CBE3-2138-4262-9C60-10473F18993C}" name="Colonne4825"/>
    <tableColumn id="4867" xr3:uid="{AD16A8B6-86E7-4A67-AF11-161112B6BF61}" name="Colonne4826"/>
    <tableColumn id="4868" xr3:uid="{ADA97D29-DDA1-4151-A2C9-B0E649BB4A57}" name="Colonne4827"/>
    <tableColumn id="4869" xr3:uid="{B9E04C49-20AD-48AB-8673-C43ECB8B8DD9}" name="Colonne4828"/>
    <tableColumn id="4870" xr3:uid="{AB95591B-4EF7-45A0-A704-76DD0249A06C}" name="Colonne4829"/>
    <tableColumn id="4871" xr3:uid="{AE4C6B67-3D30-4FDA-9501-A589FC2C15DF}" name="Colonne4830"/>
    <tableColumn id="4872" xr3:uid="{E95CD43E-B718-42B9-ADFF-E9F62BCEDEE5}" name="Colonne4831"/>
    <tableColumn id="4873" xr3:uid="{BD209EF1-035E-4730-B96B-2AFF52B41AC8}" name="Colonne4832"/>
    <tableColumn id="4874" xr3:uid="{B51AF0F3-6492-4A56-9F77-5270B452FDD3}" name="Colonne4833"/>
    <tableColumn id="4875" xr3:uid="{E8E6A460-7F93-4647-A8A6-0B3E8B233F50}" name="Colonne4834"/>
    <tableColumn id="4876" xr3:uid="{671027C1-2693-4872-B019-72B3C99817E0}" name="Colonne4835"/>
    <tableColumn id="4877" xr3:uid="{5E7F0898-6921-4C4B-8092-26D92D86E2B0}" name="Colonne4836"/>
    <tableColumn id="4878" xr3:uid="{99BCA9F5-3B2D-46CE-9D1C-268B25D532BE}" name="Colonne4837"/>
    <tableColumn id="4879" xr3:uid="{9AC7E5FE-1F1C-4CF5-9E2D-3AD1C887EE61}" name="Colonne4838"/>
    <tableColumn id="4880" xr3:uid="{101E3AE7-099B-4F16-BB57-6AEA0BC91A68}" name="Colonne4839"/>
    <tableColumn id="4881" xr3:uid="{7E50D73A-4F78-4E5F-B87E-9CED25627CCE}" name="Colonne4840"/>
    <tableColumn id="4882" xr3:uid="{7265569E-7AA6-4BA8-9099-997610BF22C9}" name="Colonne4841"/>
    <tableColumn id="4883" xr3:uid="{288515AD-8856-49AE-8DA2-3D788C380AB5}" name="Colonne4842"/>
    <tableColumn id="4884" xr3:uid="{746FAFC0-62AB-4DA8-8D8F-246DE5D4ABAC}" name="Colonne4843"/>
    <tableColumn id="4885" xr3:uid="{7A6D741C-05F4-4F35-BAA9-3D5FAA768562}" name="Colonne4844"/>
    <tableColumn id="4886" xr3:uid="{83F3B4A0-7215-484E-84AC-02A2F3DD6250}" name="Colonne4845"/>
    <tableColumn id="4887" xr3:uid="{2E3D5537-886F-46CA-AB6E-E586B6FF2701}" name="Colonne4846"/>
    <tableColumn id="4888" xr3:uid="{526E1F3C-6A5D-4788-8022-1567341CCF58}" name="Colonne4847"/>
    <tableColumn id="4889" xr3:uid="{B85607D4-D202-4734-A122-0B64C3BF598C}" name="Colonne4848"/>
    <tableColumn id="4890" xr3:uid="{3142E7E5-C2DE-4A79-9BAB-15F17E4862AF}" name="Colonne4849"/>
    <tableColumn id="4891" xr3:uid="{39AA12E0-E7CC-4F4D-8918-F836D3DC5887}" name="Colonne4850"/>
    <tableColumn id="4892" xr3:uid="{E6697D47-592E-4DE3-81E1-CCC1111148CF}" name="Colonne4851"/>
    <tableColumn id="4893" xr3:uid="{7FA4B0D8-65A5-4A8C-9E24-B835E531DF7F}" name="Colonne4852"/>
    <tableColumn id="4894" xr3:uid="{DDE7102E-CD68-4EC7-A3D0-14C2331FC41A}" name="Colonne4853"/>
    <tableColumn id="4895" xr3:uid="{294C4164-5094-4569-A1D8-E3EC74FECD20}" name="Colonne4854"/>
    <tableColumn id="4896" xr3:uid="{B433F667-0CB5-4405-89DC-EE1A0D436F4D}" name="Colonne4855"/>
    <tableColumn id="4897" xr3:uid="{5B55DBFB-2BCD-486B-9E3F-F6588066F39E}" name="Colonne4856"/>
    <tableColumn id="4898" xr3:uid="{50E748EF-7569-45A1-B520-B522E1A2902F}" name="Colonne4857"/>
    <tableColumn id="4899" xr3:uid="{305EFE8F-0ABA-425C-87BB-4C0F3FADC885}" name="Colonne4858"/>
    <tableColumn id="4900" xr3:uid="{BED4839A-B8AC-4D22-8566-ED7055FBC007}" name="Colonne4859"/>
    <tableColumn id="4901" xr3:uid="{21850ABC-E165-47FF-87DE-32B832478482}" name="Colonne4860"/>
    <tableColumn id="4902" xr3:uid="{B0A79A5D-78AA-4970-88FA-7CE91EC433E6}" name="Colonne4861"/>
    <tableColumn id="4903" xr3:uid="{184998E5-DD85-4885-8B42-5905648FFC2C}" name="Colonne4862"/>
    <tableColumn id="4904" xr3:uid="{9FBC3C7A-A699-40F2-A22B-D439F3D37018}" name="Colonne4863"/>
    <tableColumn id="4905" xr3:uid="{AE3E5DDE-8266-4086-9593-908D3C31D30D}" name="Colonne4864"/>
    <tableColumn id="4906" xr3:uid="{107D50C5-C7AA-41CE-9D08-455625DE2E57}" name="Colonne4865"/>
    <tableColumn id="4907" xr3:uid="{1CC24C86-EBC7-4B3B-82F7-D4ADFD1CDF0D}" name="Colonne4866"/>
    <tableColumn id="4908" xr3:uid="{8E0C1E8E-39FD-495F-B9AC-B89650073297}" name="Colonne4867"/>
    <tableColumn id="4909" xr3:uid="{331B40FD-4C6B-4189-90BC-3058B2F6AE4B}" name="Colonne4868"/>
    <tableColumn id="4910" xr3:uid="{C84033BA-7D99-4A4B-BFCF-90A25AED0EB6}" name="Colonne4869"/>
    <tableColumn id="4911" xr3:uid="{4528962C-2322-4860-A358-F64029FBE87F}" name="Colonne4870"/>
    <tableColumn id="4912" xr3:uid="{C0E3B130-F77F-4371-8686-2BE92AE119A8}" name="Colonne4871"/>
    <tableColumn id="4913" xr3:uid="{37D1E997-5836-485A-BBC3-CFF5E042D681}" name="Colonne4872"/>
    <tableColumn id="4914" xr3:uid="{E8192120-C174-4450-B42C-E408EE0F602F}" name="Colonne4873"/>
    <tableColumn id="4915" xr3:uid="{357338AC-E50F-430D-A999-04F20CB98923}" name="Colonne4874"/>
    <tableColumn id="4916" xr3:uid="{5C211FCD-F4CA-48C9-A777-CCEC482236FB}" name="Colonne4875"/>
    <tableColumn id="4917" xr3:uid="{4F42DA6D-D5BF-4F7F-8CBF-9CDFF5AB469F}" name="Colonne4876"/>
    <tableColumn id="4918" xr3:uid="{EBAF3F98-C776-4B71-9A50-FA5382A66CC2}" name="Colonne4877"/>
    <tableColumn id="4919" xr3:uid="{919EA844-EFB6-4825-B4BE-671156E56A7F}" name="Colonne4878"/>
    <tableColumn id="4920" xr3:uid="{F008B448-4655-45CC-849E-C4E75E97EE7E}" name="Colonne4879"/>
    <tableColumn id="4921" xr3:uid="{3826952E-4D37-4DDF-A9B5-A99F3072C574}" name="Colonne4880"/>
    <tableColumn id="4922" xr3:uid="{40CF3A33-B6AA-4EDA-8B05-302B3C994917}" name="Colonne4881"/>
    <tableColumn id="4923" xr3:uid="{43D829B4-C25A-46C1-91BE-294BF8560CA8}" name="Colonne4882"/>
    <tableColumn id="4924" xr3:uid="{B8C4ED3C-A41A-4695-BEF6-262F13707CEA}" name="Colonne4883"/>
    <tableColumn id="4925" xr3:uid="{8556CE8C-ABD1-4252-9CD4-5097E6D99AB4}" name="Colonne4884"/>
    <tableColumn id="4926" xr3:uid="{E2AB2B78-246F-4E18-898C-1B22B8DC2B1B}" name="Colonne4885"/>
    <tableColumn id="4927" xr3:uid="{466F0D1B-5D8D-4085-B6BD-B6D224969813}" name="Colonne4886"/>
    <tableColumn id="4928" xr3:uid="{5CCDE4A6-CC46-4427-AD46-F54A1D94C765}" name="Colonne4887"/>
    <tableColumn id="4929" xr3:uid="{50A450BE-CB42-4C24-9987-339EECE381B1}" name="Colonne4888"/>
    <tableColumn id="4930" xr3:uid="{4C32AC7B-79ED-4AD9-8C03-540284C034D1}" name="Colonne4889"/>
    <tableColumn id="4931" xr3:uid="{93240052-0A3A-4DBD-85F8-67F5D8C2AB2F}" name="Colonne4890"/>
    <tableColumn id="4932" xr3:uid="{B7F885B8-A2D8-45CA-870E-CEA9CD603CAC}" name="Colonne4891"/>
    <tableColumn id="4933" xr3:uid="{51C67D82-AE97-4759-BC7F-68A04B7445A0}" name="Colonne4892"/>
    <tableColumn id="4934" xr3:uid="{200F8917-2718-411A-A70B-6DDB86376E2B}" name="Colonne4893"/>
    <tableColumn id="4935" xr3:uid="{99F52776-CF58-4D45-8BDD-4F8FCB774671}" name="Colonne4894"/>
    <tableColumn id="4936" xr3:uid="{408CE860-F6FE-4A9A-8049-BECD55A4D4CF}" name="Colonne4895"/>
    <tableColumn id="4937" xr3:uid="{AD1208CD-4A95-4D1D-8BC0-9701B7292AA0}" name="Colonne4896"/>
    <tableColumn id="4938" xr3:uid="{15F93CCA-780A-44B5-9FAA-C319F05836B8}" name="Colonne4897"/>
    <tableColumn id="4939" xr3:uid="{8D1FC661-1472-4A90-8512-E74839EFF5EC}" name="Colonne4898"/>
    <tableColumn id="4940" xr3:uid="{02C0F697-867C-4753-9CEA-3FBCD285A387}" name="Colonne4899"/>
    <tableColumn id="4941" xr3:uid="{A40DF644-C854-4798-8D2D-B8ABAAD2A93D}" name="Colonne4900"/>
    <tableColumn id="4942" xr3:uid="{F25BCEEF-4C62-4892-BBEE-0B1454C87473}" name="Colonne4901"/>
    <tableColumn id="4943" xr3:uid="{C4C807E7-A102-46DD-ACF0-9C5D0CE6A33C}" name="Colonne4902"/>
    <tableColumn id="4944" xr3:uid="{2ABC41FF-52AB-472E-81F1-BE6D254CB571}" name="Colonne4903"/>
    <tableColumn id="4945" xr3:uid="{662204BE-85D5-4540-940A-B91C194E3A68}" name="Colonne4904"/>
    <tableColumn id="4946" xr3:uid="{3773D4F2-A019-4387-9E5A-8FB2592426E4}" name="Colonne4905"/>
    <tableColumn id="4947" xr3:uid="{ECF16654-E285-4895-9F42-1738AEB8C98C}" name="Colonne4906"/>
    <tableColumn id="4948" xr3:uid="{70E07ACB-36B4-4D14-AF4C-C4419459E285}" name="Colonne4907"/>
    <tableColumn id="4949" xr3:uid="{7A2D52DF-ADB4-48D6-804B-C9F331ECB111}" name="Colonne4908"/>
    <tableColumn id="4950" xr3:uid="{CD9A2F3E-B260-41AF-B71F-875D094DC760}" name="Colonne4909"/>
    <tableColumn id="4951" xr3:uid="{6289E3AE-842C-4989-ACEE-E6AC3B3DE5E7}" name="Colonne4910"/>
    <tableColumn id="4952" xr3:uid="{B552FB5D-B4B2-4F3B-8748-C20623EEFA2A}" name="Colonne4911"/>
    <tableColumn id="4953" xr3:uid="{35A8C2FD-CDC6-406B-8F2F-CF8A5D49EB92}" name="Colonne4912"/>
    <tableColumn id="4954" xr3:uid="{5E82271E-1654-4993-8602-99801B220720}" name="Colonne4913"/>
    <tableColumn id="4955" xr3:uid="{7410EEA5-B619-4973-ADB2-655B57A4218B}" name="Colonne4914"/>
    <tableColumn id="4956" xr3:uid="{C6946F23-415D-4DDC-B5C5-E42F8E1DA97A}" name="Colonne4915"/>
    <tableColumn id="4957" xr3:uid="{C16D0C7D-3017-4C8C-B577-DC087E918DE7}" name="Colonne4916"/>
    <tableColumn id="4958" xr3:uid="{1B769D40-4118-4242-8C3B-51CFE0CC2CAE}" name="Colonne4917"/>
    <tableColumn id="4959" xr3:uid="{2940C1FD-DB93-410A-B99B-0A7A6406EABB}" name="Colonne4918"/>
    <tableColumn id="4960" xr3:uid="{2B586637-D97F-421C-8F37-C6B03398099B}" name="Colonne4919"/>
    <tableColumn id="4961" xr3:uid="{9E246632-17F3-43A1-8335-FFACB90CBB4D}" name="Colonne4920"/>
    <tableColumn id="4962" xr3:uid="{A656E6CD-D100-495B-8C47-0F5CD6E960CD}" name="Colonne4921"/>
    <tableColumn id="4963" xr3:uid="{8071094A-139C-475A-A790-F7AB5B1F5B3A}" name="Colonne4922"/>
    <tableColumn id="4964" xr3:uid="{60F70B6D-7DFC-4187-B34C-9B1E22C200BC}" name="Colonne4923"/>
    <tableColumn id="4965" xr3:uid="{AA3B5B7F-6765-44AF-9BEB-1C1EF40CBAC1}" name="Colonne4924"/>
    <tableColumn id="4966" xr3:uid="{BF5F61E9-5C91-47B6-AA8D-3330E879DD89}" name="Colonne4925"/>
    <tableColumn id="4967" xr3:uid="{E7BA398E-0AFF-4647-B72E-EF60FABA16BC}" name="Colonne4926"/>
    <tableColumn id="4968" xr3:uid="{0417D0B9-C93B-44A7-B3D4-AF4F466177A5}" name="Colonne4927"/>
    <tableColumn id="4969" xr3:uid="{E533F2AD-FD8B-4E49-91CE-B2E16A39AB7E}" name="Colonne4928"/>
    <tableColumn id="4970" xr3:uid="{5BD415F7-CF6A-4D14-8B97-35FF21F95F79}" name="Colonne4929"/>
    <tableColumn id="4971" xr3:uid="{03094904-FB48-46AD-8887-3B6A65C0C3E7}" name="Colonne4930"/>
    <tableColumn id="4972" xr3:uid="{CA763ABE-4A14-4F9B-B385-5C9C692D6E4C}" name="Colonne4931"/>
    <tableColumn id="4973" xr3:uid="{50C8F7FF-7031-4B1A-87BC-0AF34B796512}" name="Colonne4932"/>
    <tableColumn id="4974" xr3:uid="{D21199EA-94DD-4357-8B3F-B3E4EDA0EB1C}" name="Colonne4933"/>
    <tableColumn id="4975" xr3:uid="{9429406E-D9E4-48D6-B41C-FF5275F47A0C}" name="Colonne4934"/>
    <tableColumn id="4976" xr3:uid="{46545298-BB60-4688-A11C-DB0489B692C8}" name="Colonne4935"/>
    <tableColumn id="4977" xr3:uid="{B62D83E5-5CDC-431B-B432-0F35A28D12A3}" name="Colonne4936"/>
    <tableColumn id="4978" xr3:uid="{B7810B5A-734E-49C0-B472-E0EA438E695C}" name="Colonne4937"/>
    <tableColumn id="4979" xr3:uid="{C8E5DDF9-28E5-4B12-BAFD-87656E7C0C52}" name="Colonne4938"/>
    <tableColumn id="4980" xr3:uid="{CB6A88D4-2315-4C68-B661-3AE79D7116B2}" name="Colonne4939"/>
    <tableColumn id="4981" xr3:uid="{6C700AF4-E0BE-4459-A72B-AA84410A273D}" name="Colonne4940"/>
    <tableColumn id="4982" xr3:uid="{43379091-E77A-46E2-9B2F-6BBBD775E912}" name="Colonne4941"/>
    <tableColumn id="4983" xr3:uid="{84139E9B-57F4-4222-B7AE-D436938B191B}" name="Colonne4942"/>
    <tableColumn id="4984" xr3:uid="{361C915D-DBF5-4CBF-BCBC-1C7363691D14}" name="Colonne4943"/>
    <tableColumn id="4985" xr3:uid="{7B338F2C-B2D1-41E9-9B9C-4FE9A5934CFA}" name="Colonne4944"/>
    <tableColumn id="4986" xr3:uid="{9186E348-8430-409F-AD5B-528533634770}" name="Colonne4945"/>
    <tableColumn id="4987" xr3:uid="{C248937E-9F3F-4E23-AF89-A49D4A71D759}" name="Colonne4946"/>
    <tableColumn id="4988" xr3:uid="{58907E7A-D50B-4EEB-9F64-0F69E8E6A8B1}" name="Colonne4947"/>
    <tableColumn id="4989" xr3:uid="{BC5F81C1-F0BC-4671-A854-140A2202EEA9}" name="Colonne4948"/>
    <tableColumn id="4990" xr3:uid="{80A959AB-96F9-43C2-9663-50A0E7FA4F6B}" name="Colonne4949"/>
    <tableColumn id="4991" xr3:uid="{29828B32-9A63-4D21-B3ED-E2E519D64E09}" name="Colonne4950"/>
    <tableColumn id="4992" xr3:uid="{EF103411-4725-42E6-9875-85A92C036F36}" name="Colonne4951"/>
    <tableColumn id="4993" xr3:uid="{66AB2AFF-9033-416D-A1DE-86093CDB8122}" name="Colonne4952"/>
    <tableColumn id="4994" xr3:uid="{4214ADB2-CAC4-41A8-BD87-9570D0148245}" name="Colonne4953"/>
    <tableColumn id="4995" xr3:uid="{D021351E-D494-48C0-BD06-DC99075419D5}" name="Colonne4954"/>
    <tableColumn id="4996" xr3:uid="{B076BFED-E3FA-4F5B-B2E9-52A8562696D1}" name="Colonne4955"/>
    <tableColumn id="4997" xr3:uid="{B245561F-0639-4276-9704-29012559DE00}" name="Colonne4956"/>
    <tableColumn id="4998" xr3:uid="{41EC7273-B48D-4555-8DB1-59347F940FA4}" name="Colonne4957"/>
    <tableColumn id="4999" xr3:uid="{C1983946-4303-4083-B906-E67B4F63E68F}" name="Colonne4958"/>
    <tableColumn id="5000" xr3:uid="{813F067D-ED1E-49FB-977B-DAD6F6852AA5}" name="Colonne4959"/>
    <tableColumn id="5001" xr3:uid="{17743728-32CF-4E4A-8CF1-C4A6952E93D2}" name="Colonne4960"/>
    <tableColumn id="5002" xr3:uid="{5B1487C9-8D61-4D69-9678-A7FFCE49FA5A}" name="Colonne4961"/>
    <tableColumn id="5003" xr3:uid="{5307E2B3-88D6-44E4-9B5A-332221AD4EC9}" name="Colonne4962"/>
    <tableColumn id="5004" xr3:uid="{3D1C143A-8AE5-4842-BABD-263B644ACEC7}" name="Colonne4963"/>
    <tableColumn id="5005" xr3:uid="{FDB798D2-518A-4CCE-8C4D-9A77469B02F7}" name="Colonne4964"/>
    <tableColumn id="5006" xr3:uid="{02F79528-719C-4EBA-BECB-3D878D0C673F}" name="Colonne4965"/>
    <tableColumn id="5007" xr3:uid="{8B0602D3-B2FD-4560-A429-C81821E31C1F}" name="Colonne4966"/>
    <tableColumn id="5008" xr3:uid="{39F9D716-CE85-4FAF-AC53-92116E285A23}" name="Colonne4967"/>
    <tableColumn id="5009" xr3:uid="{5E5EA032-2B7C-45F5-9272-1ED2CDE174F0}" name="Colonne4968"/>
    <tableColumn id="5010" xr3:uid="{585E46A1-08D0-49EA-9FD1-F343940E87C1}" name="Colonne4969"/>
    <tableColumn id="5011" xr3:uid="{34D11ACE-C7E8-4206-8F08-6FCBF390CF9D}" name="Colonne4970"/>
    <tableColumn id="5012" xr3:uid="{1DE9A208-38DB-4AFE-93BD-C321C6A86B71}" name="Colonne4971"/>
    <tableColumn id="5013" xr3:uid="{07E444AD-F1F6-4A73-997C-A78746CD8625}" name="Colonne4972"/>
    <tableColumn id="5014" xr3:uid="{81773972-3A3A-4011-8433-3AA7FE73FD89}" name="Colonne4973"/>
    <tableColumn id="5015" xr3:uid="{539D3BE1-59F2-41B2-A62B-66EA5408ECA4}" name="Colonne4974"/>
    <tableColumn id="5016" xr3:uid="{ADC1A627-FCA8-4BFD-A79F-EEB64B1CA5CD}" name="Colonne4975"/>
    <tableColumn id="5017" xr3:uid="{7470C877-3D03-4917-87BB-CE0DE72569EA}" name="Colonne4976"/>
    <tableColumn id="5018" xr3:uid="{6885FFE7-D813-4B3F-9C25-5E5B4DE935C3}" name="Colonne4977"/>
    <tableColumn id="5019" xr3:uid="{E2111AF1-8DF6-4790-9F58-FF041B95DED5}" name="Colonne4978"/>
    <tableColumn id="5020" xr3:uid="{5B8FC205-7FFD-4B33-A9CB-4F46C5EA806B}" name="Colonne4979"/>
    <tableColumn id="5021" xr3:uid="{EDEA4BD6-0896-4A79-AC46-21DDAB453273}" name="Colonne4980"/>
    <tableColumn id="5022" xr3:uid="{654892DD-1663-4193-BB30-87A0FE72A44F}" name="Colonne4981"/>
    <tableColumn id="5023" xr3:uid="{DF54D294-AFE5-4598-9605-5706CD950FDA}" name="Colonne4982"/>
    <tableColumn id="5024" xr3:uid="{BBD24F18-7FA1-418F-A570-C95C18299F25}" name="Colonne4983"/>
    <tableColumn id="5025" xr3:uid="{6A7B4AA0-5964-4224-A73A-CAE5F4E40389}" name="Colonne4984"/>
    <tableColumn id="5026" xr3:uid="{4F6CF299-603E-438A-8046-D91C0464C46F}" name="Colonne4985"/>
    <tableColumn id="5027" xr3:uid="{88A2574C-7A63-424C-B79C-241DC58EE99D}" name="Colonne4986"/>
    <tableColumn id="5028" xr3:uid="{D57B89A9-28E6-434E-8AA6-25609A1742B0}" name="Colonne4987"/>
    <tableColumn id="5029" xr3:uid="{AD590602-13DB-45E1-97D2-E2B05140CAF5}" name="Colonne4988"/>
    <tableColumn id="5030" xr3:uid="{7A08E0E5-9ECC-4F35-B6B7-93DC55385675}" name="Colonne4989"/>
    <tableColumn id="5031" xr3:uid="{160AB86F-8B8C-4570-9F5E-8A212469210C}" name="Colonne4990"/>
    <tableColumn id="5032" xr3:uid="{2E615518-1A03-4C6E-9DEB-6C4074F04853}" name="Colonne4991"/>
    <tableColumn id="5033" xr3:uid="{E1A0F573-79A0-4C7C-98E9-9D10FC81A120}" name="Colonne4992"/>
    <tableColumn id="5034" xr3:uid="{B96C2AC0-ACE2-4532-B345-6048FFBE950F}" name="Colonne4993"/>
    <tableColumn id="5035" xr3:uid="{36084B58-7EA7-4C84-8CA8-2A8E9A0586A7}" name="Colonne4994"/>
    <tableColumn id="5036" xr3:uid="{FFC98E0E-E5A3-45E4-98EC-3CE04663A4BF}" name="Colonne4995"/>
    <tableColumn id="5037" xr3:uid="{2B630F33-F565-4462-9F96-2F4044E91B16}" name="Colonne4996"/>
    <tableColumn id="5038" xr3:uid="{E092C76E-2CED-4EA3-A20A-D7E928F688A0}" name="Colonne4997"/>
    <tableColumn id="5039" xr3:uid="{16A6FF1C-527D-4242-BF56-69F8C5230B99}" name="Colonne4998"/>
    <tableColumn id="5040" xr3:uid="{F32EC648-C475-44C6-BC02-7E7C1ED90FCE}" name="Colonne4999"/>
    <tableColumn id="5041" xr3:uid="{9AF2EC72-48CC-4979-A6AD-99D0C51F16DC}" name="Colonne5000"/>
    <tableColumn id="5042" xr3:uid="{9EEBE1CC-5E64-4406-9FE6-34928D73211C}" name="Colonne5001"/>
    <tableColumn id="5043" xr3:uid="{ECC3C918-5C1A-45E0-9539-2257544FA0E3}" name="Colonne5002"/>
    <tableColumn id="5044" xr3:uid="{CF4DB8B7-34B6-4C10-9113-EFC7B96CE8F6}" name="Colonne5003"/>
    <tableColumn id="5045" xr3:uid="{678C9B92-A5EB-4B09-9E6D-C36F54BE47EE}" name="Colonne5004"/>
    <tableColumn id="5046" xr3:uid="{DC1458B2-0130-4ED7-B3C1-1757B34F1C92}" name="Colonne5005"/>
    <tableColumn id="5047" xr3:uid="{D6547DA8-D05B-4189-9856-5A0262BCEA0B}" name="Colonne5006"/>
    <tableColumn id="5048" xr3:uid="{5077EE08-3032-4E77-BB57-72C48F9F9C32}" name="Colonne5007"/>
    <tableColumn id="5049" xr3:uid="{3CC749CE-2529-4F3D-9ECB-7EF7F7C9F72B}" name="Colonne5008"/>
    <tableColumn id="5050" xr3:uid="{FE02463A-6797-40B2-B631-225313847B47}" name="Colonne5009"/>
    <tableColumn id="5051" xr3:uid="{84D37522-AECA-44D8-8AFC-85A6C8791EA1}" name="Colonne5010"/>
    <tableColumn id="5052" xr3:uid="{866CDF87-3C59-44F6-AAC6-B529E704404D}" name="Colonne5011"/>
    <tableColumn id="5053" xr3:uid="{2006C002-1A50-4C9C-B64A-AD9F00157336}" name="Colonne5012"/>
    <tableColumn id="5054" xr3:uid="{54292EE2-4E72-4F6D-8346-5F400CFE85C7}" name="Colonne5013"/>
    <tableColumn id="5055" xr3:uid="{4AC4E2C7-7A48-44C7-A340-858D7C37810B}" name="Colonne5014"/>
    <tableColumn id="5056" xr3:uid="{BB3D4D36-C660-4278-92E0-E88EFD75119C}" name="Colonne5015"/>
    <tableColumn id="5057" xr3:uid="{CAB695D7-A069-45C4-9BDE-98B0A74F22D3}" name="Colonne5016"/>
    <tableColumn id="5058" xr3:uid="{E8788123-BCB6-4AEC-B308-D4377EE229D6}" name="Colonne5017"/>
    <tableColumn id="5059" xr3:uid="{74174309-9699-4037-AC8F-E900A92F6D42}" name="Colonne5018"/>
    <tableColumn id="5060" xr3:uid="{4C313C4F-8B03-4230-99AD-CC4DFEDC8EC3}" name="Colonne5019"/>
    <tableColumn id="5061" xr3:uid="{B7967E02-02E2-4E1D-81A3-D3A90FECD6F0}" name="Colonne5020"/>
    <tableColumn id="5062" xr3:uid="{C913AE68-8DB9-41C2-86C6-3C424D509940}" name="Colonne5021"/>
    <tableColumn id="5063" xr3:uid="{144FB863-759B-48F5-B55F-B7090B4D232F}" name="Colonne5022"/>
    <tableColumn id="5064" xr3:uid="{A745EC04-BAF8-4A57-A7FA-65D41C770131}" name="Colonne5023"/>
    <tableColumn id="5065" xr3:uid="{00C50897-B450-48B5-BC8B-A20A13288798}" name="Colonne5024"/>
    <tableColumn id="5066" xr3:uid="{D40307B2-752A-4366-A025-92B7A1E54364}" name="Colonne5025"/>
    <tableColumn id="5067" xr3:uid="{6BA42236-FB09-4D4F-BF39-C3A09F3518CC}" name="Colonne5026"/>
    <tableColumn id="5068" xr3:uid="{3EBF384C-5D5D-4FAD-BCB5-468B673636E0}" name="Colonne5027"/>
    <tableColumn id="5069" xr3:uid="{31893124-44F7-442C-825B-AFCA50CAB2BB}" name="Colonne5028"/>
    <tableColumn id="5070" xr3:uid="{D0520B3E-8711-4E1E-ACE0-756432F36CD9}" name="Colonne5029"/>
    <tableColumn id="5071" xr3:uid="{40C9C6C6-B790-410A-81FC-7183841C7F89}" name="Colonne5030"/>
    <tableColumn id="5072" xr3:uid="{97D345DD-9D9F-4974-B4F2-339460538CCB}" name="Colonne5031"/>
    <tableColumn id="5073" xr3:uid="{EE487E0D-0514-469C-A46A-6F9F8EA7A91D}" name="Colonne5032"/>
    <tableColumn id="5074" xr3:uid="{70690DE9-F470-416B-B449-365F682047A3}" name="Colonne5033"/>
    <tableColumn id="5075" xr3:uid="{E172105F-D634-48C3-A6EC-6F17E58E0BED}" name="Colonne5034"/>
    <tableColumn id="5076" xr3:uid="{C836309A-44C7-4717-B6B7-33CCC298ADFA}" name="Colonne5035"/>
    <tableColumn id="5077" xr3:uid="{D6331896-C765-4FD5-AB95-7C8C47177C34}" name="Colonne5036"/>
    <tableColumn id="5078" xr3:uid="{6B56AC69-19AE-4D0D-AE78-64C578B7E216}" name="Colonne5037"/>
    <tableColumn id="5079" xr3:uid="{612433E4-B08B-4881-A2B4-998C9FA775B0}" name="Colonne5038"/>
    <tableColumn id="5080" xr3:uid="{A82CB5DC-0416-4C43-82E3-2985DEC0D156}" name="Colonne5039"/>
    <tableColumn id="5081" xr3:uid="{305D8E16-9E12-480A-93D4-0977BAC3C390}" name="Colonne5040"/>
    <tableColumn id="5082" xr3:uid="{0604164B-C969-47B8-8374-D5A76EAB51EA}" name="Colonne5041"/>
    <tableColumn id="5083" xr3:uid="{D27B89BD-6B44-4877-81D2-006277F9E5EA}" name="Colonne5042"/>
    <tableColumn id="5084" xr3:uid="{68FBBB11-3D68-44E6-86A9-0BEB7AA9AADE}" name="Colonne5043"/>
    <tableColumn id="5085" xr3:uid="{13649F4C-29D0-4D19-89F7-983363304001}" name="Colonne5044"/>
    <tableColumn id="5086" xr3:uid="{0DA63887-335B-4A3F-903B-4FA99C1511F8}" name="Colonne5045"/>
    <tableColumn id="5087" xr3:uid="{E4984ADE-63A6-4C2C-B7A6-703DFFA84267}" name="Colonne5046"/>
    <tableColumn id="5088" xr3:uid="{493FA178-F09C-4D80-84F9-13C7ED923832}" name="Colonne5047"/>
    <tableColumn id="5089" xr3:uid="{D44AD6BD-36A1-4916-9A5A-754C8E757A75}" name="Colonne5048"/>
    <tableColumn id="5090" xr3:uid="{3389D062-8865-498E-B5AB-1DD715223ED6}" name="Colonne5049"/>
    <tableColumn id="5091" xr3:uid="{D1488937-838F-4995-9B8A-C234050CF585}" name="Colonne5050"/>
    <tableColumn id="5092" xr3:uid="{996BB364-1F72-4775-A1FA-DAB4567D7912}" name="Colonne5051"/>
    <tableColumn id="5093" xr3:uid="{27A4E754-E814-40AC-9ECA-5ADA2D776957}" name="Colonne5052"/>
    <tableColumn id="5094" xr3:uid="{DE6C12AD-9E5C-4E02-BA78-4332D2E8EFBC}" name="Colonne5053"/>
    <tableColumn id="5095" xr3:uid="{035EBC5B-582E-4875-B774-668DA483F55D}" name="Colonne5054"/>
    <tableColumn id="5096" xr3:uid="{74FBB8B8-C88C-443E-98E3-CCE9E15521A7}" name="Colonne5055"/>
    <tableColumn id="5097" xr3:uid="{D7313740-0881-49BB-A841-2E0B6D3801BA}" name="Colonne5056"/>
    <tableColumn id="5098" xr3:uid="{04541389-2169-445B-A1A1-4D6554751E5A}" name="Colonne5057"/>
    <tableColumn id="5099" xr3:uid="{91E3DFE4-9B05-4824-A563-87EB5EB123C6}" name="Colonne5058"/>
    <tableColumn id="5100" xr3:uid="{9292AA51-24C6-4FEC-ADC0-B8963C1A91DF}" name="Colonne5059"/>
    <tableColumn id="5101" xr3:uid="{1758A5DF-23CC-4E04-A2F0-C0B602FB1A7F}" name="Colonne5060"/>
    <tableColumn id="5102" xr3:uid="{71941DCC-B30A-4002-AE96-49CC27073F60}" name="Colonne5061"/>
    <tableColumn id="5103" xr3:uid="{388F6947-7786-4F40-8DCE-C836216C6EE0}" name="Colonne5062"/>
    <tableColumn id="5104" xr3:uid="{8EDC8AF9-739E-44C9-9180-229D328AD208}" name="Colonne5063"/>
    <tableColumn id="5105" xr3:uid="{45CFC874-45E4-49B3-9DE1-4339DECE6DD6}" name="Colonne5064"/>
    <tableColumn id="5106" xr3:uid="{3E8FFFD2-3BA8-4F54-971D-6AC4681AA2A8}" name="Colonne5065"/>
    <tableColumn id="5107" xr3:uid="{328F52CE-A6D7-43D2-BAA0-47BC47AB0D71}" name="Colonne5066"/>
    <tableColumn id="5108" xr3:uid="{0F34D72B-BA25-44EC-B17F-E9759A9E5BDF}" name="Colonne5067"/>
    <tableColumn id="5109" xr3:uid="{7AB7B013-8749-47D9-BB98-0DA6A3449945}" name="Colonne5068"/>
    <tableColumn id="5110" xr3:uid="{050722A8-048C-46E0-93B4-8C74EA6FC9AF}" name="Colonne5069"/>
    <tableColumn id="5111" xr3:uid="{8B906AEF-3B84-43B3-891A-2921D88EC1DC}" name="Colonne5070"/>
    <tableColumn id="5112" xr3:uid="{1170A449-EAED-4D59-96DE-7836C56A45C3}" name="Colonne5071"/>
    <tableColumn id="5113" xr3:uid="{73EAFD23-E8F5-43BE-BF4E-1CD94F9D74C4}" name="Colonne5072"/>
    <tableColumn id="5114" xr3:uid="{F1BC2DBA-D7F1-44F8-9318-11613B07589A}" name="Colonne5073"/>
    <tableColumn id="5115" xr3:uid="{1F8723D6-8485-4AB9-9FEB-3F99DF9E9DEF}" name="Colonne5074"/>
    <tableColumn id="5116" xr3:uid="{243B7DA3-B3D6-46D4-9FCF-C639A9F4A96B}" name="Colonne5075"/>
    <tableColumn id="5117" xr3:uid="{615A0B7E-7996-4C3E-BBD5-61E2631943E4}" name="Colonne5076"/>
    <tableColumn id="5118" xr3:uid="{FC6DA58B-BBFB-4AEA-AA01-5F0FAEEC08B1}" name="Colonne5077"/>
    <tableColumn id="5119" xr3:uid="{D25FAF5A-38F0-490C-B40B-34DCEC441ADC}" name="Colonne5078"/>
    <tableColumn id="5120" xr3:uid="{118EC599-C76D-4E8A-8676-C7D6607681DB}" name="Colonne5079"/>
    <tableColumn id="5121" xr3:uid="{418B0FE1-8484-4FF8-96CF-B16AB3E5BEF6}" name="Colonne5080"/>
    <tableColumn id="5122" xr3:uid="{A62287AA-18AC-4417-8DBF-1EF0F2F7DF93}" name="Colonne5081"/>
    <tableColumn id="5123" xr3:uid="{B4A1155E-2751-4FA2-9CBC-6BDE9FCA22D0}" name="Colonne5082"/>
    <tableColumn id="5124" xr3:uid="{4DD26BEC-8D3C-4C86-AAEA-408DFEC86ADF}" name="Colonne5083"/>
    <tableColumn id="5125" xr3:uid="{DD483FC2-86B8-42E7-AD08-4C2AB604DF61}" name="Colonne5084"/>
    <tableColumn id="5126" xr3:uid="{4773C808-6954-4DD7-9538-A5119B5E2019}" name="Colonne5085"/>
    <tableColumn id="5127" xr3:uid="{48FEB512-9BAB-474B-9B10-EF04CEFCB2DE}" name="Colonne5086"/>
    <tableColumn id="5128" xr3:uid="{2B934677-43F6-4E0F-8631-B05FF0E77023}" name="Colonne5087"/>
    <tableColumn id="5129" xr3:uid="{21B94DBF-7B98-4FE6-BA1C-04AA2116CB5B}" name="Colonne5088"/>
    <tableColumn id="5130" xr3:uid="{8640E00F-51BA-48A3-9C59-AF6E4977BDBE}" name="Colonne5089"/>
    <tableColumn id="5131" xr3:uid="{6EBE9A51-BBB8-4707-A19E-4D41E224E206}" name="Colonne5090"/>
    <tableColumn id="5132" xr3:uid="{F9552266-581B-4FB5-AA8D-9899E3AFEA08}" name="Colonne5091"/>
    <tableColumn id="5133" xr3:uid="{C354DC28-2222-4967-B9B0-0291B22A51AE}" name="Colonne5092"/>
    <tableColumn id="5134" xr3:uid="{59A166E8-688C-424E-8060-A33A40251AAC}" name="Colonne5093"/>
    <tableColumn id="5135" xr3:uid="{4A38B6E2-C094-437A-8C24-7F6AE0ABB23F}" name="Colonne5094"/>
    <tableColumn id="5136" xr3:uid="{85D5A3EA-9C56-47B6-9A46-6AA96541254F}" name="Colonne5095"/>
    <tableColumn id="5137" xr3:uid="{1D71BAAD-C9F0-49F4-98C1-38DCE37339CA}" name="Colonne5096"/>
    <tableColumn id="5138" xr3:uid="{D6B8D13A-721A-4D6D-B8E9-68709D317DB3}" name="Colonne5097"/>
    <tableColumn id="5139" xr3:uid="{E842F590-D723-4AF3-BD87-FB007614DC51}" name="Colonne5098"/>
    <tableColumn id="5140" xr3:uid="{F06A397B-B68B-4A8E-A959-13C6D9C05A77}" name="Colonne5099"/>
    <tableColumn id="5141" xr3:uid="{15F078EA-2555-4302-9F16-7D20AF3D3DD4}" name="Colonne5100"/>
    <tableColumn id="5142" xr3:uid="{54B6F26A-EEB7-413F-A976-5FFB56C536AF}" name="Colonne5101"/>
    <tableColumn id="5143" xr3:uid="{C46297AF-980E-4559-89AC-580A78EFF024}" name="Colonne5102"/>
    <tableColumn id="5144" xr3:uid="{417B0552-7F27-4893-BFF1-9FEF2E28479D}" name="Colonne5103"/>
    <tableColumn id="5145" xr3:uid="{F30C6244-CD6C-4C5C-B705-904B967891AF}" name="Colonne5104"/>
    <tableColumn id="5146" xr3:uid="{06F419CD-745D-4FEF-8FAB-0C3ABAF0B402}" name="Colonne5105"/>
    <tableColumn id="5147" xr3:uid="{A5E21062-1381-48BF-BC81-D0492AA9F0AF}" name="Colonne5106"/>
    <tableColumn id="5148" xr3:uid="{D0614641-9876-4A9E-B69D-4581F313D949}" name="Colonne5107"/>
    <tableColumn id="5149" xr3:uid="{FF558E86-A9EA-432C-9430-9B9B27955804}" name="Colonne5108"/>
    <tableColumn id="5150" xr3:uid="{C6F5AC91-FB7D-4364-B886-98CA742BC63C}" name="Colonne5109"/>
    <tableColumn id="5151" xr3:uid="{19FF192E-DC55-40BB-B7A6-E9F5C45ACEA0}" name="Colonne5110"/>
    <tableColumn id="5152" xr3:uid="{1867A6D0-8EA4-4508-A9E5-F39EF0D3B34E}" name="Colonne5111"/>
    <tableColumn id="5153" xr3:uid="{2EA6ADC7-DCFC-4FC9-B515-03C45EB0E3B5}" name="Colonne5112"/>
    <tableColumn id="5154" xr3:uid="{DF15AD6E-2743-4284-9A8B-DC6FB466D40F}" name="Colonne5113"/>
    <tableColumn id="5155" xr3:uid="{2E9ABA1A-7E7C-4FFE-A6E8-3E7D6DB16DC1}" name="Colonne5114"/>
    <tableColumn id="5156" xr3:uid="{9691AD28-04F3-4912-9792-92C43E6B2B45}" name="Colonne5115"/>
    <tableColumn id="5157" xr3:uid="{7F4DB183-775D-44F8-9BA6-657E15E0C471}" name="Colonne5116"/>
    <tableColumn id="5158" xr3:uid="{181BEC1E-C568-487A-8FF2-A6F162CDF6CE}" name="Colonne5117"/>
    <tableColumn id="5159" xr3:uid="{B3456FAF-72E5-4A97-A848-B26BA4003119}" name="Colonne5118"/>
    <tableColumn id="5160" xr3:uid="{9DFDD59D-1A62-45D6-92A0-EE1EC21C4D91}" name="Colonne5119"/>
    <tableColumn id="5161" xr3:uid="{22EDDEB4-E643-447D-A2F0-99382D9BD7B1}" name="Colonne5120"/>
    <tableColumn id="5162" xr3:uid="{1824A1A4-A12E-4A95-8773-DC63B0E56F53}" name="Colonne5121"/>
    <tableColumn id="5163" xr3:uid="{390EF546-FD9A-4B94-8802-B8FCD3B81662}" name="Colonne5122"/>
    <tableColumn id="5164" xr3:uid="{6356F50E-4B58-4695-853F-199653F24858}" name="Colonne5123"/>
    <tableColumn id="5165" xr3:uid="{6D39FAEF-054D-426B-9FDE-C3683E1BC419}" name="Colonne5124"/>
    <tableColumn id="5166" xr3:uid="{92C82968-6B7E-47DC-B37E-ABB8B2E163DD}" name="Colonne5125"/>
    <tableColumn id="5167" xr3:uid="{32ACF9B5-1555-4562-AF28-9B27194551A8}" name="Colonne5126"/>
    <tableColumn id="5168" xr3:uid="{0D1F7EA7-9FD7-43FF-B1C2-0BD1D7D2A624}" name="Colonne5127"/>
    <tableColumn id="5169" xr3:uid="{0CF1B62C-3423-4DF9-9F2D-C4A3F0D3F314}" name="Colonne5128"/>
    <tableColumn id="5170" xr3:uid="{40AA3E9A-6F69-4B20-8D09-FF2247C27E22}" name="Colonne5129"/>
    <tableColumn id="5171" xr3:uid="{A74297BD-1C5A-4E53-9FFD-094A45E21657}" name="Colonne5130"/>
    <tableColumn id="5172" xr3:uid="{4F317724-D966-4C1D-8478-28386A4E8C58}" name="Colonne5131"/>
    <tableColumn id="5173" xr3:uid="{56901C79-9CDA-4105-A736-24A4A70F24E9}" name="Colonne5132"/>
    <tableColumn id="5174" xr3:uid="{ED430F11-196A-40E6-9624-3EFB357FF104}" name="Colonne5133"/>
    <tableColumn id="5175" xr3:uid="{F014E297-95CC-4C0B-A61E-BB3EF24A4CA6}" name="Colonne5134"/>
    <tableColumn id="5176" xr3:uid="{4037C269-BE84-4B87-A0B9-8B7A0F62BA6A}" name="Colonne5135"/>
    <tableColumn id="5177" xr3:uid="{E1EA22B7-AC83-4EB5-AD68-A51BCAEAD1AD}" name="Colonne5136"/>
    <tableColumn id="5178" xr3:uid="{4EE1E6F0-C795-4BAB-8945-2906B1DC7EF3}" name="Colonne5137"/>
    <tableColumn id="5179" xr3:uid="{B286870F-90F2-4AEA-A0A1-E0655433F3A2}" name="Colonne5138"/>
    <tableColumn id="5180" xr3:uid="{F44C5B86-A4BA-4DF8-A66F-18D894E9569B}" name="Colonne5139"/>
    <tableColumn id="5181" xr3:uid="{18B62392-6B16-4FCC-BBAD-522BE12A06D4}" name="Colonne5140"/>
    <tableColumn id="5182" xr3:uid="{F8A79BB0-4094-4DBD-A7EC-AB472811B860}" name="Colonne5141"/>
    <tableColumn id="5183" xr3:uid="{574EBE60-BF2E-4F03-B97F-0D133E44A497}" name="Colonne5142"/>
    <tableColumn id="5184" xr3:uid="{76D371C5-FC14-4368-9899-236A81CE4B54}" name="Colonne5143"/>
    <tableColumn id="5185" xr3:uid="{AF8B537A-DC3A-400C-B799-E89403F089B1}" name="Colonne5144"/>
    <tableColumn id="5186" xr3:uid="{ADB4EC80-A5CA-45E6-AD53-F97B8D0E6BDE}" name="Colonne5145"/>
    <tableColumn id="5187" xr3:uid="{C9459525-3609-4F97-ACC2-CCE24819FF75}" name="Colonne5146"/>
    <tableColumn id="5188" xr3:uid="{6FAA93E3-0930-4225-B7AF-40D5721A47A7}" name="Colonne5147"/>
    <tableColumn id="5189" xr3:uid="{C0F4D45B-F694-4878-951C-93B758BCCAF6}" name="Colonne5148"/>
    <tableColumn id="5190" xr3:uid="{F8A8D3CC-2D82-4266-9D9E-EEB1FC33B84A}" name="Colonne5149"/>
    <tableColumn id="5191" xr3:uid="{B59990EB-BF51-4E6B-9F5F-34744E80AF8B}" name="Colonne5150"/>
    <tableColumn id="5192" xr3:uid="{E2D1D57B-620E-4145-A989-A01AE7532B25}" name="Colonne5151"/>
    <tableColumn id="5193" xr3:uid="{E2E347AD-25DF-424A-AE37-FAFBBB993D6F}" name="Colonne5152"/>
    <tableColumn id="5194" xr3:uid="{878D34F1-EB15-41C5-B907-D0AD64F8E0B4}" name="Colonne5153"/>
    <tableColumn id="5195" xr3:uid="{781FEA4C-1E69-4655-9B0C-535E7DF43B09}" name="Colonne5154"/>
    <tableColumn id="5196" xr3:uid="{7F5CA6A9-600C-4431-9B53-8B0B834387A6}" name="Colonne5155"/>
    <tableColumn id="5197" xr3:uid="{84B9EEDD-A853-4A07-B5EC-BCCE0665DFAF}" name="Colonne5156"/>
    <tableColumn id="5198" xr3:uid="{D2081D5B-9351-45A7-86C3-EAEF9D7C9B68}" name="Colonne5157"/>
    <tableColumn id="5199" xr3:uid="{146EAEF1-4D2F-4584-B2E3-143BF7D6D501}" name="Colonne5158"/>
    <tableColumn id="5200" xr3:uid="{D5CC87A2-102C-45AF-8055-D688C2EC8CB2}" name="Colonne5159"/>
    <tableColumn id="5201" xr3:uid="{633D23CB-BD76-4D9B-B910-AAD97DA8A0FE}" name="Colonne5160"/>
    <tableColumn id="5202" xr3:uid="{DEB60982-E287-49EB-AF9F-3A0164076E2A}" name="Colonne5161"/>
    <tableColumn id="5203" xr3:uid="{855B7B27-BBFF-46E1-8654-F12CB2D1056D}" name="Colonne5162"/>
    <tableColumn id="5204" xr3:uid="{93D87140-77E0-4734-833B-8A5871CB5562}" name="Colonne5163"/>
    <tableColumn id="5205" xr3:uid="{C9557D8E-3315-44FC-A748-B9896069DB4A}" name="Colonne5164"/>
    <tableColumn id="5206" xr3:uid="{76F02718-021C-4FDB-8132-6BA49859D5CF}" name="Colonne5165"/>
    <tableColumn id="5207" xr3:uid="{0640CB64-2D6E-446C-978A-0188B4731784}" name="Colonne5166"/>
    <tableColumn id="5208" xr3:uid="{ACEABD68-9D8D-4CFF-AED5-2AB276C574FE}" name="Colonne5167"/>
    <tableColumn id="5209" xr3:uid="{CE42C439-8F2C-4BF8-B4C6-739310DB7826}" name="Colonne5168"/>
    <tableColumn id="5210" xr3:uid="{3026D139-8195-40A3-80FC-3CBC832A73EC}" name="Colonne5169"/>
    <tableColumn id="5211" xr3:uid="{B504C2F1-654A-4873-A428-F1C9AC63102B}" name="Colonne5170"/>
    <tableColumn id="5212" xr3:uid="{604C0953-3A13-45DB-B1DA-80A4143DB3F9}" name="Colonne5171"/>
    <tableColumn id="5213" xr3:uid="{F43333A7-F9CE-43B7-B9EA-249D04874968}" name="Colonne5172"/>
    <tableColumn id="5214" xr3:uid="{CB4EA53C-7C9D-4759-8009-300741D64229}" name="Colonne5173"/>
    <tableColumn id="5215" xr3:uid="{11162E6A-4B98-4ACA-BFC6-41E3FFE16376}" name="Colonne5174"/>
    <tableColumn id="5216" xr3:uid="{99DDA4DC-D4A1-4F87-9525-B46E6659FAD8}" name="Colonne5175"/>
    <tableColumn id="5217" xr3:uid="{CBF9F8C6-CC77-49C2-B8E5-E0150DCFE4E6}" name="Colonne5176"/>
    <tableColumn id="5218" xr3:uid="{BD516528-1EB0-429E-8E7F-27FBED1D3753}" name="Colonne5177"/>
    <tableColumn id="5219" xr3:uid="{5156DE50-7E1D-4D7B-8680-223565B77538}" name="Colonne5178"/>
    <tableColumn id="5220" xr3:uid="{F00BA467-D757-408F-9F22-169C1D3F4830}" name="Colonne5179"/>
    <tableColumn id="5221" xr3:uid="{80B76ED8-F017-44A0-B8CC-9BE9F9B83EF2}" name="Colonne5180"/>
    <tableColumn id="5222" xr3:uid="{301592BB-AE4C-41EC-822E-5745F03C5703}" name="Colonne5181"/>
    <tableColumn id="5223" xr3:uid="{80439EEE-A3EB-4962-9ADC-A07C7B2B49CD}" name="Colonne5182"/>
    <tableColumn id="5224" xr3:uid="{1CBA2702-D8DF-44F6-BA17-EC98327D0FE1}" name="Colonne5183"/>
    <tableColumn id="5225" xr3:uid="{E92ABF92-5697-41C1-A606-60D2019539D3}" name="Colonne5184"/>
    <tableColumn id="5226" xr3:uid="{BFB235AA-2553-4A11-A4A2-3CA06036F2A9}" name="Colonne5185"/>
    <tableColumn id="5227" xr3:uid="{B2A5D8AA-49E6-4CD6-9C0E-FAF72D788BFC}" name="Colonne5186"/>
    <tableColumn id="5228" xr3:uid="{DE7CD67B-2116-41A0-9579-980D64461C4C}" name="Colonne5187"/>
    <tableColumn id="5229" xr3:uid="{ED5F075B-AA44-4B1E-A5C1-F9EB9E3FB25D}" name="Colonne5188"/>
    <tableColumn id="5230" xr3:uid="{D8E04C35-6E3D-4C62-A65D-281DFB160E0E}" name="Colonne5189"/>
    <tableColumn id="5231" xr3:uid="{CD5F3436-7086-4352-A4B3-CCA9AB7E7CC0}" name="Colonne5190"/>
    <tableColumn id="5232" xr3:uid="{AA8A549B-A77E-48BE-993A-7F6CC2D4945A}" name="Colonne5191"/>
    <tableColumn id="5233" xr3:uid="{DC7C62B8-24D3-4A66-9A93-CE940CEEE8B5}" name="Colonne5192"/>
    <tableColumn id="5234" xr3:uid="{5A7DB9B1-DA3A-40C8-A73E-52A4BDC065D7}" name="Colonne5193"/>
    <tableColumn id="5235" xr3:uid="{B7E89A7B-8871-4F23-85DF-E8552C51FA4B}" name="Colonne5194"/>
    <tableColumn id="5236" xr3:uid="{D08BF3F3-E01A-4F1B-B5A8-816976E151EC}" name="Colonne5195"/>
    <tableColumn id="5237" xr3:uid="{83337436-0E57-4441-B1F9-D17DB039EF83}" name="Colonne5196"/>
    <tableColumn id="5238" xr3:uid="{02A3DA6E-B426-4291-96BB-34B2CF82E709}" name="Colonne5197"/>
    <tableColumn id="5239" xr3:uid="{B51088B5-4E64-4D62-AE01-D6CAD4422796}" name="Colonne5198"/>
    <tableColumn id="5240" xr3:uid="{D3649ACA-6B7C-455A-BDDB-41AC4773F39C}" name="Colonne5199"/>
    <tableColumn id="5241" xr3:uid="{984D0A45-DEBD-4A4C-82B0-3CAA74BC1AEE}" name="Colonne5200"/>
    <tableColumn id="5242" xr3:uid="{8A05A751-4E0C-4F09-8E58-7EEA38DBE21D}" name="Colonne5201"/>
    <tableColumn id="5243" xr3:uid="{49F50993-0DC6-44E9-A989-DE90FB34E8A1}" name="Colonne5202"/>
    <tableColumn id="5244" xr3:uid="{F5B48A97-DC9F-45AA-B40B-9A8A2904D4EC}" name="Colonne5203"/>
    <tableColumn id="5245" xr3:uid="{9F72DD1A-DF88-4CFD-83F2-0D9CD634C424}" name="Colonne5204"/>
    <tableColumn id="5246" xr3:uid="{8E070A53-8A89-44ED-A65A-7248C9036243}" name="Colonne5205"/>
    <tableColumn id="5247" xr3:uid="{733C6BC3-80A8-4551-8EF9-B6E1AF60CDA8}" name="Colonne5206"/>
    <tableColumn id="5248" xr3:uid="{7C7CA345-17CA-4DFB-82EF-C58E0A891D6A}" name="Colonne5207"/>
    <tableColumn id="5249" xr3:uid="{4DA6061E-8D95-4057-8055-F944ED00E48F}" name="Colonne5208"/>
    <tableColumn id="5250" xr3:uid="{4940ACF2-E144-4319-A867-8B2465B36CB5}" name="Colonne5209"/>
    <tableColumn id="5251" xr3:uid="{873A6EBD-90B4-484B-AC7C-7367B576628B}" name="Colonne5210"/>
    <tableColumn id="5252" xr3:uid="{61E051F7-FD61-47C8-BFA9-6089A43045BA}" name="Colonne5211"/>
    <tableColumn id="5253" xr3:uid="{31E4D128-355F-48FD-95A5-961FFA2BB81C}" name="Colonne5212"/>
    <tableColumn id="5254" xr3:uid="{6DEBE936-E644-4482-8861-08944E0D26D1}" name="Colonne5213"/>
    <tableColumn id="5255" xr3:uid="{15D159FB-73D4-4C9B-A25D-130E261C7D13}" name="Colonne5214"/>
    <tableColumn id="5256" xr3:uid="{D2A94D52-1389-4362-AAD8-71153132CAB1}" name="Colonne5215"/>
    <tableColumn id="5257" xr3:uid="{5E1B459A-16BB-4685-8D10-8CEA19917A7B}" name="Colonne5216"/>
    <tableColumn id="5258" xr3:uid="{42CA2C57-489F-45E7-B028-2B45121971D0}" name="Colonne5217"/>
    <tableColumn id="5259" xr3:uid="{D911EFAB-65BD-4972-9110-E4906C3F8889}" name="Colonne5218"/>
    <tableColumn id="5260" xr3:uid="{F94A9775-2E0F-4C58-970B-520C43994227}" name="Colonne5219"/>
    <tableColumn id="5261" xr3:uid="{F2474ABF-4ADA-44F1-9A4A-0033A87882C6}" name="Colonne5220"/>
    <tableColumn id="5262" xr3:uid="{D67ED509-D69C-48B5-9411-5111E689968A}" name="Colonne5221"/>
    <tableColumn id="5263" xr3:uid="{6CD9E9A0-22BD-4974-B50B-263133FDB164}" name="Colonne5222"/>
    <tableColumn id="5264" xr3:uid="{65002F6A-168F-4161-9ECC-E2FE5DDAFD89}" name="Colonne5223"/>
    <tableColumn id="5265" xr3:uid="{A0041A1D-44E1-46A3-93C2-E9BA04247B9E}" name="Colonne5224"/>
    <tableColumn id="5266" xr3:uid="{C462E705-98CE-4230-81BF-364676CC6423}" name="Colonne5225"/>
    <tableColumn id="5267" xr3:uid="{BEDD1010-BD3D-4F98-A7F4-F88BE09B866A}" name="Colonne5226"/>
    <tableColumn id="5268" xr3:uid="{959EBF86-7DAD-4242-A8D0-A048EF8E1B76}" name="Colonne5227"/>
    <tableColumn id="5269" xr3:uid="{B1D32484-22A7-4650-909A-F4D8D56A8385}" name="Colonne5228"/>
    <tableColumn id="5270" xr3:uid="{71E68D15-C5F3-44B8-98CE-FE8716DE9932}" name="Colonne5229"/>
    <tableColumn id="5271" xr3:uid="{D05D9F1F-E50B-48D8-8332-2CD70D1B8919}" name="Colonne5230"/>
    <tableColumn id="5272" xr3:uid="{29A5CF78-0F1E-454B-B14D-B8C563E40567}" name="Colonne5231"/>
    <tableColumn id="5273" xr3:uid="{CCDB1703-CA10-4A18-B532-2E2F095D02AC}" name="Colonne5232"/>
    <tableColumn id="5274" xr3:uid="{79BBBD54-9643-47D2-8A5C-7F81135CCDC5}" name="Colonne5233"/>
    <tableColumn id="5275" xr3:uid="{7392CD7C-08F3-4353-ACD5-199D62CE6CE3}" name="Colonne5234"/>
    <tableColumn id="5276" xr3:uid="{59FF098F-0550-4268-A155-BE30A07EB8E0}" name="Colonne5235"/>
    <tableColumn id="5277" xr3:uid="{FD5D6852-B7B0-4EE2-A2A5-96A540FB4E8B}" name="Colonne5236"/>
    <tableColumn id="5278" xr3:uid="{6CD22FEC-AE2B-49B8-8AE4-EF1EBC7A2C73}" name="Colonne5237"/>
    <tableColumn id="5279" xr3:uid="{F2F4F534-947F-4781-BB90-A667FABE266D}" name="Colonne5238"/>
    <tableColumn id="5280" xr3:uid="{937119DE-312A-44DF-9B0A-BE6A902CD672}" name="Colonne5239"/>
    <tableColumn id="5281" xr3:uid="{E3B7EB56-F734-4031-8180-9D556C5DD0C3}" name="Colonne5240"/>
    <tableColumn id="5282" xr3:uid="{BFAB3132-E5E8-4D6E-BD70-FB73C3C81700}" name="Colonne5241"/>
    <tableColumn id="5283" xr3:uid="{398CB163-D1F1-46C5-92C2-7E846AEC4F7C}" name="Colonne5242"/>
    <tableColumn id="5284" xr3:uid="{757A0503-E9B1-4D66-9865-C35AE96EC639}" name="Colonne5243"/>
    <tableColumn id="5285" xr3:uid="{853FCAA5-57C2-4354-9E62-4C91158A7875}" name="Colonne5244"/>
    <tableColumn id="5286" xr3:uid="{DF622550-EFD7-4BD4-8FF6-6FB5BF1104A8}" name="Colonne5245"/>
    <tableColumn id="5287" xr3:uid="{5A87E49F-EE2C-4D90-ACB2-12A840FCC85D}" name="Colonne5246"/>
    <tableColumn id="5288" xr3:uid="{2A360039-CE7A-49DB-ABD1-2349AFB1C10D}" name="Colonne5247"/>
    <tableColumn id="5289" xr3:uid="{7B2097BB-A422-42EF-BF78-EB036FBB738B}" name="Colonne5248"/>
    <tableColumn id="5290" xr3:uid="{470A566A-F20C-492D-AAD4-85B4984E2944}" name="Colonne5249"/>
    <tableColumn id="5291" xr3:uid="{59210D6A-1CAC-4F47-AE4B-3807D56D6CB1}" name="Colonne5250"/>
    <tableColumn id="5292" xr3:uid="{1D9D6099-2431-4A93-BB86-D257E9FBE2E7}" name="Colonne5251"/>
    <tableColumn id="5293" xr3:uid="{D0B90500-980B-46D9-B873-1A1F8E2BD7E2}" name="Colonne5252"/>
    <tableColumn id="5294" xr3:uid="{99450ADD-A11E-44C7-BD5A-4589515BBE47}" name="Colonne5253"/>
    <tableColumn id="5295" xr3:uid="{B419BEA2-5994-4BD8-9D8E-9E52726B80FD}" name="Colonne5254"/>
    <tableColumn id="5296" xr3:uid="{24C8E3D0-EA7B-4D4C-B880-3575F0EA2411}" name="Colonne5255"/>
    <tableColumn id="5297" xr3:uid="{21C47079-3D8E-4CDB-90F5-9AF5614724FC}" name="Colonne5256"/>
    <tableColumn id="5298" xr3:uid="{9A66734A-A41A-45A1-BB6E-C5538A7F0BBF}" name="Colonne5257"/>
    <tableColumn id="5299" xr3:uid="{2E9DB7E4-08B5-4327-94BA-B8C2D1D8C090}" name="Colonne5258"/>
    <tableColumn id="5300" xr3:uid="{C462D2D4-E522-4D47-ABC7-C5ADD3E88D43}" name="Colonne5259"/>
    <tableColumn id="5301" xr3:uid="{05BDDE3D-BCF6-4CB0-AC19-FA3FA2BD83BE}" name="Colonne5260"/>
    <tableColumn id="5302" xr3:uid="{411AE465-0853-462D-9537-E403E05B9ECC}" name="Colonne5261"/>
    <tableColumn id="5303" xr3:uid="{16395E3C-6504-48F1-AA38-1B5EC3B29E8E}" name="Colonne5262"/>
    <tableColumn id="5304" xr3:uid="{CFEFAA99-3D05-45E8-88D5-F22BE37FE3E1}" name="Colonne5263"/>
    <tableColumn id="5305" xr3:uid="{38CE8306-9FFB-41CB-9150-471453961018}" name="Colonne5264"/>
    <tableColumn id="5306" xr3:uid="{EF315B08-1D0B-4551-A7F5-5B4C62FD1262}" name="Colonne5265"/>
    <tableColumn id="5307" xr3:uid="{E2B64FF4-276F-4F0C-9E0D-5AC356DC2AA1}" name="Colonne5266"/>
    <tableColumn id="5308" xr3:uid="{D0A27DC2-6E64-45B7-A598-76498D047C91}" name="Colonne5267"/>
    <tableColumn id="5309" xr3:uid="{E0D59FEB-DE14-4FA4-9288-72E81CFA7627}" name="Colonne5268"/>
    <tableColumn id="5310" xr3:uid="{22B70C71-0A7E-4312-BEBA-2F9EAD0A23D2}" name="Colonne5269"/>
    <tableColumn id="5311" xr3:uid="{70C4D18B-C5AB-4B1A-BF11-306124205191}" name="Colonne5270"/>
    <tableColumn id="5312" xr3:uid="{6A4386E6-6369-450A-9BE6-A8F643849DDA}" name="Colonne5271"/>
    <tableColumn id="5313" xr3:uid="{4A345BE7-6230-4D6F-9E18-2FD21DF2E94A}" name="Colonne5272"/>
    <tableColumn id="5314" xr3:uid="{AA970EAA-E947-452B-93B3-1DEECE89E3FD}" name="Colonne5273"/>
    <tableColumn id="5315" xr3:uid="{B9D1C45A-6F60-42A1-B537-C879CF5B6E8A}" name="Colonne5274"/>
    <tableColumn id="5316" xr3:uid="{71DDD1F5-09B5-44DA-A91E-7113354EFFFC}" name="Colonne5275"/>
    <tableColumn id="5317" xr3:uid="{758971D8-D3AD-4988-A5BF-72260FBA634D}" name="Colonne5276"/>
    <tableColumn id="5318" xr3:uid="{D435A316-CFCB-428C-B608-B0C9BB65B2C2}" name="Colonne5277"/>
    <tableColumn id="5319" xr3:uid="{E2E7E3FF-3747-44B7-B473-A3ADFE694EDF}" name="Colonne5278"/>
    <tableColumn id="5320" xr3:uid="{4CC8368B-7238-40C1-A936-87F8B4D0FD29}" name="Colonne5279"/>
    <tableColumn id="5321" xr3:uid="{06B727FD-B14F-4AC6-A1C7-BFB98EDDEDB6}" name="Colonne5280"/>
    <tableColumn id="5322" xr3:uid="{B3803310-EF1B-4E71-96DE-707C1955991C}" name="Colonne5281"/>
    <tableColumn id="5323" xr3:uid="{0C4A0947-7790-48EC-A0A6-BBB8C0EF3BF4}" name="Colonne5282"/>
    <tableColumn id="5324" xr3:uid="{F4202E4E-2D46-4266-9D0D-9FEAC5C040C7}" name="Colonne5283"/>
    <tableColumn id="5325" xr3:uid="{C00D0A98-87A5-4D1C-B1AE-934E70B47566}" name="Colonne5284"/>
    <tableColumn id="5326" xr3:uid="{E7CA1DD3-5B70-4DEC-A1FE-8B67006DC1C4}" name="Colonne5285"/>
    <tableColumn id="5327" xr3:uid="{E928B33E-FC2A-4862-B4E9-7F960D39DAB0}" name="Colonne5286"/>
    <tableColumn id="5328" xr3:uid="{F01F8993-23F5-4222-B4AF-24EB19D3E2BB}" name="Colonne5287"/>
    <tableColumn id="5329" xr3:uid="{009669E2-5C72-43D9-948F-A038B0E3D3F7}" name="Colonne5288"/>
    <tableColumn id="5330" xr3:uid="{7A0FB612-1BEE-4CAB-BD08-A76BD7F9003A}" name="Colonne5289"/>
    <tableColumn id="5331" xr3:uid="{F06F78BB-A32A-4A3D-ABD7-BA9AC705C795}" name="Colonne5290"/>
    <tableColumn id="5332" xr3:uid="{177F9089-75C0-4A63-A774-F4716FF6FCAA}" name="Colonne5291"/>
    <tableColumn id="5333" xr3:uid="{EB1A7F82-FED8-473A-842F-096543A4F1EE}" name="Colonne5292"/>
    <tableColumn id="5334" xr3:uid="{DDA3AD25-ADAD-4133-801A-39E4911EB4DB}" name="Colonne5293"/>
    <tableColumn id="5335" xr3:uid="{97BE71AF-AE59-468B-9184-20BF595CB801}" name="Colonne5294"/>
    <tableColumn id="5336" xr3:uid="{491EB341-9EBA-49FC-AC13-4540AFFCF2E7}" name="Colonne5295"/>
    <tableColumn id="5337" xr3:uid="{437E0090-CAF5-4D56-920C-E1655D29E16F}" name="Colonne5296"/>
    <tableColumn id="5338" xr3:uid="{6E482D91-8EC5-45B6-98B6-0DA2C71BB565}" name="Colonne5297"/>
    <tableColumn id="5339" xr3:uid="{D2A723A2-B07A-498B-AD4A-E2169767C902}" name="Colonne5298"/>
    <tableColumn id="5340" xr3:uid="{0B4F90EA-579A-4796-A6A3-42AD9496DF09}" name="Colonne5299"/>
    <tableColumn id="5341" xr3:uid="{FE506421-0B46-4413-B15B-1862A6711CD3}" name="Colonne5300"/>
    <tableColumn id="5342" xr3:uid="{EDD4EE7D-B289-47C5-87F7-0CA0FF4594CD}" name="Colonne5301"/>
    <tableColumn id="5343" xr3:uid="{91279838-A245-4346-8C42-76CE6A3AEC0C}" name="Colonne5302"/>
    <tableColumn id="5344" xr3:uid="{05DD7EF9-1841-4B60-AC5A-2E9BE9957008}" name="Colonne5303"/>
    <tableColumn id="5345" xr3:uid="{85E6D3C0-9E87-48B3-881D-1C7A8A698F1E}" name="Colonne5304"/>
    <tableColumn id="5346" xr3:uid="{11B11FFE-F578-458E-89EC-EC37FEF5A565}" name="Colonne5305"/>
    <tableColumn id="5347" xr3:uid="{C2F4C6DB-E85D-4420-A95F-978B5D5A1EAF}" name="Colonne5306"/>
    <tableColumn id="5348" xr3:uid="{8A1D468D-4D4F-4BB5-9307-57A99B5CC56D}" name="Colonne5307"/>
    <tableColumn id="5349" xr3:uid="{0D5642D7-678F-4E12-8977-1E7C6E18AB22}" name="Colonne5308"/>
    <tableColumn id="5350" xr3:uid="{975C3F37-68CA-41DC-AC65-DF7FF7BDEB93}" name="Colonne5309"/>
    <tableColumn id="5351" xr3:uid="{0D4C0EFB-B33B-4F8B-950D-93C635A59FD6}" name="Colonne5310"/>
    <tableColumn id="5352" xr3:uid="{AC451406-7715-4245-9FFB-768A88F6627A}" name="Colonne5311"/>
    <tableColumn id="5353" xr3:uid="{C75AC8F9-A56B-4835-BC4F-A8F4E5CA8E10}" name="Colonne5312"/>
    <tableColumn id="5354" xr3:uid="{F2344B59-BE73-4645-8629-5F22086540F7}" name="Colonne5313"/>
    <tableColumn id="5355" xr3:uid="{E7C4CCD5-1091-430C-B896-1735134CB2D4}" name="Colonne5314"/>
    <tableColumn id="5356" xr3:uid="{D95B0828-D418-45C8-B0B9-8A343965CC51}" name="Colonne5315"/>
    <tableColumn id="5357" xr3:uid="{00CD73B0-33ED-4BB6-951A-C74EAB285B1C}" name="Colonne5316"/>
    <tableColumn id="5358" xr3:uid="{B428DEB9-614B-4952-BFF4-1D0432D8A56F}" name="Colonne5317"/>
    <tableColumn id="5359" xr3:uid="{E9C1E726-275C-4BF5-9967-58EEDAC41D5F}" name="Colonne5318"/>
    <tableColumn id="5360" xr3:uid="{FC9D73CC-1599-4307-8876-D94F386A3562}" name="Colonne5319"/>
    <tableColumn id="5361" xr3:uid="{6D594261-00A0-4DB8-9425-544E398D7A23}" name="Colonne5320"/>
    <tableColumn id="5362" xr3:uid="{95781A2B-A462-4B75-81C2-B248330F1E32}" name="Colonne5321"/>
    <tableColumn id="5363" xr3:uid="{F63755E6-3E6A-4E32-B3A4-31980CD69EF0}" name="Colonne5322"/>
    <tableColumn id="5364" xr3:uid="{1E611ADC-213F-4043-B3DE-07D5B46C382A}" name="Colonne5323"/>
    <tableColumn id="5365" xr3:uid="{A1843C5F-0690-499E-9BB7-B5AF12D90F8D}" name="Colonne5324"/>
    <tableColumn id="5366" xr3:uid="{FCF5615B-2EF4-4828-8A74-6F72E9BB125B}" name="Colonne5325"/>
    <tableColumn id="5367" xr3:uid="{FFA6C9B6-F994-4426-87C1-72279414EBFC}" name="Colonne5326"/>
    <tableColumn id="5368" xr3:uid="{FE515D72-B916-4FA6-8E29-A07473A478A7}" name="Colonne5327"/>
    <tableColumn id="5369" xr3:uid="{74126687-CF4A-4521-A12D-EB023678CC79}" name="Colonne5328"/>
    <tableColumn id="5370" xr3:uid="{6ECD3FCB-C0C6-4F8C-85A1-321ADA25CD51}" name="Colonne5329"/>
    <tableColumn id="5371" xr3:uid="{8B5CBB0A-C92B-4814-9C56-7DA8F72B3DB8}" name="Colonne5330"/>
    <tableColumn id="5372" xr3:uid="{C9C4126C-895D-45FB-BDC9-6CAFFF814F87}" name="Colonne5331"/>
    <tableColumn id="5373" xr3:uid="{8A95DC04-4C08-45BB-8667-E14F9080C5D0}" name="Colonne5332"/>
    <tableColumn id="5374" xr3:uid="{5708A2B7-B7E4-486E-A97D-1DE5CE02CA05}" name="Colonne5333"/>
    <tableColumn id="5375" xr3:uid="{E62CDE4D-B9D0-4E22-AC77-66F15B6A14BD}" name="Colonne5334"/>
    <tableColumn id="5376" xr3:uid="{EC77FF95-E6E5-4DD6-8BC5-6A113C934710}" name="Colonne5335"/>
    <tableColumn id="5377" xr3:uid="{72536379-EFBB-4174-9D37-9D253695F15D}" name="Colonne5336"/>
    <tableColumn id="5378" xr3:uid="{BE4DD882-8E62-4B5D-8012-36A895EFA64F}" name="Colonne5337"/>
    <tableColumn id="5379" xr3:uid="{2DD0F171-7DCE-486E-A645-D2785775B207}" name="Colonne5338"/>
    <tableColumn id="5380" xr3:uid="{6C766397-01AE-498B-B30E-15B31E2DEF53}" name="Colonne5339"/>
    <tableColumn id="5381" xr3:uid="{BB48E25E-1157-4E6A-9629-20FFF08D136E}" name="Colonne5340"/>
    <tableColumn id="5382" xr3:uid="{D6D644FB-0DBF-410F-8816-A406B4EBE1DA}" name="Colonne5341"/>
    <tableColumn id="5383" xr3:uid="{0EAD0DC4-BBAA-4DC6-9B2F-0DFE22A7086C}" name="Colonne5342"/>
    <tableColumn id="5384" xr3:uid="{7D74B9C1-B726-47F4-9BFD-C0939EFE53F2}" name="Colonne5343"/>
    <tableColumn id="5385" xr3:uid="{98DD3843-6C1D-4BB1-BBF6-A9B31A776A5C}" name="Colonne5344"/>
    <tableColumn id="5386" xr3:uid="{B94CFCAE-CD22-44BA-95FE-FCCCD622CA84}" name="Colonne5345"/>
    <tableColumn id="5387" xr3:uid="{63E50257-A155-41AF-A2FB-071B2189669D}" name="Colonne5346"/>
    <tableColumn id="5388" xr3:uid="{F4E75D2C-271B-4ADB-BCD5-00083405FAA0}" name="Colonne5347"/>
    <tableColumn id="5389" xr3:uid="{B09AAC5E-6F30-4BAC-9DBE-4CC684010A21}" name="Colonne5348"/>
    <tableColumn id="5390" xr3:uid="{F46F0348-F811-40D7-9ED2-7487CD72D349}" name="Colonne5349"/>
    <tableColumn id="5391" xr3:uid="{B347840D-717A-4236-BE7A-045BF6335649}" name="Colonne5350"/>
    <tableColumn id="5392" xr3:uid="{0CCA5A09-4195-41CC-BD70-A90506124462}" name="Colonne5351"/>
    <tableColumn id="5393" xr3:uid="{B18003CA-BFCF-4831-BAEE-9AF351B07B78}" name="Colonne5352"/>
    <tableColumn id="5394" xr3:uid="{C781E660-679A-40FD-B924-3FBFF21E0157}" name="Colonne5353"/>
    <tableColumn id="5395" xr3:uid="{D6E02BC4-3CA8-433D-AA89-8DDC7720462D}" name="Colonne5354"/>
    <tableColumn id="5396" xr3:uid="{43850CBF-F6D4-493F-9E33-E54E507FDAF7}" name="Colonne5355"/>
    <tableColumn id="5397" xr3:uid="{233A9C4F-40A7-45D2-AFD2-ABC9E430C9DE}" name="Colonne5356"/>
    <tableColumn id="5398" xr3:uid="{12594C05-B7EE-4949-AEA7-EC1904B390ED}" name="Colonne5357"/>
    <tableColumn id="5399" xr3:uid="{8CABCB83-F8A2-4993-B520-E6683F7B5AE4}" name="Colonne5358"/>
    <tableColumn id="5400" xr3:uid="{1FB53E28-F84A-4A81-A03F-EB70ACA0BEAE}" name="Colonne5359"/>
    <tableColumn id="5401" xr3:uid="{45E57146-8774-4800-932E-49F4479FE863}" name="Colonne5360"/>
    <tableColumn id="5402" xr3:uid="{1640AE9D-3CD7-4553-80C6-06B93609DBBF}" name="Colonne5361"/>
    <tableColumn id="5403" xr3:uid="{0D63EF56-8EF6-4CF6-B511-9BE1345EBF7C}" name="Colonne5362"/>
    <tableColumn id="5404" xr3:uid="{B0D90827-52D7-453B-8DFC-F50BC3C26354}" name="Colonne5363"/>
    <tableColumn id="5405" xr3:uid="{C18757ED-76F5-444E-ACF9-3609A1D6A7D3}" name="Colonne5364"/>
    <tableColumn id="5406" xr3:uid="{0F2D353B-E225-4A44-8A69-F97EB3DBB9E2}" name="Colonne5365"/>
    <tableColumn id="5407" xr3:uid="{DE6C23F9-E411-4126-85EE-49D48EC4AFDF}" name="Colonne5366"/>
    <tableColumn id="5408" xr3:uid="{8237C3B6-7B04-4486-A8B0-7F90EF4A4048}" name="Colonne5367"/>
    <tableColumn id="5409" xr3:uid="{6C255740-E7B4-489D-A421-9EDB06EE1CF8}" name="Colonne5368"/>
    <tableColumn id="5410" xr3:uid="{FA856AC5-60B2-492E-8C5E-A14EDB9373E7}" name="Colonne5369"/>
    <tableColumn id="5411" xr3:uid="{7FA76D9B-4D10-46BC-B478-B1F12890BC5F}" name="Colonne5370"/>
    <tableColumn id="5412" xr3:uid="{EAD0EF38-68B2-4368-AC65-6191643E8854}" name="Colonne5371"/>
    <tableColumn id="5413" xr3:uid="{1D4F0082-A6DA-48D4-B00D-8AF947676E7E}" name="Colonne5372"/>
    <tableColumn id="5414" xr3:uid="{A25A571F-6E55-4B7D-9252-DF6CF8659FCA}" name="Colonne5373"/>
    <tableColumn id="5415" xr3:uid="{FE1C5304-D624-42D4-B771-B829A11F8982}" name="Colonne5374"/>
    <tableColumn id="5416" xr3:uid="{E292959E-3DE0-464A-9F0B-D5FBC1527F48}" name="Colonne5375"/>
    <tableColumn id="5417" xr3:uid="{855EC57D-2CD8-476C-81D2-C4965684310A}" name="Colonne5376"/>
    <tableColumn id="5418" xr3:uid="{D6EA8732-3961-4C40-BB2D-0E5D966B386A}" name="Colonne5377"/>
    <tableColumn id="5419" xr3:uid="{3B863FD5-9EEC-45FF-AC9D-76D161198A69}" name="Colonne5378"/>
    <tableColumn id="5420" xr3:uid="{8B611AA9-FAA3-4A82-88C7-57652F3E412C}" name="Colonne5379"/>
    <tableColumn id="5421" xr3:uid="{9435C8A7-765D-4651-861C-A732A62B90DE}" name="Colonne5380"/>
    <tableColumn id="5422" xr3:uid="{B1C6D37B-78BD-492F-B31A-796DA4556685}" name="Colonne5381"/>
    <tableColumn id="5423" xr3:uid="{F8668109-6F9A-4BA8-8F42-D5B8708A2583}" name="Colonne5382"/>
    <tableColumn id="5424" xr3:uid="{7F45F0C9-9290-4536-8607-9F2A49F04808}" name="Colonne5383"/>
    <tableColumn id="5425" xr3:uid="{4370D135-595F-4F3E-9068-F53F6B617A2F}" name="Colonne5384"/>
    <tableColumn id="5426" xr3:uid="{7FFFACEE-ABA7-434B-ABE6-D4280CDD4D89}" name="Colonne5385"/>
    <tableColumn id="5427" xr3:uid="{3BF9161F-03A5-4AD4-A74E-DBC172E4161B}" name="Colonne5386"/>
    <tableColumn id="5428" xr3:uid="{81BAE3EF-B2BB-4C36-800D-074EB961C64A}" name="Colonne5387"/>
    <tableColumn id="5429" xr3:uid="{0E6AC494-5CA8-4A75-AEB4-208E368DBACD}" name="Colonne5388"/>
    <tableColumn id="5430" xr3:uid="{DCA96F78-CF4E-495E-B0D6-95DEE3F78C7E}" name="Colonne5389"/>
    <tableColumn id="5431" xr3:uid="{7C05F2D0-C8C4-4230-9217-5F38C3DAA957}" name="Colonne5390"/>
    <tableColumn id="5432" xr3:uid="{D2AA1EA5-4948-4F80-B93F-D5FC5DD27685}" name="Colonne5391"/>
    <tableColumn id="5433" xr3:uid="{A5B96637-689E-44A7-ACC2-58E98839E1ED}" name="Colonne5392"/>
    <tableColumn id="5434" xr3:uid="{06FF105D-A366-4DE2-AE6E-D8B3C907ABE0}" name="Colonne5393"/>
    <tableColumn id="5435" xr3:uid="{87B0829A-E3BB-486F-9DCC-AB677A92174A}" name="Colonne5394"/>
    <tableColumn id="5436" xr3:uid="{BCE650B0-9C7F-42A0-9EBC-374A92B042C6}" name="Colonne5395"/>
    <tableColumn id="5437" xr3:uid="{87AE1917-A358-42BE-956B-6B393F5C5545}" name="Colonne5396"/>
    <tableColumn id="5438" xr3:uid="{36B4DCA1-A1C2-4455-9689-278E489C179C}" name="Colonne5397"/>
    <tableColumn id="5439" xr3:uid="{8366239E-E45B-4E81-B73C-BF430F46C507}" name="Colonne5398"/>
    <tableColumn id="5440" xr3:uid="{A793EBAB-5770-47DB-B83D-A01D20C2DF1A}" name="Colonne5399"/>
    <tableColumn id="5441" xr3:uid="{A62EA629-8FE2-4253-86AB-79433F05A240}" name="Colonne5400"/>
    <tableColumn id="5442" xr3:uid="{C59534AC-149E-47B1-848F-767014C96C52}" name="Colonne5401"/>
    <tableColumn id="5443" xr3:uid="{F12F13CA-5BF0-4A86-A93D-80FB22C007DF}" name="Colonne5402"/>
    <tableColumn id="5444" xr3:uid="{703E7B8F-FE9D-4F31-B808-CD01F72EF585}" name="Colonne5403"/>
    <tableColumn id="5445" xr3:uid="{A9D101BE-BBA3-486D-9E2F-325A97AF2A37}" name="Colonne5404"/>
    <tableColumn id="5446" xr3:uid="{B53F7497-63D2-42F9-8E2E-1FB372203BCF}" name="Colonne5405"/>
    <tableColumn id="5447" xr3:uid="{1DA44B67-A4FD-4B2B-8D51-962C2E8A74D2}" name="Colonne5406"/>
    <tableColumn id="5448" xr3:uid="{A14CC8F4-5725-40A0-8CCB-3B8809DC6F67}" name="Colonne5407"/>
    <tableColumn id="5449" xr3:uid="{5BEF973D-F84B-4D24-ABE1-C2724752D663}" name="Colonne5408"/>
    <tableColumn id="5450" xr3:uid="{E925D101-C133-4636-9926-031213122ACE}" name="Colonne5409"/>
    <tableColumn id="5451" xr3:uid="{B082D8F4-D5C0-430C-B851-72E87FC585D0}" name="Colonne5410"/>
    <tableColumn id="5452" xr3:uid="{6E9991C4-7571-4EE7-8653-8D9E2A6229B7}" name="Colonne5411"/>
    <tableColumn id="5453" xr3:uid="{52F35B37-4C4D-4D0E-AC01-5842927D3EDD}" name="Colonne5412"/>
    <tableColumn id="5454" xr3:uid="{14E67CC0-D58F-49DC-B5C8-7534C4E75E91}" name="Colonne5413"/>
    <tableColumn id="5455" xr3:uid="{3E8DF8B7-3C7E-4D00-861C-44AF1E969FD0}" name="Colonne5414"/>
    <tableColumn id="5456" xr3:uid="{D1F5B8B5-9B75-4A34-BC30-924BC2787072}" name="Colonne5415"/>
    <tableColumn id="5457" xr3:uid="{2C9B56E1-2C98-4353-8254-6BC31817366E}" name="Colonne5416"/>
    <tableColumn id="5458" xr3:uid="{B6177FB0-F1ED-4433-ADA5-A54D14E71C23}" name="Colonne5417"/>
    <tableColumn id="5459" xr3:uid="{7069CFFD-B2E8-42AB-9E53-5B92EF6F3E0F}" name="Colonne5418"/>
    <tableColumn id="5460" xr3:uid="{5ACB62B3-748A-4610-9C29-780677AA6572}" name="Colonne5419"/>
    <tableColumn id="5461" xr3:uid="{F85EEFB9-9F3C-496D-9B1E-E4FB1C4FE167}" name="Colonne5420"/>
    <tableColumn id="5462" xr3:uid="{E25E9D4A-5B8A-43B8-964A-4A2576031DBB}" name="Colonne5421"/>
    <tableColumn id="5463" xr3:uid="{29AB96C9-7487-4ED6-BC43-0F3679979171}" name="Colonne5422"/>
    <tableColumn id="5464" xr3:uid="{CDEDF9B4-92B4-44C3-A903-8B0268817540}" name="Colonne5423"/>
    <tableColumn id="5465" xr3:uid="{EF3E6A7B-4F6F-4EE5-9E50-D6E800A80CB3}" name="Colonne5424"/>
    <tableColumn id="5466" xr3:uid="{14093432-023A-41AB-94FB-88B847AEE436}" name="Colonne5425"/>
    <tableColumn id="5467" xr3:uid="{20AC4E7F-618B-47C6-899C-65D89183251D}" name="Colonne5426"/>
    <tableColumn id="5468" xr3:uid="{B0F56A4D-B840-431B-B608-49886EE13C45}" name="Colonne5427"/>
    <tableColumn id="5469" xr3:uid="{48E56281-C900-48DE-9AF5-B4AC164A55AF}" name="Colonne5428"/>
    <tableColumn id="5470" xr3:uid="{BDEA11B8-BD0C-453F-8CF2-613A9ACFCDA0}" name="Colonne5429"/>
    <tableColumn id="5471" xr3:uid="{5AAA3E12-332A-43C5-A491-278C38630F16}" name="Colonne5430"/>
    <tableColumn id="5472" xr3:uid="{EDE3CA99-02EB-4AB9-AA3A-CAC31C86C872}" name="Colonne5431"/>
    <tableColumn id="5473" xr3:uid="{E92E6139-57A5-4F02-B71F-A8381D492D53}" name="Colonne5432"/>
    <tableColumn id="5474" xr3:uid="{02FE3837-9F2D-4DC0-A445-BF35CB197C9A}" name="Colonne5433"/>
    <tableColumn id="5475" xr3:uid="{C6F0DB3C-8966-49E9-830A-AD02ACEC0BD2}" name="Colonne5434"/>
    <tableColumn id="5476" xr3:uid="{297F4C30-8EAE-4409-B1F7-B01A285B96A0}" name="Colonne5435"/>
    <tableColumn id="5477" xr3:uid="{65AA2F8D-DEEA-469C-B3E9-9FE63D2815FC}" name="Colonne5436"/>
    <tableColumn id="5478" xr3:uid="{19C7FAA7-E03E-4562-91C7-5F0938DA13FF}" name="Colonne5437"/>
    <tableColumn id="5479" xr3:uid="{C232EE13-5CB6-448F-83B2-408AB4B1F265}" name="Colonne5438"/>
    <tableColumn id="5480" xr3:uid="{3D929633-744C-4870-9CE5-A5F8B9C5028B}" name="Colonne5439"/>
    <tableColumn id="5481" xr3:uid="{EFAA0BC0-BC51-438E-B691-6075427AA4F3}" name="Colonne5440"/>
    <tableColumn id="5482" xr3:uid="{7750A29D-9998-41BE-BDA4-7EE177591411}" name="Colonne5441"/>
    <tableColumn id="5483" xr3:uid="{50D4F2DD-29AF-4644-BCA5-A4675E10C917}" name="Colonne5442"/>
    <tableColumn id="5484" xr3:uid="{9AEE9139-82E6-41CC-831F-5F21F3B78A2F}" name="Colonne5443"/>
    <tableColumn id="5485" xr3:uid="{87BEED37-C5C9-47DF-A68C-051C509BF111}" name="Colonne5444"/>
    <tableColumn id="5486" xr3:uid="{8196790A-092D-45DE-9732-5B42BBC18407}" name="Colonne5445"/>
    <tableColumn id="5487" xr3:uid="{1FD455AD-E05C-4591-BDAB-A936E696CFFB}" name="Colonne5446"/>
    <tableColumn id="5488" xr3:uid="{19324EC2-81B0-4A50-AC53-EC5BACA0D8BB}" name="Colonne5447"/>
    <tableColumn id="5489" xr3:uid="{125BB860-96B9-40C2-B658-A17CDC67DE5A}" name="Colonne5448"/>
    <tableColumn id="5490" xr3:uid="{A22C038A-A953-492F-AF2F-9180D8ECB7B4}" name="Colonne5449"/>
    <tableColumn id="5491" xr3:uid="{57E131C0-CF32-4494-8759-7283DD404AC6}" name="Colonne5450"/>
    <tableColumn id="5492" xr3:uid="{F70A47FB-BC05-4DB5-863D-29A0E61122CE}" name="Colonne5451"/>
    <tableColumn id="5493" xr3:uid="{25909D77-7A17-4E44-BE29-C8FC0335489C}" name="Colonne5452"/>
    <tableColumn id="5494" xr3:uid="{551FEB1E-206A-44DD-9034-568D5C4C5C5B}" name="Colonne5453"/>
    <tableColumn id="5495" xr3:uid="{71A7B730-05A2-43AA-B7C8-1EB00521843E}" name="Colonne5454"/>
    <tableColumn id="5496" xr3:uid="{71937EAD-B2D2-46A9-A728-A60B3CD7CC37}" name="Colonne5455"/>
    <tableColumn id="5497" xr3:uid="{CCC54D21-F99B-4A41-83C0-2B9865B44B8A}" name="Colonne5456"/>
    <tableColumn id="5498" xr3:uid="{7F3CCF3D-ECE4-4E0E-8B49-435A6531E66E}" name="Colonne5457"/>
    <tableColumn id="5499" xr3:uid="{DF2FD861-35C1-42F2-AB88-1DCEEEBF5B23}" name="Colonne5458"/>
    <tableColumn id="5500" xr3:uid="{90B50D7B-1DB8-4DC4-A01F-4DD6121F5EE3}" name="Colonne5459"/>
    <tableColumn id="5501" xr3:uid="{662AC4B0-F156-41ED-922F-B2195880F980}" name="Colonne5460"/>
    <tableColumn id="5502" xr3:uid="{558A10C3-9580-468E-B1AA-4200E7D0177C}" name="Colonne5461"/>
    <tableColumn id="5503" xr3:uid="{5E854CA3-408B-435C-A7B5-B9284D8E028E}" name="Colonne5462"/>
    <tableColumn id="5504" xr3:uid="{81D71FFA-0F8B-4BF6-8C3E-97A6FAF3C4A8}" name="Colonne5463"/>
    <tableColumn id="5505" xr3:uid="{91DE7594-7638-4BED-8CDA-D3519A913A6B}" name="Colonne5464"/>
    <tableColumn id="5506" xr3:uid="{C7563EF9-906A-468B-8A66-86877A2FA86C}" name="Colonne5465"/>
    <tableColumn id="5507" xr3:uid="{586156C1-31F5-4CDB-B407-B72EDDA92EB0}" name="Colonne5466"/>
    <tableColumn id="5508" xr3:uid="{65519558-60AB-483B-993E-498D4A1D4CBB}" name="Colonne5467"/>
    <tableColumn id="5509" xr3:uid="{BAE701BE-2041-4A3F-B594-D88BEE2C4C72}" name="Colonne5468"/>
    <tableColumn id="5510" xr3:uid="{3AF0E976-A039-478B-A489-8C9FAAC5244C}" name="Colonne5469"/>
    <tableColumn id="5511" xr3:uid="{297C9060-2D2A-4D95-AA80-1CC2C7D581AE}" name="Colonne5470"/>
    <tableColumn id="5512" xr3:uid="{1EE7344F-AA2E-4F95-8714-DB613489DE5B}" name="Colonne5471"/>
    <tableColumn id="5513" xr3:uid="{61693FBA-2206-4713-B321-A8E8E31F30B7}" name="Colonne5472"/>
    <tableColumn id="5514" xr3:uid="{AFBACC44-5F48-44D1-8785-2ECD19CBF8CE}" name="Colonne5473"/>
    <tableColumn id="5515" xr3:uid="{E5BD9C9D-AA56-45C6-A96A-8DA32AA01307}" name="Colonne5474"/>
    <tableColumn id="5516" xr3:uid="{F8D61D9F-4590-4050-913F-72E013B14255}" name="Colonne5475"/>
    <tableColumn id="5517" xr3:uid="{F6303749-C873-4E8B-B568-04AB9DDBB793}" name="Colonne5476"/>
    <tableColumn id="5518" xr3:uid="{94BA1649-D7E6-4BB2-9851-EB59D5027B1A}" name="Colonne5477"/>
    <tableColumn id="5519" xr3:uid="{3FFAF2F3-0EFB-4946-B162-8C8AF9EF2919}" name="Colonne5478"/>
    <tableColumn id="5520" xr3:uid="{629F97F3-B36D-4D2E-8C66-76F5213D3B22}" name="Colonne5479"/>
    <tableColumn id="5521" xr3:uid="{DF120268-7143-4159-A029-D144DC00AAD1}" name="Colonne5480"/>
    <tableColumn id="5522" xr3:uid="{9C604B5C-323D-4779-9AE0-43F13A673835}" name="Colonne5481"/>
    <tableColumn id="5523" xr3:uid="{D2195F17-D3CF-4ACF-BA2E-9FA46AC5DC33}" name="Colonne5482"/>
    <tableColumn id="5524" xr3:uid="{FB48B21E-B38B-4CEA-AFE8-F70CB529D482}" name="Colonne5483"/>
    <tableColumn id="5525" xr3:uid="{97736572-EB81-4A43-ABEA-FA578F504E3E}" name="Colonne5484"/>
    <tableColumn id="5526" xr3:uid="{78539FE9-682A-4825-9A29-188BFDA5B043}" name="Colonne5485"/>
    <tableColumn id="5527" xr3:uid="{59012873-9F65-4714-8975-6AFFCF95896B}" name="Colonne5486"/>
    <tableColumn id="5528" xr3:uid="{DC59F9E1-A1A7-44E6-9DA4-E40B3FB3D655}" name="Colonne5487"/>
    <tableColumn id="5529" xr3:uid="{7C6D0762-2ADE-4345-8E55-801B8FBA3624}" name="Colonne5488"/>
    <tableColumn id="5530" xr3:uid="{9D93CDFB-E047-4ACD-9CA5-5BD13CC0B506}" name="Colonne5489"/>
    <tableColumn id="5531" xr3:uid="{90FF7A86-30F8-48E6-90EE-E2B4EB4265BD}" name="Colonne5490"/>
    <tableColumn id="5532" xr3:uid="{88BA5356-402C-498C-ADF6-92A7197D38CB}" name="Colonne5491"/>
    <tableColumn id="5533" xr3:uid="{5F7548F1-A241-4932-8991-E20CAA840FA8}" name="Colonne5492"/>
    <tableColumn id="5534" xr3:uid="{FFD3FE28-D258-4E99-A5A7-A30401F7794B}" name="Colonne5493"/>
    <tableColumn id="5535" xr3:uid="{C61A5C14-EA42-4B73-A618-E5040195D681}" name="Colonne5494"/>
    <tableColumn id="5536" xr3:uid="{445CC158-3EA8-45D8-965C-29FF8B5A03D4}" name="Colonne5495"/>
    <tableColumn id="5537" xr3:uid="{7B2B1A69-3616-47D8-98D1-B60708BFFD17}" name="Colonne5496"/>
    <tableColumn id="5538" xr3:uid="{B1029C64-C74E-4028-9E4E-961167E2B8AC}" name="Colonne5497"/>
    <tableColumn id="5539" xr3:uid="{F2BB2CAE-85C2-43AF-8B95-03A04BC50C2B}" name="Colonne5498"/>
    <tableColumn id="5540" xr3:uid="{4F26C86C-78CC-4414-A2F9-C31D507CF7F0}" name="Colonne5499"/>
    <tableColumn id="5541" xr3:uid="{1E533018-A460-4123-8465-62187EC1B6F6}" name="Colonne5500"/>
    <tableColumn id="5542" xr3:uid="{FCF19B86-8707-4170-996F-A4ECBC45B87E}" name="Colonne5501"/>
    <tableColumn id="5543" xr3:uid="{AE0B4E0A-923B-4EF7-B564-9BE2E37A4569}" name="Colonne5502"/>
    <tableColumn id="5544" xr3:uid="{03942D64-31D2-49FC-A497-844039D8F744}" name="Colonne5503"/>
    <tableColumn id="5545" xr3:uid="{3508E5D2-E805-4C52-951A-5761F9E29D95}" name="Colonne5504"/>
    <tableColumn id="5546" xr3:uid="{A1695D89-8836-49A5-BC1B-9E598E531F90}" name="Colonne5505"/>
    <tableColumn id="5547" xr3:uid="{6935F0B6-78E6-4A98-A757-220576F95C88}" name="Colonne5506"/>
    <tableColumn id="5548" xr3:uid="{38BCD241-20BF-465F-9C3B-5B337F0C695E}" name="Colonne5507"/>
    <tableColumn id="5549" xr3:uid="{23F1C71F-E851-47AB-9CA7-5AA693875813}" name="Colonne5508"/>
    <tableColumn id="5550" xr3:uid="{5E9F42B3-8D55-4D28-B403-F75C928476A8}" name="Colonne5509"/>
    <tableColumn id="5551" xr3:uid="{04AF0F02-4989-41E7-9AD8-82E851FAC548}" name="Colonne5510"/>
    <tableColumn id="5552" xr3:uid="{5CA11EC7-3344-4AFD-AD72-E722D45E2A83}" name="Colonne5511"/>
    <tableColumn id="5553" xr3:uid="{54B2086F-9B08-46C4-85F9-8FF237792907}" name="Colonne5512"/>
    <tableColumn id="5554" xr3:uid="{AB4863B8-AE4C-40CA-B150-FC94D4930B1C}" name="Colonne5513"/>
    <tableColumn id="5555" xr3:uid="{3AB134BF-10AB-4E4A-983A-2E82854F8FDD}" name="Colonne5514"/>
    <tableColumn id="5556" xr3:uid="{F9D6344E-A02B-4A1D-AADE-467EC229183F}" name="Colonne5515"/>
    <tableColumn id="5557" xr3:uid="{1961EE54-F934-4EA0-B455-EA4661E22F4B}" name="Colonne5516"/>
    <tableColumn id="5558" xr3:uid="{5E3344CF-D50E-48CC-AE23-5E36884B303D}" name="Colonne5517"/>
    <tableColumn id="5559" xr3:uid="{B3AD0AA0-0DBF-4CB1-9860-622F58420B9B}" name="Colonne5518"/>
    <tableColumn id="5560" xr3:uid="{6F92789B-D043-4349-B00C-C2DA78D24726}" name="Colonne5519"/>
    <tableColumn id="5561" xr3:uid="{6D256989-EB2D-4CE5-B3B1-7AA143A0DB90}" name="Colonne5520"/>
    <tableColumn id="5562" xr3:uid="{836D4D97-D44F-4823-B2FC-6F0248A5FA64}" name="Colonne5521"/>
    <tableColumn id="5563" xr3:uid="{68B2A169-16BA-4A3E-BBDD-DADDD2080349}" name="Colonne5522"/>
    <tableColumn id="5564" xr3:uid="{E655B1D5-7019-4B5A-9AC2-8D8464332BE0}" name="Colonne5523"/>
    <tableColumn id="5565" xr3:uid="{1C2BAD54-DB71-43D2-BCF4-8EFBA27C6F6C}" name="Colonne5524"/>
    <tableColumn id="5566" xr3:uid="{64DC1D8E-A175-410D-9DFA-E5943896761E}" name="Colonne5525"/>
    <tableColumn id="5567" xr3:uid="{2830655D-F6EE-4B80-BE51-965D2CEFACDB}" name="Colonne5526"/>
    <tableColumn id="5568" xr3:uid="{A4A46064-7DBC-44C4-9160-0BEDE5B831EE}" name="Colonne5527"/>
    <tableColumn id="5569" xr3:uid="{43BEC07B-AEA1-47A5-8E99-AE16C9181D5B}" name="Colonne5528"/>
    <tableColumn id="5570" xr3:uid="{A19AC154-7369-400E-9B4A-1EC73BE9109B}" name="Colonne5529"/>
    <tableColumn id="5571" xr3:uid="{B36DE232-BF63-4C7B-A683-AB1F639F5279}" name="Colonne5530"/>
    <tableColumn id="5572" xr3:uid="{BFFD7639-0C70-4F26-B7E8-575A832CEE17}" name="Colonne5531"/>
    <tableColumn id="5573" xr3:uid="{C8C47FF4-C291-449E-BEC8-8564DC5AA29F}" name="Colonne5532"/>
    <tableColumn id="5574" xr3:uid="{19CE436B-BA16-4A28-9E54-F005ED0AC52A}" name="Colonne5533"/>
    <tableColumn id="5575" xr3:uid="{3042C26B-D60F-474A-9087-27235A22DB1B}" name="Colonne5534"/>
    <tableColumn id="5576" xr3:uid="{9F68411F-C110-4C23-A982-04A75DF88D70}" name="Colonne5535"/>
    <tableColumn id="5577" xr3:uid="{F6456EB4-51A9-4F94-9475-CBB00D04572B}" name="Colonne5536"/>
    <tableColumn id="5578" xr3:uid="{9BAC7147-57AD-47B1-B0D5-B1475B843D02}" name="Colonne5537"/>
    <tableColumn id="5579" xr3:uid="{58E1A322-7C65-48E9-BE39-47FDBD527515}" name="Colonne5538"/>
    <tableColumn id="5580" xr3:uid="{BF2DEA69-D628-4491-B01B-61A9E68499F5}" name="Colonne5539"/>
    <tableColumn id="5581" xr3:uid="{CD14BC54-86B2-467F-98C3-BA119521477A}" name="Colonne5540"/>
    <tableColumn id="5582" xr3:uid="{F1B26662-4A4D-4DE1-8D1A-D23D16B7E59C}" name="Colonne5541"/>
    <tableColumn id="5583" xr3:uid="{A0FF2616-82D3-4717-997E-2F97A631061B}" name="Colonne5542"/>
    <tableColumn id="5584" xr3:uid="{8C4C7E29-5B8B-4164-9726-19A8A399372B}" name="Colonne5543"/>
    <tableColumn id="5585" xr3:uid="{D93A4684-B37C-4F98-8D4C-D24D6FCA489D}" name="Colonne5544"/>
    <tableColumn id="5586" xr3:uid="{15BA38B3-B86F-47B4-8C5B-03FCA72EC697}" name="Colonne5545"/>
    <tableColumn id="5587" xr3:uid="{5AB42252-98B7-48D5-8863-EFE887F6040F}" name="Colonne5546"/>
    <tableColumn id="5588" xr3:uid="{DB67BBC4-18A1-4759-B810-42B79AAABC5E}" name="Colonne5547"/>
    <tableColumn id="5589" xr3:uid="{ED8E3C34-52B5-4EB3-9506-F18CBF1FC402}" name="Colonne5548"/>
    <tableColumn id="5590" xr3:uid="{4D6A8D3D-BC42-4177-B750-0FE419B3C2B7}" name="Colonne5549"/>
    <tableColumn id="5591" xr3:uid="{4EE88C67-2E1C-42E6-9B40-BB0387D3771F}" name="Colonne5550"/>
    <tableColumn id="5592" xr3:uid="{2D27D6CC-8827-47A4-91EA-3EC6662F0706}" name="Colonne5551"/>
    <tableColumn id="5593" xr3:uid="{3FD0F45B-5F2B-4A79-8CAC-418C881A8A39}" name="Colonne5552"/>
    <tableColumn id="5594" xr3:uid="{B5CDBA8C-1107-46A1-A952-4E252FE3C841}" name="Colonne5553"/>
    <tableColumn id="5595" xr3:uid="{63953524-61F1-49BE-9D17-6170FD8BB8DB}" name="Colonne5554"/>
    <tableColumn id="5596" xr3:uid="{FD0D163D-7DC6-43E1-992C-4315A5C030B2}" name="Colonne5555"/>
    <tableColumn id="5597" xr3:uid="{62A76F61-508F-4292-B5E5-0AC41E04A789}" name="Colonne5556"/>
    <tableColumn id="5598" xr3:uid="{FFD77ECE-DB84-443B-8969-463F5FD20E44}" name="Colonne5557"/>
    <tableColumn id="5599" xr3:uid="{17A93ACD-EA34-4669-93D9-BAB87CA79B4D}" name="Colonne5558"/>
    <tableColumn id="5600" xr3:uid="{D8068C9D-D933-4641-B5F3-1511A70D1FD7}" name="Colonne5559"/>
    <tableColumn id="5601" xr3:uid="{1872DFAC-8C7F-46D2-AF80-3EDFF3C81C22}" name="Colonne5560"/>
    <tableColumn id="5602" xr3:uid="{419D5CDF-9A7F-43B3-8047-636AE2A1A903}" name="Colonne5561"/>
    <tableColumn id="5603" xr3:uid="{15786EE7-751B-430C-9C2D-031C646ADC12}" name="Colonne5562"/>
    <tableColumn id="5604" xr3:uid="{E34E6F24-EDFD-4CC5-855E-4A08B7A55E3C}" name="Colonne5563"/>
    <tableColumn id="5605" xr3:uid="{BC129DB0-A786-400A-890F-19250D3EF777}" name="Colonne5564"/>
    <tableColumn id="5606" xr3:uid="{060617A4-9E3D-4E03-8F82-BD3A6127118A}" name="Colonne5565"/>
    <tableColumn id="5607" xr3:uid="{A2E475BC-29C5-48CC-BEE0-FE6AF0870DE0}" name="Colonne5566"/>
    <tableColumn id="5608" xr3:uid="{F927730A-07FA-4F10-B548-16070000E326}" name="Colonne5567"/>
    <tableColumn id="5609" xr3:uid="{D0A0ADC6-D685-41F5-B1F0-1129D22C0043}" name="Colonne5568"/>
    <tableColumn id="5610" xr3:uid="{1EEBBDE9-9A32-4509-B403-896A3B7ACA3B}" name="Colonne5569"/>
    <tableColumn id="5611" xr3:uid="{E6C8C74D-04F5-4D75-9054-981DBD0D1CC7}" name="Colonne5570"/>
    <tableColumn id="5612" xr3:uid="{BD446117-F3C6-4254-A298-FCABCC67E602}" name="Colonne5571"/>
    <tableColumn id="5613" xr3:uid="{E16866AD-2E11-4B5F-A698-A065F8515D1B}" name="Colonne5572"/>
    <tableColumn id="5614" xr3:uid="{3D6DC8FD-31E9-4A2A-9650-24552BD62B76}" name="Colonne5573"/>
    <tableColumn id="5615" xr3:uid="{025614BC-DD9D-4301-8D58-A1946A46B573}" name="Colonne5574"/>
    <tableColumn id="5616" xr3:uid="{7C2F3F4E-76F6-4ADA-97DD-479F05E4DA2B}" name="Colonne5575"/>
    <tableColumn id="5617" xr3:uid="{BFFFB28C-D214-4501-A5DB-E3BD00362EC8}" name="Colonne5576"/>
    <tableColumn id="5618" xr3:uid="{26FB5D63-F10B-4A75-9A1F-E2026B7B9699}" name="Colonne5577"/>
    <tableColumn id="5619" xr3:uid="{072DE05E-2793-4E6B-A5F0-A5C91DD91F68}" name="Colonne5578"/>
    <tableColumn id="5620" xr3:uid="{AD055015-27E7-45D8-B820-AD2F8213FA83}" name="Colonne5579"/>
    <tableColumn id="5621" xr3:uid="{8471D660-C72D-4D10-9DA2-96E586995F3C}" name="Colonne5580"/>
    <tableColumn id="5622" xr3:uid="{D5BBAD7E-EABC-411B-B275-784423ACDE9A}" name="Colonne5581"/>
    <tableColumn id="5623" xr3:uid="{04FB7977-47D2-44E3-8DA7-7BA7C45B2E3D}" name="Colonne5582"/>
    <tableColumn id="5624" xr3:uid="{1F4C3531-F7E3-49CD-B7F5-640DFAD3375F}" name="Colonne5583"/>
    <tableColumn id="5625" xr3:uid="{F220D549-51F4-47FB-B6B0-EC7C0DDC5593}" name="Colonne5584"/>
    <tableColumn id="5626" xr3:uid="{BC17EF2C-398D-41DC-AF5D-83D58A7C6E03}" name="Colonne5585"/>
    <tableColumn id="5627" xr3:uid="{C8A9CD43-3CFD-4FF3-9433-313C6DDE4C00}" name="Colonne5586"/>
    <tableColumn id="5628" xr3:uid="{08D852B7-D085-45ED-A090-048757E62C31}" name="Colonne5587"/>
    <tableColumn id="5629" xr3:uid="{ED93D104-CF34-4D68-9B5E-72187F57D3FD}" name="Colonne5588"/>
    <tableColumn id="5630" xr3:uid="{A2D202B6-383C-4FBF-8A51-0F6A9B7F551F}" name="Colonne5589"/>
    <tableColumn id="5631" xr3:uid="{08C71CE3-F120-4757-BEE0-435445DA5884}" name="Colonne5590"/>
    <tableColumn id="5632" xr3:uid="{384E0D56-6FB6-469E-A5CA-695B3BA0D086}" name="Colonne5591"/>
    <tableColumn id="5633" xr3:uid="{E72EC270-B553-48B8-9C72-EE6F8EA728F0}" name="Colonne5592"/>
    <tableColumn id="5634" xr3:uid="{2EA00A22-B108-4F3C-8238-61B620B10F53}" name="Colonne5593"/>
    <tableColumn id="5635" xr3:uid="{7476405B-4626-47ED-BA9D-88F53046E700}" name="Colonne5594"/>
    <tableColumn id="5636" xr3:uid="{A44A0B36-B45C-4AFA-A7AD-A3D598A239C9}" name="Colonne5595"/>
    <tableColumn id="5637" xr3:uid="{77394253-865E-45A7-BEEB-B77CF3B8EE89}" name="Colonne5596"/>
    <tableColumn id="5638" xr3:uid="{5076C244-F07A-4120-A4FD-31CF51BD9495}" name="Colonne5597"/>
    <tableColumn id="5639" xr3:uid="{EF40F9C5-6DA7-44D1-A45D-9A4DFA5E5A61}" name="Colonne5598"/>
    <tableColumn id="5640" xr3:uid="{A3C067AF-1EAA-40C3-AB06-80048441B117}" name="Colonne5599"/>
    <tableColumn id="5641" xr3:uid="{15594629-B078-4F24-BE63-880EB6097E32}" name="Colonne5600"/>
    <tableColumn id="5642" xr3:uid="{65879ACA-E86E-4F82-AAA5-A13A7AFDF96A}" name="Colonne5601"/>
    <tableColumn id="5643" xr3:uid="{458E7BB6-C0A7-4100-92A1-881B136602FA}" name="Colonne5602"/>
    <tableColumn id="5644" xr3:uid="{72BA9911-B633-4D44-B186-9EED9E59F4B8}" name="Colonne5603"/>
    <tableColumn id="5645" xr3:uid="{67781317-3A9C-400C-AD10-DC6CF9F5573F}" name="Colonne5604"/>
    <tableColumn id="5646" xr3:uid="{AD454177-50AD-4DBD-8B62-ACC58863BB01}" name="Colonne5605"/>
    <tableColumn id="5647" xr3:uid="{D579C506-F1C7-4233-8157-7045C215C5A6}" name="Colonne5606"/>
    <tableColumn id="5648" xr3:uid="{F67D0318-8BD9-49A8-9204-915D6C12F9D0}" name="Colonne5607"/>
    <tableColumn id="5649" xr3:uid="{B6703D9A-649D-4A0E-9051-EAD868115CE6}" name="Colonne5608"/>
    <tableColumn id="5650" xr3:uid="{7E060178-CF38-4EE8-A50C-B7BDDCDE2236}" name="Colonne5609"/>
    <tableColumn id="5651" xr3:uid="{6ABE8267-5651-4FA1-ADCB-D40C2F9B415A}" name="Colonne5610"/>
    <tableColumn id="5652" xr3:uid="{CBBD0267-1F35-4BEE-ADA8-74FAC54AA8DD}" name="Colonne5611"/>
    <tableColumn id="5653" xr3:uid="{78D4369B-10A3-4DA4-BFB1-18679A370E11}" name="Colonne5612"/>
    <tableColumn id="5654" xr3:uid="{EA536EF5-3C37-4C9F-8F61-CC40A44CF147}" name="Colonne5613"/>
    <tableColumn id="5655" xr3:uid="{5A24B24A-481D-48B7-9A9D-8EF0F56E61AE}" name="Colonne5614"/>
    <tableColumn id="5656" xr3:uid="{F1BE7F2C-2E36-4D79-8CF5-E35FE6D90016}" name="Colonne5615"/>
    <tableColumn id="5657" xr3:uid="{751F8157-43FF-4F9B-A482-D52DE240F525}" name="Colonne5616"/>
    <tableColumn id="5658" xr3:uid="{66C4D6C4-4897-4C71-B04F-411D2964BB52}" name="Colonne5617"/>
    <tableColumn id="5659" xr3:uid="{908D6855-8CF3-4261-B42D-724EF60653F6}" name="Colonne5618"/>
    <tableColumn id="5660" xr3:uid="{B06DA735-5DCD-4737-A2F6-339E72DD0B5E}" name="Colonne5619"/>
    <tableColumn id="5661" xr3:uid="{B3794154-0C8C-4711-AC8F-272A24EFD1CB}" name="Colonne5620"/>
    <tableColumn id="5662" xr3:uid="{05B6773B-745B-474A-B03C-A403B4071F23}" name="Colonne5621"/>
    <tableColumn id="5663" xr3:uid="{0E5F0DFB-32C4-4B3C-92F6-E2CA423D834E}" name="Colonne5622"/>
    <tableColumn id="5664" xr3:uid="{8F8752FD-8D2A-4FB0-81EF-4937A66C0548}" name="Colonne5623"/>
    <tableColumn id="5665" xr3:uid="{BD67327C-9216-4CC1-95A4-83B101F091B0}" name="Colonne5624"/>
    <tableColumn id="5666" xr3:uid="{4436E299-90D1-4EBE-88D8-902BAB4B9E68}" name="Colonne5625"/>
    <tableColumn id="5667" xr3:uid="{00DAEDD1-AF63-4009-9722-0AEF706E3345}" name="Colonne5626"/>
    <tableColumn id="5668" xr3:uid="{81BF4FD3-4AF5-4A4B-A6B6-45F978155C43}" name="Colonne5627"/>
    <tableColumn id="5669" xr3:uid="{5BA4F79C-9F94-496A-B472-2C0B519C7C51}" name="Colonne5628"/>
    <tableColumn id="5670" xr3:uid="{A54FF3E3-9C59-4F6A-8C99-C8FB3FC534A7}" name="Colonne5629"/>
    <tableColumn id="5671" xr3:uid="{9BB2D7A4-F5E2-455D-80F4-873EDF9DB7EF}" name="Colonne5630"/>
    <tableColumn id="5672" xr3:uid="{D4FFC4EF-1B0C-4133-AABE-E7E7F2142F83}" name="Colonne5631"/>
    <tableColumn id="5673" xr3:uid="{B297E592-A03E-43F8-BD42-8F1A3CC621EE}" name="Colonne5632"/>
    <tableColumn id="5674" xr3:uid="{03E40050-51FD-4490-A4F8-24EE99BAEF73}" name="Colonne5633"/>
    <tableColumn id="5675" xr3:uid="{4EC7BD06-7C59-488A-A899-CCBD7CAB3C77}" name="Colonne5634"/>
    <tableColumn id="5676" xr3:uid="{0A59E272-821A-4758-8763-66B06D9FAE6F}" name="Colonne5635"/>
    <tableColumn id="5677" xr3:uid="{2D9212DE-773E-4AD4-925A-C447DC64128F}" name="Colonne5636"/>
    <tableColumn id="5678" xr3:uid="{49F22B7F-116A-4E7B-8087-F2221437086F}" name="Colonne5637"/>
    <tableColumn id="5679" xr3:uid="{95F53C86-B7F6-4299-B726-7B38271471FF}" name="Colonne5638"/>
    <tableColumn id="5680" xr3:uid="{D7FD5102-2997-4C3F-BEE3-5DC31DD68394}" name="Colonne5639"/>
    <tableColumn id="5681" xr3:uid="{407AB9CC-0939-4CA5-A1C3-FF17A21FAD1B}" name="Colonne5640"/>
    <tableColumn id="5682" xr3:uid="{DE20A233-6265-4C66-A99A-F225BD9E8246}" name="Colonne5641"/>
    <tableColumn id="5683" xr3:uid="{7D7B544A-700B-4B19-80C3-DE516FA5E7A3}" name="Colonne5642"/>
    <tableColumn id="5684" xr3:uid="{AB47B62E-FBA7-4FAB-9FC9-377FEA4CC51D}" name="Colonne5643"/>
    <tableColumn id="5685" xr3:uid="{F5BF418B-8086-4D25-A14A-8565F76E59E3}" name="Colonne5644"/>
    <tableColumn id="5686" xr3:uid="{1C896F08-2C99-435B-BCC2-3AF19D52EB89}" name="Colonne5645"/>
    <tableColumn id="5687" xr3:uid="{87AE33DC-DC8D-43E2-940C-F2E80E2D7C42}" name="Colonne5646"/>
    <tableColumn id="5688" xr3:uid="{C58E0E17-13E3-41FC-AF7E-5E2F8E25062F}" name="Colonne5647"/>
    <tableColumn id="5689" xr3:uid="{66336C4D-4273-4297-B04E-C9B4B46811C8}" name="Colonne5648"/>
    <tableColumn id="5690" xr3:uid="{F0EA32BB-ADA8-4A7D-92DC-E1AE133BDE82}" name="Colonne5649"/>
    <tableColumn id="5691" xr3:uid="{3F4EAA48-C826-40AA-8B55-05EFA5758AAF}" name="Colonne5650"/>
    <tableColumn id="5692" xr3:uid="{C3B431BE-56AC-40B1-B122-92C2335D608E}" name="Colonne5651"/>
    <tableColumn id="5693" xr3:uid="{8E98158A-8739-460B-9729-10D6EABD8B68}" name="Colonne5652"/>
    <tableColumn id="5694" xr3:uid="{1E224CE7-6247-4755-903C-FEFF9A7DFC5D}" name="Colonne5653"/>
    <tableColumn id="5695" xr3:uid="{477A2B25-1C79-4250-8897-E86E6A6819FD}" name="Colonne5654"/>
    <tableColumn id="5696" xr3:uid="{44CEA986-9836-4A36-9A1B-C6F2E66B7C9D}" name="Colonne5655"/>
    <tableColumn id="5697" xr3:uid="{A3165C78-EDCF-488D-9497-C70F3715D76C}" name="Colonne5656"/>
    <tableColumn id="5698" xr3:uid="{5C3392EE-4677-4EAF-943B-2B76073943EE}" name="Colonne5657"/>
    <tableColumn id="5699" xr3:uid="{9F82E941-A671-4492-B31B-3642483C3F21}" name="Colonne5658"/>
    <tableColumn id="5700" xr3:uid="{BEDB71A1-5527-407F-99D8-21ABF9EA00F9}" name="Colonne5659"/>
    <tableColumn id="5701" xr3:uid="{BE165E24-A2B9-4154-BA27-76923F2E5F9F}" name="Colonne5660"/>
    <tableColumn id="5702" xr3:uid="{F3C44CFB-B6AE-46F4-84E7-DA7948B5BA4D}" name="Colonne5661"/>
    <tableColumn id="5703" xr3:uid="{CF4AE6CE-355E-4EA5-B6FA-1C2C1B13052E}" name="Colonne5662"/>
    <tableColumn id="5704" xr3:uid="{3FDB1B95-836D-40C3-8E14-A124E0282745}" name="Colonne5663"/>
    <tableColumn id="5705" xr3:uid="{AAFB5F11-6FF8-478C-95AE-FA8E47D58A3F}" name="Colonne5664"/>
    <tableColumn id="5706" xr3:uid="{04FCEA05-4752-4301-8922-D42C578EFCBB}" name="Colonne5665"/>
    <tableColumn id="5707" xr3:uid="{AB0565EA-8F7C-42CD-A780-8EA4F3652B6B}" name="Colonne5666"/>
    <tableColumn id="5708" xr3:uid="{4D6E32F0-9DC7-4AAB-A06E-D7E94C7DF850}" name="Colonne5667"/>
    <tableColumn id="5709" xr3:uid="{1D41349E-DCEB-49EF-9EF1-82E444DB9DCD}" name="Colonne5668"/>
    <tableColumn id="5710" xr3:uid="{C2004399-2E31-46B0-8182-6B7A793464AD}" name="Colonne5669"/>
    <tableColumn id="5711" xr3:uid="{EE5CF152-259C-420C-AA61-06177A53224B}" name="Colonne5670"/>
    <tableColumn id="5712" xr3:uid="{0D3FDCD0-664D-4D0C-9B5F-DB5ED368F20F}" name="Colonne5671"/>
    <tableColumn id="5713" xr3:uid="{7499E805-4D7E-4B5D-B963-77317DC26CE9}" name="Colonne5672"/>
    <tableColumn id="5714" xr3:uid="{D30E7FA8-876E-4265-9950-5BEDEDC9C5B6}" name="Colonne5673"/>
    <tableColumn id="5715" xr3:uid="{58747036-D802-465C-B90A-64B9412B9609}" name="Colonne5674"/>
    <tableColumn id="5716" xr3:uid="{9EBE1485-F3F2-4A85-A6B1-49FDD8EC2917}" name="Colonne5675"/>
    <tableColumn id="5717" xr3:uid="{144AC95F-19E6-4053-B9D0-A68211F84346}" name="Colonne5676"/>
    <tableColumn id="5718" xr3:uid="{208E5985-FD92-451D-B3AA-8A46978C50B7}" name="Colonne5677"/>
    <tableColumn id="5719" xr3:uid="{B04E7A56-DF60-4932-B0A9-1EA95D8228B9}" name="Colonne5678"/>
    <tableColumn id="5720" xr3:uid="{5C8DE7CB-A206-46B4-A60C-86DF1E6996A8}" name="Colonne5679"/>
    <tableColumn id="5721" xr3:uid="{476FC21F-0DE8-4397-86A7-D1E8EA91CA1B}" name="Colonne5680"/>
    <tableColumn id="5722" xr3:uid="{EFCE49E3-9D4E-42EF-8921-F40669990DE0}" name="Colonne5681"/>
    <tableColumn id="5723" xr3:uid="{ED944459-EBE8-4F66-8FE1-B099724BD7CB}" name="Colonne5682"/>
    <tableColumn id="5724" xr3:uid="{70E1CA2E-3CD8-44CD-BAE2-372A9B19F6D9}" name="Colonne5683"/>
    <tableColumn id="5725" xr3:uid="{AD7D0CA0-5F96-4A20-93FF-ECCD9CAE0D4D}" name="Colonne5684"/>
    <tableColumn id="5726" xr3:uid="{3768437A-D911-45CF-81DD-F7B730A8A48F}" name="Colonne5685"/>
    <tableColumn id="5727" xr3:uid="{C38B14ED-C476-45F8-B165-4CBB8FE55EC5}" name="Colonne5686"/>
    <tableColumn id="5728" xr3:uid="{2A60AD94-D3C7-4E2A-A580-3530E49B9699}" name="Colonne5687"/>
    <tableColumn id="5729" xr3:uid="{30E0FC36-DF84-4025-A8E9-5C833B47E7B3}" name="Colonne5688"/>
    <tableColumn id="5730" xr3:uid="{7166C412-FD78-4459-AE93-6EE2584D60E1}" name="Colonne5689"/>
    <tableColumn id="5731" xr3:uid="{4600D522-33F7-4AD9-B497-15B427B00D1E}" name="Colonne5690"/>
    <tableColumn id="5732" xr3:uid="{669AD02E-7D20-43E3-BE1A-590A5CDF8776}" name="Colonne5691"/>
    <tableColumn id="5733" xr3:uid="{5FD90ADB-953B-4B00-9DDA-9EBBC1EAB9D4}" name="Colonne5692"/>
    <tableColumn id="5734" xr3:uid="{3831DCD1-90BD-4285-9593-01081DF4458A}" name="Colonne5693"/>
    <tableColumn id="5735" xr3:uid="{F0D4A330-7223-47E4-9B2E-9F01EFDEAC1C}" name="Colonne5694"/>
    <tableColumn id="5736" xr3:uid="{9402A994-AA7C-4299-ADAF-7A53B8AD9632}" name="Colonne5695"/>
    <tableColumn id="5737" xr3:uid="{99906914-B3A7-482E-85CD-59AB500E2CE5}" name="Colonne5696"/>
    <tableColumn id="5738" xr3:uid="{F8CF2658-1D51-4331-9906-AA22DB3B1553}" name="Colonne5697"/>
    <tableColumn id="5739" xr3:uid="{75F6F631-E046-49CB-B08F-2FCFB8690618}" name="Colonne5698"/>
    <tableColumn id="5740" xr3:uid="{B59FABC5-075C-44BA-9EF6-156BA070D9F2}" name="Colonne5699"/>
    <tableColumn id="5741" xr3:uid="{0AB2A34E-6A61-4C30-BF0C-9661FC006251}" name="Colonne5700"/>
    <tableColumn id="5742" xr3:uid="{3D5B7EBC-530D-4982-A272-973F9F00A14C}" name="Colonne5701"/>
    <tableColumn id="5743" xr3:uid="{78FC0FC0-0A79-4730-9F91-D24810417242}" name="Colonne5702"/>
    <tableColumn id="5744" xr3:uid="{80A70B21-6733-4275-9A11-AA70A600524C}" name="Colonne5703"/>
    <tableColumn id="5745" xr3:uid="{E04FDD58-E55D-4738-AF40-26B82199758B}" name="Colonne5704"/>
    <tableColumn id="5746" xr3:uid="{9FFA0C43-C8A9-4A89-9ED1-F305E519F2DD}" name="Colonne5705"/>
    <tableColumn id="5747" xr3:uid="{36AF83F0-3B72-4980-AEB4-141BB7566F3C}" name="Colonne5706"/>
    <tableColumn id="5748" xr3:uid="{BAAF9743-C952-4839-B1AA-1E6FD7E39DCA}" name="Colonne5707"/>
    <tableColumn id="5749" xr3:uid="{9BE461DA-B01A-4E92-BE8B-516ECF27F75C}" name="Colonne5708"/>
    <tableColumn id="5750" xr3:uid="{679C2187-C264-4819-AFBE-D014416E0A36}" name="Colonne5709"/>
    <tableColumn id="5751" xr3:uid="{B6BF4CC1-7532-4256-B26E-0BB19BCD563B}" name="Colonne5710"/>
    <tableColumn id="5752" xr3:uid="{D82CDF4A-23B4-451C-847B-04A140437AE7}" name="Colonne5711"/>
    <tableColumn id="5753" xr3:uid="{89FA0B57-212E-4B24-BF70-4478BCC74336}" name="Colonne5712"/>
    <tableColumn id="5754" xr3:uid="{6D5F5926-9BB4-43D4-A105-775CCAD0D4A3}" name="Colonne5713"/>
    <tableColumn id="5755" xr3:uid="{E20AD2AF-F898-486F-8E6F-6A29F4B219B8}" name="Colonne5714"/>
    <tableColumn id="5756" xr3:uid="{32F9C451-B858-4BD4-A70D-A0146A859CC5}" name="Colonne5715"/>
    <tableColumn id="5757" xr3:uid="{6EB5A6DD-3F4A-406F-941F-30E07884691C}" name="Colonne5716"/>
    <tableColumn id="5758" xr3:uid="{DA7D71B6-A739-45EB-BC7D-B3470615C433}" name="Colonne5717"/>
    <tableColumn id="5759" xr3:uid="{463ECC20-5E89-48EB-83A2-EF71245C98F5}" name="Colonne5718"/>
    <tableColumn id="5760" xr3:uid="{200A071A-E355-46F8-ABBF-647B92962679}" name="Colonne5719"/>
    <tableColumn id="5761" xr3:uid="{5078093C-33F1-4B52-B30B-998D4A489D32}" name="Colonne5720"/>
    <tableColumn id="5762" xr3:uid="{77ACB4C6-7A0F-42F3-86A4-1474988479ED}" name="Colonne5721"/>
    <tableColumn id="5763" xr3:uid="{0E0F256A-321F-4FB4-9D7F-1206D0860FF1}" name="Colonne5722"/>
    <tableColumn id="5764" xr3:uid="{DBCE3084-63C5-4333-819A-805A06D51E9A}" name="Colonne5723"/>
    <tableColumn id="5765" xr3:uid="{21C9F4A3-A298-417E-B9B1-8D7FE4AD6F1D}" name="Colonne5724"/>
    <tableColumn id="5766" xr3:uid="{3E4D6174-336C-42D2-8F79-736A318F86C3}" name="Colonne5725"/>
    <tableColumn id="5767" xr3:uid="{A540F3F2-1EA4-4620-A7FB-A7E82B2A52CD}" name="Colonne5726"/>
    <tableColumn id="5768" xr3:uid="{5A94DF0A-DDC5-4E64-B401-24AB99078877}" name="Colonne5727"/>
    <tableColumn id="5769" xr3:uid="{4CF3AF62-B95D-4A9A-B6C1-342BCB6702A6}" name="Colonne5728"/>
    <tableColumn id="5770" xr3:uid="{0EF22D6C-B7B5-4246-AD26-851EBFFBB4DE}" name="Colonne5729"/>
    <tableColumn id="5771" xr3:uid="{FE98506A-4D85-46C2-8235-DA09EE1360EF}" name="Colonne5730"/>
    <tableColumn id="5772" xr3:uid="{790B220A-8054-4DBF-8134-A3A493EACCCC}" name="Colonne5731"/>
    <tableColumn id="5773" xr3:uid="{D0482581-B19D-4CD1-9331-B4AA9037567B}" name="Colonne5732"/>
    <tableColumn id="5774" xr3:uid="{97FB9A62-EF2B-48FA-948A-8B13A0156662}" name="Colonne5733"/>
    <tableColumn id="5775" xr3:uid="{FE5F897B-B248-4FA2-BB23-A35597C1E537}" name="Colonne5734"/>
    <tableColumn id="5776" xr3:uid="{B3922BEA-A607-4956-ACC1-4804735E4511}" name="Colonne5735"/>
    <tableColumn id="5777" xr3:uid="{1692AFD1-C79D-425E-A1C8-FB24ABF12BBD}" name="Colonne5736"/>
    <tableColumn id="5778" xr3:uid="{FB05D24D-1511-4DAD-B4C2-48C623B6F7C9}" name="Colonne5737"/>
    <tableColumn id="5779" xr3:uid="{450B7834-6984-4B39-965C-8722E4488C11}" name="Colonne5738"/>
    <tableColumn id="5780" xr3:uid="{BC790FD4-1C4C-4969-B696-BDEB3AACBC9C}" name="Colonne5739"/>
    <tableColumn id="5781" xr3:uid="{F0FC1369-5514-437B-97D6-41CC0E026539}" name="Colonne5740"/>
    <tableColumn id="5782" xr3:uid="{0A815640-6201-44B1-BD4A-B347E420CBC1}" name="Colonne5741"/>
    <tableColumn id="5783" xr3:uid="{CBD62443-FC44-4CD6-BFCF-F538B86ECE2D}" name="Colonne5742"/>
    <tableColumn id="5784" xr3:uid="{DB2702A2-B04F-41E9-B3EB-3C03CD8801EE}" name="Colonne5743"/>
    <tableColumn id="5785" xr3:uid="{A9DC8E4A-BB50-4B4B-88D8-4A7633EBCB7D}" name="Colonne5744"/>
    <tableColumn id="5786" xr3:uid="{B811A598-E9FE-4F8F-9F07-C88F8E6D332F}" name="Colonne5745"/>
    <tableColumn id="5787" xr3:uid="{B4E673A6-9E99-4963-A833-603F0698F7FF}" name="Colonne5746"/>
    <tableColumn id="5788" xr3:uid="{1DB11D24-8C5A-48D9-B9C2-73A1D091A364}" name="Colonne5747"/>
    <tableColumn id="5789" xr3:uid="{B7C74C91-FF4E-4CF9-9499-0E748DEB6344}" name="Colonne5748"/>
    <tableColumn id="5790" xr3:uid="{43BB1162-8D13-4297-BF9B-A4ABB19B3B62}" name="Colonne5749"/>
    <tableColumn id="5791" xr3:uid="{B4BE2BFB-39DD-4A8E-B78E-775B3DE4CC7C}" name="Colonne5750"/>
    <tableColumn id="5792" xr3:uid="{00C21CBE-A90D-4042-85EE-60C4726F7FC5}" name="Colonne5751"/>
    <tableColumn id="5793" xr3:uid="{DF4E7B3E-5C82-4726-8C82-E4B0AA6C45A9}" name="Colonne5752"/>
    <tableColumn id="5794" xr3:uid="{88F0DA37-18AC-4F63-B446-118F3F43D863}" name="Colonne5753"/>
    <tableColumn id="5795" xr3:uid="{396FBEFC-622F-452D-ADCD-7C84BF393B53}" name="Colonne5754"/>
    <tableColumn id="5796" xr3:uid="{F6B04835-C95D-4D06-AB9B-74B4D2638A16}" name="Colonne5755"/>
    <tableColumn id="5797" xr3:uid="{9A9FDE35-A224-464B-9506-EABB98664116}" name="Colonne5756"/>
    <tableColumn id="5798" xr3:uid="{358EB173-0655-4417-98AF-752BADC2C18D}" name="Colonne5757"/>
    <tableColumn id="5799" xr3:uid="{C106BF98-0D4A-4B10-8FF3-3F0E636CB9CB}" name="Colonne5758"/>
    <tableColumn id="5800" xr3:uid="{00A127B0-11BD-46E9-8FEE-AA27B86BCEA5}" name="Colonne5759"/>
    <tableColumn id="5801" xr3:uid="{352F64E8-0951-4137-B878-613E7D8242D3}" name="Colonne5760"/>
    <tableColumn id="5802" xr3:uid="{F868402B-9817-468C-8223-098AED27ACB9}" name="Colonne5761"/>
    <tableColumn id="5803" xr3:uid="{39583140-2C43-4007-AB1B-7ADBBBDEF721}" name="Colonne5762"/>
    <tableColumn id="5804" xr3:uid="{A9DEDAEC-7B26-406F-9513-C394C021AFB0}" name="Colonne5763"/>
    <tableColumn id="5805" xr3:uid="{72786864-6702-430D-A63F-08CF8DD77F9C}" name="Colonne5764"/>
    <tableColumn id="5806" xr3:uid="{9C6BB0F8-2AFE-4A57-AA5B-8AABBD211B35}" name="Colonne5765"/>
    <tableColumn id="5807" xr3:uid="{C1C3513F-71A3-4E17-8618-4E7EC8B6BFB6}" name="Colonne5766"/>
    <tableColumn id="5808" xr3:uid="{522E7E41-35B7-4A95-A56D-8467A13E3A9D}" name="Colonne5767"/>
    <tableColumn id="5809" xr3:uid="{44A26BCE-12F6-484E-B675-68DB5B23A560}" name="Colonne5768"/>
    <tableColumn id="5810" xr3:uid="{B169DAA9-5A6D-4231-80D4-6A4638B0147A}" name="Colonne5769"/>
    <tableColumn id="5811" xr3:uid="{25350234-28A8-49E2-9C53-4D537895572E}" name="Colonne5770"/>
    <tableColumn id="5812" xr3:uid="{2C154E50-6FEA-4ECA-B065-9EACAFB30E4B}" name="Colonne5771"/>
    <tableColumn id="5813" xr3:uid="{AAA44262-CE5D-4AD5-B3B6-3D7663E0DB05}" name="Colonne5772"/>
    <tableColumn id="5814" xr3:uid="{330497B0-E6F6-4A53-8BD2-1F351ECB2C5A}" name="Colonne5773"/>
    <tableColumn id="5815" xr3:uid="{0A9B4702-B795-4CB4-A2C6-A69A3E5DA6B1}" name="Colonne5774"/>
    <tableColumn id="5816" xr3:uid="{A6A7047F-716C-4E63-8755-DA1C4512340B}" name="Colonne5775"/>
    <tableColumn id="5817" xr3:uid="{4C6875FB-D51A-4AD2-8205-779EDB51BD6A}" name="Colonne5776"/>
    <tableColumn id="5818" xr3:uid="{53B5E6A1-251C-48B2-A2A4-97A05B4F5B7E}" name="Colonne5777"/>
    <tableColumn id="5819" xr3:uid="{FB5225A5-B60F-46BF-971F-47FB31D47EFC}" name="Colonne5778"/>
    <tableColumn id="5820" xr3:uid="{B084BC0B-C8AE-4FC5-886C-87C300C8397B}" name="Colonne5779"/>
    <tableColumn id="5821" xr3:uid="{19659C1B-4FE0-4E38-8957-9D9AEF904800}" name="Colonne5780"/>
    <tableColumn id="5822" xr3:uid="{3935D916-7816-49B2-B554-AD1D5DB6207A}" name="Colonne5781"/>
    <tableColumn id="5823" xr3:uid="{37BA80A0-5B57-4CC2-BAAF-BC5ADC87FBAA}" name="Colonne5782"/>
    <tableColumn id="5824" xr3:uid="{4813AF6F-C202-44AD-BAEB-5513CA0F182F}" name="Colonne5783"/>
    <tableColumn id="5825" xr3:uid="{630B5A19-6CA4-4657-9BBF-194A1962F676}" name="Colonne5784"/>
    <tableColumn id="5826" xr3:uid="{A76E4152-4CE6-4731-A8CA-CA552025DF01}" name="Colonne5785"/>
    <tableColumn id="5827" xr3:uid="{EA25BA5A-EA94-4C5B-803A-F6671CF8E214}" name="Colonne5786"/>
    <tableColumn id="5828" xr3:uid="{3812E618-E68A-4755-AD26-A3BB74A2B34B}" name="Colonne5787"/>
    <tableColumn id="5829" xr3:uid="{FF030784-6112-48ED-89B4-AC5CC324CA78}" name="Colonne5788"/>
    <tableColumn id="5830" xr3:uid="{EB8859D2-1E99-44A5-BD0C-C17E36E5A8A2}" name="Colonne5789"/>
    <tableColumn id="5831" xr3:uid="{E9F8B8A9-C5F5-4A6E-B0E8-D90E28E1230C}" name="Colonne5790"/>
    <tableColumn id="5832" xr3:uid="{EAA79D69-89A6-4523-A27B-B96EE9E0DB32}" name="Colonne5791"/>
    <tableColumn id="5833" xr3:uid="{9F0163EB-F4DE-4AE8-B35A-4E6E1DF8703B}" name="Colonne5792"/>
    <tableColumn id="5834" xr3:uid="{A69B3E3C-03BF-4D35-9F5A-3D94D3312BBC}" name="Colonne5793"/>
    <tableColumn id="5835" xr3:uid="{9374B163-7DCC-4D6C-9A29-F8E3973BB773}" name="Colonne5794"/>
    <tableColumn id="5836" xr3:uid="{97887BEC-365E-4D3F-99DF-6BEC22AC157C}" name="Colonne5795"/>
    <tableColumn id="5837" xr3:uid="{6CA50D9F-B7BC-49F2-9446-57865D4E8777}" name="Colonne5796"/>
    <tableColumn id="5838" xr3:uid="{C8517877-3B99-49F6-9BD4-3BA6CDC12ACA}" name="Colonne5797"/>
    <tableColumn id="5839" xr3:uid="{1C6BE9F9-DEE3-4DE6-81A1-0F2B5CCCA427}" name="Colonne5798"/>
    <tableColumn id="5840" xr3:uid="{F410A43D-7631-4BC7-992F-1734C8E516D3}" name="Colonne5799"/>
    <tableColumn id="5841" xr3:uid="{B105540B-1C63-4745-BC05-F9151A5CD7AC}" name="Colonne5800"/>
    <tableColumn id="5842" xr3:uid="{10C84993-6A76-4A23-89D2-702FE8119FC2}" name="Colonne5801"/>
    <tableColumn id="5843" xr3:uid="{2F2F5195-C023-4A14-AF5D-6CC3DFEF742A}" name="Colonne5802"/>
    <tableColumn id="5844" xr3:uid="{CEF56F11-0555-486C-B85C-A3D9F7B303BC}" name="Colonne5803"/>
    <tableColumn id="5845" xr3:uid="{2CF96C02-1186-426B-80E0-47D9B6CF8F9C}" name="Colonne5804"/>
    <tableColumn id="5846" xr3:uid="{1D75748D-1039-418C-9F8C-577F3DE8FF63}" name="Colonne5805"/>
    <tableColumn id="5847" xr3:uid="{3B2A4237-7595-4912-B5E7-B7322B716662}" name="Colonne5806"/>
    <tableColumn id="5848" xr3:uid="{C00F5495-4203-4358-80AE-5236ADDDF92C}" name="Colonne5807"/>
    <tableColumn id="5849" xr3:uid="{4648F9AC-EEE7-4298-B008-13E6F5445171}" name="Colonne5808"/>
    <tableColumn id="5850" xr3:uid="{BAF84587-FB8A-43E6-9AC1-AC7F77BEA829}" name="Colonne5809"/>
    <tableColumn id="5851" xr3:uid="{E064EA12-0248-46BE-8074-99D70111A4B2}" name="Colonne5810"/>
    <tableColumn id="5852" xr3:uid="{4B995DF0-62AE-4AF9-8B7F-2B587E486422}" name="Colonne5811"/>
    <tableColumn id="5853" xr3:uid="{053A5EC4-006D-4AF4-AF0B-F8CF1910F2E7}" name="Colonne5812"/>
    <tableColumn id="5854" xr3:uid="{24BA983F-E040-4357-8731-EB102D29A011}" name="Colonne5813"/>
    <tableColumn id="5855" xr3:uid="{6E7CCB58-6B59-4C0C-82B7-714DB5DB5354}" name="Colonne5814"/>
    <tableColumn id="5856" xr3:uid="{9A9F6385-0BB5-40B4-8412-33B855C071C8}" name="Colonne5815"/>
    <tableColumn id="5857" xr3:uid="{F467BA79-D4DC-4AA9-9058-9EDFD336D77F}" name="Colonne5816"/>
    <tableColumn id="5858" xr3:uid="{E9FEFA56-958A-435C-B69D-EE32153347C6}" name="Colonne5817"/>
    <tableColumn id="5859" xr3:uid="{1C96FC7F-85C7-4296-991C-9BA27E3EC2FA}" name="Colonne5818"/>
    <tableColumn id="5860" xr3:uid="{FE2D63C9-C8F2-4757-86D0-56F1DADAF92A}" name="Colonne5819"/>
    <tableColumn id="5861" xr3:uid="{9C5520B9-C3BB-4F8A-B2D0-5F902AD94289}" name="Colonne5820"/>
    <tableColumn id="5862" xr3:uid="{3705E66B-3633-4C02-B172-BB9F0282AF0A}" name="Colonne5821"/>
    <tableColumn id="5863" xr3:uid="{95399627-F7DD-4B0F-8A45-A013EC506DC3}" name="Colonne5822"/>
    <tableColumn id="5864" xr3:uid="{0118409B-C78B-4415-AF35-F69EBF9266D4}" name="Colonne5823"/>
    <tableColumn id="5865" xr3:uid="{56C03FED-9E58-48E5-BBC8-7F842E77804C}" name="Colonne5824"/>
    <tableColumn id="5866" xr3:uid="{6AECEB52-89D2-426D-8C3E-2A544BE6F184}" name="Colonne5825"/>
    <tableColumn id="5867" xr3:uid="{862FFB91-D7DC-4F68-B3F5-A525B4F7CD13}" name="Colonne5826"/>
    <tableColumn id="5868" xr3:uid="{A16DBD16-21E8-4789-A459-0AC848575969}" name="Colonne5827"/>
    <tableColumn id="5869" xr3:uid="{39B61EC1-991D-400F-8173-5BF9E4542CD3}" name="Colonne5828"/>
    <tableColumn id="5870" xr3:uid="{5521DFC7-8675-4E05-AB5C-D0BF4FAA95CC}" name="Colonne5829"/>
    <tableColumn id="5871" xr3:uid="{E5E8B3BF-6DBD-42AC-AD73-7183367D4E67}" name="Colonne5830"/>
    <tableColumn id="5872" xr3:uid="{24F21B05-0ADF-40A4-9E56-85EBB08E47F9}" name="Colonne5831"/>
    <tableColumn id="5873" xr3:uid="{03527D52-826A-418C-A5FC-CAF90E1A2E64}" name="Colonne5832"/>
    <tableColumn id="5874" xr3:uid="{FC93AAF0-D4F3-4839-A5EF-CF0D6CC27B75}" name="Colonne5833"/>
    <tableColumn id="5875" xr3:uid="{DF9D6978-769E-4134-AE67-EB8390D08223}" name="Colonne5834"/>
    <tableColumn id="5876" xr3:uid="{BAF3D387-AB70-4785-88F5-52FF554141FC}" name="Colonne5835"/>
    <tableColumn id="5877" xr3:uid="{F8FF7363-356C-47D9-A9E7-B37C39A32E0F}" name="Colonne5836"/>
    <tableColumn id="5878" xr3:uid="{839D6C38-4B6D-46EF-8033-5FEAB6A15D10}" name="Colonne5837"/>
    <tableColumn id="5879" xr3:uid="{35BC053C-138E-43F7-9483-13F1C3CCD87D}" name="Colonne5838"/>
    <tableColumn id="5880" xr3:uid="{C90A2F81-827F-46F0-A6E5-6EEDF1F129EE}" name="Colonne5839"/>
    <tableColumn id="5881" xr3:uid="{BDE841AE-A3DF-4708-87E0-F736C2BEAB09}" name="Colonne5840"/>
    <tableColumn id="5882" xr3:uid="{8B8DED23-BC10-4B34-B145-EB2597F70B09}" name="Colonne5841"/>
    <tableColumn id="5883" xr3:uid="{54769356-C31F-4F3E-BA6E-9C426AB426E7}" name="Colonne5842"/>
    <tableColumn id="5884" xr3:uid="{D7BCA5EC-6FF7-4360-B3A7-3D61703B563D}" name="Colonne5843"/>
    <tableColumn id="5885" xr3:uid="{25F427BB-9523-47B5-BA36-34BD45F7785B}" name="Colonne5844"/>
    <tableColumn id="5886" xr3:uid="{21641F23-3B09-4940-865A-1B3E522CB642}" name="Colonne5845"/>
    <tableColumn id="5887" xr3:uid="{DFA7D9AA-14ED-4348-8F6A-657DF500ABF6}" name="Colonne5846"/>
    <tableColumn id="5888" xr3:uid="{BDCB0D3D-C60D-4A73-BB34-AF44F2E08568}" name="Colonne5847"/>
    <tableColumn id="5889" xr3:uid="{F8C80894-13ED-473D-A52C-1B3695F4F533}" name="Colonne5848"/>
    <tableColumn id="5890" xr3:uid="{DC3379F5-D6AB-4F89-A95B-3991D80C5F4B}" name="Colonne5849"/>
    <tableColumn id="5891" xr3:uid="{76E18429-72DA-421E-A6DA-B1D25C818C15}" name="Colonne5850"/>
    <tableColumn id="5892" xr3:uid="{13069ADD-C5A0-4F98-8CC9-F42E5B3FDA98}" name="Colonne5851"/>
    <tableColumn id="5893" xr3:uid="{B9603E10-777E-4429-809E-40304F1B9604}" name="Colonne5852"/>
    <tableColumn id="5894" xr3:uid="{72B591E0-E043-4F13-A349-056610CBDE72}" name="Colonne5853"/>
    <tableColumn id="5895" xr3:uid="{4CADD5E9-8614-4984-9702-7C450C9732BB}" name="Colonne5854"/>
    <tableColumn id="5896" xr3:uid="{B76E54B3-6312-4ED9-9191-3ED10D3B317F}" name="Colonne5855"/>
    <tableColumn id="5897" xr3:uid="{B4831DCA-E8D0-47A6-B6AF-49E1E93B5317}" name="Colonne5856"/>
    <tableColumn id="5898" xr3:uid="{52B2FC00-F9DA-4EC7-9E96-1393AC473D7D}" name="Colonne5857"/>
    <tableColumn id="5899" xr3:uid="{A8DAA4AD-95F6-4953-B303-D45AAC271648}" name="Colonne5858"/>
    <tableColumn id="5900" xr3:uid="{6EAAF89A-1204-472D-A2CE-DC23A23B8D22}" name="Colonne5859"/>
    <tableColumn id="5901" xr3:uid="{6AF0FFA8-CE95-47FC-8A0D-1697D0C0EED3}" name="Colonne5860"/>
    <tableColumn id="5902" xr3:uid="{D12D48D4-B056-4647-AFFE-6C369ECBB164}" name="Colonne5861"/>
    <tableColumn id="5903" xr3:uid="{63F386DE-9BA5-4446-A5AA-122E208B3229}" name="Colonne5862"/>
    <tableColumn id="5904" xr3:uid="{69AE5D5F-548D-4BAF-A4DC-8A23F215170D}" name="Colonne5863"/>
    <tableColumn id="5905" xr3:uid="{0F415258-B129-4B64-8BF3-ED4908C3E72A}" name="Colonne5864"/>
    <tableColumn id="5906" xr3:uid="{F5BA16B1-B27F-43C7-97C0-4D7031EEFE63}" name="Colonne5865"/>
    <tableColumn id="5907" xr3:uid="{24B0A15E-2807-4C89-9240-BFD5A9DF67C4}" name="Colonne5866"/>
    <tableColumn id="5908" xr3:uid="{7D6A3FE8-7856-4EB8-B414-A5128E297639}" name="Colonne5867"/>
    <tableColumn id="5909" xr3:uid="{1669BC5F-6458-4302-8B53-3A57651C03D5}" name="Colonne5868"/>
    <tableColumn id="5910" xr3:uid="{9EF4ED14-960A-40E8-88E8-0CBD680003E5}" name="Colonne5869"/>
    <tableColumn id="5911" xr3:uid="{A448D8DC-AB6F-4E85-9F7E-C1D9F96F6069}" name="Colonne5870"/>
    <tableColumn id="5912" xr3:uid="{15EFE245-EB1E-43C0-8020-8DA995FB8B5E}" name="Colonne5871"/>
    <tableColumn id="5913" xr3:uid="{24C181F3-5DB1-4BCF-802B-E6C6E7E2A7AB}" name="Colonne5872"/>
    <tableColumn id="5914" xr3:uid="{929B1539-F529-4ACC-9EF6-FF33517DFFFF}" name="Colonne5873"/>
    <tableColumn id="5915" xr3:uid="{7865A5F0-13E3-4182-AF5F-BD3778D17C4A}" name="Colonne5874"/>
    <tableColumn id="5916" xr3:uid="{5754CB27-E791-45C0-A88E-1D0A601BB7D1}" name="Colonne5875"/>
    <tableColumn id="5917" xr3:uid="{795FE528-904D-48EC-BC4C-2A330B65A106}" name="Colonne5876"/>
    <tableColumn id="5918" xr3:uid="{72D6D9EA-88B2-49BF-BD77-B21D694E0F19}" name="Colonne5877"/>
    <tableColumn id="5919" xr3:uid="{6F7B4610-B1BB-42A1-838A-1BF4EDA8E37A}" name="Colonne5878"/>
    <tableColumn id="5920" xr3:uid="{17E3531F-D5BB-4711-A2BC-A555B23D9730}" name="Colonne5879"/>
    <tableColumn id="5921" xr3:uid="{ED8A91C7-666B-47EE-882C-C0EC019CA3C4}" name="Colonne5880"/>
    <tableColumn id="5922" xr3:uid="{6BB36500-5E60-40DC-996C-CD51F4806BA6}" name="Colonne5881"/>
    <tableColumn id="5923" xr3:uid="{1F3AEED8-C8FE-477D-A18A-D512732421A9}" name="Colonne5882"/>
    <tableColumn id="5924" xr3:uid="{CE867A82-3FC3-42EF-A7C6-5AAD231C12D8}" name="Colonne5883"/>
    <tableColumn id="5925" xr3:uid="{E46FE590-84B1-4B47-981A-2EBC31A0B028}" name="Colonne5884"/>
    <tableColumn id="5926" xr3:uid="{5073F888-CA3D-4745-9519-7340379A0E4A}" name="Colonne5885"/>
    <tableColumn id="5927" xr3:uid="{9913EBFE-C0FA-4006-A8ED-050E23471DEC}" name="Colonne5886"/>
    <tableColumn id="5928" xr3:uid="{A2E7DC29-013F-41D0-8A78-0E17CCF60E2C}" name="Colonne5887"/>
    <tableColumn id="5929" xr3:uid="{00F5D07E-8EB7-43BE-8B01-D43B42A18CC9}" name="Colonne5888"/>
    <tableColumn id="5930" xr3:uid="{0862B03C-045E-460C-9C52-CE0EEDBDC6FE}" name="Colonne5889"/>
    <tableColumn id="5931" xr3:uid="{68E3F748-EA43-41FA-9D4D-306B1BF06B4B}" name="Colonne5890"/>
    <tableColumn id="5932" xr3:uid="{E451F9F1-7CBF-4C28-BDEC-9733BBCA1CC9}" name="Colonne5891"/>
    <tableColumn id="5933" xr3:uid="{44A6F246-3446-47EC-945C-1EF644194093}" name="Colonne5892"/>
    <tableColumn id="5934" xr3:uid="{C96245AF-550C-46EC-B4ED-FBA70CAF3FCB}" name="Colonne5893"/>
    <tableColumn id="5935" xr3:uid="{E3E3657E-F4D0-44D2-B195-A2C6B039F13C}" name="Colonne5894"/>
    <tableColumn id="5936" xr3:uid="{F8F0A5C9-6E12-4564-8D2D-1FA74C83A00E}" name="Colonne5895"/>
    <tableColumn id="5937" xr3:uid="{05604AA5-1BCD-4341-9357-F7C192FAC5D8}" name="Colonne5896"/>
    <tableColumn id="5938" xr3:uid="{49F8811E-A59E-45BE-AFC4-B6F91BF35D39}" name="Colonne5897"/>
    <tableColumn id="5939" xr3:uid="{293A5FE0-683B-4AE9-B522-489E1646A625}" name="Colonne5898"/>
    <tableColumn id="5940" xr3:uid="{EED82E7A-CA7E-407E-B3F9-B06310DA1C7C}" name="Colonne5899"/>
    <tableColumn id="5941" xr3:uid="{70AAB33E-B381-40C4-A21B-17DEF8EB8DC5}" name="Colonne5900"/>
    <tableColumn id="5942" xr3:uid="{3DF611AC-8C96-44EF-AFB4-3B934ECBFB1D}" name="Colonne5901"/>
    <tableColumn id="5943" xr3:uid="{FADBB082-8F85-4E9A-8309-95D5E57BE4F8}" name="Colonne5902"/>
    <tableColumn id="5944" xr3:uid="{4DFDB863-B3E4-46D7-A1C5-28BAFEC87006}" name="Colonne5903"/>
    <tableColumn id="5945" xr3:uid="{EF752325-C033-4919-9C1F-1BF62F63148B}" name="Colonne5904"/>
    <tableColumn id="5946" xr3:uid="{5EE9E7BE-F26A-472B-A26C-A2A910010B13}" name="Colonne5905"/>
    <tableColumn id="5947" xr3:uid="{3CB89E17-3376-453C-84CF-AECB20F4DAF9}" name="Colonne5906"/>
    <tableColumn id="5948" xr3:uid="{AC26EED6-07DF-4B0E-B94C-34C58C283E27}" name="Colonne5907"/>
    <tableColumn id="5949" xr3:uid="{B65862E0-1026-42F0-979E-1748D299B5AF}" name="Colonne5908"/>
    <tableColumn id="5950" xr3:uid="{70BA4BCB-CAD9-46D0-898F-C348B2EC507D}" name="Colonne5909"/>
    <tableColumn id="5951" xr3:uid="{0B18A1C5-59CA-4E63-A14C-C16E2C3A427D}" name="Colonne5910"/>
    <tableColumn id="5952" xr3:uid="{71E709E5-FE13-4A5B-A40B-F34273587109}" name="Colonne5911"/>
    <tableColumn id="5953" xr3:uid="{F39DFCC2-9716-4A12-A016-56F7D36920A9}" name="Colonne5912"/>
    <tableColumn id="5954" xr3:uid="{FDAD2EF8-1465-48B5-8C54-D8045500E2CD}" name="Colonne5913"/>
    <tableColumn id="5955" xr3:uid="{1E929411-B8D7-4B95-A23C-E809B5E91E29}" name="Colonne5914"/>
    <tableColumn id="5956" xr3:uid="{677D182E-32F0-416F-87DA-996870FC111C}" name="Colonne5915"/>
    <tableColumn id="5957" xr3:uid="{870256A7-4381-43D8-8926-2255FD031A8B}" name="Colonne5916"/>
    <tableColumn id="5958" xr3:uid="{63F1798A-1A75-40E0-B8C2-D14EE4F55360}" name="Colonne5917"/>
    <tableColumn id="5959" xr3:uid="{385D95F2-8DA2-4E92-AA70-655AB30A0C55}" name="Colonne5918"/>
    <tableColumn id="5960" xr3:uid="{7EFB120D-B484-4469-8327-BBA19CFD61F4}" name="Colonne5919"/>
    <tableColumn id="5961" xr3:uid="{ADA596C2-7F59-4E92-8EF6-155348EEBBA4}" name="Colonne5920"/>
    <tableColumn id="5962" xr3:uid="{34992066-9C97-422E-B186-EDF6F5A3D53C}" name="Colonne5921"/>
    <tableColumn id="5963" xr3:uid="{9E006213-29AD-42DE-B905-64BF49BE526D}" name="Colonne5922"/>
    <tableColumn id="5964" xr3:uid="{C2AB8536-A737-466A-A784-17EAB321CB40}" name="Colonne5923"/>
    <tableColumn id="5965" xr3:uid="{61E75155-8298-4ABF-BED9-58C1DCC96E49}" name="Colonne5924"/>
    <tableColumn id="5966" xr3:uid="{E4E5B0C1-EFD9-4CEF-B841-D1E31A8D9A56}" name="Colonne5925"/>
    <tableColumn id="5967" xr3:uid="{062011D7-37AB-42B4-8AD1-884EA87F6663}" name="Colonne5926"/>
    <tableColumn id="5968" xr3:uid="{AC3584F5-319D-4FD0-A376-E0B75DDED279}" name="Colonne5927"/>
    <tableColumn id="5969" xr3:uid="{A8FEB61C-6F0C-404C-84BC-170C94F90B6F}" name="Colonne5928"/>
    <tableColumn id="5970" xr3:uid="{E0769821-ED39-458C-865E-D51A651DF110}" name="Colonne5929"/>
    <tableColumn id="5971" xr3:uid="{183DC00A-68EB-4316-9B85-92AFC1B27515}" name="Colonne5930"/>
    <tableColumn id="5972" xr3:uid="{A207431D-696D-4BF9-940A-1D41CF2C233F}" name="Colonne5931"/>
    <tableColumn id="5973" xr3:uid="{74EF29E2-D312-440C-B7A8-AA45FD0C6633}" name="Colonne5932"/>
    <tableColumn id="5974" xr3:uid="{075539AC-225B-4552-AFC1-BE981C68BB99}" name="Colonne5933"/>
    <tableColumn id="5975" xr3:uid="{91AB5014-1060-4419-B49D-08018501E7FA}" name="Colonne5934"/>
    <tableColumn id="5976" xr3:uid="{6D8B5354-9CD8-49C8-9CB7-86ECF2C81114}" name="Colonne5935"/>
    <tableColumn id="5977" xr3:uid="{A2FE2566-2FBA-43A0-84C2-CC494D844DE7}" name="Colonne5936"/>
    <tableColumn id="5978" xr3:uid="{025D337B-706E-4401-A70C-B94C7D346C96}" name="Colonne5937"/>
    <tableColumn id="5979" xr3:uid="{6B990CA8-9FDD-48BF-B326-4C34C2C572F1}" name="Colonne5938"/>
    <tableColumn id="5980" xr3:uid="{3E7B85FA-D57D-4B57-8CFE-D26576340E2E}" name="Colonne5939"/>
    <tableColumn id="5981" xr3:uid="{58F15C86-82DC-422F-A950-AAFBE860D798}" name="Colonne5940"/>
    <tableColumn id="5982" xr3:uid="{5284011D-3967-43F5-8FF4-0D3196D767F3}" name="Colonne5941"/>
    <tableColumn id="5983" xr3:uid="{2414E7F7-D59E-474E-9103-BDE991C6642B}" name="Colonne5942"/>
    <tableColumn id="5984" xr3:uid="{BD34ABCD-9569-4485-85FE-C0F08CE4F83E}" name="Colonne5943"/>
    <tableColumn id="5985" xr3:uid="{CFD76E94-765A-4A5B-ACEB-084AD428F1E4}" name="Colonne5944"/>
    <tableColumn id="5986" xr3:uid="{80859274-CA4C-442D-A9AA-7AE590E2A79C}" name="Colonne5945"/>
    <tableColumn id="5987" xr3:uid="{74242882-5AF2-432C-9D30-58D7D8DFCA82}" name="Colonne5946"/>
    <tableColumn id="5988" xr3:uid="{F5806F7A-D69F-4512-9385-A7D0D640F180}" name="Colonne5947"/>
    <tableColumn id="5989" xr3:uid="{67581DE2-736A-42D6-A639-856AF411C563}" name="Colonne5948"/>
    <tableColumn id="5990" xr3:uid="{798F11A9-8782-4EC1-A8D8-EDE1C6DDF3DE}" name="Colonne5949"/>
    <tableColumn id="5991" xr3:uid="{8AD6233C-9C7C-4433-AB53-FBF1CD1CF5CD}" name="Colonne5950"/>
    <tableColumn id="5992" xr3:uid="{7A7D3726-6DC7-4E34-A98F-05B1593ED356}" name="Colonne5951"/>
    <tableColumn id="5993" xr3:uid="{5AEA039D-F929-4B7C-98C3-ADD291CE14B8}" name="Colonne5952"/>
    <tableColumn id="5994" xr3:uid="{316C4DC6-34FB-42D8-967F-8CAA37874930}" name="Colonne5953"/>
    <tableColumn id="5995" xr3:uid="{7AE52BED-F6CF-4800-AE67-C78200F71379}" name="Colonne5954"/>
    <tableColumn id="5996" xr3:uid="{7BA14C40-80AA-49C5-B3B4-3DE78CD25234}" name="Colonne5955"/>
    <tableColumn id="5997" xr3:uid="{63A0820C-94C2-4410-BC23-1786639CAD6F}" name="Colonne5956"/>
    <tableColumn id="5998" xr3:uid="{489081D6-B951-41B0-8F7A-62D3A8710281}" name="Colonne5957"/>
    <tableColumn id="5999" xr3:uid="{43244C1B-25BF-454E-BA66-D22C8B7A2977}" name="Colonne5958"/>
    <tableColumn id="6000" xr3:uid="{6986E8D6-6AE6-48D9-9B38-49D040440B42}" name="Colonne5959"/>
    <tableColumn id="6001" xr3:uid="{6205B051-3962-4D58-A64D-C72F9F8013BD}" name="Colonne5960"/>
    <tableColumn id="6002" xr3:uid="{B4881B32-C036-45BF-B83C-FBD7000E1E45}" name="Colonne5961"/>
    <tableColumn id="6003" xr3:uid="{AAE48DBF-825D-4C79-B556-93D0DB22D1FF}" name="Colonne5962"/>
    <tableColumn id="6004" xr3:uid="{68216EBC-6A77-4CDD-9977-36DC8F8F84F2}" name="Colonne5963"/>
    <tableColumn id="6005" xr3:uid="{F90968B1-A8D5-4425-A386-42A6574754DE}" name="Colonne5964"/>
    <tableColumn id="6006" xr3:uid="{8666A2D2-1F9E-44F3-8EA2-583AD66A237F}" name="Colonne5965"/>
    <tableColumn id="6007" xr3:uid="{62B04905-3D61-49F3-BC7F-638BF716299D}" name="Colonne5966"/>
    <tableColumn id="6008" xr3:uid="{850C2803-6630-4D1D-8CF8-38653FB49F61}" name="Colonne5967"/>
    <tableColumn id="6009" xr3:uid="{9AD45E23-EC20-4BE0-9F64-B86DA3CCE839}" name="Colonne5968"/>
    <tableColumn id="6010" xr3:uid="{36744BA4-A0C2-4ABC-8110-08B4E770F272}" name="Colonne5969"/>
    <tableColumn id="6011" xr3:uid="{364237D8-037C-4E90-B2C3-CBE92D29894C}" name="Colonne5970"/>
    <tableColumn id="6012" xr3:uid="{5723B2F4-7A84-4964-89A8-BA0EEA21F95E}" name="Colonne5971"/>
    <tableColumn id="6013" xr3:uid="{0457CE88-1C35-4B0F-A4B8-F9B6BCBAE616}" name="Colonne5972"/>
    <tableColumn id="6014" xr3:uid="{D0ECF8F6-A855-4777-80C2-B9BF0D033D34}" name="Colonne5973"/>
    <tableColumn id="6015" xr3:uid="{72D120AB-B6D4-45D4-9946-472260363643}" name="Colonne5974"/>
    <tableColumn id="6016" xr3:uid="{ECC4744D-6B34-4436-86AD-80FE9FFA7978}" name="Colonne5975"/>
    <tableColumn id="6017" xr3:uid="{0C2485D7-4802-4A5D-B8CA-BA4D7D5C1AA7}" name="Colonne5976"/>
    <tableColumn id="6018" xr3:uid="{919F0974-527E-4BD2-A382-A8011532C1C0}" name="Colonne5977"/>
    <tableColumn id="6019" xr3:uid="{D5CADC2B-E123-418C-8B36-7ADE169F0BD3}" name="Colonne5978"/>
    <tableColumn id="6020" xr3:uid="{F7C64AC9-9A62-479A-8969-D9C4838D5032}" name="Colonne5979"/>
    <tableColumn id="6021" xr3:uid="{0370E200-4660-46E6-97ED-C309F5A6C97F}" name="Colonne5980"/>
    <tableColumn id="6022" xr3:uid="{629B9814-9485-4C60-8440-C896F542932D}" name="Colonne5981"/>
    <tableColumn id="6023" xr3:uid="{E138E5E4-D317-4B83-8553-A6AA219FB98E}" name="Colonne5982"/>
    <tableColumn id="6024" xr3:uid="{0378F8D9-D11F-4774-9F73-58FB07ED8935}" name="Colonne5983"/>
    <tableColumn id="6025" xr3:uid="{66B71B86-A11B-4166-8A0E-4B47F0FC579B}" name="Colonne5984"/>
    <tableColumn id="6026" xr3:uid="{68FABA6A-29CA-4D23-A21A-5CD830F1CA12}" name="Colonne5985"/>
    <tableColumn id="6027" xr3:uid="{7ABBD708-16E3-4798-8D48-855163EF25AD}" name="Colonne5986"/>
    <tableColumn id="6028" xr3:uid="{2074965D-99B6-490A-A905-D2CB43E63F5C}" name="Colonne5987"/>
    <tableColumn id="6029" xr3:uid="{4F917085-ABE9-4EB6-B81A-7BC96D11D090}" name="Colonne5988"/>
    <tableColumn id="6030" xr3:uid="{003FB1FB-56E6-4089-A409-80565E31037C}" name="Colonne5989"/>
    <tableColumn id="6031" xr3:uid="{AD2BF3A3-82E4-4476-A940-7F5B20FA3A1B}" name="Colonne5990"/>
    <tableColumn id="6032" xr3:uid="{435CF9C7-16F7-48EB-B508-DD118196FD59}" name="Colonne5991"/>
    <tableColumn id="6033" xr3:uid="{B95ADC70-CDFE-4BAF-9355-EB4FA5218E16}" name="Colonne5992"/>
    <tableColumn id="6034" xr3:uid="{D6535261-8B19-4F51-957E-FDA5A35D03F3}" name="Colonne5993"/>
    <tableColumn id="6035" xr3:uid="{F560C641-8D37-4506-8551-AC33D7BBD2AF}" name="Colonne5994"/>
    <tableColumn id="6036" xr3:uid="{258D179F-1DE0-4555-A92F-A5E6EACD3D0C}" name="Colonne5995"/>
    <tableColumn id="6037" xr3:uid="{C766B13F-B021-4971-A858-CD1FADAFACFC}" name="Colonne5996"/>
    <tableColumn id="6038" xr3:uid="{7F34AD95-0A6D-4430-B8F6-456B73257970}" name="Colonne5997"/>
    <tableColumn id="6039" xr3:uid="{FAC51528-2D5C-4898-A1E5-A963E1A31A86}" name="Colonne5998"/>
    <tableColumn id="6040" xr3:uid="{C2CFD75A-4B6E-4414-9C93-C02F7285D4A4}" name="Colonne5999"/>
    <tableColumn id="6041" xr3:uid="{E6B9956B-FEFF-4BA8-95E9-5DD9A4778068}" name="Colonne6000"/>
    <tableColumn id="6042" xr3:uid="{C7BDB0AB-A05A-4346-8585-28EE6886A588}" name="Colonne6001"/>
    <tableColumn id="6043" xr3:uid="{6D37B89C-5174-4100-9B10-D67D264C45F9}" name="Colonne6002"/>
    <tableColumn id="6044" xr3:uid="{6A5D3308-8683-475F-A419-8064B7BDD12A}" name="Colonne6003"/>
    <tableColumn id="6045" xr3:uid="{0F64FC97-95D9-4346-91F8-921A8A350E3D}" name="Colonne6004"/>
    <tableColumn id="6046" xr3:uid="{39EC2124-DFF5-402E-8BA2-E4190EABB0D3}" name="Colonne6005"/>
    <tableColumn id="6047" xr3:uid="{0AFEEC49-7152-4D36-900E-463CF58F39C3}" name="Colonne6006"/>
    <tableColumn id="6048" xr3:uid="{DB33880E-FA3D-4B82-86B7-2B7AFA5E95F1}" name="Colonne6007"/>
    <tableColumn id="6049" xr3:uid="{4F5A656D-01C7-4B49-9D4D-F977CC35AD0B}" name="Colonne6008"/>
    <tableColumn id="6050" xr3:uid="{7A09B58E-3D38-43E4-A127-9DF22A19D199}" name="Colonne6009"/>
    <tableColumn id="6051" xr3:uid="{C5CD1D61-CB54-40A3-BC14-BC7DDFEC1B5F}" name="Colonne6010"/>
    <tableColumn id="6052" xr3:uid="{04E607A6-A72E-4FCA-9462-B6978228E3E4}" name="Colonne6011"/>
    <tableColumn id="6053" xr3:uid="{2654AFFE-3DAE-49E7-9885-734BAE27C3CD}" name="Colonne6012"/>
    <tableColumn id="6054" xr3:uid="{FC05A280-00BE-484E-9971-D86F39DCAB7A}" name="Colonne6013"/>
    <tableColumn id="6055" xr3:uid="{EED24851-DB11-4E1D-8DE3-47D7DAF53B7A}" name="Colonne6014"/>
    <tableColumn id="6056" xr3:uid="{C807DA04-734E-47D6-BA6A-A500E14A62F9}" name="Colonne6015"/>
    <tableColumn id="6057" xr3:uid="{43552D8F-BEA8-47A8-AB12-0553BDB3894B}" name="Colonne6016"/>
    <tableColumn id="6058" xr3:uid="{B4C4B2B4-8448-47FE-B8C5-F10F53479394}" name="Colonne6017"/>
    <tableColumn id="6059" xr3:uid="{95689D52-50E0-47BA-ACF8-0348B76E28A1}" name="Colonne6018"/>
    <tableColumn id="6060" xr3:uid="{BCB74230-33B7-4C1A-9BC0-7615CE58EE3E}" name="Colonne6019"/>
    <tableColumn id="6061" xr3:uid="{3ABA922E-F82E-43BC-803C-D6B09C07E0B0}" name="Colonne6020"/>
    <tableColumn id="6062" xr3:uid="{83EE3CC9-3D3A-4D59-8537-95053EF29431}" name="Colonne6021"/>
    <tableColumn id="6063" xr3:uid="{FAF490A1-D83A-4546-94DD-84F8222A1A28}" name="Colonne6022"/>
    <tableColumn id="6064" xr3:uid="{50FDBF81-6FFB-4A9C-80E1-AE584FF65C74}" name="Colonne6023"/>
    <tableColumn id="6065" xr3:uid="{AC1F977F-0819-4CA7-8458-679172A07217}" name="Colonne6024"/>
    <tableColumn id="6066" xr3:uid="{4E83F4D1-2CEA-494A-9B1D-8FA65ACE3213}" name="Colonne6025"/>
    <tableColumn id="6067" xr3:uid="{23592B2F-6D5F-4D04-AC99-C4156B2B0DA0}" name="Colonne6026"/>
    <tableColumn id="6068" xr3:uid="{97B45584-FE3D-4F9C-9D37-D783D06D6795}" name="Colonne6027"/>
    <tableColumn id="6069" xr3:uid="{1A30C0BA-E04A-45B2-8176-26FA61C76008}" name="Colonne6028"/>
    <tableColumn id="6070" xr3:uid="{70DEE5BE-D9B1-48D8-95E2-C55E3BA97F7B}" name="Colonne6029"/>
    <tableColumn id="6071" xr3:uid="{6C1B07AA-97C7-4738-8A59-9FEBB7E35F15}" name="Colonne6030"/>
    <tableColumn id="6072" xr3:uid="{36E4F5BD-A568-4F6A-A321-C6E04F956DCE}" name="Colonne6031"/>
    <tableColumn id="6073" xr3:uid="{BD845D1D-8CAC-41DC-8827-5D30DEBF9D0E}" name="Colonne6032"/>
    <tableColumn id="6074" xr3:uid="{AB12101A-F1C8-4E5A-AA34-6BEE9FAE3CF0}" name="Colonne6033"/>
    <tableColumn id="6075" xr3:uid="{0E05F238-1392-407B-BBEE-C4F587B54CA5}" name="Colonne6034"/>
    <tableColumn id="6076" xr3:uid="{DF6304CD-1BC0-44C0-8EC2-01B45A81EDDD}" name="Colonne6035"/>
    <tableColumn id="6077" xr3:uid="{8479BD92-2BED-403F-BDFE-07E3C5F9F594}" name="Colonne6036"/>
    <tableColumn id="6078" xr3:uid="{1E49440D-0C88-4A69-80E9-D1D3EFA4DCB4}" name="Colonne6037"/>
    <tableColumn id="6079" xr3:uid="{B9934A9D-A574-45E7-B10D-121DF1C41D5C}" name="Colonne6038"/>
    <tableColumn id="6080" xr3:uid="{75B4B508-9ECC-4A15-A43C-1F1CB4C92301}" name="Colonne6039"/>
    <tableColumn id="6081" xr3:uid="{6983C8A9-1314-4F48-9D75-1E7631062786}" name="Colonne6040"/>
    <tableColumn id="6082" xr3:uid="{D10E0B9A-039F-4EF5-967B-F003B58F0CE6}" name="Colonne6041"/>
    <tableColumn id="6083" xr3:uid="{DCDBAC4A-BCA1-404D-9C57-CD89844635B3}" name="Colonne6042"/>
    <tableColumn id="6084" xr3:uid="{0752042C-7A3A-4F74-8094-0115BF5BAFC2}" name="Colonne6043"/>
    <tableColumn id="6085" xr3:uid="{75F219E6-1CA2-4AFB-A0B9-5D0B893DC33D}" name="Colonne6044"/>
    <tableColumn id="6086" xr3:uid="{02C824C3-D214-404E-8C45-17E3DA94A6AD}" name="Colonne6045"/>
    <tableColumn id="6087" xr3:uid="{349FD91E-1AD3-4B30-8C94-5A989C8CC03A}" name="Colonne6046"/>
    <tableColumn id="6088" xr3:uid="{C06A20E2-8230-4371-A00D-202E900A1A05}" name="Colonne6047"/>
    <tableColumn id="6089" xr3:uid="{4EC51310-E13D-41EB-BFC5-2A36EA9734FD}" name="Colonne6048"/>
    <tableColumn id="6090" xr3:uid="{F0F22554-C2DB-44B2-A167-D2118D224C5F}" name="Colonne6049"/>
    <tableColumn id="6091" xr3:uid="{52FBC852-B554-44F3-AAE6-60154D57E37D}" name="Colonne6050"/>
    <tableColumn id="6092" xr3:uid="{54C21D23-6170-4C4E-9F2A-FF24AA85A995}" name="Colonne6051"/>
    <tableColumn id="6093" xr3:uid="{DDAE7F62-C7D2-4D5D-885F-9DCBABC68D34}" name="Colonne6052"/>
    <tableColumn id="6094" xr3:uid="{A0E8D519-B811-4742-8C05-582E665E09AE}" name="Colonne6053"/>
    <tableColumn id="6095" xr3:uid="{55E07DB0-A4F0-4133-9E0F-FB51CDCA3DD1}" name="Colonne6054"/>
    <tableColumn id="6096" xr3:uid="{CC779E9A-2B44-44CF-9AF7-6AAAE12F1572}" name="Colonne6055"/>
    <tableColumn id="6097" xr3:uid="{0A1AA1E8-9F9B-4EFC-A454-79615C580AE7}" name="Colonne6056"/>
    <tableColumn id="6098" xr3:uid="{979E9406-46C1-4553-9212-1308C1A87041}" name="Colonne6057"/>
    <tableColumn id="6099" xr3:uid="{E8C66AD4-6EFD-492C-9C35-9036A1B7BBAC}" name="Colonne6058"/>
    <tableColumn id="6100" xr3:uid="{6D7EAC9D-F95B-4713-B8C3-099459577A5E}" name="Colonne6059"/>
    <tableColumn id="6101" xr3:uid="{E54BBD6B-5625-49B1-BF3A-BF470B798B62}" name="Colonne6060"/>
    <tableColumn id="6102" xr3:uid="{00829E7A-C50A-481D-AFA3-D8C887A47F53}" name="Colonne6061"/>
    <tableColumn id="6103" xr3:uid="{F5798244-DA0D-4E48-9B20-D6DDF946684E}" name="Colonne6062"/>
    <tableColumn id="6104" xr3:uid="{648335BF-00C0-4FB7-BBB8-D80B6F8FB150}" name="Colonne6063"/>
    <tableColumn id="6105" xr3:uid="{CDCB356F-AB3E-4C6D-A59D-88400996890C}" name="Colonne6064"/>
    <tableColumn id="6106" xr3:uid="{56BA01AE-7151-4F1A-9316-92BFAC58244B}" name="Colonne6065"/>
    <tableColumn id="6107" xr3:uid="{01B3622C-2569-4D70-8879-73D5484CBE03}" name="Colonne6066"/>
    <tableColumn id="6108" xr3:uid="{EE32AF17-580C-4415-BB7E-6B08EA5F8F14}" name="Colonne6067"/>
    <tableColumn id="6109" xr3:uid="{937D90D2-3F2D-4927-9A42-B37B1BF3B09F}" name="Colonne6068"/>
    <tableColumn id="6110" xr3:uid="{AA65A786-DB04-4B8E-9E80-76C09799C844}" name="Colonne6069"/>
    <tableColumn id="6111" xr3:uid="{FCC417F0-4380-495D-9098-432D34358AB1}" name="Colonne6070"/>
    <tableColumn id="6112" xr3:uid="{53D2CF6E-4B42-460F-B75F-989F2F2F2480}" name="Colonne6071"/>
    <tableColumn id="6113" xr3:uid="{9F64FAD6-FC73-47E5-B605-60E40A7BA7F6}" name="Colonne6072"/>
    <tableColumn id="6114" xr3:uid="{7FB3B606-03B9-48EB-87D8-C4D4DCD3574D}" name="Colonne6073"/>
    <tableColumn id="6115" xr3:uid="{56E57B27-DD27-4626-8F79-D43ED026CBA3}" name="Colonne6074"/>
    <tableColumn id="6116" xr3:uid="{ED6FED9A-6255-4251-92D6-6A03AA8728DD}" name="Colonne6075"/>
    <tableColumn id="6117" xr3:uid="{8DA621EA-ABB4-4EA8-88EC-964268C7F15A}" name="Colonne6076"/>
    <tableColumn id="6118" xr3:uid="{9F1FBD97-63FD-4EDA-9371-0FD73651C5EB}" name="Colonne6077"/>
    <tableColumn id="6119" xr3:uid="{FF3872DB-CEFF-474F-812D-49A5E40B919C}" name="Colonne6078"/>
    <tableColumn id="6120" xr3:uid="{20C0203C-F923-41F2-AF07-57EFF5A523A5}" name="Colonne6079"/>
    <tableColumn id="6121" xr3:uid="{FD05506D-F5DB-4CF4-A55E-7DD6040CCB7D}" name="Colonne6080"/>
    <tableColumn id="6122" xr3:uid="{038F0624-411F-4727-8C93-61FFBE029046}" name="Colonne6081"/>
    <tableColumn id="6123" xr3:uid="{3B046CD2-476F-4CA4-962B-6591472EB620}" name="Colonne6082"/>
    <tableColumn id="6124" xr3:uid="{586B53B4-313F-4FFE-912A-CF4A1F7D948C}" name="Colonne6083"/>
    <tableColumn id="6125" xr3:uid="{2FE728CE-09F9-4C1C-9016-C9224411A8AA}" name="Colonne6084"/>
    <tableColumn id="6126" xr3:uid="{84E84874-F3BF-46BB-952B-0326206EC496}" name="Colonne6085"/>
    <tableColumn id="6127" xr3:uid="{DA34C721-3C1A-404E-A6A0-A09DF1AE0883}" name="Colonne6086"/>
    <tableColumn id="6128" xr3:uid="{1C9BD976-D6A4-43B2-B198-6628B93D9D5F}" name="Colonne6087"/>
    <tableColumn id="6129" xr3:uid="{FD70F230-C3E2-4BD9-A83D-96B59C10A168}" name="Colonne6088"/>
    <tableColumn id="6130" xr3:uid="{BA4A4BB2-B3CB-4868-9B22-EFAB3577F376}" name="Colonne6089"/>
    <tableColumn id="6131" xr3:uid="{6AF0BF2F-E4EC-4EC4-8431-9808EC2D5E7B}" name="Colonne6090"/>
    <tableColumn id="6132" xr3:uid="{036AFB7D-5DBC-472B-B6BB-B73DF3623F33}" name="Colonne6091"/>
    <tableColumn id="6133" xr3:uid="{DC15CC13-3507-49E2-AC52-2BDA1E4957F5}" name="Colonne6092"/>
    <tableColumn id="6134" xr3:uid="{D560D2A2-037B-46F1-96B5-29403F6FAF55}" name="Colonne6093"/>
    <tableColumn id="6135" xr3:uid="{1912BFAB-EDF6-457B-954F-17373EF94377}" name="Colonne6094"/>
    <tableColumn id="6136" xr3:uid="{E3852708-C5BF-4702-BAC1-F5731B1C1926}" name="Colonne6095"/>
    <tableColumn id="6137" xr3:uid="{DF30D3F7-90CA-4036-9801-B5D876FAA62C}" name="Colonne6096"/>
    <tableColumn id="6138" xr3:uid="{861570ED-D4F2-4BCC-BC0C-040C9665F65D}" name="Colonne6097"/>
    <tableColumn id="6139" xr3:uid="{BB0CB44E-7D50-4010-BAA1-52CE017C89BC}" name="Colonne6098"/>
    <tableColumn id="6140" xr3:uid="{1E992139-81F6-496F-8F55-21580DE92C8E}" name="Colonne6099"/>
    <tableColumn id="6141" xr3:uid="{CA714019-0F66-4BD8-B7A2-A900959D29A4}" name="Colonne6100"/>
    <tableColumn id="6142" xr3:uid="{86E5F00A-49B8-4F15-9F5E-83BC1E4DDB32}" name="Colonne6101"/>
    <tableColumn id="6143" xr3:uid="{60337A4B-6E8C-49AC-9CFA-BCA1248655DB}" name="Colonne6102"/>
    <tableColumn id="6144" xr3:uid="{D77F60B8-4490-4DF5-BFBD-35F8328EDE5D}" name="Colonne6103"/>
    <tableColumn id="6145" xr3:uid="{7511E7AF-F35B-4535-AB02-A0CF414122BA}" name="Colonne6104"/>
    <tableColumn id="6146" xr3:uid="{AD455573-35B6-4D59-8A1B-2AE8EF48D244}" name="Colonne6105"/>
    <tableColumn id="6147" xr3:uid="{AAC685C6-9D97-4265-ABEF-36357EE0A61C}" name="Colonne6106"/>
    <tableColumn id="6148" xr3:uid="{8B0D7831-FBD1-4296-B930-F4EE66DD0DCF}" name="Colonne6107"/>
    <tableColumn id="6149" xr3:uid="{AE10E1EB-061A-46D0-B082-801566DEF892}" name="Colonne6108"/>
    <tableColumn id="6150" xr3:uid="{20A07CF4-8543-47AE-A35A-B15CE18C8A42}" name="Colonne6109"/>
    <tableColumn id="6151" xr3:uid="{4A59C51C-7DE0-4E2A-BBC5-84AE4F3A3C42}" name="Colonne6110"/>
    <tableColumn id="6152" xr3:uid="{77B9C371-A3AF-4D4E-8D71-2AEB3353E3D7}" name="Colonne6111"/>
    <tableColumn id="6153" xr3:uid="{35C13B8A-96F2-45AC-A59B-4FA22C44EADE}" name="Colonne6112"/>
    <tableColumn id="6154" xr3:uid="{41EEB793-E8D0-45C3-84A1-AD4BB8CE12DB}" name="Colonne6113"/>
    <tableColumn id="6155" xr3:uid="{1F1FBE4D-5880-452C-953C-527D02042DC7}" name="Colonne6114"/>
    <tableColumn id="6156" xr3:uid="{BAB0DCC4-1C93-4147-9C29-67831613D606}" name="Colonne6115"/>
    <tableColumn id="6157" xr3:uid="{E17AC081-58AF-4D22-A4B3-54D9BCC719FB}" name="Colonne6116"/>
    <tableColumn id="6158" xr3:uid="{2E140C84-0736-4BCE-A8CF-A67A1836C691}" name="Colonne6117"/>
    <tableColumn id="6159" xr3:uid="{944263A5-28B5-4A9F-9E94-B9910661CCE1}" name="Colonne6118"/>
    <tableColumn id="6160" xr3:uid="{28C57C2B-56F9-4F55-8515-9E43D63BC190}" name="Colonne6119"/>
    <tableColumn id="6161" xr3:uid="{7E1D041C-98F3-488B-BD05-2ECB1F521CEB}" name="Colonne6120"/>
    <tableColumn id="6162" xr3:uid="{7EB1B3C5-79BF-40C1-B16F-6DE95A2C860D}" name="Colonne6121"/>
    <tableColumn id="6163" xr3:uid="{6F196D37-FB1E-478D-A818-226D0DC907E3}" name="Colonne6122"/>
    <tableColumn id="6164" xr3:uid="{6C259741-D970-4E91-844D-740A396DF9E1}" name="Colonne6123"/>
    <tableColumn id="6165" xr3:uid="{3B2C438B-2EF2-4472-BCF4-B895DC2366E8}" name="Colonne6124"/>
    <tableColumn id="6166" xr3:uid="{B074CF3D-E7EA-428E-9C14-919D5B4BDF45}" name="Colonne6125"/>
    <tableColumn id="6167" xr3:uid="{5963DAC7-9DA1-4CEA-B190-24214DF0A656}" name="Colonne6126"/>
    <tableColumn id="6168" xr3:uid="{E8DBD744-0F22-44DC-A320-F142940E9880}" name="Colonne6127"/>
    <tableColumn id="6169" xr3:uid="{CE9902A2-C8E6-46E3-A67A-78C7D78714D6}" name="Colonne6128"/>
    <tableColumn id="6170" xr3:uid="{7DEA0849-1E2E-4E0F-9824-30510E97E567}" name="Colonne6129"/>
    <tableColumn id="6171" xr3:uid="{F2BF7573-DC26-40BA-86DA-7899E5836725}" name="Colonne6130"/>
    <tableColumn id="6172" xr3:uid="{70C3E713-345E-4758-B00B-053CB382EFA6}" name="Colonne6131"/>
    <tableColumn id="6173" xr3:uid="{111446AD-E012-4751-A67D-8766C067C1CE}" name="Colonne6132"/>
    <tableColumn id="6174" xr3:uid="{A8684780-49D7-448C-901D-B11CA51947EE}" name="Colonne6133"/>
    <tableColumn id="6175" xr3:uid="{614A9675-89F1-4DDA-9559-6EA6B838A6B2}" name="Colonne6134"/>
    <tableColumn id="6176" xr3:uid="{5AF673DF-46C3-45CB-8306-63A0A89402DB}" name="Colonne6135"/>
    <tableColumn id="6177" xr3:uid="{6F297E32-B053-44E4-B25E-9C0001AFC3CD}" name="Colonne6136"/>
    <tableColumn id="6178" xr3:uid="{DAFA89E7-35DE-41DC-92F4-9D57052DBA3C}" name="Colonne6137"/>
    <tableColumn id="6179" xr3:uid="{8D9FFE67-88F4-4F43-BC6F-67A33F9BAFB7}" name="Colonne6138"/>
    <tableColumn id="6180" xr3:uid="{1F2FEBC6-1677-45DB-84A0-2EFD84482FC4}" name="Colonne6139"/>
    <tableColumn id="6181" xr3:uid="{FF9E82A9-267E-4BA9-9D5E-EA8511AD66C8}" name="Colonne6140"/>
    <tableColumn id="6182" xr3:uid="{02C5EADF-B60D-4B80-83F1-0A5991019975}" name="Colonne6141"/>
    <tableColumn id="6183" xr3:uid="{185B12AB-931E-44AF-ACD5-3A47D583F45B}" name="Colonne6142"/>
    <tableColumn id="6184" xr3:uid="{BB7B6AD7-A40F-4DD4-A435-08173061A3E7}" name="Colonne6143"/>
    <tableColumn id="6185" xr3:uid="{C0275752-C7D2-4986-B788-3B230645BEC6}" name="Colonne6144"/>
    <tableColumn id="6186" xr3:uid="{0AC3DF83-4DCF-4305-8B7B-6104F396BD5D}" name="Colonne6145"/>
    <tableColumn id="6187" xr3:uid="{B6ACEF1B-4F90-4797-8A22-0D14137FC2E9}" name="Colonne6146"/>
    <tableColumn id="6188" xr3:uid="{C09895A0-A217-466B-848A-32B3C2083169}" name="Colonne6147"/>
    <tableColumn id="6189" xr3:uid="{2E642D02-F4C6-4A67-BD00-BEA72EAE2627}" name="Colonne6148"/>
    <tableColumn id="6190" xr3:uid="{D5341D94-50CC-4A84-AFC5-A79FE48B5B1F}" name="Colonne6149"/>
    <tableColumn id="6191" xr3:uid="{35BC7C1C-55AA-46DA-8306-13ABF8E4B334}" name="Colonne6150"/>
    <tableColumn id="6192" xr3:uid="{67203D2D-D008-4D97-A933-6A91C1F28BB0}" name="Colonne6151"/>
    <tableColumn id="6193" xr3:uid="{AF89DC90-1F6B-4340-895F-06B6261B2652}" name="Colonne6152"/>
    <tableColumn id="6194" xr3:uid="{C1AF4EF3-7BD1-4306-9712-A416584127F7}" name="Colonne6153"/>
    <tableColumn id="6195" xr3:uid="{D44620DA-5753-47F6-8578-147F3C396849}" name="Colonne6154"/>
    <tableColumn id="6196" xr3:uid="{7898FC61-5A35-47FD-ABC8-D2AECF4266D6}" name="Colonne6155"/>
    <tableColumn id="6197" xr3:uid="{84D40A73-5DAA-40B1-B93E-503734CF7638}" name="Colonne6156"/>
    <tableColumn id="6198" xr3:uid="{1872795A-A65C-4AF5-948D-34F4B3F6F86E}" name="Colonne6157"/>
    <tableColumn id="6199" xr3:uid="{AB7A0559-5E94-4AC1-8A9B-F0C1390AB086}" name="Colonne6158"/>
    <tableColumn id="6200" xr3:uid="{F73B1FF7-FEC5-4E4B-867F-64459015F29D}" name="Colonne6159"/>
    <tableColumn id="6201" xr3:uid="{53E1A018-364B-4F32-BE9B-69D3DAB4021B}" name="Colonne6160"/>
    <tableColumn id="6202" xr3:uid="{4C774C83-7B62-49C2-90AA-48BB2D942C1B}" name="Colonne6161"/>
    <tableColumn id="6203" xr3:uid="{60345CA9-575D-4983-B03D-129314126CF5}" name="Colonne6162"/>
    <tableColumn id="6204" xr3:uid="{A3877007-D03D-457C-93DD-0EF1B8618898}" name="Colonne6163"/>
    <tableColumn id="6205" xr3:uid="{A67473DB-8466-4C56-969E-D24BE82EE343}" name="Colonne6164"/>
    <tableColumn id="6206" xr3:uid="{78BF1343-A29C-456F-B672-120C541B770B}" name="Colonne6165"/>
    <tableColumn id="6207" xr3:uid="{E859332B-F6D7-4F2C-BE08-9DC1FF768538}" name="Colonne6166"/>
    <tableColumn id="6208" xr3:uid="{705178B9-6D45-4DE5-81FB-636B23702E60}" name="Colonne6167"/>
    <tableColumn id="6209" xr3:uid="{5E5E09E3-1183-4042-BC59-2609A5761295}" name="Colonne6168"/>
    <tableColumn id="6210" xr3:uid="{071F5E00-1997-473A-8FC3-0842EFBA3E5C}" name="Colonne6169"/>
    <tableColumn id="6211" xr3:uid="{64109588-9A2C-46A4-BE60-78C6C14123DE}" name="Colonne6170"/>
    <tableColumn id="6212" xr3:uid="{5ED8C8F8-23D3-492F-9555-1F1F98522891}" name="Colonne6171"/>
    <tableColumn id="6213" xr3:uid="{A4CD36EE-3727-4F7E-84D9-62D316BF6169}" name="Colonne6172"/>
    <tableColumn id="6214" xr3:uid="{984D8CFD-114E-4ECC-AF19-BD5E27A4A2B9}" name="Colonne6173"/>
    <tableColumn id="6215" xr3:uid="{6DF56711-B167-4438-A527-F81F1241C449}" name="Colonne6174"/>
    <tableColumn id="6216" xr3:uid="{DACF6D4A-A7B8-47C2-A141-619B67671520}" name="Colonne6175"/>
    <tableColumn id="6217" xr3:uid="{71C7BF89-EE33-4D3F-82F1-69B7AFBCFC07}" name="Colonne6176"/>
    <tableColumn id="6218" xr3:uid="{41208333-EEB1-4154-87A9-146AE38B7503}" name="Colonne6177"/>
    <tableColumn id="6219" xr3:uid="{8BEFB041-7872-434A-A678-F51E5070D46C}" name="Colonne6178"/>
    <tableColumn id="6220" xr3:uid="{E941CB66-14F1-48EA-BB12-CB588192DF30}" name="Colonne6179"/>
    <tableColumn id="6221" xr3:uid="{653359A4-F748-4336-A7E9-D119FDC16D34}" name="Colonne6180"/>
    <tableColumn id="6222" xr3:uid="{CFDD2F86-6A86-4700-A8D5-AA6C459BDB02}" name="Colonne6181"/>
    <tableColumn id="6223" xr3:uid="{1852FEE4-60A4-4199-A3DA-96E73F8EC206}" name="Colonne6182"/>
    <tableColumn id="6224" xr3:uid="{1811097C-F4AE-46B0-B608-3A80A265FD46}" name="Colonne6183"/>
    <tableColumn id="6225" xr3:uid="{A97CCD5E-F0BB-4337-B9FA-11B1AB77C7C3}" name="Colonne6184"/>
    <tableColumn id="6226" xr3:uid="{9AF39AFB-6924-46D3-BD6E-92E6DB76112D}" name="Colonne6185"/>
    <tableColumn id="6227" xr3:uid="{362CF96D-8136-4DFB-B227-8DB6E8587DCF}" name="Colonne6186"/>
    <tableColumn id="6228" xr3:uid="{111BF27B-3811-41D1-9C7D-B8EDD91CC0B0}" name="Colonne6187"/>
    <tableColumn id="6229" xr3:uid="{4DB42854-77F2-4493-95E7-468C8B2D3646}" name="Colonne6188"/>
    <tableColumn id="6230" xr3:uid="{B20C36EE-14DA-4F65-898D-9E7F39E02559}" name="Colonne6189"/>
    <tableColumn id="6231" xr3:uid="{15174F14-E9C3-4238-A63E-C1388F0107DB}" name="Colonne6190"/>
    <tableColumn id="6232" xr3:uid="{66335843-7618-4D6E-BA06-19ABE76CED20}" name="Colonne6191"/>
    <tableColumn id="6233" xr3:uid="{1B7916B7-3352-43E4-9D56-02D63F270D69}" name="Colonne6192"/>
    <tableColumn id="6234" xr3:uid="{0BDEB444-8DC1-4F39-8948-67B03F9E3837}" name="Colonne6193"/>
    <tableColumn id="6235" xr3:uid="{9F6D90D8-1797-4DD8-9237-453364CD1A21}" name="Colonne6194"/>
    <tableColumn id="6236" xr3:uid="{6B8B93C0-2CEB-4418-884E-ADC8ED2A52FC}" name="Colonne6195"/>
    <tableColumn id="6237" xr3:uid="{2CBA1411-4CE4-4BDC-8AB4-E79E21365BD9}" name="Colonne6196"/>
    <tableColumn id="6238" xr3:uid="{6F0C4C8F-69C1-4A90-BAC6-1F02A4A143A1}" name="Colonne6197"/>
    <tableColumn id="6239" xr3:uid="{D1F5987C-7EC6-43C3-8D6D-369C9046D554}" name="Colonne6198"/>
    <tableColumn id="6240" xr3:uid="{0CC675AF-AE7B-4ABF-BB07-601C8B4A2E37}" name="Colonne6199"/>
    <tableColumn id="6241" xr3:uid="{EF2BF08C-3D9E-4915-AC5C-CE539565A412}" name="Colonne6200"/>
    <tableColumn id="6242" xr3:uid="{06D49077-9523-43B9-BFB4-4965055AF2E8}" name="Colonne6201"/>
    <tableColumn id="6243" xr3:uid="{046754DC-23A3-4B6F-8BF4-985079909846}" name="Colonne6202"/>
    <tableColumn id="6244" xr3:uid="{A1692256-6305-4E98-870B-9093B4FEEF05}" name="Colonne6203"/>
    <tableColumn id="6245" xr3:uid="{B66E29C5-B31E-4A96-8F31-83ABC99ECCA5}" name="Colonne6204"/>
    <tableColumn id="6246" xr3:uid="{BED2212F-DEEE-4FD5-85BC-0A6E421FC7BE}" name="Colonne6205"/>
    <tableColumn id="6247" xr3:uid="{36661CDD-576D-4A1A-8AFF-441CE244A227}" name="Colonne6206"/>
    <tableColumn id="6248" xr3:uid="{00CD4CCA-436C-4A9B-A4D6-9AA04CF0505B}" name="Colonne6207"/>
    <tableColumn id="6249" xr3:uid="{ED45AA1E-5B52-47B2-B15D-63D2A6E061FD}" name="Colonne6208"/>
    <tableColumn id="6250" xr3:uid="{C64D1377-6D37-4395-BD93-E64E4641E94A}" name="Colonne6209"/>
    <tableColumn id="6251" xr3:uid="{90F64804-B267-47C7-91E9-209904440256}" name="Colonne6210"/>
    <tableColumn id="6252" xr3:uid="{B7D10C0C-C80B-4FCB-82E3-809DBE8D16C4}" name="Colonne6211"/>
    <tableColumn id="6253" xr3:uid="{9165790A-B07D-4339-A829-4C5F20FA7449}" name="Colonne6212"/>
    <tableColumn id="6254" xr3:uid="{E814F1C4-320F-4832-BC33-532AE5DB8768}" name="Colonne6213"/>
    <tableColumn id="6255" xr3:uid="{2C01D9F8-B508-4746-B0D1-1F63D746C5A8}" name="Colonne6214"/>
    <tableColumn id="6256" xr3:uid="{EA3BF820-7176-45C1-B843-078AFCA05075}" name="Colonne6215"/>
    <tableColumn id="6257" xr3:uid="{B86FBC1B-05FA-4294-8E3F-FDD5FA474596}" name="Colonne6216"/>
    <tableColumn id="6258" xr3:uid="{89F02FBB-1F5C-4125-B259-D36B7172F516}" name="Colonne6217"/>
    <tableColumn id="6259" xr3:uid="{7A4199DE-2316-40A3-A69B-F4C289988987}" name="Colonne6218"/>
    <tableColumn id="6260" xr3:uid="{5E44B6BD-C6FE-4869-B5C3-312DBC6D8FAA}" name="Colonne6219"/>
    <tableColumn id="6261" xr3:uid="{173C2E7B-40FE-4914-908C-77D2F3E2A773}" name="Colonne6220"/>
    <tableColumn id="6262" xr3:uid="{81351660-00A8-4587-BB2A-6FB3AE9089EF}" name="Colonne6221"/>
    <tableColumn id="6263" xr3:uid="{5E028856-6A4E-4953-A383-3EDC96328D8B}" name="Colonne6222"/>
    <tableColumn id="6264" xr3:uid="{80A23505-0D30-4C61-8FB6-1DFD0DF0033C}" name="Colonne6223"/>
    <tableColumn id="6265" xr3:uid="{B646754F-4900-43E6-A044-30F5BEA5030D}" name="Colonne6224"/>
    <tableColumn id="6266" xr3:uid="{4E48C4FF-AE76-42DA-A1FC-524DF7C45A5C}" name="Colonne6225"/>
    <tableColumn id="6267" xr3:uid="{49C70264-34F3-4A1D-BB97-35926612823D}" name="Colonne6226"/>
    <tableColumn id="6268" xr3:uid="{2B3C4BAB-2683-4A45-A76E-C243288BE3A3}" name="Colonne6227"/>
    <tableColumn id="6269" xr3:uid="{45252504-8DD4-4650-92BE-D8A193164A88}" name="Colonne6228"/>
    <tableColumn id="6270" xr3:uid="{B4B8BFC1-533E-4609-97E5-AB32B64344AF}" name="Colonne6229"/>
    <tableColumn id="6271" xr3:uid="{494228AE-015B-4112-BF5B-244EB21B0074}" name="Colonne6230"/>
    <tableColumn id="6272" xr3:uid="{FEBEA3FF-D0CB-446E-95EF-25E62FE1AAEF}" name="Colonne6231"/>
    <tableColumn id="6273" xr3:uid="{81349DF3-1F13-4316-8998-ADCFAC34C044}" name="Colonne6232"/>
    <tableColumn id="6274" xr3:uid="{B7415CAE-B442-4FBF-88FE-819AA839E595}" name="Colonne6233"/>
    <tableColumn id="6275" xr3:uid="{B83770E6-167B-4F71-8B43-69ACA1DCED87}" name="Colonne6234"/>
    <tableColumn id="6276" xr3:uid="{1F905106-F00F-45BF-AC25-03940B45473C}" name="Colonne6235"/>
    <tableColumn id="6277" xr3:uid="{4ED3FAAC-FA33-4F8D-830E-4877234C4728}" name="Colonne6236"/>
    <tableColumn id="6278" xr3:uid="{46F4A433-12B1-4C5F-9D03-A6C17DD4A774}" name="Colonne6237"/>
    <tableColumn id="6279" xr3:uid="{9591545E-24CB-416E-85CD-74DC033E871A}" name="Colonne6238"/>
    <tableColumn id="6280" xr3:uid="{1BC71EB5-8108-46DE-8BC6-EB2CD7249C89}" name="Colonne6239"/>
    <tableColumn id="6281" xr3:uid="{ABC0614B-E258-44F9-94C1-7F402D49E9AB}" name="Colonne6240"/>
    <tableColumn id="6282" xr3:uid="{76163F72-B62F-40D8-BFAA-5AF254D6037A}" name="Colonne6241"/>
    <tableColumn id="6283" xr3:uid="{5FE6B48B-8AD8-4D49-A9FA-6DAFAE32410F}" name="Colonne6242"/>
    <tableColumn id="6284" xr3:uid="{D67FE8BB-AA34-411B-8527-DBE71F05091A}" name="Colonne6243"/>
    <tableColumn id="6285" xr3:uid="{818B0F57-A758-410F-AD71-521029262449}" name="Colonne6244"/>
    <tableColumn id="6286" xr3:uid="{D4962437-5DC4-4A21-B31D-53F8C3826CA4}" name="Colonne6245"/>
    <tableColumn id="6287" xr3:uid="{5561E9F3-FD43-42D3-A860-8DD544476A8C}" name="Colonne6246"/>
    <tableColumn id="6288" xr3:uid="{A5EAA5D5-25D4-44A5-987C-36FFAE7E3A9B}" name="Colonne6247"/>
    <tableColumn id="6289" xr3:uid="{DDF4901B-E0DE-419B-8D68-A0CFD74F1F26}" name="Colonne6248"/>
    <tableColumn id="6290" xr3:uid="{ADFF39BC-48C0-4A60-9C5E-E911D8A6E4E2}" name="Colonne6249"/>
    <tableColumn id="6291" xr3:uid="{F0C507C3-9941-4F76-BD2E-63E800B93ED0}" name="Colonne6250"/>
    <tableColumn id="6292" xr3:uid="{F34EC4D3-981D-4CA9-A820-9657C3DABC6E}" name="Colonne6251"/>
    <tableColumn id="6293" xr3:uid="{08BAE9F7-0FA7-4710-919F-C1D9A1643A52}" name="Colonne6252"/>
    <tableColumn id="6294" xr3:uid="{91ED0255-D3DE-4E95-9C3E-8533104DE716}" name="Colonne6253"/>
    <tableColumn id="6295" xr3:uid="{7A12939E-FB34-4BB2-A82C-CD99BCDB6E6E}" name="Colonne6254"/>
    <tableColumn id="6296" xr3:uid="{FABA8DEA-6371-4729-AF79-E447A17213E6}" name="Colonne6255"/>
    <tableColumn id="6297" xr3:uid="{3739F288-6220-4E44-8DB8-1239D513A561}" name="Colonne6256"/>
    <tableColumn id="6298" xr3:uid="{12180307-1119-4977-AA25-0E5B52B6F0BE}" name="Colonne6257"/>
    <tableColumn id="6299" xr3:uid="{8302D109-1B1D-4035-88B8-37FE168B0050}" name="Colonne6258"/>
    <tableColumn id="6300" xr3:uid="{B7B93E54-DF71-4D9D-9206-2AF2053BF765}" name="Colonne6259"/>
    <tableColumn id="6301" xr3:uid="{823F4E1A-2242-484A-B01C-E057AEE9A2EA}" name="Colonne6260"/>
    <tableColumn id="6302" xr3:uid="{1A660BD1-FF8E-4E22-A21F-F9194253BD4E}" name="Colonne6261"/>
    <tableColumn id="6303" xr3:uid="{10D41E40-35AB-4B65-90EE-28F6438BD2CE}" name="Colonne6262"/>
    <tableColumn id="6304" xr3:uid="{263567E0-9E66-49A4-9BCB-A249DC4E81CD}" name="Colonne6263"/>
    <tableColumn id="6305" xr3:uid="{B9FFBBBD-128C-4E2A-9E5A-6F73591BC474}" name="Colonne6264"/>
    <tableColumn id="6306" xr3:uid="{DFB71481-E2B0-4B76-BEB6-174B061167E5}" name="Colonne6265"/>
    <tableColumn id="6307" xr3:uid="{28760BC1-E270-43BA-B8EF-EFE8AA7D68EC}" name="Colonne6266"/>
    <tableColumn id="6308" xr3:uid="{B7831AEA-57E7-4F2D-B7CB-68066E656716}" name="Colonne6267"/>
    <tableColumn id="6309" xr3:uid="{47EFFEEA-FE2C-4B36-A914-558030625FF6}" name="Colonne6268"/>
    <tableColumn id="6310" xr3:uid="{0A67B919-FC44-4C86-A98B-4DC566F886D3}" name="Colonne6269"/>
    <tableColumn id="6311" xr3:uid="{08855028-D0AA-4E12-98C8-436BEBE63624}" name="Colonne6270"/>
    <tableColumn id="6312" xr3:uid="{D798BBDB-8F17-4810-8935-2768B5F376F8}" name="Colonne6271"/>
    <tableColumn id="6313" xr3:uid="{771C9D90-2914-4E91-BA4E-84DF7C930000}" name="Colonne6272"/>
    <tableColumn id="6314" xr3:uid="{0E38D927-671F-4FBA-AD73-19013EA9D3ED}" name="Colonne6273"/>
    <tableColumn id="6315" xr3:uid="{CD3FB6FD-C9AA-4C0D-A26C-6FA70D723FE9}" name="Colonne6274"/>
    <tableColumn id="6316" xr3:uid="{884D4BA8-D5F8-4639-90E8-C5FBF5CB9DB5}" name="Colonne6275"/>
    <tableColumn id="6317" xr3:uid="{61D77CAA-E04B-41EA-99A7-E4F7B4F3EBAC}" name="Colonne6276"/>
    <tableColumn id="6318" xr3:uid="{6FA30547-97FF-41F1-8EBF-785EB5E9D3DE}" name="Colonne6277"/>
    <tableColumn id="6319" xr3:uid="{65542043-0952-4671-B813-93E0DED82A59}" name="Colonne6278"/>
    <tableColumn id="6320" xr3:uid="{6F2DDCDB-66F2-4EF0-80B9-CDE2D3D0A272}" name="Colonne6279"/>
    <tableColumn id="6321" xr3:uid="{6A5BAB64-6E66-4D93-B0B0-043977C838A2}" name="Colonne6280"/>
    <tableColumn id="6322" xr3:uid="{FEBA672B-48C2-4EF1-B9E9-DDB0444F109E}" name="Colonne6281"/>
    <tableColumn id="6323" xr3:uid="{7A4C14C4-C587-44FC-AD51-E672D681011A}" name="Colonne6282"/>
    <tableColumn id="6324" xr3:uid="{93A00CBC-4514-444D-832C-BBC0A762D2B9}" name="Colonne6283"/>
    <tableColumn id="6325" xr3:uid="{05AC243C-C2F1-4811-86B1-CE5C899B2B31}" name="Colonne6284"/>
    <tableColumn id="6326" xr3:uid="{3DE5C194-F703-4A0C-B65F-942C37DE6CE6}" name="Colonne6285"/>
    <tableColumn id="6327" xr3:uid="{05D48879-2638-45BB-927A-87333B01E7D5}" name="Colonne6286"/>
    <tableColumn id="6328" xr3:uid="{53CD9C08-EF92-4C58-AD43-8BC995FBEC40}" name="Colonne6287"/>
    <tableColumn id="6329" xr3:uid="{513E056D-9055-4D8F-BF2F-EE6E58029549}" name="Colonne6288"/>
    <tableColumn id="6330" xr3:uid="{35FB5DA5-A623-45B9-AC3E-7117FD55260A}" name="Colonne6289"/>
    <tableColumn id="6331" xr3:uid="{DB2E749C-1AD2-4EE6-B25D-C828C23A89DC}" name="Colonne6290"/>
    <tableColumn id="6332" xr3:uid="{235F7A87-1319-434A-A503-79F9A754FA27}" name="Colonne6291"/>
    <tableColumn id="6333" xr3:uid="{72AB8B05-9904-43D9-8827-208278F39E23}" name="Colonne6292"/>
    <tableColumn id="6334" xr3:uid="{4325BC04-0711-483E-BCFB-DDA7487460F3}" name="Colonne6293"/>
    <tableColumn id="6335" xr3:uid="{F26AB8E6-1A4A-414C-9E01-A9DB9F9421CE}" name="Colonne6294"/>
    <tableColumn id="6336" xr3:uid="{F6655374-FFC2-4416-B763-534527151FC9}" name="Colonne6295"/>
    <tableColumn id="6337" xr3:uid="{84563E8C-0E2C-4DB4-B3B1-30003C3E1941}" name="Colonne6296"/>
    <tableColumn id="6338" xr3:uid="{C4157D65-0C02-4663-A98C-82F13D1E1ABA}" name="Colonne6297"/>
    <tableColumn id="6339" xr3:uid="{59E56EF0-5B4B-4F31-B40E-A04E88F34479}" name="Colonne6298"/>
    <tableColumn id="6340" xr3:uid="{E090A748-E321-491D-8410-28FDBF196060}" name="Colonne6299"/>
    <tableColumn id="6341" xr3:uid="{EAF3AA9D-2EC0-4599-A96C-C7C4C16D6D1E}" name="Colonne6300"/>
    <tableColumn id="6342" xr3:uid="{268B2C95-93EE-48D8-A193-E151DE73C4CF}" name="Colonne6301"/>
    <tableColumn id="6343" xr3:uid="{2F2C89A4-45D8-4BF7-A87F-E73810D7C749}" name="Colonne6302"/>
    <tableColumn id="6344" xr3:uid="{C1962EB2-0284-45D4-B2FD-6006640B8072}" name="Colonne6303"/>
    <tableColumn id="6345" xr3:uid="{F85FCB8E-C099-4FFA-8C3A-8DB67CBEED93}" name="Colonne6304"/>
    <tableColumn id="6346" xr3:uid="{4D973D9C-EBA6-46B5-B549-620FEC4435C4}" name="Colonne6305"/>
    <tableColumn id="6347" xr3:uid="{B90DDB54-C795-42CD-9F5E-1CA6AA26B4E9}" name="Colonne6306"/>
    <tableColumn id="6348" xr3:uid="{B9ADF4A5-F7DD-4CDC-AAE6-D4DA905D9BFA}" name="Colonne6307"/>
    <tableColumn id="6349" xr3:uid="{97F34EDA-38B6-472F-85FE-5E45359634E8}" name="Colonne6308"/>
    <tableColumn id="6350" xr3:uid="{174F88CF-7FFA-4FA0-B0B3-49FC6ADB44A5}" name="Colonne6309"/>
    <tableColumn id="6351" xr3:uid="{D8940434-2E5E-4F73-B830-0E3E69618787}" name="Colonne6310"/>
    <tableColumn id="6352" xr3:uid="{6B0A25C8-D498-4EA3-BEDF-4C16D0465EAD}" name="Colonne6311"/>
    <tableColumn id="6353" xr3:uid="{9AC1E1DD-2419-4334-9DE9-F158B4B6638D}" name="Colonne6312"/>
    <tableColumn id="6354" xr3:uid="{4DFD867E-9EDC-48C5-A4E1-86F32B5A098A}" name="Colonne6313"/>
    <tableColumn id="6355" xr3:uid="{1BD39022-7C7E-484C-8EE3-829733A0DED3}" name="Colonne6314"/>
    <tableColumn id="6356" xr3:uid="{8DC42CC1-A7F3-4C8B-A089-704806618ACE}" name="Colonne6315"/>
    <tableColumn id="6357" xr3:uid="{08351695-C621-4963-B6EA-09583C262B81}" name="Colonne6316"/>
    <tableColumn id="6358" xr3:uid="{F1D19C82-1053-4318-B15A-010EE51C4791}" name="Colonne6317"/>
    <tableColumn id="6359" xr3:uid="{95444CD3-8D9E-4654-BEF6-16DFCEE27EB5}" name="Colonne6318"/>
    <tableColumn id="6360" xr3:uid="{EB8FD863-5460-4EAF-B2D5-FE14F92C145E}" name="Colonne6319"/>
    <tableColumn id="6361" xr3:uid="{4CCF54F5-2B44-410D-AE06-DCD44E60FD75}" name="Colonne6320"/>
    <tableColumn id="6362" xr3:uid="{4D95725F-4BBF-431E-BE17-B48B187F75BC}" name="Colonne6321"/>
    <tableColumn id="6363" xr3:uid="{D1BF6AC5-662E-4D92-A9B1-0EE5E75355BD}" name="Colonne6322"/>
    <tableColumn id="6364" xr3:uid="{533C45AB-8167-47CE-8622-31DF4D4573A5}" name="Colonne6323"/>
    <tableColumn id="6365" xr3:uid="{59DAE6A6-C6F5-4D7F-8E00-FD8B0F432946}" name="Colonne6324"/>
    <tableColumn id="6366" xr3:uid="{64EFB208-4F92-4E4F-945C-1086557C244F}" name="Colonne6325"/>
    <tableColumn id="6367" xr3:uid="{158669D8-8ED6-4A4C-8432-71E6738A8B58}" name="Colonne6326"/>
    <tableColumn id="6368" xr3:uid="{7053A56F-9FB3-4D5A-B972-1FA9A6228FA0}" name="Colonne6327"/>
    <tableColumn id="6369" xr3:uid="{6E3B2CE1-E096-42F1-9A4B-6014E38A0E33}" name="Colonne6328"/>
    <tableColumn id="6370" xr3:uid="{747349FF-D6BA-4AC8-B0B2-72AD554519AB}" name="Colonne6329"/>
    <tableColumn id="6371" xr3:uid="{840B14C0-40F4-4BD5-802C-50F4B154A0C6}" name="Colonne6330"/>
    <tableColumn id="6372" xr3:uid="{FA9923BB-81F5-488E-A41C-A6FB9E9F45EE}" name="Colonne6331"/>
    <tableColumn id="6373" xr3:uid="{7FC6EB03-FA89-4DED-B6D7-A4BF4EC29A74}" name="Colonne6332"/>
    <tableColumn id="6374" xr3:uid="{FDA628C9-5BE6-4158-9D2D-D3B3184D8319}" name="Colonne6333"/>
    <tableColumn id="6375" xr3:uid="{62CD549C-99DD-4409-8EA4-53BA765C3898}" name="Colonne6334"/>
    <tableColumn id="6376" xr3:uid="{93497963-CAA0-4FF5-9FBE-1E6DB17A9BCE}" name="Colonne6335"/>
    <tableColumn id="6377" xr3:uid="{E8C58067-8C63-4C02-9EAB-334DDDAFF2DB}" name="Colonne6336"/>
    <tableColumn id="6378" xr3:uid="{A1B4B788-A756-4F62-959C-445C031C439B}" name="Colonne6337"/>
    <tableColumn id="6379" xr3:uid="{882AE578-1981-4AEB-9CC1-3CA52D9A72D9}" name="Colonne6338"/>
    <tableColumn id="6380" xr3:uid="{8B63A9CA-34B3-4FC7-B020-CF7F9A60FDAC}" name="Colonne6339"/>
    <tableColumn id="6381" xr3:uid="{4F8BDD46-33EA-43F5-9BB3-6DEDA372BF85}" name="Colonne6340"/>
    <tableColumn id="6382" xr3:uid="{276AE2C9-7880-4CB0-8020-CC4EF4D6C2FE}" name="Colonne6341"/>
    <tableColumn id="6383" xr3:uid="{531E9AE7-9FE3-4963-8178-691F5B691106}" name="Colonne6342"/>
    <tableColumn id="6384" xr3:uid="{51A1D3B5-3C37-4CB6-9B06-7576613583A0}" name="Colonne6343"/>
    <tableColumn id="6385" xr3:uid="{4474C266-ACD4-4206-A349-222A84DFC6F1}" name="Colonne6344"/>
    <tableColumn id="6386" xr3:uid="{3FFE4EB7-5D29-4F48-88D7-7C9EE992FD55}" name="Colonne6345"/>
    <tableColumn id="6387" xr3:uid="{1CE224F6-07C6-4B6D-9F34-FC2A79040C89}" name="Colonne6346"/>
    <tableColumn id="6388" xr3:uid="{AD543A26-FDE7-455E-8CB0-F36BF5A856EF}" name="Colonne6347"/>
    <tableColumn id="6389" xr3:uid="{5DE9F5D9-C243-4EF5-82C2-74425BCB502E}" name="Colonne6348"/>
    <tableColumn id="6390" xr3:uid="{DF9E7C06-8B7A-4023-946A-B37308BC2310}" name="Colonne6349"/>
    <tableColumn id="6391" xr3:uid="{F10937A8-A6B9-402D-BFE4-7A20C67F4A91}" name="Colonne6350"/>
    <tableColumn id="6392" xr3:uid="{05271354-7CA9-43F3-9538-0466A5DC7F7D}" name="Colonne6351"/>
    <tableColumn id="6393" xr3:uid="{6D43B164-5B2C-4620-82DE-3A766CCFA3F2}" name="Colonne6352"/>
    <tableColumn id="6394" xr3:uid="{DBC779CD-8D71-44DE-BD7D-585ABC2095C4}" name="Colonne6353"/>
    <tableColumn id="6395" xr3:uid="{CE8DE252-133F-48DC-BED1-C38AB72E6D03}" name="Colonne6354"/>
    <tableColumn id="6396" xr3:uid="{6F39D46F-9C49-4E68-80E2-95687B7E3927}" name="Colonne6355"/>
    <tableColumn id="6397" xr3:uid="{BB26CAFE-67F0-4CBD-A7CE-F3903960286F}" name="Colonne6356"/>
    <tableColumn id="6398" xr3:uid="{8DA70260-5644-4B6D-A87B-D55F50243138}" name="Colonne6357"/>
    <tableColumn id="6399" xr3:uid="{E6B45626-E435-4243-8FD4-94491C4583AF}" name="Colonne6358"/>
    <tableColumn id="6400" xr3:uid="{F6D9E6EC-9528-4CFC-97FC-EDD2D212F071}" name="Colonne6359"/>
    <tableColumn id="6401" xr3:uid="{218B44E7-1CC8-4802-B8F3-2EC6CDBD401F}" name="Colonne6360"/>
    <tableColumn id="6402" xr3:uid="{D6558F7C-035A-402B-95CF-8A36300DC736}" name="Colonne6361"/>
    <tableColumn id="6403" xr3:uid="{398A7C4C-0B98-4BF8-802B-20A511B417F2}" name="Colonne6362"/>
    <tableColumn id="6404" xr3:uid="{F5FFD4AA-FE2D-4FF4-AF45-9410859E1DB8}" name="Colonne6363"/>
    <tableColumn id="6405" xr3:uid="{6A5FD4D3-D3D1-413F-99C5-6540AB2E8241}" name="Colonne6364"/>
    <tableColumn id="6406" xr3:uid="{D2A68248-B8F8-4036-ACC6-030267EEF637}" name="Colonne6365"/>
    <tableColumn id="6407" xr3:uid="{40B70305-5373-4CCE-AF95-1B7917D422CF}" name="Colonne6366"/>
    <tableColumn id="6408" xr3:uid="{E2A53659-7135-4AD4-9BE5-BE8E9DCE5468}" name="Colonne6367"/>
    <tableColumn id="6409" xr3:uid="{6E90CCFD-D240-4E2F-B9D7-0B2DB3187DF7}" name="Colonne6368"/>
    <tableColumn id="6410" xr3:uid="{5A589AC7-D75C-4B3A-A726-ABDCC3604750}" name="Colonne6369"/>
    <tableColumn id="6411" xr3:uid="{C94BC313-EE2A-4094-82F8-6ED211606A00}" name="Colonne6370"/>
    <tableColumn id="6412" xr3:uid="{A7EF3F3A-FC52-492A-8007-94C5A52236E5}" name="Colonne6371"/>
    <tableColumn id="6413" xr3:uid="{E5BCE5E6-2BCD-4052-935C-266FC56DE013}" name="Colonne6372"/>
    <tableColumn id="6414" xr3:uid="{4B85EBE8-57B9-4B04-9C80-4140885A3FCE}" name="Colonne6373"/>
    <tableColumn id="6415" xr3:uid="{76F4053C-7EB9-486E-8B4C-1DAD23B42D27}" name="Colonne6374"/>
    <tableColumn id="6416" xr3:uid="{84BBF727-5726-49D8-9154-D11872772B14}" name="Colonne6375"/>
    <tableColumn id="6417" xr3:uid="{0CAC87A2-039A-4E34-9AA8-E5C2F1B5E4CA}" name="Colonne6376"/>
    <tableColumn id="6418" xr3:uid="{6325E18A-3676-4144-B179-6C537BC90F27}" name="Colonne6377"/>
    <tableColumn id="6419" xr3:uid="{AA8448E8-5959-4F58-BCBD-C93A1FEFF6DA}" name="Colonne6378"/>
    <tableColumn id="6420" xr3:uid="{D8A0D0DC-24C2-4208-AB59-00EC63967B52}" name="Colonne6379"/>
    <tableColumn id="6421" xr3:uid="{E41E2889-070E-4F7B-AC4A-E31ADA55936A}" name="Colonne6380"/>
    <tableColumn id="6422" xr3:uid="{8677E05B-CFF7-483F-9B25-4F5B714F21E3}" name="Colonne6381"/>
    <tableColumn id="6423" xr3:uid="{EFAA476C-3113-4D44-A4F2-DBFF511687C7}" name="Colonne6382"/>
    <tableColumn id="6424" xr3:uid="{74FE2947-E930-460F-8E0F-9AFC4516E67E}" name="Colonne6383"/>
    <tableColumn id="6425" xr3:uid="{033C1206-8187-44B5-A28B-41F2E76FF679}" name="Colonne6384"/>
    <tableColumn id="6426" xr3:uid="{AEA9B3B9-7031-4514-8C51-40EBC7220E76}" name="Colonne6385"/>
    <tableColumn id="6427" xr3:uid="{AB065CC0-592A-499F-B30A-62E08CA50BA7}" name="Colonne6386"/>
    <tableColumn id="6428" xr3:uid="{DB653E00-F8BF-4C1F-BF5F-7DDD9A57C703}" name="Colonne6387"/>
    <tableColumn id="6429" xr3:uid="{CC690DCF-E00B-4D22-AF09-E30DDB8DA3DF}" name="Colonne6388"/>
    <tableColumn id="6430" xr3:uid="{F7B761B5-FB11-4455-A8B3-9E7DA26FD394}" name="Colonne6389"/>
    <tableColumn id="6431" xr3:uid="{BBF468CD-0DD6-436D-AF57-3C1977FCC048}" name="Colonne6390"/>
    <tableColumn id="6432" xr3:uid="{B085578D-5EED-46AA-BB4D-9F6FD0EC0403}" name="Colonne6391"/>
    <tableColumn id="6433" xr3:uid="{53CD6072-2ABA-415A-8918-F37F95AEF264}" name="Colonne6392"/>
    <tableColumn id="6434" xr3:uid="{FF183F34-2A4E-4D84-96A8-BEA89E99D9CF}" name="Colonne6393"/>
    <tableColumn id="6435" xr3:uid="{10165B06-54B4-4CF6-9A3B-EF5242372519}" name="Colonne6394"/>
    <tableColumn id="6436" xr3:uid="{8ECEDF74-FC17-40C6-9621-E6118D3C422E}" name="Colonne6395"/>
    <tableColumn id="6437" xr3:uid="{61FB431E-D8A4-4A5A-8265-DCA39762B873}" name="Colonne6396"/>
    <tableColumn id="6438" xr3:uid="{706DFE5F-6BFB-44EF-8044-C4B52548709A}" name="Colonne6397"/>
    <tableColumn id="6439" xr3:uid="{1781D712-FA6D-461E-8CD1-DA356295709D}" name="Colonne6398"/>
    <tableColumn id="6440" xr3:uid="{66B54F68-30BE-4580-BB2D-186CDF63B602}" name="Colonne6399"/>
    <tableColumn id="6441" xr3:uid="{7B26E9EA-AFA3-49E7-88DC-E619C0B3D6B8}" name="Colonne6400"/>
    <tableColumn id="6442" xr3:uid="{A026E5B1-A74C-42F2-8369-04C1CD765B1A}" name="Colonne6401"/>
    <tableColumn id="6443" xr3:uid="{88455B4A-3D17-42DB-89D2-AA3E183656C4}" name="Colonne6402"/>
    <tableColumn id="6444" xr3:uid="{037962E2-3FEF-4CB1-BA29-B0B2751D0C92}" name="Colonne6403"/>
    <tableColumn id="6445" xr3:uid="{0EFD6E21-0277-4DA0-8480-7CDF99F36A44}" name="Colonne6404"/>
    <tableColumn id="6446" xr3:uid="{2B02397E-B421-4152-A507-B897D5B3B901}" name="Colonne6405"/>
    <tableColumn id="6447" xr3:uid="{BA85DB09-92F5-4256-8A34-DBFB3188D1D3}" name="Colonne6406"/>
    <tableColumn id="6448" xr3:uid="{65A1351A-12A0-4D05-BDCF-E403D919611B}" name="Colonne6407"/>
    <tableColumn id="6449" xr3:uid="{A51CE5F4-B22D-4892-8EAA-288333D4B67E}" name="Colonne6408"/>
    <tableColumn id="6450" xr3:uid="{C2C5710D-C20B-4495-B794-C287E04AAD00}" name="Colonne6409"/>
    <tableColumn id="6451" xr3:uid="{74CFF3D5-C91A-49E6-A79E-DCB6648455E8}" name="Colonne6410"/>
    <tableColumn id="6452" xr3:uid="{0C1507B9-58D4-47AD-9197-4A4F21DAAE81}" name="Colonne6411"/>
    <tableColumn id="6453" xr3:uid="{FA636CAE-363D-4038-8591-85DEFB62AB38}" name="Colonne6412"/>
    <tableColumn id="6454" xr3:uid="{43B0FD59-0BDB-4A68-A1F0-F002CB4A8F00}" name="Colonne6413"/>
    <tableColumn id="6455" xr3:uid="{83083C55-BAB6-413F-AD4D-D8FE1384B963}" name="Colonne6414"/>
    <tableColumn id="6456" xr3:uid="{FCA040C3-C749-466A-B31F-F60293C76D67}" name="Colonne6415"/>
    <tableColumn id="6457" xr3:uid="{43A3FCDC-51FF-44D8-96FD-8566106D7B91}" name="Colonne6416"/>
    <tableColumn id="6458" xr3:uid="{75CF1C09-BB99-43B4-81C7-FB7E77FA2256}" name="Colonne6417"/>
    <tableColumn id="6459" xr3:uid="{185EE13C-1134-4DF2-AA95-7F7CE27492F1}" name="Colonne6418"/>
    <tableColumn id="6460" xr3:uid="{520DFABB-04B5-4DB7-B1FB-48D25244D2E1}" name="Colonne6419"/>
    <tableColumn id="6461" xr3:uid="{60259224-8EFE-45B8-9997-485AB40187C6}" name="Colonne6420"/>
    <tableColumn id="6462" xr3:uid="{B45F39E8-5A53-4B69-A324-D72A21993452}" name="Colonne6421"/>
    <tableColumn id="6463" xr3:uid="{DE09FF09-90D9-48CA-B473-7EDF658514A7}" name="Colonne6422"/>
    <tableColumn id="6464" xr3:uid="{A3C97800-E1C8-4128-994E-6A6FACC7DF9C}" name="Colonne6423"/>
    <tableColumn id="6465" xr3:uid="{23FC75E5-EF2C-4FAC-9AB3-AFA4B491E329}" name="Colonne6424"/>
    <tableColumn id="6466" xr3:uid="{75354461-D3A4-4F78-9FE2-68E30385CBEA}" name="Colonne6425"/>
    <tableColumn id="6467" xr3:uid="{06395DDB-BD0A-4720-AB10-F0283C33FE01}" name="Colonne6426"/>
    <tableColumn id="6468" xr3:uid="{930E1F5B-9AA6-4B6B-8EA6-8ACF7D10F4E4}" name="Colonne6427"/>
    <tableColumn id="6469" xr3:uid="{8FE91E5B-D947-405A-BF80-7371BD0EFF1E}" name="Colonne6428"/>
    <tableColumn id="6470" xr3:uid="{00B8557A-08D0-4D60-826A-805ACD1EFFE6}" name="Colonne6429"/>
    <tableColumn id="6471" xr3:uid="{21577A9F-6F55-4E2F-8FF4-B114524EDD74}" name="Colonne6430"/>
    <tableColumn id="6472" xr3:uid="{5382CA90-E2F0-43B4-B9AD-81C78BA7D775}" name="Colonne6431"/>
    <tableColumn id="6473" xr3:uid="{BEE7C399-6406-4CA2-90C8-AEA504C2B3E5}" name="Colonne6432"/>
    <tableColumn id="6474" xr3:uid="{47D514E3-1CF8-4BA2-B0C3-9E4F360D793C}" name="Colonne6433"/>
    <tableColumn id="6475" xr3:uid="{2902FC8F-7FFF-44BE-83CE-0E9717D19EA8}" name="Colonne6434"/>
    <tableColumn id="6476" xr3:uid="{D4620B06-D5F1-4080-90B2-84AFEFC11974}" name="Colonne6435"/>
    <tableColumn id="6477" xr3:uid="{06F7669A-11B3-4CA3-BB70-12F9F4A7320B}" name="Colonne6436"/>
    <tableColumn id="6478" xr3:uid="{0739C782-1D50-41D4-BAB0-6F47DBCD596E}" name="Colonne6437"/>
    <tableColumn id="6479" xr3:uid="{EB329201-259C-431E-B421-ACE8B69B2CF7}" name="Colonne6438"/>
    <tableColumn id="6480" xr3:uid="{259ABB74-1C21-41E5-A27E-D8B1CB5BB649}" name="Colonne6439"/>
    <tableColumn id="6481" xr3:uid="{C434BFB6-6AE7-4825-B2EF-8556B23212AE}" name="Colonne6440"/>
    <tableColumn id="6482" xr3:uid="{17E9B975-A532-409F-9FAE-51444228B2DC}" name="Colonne6441"/>
    <tableColumn id="6483" xr3:uid="{9BF808D2-6717-471D-9352-37CCA851D7CE}" name="Colonne6442"/>
    <tableColumn id="6484" xr3:uid="{AB6EA2B7-B105-42D2-B53E-8A17AF22688B}" name="Colonne6443"/>
    <tableColumn id="6485" xr3:uid="{8203D508-2F9F-44DB-8A8A-A5E73B6A857E}" name="Colonne6444"/>
    <tableColumn id="6486" xr3:uid="{BBC0B64C-BAFB-45D2-A29C-6552267483C3}" name="Colonne6445"/>
    <tableColumn id="6487" xr3:uid="{29C63FD6-8340-41B9-ACDE-3D25326E2ED6}" name="Colonne6446"/>
    <tableColumn id="6488" xr3:uid="{D7AA6A29-1341-42DE-B801-7FCAD4D18332}" name="Colonne6447"/>
    <tableColumn id="6489" xr3:uid="{0F39DC52-DE3B-4F5B-B216-96745C79CC4E}" name="Colonne6448"/>
    <tableColumn id="6490" xr3:uid="{FCFD7A57-A075-41EC-89D4-BE06B7D6062F}" name="Colonne6449"/>
    <tableColumn id="6491" xr3:uid="{5E460A34-2974-4C86-A4BA-8D1BDF99A811}" name="Colonne6450"/>
    <tableColumn id="6492" xr3:uid="{6C0FECD8-0C05-4DF9-B0B8-260027FCACD8}" name="Colonne6451"/>
    <tableColumn id="6493" xr3:uid="{4FDE7C3C-21C2-4644-AAE6-215941773419}" name="Colonne6452"/>
    <tableColumn id="6494" xr3:uid="{0761373E-9228-4ECC-8039-313E52B0C92D}" name="Colonne6453"/>
    <tableColumn id="6495" xr3:uid="{4BF3529C-1689-4822-98F9-731889317BA9}" name="Colonne6454"/>
    <tableColumn id="6496" xr3:uid="{575421F6-A3D3-40C0-AB24-89CF3D84A1FB}" name="Colonne6455"/>
    <tableColumn id="6497" xr3:uid="{1E352C53-F0C0-4005-9C82-C4DB52AEFDF5}" name="Colonne6456"/>
    <tableColumn id="6498" xr3:uid="{92E63D99-1358-49AA-8539-1EAAFCA8CD92}" name="Colonne6457"/>
    <tableColumn id="6499" xr3:uid="{855C3596-7813-4CAB-A460-36AD45C20B30}" name="Colonne6458"/>
    <tableColumn id="6500" xr3:uid="{DB4F5D9B-B6B6-4F1C-95F7-8D02E280CD94}" name="Colonne6459"/>
    <tableColumn id="6501" xr3:uid="{E2CF1724-4616-4343-96BC-0BBBAA5B858E}" name="Colonne6460"/>
    <tableColumn id="6502" xr3:uid="{6D081964-75DF-4A44-B832-8A3CEDCDB73A}" name="Colonne6461"/>
    <tableColumn id="6503" xr3:uid="{874A324F-1278-4277-88A4-48220983FAA6}" name="Colonne6462"/>
    <tableColumn id="6504" xr3:uid="{0AC46C9A-7EB2-431D-B9A4-7474FD2B072D}" name="Colonne6463"/>
    <tableColumn id="6505" xr3:uid="{73721852-9523-471F-A4AB-4C3D82A7B65F}" name="Colonne6464"/>
    <tableColumn id="6506" xr3:uid="{B095B7C6-DE21-456D-BBDF-D6E1D84A9C2E}" name="Colonne6465"/>
    <tableColumn id="6507" xr3:uid="{B173C58B-ECF8-4225-AB22-35534B1B5816}" name="Colonne6466"/>
    <tableColumn id="6508" xr3:uid="{3BDFABC2-9E50-4B6F-B336-F914F0B15E15}" name="Colonne6467"/>
    <tableColumn id="6509" xr3:uid="{C7BC001D-DF69-4F7B-A004-260321C8BEF7}" name="Colonne6468"/>
    <tableColumn id="6510" xr3:uid="{0DBE18F9-C8F2-4AE7-AC0F-52C9464FE2C6}" name="Colonne6469"/>
    <tableColumn id="6511" xr3:uid="{C78F34EA-1FAC-4D67-B920-07E0D0EF591E}" name="Colonne6470"/>
    <tableColumn id="6512" xr3:uid="{FB2923F8-5662-4F9F-9193-23E4B47CEFB9}" name="Colonne6471"/>
    <tableColumn id="6513" xr3:uid="{994F7E33-D431-4AB6-BE39-525ECAB3FC02}" name="Colonne6472"/>
    <tableColumn id="6514" xr3:uid="{FAE26506-2554-4DE1-9477-C1EBF3885953}" name="Colonne6473"/>
    <tableColumn id="6515" xr3:uid="{591AA62A-ACC6-4EE6-AB96-0F2A04F8D35F}" name="Colonne6474"/>
    <tableColumn id="6516" xr3:uid="{5A90652F-FCB7-4117-9B11-AA6B8AB12BCE}" name="Colonne6475"/>
    <tableColumn id="6517" xr3:uid="{3ABC20D0-F6CA-43DA-A051-9C015B3AD0EB}" name="Colonne6476"/>
    <tableColumn id="6518" xr3:uid="{5AAADDE2-2BCD-4AC8-87BB-001340C2CE1A}" name="Colonne6477"/>
    <tableColumn id="6519" xr3:uid="{082B9CEC-CD8F-4F1C-B350-B114ED12EA45}" name="Colonne6478"/>
    <tableColumn id="6520" xr3:uid="{1EBECD9A-DD83-4AC1-9BA9-E3FC28E8580C}" name="Colonne6479"/>
    <tableColumn id="6521" xr3:uid="{9D299D39-0024-4837-8B70-24A33001C2BC}" name="Colonne6480"/>
    <tableColumn id="6522" xr3:uid="{3D8144A1-A65A-4711-941C-714EFB608A1A}" name="Colonne6481"/>
    <tableColumn id="6523" xr3:uid="{753F9D4B-83C6-4317-BABC-4384E22CEC20}" name="Colonne6482"/>
    <tableColumn id="6524" xr3:uid="{F2D5DE8F-C259-4983-9999-D4AC11C96FD5}" name="Colonne6483"/>
    <tableColumn id="6525" xr3:uid="{19B4A9E8-3026-4096-8E08-812595BFE78C}" name="Colonne6484"/>
    <tableColumn id="6526" xr3:uid="{BF2F30FF-5153-434E-A9FE-7E2530A3B0A2}" name="Colonne6485"/>
    <tableColumn id="6527" xr3:uid="{01D9CDBF-F661-40DE-9BF2-3D45BE45DB74}" name="Colonne6486"/>
    <tableColumn id="6528" xr3:uid="{E980EFAB-E672-4AA7-9F2F-02FAF4ADF408}" name="Colonne6487"/>
    <tableColumn id="6529" xr3:uid="{62B950F1-9BD1-4D01-B2CD-EE6B8843DF61}" name="Colonne6488"/>
    <tableColumn id="6530" xr3:uid="{0009AB22-E5BB-4589-95E0-F0F877BA7FFC}" name="Colonne6489"/>
    <tableColumn id="6531" xr3:uid="{97D9ACE2-36ED-486D-B752-579AB6BCBC0E}" name="Colonne6490"/>
    <tableColumn id="6532" xr3:uid="{D4682F33-BB50-4DD5-B3ED-358A45326DA9}" name="Colonne6491"/>
    <tableColumn id="6533" xr3:uid="{A1A9F34E-ADF9-4F47-9B99-960EED888B84}" name="Colonne6492"/>
    <tableColumn id="6534" xr3:uid="{22005F27-B5CF-4790-8930-8B4E082B95B9}" name="Colonne6493"/>
    <tableColumn id="6535" xr3:uid="{4ED75B90-997A-46FA-A1A5-211B166DBA89}" name="Colonne6494"/>
    <tableColumn id="6536" xr3:uid="{A4C7DED2-430A-44DD-8187-3CCA8C5E95FB}" name="Colonne6495"/>
    <tableColumn id="6537" xr3:uid="{99DCBD97-E684-48B2-A670-1BD40A9E6802}" name="Colonne6496"/>
    <tableColumn id="6538" xr3:uid="{9804C462-5B1C-491F-B478-D57D7C0FC309}" name="Colonne6497"/>
    <tableColumn id="6539" xr3:uid="{114E54A9-A690-41A3-90BE-FFE78111288A}" name="Colonne6498"/>
    <tableColumn id="6540" xr3:uid="{B1AFC9BC-91BC-469D-8068-EC443E59F537}" name="Colonne6499"/>
    <tableColumn id="6541" xr3:uid="{EF475115-4772-43ED-A534-8E2C755645E6}" name="Colonne6500"/>
    <tableColumn id="6542" xr3:uid="{9E94BDAE-DBFA-4D40-9CEB-CFADE174242E}" name="Colonne6501"/>
    <tableColumn id="6543" xr3:uid="{10936816-724A-4798-B616-F781672F7F59}" name="Colonne6502"/>
    <tableColumn id="6544" xr3:uid="{AC16AD56-D3A2-43B0-B520-4B6CD3D64F3A}" name="Colonne6503"/>
    <tableColumn id="6545" xr3:uid="{E5BD4337-36E6-4C2C-9020-CB4848D40D3F}" name="Colonne6504"/>
    <tableColumn id="6546" xr3:uid="{B9D20F50-6C42-45D7-825A-E49EAAD39691}" name="Colonne6505"/>
    <tableColumn id="6547" xr3:uid="{0AD82A67-98A5-4094-80BD-DBCA36EABC90}" name="Colonne6506"/>
    <tableColumn id="6548" xr3:uid="{11C82B90-33B8-453E-82FB-6B679F7D78E1}" name="Colonne6507"/>
    <tableColumn id="6549" xr3:uid="{F5A0ED2C-5AC4-4AAE-818D-DB7030879152}" name="Colonne6508"/>
    <tableColumn id="6550" xr3:uid="{F48EB3ED-9C64-401E-B34D-74BC5B66BEDD}" name="Colonne6509"/>
    <tableColumn id="6551" xr3:uid="{33A8258C-51B5-477C-B9FF-3ADF7E1CF30D}" name="Colonne6510"/>
    <tableColumn id="6552" xr3:uid="{26B2EEB7-3EA7-4626-8B60-EFAC2EFED59E}" name="Colonne6511"/>
    <tableColumn id="6553" xr3:uid="{5ADE39FB-2D81-455B-A451-4E6AA31E6E86}" name="Colonne6512"/>
    <tableColumn id="6554" xr3:uid="{E361FA5F-ED35-4912-A8D9-2DA5C747545B}" name="Colonne6513"/>
    <tableColumn id="6555" xr3:uid="{E3B0CD28-9B79-4FD6-8050-981ED6FB90BC}" name="Colonne6514"/>
    <tableColumn id="6556" xr3:uid="{117F200B-1E4C-4D51-9ED2-E2C731446744}" name="Colonne6515"/>
    <tableColumn id="6557" xr3:uid="{2405C2AB-FA3A-44CD-9873-4455D84320FA}" name="Colonne6516"/>
    <tableColumn id="6558" xr3:uid="{CA7994D5-0EFE-4C94-829F-E02B49D38110}" name="Colonne6517"/>
    <tableColumn id="6559" xr3:uid="{F0AA02D0-A7EA-4F3D-A7E4-6330C1FEE8FA}" name="Colonne6518"/>
    <tableColumn id="6560" xr3:uid="{9AB972FC-8F36-4AC2-AE51-0BDB01D0DD49}" name="Colonne6519"/>
    <tableColumn id="6561" xr3:uid="{871B168A-1E13-4E9A-B208-39B1BA976152}" name="Colonne6520"/>
    <tableColumn id="6562" xr3:uid="{68CBB3B2-ACAD-40E1-9DD8-9DC9F8816EE0}" name="Colonne6521"/>
    <tableColumn id="6563" xr3:uid="{9408842A-115C-4E67-B258-51580CFB1C4C}" name="Colonne6522"/>
    <tableColumn id="6564" xr3:uid="{04A341D5-9497-44B7-AA46-4DA2BFCA934A}" name="Colonne6523"/>
    <tableColumn id="6565" xr3:uid="{A769B612-0DB9-4E10-B0D9-88E434EA90A5}" name="Colonne6524"/>
    <tableColumn id="6566" xr3:uid="{3461AC57-A4E3-4517-B09B-6C8057AE900C}" name="Colonne6525"/>
    <tableColumn id="6567" xr3:uid="{F92059A2-F27D-4899-AEAF-4DA00DFA52A8}" name="Colonne6526"/>
    <tableColumn id="6568" xr3:uid="{C24AEA60-6716-4A12-A300-B41CEBF9AEAD}" name="Colonne6527"/>
    <tableColumn id="6569" xr3:uid="{AEDA75D2-D63F-4374-AB39-2FF8A051BAFD}" name="Colonne6528"/>
    <tableColumn id="6570" xr3:uid="{4796E517-32EC-4FDF-AD2C-B34BAC0591F3}" name="Colonne6529"/>
    <tableColumn id="6571" xr3:uid="{B126DB9D-8BAD-4C42-9938-B44040217CE5}" name="Colonne6530"/>
    <tableColumn id="6572" xr3:uid="{1CC6A8F4-B398-41EE-8E9B-49C94D2972B3}" name="Colonne6531"/>
    <tableColumn id="6573" xr3:uid="{69C28D24-FBBE-462F-BB5A-C3150EE61825}" name="Colonne6532"/>
    <tableColumn id="6574" xr3:uid="{606472F2-5970-47D2-836C-7490726D2618}" name="Colonne6533"/>
    <tableColumn id="6575" xr3:uid="{00C081DD-29FB-456F-A407-A1499C5F956E}" name="Colonne6534"/>
    <tableColumn id="6576" xr3:uid="{C6E108F6-1448-44F7-9906-34D26ED9200D}" name="Colonne6535"/>
    <tableColumn id="6577" xr3:uid="{716019FF-B48E-4E7A-B4EE-EECB9EC581BA}" name="Colonne6536"/>
    <tableColumn id="6578" xr3:uid="{F912DE63-0643-495B-8CC2-6DB02761744A}" name="Colonne6537"/>
    <tableColumn id="6579" xr3:uid="{7AE4A8C7-112D-4243-B581-1FD31E384E14}" name="Colonne6538"/>
    <tableColumn id="6580" xr3:uid="{AD356BB0-0869-49DF-8DE7-60CCA7BD9F0E}" name="Colonne6539"/>
    <tableColumn id="6581" xr3:uid="{82A817BE-404C-494B-92F1-157C424BB5A4}" name="Colonne6540"/>
    <tableColumn id="6582" xr3:uid="{B04C2238-FB59-4AD6-A94A-F395696612A5}" name="Colonne6541"/>
    <tableColumn id="6583" xr3:uid="{B6FFC5FF-2B60-4E55-9D99-E598A85F08F6}" name="Colonne6542"/>
    <tableColumn id="6584" xr3:uid="{77D6CD4C-9B84-439E-A634-2E7127605305}" name="Colonne6543"/>
    <tableColumn id="6585" xr3:uid="{C3E9ADB2-A8B5-4F9A-ACC6-4E4755537D5E}" name="Colonne6544"/>
    <tableColumn id="6586" xr3:uid="{11479A09-ED61-4FFF-A697-043A487A2E21}" name="Colonne6545"/>
    <tableColumn id="6587" xr3:uid="{A5CA6D0E-F860-437E-9183-103082DDE32B}" name="Colonne6546"/>
    <tableColumn id="6588" xr3:uid="{E0D04E8F-1C4F-484E-933B-848BD5AD7E27}" name="Colonne6547"/>
    <tableColumn id="6589" xr3:uid="{048F53A3-3DB4-4337-8875-99D746A31131}" name="Colonne6548"/>
    <tableColumn id="6590" xr3:uid="{1F14868D-34F7-4B80-9296-DB14E9CBA940}" name="Colonne6549"/>
    <tableColumn id="6591" xr3:uid="{524E4D08-BA40-47C7-8F54-2D8F965BB733}" name="Colonne6550"/>
    <tableColumn id="6592" xr3:uid="{6B907880-7239-4231-9861-815074267253}" name="Colonne6551"/>
    <tableColumn id="6593" xr3:uid="{A2349D4F-06D3-452F-AE82-0E9DBF4A7A7B}" name="Colonne6552"/>
    <tableColumn id="6594" xr3:uid="{F55CE530-6533-4635-8B30-EDEFC1CBD90E}" name="Colonne6553"/>
    <tableColumn id="6595" xr3:uid="{91C10C67-E25E-4A35-8281-CF0DF4BC2669}" name="Colonne6554"/>
    <tableColumn id="6596" xr3:uid="{1682636F-5BB7-4C5B-8680-56A0016CA563}" name="Colonne6555"/>
    <tableColumn id="6597" xr3:uid="{F72318BE-4BFA-403B-89D0-1657BB134F15}" name="Colonne6556"/>
    <tableColumn id="6598" xr3:uid="{9CF36BD0-E2B0-4310-B43F-A113E7E92201}" name="Colonne6557"/>
    <tableColumn id="6599" xr3:uid="{AF8F0D44-7FB3-4B00-AB55-2336B18E4E48}" name="Colonne6558"/>
    <tableColumn id="6600" xr3:uid="{2EC259E8-DDE8-4CB0-B420-26F0AF99B2FA}" name="Colonne6559"/>
    <tableColumn id="6601" xr3:uid="{D5152275-F7C1-435D-A426-41B4096D7A69}" name="Colonne6560"/>
    <tableColumn id="6602" xr3:uid="{67194C04-EF88-4624-8201-8F1C7498B8D7}" name="Colonne6561"/>
    <tableColumn id="6603" xr3:uid="{03B29AE3-1856-44CA-BC33-AEA2EE8D7B81}" name="Colonne6562"/>
    <tableColumn id="6604" xr3:uid="{5685F5E8-9A49-44B8-9960-B5C859CF50D5}" name="Colonne6563"/>
    <tableColumn id="6605" xr3:uid="{5D317192-D857-4157-8CB0-81DF5DF70BDB}" name="Colonne6564"/>
    <tableColumn id="6606" xr3:uid="{72127F45-77ED-4C30-B42B-8BC692B41526}" name="Colonne6565"/>
    <tableColumn id="6607" xr3:uid="{79FC290B-20B8-43C3-A6DE-4B2E5258E1F5}" name="Colonne6566"/>
    <tableColumn id="6608" xr3:uid="{D480194E-66BC-4920-8681-BE60C5904948}" name="Colonne6567"/>
    <tableColumn id="6609" xr3:uid="{18717FB5-111B-4FF1-80D7-C5855CB3272E}" name="Colonne6568"/>
    <tableColumn id="6610" xr3:uid="{36CEF232-3EBA-4738-8300-CC070B5629B9}" name="Colonne6569"/>
    <tableColumn id="6611" xr3:uid="{EADACC2F-F394-4162-8F64-8C2F2E1658EF}" name="Colonne6570"/>
    <tableColumn id="6612" xr3:uid="{FE816ED4-C0A8-42F9-8D66-546108380D96}" name="Colonne6571"/>
    <tableColumn id="6613" xr3:uid="{8CDBAA4E-F66C-4D23-97AB-481DFCD4E437}" name="Colonne6572"/>
    <tableColumn id="6614" xr3:uid="{ED03AC28-3B9B-4C35-BBC9-5C7E0AAEDDEC}" name="Colonne6573"/>
    <tableColumn id="6615" xr3:uid="{7021A733-F937-48B9-B030-62ABEEBF3BA9}" name="Colonne6574"/>
    <tableColumn id="6616" xr3:uid="{7212CC43-0DAC-49ED-96BD-85EEB9E21945}" name="Colonne6575"/>
    <tableColumn id="6617" xr3:uid="{E8A6E862-67CB-4F03-82FB-4866E540DC68}" name="Colonne6576"/>
    <tableColumn id="6618" xr3:uid="{8C0931DC-78B5-43C5-B9F7-B0BD47C3246E}" name="Colonne6577"/>
    <tableColumn id="6619" xr3:uid="{46EAF777-A0B2-4E91-AA25-96E3833AEC6D}" name="Colonne6578"/>
    <tableColumn id="6620" xr3:uid="{42DC14C7-7436-4C76-8D2A-94E9CB3ABBE7}" name="Colonne6579"/>
    <tableColumn id="6621" xr3:uid="{7B41E4D6-860E-4F7C-8657-E67B57C7974C}" name="Colonne6580"/>
    <tableColumn id="6622" xr3:uid="{A17AFD9A-F808-4F25-9764-247122CF6461}" name="Colonne6581"/>
    <tableColumn id="6623" xr3:uid="{10957ECD-A86C-47EE-A76B-84C1CF0552A4}" name="Colonne6582"/>
    <tableColumn id="6624" xr3:uid="{CAF70BF4-5CE6-417F-81AF-A777D89756E5}" name="Colonne6583"/>
    <tableColumn id="6625" xr3:uid="{365775A0-0DD6-4175-897D-496FD3D9BA69}" name="Colonne6584"/>
    <tableColumn id="6626" xr3:uid="{D7BD2B9E-88AD-473D-8DD4-41E14CACAD8A}" name="Colonne6585"/>
    <tableColumn id="6627" xr3:uid="{A53E977B-B5FC-43A6-8D5C-EB3082B66309}" name="Colonne6586"/>
    <tableColumn id="6628" xr3:uid="{9F703B49-F72E-4F06-8A70-38EBE84FEEAC}" name="Colonne6587"/>
    <tableColumn id="6629" xr3:uid="{EDF3FE5C-8FC9-4D80-B421-8FA851EE0ECE}" name="Colonne6588"/>
    <tableColumn id="6630" xr3:uid="{D1A59B2D-016A-4F02-A840-66B143AEFD9D}" name="Colonne6589"/>
    <tableColumn id="6631" xr3:uid="{AEE59AC6-4D0B-41A5-A3CB-AA229EC990E8}" name="Colonne6590"/>
    <tableColumn id="6632" xr3:uid="{275F0706-F63E-4BF4-950E-807A9B06CA68}" name="Colonne6591"/>
    <tableColumn id="6633" xr3:uid="{F7E6AE40-5CAC-4B67-9319-6CFBDBC37000}" name="Colonne6592"/>
    <tableColumn id="6634" xr3:uid="{8A136A22-2BC0-4F2B-839D-B8C3F961505E}" name="Colonne6593"/>
    <tableColumn id="6635" xr3:uid="{DFC6AD10-185C-4E4B-8F59-75EF63A59D05}" name="Colonne6594"/>
    <tableColumn id="6636" xr3:uid="{6695C195-5556-41A5-A381-240C2964F91E}" name="Colonne6595"/>
    <tableColumn id="6637" xr3:uid="{B4F8FFBC-29F1-4F4B-BDE7-0AF7B1169754}" name="Colonne6596"/>
    <tableColumn id="6638" xr3:uid="{B5BC9D18-611A-4820-B23E-54674EB3D6AF}" name="Colonne6597"/>
    <tableColumn id="6639" xr3:uid="{18B96D8A-8BEE-43E9-B8AC-58B43BA227B0}" name="Colonne6598"/>
    <tableColumn id="6640" xr3:uid="{9268FF31-95E5-4B2F-B845-E884F25788E2}" name="Colonne6599"/>
    <tableColumn id="6641" xr3:uid="{AC8A9202-B66E-4FF2-ADD5-65972FDCD21E}" name="Colonne6600"/>
    <tableColumn id="6642" xr3:uid="{C2241F81-258B-49E1-90D5-402DEB97CC87}" name="Colonne6601"/>
    <tableColumn id="6643" xr3:uid="{0F9E027B-1B63-4AC7-A158-B049DC2CE0EC}" name="Colonne6602"/>
    <tableColumn id="6644" xr3:uid="{F66498AF-3A61-4CBD-8F4F-CA437C00D1E0}" name="Colonne6603"/>
    <tableColumn id="6645" xr3:uid="{9DC5BC0C-48DB-47BA-82D2-B46E660137C0}" name="Colonne6604"/>
    <tableColumn id="6646" xr3:uid="{1A601453-819E-40F3-B89D-BDA753FAB3B2}" name="Colonne6605"/>
    <tableColumn id="6647" xr3:uid="{C60660A2-DF16-4D0F-A8E4-7692BC90B995}" name="Colonne6606"/>
    <tableColumn id="6648" xr3:uid="{4BDA84FC-977D-4DA4-96D4-4335E9CAC3BC}" name="Colonne6607"/>
    <tableColumn id="6649" xr3:uid="{B133CB90-E1A3-4141-8027-D2AA3E954212}" name="Colonne6608"/>
    <tableColumn id="6650" xr3:uid="{9950ADBB-0297-4331-B246-BE575DCD4F87}" name="Colonne6609"/>
    <tableColumn id="6651" xr3:uid="{CB929503-6566-43E2-8C09-94783BD9B695}" name="Colonne6610"/>
    <tableColumn id="6652" xr3:uid="{EAC3D63A-E397-4A7F-88E5-4B5D721093A3}" name="Colonne6611"/>
    <tableColumn id="6653" xr3:uid="{CCEA73B5-E3D8-4366-8C9C-8AA787C82EF6}" name="Colonne6612"/>
    <tableColumn id="6654" xr3:uid="{D62510E7-5FE1-4387-A2BC-6135D34ABC40}" name="Colonne6613"/>
    <tableColumn id="6655" xr3:uid="{B74E606F-884A-434A-887E-85436C8C8800}" name="Colonne6614"/>
    <tableColumn id="6656" xr3:uid="{84B832C0-991F-4BF6-8E76-8851BD9C112E}" name="Colonne6615"/>
    <tableColumn id="6657" xr3:uid="{9801678C-1E99-4FDE-A85F-0C5C00054C7D}" name="Colonne6616"/>
    <tableColumn id="6658" xr3:uid="{E62C9AFD-2AA9-465A-AC38-1705FDCFA175}" name="Colonne6617"/>
    <tableColumn id="6659" xr3:uid="{CB9D9825-4677-4238-B430-DD469607C1E0}" name="Colonne6618"/>
    <tableColumn id="6660" xr3:uid="{BCABFEB3-A509-40DF-9D68-2EDEB3887260}" name="Colonne6619"/>
    <tableColumn id="6661" xr3:uid="{305808F0-949F-4A15-BFB0-9106728F360C}" name="Colonne6620"/>
    <tableColumn id="6662" xr3:uid="{5D98F148-C68B-4016-8372-CA7C96FB87BF}" name="Colonne6621"/>
    <tableColumn id="6663" xr3:uid="{0EA0FA00-97DC-4D64-8164-B057462F1A36}" name="Colonne6622"/>
    <tableColumn id="6664" xr3:uid="{21B14361-1E89-47FD-A13F-9D0BB626C957}" name="Colonne6623"/>
    <tableColumn id="6665" xr3:uid="{29C0CD8D-5856-4B0A-A56C-96355930F71A}" name="Colonne6624"/>
    <tableColumn id="6666" xr3:uid="{40438FE7-F5C7-4674-AFA1-858434E190F7}" name="Colonne6625"/>
    <tableColumn id="6667" xr3:uid="{3627A2C6-959E-4887-AC66-55BAD6AD92FB}" name="Colonne6626"/>
    <tableColumn id="6668" xr3:uid="{5137DAD7-B88E-4113-ACB0-CE60E82C1E2D}" name="Colonne6627"/>
    <tableColumn id="6669" xr3:uid="{6D7F6BBE-5583-44D3-9F69-82043202D9C5}" name="Colonne6628"/>
    <tableColumn id="6670" xr3:uid="{7411CA6E-34A4-421A-8555-6016DD78B693}" name="Colonne6629"/>
    <tableColumn id="6671" xr3:uid="{25905BB8-826D-40CB-9C47-D9E316033A38}" name="Colonne6630"/>
    <tableColumn id="6672" xr3:uid="{BAABC037-8C4C-43C7-8984-E5479E8EB110}" name="Colonne6631"/>
    <tableColumn id="6673" xr3:uid="{D3C3CCD9-C667-4C4B-851D-9DAB07220283}" name="Colonne6632"/>
    <tableColumn id="6674" xr3:uid="{D2521715-B1F1-4157-9C4A-F791BAC52B68}" name="Colonne6633"/>
    <tableColumn id="6675" xr3:uid="{EC195100-6875-4011-B87A-02EBF671FC79}" name="Colonne6634"/>
    <tableColumn id="6676" xr3:uid="{CEC74B8C-6B90-4B3D-B4AE-9057D00D5A24}" name="Colonne6635"/>
    <tableColumn id="6677" xr3:uid="{D0B90252-4946-40FB-95C6-D0DE5A8FD0DE}" name="Colonne6636"/>
    <tableColumn id="6678" xr3:uid="{934DF345-3F58-472F-8849-2D0EE6C36AD6}" name="Colonne6637"/>
    <tableColumn id="6679" xr3:uid="{7E4DFA7F-7080-4193-85CC-8B9B4EBDC5B8}" name="Colonne6638"/>
    <tableColumn id="6680" xr3:uid="{F1FA1CA0-658E-4ADA-81E6-3C3777392AEF}" name="Colonne6639"/>
    <tableColumn id="6681" xr3:uid="{E58046A6-DAD3-48C5-AAC9-B99FA4392A5B}" name="Colonne6640"/>
    <tableColumn id="6682" xr3:uid="{5A5643CA-83C8-4DE5-9587-E12FCF8E2B8A}" name="Colonne6641"/>
    <tableColumn id="6683" xr3:uid="{C896A2BB-2B09-472D-969E-7BC322152506}" name="Colonne6642"/>
    <tableColumn id="6684" xr3:uid="{5B059D01-D624-4386-8DB3-0019C53757C5}" name="Colonne6643"/>
    <tableColumn id="6685" xr3:uid="{91931662-2988-4C35-AA11-22EF5F618CD1}" name="Colonne6644"/>
    <tableColumn id="6686" xr3:uid="{E38DA240-3605-433C-951D-1F4F2BF5B37D}" name="Colonne6645"/>
    <tableColumn id="6687" xr3:uid="{715BF953-8431-4552-9CF8-36E3D5D9D891}" name="Colonne6646"/>
    <tableColumn id="6688" xr3:uid="{AE8B9289-B936-4E69-8A23-B0388A3623A7}" name="Colonne6647"/>
    <tableColumn id="6689" xr3:uid="{D786573A-3B2E-4420-A865-59471DCAE1FF}" name="Colonne6648"/>
    <tableColumn id="6690" xr3:uid="{684EB42E-4575-4A1E-B8DF-252513B99B25}" name="Colonne6649"/>
    <tableColumn id="6691" xr3:uid="{7997236C-2EAB-41E9-A127-5F78593689FE}" name="Colonne6650"/>
    <tableColumn id="6692" xr3:uid="{3965474A-F4DD-4D60-BF21-7AC8526B5784}" name="Colonne6651"/>
    <tableColumn id="6693" xr3:uid="{51A28008-79BA-4E61-B581-297C8C425014}" name="Colonne6652"/>
    <tableColumn id="6694" xr3:uid="{1D6302BB-E14E-48C0-8959-B03A14202AFC}" name="Colonne6653"/>
    <tableColumn id="6695" xr3:uid="{B7D867E0-A579-4848-A697-04EF94029D0C}" name="Colonne6654"/>
    <tableColumn id="6696" xr3:uid="{B7861F2A-94D9-4A6F-850D-CF953E01289A}" name="Colonne6655"/>
    <tableColumn id="6697" xr3:uid="{B364A544-A4C1-4ABB-9BCF-F4DA8F98CBEE}" name="Colonne6656"/>
    <tableColumn id="6698" xr3:uid="{1C5EE221-DA1E-4CC4-80A7-98B32F973D78}" name="Colonne6657"/>
    <tableColumn id="6699" xr3:uid="{09CA2FD0-82AE-4970-BFDA-A5B5E4AFC414}" name="Colonne6658"/>
    <tableColumn id="6700" xr3:uid="{58D32EF6-9E31-42F6-AB12-C5ED3FA93223}" name="Colonne6659"/>
    <tableColumn id="6701" xr3:uid="{89FA93F4-1F3B-4272-AB3D-0427C706FFC8}" name="Colonne6660"/>
    <tableColumn id="6702" xr3:uid="{048C1329-4FBC-4BCB-ABCE-5E5EBBFCF5D4}" name="Colonne6661"/>
    <tableColumn id="6703" xr3:uid="{41695472-FE23-4EA7-8C1D-F8D4234B3DFB}" name="Colonne6662"/>
    <tableColumn id="6704" xr3:uid="{520A6F6A-FEE0-470B-87C8-5F72EEF86FBD}" name="Colonne6663"/>
    <tableColumn id="6705" xr3:uid="{F84D44BF-C2EB-48A6-A4BD-9E881472FD9F}" name="Colonne6664"/>
    <tableColumn id="6706" xr3:uid="{6B29B4E6-E729-4851-A144-A15DEEA1A69B}" name="Colonne6665"/>
    <tableColumn id="6707" xr3:uid="{4FE8CB60-A697-4B1E-A09A-AE3445665FE5}" name="Colonne6666"/>
    <tableColumn id="6708" xr3:uid="{0F5CAE85-534B-45CF-B5DF-7A84446F4282}" name="Colonne6667"/>
    <tableColumn id="6709" xr3:uid="{D925CD32-76E4-4BBF-BB2D-051004072753}" name="Colonne6668"/>
    <tableColumn id="6710" xr3:uid="{202C70A1-C124-4668-AD46-98B9D6FB01AF}" name="Colonne6669"/>
    <tableColumn id="6711" xr3:uid="{287B9A75-73AA-4DBC-ACC7-0E235EA019AE}" name="Colonne6670"/>
    <tableColumn id="6712" xr3:uid="{AA770C07-0DB1-4CE1-8A9C-E07F92499F97}" name="Colonne6671"/>
    <tableColumn id="6713" xr3:uid="{AC560A86-143E-4236-9EE8-46863919F024}" name="Colonne6672"/>
    <tableColumn id="6714" xr3:uid="{37CEE90F-8C78-44D5-8387-7304FAFCB2BC}" name="Colonne6673"/>
    <tableColumn id="6715" xr3:uid="{1539EED2-489E-401C-9664-9F72EB8F3F2B}" name="Colonne6674"/>
    <tableColumn id="6716" xr3:uid="{4260AD19-AD26-4BDA-A464-FD5060A87BDA}" name="Colonne6675"/>
    <tableColumn id="6717" xr3:uid="{298D4717-63F9-448B-A58D-2F0B2B4EB00D}" name="Colonne6676"/>
    <tableColumn id="6718" xr3:uid="{4BC5F189-6ED3-46E7-A3E8-C9B69E676C41}" name="Colonne6677"/>
    <tableColumn id="6719" xr3:uid="{E35EFEE6-4E2E-454F-AAA2-F1D8978BD96A}" name="Colonne6678"/>
    <tableColumn id="6720" xr3:uid="{D57A2B65-4F68-4ED6-9FB5-77DB393A3F9A}" name="Colonne6679"/>
    <tableColumn id="6721" xr3:uid="{DC14B1E2-945B-43A2-8D92-41357F569B8A}" name="Colonne6680"/>
    <tableColumn id="6722" xr3:uid="{A35B9822-A5CD-4548-A9E4-D4F07DD324FA}" name="Colonne6681"/>
    <tableColumn id="6723" xr3:uid="{1BB1A612-C9DB-4182-8E50-0526B7858C1E}" name="Colonne6682"/>
    <tableColumn id="6724" xr3:uid="{D311F54A-487E-4B8E-B5DD-849C90F9E741}" name="Colonne6683"/>
    <tableColumn id="6725" xr3:uid="{81180AA2-953E-4F29-92C6-B00B54E83FDE}" name="Colonne6684"/>
    <tableColumn id="6726" xr3:uid="{46EF8851-83F5-4477-BC31-4D6739B348C5}" name="Colonne6685"/>
    <tableColumn id="6727" xr3:uid="{6B5DA861-63D3-42E9-8ABB-201C0EB35CE7}" name="Colonne6686"/>
    <tableColumn id="6728" xr3:uid="{73A91A62-DF13-4451-B56F-4B13182CA58F}" name="Colonne6687"/>
    <tableColumn id="6729" xr3:uid="{86044246-BD10-4D08-B979-408711209923}" name="Colonne6688"/>
    <tableColumn id="6730" xr3:uid="{2197AB22-BFFF-4E97-8E3F-C9350641F765}" name="Colonne6689"/>
    <tableColumn id="6731" xr3:uid="{ABE87388-8DE3-40AC-99A2-26F94494A5F0}" name="Colonne6690"/>
    <tableColumn id="6732" xr3:uid="{A7035867-CCFE-482B-B3D7-68047CA4CFE4}" name="Colonne6691"/>
    <tableColumn id="6733" xr3:uid="{F6019609-5213-4B75-94F9-3FB5FF4C5D39}" name="Colonne6692"/>
    <tableColumn id="6734" xr3:uid="{542D50D7-2AFB-4951-A5A9-E489A2CC0B60}" name="Colonne6693"/>
    <tableColumn id="6735" xr3:uid="{73B108AA-320E-4902-8626-003ECD1A03A8}" name="Colonne6694"/>
    <tableColumn id="6736" xr3:uid="{0D3E9C5F-60DA-44FF-A7DD-9B4C66E929CD}" name="Colonne6695"/>
    <tableColumn id="6737" xr3:uid="{ECE35AB8-C9B1-4ABF-9C3D-72A2E04441E6}" name="Colonne6696"/>
    <tableColumn id="6738" xr3:uid="{BC4500D7-5B2F-4E3C-B836-57E935A8F086}" name="Colonne6697"/>
    <tableColumn id="6739" xr3:uid="{120F24D2-A931-4416-A8C3-0BC85713B364}" name="Colonne6698"/>
    <tableColumn id="6740" xr3:uid="{E34175C8-A7D8-4DCF-9A5F-948915847343}" name="Colonne6699"/>
    <tableColumn id="6741" xr3:uid="{6F5EEE17-4F6D-4FAF-B0B6-0EA04A35C0BE}" name="Colonne6700"/>
    <tableColumn id="6742" xr3:uid="{A9697B56-331E-4E9C-8FF3-A1DD221BC704}" name="Colonne6701"/>
    <tableColumn id="6743" xr3:uid="{89A8D8E8-2062-4D62-810D-3AFD0DF2B9F1}" name="Colonne6702"/>
    <tableColumn id="6744" xr3:uid="{FEC12FD8-B3A9-421C-BF80-662AE7BE8DD8}" name="Colonne6703"/>
    <tableColumn id="6745" xr3:uid="{7B005EA8-F69B-4BA5-9363-3563DC7110D4}" name="Colonne6704"/>
    <tableColumn id="6746" xr3:uid="{D05E02D5-B0A8-491E-BBF8-6AA8FC889005}" name="Colonne6705"/>
    <tableColumn id="6747" xr3:uid="{4DF20D02-96EC-49A9-BBB8-1A5A6D94B616}" name="Colonne6706"/>
    <tableColumn id="6748" xr3:uid="{98E185A5-5A07-4FA6-AEEC-3EE47259B03D}" name="Colonne6707"/>
    <tableColumn id="6749" xr3:uid="{898C52B8-4F5E-464D-8424-1389224D89B1}" name="Colonne6708"/>
    <tableColumn id="6750" xr3:uid="{24207BCD-8C47-4604-99E8-A7778C9DBD8C}" name="Colonne6709"/>
    <tableColumn id="6751" xr3:uid="{7B3C41A4-D07A-4E22-AC09-B29961BF6DA4}" name="Colonne6710"/>
    <tableColumn id="6752" xr3:uid="{30BA0A0A-AB85-497B-864A-AC571868BCBE}" name="Colonne6711"/>
    <tableColumn id="6753" xr3:uid="{1A81173F-7520-42D0-B215-85E90734AB86}" name="Colonne6712"/>
    <tableColumn id="6754" xr3:uid="{DA0624EE-B7A8-473B-BD9C-FEB6D55766EF}" name="Colonne6713"/>
    <tableColumn id="6755" xr3:uid="{D52DD3F4-CF13-49DE-929D-01A1A397910C}" name="Colonne6714"/>
    <tableColumn id="6756" xr3:uid="{A91A792A-1E48-4006-B46A-DD8B0124DE61}" name="Colonne6715"/>
    <tableColumn id="6757" xr3:uid="{C7896BCA-5E62-4FC2-AABA-E8339408B42A}" name="Colonne6716"/>
    <tableColumn id="6758" xr3:uid="{51DE167C-3BC9-47D0-833C-22D10AFD49D0}" name="Colonne6717"/>
    <tableColumn id="6759" xr3:uid="{680974C5-D79F-4BC9-9BB1-AF923F8F511B}" name="Colonne6718"/>
    <tableColumn id="6760" xr3:uid="{7E31FD34-B857-42CB-92F5-64CC31784583}" name="Colonne6719"/>
    <tableColumn id="6761" xr3:uid="{4F9E7BA2-D23A-4487-B82D-4210B8262294}" name="Colonne6720"/>
    <tableColumn id="6762" xr3:uid="{50A84D77-3766-4438-9C83-2B8E6A9C3BF2}" name="Colonne6721"/>
    <tableColumn id="6763" xr3:uid="{6FF9EDBD-1ABC-4792-9BAD-93151415B490}" name="Colonne6722"/>
    <tableColumn id="6764" xr3:uid="{3EA4A70A-8CBB-4805-B086-9249B7A5DF7A}" name="Colonne6723"/>
    <tableColumn id="6765" xr3:uid="{267A0DCC-9F0E-4B89-A6A3-CE1B3B80B8D1}" name="Colonne6724"/>
    <tableColumn id="6766" xr3:uid="{0F638E24-F638-4541-ABCF-90250D2CB01C}" name="Colonne6725"/>
    <tableColumn id="6767" xr3:uid="{70CDC066-FF28-44C9-9A32-47CB0E7A2A2A}" name="Colonne6726"/>
    <tableColumn id="6768" xr3:uid="{2A905969-79FD-4EB9-858A-E3108CE0656B}" name="Colonne6727"/>
    <tableColumn id="6769" xr3:uid="{AF763DA8-2459-43FE-AB5B-6DB327B7E890}" name="Colonne6728"/>
    <tableColumn id="6770" xr3:uid="{4964A138-E254-4652-AA15-07BD298CBB4D}" name="Colonne6729"/>
    <tableColumn id="6771" xr3:uid="{91704AAB-4685-4E8D-A583-5D8CB712A2CB}" name="Colonne6730"/>
    <tableColumn id="6772" xr3:uid="{FBCB9670-06CB-4095-9C6E-609F772E36A8}" name="Colonne6731"/>
    <tableColumn id="6773" xr3:uid="{17746B6B-0916-4B6D-A1C5-5B13B941C420}" name="Colonne6732"/>
    <tableColumn id="6774" xr3:uid="{54463137-096D-4E20-8FDA-44B702821F25}" name="Colonne6733"/>
    <tableColumn id="6775" xr3:uid="{CB668EDE-2532-4346-8752-AEE3BEBA7D95}" name="Colonne6734"/>
    <tableColumn id="6776" xr3:uid="{845F7248-DE1A-456E-984F-3E840ADB3BA7}" name="Colonne6735"/>
    <tableColumn id="6777" xr3:uid="{8F2C0078-FEFC-438A-BC9C-3B522D343AD2}" name="Colonne6736"/>
    <tableColumn id="6778" xr3:uid="{8970BD08-06B6-432B-B3D6-7C20F26D2CEF}" name="Colonne6737"/>
    <tableColumn id="6779" xr3:uid="{B2CA1F52-3C4B-46E2-B2F5-35631667839B}" name="Colonne6738"/>
    <tableColumn id="6780" xr3:uid="{A1FB9FBE-67A0-4B8F-B522-92E438422CB8}" name="Colonne6739"/>
    <tableColumn id="6781" xr3:uid="{D2FCC29B-E6BF-46EF-835A-62E47DD14235}" name="Colonne6740"/>
    <tableColumn id="6782" xr3:uid="{E4D8282A-7741-46A4-BE37-838FA17860BA}" name="Colonne6741"/>
    <tableColumn id="6783" xr3:uid="{51777FAE-6077-4B35-B6C8-519E5AED432C}" name="Colonne6742"/>
    <tableColumn id="6784" xr3:uid="{24D74F74-DD97-4E85-97F4-5C29085C67D2}" name="Colonne6743"/>
    <tableColumn id="6785" xr3:uid="{61CBF9FB-D5D2-42FF-ACBF-5A38DCE42939}" name="Colonne6744"/>
    <tableColumn id="6786" xr3:uid="{B9873DB4-279D-40BF-A0FD-928C144729E3}" name="Colonne6745"/>
    <tableColumn id="6787" xr3:uid="{3245DA50-14E1-4FEC-A2C8-852AAA8CF26F}" name="Colonne6746"/>
    <tableColumn id="6788" xr3:uid="{6BB98845-52C7-47B5-B1A3-1B577FF7EA87}" name="Colonne6747"/>
    <tableColumn id="6789" xr3:uid="{E8B9C08A-12C4-4329-9AF8-E0AACCD918E8}" name="Colonne6748"/>
    <tableColumn id="6790" xr3:uid="{3419C435-DACA-458E-9EAF-29EBBEDB5724}" name="Colonne6749"/>
    <tableColumn id="6791" xr3:uid="{A44EA9CF-1D64-4052-BC80-63AC057D63BE}" name="Colonne6750"/>
    <tableColumn id="6792" xr3:uid="{1D3A8AC8-78C5-4FC7-A7A8-BA26FE873F23}" name="Colonne6751"/>
    <tableColumn id="6793" xr3:uid="{3896E05C-D4E9-4960-92CC-F6331FDDBF19}" name="Colonne6752"/>
    <tableColumn id="6794" xr3:uid="{582E5400-9E3A-4DDC-8125-D5BCDFEF67A9}" name="Colonne6753"/>
    <tableColumn id="6795" xr3:uid="{0DE112AE-6820-4A97-8C6C-8EAB31FACE94}" name="Colonne6754"/>
    <tableColumn id="6796" xr3:uid="{B9E049FE-3A8A-4574-A28A-F497DBD7D339}" name="Colonne6755"/>
    <tableColumn id="6797" xr3:uid="{3C833A86-5FF2-4A07-9326-F7142C6ACE1B}" name="Colonne6756"/>
    <tableColumn id="6798" xr3:uid="{E42D3651-07D8-405B-B54E-DB7F0A61B0C8}" name="Colonne6757"/>
    <tableColumn id="6799" xr3:uid="{0AD8C767-3220-4C43-9E7C-14FB2EF9352B}" name="Colonne6758"/>
    <tableColumn id="6800" xr3:uid="{267AD5A6-5FEA-40DB-B141-9067C586E4B2}" name="Colonne6759"/>
    <tableColumn id="6801" xr3:uid="{89FAD736-5E8F-486F-BF83-5FBAFE45E4B5}" name="Colonne6760"/>
    <tableColumn id="6802" xr3:uid="{372A6A0B-BAE3-4399-95C0-3912AD019BCE}" name="Colonne6761"/>
    <tableColumn id="6803" xr3:uid="{E36EF6E1-6291-440E-8162-099BB99664E2}" name="Colonne6762"/>
    <tableColumn id="6804" xr3:uid="{64BFB0FB-53C4-4ED2-A908-75735543BE20}" name="Colonne6763"/>
    <tableColumn id="6805" xr3:uid="{C36C01C9-2AD3-49F1-8E66-B36980FC339F}" name="Colonne6764"/>
    <tableColumn id="6806" xr3:uid="{5B9E87F2-CFE0-435F-87E3-BFD6B92F67D2}" name="Colonne6765"/>
    <tableColumn id="6807" xr3:uid="{9EAA5019-A713-4C77-85A1-8679EF6C8490}" name="Colonne6766"/>
    <tableColumn id="6808" xr3:uid="{43A3E22A-28AD-4C31-8158-1FBBC218AD99}" name="Colonne6767"/>
    <tableColumn id="6809" xr3:uid="{72CB357A-3A24-40BC-BC19-1BF4C4403C30}" name="Colonne6768"/>
    <tableColumn id="6810" xr3:uid="{E4D81BEE-1CBE-4DD7-BB73-0DAD170F90CA}" name="Colonne6769"/>
    <tableColumn id="6811" xr3:uid="{B0AB6FE9-A1CE-4C11-A247-7822F5A9952D}" name="Colonne6770"/>
    <tableColumn id="6812" xr3:uid="{50BAE249-8B07-45A4-A974-3E6FB5DDD0C8}" name="Colonne6771"/>
    <tableColumn id="6813" xr3:uid="{6E773CCA-1BF1-4271-A9C8-4C080F89FFEF}" name="Colonne6772"/>
    <tableColumn id="6814" xr3:uid="{FA11AB8D-28F4-4E95-A4CF-C3444970B657}" name="Colonne6773"/>
    <tableColumn id="6815" xr3:uid="{C78F945E-D44C-4951-A895-63AF25A90A7A}" name="Colonne6774"/>
    <tableColumn id="6816" xr3:uid="{F9B6BCF9-A893-4619-B946-E7EC2D1A54B5}" name="Colonne6775"/>
    <tableColumn id="6817" xr3:uid="{924E4C29-A62F-4669-BAC7-4397D2DD99E2}" name="Colonne6776"/>
    <tableColumn id="6818" xr3:uid="{C6BE3AC4-7540-45DD-9665-E29880D1FC06}" name="Colonne6777"/>
    <tableColumn id="6819" xr3:uid="{5D862E82-A23E-41CE-8A1D-3D804408B0BF}" name="Colonne6778"/>
    <tableColumn id="6820" xr3:uid="{568641D0-6FAC-4F36-B011-E7748544ABB8}" name="Colonne6779"/>
    <tableColumn id="6821" xr3:uid="{1EA43613-942A-41F3-830F-583BF7659E4A}" name="Colonne6780"/>
    <tableColumn id="6822" xr3:uid="{70E2946F-9D3A-415B-9B06-226F7C9C3303}" name="Colonne6781"/>
    <tableColumn id="6823" xr3:uid="{EBEBD2EB-D5E0-4D70-AC61-EB4A1F5A1B9F}" name="Colonne6782"/>
    <tableColumn id="6824" xr3:uid="{A8F7A263-6308-4043-94D2-2C2C7F9A216D}" name="Colonne6783"/>
    <tableColumn id="6825" xr3:uid="{2BC2231C-D867-435C-A0BE-12DF3BB28364}" name="Colonne6784"/>
    <tableColumn id="6826" xr3:uid="{0D5F265B-DD3B-4803-B7F2-B4692AE5F605}" name="Colonne6785"/>
    <tableColumn id="6827" xr3:uid="{8407CA03-90B1-4853-8B06-2D95EF8C62C6}" name="Colonne6786"/>
    <tableColumn id="6828" xr3:uid="{A9AC740B-E384-4004-8802-9ADBEE616F21}" name="Colonne6787"/>
    <tableColumn id="6829" xr3:uid="{2C195E90-302D-42BB-8B31-0B11F79670D3}" name="Colonne6788"/>
    <tableColumn id="6830" xr3:uid="{72A20A6A-C2D9-46DB-81BF-7840BA9EB082}" name="Colonne6789"/>
    <tableColumn id="6831" xr3:uid="{336C13CA-E14B-45AD-A5B3-419AD366E24F}" name="Colonne6790"/>
    <tableColumn id="6832" xr3:uid="{1B65DD85-8346-484B-9082-BCCB91C95C78}" name="Colonne6791"/>
    <tableColumn id="6833" xr3:uid="{79AABF5B-E4E3-4E27-ABE5-180DFAEA6E3F}" name="Colonne6792"/>
    <tableColumn id="6834" xr3:uid="{78AA378E-125A-44FF-91E0-B2727BA45536}" name="Colonne6793"/>
    <tableColumn id="6835" xr3:uid="{E6C1E809-D8D8-4C0D-878C-82D021057783}" name="Colonne6794"/>
    <tableColumn id="6836" xr3:uid="{607B2E03-7887-4004-810A-C3F36D277C16}" name="Colonne6795"/>
    <tableColumn id="6837" xr3:uid="{8B7A43D2-A45C-4BDF-99B6-7A98D0650B56}" name="Colonne6796"/>
    <tableColumn id="6838" xr3:uid="{278FE403-E467-4F2C-9A96-61491229D4FB}" name="Colonne6797"/>
    <tableColumn id="6839" xr3:uid="{F662D3B5-D273-4CBD-872D-EA9EC61B7FC3}" name="Colonne6798"/>
    <tableColumn id="6840" xr3:uid="{ED12CD2C-70A7-439B-AED1-424705827E67}" name="Colonne6799"/>
    <tableColumn id="6841" xr3:uid="{F7C3D7D0-F230-4F9F-9C4C-7F8418553D28}" name="Colonne6800"/>
    <tableColumn id="6842" xr3:uid="{DD8EE8D3-C5A4-4308-848D-06AD3425E08C}" name="Colonne6801"/>
    <tableColumn id="6843" xr3:uid="{6BF0C21F-30D9-4F20-86D8-BFF415DEA888}" name="Colonne6802"/>
    <tableColumn id="6844" xr3:uid="{FF6A1E00-6E54-453F-8B5D-EDE0764E151B}" name="Colonne6803"/>
    <tableColumn id="6845" xr3:uid="{51A73566-55ED-40B8-8397-AB4A6D6109FA}" name="Colonne6804"/>
    <tableColumn id="6846" xr3:uid="{79E1008A-8889-44D5-8F9A-F6132AA122C9}" name="Colonne6805"/>
    <tableColumn id="6847" xr3:uid="{03ABD3F9-6A29-4FD9-BCFC-5BC27FC6FF34}" name="Colonne6806"/>
    <tableColumn id="6848" xr3:uid="{694A1519-D31A-499E-A8E1-8B573BE69444}" name="Colonne6807"/>
    <tableColumn id="6849" xr3:uid="{B2642DEC-F48B-482E-807D-AB0EC6DE56D8}" name="Colonne6808"/>
    <tableColumn id="6850" xr3:uid="{D8392206-18B1-48CB-AEA3-15DFE4E2BD0F}" name="Colonne6809"/>
    <tableColumn id="6851" xr3:uid="{8B5FD12F-2948-44A7-B449-BB1E6A90A7A1}" name="Colonne6810"/>
    <tableColumn id="6852" xr3:uid="{CF6BA124-8910-4748-82E6-A1C60912E192}" name="Colonne6811"/>
    <tableColumn id="6853" xr3:uid="{8BFAF6AC-E8AE-4DEF-9E06-9768866C8FA9}" name="Colonne6812"/>
    <tableColumn id="6854" xr3:uid="{4FB7EAA3-C07D-433C-9B3E-0EE342058DB5}" name="Colonne6813"/>
    <tableColumn id="6855" xr3:uid="{4C4C0111-0903-4861-B6AC-3871D74D56C6}" name="Colonne6814"/>
    <tableColumn id="6856" xr3:uid="{3FFE21E7-2D44-4BC7-8AD8-5994094F2D40}" name="Colonne6815"/>
    <tableColumn id="6857" xr3:uid="{4D63C2F3-BF1C-4040-B087-44E259619B42}" name="Colonne6816"/>
    <tableColumn id="6858" xr3:uid="{C0601D27-217E-4E2F-8F22-829BEFA6FBA7}" name="Colonne6817"/>
    <tableColumn id="6859" xr3:uid="{CF8EF536-0C50-46A5-AF75-63D0C4599D90}" name="Colonne6818"/>
    <tableColumn id="6860" xr3:uid="{97B29CBB-439B-4351-8059-77A494F42D87}" name="Colonne6819"/>
    <tableColumn id="6861" xr3:uid="{58232B53-3EF4-4900-B2F2-43AFD4D726EA}" name="Colonne6820"/>
    <tableColumn id="6862" xr3:uid="{6888D978-3E62-44C9-9764-673DF0E5C6CF}" name="Colonne6821"/>
    <tableColumn id="6863" xr3:uid="{E05B04A1-C4C0-463B-8E85-379BB59DF31D}" name="Colonne6822"/>
    <tableColumn id="6864" xr3:uid="{099C71A2-C34E-430F-9DC1-448FF3028DD1}" name="Colonne6823"/>
    <tableColumn id="6865" xr3:uid="{6F35E1C0-9B88-4EA3-9BBA-4F730E8CC1AA}" name="Colonne6824"/>
    <tableColumn id="6866" xr3:uid="{BD1BDEDC-0454-43E5-AE38-85E2A4DE8F61}" name="Colonne6825"/>
    <tableColumn id="6867" xr3:uid="{201E2117-1CC6-4920-9C4B-C40AB528231F}" name="Colonne6826"/>
    <tableColumn id="6868" xr3:uid="{E9F0C5D2-ED6B-40BA-86B1-66D51EE041F4}" name="Colonne6827"/>
    <tableColumn id="6869" xr3:uid="{BCE78B75-5A59-49D8-A081-998341143ACC}" name="Colonne6828"/>
    <tableColumn id="6870" xr3:uid="{8404C78A-9058-4461-B2F0-FF011060734D}" name="Colonne6829"/>
    <tableColumn id="6871" xr3:uid="{6A952AE8-7351-4ABB-A498-70FEB36467B8}" name="Colonne6830"/>
    <tableColumn id="6872" xr3:uid="{7A49D412-8923-4909-847D-6559E3FAFFAA}" name="Colonne6831"/>
    <tableColumn id="6873" xr3:uid="{6482991E-B4BF-4A99-8C80-BAD6EF9923CE}" name="Colonne6832"/>
    <tableColumn id="6874" xr3:uid="{84542A6D-8B32-47F4-9DF6-FB0A85917C37}" name="Colonne6833"/>
    <tableColumn id="6875" xr3:uid="{B220D2F7-55FD-4C10-84A3-631C0FA975DE}" name="Colonne6834"/>
    <tableColumn id="6876" xr3:uid="{E1639D8E-155E-4031-93AE-AB4F9B2036B9}" name="Colonne6835"/>
    <tableColumn id="6877" xr3:uid="{75FF790D-E1F9-463F-A0CE-051CCAE41143}" name="Colonne6836"/>
    <tableColumn id="6878" xr3:uid="{9BA2C4B2-4BD9-4FD6-8C82-E407DADEDD1B}" name="Colonne6837"/>
    <tableColumn id="6879" xr3:uid="{166498EC-91AF-4597-AAC4-160AF1EEDBE6}" name="Colonne6838"/>
    <tableColumn id="6880" xr3:uid="{B2DC9263-165A-4291-87B8-1B970FAD78B1}" name="Colonne6839"/>
    <tableColumn id="6881" xr3:uid="{8D026C0E-76C1-4418-83D1-FE8B4FFB65C0}" name="Colonne6840"/>
    <tableColumn id="6882" xr3:uid="{9E27C48A-62D9-4833-956B-3BA40A9E6499}" name="Colonne6841"/>
    <tableColumn id="6883" xr3:uid="{D1411AE6-D24C-427C-B4C6-9ADCF4BF0B94}" name="Colonne6842"/>
    <tableColumn id="6884" xr3:uid="{ED48B0B3-BFC5-455C-8161-E3C319B35F93}" name="Colonne6843"/>
    <tableColumn id="6885" xr3:uid="{F867CD3C-BA9C-4B85-8197-39C934A8394B}" name="Colonne6844"/>
    <tableColumn id="6886" xr3:uid="{DCE1F388-7A5A-44A0-ABC2-565F7B765E96}" name="Colonne6845"/>
    <tableColumn id="6887" xr3:uid="{0B5BA046-3D57-4D26-A2D6-CAAF9CF59BE7}" name="Colonne6846"/>
    <tableColumn id="6888" xr3:uid="{4975FFBF-423C-4EEB-B20C-2F3DED4651A0}" name="Colonne6847"/>
    <tableColumn id="6889" xr3:uid="{9F59731D-C049-435C-B659-83CDF63CD832}" name="Colonne6848"/>
    <tableColumn id="6890" xr3:uid="{979E95A7-F651-4F00-BEC1-79F9A7B82189}" name="Colonne6849"/>
    <tableColumn id="6891" xr3:uid="{81E134E1-FDA9-47BA-8033-7A89CDB63294}" name="Colonne6850"/>
    <tableColumn id="6892" xr3:uid="{A8171F54-8E4B-4864-9C41-0007C093E362}" name="Colonne6851"/>
    <tableColumn id="6893" xr3:uid="{CC5F15FE-9E70-489E-A2A7-2FDCB85315F4}" name="Colonne6852"/>
    <tableColumn id="6894" xr3:uid="{9A539548-AABB-472F-9E6C-1CAA8B51D386}" name="Colonne6853"/>
    <tableColumn id="6895" xr3:uid="{BA8968CC-3A1E-4855-936F-847B317DA2B3}" name="Colonne6854"/>
    <tableColumn id="6896" xr3:uid="{A654828C-FD8E-4DA1-BA6D-F52FC7F4A73B}" name="Colonne6855"/>
    <tableColumn id="6897" xr3:uid="{E015DF63-1359-4764-8DC0-AF6B5B7331AE}" name="Colonne6856"/>
    <tableColumn id="6898" xr3:uid="{168244D0-CEA3-4803-B269-29CDD16FD72C}" name="Colonne6857"/>
    <tableColumn id="6899" xr3:uid="{B7F6B1B4-F2EC-4BE4-9DA4-B47EADB5A509}" name="Colonne6858"/>
    <tableColumn id="6900" xr3:uid="{76A33827-B202-4F95-BBD2-C16848B37C90}" name="Colonne6859"/>
    <tableColumn id="6901" xr3:uid="{4F322B63-EF79-4A3E-A806-FD92E2715B1A}" name="Colonne6860"/>
    <tableColumn id="6902" xr3:uid="{D88D969A-9F37-4391-A4BF-31BE1DA90D84}" name="Colonne6861"/>
    <tableColumn id="6903" xr3:uid="{76D21C20-A114-408D-9946-FDFD09724CE6}" name="Colonne6862"/>
    <tableColumn id="6904" xr3:uid="{1F1780FD-58E2-4BB2-80F9-994C7AD16E45}" name="Colonne6863"/>
    <tableColumn id="6905" xr3:uid="{F76F3ED5-0487-41B1-B132-645084411D3E}" name="Colonne6864"/>
    <tableColumn id="6906" xr3:uid="{C4F5C7A0-5DEE-4510-9345-5FD918268624}" name="Colonne6865"/>
    <tableColumn id="6907" xr3:uid="{464CE859-5290-47EE-BBFE-37615C69B807}" name="Colonne6866"/>
    <tableColumn id="6908" xr3:uid="{F014382F-0436-41BF-BC34-4FE859FC34C8}" name="Colonne6867"/>
    <tableColumn id="6909" xr3:uid="{2A6FAD13-FB83-4929-A665-79D1F40CA19C}" name="Colonne6868"/>
    <tableColumn id="6910" xr3:uid="{866800C7-8D4C-4090-B11C-01FC221D9BB1}" name="Colonne6869"/>
    <tableColumn id="6911" xr3:uid="{FDA4F398-1998-42EF-BD70-6C7F9B37B695}" name="Colonne6870"/>
    <tableColumn id="6912" xr3:uid="{04C63170-C92B-4AC6-BEF6-94BFC4815D0B}" name="Colonne6871"/>
    <tableColumn id="6913" xr3:uid="{874CE9E0-ECDE-48CF-8F3A-EC50F434753F}" name="Colonne6872"/>
    <tableColumn id="6914" xr3:uid="{7E0ECAF6-B5F4-4FB6-BFAA-BC37BB255A71}" name="Colonne6873"/>
    <tableColumn id="6915" xr3:uid="{9D55072D-84CA-4B9C-BA05-D633ACC8160A}" name="Colonne6874"/>
    <tableColumn id="6916" xr3:uid="{0D3B9666-41D7-4001-A5E3-C562C99ED959}" name="Colonne6875"/>
    <tableColumn id="6917" xr3:uid="{E3F8C72B-57F9-49A4-B05D-AEAA65AD289D}" name="Colonne6876"/>
    <tableColumn id="6918" xr3:uid="{5E27B49B-BEC3-42BA-BA7D-C26297F486E5}" name="Colonne6877"/>
    <tableColumn id="6919" xr3:uid="{F5B363A7-C108-4082-9B46-E9804686F551}" name="Colonne6878"/>
    <tableColumn id="6920" xr3:uid="{82CB8065-3174-4011-A731-82017A6329A0}" name="Colonne6879"/>
    <tableColumn id="6921" xr3:uid="{A20C7B5F-5137-42CD-B895-7CB89399851C}" name="Colonne6880"/>
    <tableColumn id="6922" xr3:uid="{B16424FA-545C-424D-BCB8-1C5DFD3DECB3}" name="Colonne6881"/>
    <tableColumn id="6923" xr3:uid="{8F03886A-A85A-4BA0-8614-A1A792ED38B9}" name="Colonne6882"/>
    <tableColumn id="6924" xr3:uid="{126827FA-9188-4973-B552-39F31591AF03}" name="Colonne6883"/>
    <tableColumn id="6925" xr3:uid="{ECAF64EC-E841-42C8-BFFD-61D3FE55A538}" name="Colonne6884"/>
    <tableColumn id="6926" xr3:uid="{471F3E55-2CA0-4E7E-A333-40F190CEE660}" name="Colonne6885"/>
    <tableColumn id="6927" xr3:uid="{CB10DB41-D4A0-4E51-A92B-9A1694777CB4}" name="Colonne6886"/>
    <tableColumn id="6928" xr3:uid="{BC6A9A6F-A3B8-4F0A-AA48-6CB82AD93F12}" name="Colonne6887"/>
    <tableColumn id="6929" xr3:uid="{AB959113-03A4-4627-A388-A6BC85108B67}" name="Colonne6888"/>
    <tableColumn id="6930" xr3:uid="{BA657D53-317F-4C9E-960C-FA742F39CFB4}" name="Colonne6889"/>
    <tableColumn id="6931" xr3:uid="{AA8AC8E9-DCCA-47E0-9872-E9B64907FD72}" name="Colonne6890"/>
    <tableColumn id="6932" xr3:uid="{8A98DCC2-BAC6-414B-A016-DC894B9E0CFF}" name="Colonne6891"/>
    <tableColumn id="6933" xr3:uid="{B7B4D478-5F91-4710-9855-C8BDDBA651B5}" name="Colonne6892"/>
    <tableColumn id="6934" xr3:uid="{DD6AFBA0-0B3F-48D0-BCF0-797F80B954A7}" name="Colonne6893"/>
    <tableColumn id="6935" xr3:uid="{F3B294B3-1384-4B86-9E0B-949B1F8BF578}" name="Colonne6894"/>
    <tableColumn id="6936" xr3:uid="{9C3C3635-92FE-41B2-AA46-B2826195B389}" name="Colonne6895"/>
    <tableColumn id="6937" xr3:uid="{4F70D3C4-285C-4D7A-B83B-5D5ED36347A3}" name="Colonne6896"/>
    <tableColumn id="6938" xr3:uid="{867B3490-9286-4363-A24F-6E99BF2828E9}" name="Colonne6897"/>
    <tableColumn id="6939" xr3:uid="{731C4B78-6051-4DE6-9649-621DFF489EBC}" name="Colonne6898"/>
    <tableColumn id="6940" xr3:uid="{FA01D567-356C-4046-B40A-999D4770F273}" name="Colonne6899"/>
    <tableColumn id="6941" xr3:uid="{3521415F-FC5B-44E7-A143-1664B24EFC18}" name="Colonne6900"/>
    <tableColumn id="6942" xr3:uid="{206116E5-27B1-435C-8C64-F9C07C9F4D4E}" name="Colonne6901"/>
    <tableColumn id="6943" xr3:uid="{083773B4-DF54-471B-A30F-72DE4A09D47B}" name="Colonne6902"/>
    <tableColumn id="6944" xr3:uid="{25CB80CA-56A3-40D4-975C-E7831551AE81}" name="Colonne6903"/>
    <tableColumn id="6945" xr3:uid="{FC7FF1C0-6469-4C88-9C6E-2EF4C5B677B5}" name="Colonne6904"/>
    <tableColumn id="6946" xr3:uid="{6AA95B2E-A824-44C3-B811-EA88110BA7CD}" name="Colonne6905"/>
    <tableColumn id="6947" xr3:uid="{3AD14A68-1483-409F-9F31-30243FF3F890}" name="Colonne6906"/>
    <tableColumn id="6948" xr3:uid="{2C1A4B8E-B2E9-4FB7-B957-C794103765ED}" name="Colonne6907"/>
    <tableColumn id="6949" xr3:uid="{279152C2-097B-49A3-A301-A5F4620FBC27}" name="Colonne6908"/>
    <tableColumn id="6950" xr3:uid="{16E5F3EC-EFC2-4859-9AF8-A06CA074E292}" name="Colonne6909"/>
    <tableColumn id="6951" xr3:uid="{5DD5F260-E5CE-4803-B3AF-2DBC834E1460}" name="Colonne6910"/>
    <tableColumn id="6952" xr3:uid="{5A3501D8-3885-4C1D-ACA6-30E8109DB62B}" name="Colonne6911"/>
    <tableColumn id="6953" xr3:uid="{26E8671C-5D50-43B2-A8DA-46CB135FB91B}" name="Colonne6912"/>
    <tableColumn id="6954" xr3:uid="{85CB0D58-1E50-42E9-83F9-8D875CFFB4D1}" name="Colonne6913"/>
    <tableColumn id="6955" xr3:uid="{DD955B24-9B1F-420E-801F-AB228AE124DB}" name="Colonne6914"/>
    <tableColumn id="6956" xr3:uid="{311B8131-C5E7-4F04-91F4-7B55182E7EBC}" name="Colonne6915"/>
    <tableColumn id="6957" xr3:uid="{F489C7B6-6806-49B8-851B-EFF5A76FA547}" name="Colonne6916"/>
    <tableColumn id="6958" xr3:uid="{10AEC4CA-9C67-48F2-B123-D7651C778C74}" name="Colonne6917"/>
    <tableColumn id="6959" xr3:uid="{A201976D-A4E8-41A0-AB1A-899FD66EBC9C}" name="Colonne6918"/>
    <tableColumn id="6960" xr3:uid="{7F16DE18-A58D-4789-81D0-D747315E303F}" name="Colonne6919"/>
    <tableColumn id="6961" xr3:uid="{04091B8A-9993-40F6-BFE3-3FA18F89826C}" name="Colonne6920"/>
    <tableColumn id="6962" xr3:uid="{D1B13935-4B45-4EA0-8883-077A96E0877E}" name="Colonne6921"/>
    <tableColumn id="6963" xr3:uid="{DAC79B7C-CA47-413F-ACAC-F2A6BA1F7192}" name="Colonne6922"/>
    <tableColumn id="6964" xr3:uid="{39ADE847-F84F-4B66-A2E2-3B6506CE9392}" name="Colonne6923"/>
    <tableColumn id="6965" xr3:uid="{00A9B7A0-1222-4839-9FBE-3A224263919C}" name="Colonne6924"/>
    <tableColumn id="6966" xr3:uid="{E496785A-0E88-4E05-9EB5-018E378659F1}" name="Colonne6925"/>
    <tableColumn id="6967" xr3:uid="{A3B3E3D2-AB8C-4BA3-A2C0-AD72BE0B0E25}" name="Colonne6926"/>
    <tableColumn id="6968" xr3:uid="{A983249F-D906-4DB5-B727-106ABE396AAF}" name="Colonne6927"/>
    <tableColumn id="6969" xr3:uid="{96F0C81D-7E52-4E82-81D2-D798026E6E69}" name="Colonne6928"/>
    <tableColumn id="6970" xr3:uid="{9A3594EE-0E21-47B9-8F95-E82650748032}" name="Colonne6929"/>
    <tableColumn id="6971" xr3:uid="{1A3BA8B8-DB8E-4D63-AA6B-9294E9DA61B5}" name="Colonne6930"/>
    <tableColumn id="6972" xr3:uid="{11756AD4-69B3-4567-9818-276FCD3B315B}" name="Colonne6931"/>
    <tableColumn id="6973" xr3:uid="{3264285B-71B9-4222-9C11-1D9E6523C51A}" name="Colonne6932"/>
    <tableColumn id="6974" xr3:uid="{18EEFA0B-796F-4AC1-8DB0-2727C225BEE5}" name="Colonne6933"/>
    <tableColumn id="6975" xr3:uid="{AE7E34CB-A05B-44DB-AAE4-DB749F96765A}" name="Colonne6934"/>
    <tableColumn id="6976" xr3:uid="{DA5B9853-A7EF-411C-9641-0ED38F35ADBE}" name="Colonne6935"/>
    <tableColumn id="6977" xr3:uid="{9BD72411-A3B3-40C1-99C4-BF4ED1F04ED6}" name="Colonne6936"/>
    <tableColumn id="6978" xr3:uid="{96B4412B-FA55-482A-A13A-220E96D4989D}" name="Colonne6937"/>
    <tableColumn id="6979" xr3:uid="{C699775B-57A0-479F-B4E7-0A681518002E}" name="Colonne6938"/>
    <tableColumn id="6980" xr3:uid="{981A821B-F005-4B53-9E36-20604C318815}" name="Colonne6939"/>
    <tableColumn id="6981" xr3:uid="{D1100711-F5C3-41AF-B235-47BBEBD2D19C}" name="Colonne6940"/>
    <tableColumn id="6982" xr3:uid="{03E86193-7130-4E91-91E7-F452679479F7}" name="Colonne6941"/>
    <tableColumn id="6983" xr3:uid="{B214A9A3-578B-43A6-B4B6-62463879BB5A}" name="Colonne6942"/>
    <tableColumn id="6984" xr3:uid="{2F99EA44-F9B8-4948-B505-E3DB7C4EA9E4}" name="Colonne6943"/>
    <tableColumn id="6985" xr3:uid="{680A4E96-30CE-4025-B647-DDC2DC81B96C}" name="Colonne6944"/>
    <tableColumn id="6986" xr3:uid="{D1E5752C-1A31-4E50-A02A-D9374BD459F4}" name="Colonne6945"/>
    <tableColumn id="6987" xr3:uid="{80ADC532-8307-4E93-81F4-7156DDA9E73D}" name="Colonne6946"/>
    <tableColumn id="6988" xr3:uid="{CD59EFB1-7738-40DB-ACA8-13E55F6B38B3}" name="Colonne6947"/>
    <tableColumn id="6989" xr3:uid="{52CE3CAC-7577-4BAF-AB9B-60AAC1670596}" name="Colonne6948"/>
    <tableColumn id="6990" xr3:uid="{8EDF00D6-5E4B-4499-A225-F28EBEB0D34C}" name="Colonne6949"/>
    <tableColumn id="6991" xr3:uid="{545C0866-E0DD-4BC0-A453-67DEFA8A9466}" name="Colonne6950"/>
    <tableColumn id="6992" xr3:uid="{0A33743D-87CF-4CEE-AFE7-CFD0D8CD3E41}" name="Colonne6951"/>
    <tableColumn id="6993" xr3:uid="{008F20A2-5A8E-471A-A67E-38DBC092AC54}" name="Colonne6952"/>
    <tableColumn id="6994" xr3:uid="{A4EBFD44-6F2F-4BBB-B706-1EAE7A0E711E}" name="Colonne6953"/>
    <tableColumn id="6995" xr3:uid="{EB9B6875-E202-4AC9-B36B-2F5396B3AB7B}" name="Colonne6954"/>
    <tableColumn id="6996" xr3:uid="{AB990599-B6D4-4B7E-9653-5BFABFF35721}" name="Colonne6955"/>
    <tableColumn id="6997" xr3:uid="{4955FBCA-F5F5-484A-9975-8736465C0B4D}" name="Colonne6956"/>
    <tableColumn id="6998" xr3:uid="{74A256AE-2D96-4FFF-8569-BC02C5C2E133}" name="Colonne6957"/>
    <tableColumn id="6999" xr3:uid="{C01A5CA2-27C4-40A9-B84C-16529D3461A0}" name="Colonne6958"/>
    <tableColumn id="7000" xr3:uid="{38C39F8C-4552-4A98-B538-F2EB7A5622DF}" name="Colonne6959"/>
    <tableColumn id="7001" xr3:uid="{57E9BA9A-7A6F-4D63-9EFE-70603362B73A}" name="Colonne6960"/>
    <tableColumn id="7002" xr3:uid="{FCA5FF3B-04EC-43DC-93C9-876821EA1AD3}" name="Colonne6961"/>
    <tableColumn id="7003" xr3:uid="{79DF58D1-4551-4967-8CE1-F799E01800BC}" name="Colonne6962"/>
    <tableColumn id="7004" xr3:uid="{6FB5998C-A91E-48AC-8747-549E6EEFE9ED}" name="Colonne6963"/>
    <tableColumn id="7005" xr3:uid="{5537DACB-102C-490C-A751-EA2C913C36C3}" name="Colonne6964"/>
    <tableColumn id="7006" xr3:uid="{132021D9-C971-4B55-A70B-4E1BC8362E87}" name="Colonne6965"/>
    <tableColumn id="7007" xr3:uid="{F0B7D643-998A-48C9-B2AE-B9345B2264CD}" name="Colonne6966"/>
    <tableColumn id="7008" xr3:uid="{E64C5A64-7914-4101-8E4B-F4B4645CD307}" name="Colonne6967"/>
    <tableColumn id="7009" xr3:uid="{168B5E3B-180B-4786-8E83-CFBB91E09CA3}" name="Colonne6968"/>
    <tableColumn id="7010" xr3:uid="{D83447A5-1F09-481C-9DD6-06276370D915}" name="Colonne6969"/>
    <tableColumn id="7011" xr3:uid="{36FEEB71-8F26-4C5C-9B33-AA267D23D68E}" name="Colonne6970"/>
    <tableColumn id="7012" xr3:uid="{1FA1EC42-6F6E-4FC7-81A9-9ACDF08EB167}" name="Colonne6971"/>
    <tableColumn id="7013" xr3:uid="{EDE9C497-6DF7-4927-A58C-5941346A9556}" name="Colonne6972"/>
    <tableColumn id="7014" xr3:uid="{5213A0CB-67FA-48EB-AE85-083B99F8B005}" name="Colonne6973"/>
    <tableColumn id="7015" xr3:uid="{38A1F74D-EB48-4BBD-96CE-917F3CF4FA30}" name="Colonne6974"/>
    <tableColumn id="7016" xr3:uid="{9E68EE06-60BF-45E1-A1BD-B82A8B93CC0C}" name="Colonne6975"/>
    <tableColumn id="7017" xr3:uid="{2466CAAA-CB22-4D54-B0C1-D8D4410F5870}" name="Colonne6976"/>
    <tableColumn id="7018" xr3:uid="{4F85B0E6-CA61-4044-831E-CB93978BC1FA}" name="Colonne6977"/>
    <tableColumn id="7019" xr3:uid="{F882CB95-D2CB-4722-B8E9-92D9F5EA8E14}" name="Colonne6978"/>
    <tableColumn id="7020" xr3:uid="{CB991BF7-1570-4383-A9BF-3FF3B7406257}" name="Colonne6979"/>
    <tableColumn id="7021" xr3:uid="{B8905A9F-8087-4BC7-8F6B-F8A05B2669EA}" name="Colonne6980"/>
    <tableColumn id="7022" xr3:uid="{B7D6F788-4FD3-4AC0-B5E3-D08FD18DCE5A}" name="Colonne6981"/>
    <tableColumn id="7023" xr3:uid="{CF198B56-62CF-4462-921D-FA09D5C7DA6F}" name="Colonne6982"/>
    <tableColumn id="7024" xr3:uid="{D5BF7308-8EE7-4F71-892C-3C03CA6B0349}" name="Colonne6983"/>
    <tableColumn id="7025" xr3:uid="{D2F1C85D-C1A5-4BEB-9933-CBC668564C47}" name="Colonne6984"/>
    <tableColumn id="7026" xr3:uid="{29005019-8C2B-431F-887E-D9CFAC50CD99}" name="Colonne6985"/>
    <tableColumn id="7027" xr3:uid="{3FDF625E-5085-43DD-A720-17CCB69E8CE3}" name="Colonne6986"/>
    <tableColumn id="7028" xr3:uid="{076795DF-F9BF-463A-BEE4-11491C4DD341}" name="Colonne6987"/>
    <tableColumn id="7029" xr3:uid="{CD01923C-4CC5-4243-945E-DE7C1341B4FC}" name="Colonne6988"/>
    <tableColumn id="7030" xr3:uid="{1991D219-DCAE-4D0E-936C-B33D3109A709}" name="Colonne6989"/>
    <tableColumn id="7031" xr3:uid="{42EA1BFD-B537-4231-84C8-EEB7BF35E437}" name="Colonne6990"/>
    <tableColumn id="7032" xr3:uid="{45424FE2-D32E-4DDD-9FC5-E8BB4B73FB71}" name="Colonne6991"/>
    <tableColumn id="7033" xr3:uid="{7B8887B8-15CE-419E-A1A1-27A7493DDD30}" name="Colonne6992"/>
    <tableColumn id="7034" xr3:uid="{F263DA3C-E04C-42D2-A8C8-99BB95D2B728}" name="Colonne6993"/>
    <tableColumn id="7035" xr3:uid="{68A19AE0-8144-4BDF-A198-01AD166D77DF}" name="Colonne6994"/>
    <tableColumn id="7036" xr3:uid="{C1AAD173-5D24-4C43-A408-293A354259B9}" name="Colonne6995"/>
    <tableColumn id="7037" xr3:uid="{AD18DF1F-D03F-4AEC-A68C-86E6C05D7BD0}" name="Colonne6996"/>
    <tableColumn id="7038" xr3:uid="{4250B416-2015-47EA-9DFE-33F4C6F49984}" name="Colonne6997"/>
    <tableColumn id="7039" xr3:uid="{C22FA894-B60F-4FC0-BDD5-DC264AB6400E}" name="Colonne6998"/>
    <tableColumn id="7040" xr3:uid="{BC648F9F-2394-4773-8CC5-7A4CDD21282B}" name="Colonne6999"/>
    <tableColumn id="7041" xr3:uid="{20CE8E1F-198A-458D-95A0-7A8C641FDB5C}" name="Colonne7000"/>
    <tableColumn id="7042" xr3:uid="{768F6455-364E-4CA1-B60B-EE098A016A5A}" name="Colonne7001"/>
    <tableColumn id="7043" xr3:uid="{38199DBC-4227-4DC5-AD03-BCAD0FBA5458}" name="Colonne7002"/>
    <tableColumn id="7044" xr3:uid="{2F1EF2F8-096B-4C75-931B-D01BB23D6333}" name="Colonne7003"/>
    <tableColumn id="7045" xr3:uid="{E1974944-DBD6-4F5F-86F5-48D37EE3963E}" name="Colonne7004"/>
    <tableColumn id="7046" xr3:uid="{1A05E9E1-38FF-4C1F-8CE0-75B5D6708CB3}" name="Colonne7005"/>
    <tableColumn id="7047" xr3:uid="{8A143946-36B1-46F1-909C-DF566DC77716}" name="Colonne7006"/>
    <tableColumn id="7048" xr3:uid="{459BC6D4-3A15-4044-87BA-D0F63D7E4D8B}" name="Colonne7007"/>
    <tableColumn id="7049" xr3:uid="{9D49F0EB-5D7F-4E66-B480-383802F8D516}" name="Colonne7008"/>
    <tableColumn id="7050" xr3:uid="{8D485B8D-015F-4311-8E07-DCC9410E95AF}" name="Colonne7009"/>
    <tableColumn id="7051" xr3:uid="{262D8350-7047-4C8F-A05A-E99C5DC36513}" name="Colonne7010"/>
    <tableColumn id="7052" xr3:uid="{093F8994-4BCE-4C75-8DA9-80B373723A0A}" name="Colonne7011"/>
    <tableColumn id="7053" xr3:uid="{3493EF93-9D54-4296-BEFD-45AC106C21D3}" name="Colonne7012"/>
    <tableColumn id="7054" xr3:uid="{FD40D314-0D03-472B-93DE-2373C446BD4C}" name="Colonne7013"/>
    <tableColumn id="7055" xr3:uid="{B3609363-C013-4E5A-A593-7CC681CE0651}" name="Colonne7014"/>
    <tableColumn id="7056" xr3:uid="{A60A28B2-6779-4601-B7FA-9B8C20FD6598}" name="Colonne7015"/>
    <tableColumn id="7057" xr3:uid="{91372A19-DB94-45B2-B0E0-080AE73738A7}" name="Colonne7016"/>
    <tableColumn id="7058" xr3:uid="{A24DD5AD-1704-4723-890D-1C7B427CB8D1}" name="Colonne7017"/>
    <tableColumn id="7059" xr3:uid="{04F79FC3-4F3C-417E-BF6C-41AFBCC601D6}" name="Colonne7018"/>
    <tableColumn id="7060" xr3:uid="{1F58412D-2F31-4829-B04A-B1FDF863A1F1}" name="Colonne7019"/>
    <tableColumn id="7061" xr3:uid="{614C84BD-FA43-4226-B4B4-675E5BA86070}" name="Colonne7020"/>
    <tableColumn id="7062" xr3:uid="{C19D346B-2CD6-48F8-95B6-9DDC444B4C90}" name="Colonne7021"/>
    <tableColumn id="7063" xr3:uid="{4CE3E0D2-31E4-4261-9940-BE224EB38E6E}" name="Colonne7022"/>
    <tableColumn id="7064" xr3:uid="{1C98C69D-4475-4537-A560-D7EA883ED9F9}" name="Colonne7023"/>
    <tableColumn id="7065" xr3:uid="{2192982D-91DF-4331-BDBD-2D0C0EB8365C}" name="Colonne7024"/>
    <tableColumn id="7066" xr3:uid="{5AFA2316-B2A9-48F2-AC16-3E6274222C50}" name="Colonne7025"/>
    <tableColumn id="7067" xr3:uid="{8294C03E-A9E7-4FB7-B84A-0287B8C1B93A}" name="Colonne7026"/>
    <tableColumn id="7068" xr3:uid="{377DB6AB-C0A5-4654-89FA-5FAC6A9C3DBC}" name="Colonne7027"/>
    <tableColumn id="7069" xr3:uid="{8D257CC0-01CE-438A-9679-F3487F8F39DA}" name="Colonne7028"/>
    <tableColumn id="7070" xr3:uid="{38026A82-819B-4C11-B0E3-E08BC6C683E6}" name="Colonne7029"/>
    <tableColumn id="7071" xr3:uid="{CA227212-DDED-4901-ACE3-D0D646EAB5E9}" name="Colonne7030"/>
    <tableColumn id="7072" xr3:uid="{5B8FD372-F406-41D3-803B-911305A75DE2}" name="Colonne7031"/>
    <tableColumn id="7073" xr3:uid="{47941082-84DA-48D9-81B0-1E2BF71144D3}" name="Colonne7032"/>
    <tableColumn id="7074" xr3:uid="{7679085B-10B5-4C22-AA33-1164176733A3}" name="Colonne7033"/>
    <tableColumn id="7075" xr3:uid="{E94C684A-166F-466E-8C78-052CA90292F7}" name="Colonne7034"/>
    <tableColumn id="7076" xr3:uid="{0F053C30-4E41-4515-AC54-863913911DBB}" name="Colonne7035"/>
    <tableColumn id="7077" xr3:uid="{77AB5666-ACF7-4B98-8335-ADFCBF005D63}" name="Colonne7036"/>
    <tableColumn id="7078" xr3:uid="{92BD5A9C-AC5F-4961-B819-B82A57A5B4DF}" name="Colonne7037"/>
    <tableColumn id="7079" xr3:uid="{9912B363-8C4B-4C9C-914D-0297B793FF90}" name="Colonne7038"/>
    <tableColumn id="7080" xr3:uid="{36AF7DBF-7617-46F1-A702-B9642A3BC1BC}" name="Colonne7039"/>
    <tableColumn id="7081" xr3:uid="{724D72FF-6919-4B7B-9B69-898C74F066B6}" name="Colonne7040"/>
    <tableColumn id="7082" xr3:uid="{7AC08CD7-2E96-4D54-A7BA-5F152441F6B3}" name="Colonne7041"/>
    <tableColumn id="7083" xr3:uid="{E22DD3D3-CE43-4E9D-8735-C7CD475D2083}" name="Colonne7042"/>
    <tableColumn id="7084" xr3:uid="{876E6E98-2425-4760-8609-F92B3ACCD987}" name="Colonne7043"/>
    <tableColumn id="7085" xr3:uid="{4146F739-BE20-486D-A97D-B009ED07419C}" name="Colonne7044"/>
    <tableColumn id="7086" xr3:uid="{5A240315-980E-4388-B497-B579F696E5CC}" name="Colonne7045"/>
    <tableColumn id="7087" xr3:uid="{C309FFB8-232A-4469-8537-5D9516677D91}" name="Colonne7046"/>
    <tableColumn id="7088" xr3:uid="{3437E4A3-B983-4682-932F-64F43FC77629}" name="Colonne7047"/>
    <tableColumn id="7089" xr3:uid="{CECFF76E-3CF4-4463-B899-EFBA3565DA6D}" name="Colonne7048"/>
    <tableColumn id="7090" xr3:uid="{E778A925-220E-4416-81BB-D153BC19081C}" name="Colonne7049"/>
    <tableColumn id="7091" xr3:uid="{FAB3203B-2DAF-4793-9941-7B93369EB739}" name="Colonne7050"/>
    <tableColumn id="7092" xr3:uid="{96073AE0-FFAF-4EDF-AFE6-CB0AB31B1419}" name="Colonne7051"/>
    <tableColumn id="7093" xr3:uid="{A7563A65-B924-47FC-A7A5-E4A07A071C8B}" name="Colonne7052"/>
    <tableColumn id="7094" xr3:uid="{B833029D-840D-4600-96A0-B16EAF216DDE}" name="Colonne7053"/>
    <tableColumn id="7095" xr3:uid="{99ABF2BD-8B07-48A9-86B8-C36DD0A30864}" name="Colonne7054"/>
    <tableColumn id="7096" xr3:uid="{6A185A57-E448-42A4-9331-8CACC4BC585F}" name="Colonne7055"/>
    <tableColumn id="7097" xr3:uid="{60DEA801-FEA9-442D-A511-B2FF6F8D5A86}" name="Colonne7056"/>
    <tableColumn id="7098" xr3:uid="{D61A95E3-A16E-4053-88A9-5F8E76A3BFF5}" name="Colonne7057"/>
    <tableColumn id="7099" xr3:uid="{DEF7E0B1-41B2-4BEE-AECB-EE08EBB2A959}" name="Colonne7058"/>
    <tableColumn id="7100" xr3:uid="{EE0927BB-91E7-4AB9-8CA5-2EC7A258D50C}" name="Colonne7059"/>
    <tableColumn id="7101" xr3:uid="{2413D01D-CD14-42B8-BAA5-01771C5DAD92}" name="Colonne7060"/>
    <tableColumn id="7102" xr3:uid="{DE7A7993-1B27-40ED-838E-CAAD212F9E58}" name="Colonne7061"/>
    <tableColumn id="7103" xr3:uid="{9F1F50CD-A904-4B5E-85AA-B5EF076BC3D5}" name="Colonne7062"/>
    <tableColumn id="7104" xr3:uid="{87783F35-3EB7-4316-8C79-60A2FC3A4EB8}" name="Colonne7063"/>
    <tableColumn id="7105" xr3:uid="{7B4CCC7E-81E2-4DE3-B96B-22DA8F88FC29}" name="Colonne7064"/>
    <tableColumn id="7106" xr3:uid="{D34099FE-5296-447C-8DF8-1D0C35B9B713}" name="Colonne7065"/>
    <tableColumn id="7107" xr3:uid="{5742C767-685D-4DD4-99E7-ED8173D8D425}" name="Colonne7066"/>
    <tableColumn id="7108" xr3:uid="{40C4E926-BE6A-4216-A8A2-450FC39B0631}" name="Colonne7067"/>
    <tableColumn id="7109" xr3:uid="{F645B67E-5B21-49C5-89B0-9B955C02A1C2}" name="Colonne7068"/>
    <tableColumn id="7110" xr3:uid="{41F0E480-E780-4E9A-9A90-82D7FBCD52A8}" name="Colonne7069"/>
    <tableColumn id="7111" xr3:uid="{52081F98-1C53-4C62-8E4D-3DEF361B3322}" name="Colonne7070"/>
    <tableColumn id="7112" xr3:uid="{9BE05954-4FF2-40AA-8562-42004165777B}" name="Colonne7071"/>
    <tableColumn id="7113" xr3:uid="{247A67F8-696C-4625-AD9E-3729D56D6F7E}" name="Colonne7072"/>
    <tableColumn id="7114" xr3:uid="{89CA3428-E60E-4E6B-99EF-07003F691BEC}" name="Colonne7073"/>
    <tableColumn id="7115" xr3:uid="{72BE27F7-6A3A-4DAA-A9C6-B1444DDCD380}" name="Colonne7074"/>
    <tableColumn id="7116" xr3:uid="{C6760E27-A25E-4CAE-9599-564F92F03E3A}" name="Colonne7075"/>
    <tableColumn id="7117" xr3:uid="{DCFBBD4E-E754-4BCB-A075-959290E250A9}" name="Colonne7076"/>
    <tableColumn id="7118" xr3:uid="{497E859E-2EFF-40CA-9AA9-FF523D360AF9}" name="Colonne7077"/>
    <tableColumn id="7119" xr3:uid="{9FAD78F0-AD3B-4817-B139-417DFF13D311}" name="Colonne7078"/>
    <tableColumn id="7120" xr3:uid="{4DA48448-1A22-45FE-B66E-2F14D6F6FA82}" name="Colonne7079"/>
    <tableColumn id="7121" xr3:uid="{B8CC3859-5566-46E0-8B12-CBE34C2575EC}" name="Colonne7080"/>
    <tableColumn id="7122" xr3:uid="{F348EB36-F138-452D-9FD7-FC0BACFF6395}" name="Colonne7081"/>
    <tableColumn id="7123" xr3:uid="{735F6B4E-5541-4388-8739-05CDA99EA71D}" name="Colonne7082"/>
    <tableColumn id="7124" xr3:uid="{5AFF2EAF-4E76-4578-B784-EA0E74329CD0}" name="Colonne7083"/>
    <tableColumn id="7125" xr3:uid="{2EC0A8AD-C1BE-4135-A2BE-14C041BAC889}" name="Colonne7084"/>
    <tableColumn id="7126" xr3:uid="{A98CC26B-1556-4BAA-A103-48A9B30D5F17}" name="Colonne7085"/>
    <tableColumn id="7127" xr3:uid="{65766622-4091-4D06-ADFB-82DD67446959}" name="Colonne7086"/>
    <tableColumn id="7128" xr3:uid="{9912CD61-AE9D-4EFF-934E-2084D460B1CD}" name="Colonne7087"/>
    <tableColumn id="7129" xr3:uid="{8ABA19E2-2CE0-4204-8D34-300BA0272B3D}" name="Colonne7088"/>
    <tableColumn id="7130" xr3:uid="{D2DD1475-7F64-4AE6-AEB2-99AA04090D61}" name="Colonne7089"/>
    <tableColumn id="7131" xr3:uid="{98A8FB5B-0B37-4C16-81D3-9986FD740AB8}" name="Colonne7090"/>
    <tableColumn id="7132" xr3:uid="{247C4AAA-E2E0-48BC-9949-964ACDAF7F76}" name="Colonne7091"/>
    <tableColumn id="7133" xr3:uid="{6BE7FFC2-6373-4E38-8E80-26699CB2514C}" name="Colonne7092"/>
    <tableColumn id="7134" xr3:uid="{A1D16A31-820D-4675-8399-13DF05249DFD}" name="Colonne7093"/>
    <tableColumn id="7135" xr3:uid="{3F6C25EA-B32A-44EB-BF16-F7DF12BC75B7}" name="Colonne7094"/>
    <tableColumn id="7136" xr3:uid="{4FDA61B2-B57D-4768-B568-7486F16A64FD}" name="Colonne7095"/>
    <tableColumn id="7137" xr3:uid="{2AD10189-E7A3-4C4C-8C3F-C60D126391DB}" name="Colonne7096"/>
    <tableColumn id="7138" xr3:uid="{C69DE59B-80CC-4220-B545-081745093F8C}" name="Colonne7097"/>
    <tableColumn id="7139" xr3:uid="{D244F578-8F73-4E8C-A04A-0A3F3156C085}" name="Colonne7098"/>
    <tableColumn id="7140" xr3:uid="{77AEF3ED-C7C9-4A03-8C9E-11DED72A78AA}" name="Colonne7099"/>
    <tableColumn id="7141" xr3:uid="{13391461-7030-4418-A286-A21E39EFF5CE}" name="Colonne7100"/>
    <tableColumn id="7142" xr3:uid="{00AE28E3-6D90-4CB8-8905-7E206DE2CFFA}" name="Colonne7101"/>
    <tableColumn id="7143" xr3:uid="{664E8884-E428-4A67-95A3-59864F73A624}" name="Colonne7102"/>
    <tableColumn id="7144" xr3:uid="{F09C1BBD-5C2A-4836-8EDC-8EFC57F8BE30}" name="Colonne7103"/>
    <tableColumn id="7145" xr3:uid="{10B93085-7843-44D1-8AF6-BCDCFF8CDD71}" name="Colonne7104"/>
    <tableColumn id="7146" xr3:uid="{669E3DD7-6151-44A8-9F87-E9C9263A1B0E}" name="Colonne7105"/>
    <tableColumn id="7147" xr3:uid="{FF413EBC-BAF6-4897-9779-B6C2F1CC717F}" name="Colonne7106"/>
    <tableColumn id="7148" xr3:uid="{89CFFA24-FDE0-440B-8044-E519033ACAFA}" name="Colonne7107"/>
    <tableColumn id="7149" xr3:uid="{2955B74B-5C7F-4674-9CD8-4C74F4624D9A}" name="Colonne7108"/>
    <tableColumn id="7150" xr3:uid="{B2C58022-E8C2-43C9-93D3-A2B680289187}" name="Colonne7109"/>
    <tableColumn id="7151" xr3:uid="{F71FC21C-0257-4A37-B862-4C5AF695DFD9}" name="Colonne7110"/>
    <tableColumn id="7152" xr3:uid="{4BB6B252-E5C3-445D-BDD6-1C8B1CF7A01D}" name="Colonne7111"/>
    <tableColumn id="7153" xr3:uid="{366C4FB6-2750-4876-BAA0-4529DC8DB9F0}" name="Colonne7112"/>
    <tableColumn id="7154" xr3:uid="{5FB0E561-633E-4F1B-9892-18FF4029AD94}" name="Colonne7113"/>
    <tableColumn id="7155" xr3:uid="{119E5014-F9AC-41D1-8459-3F701A09FFE0}" name="Colonne7114"/>
    <tableColumn id="7156" xr3:uid="{682443D8-A1BA-4FD7-A489-290FFD6C9A82}" name="Colonne7115"/>
    <tableColumn id="7157" xr3:uid="{6ECF910B-9CFC-4FF0-AA52-45EF89259066}" name="Colonne7116"/>
    <tableColumn id="7158" xr3:uid="{762A7F4E-5691-491E-91EA-13589CB789F4}" name="Colonne7117"/>
    <tableColumn id="7159" xr3:uid="{274A0B20-DB5F-4665-9D69-6D06AA993D2F}" name="Colonne7118"/>
    <tableColumn id="7160" xr3:uid="{B6CBCAE8-9C06-4B3D-BFEF-3AFF7F06449D}" name="Colonne7119"/>
    <tableColumn id="7161" xr3:uid="{AB9C24D0-2E77-4E00-BC68-2248864C2813}" name="Colonne7120"/>
    <tableColumn id="7162" xr3:uid="{7F508BDD-07CE-4555-AE92-6E166038FBDF}" name="Colonne7121"/>
    <tableColumn id="7163" xr3:uid="{51B778F3-C112-4448-9C51-57657B801349}" name="Colonne7122"/>
    <tableColumn id="7164" xr3:uid="{8D5DABA8-11FC-4D01-92B2-AB087B7976FC}" name="Colonne7123"/>
    <tableColumn id="7165" xr3:uid="{1BCFC226-5564-4422-BC54-5F7DA7352E6D}" name="Colonne7124"/>
    <tableColumn id="7166" xr3:uid="{445C5AC5-6291-461F-BEF2-80A7BEC978E5}" name="Colonne7125"/>
    <tableColumn id="7167" xr3:uid="{43B61520-BB2E-4778-9B09-9C13967B27F3}" name="Colonne7126"/>
    <tableColumn id="7168" xr3:uid="{99BA17A9-737B-425D-87CA-912349875A8D}" name="Colonne7127"/>
    <tableColumn id="7169" xr3:uid="{CE531BAB-C326-4871-8DD4-EFF016425574}" name="Colonne7128"/>
    <tableColumn id="7170" xr3:uid="{5C44F948-C102-465E-B57F-77190FB793CA}" name="Colonne7129"/>
    <tableColumn id="7171" xr3:uid="{2E735A97-AB98-4D13-B6F2-1B053377D0DD}" name="Colonne7130"/>
    <tableColumn id="7172" xr3:uid="{0EFB9325-6742-4CF6-9A89-FAC4904DD1AC}" name="Colonne7131"/>
    <tableColumn id="7173" xr3:uid="{06AC6B35-FE8A-401C-B4F8-2F80D7481734}" name="Colonne7132"/>
    <tableColumn id="7174" xr3:uid="{0FCC50C8-C384-4638-BE9C-73577D0D10F3}" name="Colonne7133"/>
    <tableColumn id="7175" xr3:uid="{9BEDC026-3155-4DC6-95C7-04058EE027F0}" name="Colonne7134"/>
    <tableColumn id="7176" xr3:uid="{BB5146E3-6716-4EE2-B88B-70EB77224CF6}" name="Colonne7135"/>
    <tableColumn id="7177" xr3:uid="{0707F305-E687-4351-9982-97F5A31767E0}" name="Colonne7136"/>
    <tableColumn id="7178" xr3:uid="{30D3E96B-1CEA-4131-99BF-20CD16502BCF}" name="Colonne7137"/>
    <tableColumn id="7179" xr3:uid="{95B18BEB-2830-4EB1-8227-339D77A90C7A}" name="Colonne7138"/>
    <tableColumn id="7180" xr3:uid="{7B9A3481-2050-41B4-96B5-820A1CD931C8}" name="Colonne7139"/>
    <tableColumn id="7181" xr3:uid="{B84A4033-AC07-4DCB-8C65-F73A993FF2E1}" name="Colonne7140"/>
    <tableColumn id="7182" xr3:uid="{37FB95DD-C7C1-4B61-9276-51CB5D8AED07}" name="Colonne7141"/>
    <tableColumn id="7183" xr3:uid="{CF1A86E2-FDA1-4F18-9E6C-4BA0742DE702}" name="Colonne7142"/>
    <tableColumn id="7184" xr3:uid="{B394673B-1A1E-4FD3-A38C-85D6C7DD21E8}" name="Colonne7143"/>
    <tableColumn id="7185" xr3:uid="{FB03F14E-0E3F-4F28-A49C-5085448ADDD0}" name="Colonne7144"/>
    <tableColumn id="7186" xr3:uid="{F75733D5-7E98-4710-83A8-E16E247E1FB4}" name="Colonne7145"/>
    <tableColumn id="7187" xr3:uid="{CEDCA3EF-5177-4ADD-9CC6-6ADFC06831E9}" name="Colonne7146"/>
    <tableColumn id="7188" xr3:uid="{351131DD-EEFB-49B1-84E2-6BAC491DFBC6}" name="Colonne7147"/>
    <tableColumn id="7189" xr3:uid="{0F4C7539-CE99-4A7B-9D7A-D54F8EDB517E}" name="Colonne7148"/>
    <tableColumn id="7190" xr3:uid="{C069692F-AA06-4860-AAF9-BAE2C4EDA6BD}" name="Colonne7149"/>
    <tableColumn id="7191" xr3:uid="{EEC8AEF0-CED5-4AAB-B629-218C3FD2F470}" name="Colonne7150"/>
    <tableColumn id="7192" xr3:uid="{789E2A37-1DE8-4D08-BBD6-AAF48855823D}" name="Colonne7151"/>
    <tableColumn id="7193" xr3:uid="{71AA3BDA-9973-4DA0-91A1-D09FC7B534E0}" name="Colonne7152"/>
    <tableColumn id="7194" xr3:uid="{6ED1E074-8DA7-4178-9FFB-427F9161240E}" name="Colonne7153"/>
    <tableColumn id="7195" xr3:uid="{867B4A9E-3280-4091-8316-AC6C380CE935}" name="Colonne7154"/>
    <tableColumn id="7196" xr3:uid="{335D6F42-8163-4EED-B01D-A1379147B588}" name="Colonne7155"/>
    <tableColumn id="7197" xr3:uid="{0E529AE6-F9B1-4BD2-AD5E-582003B46452}" name="Colonne7156"/>
    <tableColumn id="7198" xr3:uid="{12B51EE6-6115-4656-A5A7-1EE3BBBEB59E}" name="Colonne7157"/>
    <tableColumn id="7199" xr3:uid="{695966E2-ECC7-4A63-8D6C-9774278CFB8C}" name="Colonne7158"/>
    <tableColumn id="7200" xr3:uid="{C355F3B5-FFEE-4081-9F80-D48964A4343E}" name="Colonne7159"/>
    <tableColumn id="7201" xr3:uid="{E6E24979-B8C8-4D7B-8FDF-AB467C625754}" name="Colonne7160"/>
    <tableColumn id="7202" xr3:uid="{D56B8503-949B-4F4F-B59D-04A3B4E93E69}" name="Colonne7161"/>
    <tableColumn id="7203" xr3:uid="{24F8E36D-A7E7-49D5-AB94-8273F9BC21BF}" name="Colonne7162"/>
    <tableColumn id="7204" xr3:uid="{B61161A6-4E80-4D18-99AB-EED47CEAFFEF}" name="Colonne7163"/>
    <tableColumn id="7205" xr3:uid="{4E7B441B-8353-450B-907C-FF9B63CA6BF2}" name="Colonne7164"/>
    <tableColumn id="7206" xr3:uid="{CFDF8371-90D1-40E5-948C-D5226ACC0823}" name="Colonne7165"/>
    <tableColumn id="7207" xr3:uid="{9FB540BD-2778-4E34-BAED-933CE26E5B2F}" name="Colonne7166"/>
    <tableColumn id="7208" xr3:uid="{EB416207-19A6-411C-A709-468AABB4E431}" name="Colonne7167"/>
    <tableColumn id="7209" xr3:uid="{770FE7C7-237F-4A65-B08D-2D085F4C8911}" name="Colonne7168"/>
    <tableColumn id="7210" xr3:uid="{EF4A9F30-387B-44A5-B1C8-EBB06D9146CD}" name="Colonne7169"/>
    <tableColumn id="7211" xr3:uid="{1BC8EB50-C6ED-4177-92ED-A759EE6BEC82}" name="Colonne7170"/>
    <tableColumn id="7212" xr3:uid="{44688927-D875-4BBB-8113-674163E59369}" name="Colonne7171"/>
    <tableColumn id="7213" xr3:uid="{8CB50C41-EBE3-4FAF-A5E3-B4DECC920687}" name="Colonne7172"/>
    <tableColumn id="7214" xr3:uid="{E373FC1B-25CC-4509-BE39-35AFDCE567F1}" name="Colonne7173"/>
    <tableColumn id="7215" xr3:uid="{5FA7493E-5D6B-4B13-BA6C-58883625EB31}" name="Colonne7174"/>
    <tableColumn id="7216" xr3:uid="{9FA50FC2-8677-4E7A-B230-282334B1B860}" name="Colonne7175"/>
    <tableColumn id="7217" xr3:uid="{4F9C28C4-D787-4DE6-98FD-91F9FE16BA27}" name="Colonne7176"/>
    <tableColumn id="7218" xr3:uid="{3BAE57F8-693E-40CB-B424-4CAA4D307854}" name="Colonne7177"/>
    <tableColumn id="7219" xr3:uid="{7D4F4611-5522-4985-A5CD-3899FB2CADC8}" name="Colonne7178"/>
    <tableColumn id="7220" xr3:uid="{AF69F1EE-149C-414E-8000-42A148B6BDD8}" name="Colonne7179"/>
    <tableColumn id="7221" xr3:uid="{3D97160A-1E7A-4752-8ED8-01CF64AD34ED}" name="Colonne7180"/>
    <tableColumn id="7222" xr3:uid="{3DED8D8E-6264-4FB6-B40A-02A7DB384A84}" name="Colonne7181"/>
    <tableColumn id="7223" xr3:uid="{1EDB39A8-E357-4366-B72D-1F94DDD54133}" name="Colonne7182"/>
    <tableColumn id="7224" xr3:uid="{7E0AEE59-E039-4E33-9181-DA138C3D9CEA}" name="Colonne7183"/>
    <tableColumn id="7225" xr3:uid="{60EB4077-79EA-402C-BA7B-DEDB4E1F07A0}" name="Colonne7184"/>
    <tableColumn id="7226" xr3:uid="{E1C837A8-33F0-4987-8B51-FA748C57E5DA}" name="Colonne7185"/>
    <tableColumn id="7227" xr3:uid="{9586DDBA-E79D-4BBA-B635-91A8E1B3258D}" name="Colonne7186"/>
    <tableColumn id="7228" xr3:uid="{905B69FC-83FC-46FB-A311-D0ED989DBBFC}" name="Colonne7187"/>
    <tableColumn id="7229" xr3:uid="{C2752AD6-AC82-4303-AD63-535F50CFE54F}" name="Colonne7188"/>
    <tableColumn id="7230" xr3:uid="{1F7B565D-75CE-4E62-8177-DC0ED8EBF512}" name="Colonne7189"/>
    <tableColumn id="7231" xr3:uid="{1E1FD1B8-A4EB-4921-93E6-188F80ABE342}" name="Colonne7190"/>
    <tableColumn id="7232" xr3:uid="{B998A58C-12FB-48A4-862E-B4CA1CBFA3BD}" name="Colonne7191"/>
    <tableColumn id="7233" xr3:uid="{D5F30313-BB32-43B9-A0FF-3E5D08BA168A}" name="Colonne7192"/>
    <tableColumn id="7234" xr3:uid="{37053922-9242-4C8C-91C8-1EA32C4AFFBE}" name="Colonne7193"/>
    <tableColumn id="7235" xr3:uid="{523AED22-71B2-4F4D-80B9-BA5AFC9ADB15}" name="Colonne7194"/>
    <tableColumn id="7236" xr3:uid="{4275E14D-85CC-4CE2-BF02-68263F18C70F}" name="Colonne7195"/>
    <tableColumn id="7237" xr3:uid="{DC5B9A12-A7E7-4199-9227-AC4A191A8F9F}" name="Colonne7196"/>
    <tableColumn id="7238" xr3:uid="{EB02003A-17FA-4D54-A33F-76554581F59A}" name="Colonne7197"/>
    <tableColumn id="7239" xr3:uid="{48A38DAA-A4A7-4F1F-B189-482558FE8CC5}" name="Colonne7198"/>
    <tableColumn id="7240" xr3:uid="{B04A112E-AA1D-4131-9360-0B4EB73C022A}" name="Colonne7199"/>
    <tableColumn id="7241" xr3:uid="{8D56CBD8-4DE1-4B4B-8139-257CE116F552}" name="Colonne7200"/>
    <tableColumn id="7242" xr3:uid="{D4ACDD01-D69D-4A42-8141-405AEAC26596}" name="Colonne7201"/>
    <tableColumn id="7243" xr3:uid="{B9431D69-4F4D-464B-B1F3-C2B473CB3D9F}" name="Colonne7202"/>
    <tableColumn id="7244" xr3:uid="{CD27EFEB-0D7E-432D-9CE9-2CA136B2416D}" name="Colonne7203"/>
    <tableColumn id="7245" xr3:uid="{1F261B46-4BA8-442F-8EB6-980414C32766}" name="Colonne7204"/>
    <tableColumn id="7246" xr3:uid="{2BE8F39E-420F-4C2E-B933-18998F2B273B}" name="Colonne7205"/>
    <tableColumn id="7247" xr3:uid="{802F2833-C8C1-4A43-B39E-681CADC35701}" name="Colonne7206"/>
    <tableColumn id="7248" xr3:uid="{E3613ED3-166D-4BFD-AC68-FB6AA453D041}" name="Colonne7207"/>
    <tableColumn id="7249" xr3:uid="{39E8E1FF-49F8-40BF-A8E8-0CB66B90DA10}" name="Colonne7208"/>
    <tableColumn id="7250" xr3:uid="{6E26127D-C21A-49C4-86B5-3E913D5D9199}" name="Colonne7209"/>
    <tableColumn id="7251" xr3:uid="{714CB4CC-D52B-4489-AD92-B9268CDEEFE8}" name="Colonne7210"/>
    <tableColumn id="7252" xr3:uid="{EFEC8934-D501-469B-AEF0-25D495F60420}" name="Colonne7211"/>
    <tableColumn id="7253" xr3:uid="{D50E5B75-5FE7-405A-827A-C4AE73068EDE}" name="Colonne7212"/>
    <tableColumn id="7254" xr3:uid="{C9F38A57-529F-4248-8CB1-19AE2B79FF8D}" name="Colonne7213"/>
    <tableColumn id="7255" xr3:uid="{47269C5C-FBC2-4972-B14A-542E3C1785BF}" name="Colonne7214"/>
    <tableColumn id="7256" xr3:uid="{81853A52-94CC-4EAD-9556-0BABB87DCD36}" name="Colonne7215"/>
    <tableColumn id="7257" xr3:uid="{AA2EFB59-3355-460D-904B-D107D6EC6F77}" name="Colonne7216"/>
    <tableColumn id="7258" xr3:uid="{A7DC894F-1034-4FDE-9346-C15C90D1B437}" name="Colonne7217"/>
    <tableColumn id="7259" xr3:uid="{FE741537-7B1B-4579-84D8-048DB18B3AE4}" name="Colonne7218"/>
    <tableColumn id="7260" xr3:uid="{0C2C36CE-B68A-4F3B-8E00-8386B4C38875}" name="Colonne7219"/>
    <tableColumn id="7261" xr3:uid="{85A0A948-6743-4AF9-AF7E-2014DE796737}" name="Colonne7220"/>
    <tableColumn id="7262" xr3:uid="{E8B22B6D-403E-40E6-8365-09A9AE14C0A5}" name="Colonne7221"/>
    <tableColumn id="7263" xr3:uid="{88A067E3-A3BA-4949-B376-9454F7E13555}" name="Colonne7222"/>
    <tableColumn id="7264" xr3:uid="{0B49009D-D63F-44B9-9EB2-383F23097E9F}" name="Colonne7223"/>
    <tableColumn id="7265" xr3:uid="{3FE26A19-864B-428A-A088-C04DD1D69318}" name="Colonne7224"/>
    <tableColumn id="7266" xr3:uid="{9818BCCC-203C-473A-8C72-B0FA66965124}" name="Colonne7225"/>
    <tableColumn id="7267" xr3:uid="{9D40FF11-283E-422C-9956-8468B670E422}" name="Colonne7226"/>
    <tableColumn id="7268" xr3:uid="{3807E4F7-7730-4F30-8AE8-DB8AA1A7243B}" name="Colonne7227"/>
    <tableColumn id="7269" xr3:uid="{87E8A90B-0082-4586-ACB2-6FAD225456B0}" name="Colonne7228"/>
    <tableColumn id="7270" xr3:uid="{45092520-89DA-4073-8448-368B82DD153B}" name="Colonne7229"/>
    <tableColumn id="7271" xr3:uid="{479A49DC-C389-4983-A7BB-4A76B4F6D431}" name="Colonne7230"/>
    <tableColumn id="7272" xr3:uid="{FC389F61-F550-4D6B-8DF1-7F762028B195}" name="Colonne7231"/>
    <tableColumn id="7273" xr3:uid="{406D9CF4-D89E-4819-853D-7E5EB6D59E22}" name="Colonne7232"/>
    <tableColumn id="7274" xr3:uid="{9422E01E-21AD-405E-A956-70E54CCE8E84}" name="Colonne7233"/>
    <tableColumn id="7275" xr3:uid="{F2B95156-BAEA-4AF5-A981-D37CB8AB9849}" name="Colonne7234"/>
    <tableColumn id="7276" xr3:uid="{10C8A2FD-4400-4C22-A217-CFE9E6E296B6}" name="Colonne7235"/>
    <tableColumn id="7277" xr3:uid="{A5E66554-3398-440B-8C62-A7036ACAC08D}" name="Colonne7236"/>
    <tableColumn id="7278" xr3:uid="{8523DC18-B30D-44DC-8E90-0DCF4C550CA4}" name="Colonne7237"/>
    <tableColumn id="7279" xr3:uid="{A91C86A5-4E6B-47C5-B330-01CBEC2035BB}" name="Colonne7238"/>
    <tableColumn id="7280" xr3:uid="{852CD713-72C0-42FC-A553-09B0E4B672AF}" name="Colonne7239"/>
    <tableColumn id="7281" xr3:uid="{8733E0CA-3301-4AED-B59E-D520648DB4BD}" name="Colonne7240"/>
    <tableColumn id="7282" xr3:uid="{36E9B4CE-524D-4F2B-8A0F-24EC7F7B36BA}" name="Colonne7241"/>
    <tableColumn id="7283" xr3:uid="{871FF3D5-0470-49D9-BBD9-0D0C1D092269}" name="Colonne7242"/>
    <tableColumn id="7284" xr3:uid="{975B7A0B-0964-4EA6-A068-819703B50345}" name="Colonne7243"/>
    <tableColumn id="7285" xr3:uid="{34782979-E1CE-48D5-BCA9-527F793AD272}" name="Colonne7244"/>
    <tableColumn id="7286" xr3:uid="{A4287B19-9C87-4EE1-92B1-B4DB5A8E893D}" name="Colonne7245"/>
    <tableColumn id="7287" xr3:uid="{196BF7D0-9F43-4B66-BCE2-E5C049D514ED}" name="Colonne7246"/>
    <tableColumn id="7288" xr3:uid="{C888FB2D-0F70-4C2C-B472-DD1DCA0CCB67}" name="Colonne7247"/>
    <tableColumn id="7289" xr3:uid="{2116A29C-5809-41ED-9F5D-13D4285DEEA2}" name="Colonne7248"/>
    <tableColumn id="7290" xr3:uid="{5CCFC612-197A-4B98-8218-F8D2ECEC893B}" name="Colonne7249"/>
    <tableColumn id="7291" xr3:uid="{A7466C87-0AF2-40C6-9A47-158BCD8C61C1}" name="Colonne7250"/>
    <tableColumn id="7292" xr3:uid="{C9BBB1DE-9643-4069-B3BF-5DA3D84B63FB}" name="Colonne7251"/>
    <tableColumn id="7293" xr3:uid="{27EAF5CC-8598-414E-A501-BA87ADDF3C77}" name="Colonne7252"/>
    <tableColumn id="7294" xr3:uid="{B382923F-34C9-4999-AC14-86252C771CAC}" name="Colonne7253"/>
    <tableColumn id="7295" xr3:uid="{5A7E8277-0707-4A09-BF48-FC97AF3BD3FE}" name="Colonne7254"/>
    <tableColumn id="7296" xr3:uid="{715BA8DD-4F53-4EA9-A83C-8151C0FD03E3}" name="Colonne7255"/>
    <tableColumn id="7297" xr3:uid="{3680AFAA-992A-4E7D-8240-16280443516B}" name="Colonne7256"/>
    <tableColumn id="7298" xr3:uid="{5AD8540C-2B7A-407B-BC11-8B5BD2D1F2D8}" name="Colonne7257"/>
    <tableColumn id="7299" xr3:uid="{4EDE6A10-2FE6-4C35-AF7E-3D5E90D655D4}" name="Colonne7258"/>
    <tableColumn id="7300" xr3:uid="{FF798407-ABA6-4FCE-AD52-1157B1CEAFAA}" name="Colonne7259"/>
    <tableColumn id="7301" xr3:uid="{4D06D5A3-E4C0-490A-8A32-CC9F8D5E6324}" name="Colonne7260"/>
    <tableColumn id="7302" xr3:uid="{F20E4679-2AEA-443B-8403-6D86E34FA610}" name="Colonne7261"/>
    <tableColumn id="7303" xr3:uid="{457CD5BE-7428-42BB-8445-A0AD78B2A5E1}" name="Colonne7262"/>
    <tableColumn id="7304" xr3:uid="{C32E9FBE-AFD8-4BD4-A828-FB0D6662747D}" name="Colonne7263"/>
    <tableColumn id="7305" xr3:uid="{DE5CC5EE-2615-46DD-B256-28C403BF69FF}" name="Colonne7264"/>
    <tableColumn id="7306" xr3:uid="{9B30CE52-EF2B-4942-8297-57CCF6A413ED}" name="Colonne7265"/>
    <tableColumn id="7307" xr3:uid="{836F5D8A-5458-43E6-A0B9-C1C664D92E3D}" name="Colonne7266"/>
    <tableColumn id="7308" xr3:uid="{4B2CE072-6786-47AD-AC92-21A2383BDABC}" name="Colonne7267"/>
    <tableColumn id="7309" xr3:uid="{234CCD6E-9EB7-47DE-AB05-568D78635935}" name="Colonne7268"/>
    <tableColumn id="7310" xr3:uid="{C3E311A0-0A2F-4093-870B-2F527F2C93B4}" name="Colonne7269"/>
    <tableColumn id="7311" xr3:uid="{AE302886-034C-4B9B-98CD-D77BA7DCE4AC}" name="Colonne7270"/>
    <tableColumn id="7312" xr3:uid="{91283836-3F64-416F-BCE8-4EB4C5B1BEDF}" name="Colonne7271"/>
    <tableColumn id="7313" xr3:uid="{F9777E5F-3692-4BB7-AA6D-8141B8FE8745}" name="Colonne7272"/>
    <tableColumn id="7314" xr3:uid="{0CB6FDD0-5C85-401C-9488-2FB050927DA7}" name="Colonne7273"/>
    <tableColumn id="7315" xr3:uid="{E3958277-BC0F-4DC9-9A1D-27BF4EDC193C}" name="Colonne7274"/>
    <tableColumn id="7316" xr3:uid="{B9BC4EDB-188A-4E11-9645-6BE18C889C7A}" name="Colonne7275"/>
    <tableColumn id="7317" xr3:uid="{61EC9296-4556-4FCE-8665-C767E5B8DABB}" name="Colonne7276"/>
    <tableColumn id="7318" xr3:uid="{C2B73F9B-8CE1-49BA-B357-AA66D827F9E2}" name="Colonne7277"/>
    <tableColumn id="7319" xr3:uid="{3D628EF1-D2BE-4DCF-8665-A68E313A2B2D}" name="Colonne7278"/>
    <tableColumn id="7320" xr3:uid="{3933F349-74CB-4005-B2D0-819A0D29DB90}" name="Colonne7279"/>
    <tableColumn id="7321" xr3:uid="{F9BB241D-51B0-4326-8F5A-3941FDF11E9A}" name="Colonne7280"/>
    <tableColumn id="7322" xr3:uid="{428F0452-4A75-4F42-9D2F-527C30A4F3CC}" name="Colonne7281"/>
    <tableColumn id="7323" xr3:uid="{9E182DDB-D54B-4CFB-9AEB-4899E546E1F7}" name="Colonne7282"/>
    <tableColumn id="7324" xr3:uid="{3857C180-E4A2-4468-8133-EBBD225D421D}" name="Colonne7283"/>
    <tableColumn id="7325" xr3:uid="{AD19DCF3-2858-423D-B58B-CEE86166B4EB}" name="Colonne7284"/>
    <tableColumn id="7326" xr3:uid="{D8857AF7-0C87-4422-9741-3E41988E6691}" name="Colonne7285"/>
    <tableColumn id="7327" xr3:uid="{AD3A3EF4-944B-4F29-992C-5B4E28E451B2}" name="Colonne7286"/>
    <tableColumn id="7328" xr3:uid="{A95F9A7C-C873-4FBD-8F2D-521F334682F1}" name="Colonne7287"/>
    <tableColumn id="7329" xr3:uid="{3CDBA711-6DB9-47EE-8B01-00C94662916D}" name="Colonne7288"/>
    <tableColumn id="7330" xr3:uid="{55C134CF-7058-4C8C-95DD-A6013DEE7D71}" name="Colonne7289"/>
    <tableColumn id="7331" xr3:uid="{BDD04A4B-08AF-4ABE-B3FB-4548B2B5B7E0}" name="Colonne7290"/>
    <tableColumn id="7332" xr3:uid="{BF63A38E-3885-453E-9814-E7C3B93BDB8E}" name="Colonne7291"/>
    <tableColumn id="7333" xr3:uid="{7DE32BB1-7DDF-4132-9633-1593DB026662}" name="Colonne7292"/>
    <tableColumn id="7334" xr3:uid="{4794E008-5FB0-42D0-8C2B-8C526D51FC39}" name="Colonne7293"/>
    <tableColumn id="7335" xr3:uid="{815BAC95-4522-4744-99BB-5750F5FC822D}" name="Colonne7294"/>
    <tableColumn id="7336" xr3:uid="{D8D1B0F7-5BC2-448F-A506-33F4ECB26928}" name="Colonne7295"/>
    <tableColumn id="7337" xr3:uid="{3FF44518-0207-4F37-8E8B-462825076500}" name="Colonne7296"/>
    <tableColumn id="7338" xr3:uid="{62EB9A2C-47B6-4C1F-ABDC-72D09AF847F4}" name="Colonne7297"/>
    <tableColumn id="7339" xr3:uid="{AAD97F67-4AF0-4C07-89E1-306558558EC4}" name="Colonne7298"/>
    <tableColumn id="7340" xr3:uid="{5CF39556-1356-42FD-9E8D-45BA2B171EE6}" name="Colonne7299"/>
    <tableColumn id="7341" xr3:uid="{DB02E4BD-643E-4969-A7EC-D7791A1332BD}" name="Colonne7300"/>
    <tableColumn id="7342" xr3:uid="{94FEF668-02E8-4A9B-9E76-82D0D22E7AE2}" name="Colonne7301"/>
    <tableColumn id="7343" xr3:uid="{533DD9A9-C256-455E-9EA9-321B93567FFC}" name="Colonne7302"/>
    <tableColumn id="7344" xr3:uid="{7F36C055-E8A7-4A26-8861-8D8B8587FB7F}" name="Colonne7303"/>
    <tableColumn id="7345" xr3:uid="{CD45994C-C216-493E-8163-A82161BBF792}" name="Colonne7304"/>
    <tableColumn id="7346" xr3:uid="{675E422A-8D96-4D5E-BB00-55EEDEBFAB3B}" name="Colonne7305"/>
    <tableColumn id="7347" xr3:uid="{ABF7F2AD-5782-43CF-A240-AD691B425C44}" name="Colonne7306"/>
    <tableColumn id="7348" xr3:uid="{EA437207-DD8B-4869-92FB-41A718ADAF50}" name="Colonne7307"/>
    <tableColumn id="7349" xr3:uid="{C425D56E-24B5-47E4-8CA6-1D2FAAA95F08}" name="Colonne7308"/>
    <tableColumn id="7350" xr3:uid="{D8E70A34-3886-4556-83E5-4E326ED6A5AF}" name="Colonne7309"/>
    <tableColumn id="7351" xr3:uid="{43C6A415-0622-45AF-9919-55C6F608975B}" name="Colonne7310"/>
    <tableColumn id="7352" xr3:uid="{E87BB527-DDC3-47A5-9F2F-4CAA4F0CB93C}" name="Colonne7311"/>
    <tableColumn id="7353" xr3:uid="{6E1EE914-C8E9-4362-8659-05F64FBED569}" name="Colonne7312"/>
    <tableColumn id="7354" xr3:uid="{BDD4E971-60F6-4BE4-9BB0-6E45EF1D087B}" name="Colonne7313"/>
    <tableColumn id="7355" xr3:uid="{CC0E71A8-ED68-4A70-930C-2550021A34B3}" name="Colonne7314"/>
    <tableColumn id="7356" xr3:uid="{5E2755AB-E317-4343-AEFD-516932E771BB}" name="Colonne7315"/>
    <tableColumn id="7357" xr3:uid="{9BFD3FC7-B0F5-4399-BEDC-862573E075BA}" name="Colonne7316"/>
    <tableColumn id="7358" xr3:uid="{C380EDAD-E13C-465E-B822-ECAA6EF0E278}" name="Colonne7317"/>
    <tableColumn id="7359" xr3:uid="{F8C8954E-8A15-4444-BE6A-DB22EDC0DEB8}" name="Colonne7318"/>
    <tableColumn id="7360" xr3:uid="{35682981-3A6D-468F-BBD5-ED0C9046A1EC}" name="Colonne7319"/>
    <tableColumn id="7361" xr3:uid="{001F3F5C-E558-40F5-AF1D-C925089AFEC8}" name="Colonne7320"/>
    <tableColumn id="7362" xr3:uid="{331F4446-D7FF-4055-B357-CCAE4DFBE9D0}" name="Colonne7321"/>
    <tableColumn id="7363" xr3:uid="{CD8AFDD2-7060-4678-9E40-59138C736FE6}" name="Colonne7322"/>
    <tableColumn id="7364" xr3:uid="{BB17D4F9-E217-4DA0-A78A-CC3A3BE7E5C8}" name="Colonne7323"/>
    <tableColumn id="7365" xr3:uid="{37734991-CA5A-479E-A75C-37AB62C32B82}" name="Colonne7324"/>
    <tableColumn id="7366" xr3:uid="{D83C3C78-3436-4B63-91E4-D2D1605B01F9}" name="Colonne7325"/>
    <tableColumn id="7367" xr3:uid="{4C7D94E3-C585-4038-945F-604C248881A3}" name="Colonne7326"/>
    <tableColumn id="7368" xr3:uid="{410CB793-F561-4DC8-ABFE-5709CE1A5AD0}" name="Colonne7327"/>
    <tableColumn id="7369" xr3:uid="{D7073AD3-237A-4350-8785-ABF2906E71EB}" name="Colonne7328"/>
    <tableColumn id="7370" xr3:uid="{6764FF63-EA59-414C-BF06-4085210373A8}" name="Colonne7329"/>
    <tableColumn id="7371" xr3:uid="{D9070F75-B0A0-4649-9277-F0D77A13FAD5}" name="Colonne7330"/>
    <tableColumn id="7372" xr3:uid="{6490F2D1-5CB5-47B7-8C7E-5D2D5D4B36DD}" name="Colonne7331"/>
    <tableColumn id="7373" xr3:uid="{70C70852-9321-4E0C-9F82-A2D209B4F62D}" name="Colonne7332"/>
    <tableColumn id="7374" xr3:uid="{8655E4BC-ED80-4F49-B827-9FAC89D10ABE}" name="Colonne7333"/>
    <tableColumn id="7375" xr3:uid="{FD4A4990-E919-400C-96E6-E9B83D9AC87C}" name="Colonne7334"/>
    <tableColumn id="7376" xr3:uid="{A1D8C341-3518-44A5-ADE3-01D74CEE04ED}" name="Colonne7335"/>
    <tableColumn id="7377" xr3:uid="{0A06F347-CE92-46AA-92AB-372C8EB7D3F9}" name="Colonne7336"/>
    <tableColumn id="7378" xr3:uid="{70233545-59C6-4DF9-868F-82CF0F3C08EE}" name="Colonne7337"/>
    <tableColumn id="7379" xr3:uid="{9F239AC9-8714-45E9-885D-C7CBE99D90FA}" name="Colonne7338"/>
    <tableColumn id="7380" xr3:uid="{AC07E0E5-7E3C-4189-81EB-01B3DBCD6EAE}" name="Colonne7339"/>
    <tableColumn id="7381" xr3:uid="{011A1357-B5B4-4F29-958F-903DB1B55DF6}" name="Colonne7340"/>
    <tableColumn id="7382" xr3:uid="{91590427-1C6F-47AC-B11B-57BD761BB5EF}" name="Colonne7341"/>
    <tableColumn id="7383" xr3:uid="{0F408F5A-302E-4C31-83A9-3F422E8ADB44}" name="Colonne7342"/>
    <tableColumn id="7384" xr3:uid="{16F4C827-7EB0-4583-A42E-45941018E65C}" name="Colonne7343"/>
    <tableColumn id="7385" xr3:uid="{7F40A354-7844-42BF-B204-F64D7AD3B458}" name="Colonne7344"/>
    <tableColumn id="7386" xr3:uid="{F25E488D-D412-454D-AC4D-0E9D024BD3C8}" name="Colonne7345"/>
    <tableColumn id="7387" xr3:uid="{9A1D977C-739F-416A-8CEA-F3E2B1A65EDA}" name="Colonne7346"/>
    <tableColumn id="7388" xr3:uid="{683D1375-D07F-4824-ACBB-2B6E4396E805}" name="Colonne7347"/>
    <tableColumn id="7389" xr3:uid="{D96D3ACC-EF2B-45AA-9DA6-71A23FFE58F9}" name="Colonne7348"/>
    <tableColumn id="7390" xr3:uid="{AF163F85-0371-40A2-B707-6AFA4428A45B}" name="Colonne7349"/>
    <tableColumn id="7391" xr3:uid="{B02C7672-D8A8-4E24-86F4-FE71B7731F54}" name="Colonne7350"/>
    <tableColumn id="7392" xr3:uid="{1F01E2DA-3A94-4155-96C3-84EB97258A88}" name="Colonne7351"/>
    <tableColumn id="7393" xr3:uid="{105335E4-FBC9-49D1-AB23-6F3812999273}" name="Colonne7352"/>
    <tableColumn id="7394" xr3:uid="{D08BD37B-DB06-4BA8-8960-3E796ACE2A94}" name="Colonne7353"/>
    <tableColumn id="7395" xr3:uid="{3C53C0AF-5954-48FD-9887-3749E56DE7A8}" name="Colonne7354"/>
    <tableColumn id="7396" xr3:uid="{EE573052-476F-473E-8DF5-5044C6A31FD9}" name="Colonne7355"/>
    <tableColumn id="7397" xr3:uid="{193F37B2-A772-415D-AF38-61C94D33914B}" name="Colonne7356"/>
    <tableColumn id="7398" xr3:uid="{05E6BA65-ED90-45BC-89DA-CEEEADBDEC72}" name="Colonne7357"/>
    <tableColumn id="7399" xr3:uid="{587CAABB-1CEE-4F32-B626-1EF48C471A24}" name="Colonne7358"/>
    <tableColumn id="7400" xr3:uid="{038A04A7-1277-4D91-B4C6-3D7560441990}" name="Colonne7359"/>
    <tableColumn id="7401" xr3:uid="{AB5193D4-FE80-4FCB-8F8A-2DA8B0CE51D5}" name="Colonne7360"/>
    <tableColumn id="7402" xr3:uid="{F7D48B71-773D-4597-8C6C-84562F1DAA4F}" name="Colonne7361"/>
    <tableColumn id="7403" xr3:uid="{FF42342F-DED4-4E17-81F2-6E4E949FDB5B}" name="Colonne7362"/>
    <tableColumn id="7404" xr3:uid="{8322F0F7-F52E-481C-8B1C-A50AE824FC36}" name="Colonne7363"/>
    <tableColumn id="7405" xr3:uid="{8AD7AC9F-B35E-4A2C-B51E-9FF1A330532D}" name="Colonne7364"/>
    <tableColumn id="7406" xr3:uid="{AA669BFC-ED8E-4B5D-BECC-3652D24E5C86}" name="Colonne7365"/>
    <tableColumn id="7407" xr3:uid="{1B5F3C3E-D0C8-48DD-B8AE-141687EF9680}" name="Colonne7366"/>
    <tableColumn id="7408" xr3:uid="{7462660A-C191-4C08-A72B-CC0293AA83A8}" name="Colonne7367"/>
    <tableColumn id="7409" xr3:uid="{D5884AC6-065E-4694-9AE0-F9D122B74ED0}" name="Colonne7368"/>
    <tableColumn id="7410" xr3:uid="{C4A22770-6B07-4889-8090-4617B570B649}" name="Colonne7369"/>
    <tableColumn id="7411" xr3:uid="{CC1CC625-E625-48F3-BF6C-B2971135F947}" name="Colonne7370"/>
    <tableColumn id="7412" xr3:uid="{1410D364-46B5-4A0B-A0B2-A9CBC8F8073F}" name="Colonne7371"/>
    <tableColumn id="7413" xr3:uid="{785C0FF0-3DA4-4871-8FCB-6587D21F0461}" name="Colonne7372"/>
    <tableColumn id="7414" xr3:uid="{FFF3CC3C-A0EE-4769-B362-4DA58E36C794}" name="Colonne7373"/>
    <tableColumn id="7415" xr3:uid="{E6AF0116-233D-49D8-925B-085DA4E393FE}" name="Colonne7374"/>
    <tableColumn id="7416" xr3:uid="{A8FDE8F9-E148-4D61-BC5B-BF82D23B27D8}" name="Colonne7375"/>
    <tableColumn id="7417" xr3:uid="{174F1281-6D77-457F-B2FB-66E7A6F51290}" name="Colonne7376"/>
    <tableColumn id="7418" xr3:uid="{F2600A49-258D-4FF7-9B09-A1C5771F9639}" name="Colonne7377"/>
    <tableColumn id="7419" xr3:uid="{ABDEF13A-E872-4469-A9AA-1CEC583DECA0}" name="Colonne7378"/>
    <tableColumn id="7420" xr3:uid="{3928EE69-689B-4CCB-989E-359F741C0B18}" name="Colonne7379"/>
    <tableColumn id="7421" xr3:uid="{BCC4E201-61CB-4C3C-B2DC-F70D36F209A6}" name="Colonne7380"/>
    <tableColumn id="7422" xr3:uid="{A5A50FCC-0132-4B9A-BCE4-4D7CF78A01AB}" name="Colonne7381"/>
    <tableColumn id="7423" xr3:uid="{B54E819D-EEF7-43AC-AB87-919FDA0AC695}" name="Colonne7382"/>
    <tableColumn id="7424" xr3:uid="{58027FFB-C0C7-4A1A-AF70-AF2330B364B8}" name="Colonne7383"/>
    <tableColumn id="7425" xr3:uid="{8549D8DB-B36F-42F8-8FDA-36F38BF08DDA}" name="Colonne7384"/>
    <tableColumn id="7426" xr3:uid="{13F37DCE-8341-42A5-AAF0-B477371F8519}" name="Colonne7385"/>
    <tableColumn id="7427" xr3:uid="{9DE39681-752B-43AA-AD77-3A1924A3103F}" name="Colonne7386"/>
    <tableColumn id="7428" xr3:uid="{78E18A71-B18A-4AF3-9A5D-0DF34C2D3E0E}" name="Colonne7387"/>
    <tableColumn id="7429" xr3:uid="{05F76ED3-B3AC-4E8B-A769-60B8E8EFDEE0}" name="Colonne7388"/>
    <tableColumn id="7430" xr3:uid="{5DB47A30-CA47-4BFD-B782-7E83AE16DC06}" name="Colonne7389"/>
    <tableColumn id="7431" xr3:uid="{E81A2433-00B5-4AE2-9A2D-D2E76364BDCD}" name="Colonne7390"/>
    <tableColumn id="7432" xr3:uid="{27D011C3-27B9-4A9B-B4F8-6ABF42869586}" name="Colonne7391"/>
    <tableColumn id="7433" xr3:uid="{3337564F-27F8-4A23-A706-D40B887AAFB8}" name="Colonne7392"/>
    <tableColumn id="7434" xr3:uid="{6E6714FE-45D6-423D-9EBE-A28C74003B35}" name="Colonne7393"/>
    <tableColumn id="7435" xr3:uid="{20E96EA9-50C5-4E2F-99A4-EC7AFE2D9E2B}" name="Colonne7394"/>
    <tableColumn id="7436" xr3:uid="{D7473C90-FCBA-4648-917F-216E9D47A12C}" name="Colonne7395"/>
    <tableColumn id="7437" xr3:uid="{276EDFF0-7692-4D7D-8A68-3882448D6138}" name="Colonne7396"/>
    <tableColumn id="7438" xr3:uid="{8E0F4697-7603-427B-9946-2DC122393E1A}" name="Colonne7397"/>
    <tableColumn id="7439" xr3:uid="{9AFC3AF4-344B-4F53-BD7B-A56E7E795FE8}" name="Colonne7398"/>
    <tableColumn id="7440" xr3:uid="{796B60FD-7D08-4B24-B3B7-4FD64886E311}" name="Colonne7399"/>
    <tableColumn id="7441" xr3:uid="{FD02E461-0C98-4597-BD42-B8D3315DCFE8}" name="Colonne7400"/>
    <tableColumn id="7442" xr3:uid="{DA52C5D5-1762-4682-9856-87959CE5114E}" name="Colonne7401"/>
    <tableColumn id="7443" xr3:uid="{6449F244-5ADB-4DF8-ADA7-08999F782117}" name="Colonne7402"/>
    <tableColumn id="7444" xr3:uid="{3040959A-F20F-4131-8698-9FE9111D2047}" name="Colonne7403"/>
    <tableColumn id="7445" xr3:uid="{01D9CCCA-B27A-4F3D-8F0F-7CDE1AB6EE10}" name="Colonne7404"/>
    <tableColumn id="7446" xr3:uid="{8B901432-1DCF-4773-8219-DD9996545825}" name="Colonne7405"/>
    <tableColumn id="7447" xr3:uid="{180054D2-D382-41A6-AE64-660AA381EA4B}" name="Colonne7406"/>
    <tableColumn id="7448" xr3:uid="{5D687823-36F8-4B20-98F4-D442EC5091FE}" name="Colonne7407"/>
    <tableColumn id="7449" xr3:uid="{126464C7-AE09-4E90-BBAB-784A718A1972}" name="Colonne7408"/>
    <tableColumn id="7450" xr3:uid="{AA7DCD92-BFB9-4F81-B1F5-83354CC92FE1}" name="Colonne7409"/>
    <tableColumn id="7451" xr3:uid="{3E244E66-4D54-4A8F-A3AA-C69EE4A8BC94}" name="Colonne7410"/>
    <tableColumn id="7452" xr3:uid="{68A6E2BD-C039-42E0-B870-1D432D14E487}" name="Colonne7411"/>
    <tableColumn id="7453" xr3:uid="{C6D9D7C1-B928-4247-9FA8-4C2EC8530FF7}" name="Colonne7412"/>
    <tableColumn id="7454" xr3:uid="{23629275-5032-4483-B560-810DAA7FB69E}" name="Colonne7413"/>
    <tableColumn id="7455" xr3:uid="{6B9D56D4-A4A7-4B28-B6E6-BAC60079D74B}" name="Colonne7414"/>
    <tableColumn id="7456" xr3:uid="{36224FF2-3A10-4321-AEFE-5DAD0A5CFE42}" name="Colonne7415"/>
    <tableColumn id="7457" xr3:uid="{74E8017F-0F0C-49DE-88C7-26D38EAC2949}" name="Colonne7416"/>
    <tableColumn id="7458" xr3:uid="{F623B91C-9DA9-4082-9999-BA4B6303D9B0}" name="Colonne7417"/>
    <tableColumn id="7459" xr3:uid="{6CC076F3-A608-4F53-84DC-BDFF66E5F5A5}" name="Colonne7418"/>
    <tableColumn id="7460" xr3:uid="{873B75FD-905D-4997-BFA8-CC950829C750}" name="Colonne7419"/>
    <tableColumn id="7461" xr3:uid="{4376D0CF-7571-4ADD-93FB-0F6C864169F3}" name="Colonne7420"/>
    <tableColumn id="7462" xr3:uid="{A60FF368-9374-424B-AA71-4D8CBDCD1C64}" name="Colonne7421"/>
    <tableColumn id="7463" xr3:uid="{C6DE4459-7B5B-474A-A28D-CE792797BC5F}" name="Colonne7422"/>
    <tableColumn id="7464" xr3:uid="{8FCF5880-C425-4D07-BB9D-89A6C64CCCD1}" name="Colonne7423"/>
    <tableColumn id="7465" xr3:uid="{DCE0297E-A7C9-49C7-B5B4-B96DB79B9AF9}" name="Colonne7424"/>
    <tableColumn id="7466" xr3:uid="{37B8D51F-44FF-477B-895D-6A56412C6174}" name="Colonne7425"/>
    <tableColumn id="7467" xr3:uid="{9002DEB4-8273-4A19-B319-073584108963}" name="Colonne7426"/>
    <tableColumn id="7468" xr3:uid="{ECB7A3A7-B0CD-4D50-B975-100F73A047D0}" name="Colonne7427"/>
    <tableColumn id="7469" xr3:uid="{EF35A18D-975D-4700-8DCC-F4557C26EDF7}" name="Colonne7428"/>
    <tableColumn id="7470" xr3:uid="{4AD6FFA3-5FD1-467D-8BD9-D399C387F18F}" name="Colonne7429"/>
    <tableColumn id="7471" xr3:uid="{BE0E5DCC-0C00-4224-A19E-2DA46C2D4D40}" name="Colonne7430"/>
    <tableColumn id="7472" xr3:uid="{2CE3740C-5981-432B-84AF-C26C66D5B05E}" name="Colonne7431"/>
    <tableColumn id="7473" xr3:uid="{AE219C1D-E8E2-470B-8343-70F06CF3255B}" name="Colonne7432"/>
    <tableColumn id="7474" xr3:uid="{C9032192-A4F1-4525-AE10-8E766C4885C6}" name="Colonne7433"/>
    <tableColumn id="7475" xr3:uid="{75F8C4E1-95B3-479D-9A95-36885EC731CB}" name="Colonne7434"/>
    <tableColumn id="7476" xr3:uid="{3C20A471-5107-48F0-BAC5-B641D4C3DA28}" name="Colonne7435"/>
    <tableColumn id="7477" xr3:uid="{460AB3D7-5F49-489B-A602-B8AC7B03A189}" name="Colonne7436"/>
    <tableColumn id="7478" xr3:uid="{995D7586-6C93-483F-BC9F-E54F691C6B2D}" name="Colonne7437"/>
    <tableColumn id="7479" xr3:uid="{829BF5E6-71CD-41B3-B66A-C472F39B2872}" name="Colonne7438"/>
    <tableColumn id="7480" xr3:uid="{09C47A8A-D0AA-4049-818C-25D4A8DB25FA}" name="Colonne7439"/>
    <tableColumn id="7481" xr3:uid="{754ECE11-06B0-4FD6-A7A0-ED79D143FDF4}" name="Colonne7440"/>
    <tableColumn id="7482" xr3:uid="{E32E19E4-F694-4B12-85E2-E6CB26A30986}" name="Colonne7441"/>
    <tableColumn id="7483" xr3:uid="{4ECBC3EF-7131-4D54-AF6E-0802193E1931}" name="Colonne7442"/>
    <tableColumn id="7484" xr3:uid="{CE8C81F0-A5C7-43C9-AE2E-60A7470D1868}" name="Colonne7443"/>
    <tableColumn id="7485" xr3:uid="{A91E9316-8C33-4030-A7BB-8645EE87DA46}" name="Colonne7444"/>
    <tableColumn id="7486" xr3:uid="{617579D8-1747-4085-8085-1E9C186966F3}" name="Colonne7445"/>
    <tableColumn id="7487" xr3:uid="{BD67D325-6C69-4E87-A31A-DFB678276FD4}" name="Colonne7446"/>
    <tableColumn id="7488" xr3:uid="{E3F56563-D837-42DA-AC2F-3255D91F6005}" name="Colonne7447"/>
    <tableColumn id="7489" xr3:uid="{1CFF2625-3FF6-43DF-B63E-C9A759435AC9}" name="Colonne7448"/>
    <tableColumn id="7490" xr3:uid="{A769C6AC-E16A-4F26-BC7B-F5305582E0DF}" name="Colonne7449"/>
    <tableColumn id="7491" xr3:uid="{ADCAE7F3-45F3-4CE5-8BED-FD1E7603339B}" name="Colonne7450"/>
    <tableColumn id="7492" xr3:uid="{F8AF7659-4B43-40BC-90A2-E344BEBF9893}" name="Colonne7451"/>
    <tableColumn id="7493" xr3:uid="{A78B15B5-3D77-4828-9D58-0C12D7620083}" name="Colonne7452"/>
    <tableColumn id="7494" xr3:uid="{8D5C206A-BB8B-4A9F-BD2A-09320536BA69}" name="Colonne7453"/>
    <tableColumn id="7495" xr3:uid="{C37E4525-33FE-4D39-A468-D6ED55D21E27}" name="Colonne7454"/>
    <tableColumn id="7496" xr3:uid="{1630AA50-E753-4A9B-81DA-49360324B846}" name="Colonne7455"/>
    <tableColumn id="7497" xr3:uid="{3DB9C259-FDD2-4E2D-AC12-989BFADE85FF}" name="Colonne7456"/>
    <tableColumn id="7498" xr3:uid="{96BCC260-4885-48F3-8280-4D25AEECD09B}" name="Colonne7457"/>
    <tableColumn id="7499" xr3:uid="{C87AC6B1-1A3D-4BAB-B85D-706911890F62}" name="Colonne7458"/>
    <tableColumn id="7500" xr3:uid="{7DFAEC0C-BDE7-43FB-B463-1CC9A5F1AC13}" name="Colonne7459"/>
    <tableColumn id="7501" xr3:uid="{29E7D91B-BEBC-4A49-A00B-5DB3DF22E10D}" name="Colonne7460"/>
    <tableColumn id="7502" xr3:uid="{9EA7B075-BD2A-45B4-B1CB-27F00E836F87}" name="Colonne7461"/>
    <tableColumn id="7503" xr3:uid="{35405C32-672F-45E4-9122-F5476A6823FF}" name="Colonne7462"/>
    <tableColumn id="7504" xr3:uid="{CC9FFC83-E260-4AB7-8E0E-67CFDDA71A18}" name="Colonne7463"/>
    <tableColumn id="7505" xr3:uid="{6A2DF962-472F-424E-AB3A-7920A2727B99}" name="Colonne7464"/>
    <tableColumn id="7506" xr3:uid="{C31EF0FB-A82B-4DA7-9AAE-0C547861F4FA}" name="Colonne7465"/>
    <tableColumn id="7507" xr3:uid="{6877D576-D600-4D29-A40D-E03F4D49FC52}" name="Colonne7466"/>
    <tableColumn id="7508" xr3:uid="{F2985593-2244-4C15-AE09-83B402A49958}" name="Colonne7467"/>
    <tableColumn id="7509" xr3:uid="{4CC86DB6-CC12-45E7-91E4-99DB0CA814F2}" name="Colonne7468"/>
    <tableColumn id="7510" xr3:uid="{2D0D089E-EB0B-4F63-B186-E4D517D5AE99}" name="Colonne7469"/>
    <tableColumn id="7511" xr3:uid="{CCCCE3CA-BC75-4A31-B623-5BA152F4A3B0}" name="Colonne7470"/>
    <tableColumn id="7512" xr3:uid="{966E26CF-E2C4-409F-B733-986CB54BF10A}" name="Colonne7471"/>
    <tableColumn id="7513" xr3:uid="{DFF83A33-992B-4B19-B1C9-DD4E3A1DDE32}" name="Colonne7472"/>
    <tableColumn id="7514" xr3:uid="{A1052E31-7E24-4B46-98A5-4C4E13042F33}" name="Colonne7473"/>
    <tableColumn id="7515" xr3:uid="{6E574F1D-D9CC-4492-9DBC-B26783365C5F}" name="Colonne7474"/>
    <tableColumn id="7516" xr3:uid="{BF4BE87C-06EC-425D-981F-CE1D16C4566D}" name="Colonne7475"/>
    <tableColumn id="7517" xr3:uid="{A63E2FC1-5BEE-4B05-BACA-E087FDF610AF}" name="Colonne7476"/>
    <tableColumn id="7518" xr3:uid="{E4D2EA28-CEAB-47EF-AA87-7C2A68A9DFFA}" name="Colonne7477"/>
    <tableColumn id="7519" xr3:uid="{74BBEF7C-0C91-4860-BA45-1731277DD12B}" name="Colonne7478"/>
    <tableColumn id="7520" xr3:uid="{18FEAE4D-EE92-4013-B8A6-C13BFE67D7BF}" name="Colonne7479"/>
    <tableColumn id="7521" xr3:uid="{FB937893-C57E-4A3F-8BEA-7C5014F3B37F}" name="Colonne7480"/>
    <tableColumn id="7522" xr3:uid="{4B8E1ACB-BC82-4C11-B08A-4167DE62C317}" name="Colonne7481"/>
    <tableColumn id="7523" xr3:uid="{1DFC4F05-6498-40FE-BE6F-5B45E37C1346}" name="Colonne7482"/>
    <tableColumn id="7524" xr3:uid="{E311D9AB-E5E7-4C8E-B046-F907301CB38A}" name="Colonne7483"/>
    <tableColumn id="7525" xr3:uid="{FDCBCDD7-2DB9-4151-8216-792786DAE27D}" name="Colonne7484"/>
    <tableColumn id="7526" xr3:uid="{EAC0C820-F2E9-4B7C-B28E-1BF2ADAA80F0}" name="Colonne7485"/>
    <tableColumn id="7527" xr3:uid="{86188414-40F4-4ADA-8A7C-CDFD65C93EFF}" name="Colonne7486"/>
    <tableColumn id="7528" xr3:uid="{DBE985FA-203A-4D1F-8CE9-2E54483AB0A2}" name="Colonne7487"/>
    <tableColumn id="7529" xr3:uid="{92156DCE-B5D1-4A89-84CA-A389C0CBD4B0}" name="Colonne7488"/>
    <tableColumn id="7530" xr3:uid="{944213D7-3B30-49F7-ADC9-F2D0ED543E79}" name="Colonne7489"/>
    <tableColumn id="7531" xr3:uid="{829BB263-8B7C-4A56-B75D-37CD174439C5}" name="Colonne7490"/>
    <tableColumn id="7532" xr3:uid="{8C4720AD-7538-44CE-9F65-17E64349B0EA}" name="Colonne7491"/>
    <tableColumn id="7533" xr3:uid="{9D413C0B-67E1-42B7-A501-3A29302062DA}" name="Colonne7492"/>
    <tableColumn id="7534" xr3:uid="{F0A33AC7-F8C8-4461-98D5-1CA34A5FCB51}" name="Colonne7493"/>
    <tableColumn id="7535" xr3:uid="{BE36D0B4-7168-483E-8BD2-C940F2F03304}" name="Colonne7494"/>
    <tableColumn id="7536" xr3:uid="{1CFAFEE3-F447-4128-B4FA-0B8915A5704E}" name="Colonne7495"/>
    <tableColumn id="7537" xr3:uid="{415027E5-C922-453E-A668-01281AAA34F4}" name="Colonne7496"/>
    <tableColumn id="7538" xr3:uid="{9750337A-10F5-4323-9722-82AFEE9CE72E}" name="Colonne7497"/>
    <tableColumn id="7539" xr3:uid="{B4906CB1-37DA-4F26-8127-969F0A7CDC97}" name="Colonne7498"/>
    <tableColumn id="7540" xr3:uid="{FE141135-2749-4120-BBFF-70F20A306575}" name="Colonne7499"/>
    <tableColumn id="7541" xr3:uid="{B72FC61E-7F1A-4660-B5E7-433054171F54}" name="Colonne7500"/>
    <tableColumn id="7542" xr3:uid="{BFC559C9-1344-4A4E-A430-9BBF07C067AB}" name="Colonne7501"/>
    <tableColumn id="7543" xr3:uid="{B02C19B8-915C-491E-87F0-57A08591FD74}" name="Colonne7502"/>
    <tableColumn id="7544" xr3:uid="{354CE965-FE96-48D7-B57E-8F2A294F92AB}" name="Colonne7503"/>
    <tableColumn id="7545" xr3:uid="{8525CC2F-B973-4EA4-BDB5-C982D914A4D1}" name="Colonne7504"/>
    <tableColumn id="7546" xr3:uid="{D7BFCBDB-990A-4A7B-8B35-F2160DF56114}" name="Colonne7505"/>
    <tableColumn id="7547" xr3:uid="{58448C51-1C9B-43B2-BCE2-EE51DBFC4429}" name="Colonne7506"/>
    <tableColumn id="7548" xr3:uid="{FF707997-FFB0-4FF2-933A-6C39C476ED7A}" name="Colonne7507"/>
    <tableColumn id="7549" xr3:uid="{1DBE4548-FC42-46F6-988D-226FD3362E11}" name="Colonne7508"/>
    <tableColumn id="7550" xr3:uid="{AD6473B5-4480-4984-895F-96F2CEE3A794}" name="Colonne7509"/>
    <tableColumn id="7551" xr3:uid="{8090FF91-263E-41CE-8AB8-2F7C3E4E0053}" name="Colonne7510"/>
    <tableColumn id="7552" xr3:uid="{6216B759-DE8A-46AE-97CD-B8B9881A5441}" name="Colonne7511"/>
    <tableColumn id="7553" xr3:uid="{C1BF5294-E995-4F27-8716-3A5C1F6FD96B}" name="Colonne7512"/>
    <tableColumn id="7554" xr3:uid="{15B86F07-3E6C-418F-89D6-84FC588B4F14}" name="Colonne7513"/>
    <tableColumn id="7555" xr3:uid="{86A3A78D-9D5D-42A3-BBC1-3AEF372E3061}" name="Colonne7514"/>
    <tableColumn id="7556" xr3:uid="{9D339DA7-2670-4C24-B80C-72C39085CFE8}" name="Colonne7515"/>
    <tableColumn id="7557" xr3:uid="{9774B478-123C-4627-AC65-DCA5091F7FA9}" name="Colonne7516"/>
    <tableColumn id="7558" xr3:uid="{80BD68E2-6852-47D4-91FB-1B6631837175}" name="Colonne7517"/>
    <tableColumn id="7559" xr3:uid="{180C2275-AF34-4F68-A090-14326DB4E009}" name="Colonne7518"/>
    <tableColumn id="7560" xr3:uid="{80F40F25-3BF7-4A4A-9C14-F6DD7CE2C103}" name="Colonne7519"/>
    <tableColumn id="7561" xr3:uid="{2D096E48-9092-440E-9121-D988E1DF5971}" name="Colonne7520"/>
    <tableColumn id="7562" xr3:uid="{DCEC0F74-B9AB-4275-87A0-B42A02F5F6D5}" name="Colonne7521"/>
    <tableColumn id="7563" xr3:uid="{6983CD02-7E2F-4788-AAB5-604558E3C1B0}" name="Colonne7522"/>
    <tableColumn id="7564" xr3:uid="{D4B37A85-B312-45B4-9A58-84FA68B2B75E}" name="Colonne7523"/>
    <tableColumn id="7565" xr3:uid="{C2B9257F-A78E-47CD-83A4-978722D203D5}" name="Colonne7524"/>
    <tableColumn id="7566" xr3:uid="{0639B115-E1FA-4296-AE84-0CD4A1A04FB6}" name="Colonne7525"/>
    <tableColumn id="7567" xr3:uid="{71CD2015-601D-404C-AB09-8B3583C2ED90}" name="Colonne7526"/>
    <tableColumn id="7568" xr3:uid="{53E024F5-A754-4A90-A633-4F66F9BA036B}" name="Colonne7527"/>
    <tableColumn id="7569" xr3:uid="{13681C61-50CB-480E-9084-1F71D2888359}" name="Colonne7528"/>
    <tableColumn id="7570" xr3:uid="{13107229-7E63-4D7A-AE9C-46B5C66FDEF0}" name="Colonne7529"/>
    <tableColumn id="7571" xr3:uid="{B6926EBA-D017-4B49-B80C-B2F8CF0FD401}" name="Colonne7530"/>
    <tableColumn id="7572" xr3:uid="{ABCBEAB5-E756-473A-ACAA-0C7758DB2804}" name="Colonne7531"/>
    <tableColumn id="7573" xr3:uid="{14128163-AB81-4B18-B893-65BA4BC48D1D}" name="Colonne7532"/>
    <tableColumn id="7574" xr3:uid="{15F64EA4-D09E-4201-A685-753BDA80D3D4}" name="Colonne7533"/>
    <tableColumn id="7575" xr3:uid="{07B66156-F7FD-4CD6-BA25-7A36675F51A5}" name="Colonne7534"/>
    <tableColumn id="7576" xr3:uid="{AE4278FC-E3DC-4C88-BDBC-C6824F26D98F}" name="Colonne7535"/>
    <tableColumn id="7577" xr3:uid="{D1C2A6C5-4D0D-4695-B836-060B9BE88DD4}" name="Colonne7536"/>
    <tableColumn id="7578" xr3:uid="{A4FDD2D1-EB92-440C-A7FA-DFEBD82A0E2F}" name="Colonne7537"/>
    <tableColumn id="7579" xr3:uid="{DFD5CAEC-E30A-42B4-94F8-AD43CA558B33}" name="Colonne7538"/>
    <tableColumn id="7580" xr3:uid="{DC0278F2-3E0F-4F5A-941B-B64A397FE74D}" name="Colonne7539"/>
    <tableColumn id="7581" xr3:uid="{01E8AFCC-51C2-4EEB-933C-BC6BC578D85F}" name="Colonne7540"/>
    <tableColumn id="7582" xr3:uid="{DBF8B699-2288-4331-9AFB-B0C773511824}" name="Colonne7541"/>
    <tableColumn id="7583" xr3:uid="{129279D3-653E-4C76-9F36-644B7F45F84C}" name="Colonne7542"/>
    <tableColumn id="7584" xr3:uid="{CF0C0309-61E8-406B-AA00-A956F5E6F486}" name="Colonne7543"/>
    <tableColumn id="7585" xr3:uid="{7D2E9C41-C3CC-437E-9CE1-6BDF00B96B8A}" name="Colonne7544"/>
    <tableColumn id="7586" xr3:uid="{7D98C2D6-FF85-4DF8-AA22-23BF42115204}" name="Colonne7545"/>
    <tableColumn id="7587" xr3:uid="{33A5CE4F-B944-4D21-A36F-35FD4E25DAE2}" name="Colonne7546"/>
    <tableColumn id="7588" xr3:uid="{6C80B5B8-62C9-481A-B664-EFCC168A9928}" name="Colonne7547"/>
    <tableColumn id="7589" xr3:uid="{000AE010-5C37-4EA3-9A01-6810F2EF8C02}" name="Colonne7548"/>
    <tableColumn id="7590" xr3:uid="{64E509D2-0FDD-4C19-9F6D-9E5BA0966186}" name="Colonne7549"/>
    <tableColumn id="7591" xr3:uid="{6EA159FA-2E31-4756-84A9-CCE188806313}" name="Colonne7550"/>
    <tableColumn id="7592" xr3:uid="{B213F571-D9BC-430F-91B4-945EADB49A60}" name="Colonne7551"/>
    <tableColumn id="7593" xr3:uid="{4B4C3626-FC28-4F90-8888-AD9B4C0152B4}" name="Colonne7552"/>
    <tableColumn id="7594" xr3:uid="{CEEA1E46-B050-4687-B88F-3625E1AA9270}" name="Colonne7553"/>
    <tableColumn id="7595" xr3:uid="{FE2B8179-424F-4825-A469-2725EEB2BACF}" name="Colonne7554"/>
    <tableColumn id="7596" xr3:uid="{59EA3059-F631-47EA-ACD2-C393BAD0C533}" name="Colonne7555"/>
    <tableColumn id="7597" xr3:uid="{58AC7874-6D1F-4600-B7DE-F00C185D3F2B}" name="Colonne7556"/>
    <tableColumn id="7598" xr3:uid="{AD8CFE76-530E-479B-8239-1DC157E4E465}" name="Colonne7557"/>
    <tableColumn id="7599" xr3:uid="{351FC9CB-62A2-4F2A-927B-3B6B951940BE}" name="Colonne7558"/>
    <tableColumn id="7600" xr3:uid="{E5E51206-936B-43B9-84C0-8EB445E6BE70}" name="Colonne7559"/>
    <tableColumn id="7601" xr3:uid="{D88332C6-BF5E-4A36-8AB7-A325ACFEFC65}" name="Colonne7560"/>
    <tableColumn id="7602" xr3:uid="{0647E1EB-97C9-4D87-AC7B-8973055DEB58}" name="Colonne7561"/>
    <tableColumn id="7603" xr3:uid="{48C378C0-79B1-42FB-9857-D77DCF53E3A2}" name="Colonne7562"/>
    <tableColumn id="7604" xr3:uid="{4D5D5767-0563-46E3-AD9F-3DB923564707}" name="Colonne7563"/>
    <tableColumn id="7605" xr3:uid="{B58F84B1-4C1B-425C-9F56-C3CF174F5E38}" name="Colonne7564"/>
    <tableColumn id="7606" xr3:uid="{6B065D50-6CD1-4C44-8DA6-EB81A4A71493}" name="Colonne7565"/>
    <tableColumn id="7607" xr3:uid="{787194C3-F7AE-4DED-BB59-0BDCB4BD5DAC}" name="Colonne7566"/>
    <tableColumn id="7608" xr3:uid="{F492D794-7C1F-4BA0-81A3-2BA3B8F308ED}" name="Colonne7567"/>
    <tableColumn id="7609" xr3:uid="{A9A376EF-60EF-4103-B7C5-F3EC99422D84}" name="Colonne7568"/>
    <tableColumn id="7610" xr3:uid="{37737AE3-C883-4727-8BF5-845839C17B3E}" name="Colonne7569"/>
    <tableColumn id="7611" xr3:uid="{FE8609BB-8FD6-44E6-8C8D-6C3706966C9F}" name="Colonne7570"/>
    <tableColumn id="7612" xr3:uid="{71C74F0D-792C-49A6-A674-C10BFF16F562}" name="Colonne7571"/>
    <tableColumn id="7613" xr3:uid="{19AB305C-4B21-4CEE-9BF0-637FE3F1812B}" name="Colonne7572"/>
    <tableColumn id="7614" xr3:uid="{55F453F3-E749-43B5-9D3A-F96F9809B63F}" name="Colonne7573"/>
    <tableColumn id="7615" xr3:uid="{6BB29F0B-085E-4068-9B50-C4B51FA867E0}" name="Colonne7574"/>
    <tableColumn id="7616" xr3:uid="{83745E8E-D4C2-4D0D-ACFF-FBAEF50DC371}" name="Colonne7575"/>
    <tableColumn id="7617" xr3:uid="{E00CED0A-DD87-43EA-94F2-472D28D99271}" name="Colonne7576"/>
    <tableColumn id="7618" xr3:uid="{D070BEE2-9691-4911-8D8A-6D4B8C2F92B7}" name="Colonne7577"/>
    <tableColumn id="7619" xr3:uid="{05DC20E2-9195-4449-A15D-15419F32EE7B}" name="Colonne7578"/>
    <tableColumn id="7620" xr3:uid="{2F8C2EE5-B1BA-4CA5-8B03-FE7055F961C5}" name="Colonne7579"/>
    <tableColumn id="7621" xr3:uid="{38667F41-77D7-4032-B88E-B07442CD4C11}" name="Colonne7580"/>
    <tableColumn id="7622" xr3:uid="{C7660A99-7A4C-4BBD-844E-1F7A5291F1A9}" name="Colonne7581"/>
    <tableColumn id="7623" xr3:uid="{6F04A5A9-6CDB-4A09-9C7E-D2A84D2538A6}" name="Colonne7582"/>
    <tableColumn id="7624" xr3:uid="{437F826E-A3AD-49AC-981B-D7FEF8FCB12F}" name="Colonne7583"/>
    <tableColumn id="7625" xr3:uid="{AAD22B32-C1EE-4B16-9CDF-4BFD5EA9D015}" name="Colonne7584"/>
    <tableColumn id="7626" xr3:uid="{5304A064-3B43-4CD3-91F6-6D1E4856AD7E}" name="Colonne7585"/>
    <tableColumn id="7627" xr3:uid="{DA8A446D-E62D-4F76-8ADA-1A9F3A939694}" name="Colonne7586"/>
    <tableColumn id="7628" xr3:uid="{52AC0B0F-8888-4DFB-AC56-5DAD6A86C64E}" name="Colonne7587"/>
    <tableColumn id="7629" xr3:uid="{E65081C7-30AE-4C34-AF5D-158A6B6A4EA0}" name="Colonne7588"/>
    <tableColumn id="7630" xr3:uid="{FC5C3B1D-3DF5-4592-8B11-456A78736E4D}" name="Colonne7589"/>
    <tableColumn id="7631" xr3:uid="{7A69D812-0EF6-408C-BFD4-2C1C6C6B4D11}" name="Colonne7590"/>
    <tableColumn id="7632" xr3:uid="{A164F306-8C47-4C14-B22B-A50A2CD08CA0}" name="Colonne7591"/>
    <tableColumn id="7633" xr3:uid="{7A94A64C-D936-4BD3-8CC6-D1815F82ECA1}" name="Colonne7592"/>
    <tableColumn id="7634" xr3:uid="{E3049096-01A5-4825-9697-3C992EC04988}" name="Colonne7593"/>
    <tableColumn id="7635" xr3:uid="{0F480BF3-24B5-4F6C-983E-3EAF9B5E6649}" name="Colonne7594"/>
    <tableColumn id="7636" xr3:uid="{BF673107-5E79-46A2-9B71-58E397B078EF}" name="Colonne7595"/>
    <tableColumn id="7637" xr3:uid="{6818B5A2-2BAA-4EF3-B1B5-BD419A972322}" name="Colonne7596"/>
    <tableColumn id="7638" xr3:uid="{426CD09B-7B62-4530-8305-0A5ACD7E55C8}" name="Colonne7597"/>
    <tableColumn id="7639" xr3:uid="{189385A7-8B75-41F4-ADF6-A0443F75D307}" name="Colonne7598"/>
    <tableColumn id="7640" xr3:uid="{1C8A9EAE-962D-40BC-AA9C-F15DE58A12FA}" name="Colonne7599"/>
    <tableColumn id="7641" xr3:uid="{C838FA96-1718-4016-9EAB-8491B14ABFF9}" name="Colonne7600"/>
    <tableColumn id="7642" xr3:uid="{99A9C30D-6CF8-42A8-B3A0-1EFFFB9DA046}" name="Colonne7601"/>
    <tableColumn id="7643" xr3:uid="{E093A139-C9C2-40F6-A9CB-87A0313539BC}" name="Colonne7602"/>
    <tableColumn id="7644" xr3:uid="{68A87B2A-6BE8-42EA-AD5A-D821C6900ABC}" name="Colonne7603"/>
    <tableColumn id="7645" xr3:uid="{257511D4-58CA-4E34-9D46-C7E6226D059F}" name="Colonne7604"/>
    <tableColumn id="7646" xr3:uid="{D613D1C6-7FEC-4579-8A31-8E54BEB3B01C}" name="Colonne7605"/>
    <tableColumn id="7647" xr3:uid="{758FF8F9-370F-4713-96B4-86CC579C5C0F}" name="Colonne7606"/>
    <tableColumn id="7648" xr3:uid="{6C9EFE32-676C-4247-8899-35290019A01D}" name="Colonne7607"/>
    <tableColumn id="7649" xr3:uid="{0C6E1BA4-08AB-442B-9137-C1FEF8D3E754}" name="Colonne7608"/>
    <tableColumn id="7650" xr3:uid="{5AEAB5CC-0DC6-4F22-B389-B417F7E0BAF6}" name="Colonne7609"/>
    <tableColumn id="7651" xr3:uid="{B4CD8BB0-46F7-4843-B029-C21F2557B8AA}" name="Colonne7610"/>
    <tableColumn id="7652" xr3:uid="{E2957129-9124-48A5-967A-A39106BBD0B5}" name="Colonne7611"/>
    <tableColumn id="7653" xr3:uid="{9427F1A5-DC55-42CE-A8F5-A78711BAD39E}" name="Colonne7612"/>
    <tableColumn id="7654" xr3:uid="{E9DB483C-9B76-4C76-8346-31023E877242}" name="Colonne7613"/>
    <tableColumn id="7655" xr3:uid="{853EC906-8CDE-42DC-B45C-4BE38C9E93DD}" name="Colonne7614"/>
    <tableColumn id="7656" xr3:uid="{3994D1EE-4300-4EA9-846B-97B13DF6D9CA}" name="Colonne7615"/>
    <tableColumn id="7657" xr3:uid="{D5F11567-1CD7-4B7F-A2C1-F8AA37348A38}" name="Colonne7616"/>
    <tableColumn id="7658" xr3:uid="{8D5A8DA7-D3A4-49D8-AAA8-60CC845EA582}" name="Colonne7617"/>
    <tableColumn id="7659" xr3:uid="{F440A12F-B00F-4363-977D-BD5BEDEC3345}" name="Colonne7618"/>
    <tableColumn id="7660" xr3:uid="{417197FD-9FAE-465C-B909-B95C6A5F33EF}" name="Colonne7619"/>
    <tableColumn id="7661" xr3:uid="{59A61F48-21A4-41B7-A7F6-CEACBE6940F9}" name="Colonne7620"/>
    <tableColumn id="7662" xr3:uid="{3E0A1432-C4FA-45D8-B064-0BB4CB9EC446}" name="Colonne7621"/>
    <tableColumn id="7663" xr3:uid="{96CCAD12-9C97-4BBF-BD49-A9D4D979C021}" name="Colonne7622"/>
    <tableColumn id="7664" xr3:uid="{F1EA4691-A3BA-4ED3-A311-2D3C0536792E}" name="Colonne7623"/>
    <tableColumn id="7665" xr3:uid="{9DDC6D0F-5B74-4D82-BE88-F9198C4FF6C1}" name="Colonne7624"/>
    <tableColumn id="7666" xr3:uid="{32DE2AD2-1CA4-4EBD-8BBE-8973B888E3E1}" name="Colonne7625"/>
    <tableColumn id="7667" xr3:uid="{0E11D5EB-9F0B-44BD-97C9-C536FDC176F3}" name="Colonne7626"/>
    <tableColumn id="7668" xr3:uid="{8C75FB89-C304-4516-8400-D154CBB26635}" name="Colonne7627"/>
    <tableColumn id="7669" xr3:uid="{5A997ABD-294B-4407-886E-C9B69FB303CD}" name="Colonne7628"/>
    <tableColumn id="7670" xr3:uid="{D713BF17-91B8-4471-BA03-825FEE808D69}" name="Colonne7629"/>
    <tableColumn id="7671" xr3:uid="{20B1D694-34CF-4D10-BC65-4D497EAA3E9C}" name="Colonne7630"/>
    <tableColumn id="7672" xr3:uid="{BD81F512-D5C7-4C5F-8806-E707C3BE5176}" name="Colonne7631"/>
    <tableColumn id="7673" xr3:uid="{5EB27DAB-0B0F-4E14-9792-32E177B62B46}" name="Colonne7632"/>
    <tableColumn id="7674" xr3:uid="{2E56B037-57D6-46D3-AE6F-48B90CA37573}" name="Colonne7633"/>
    <tableColumn id="7675" xr3:uid="{CBA090C5-2634-4B3B-BE62-24EB79481F87}" name="Colonne7634"/>
    <tableColumn id="7676" xr3:uid="{5550FD6C-6107-43A9-B6F3-376E5A3832BB}" name="Colonne7635"/>
    <tableColumn id="7677" xr3:uid="{B745BCFF-A5E7-4EBF-9C56-3A73B6AB5A1B}" name="Colonne7636"/>
    <tableColumn id="7678" xr3:uid="{0850BA9C-7116-49BE-841D-2D615BDD160C}" name="Colonne7637"/>
    <tableColumn id="7679" xr3:uid="{0D94F5C4-3C26-4CF5-9E44-2725EC337AF0}" name="Colonne7638"/>
    <tableColumn id="7680" xr3:uid="{EB5D12C0-366A-4B11-98E7-7CEF28811BC5}" name="Colonne7639"/>
    <tableColumn id="7681" xr3:uid="{0FEAADB1-C3EA-4854-8158-AC6FD90A42C8}" name="Colonne7640"/>
    <tableColumn id="7682" xr3:uid="{82366BB6-50FD-49CC-98E8-33463E8B90FC}" name="Colonne7641"/>
    <tableColumn id="7683" xr3:uid="{A15E709C-D3B4-4BF0-A726-7AB7C2CA7832}" name="Colonne7642"/>
    <tableColumn id="7684" xr3:uid="{2BAAC5AB-AE24-47C0-B2C1-A4056018DE92}" name="Colonne7643"/>
    <tableColumn id="7685" xr3:uid="{49CE2A58-E942-4C79-8DD5-104EA40808D3}" name="Colonne7644"/>
    <tableColumn id="7686" xr3:uid="{4E8B2898-F3B5-4A37-A4F2-006283292C70}" name="Colonne7645"/>
    <tableColumn id="7687" xr3:uid="{CB505A85-3432-462E-910C-98D228987292}" name="Colonne7646"/>
    <tableColumn id="7688" xr3:uid="{8030FEA3-160F-45CB-9873-C9160D340412}" name="Colonne7647"/>
    <tableColumn id="7689" xr3:uid="{33597961-7197-49CA-86A0-A8B337C534E7}" name="Colonne7648"/>
    <tableColumn id="7690" xr3:uid="{BB4258E2-4FE6-455A-B73D-9E4A17CDECDB}" name="Colonne7649"/>
    <tableColumn id="7691" xr3:uid="{164DB21A-CDC8-4C9D-8F80-C4A7AEA71BE8}" name="Colonne7650"/>
    <tableColumn id="7692" xr3:uid="{1CC7E9A1-76F5-4F42-B2C8-ECF9AC5EA686}" name="Colonne7651"/>
    <tableColumn id="7693" xr3:uid="{BA07DA73-4154-4A47-B97F-DA37715AEDA5}" name="Colonne7652"/>
    <tableColumn id="7694" xr3:uid="{7248B704-8694-4935-8913-808CF1BC6190}" name="Colonne7653"/>
    <tableColumn id="7695" xr3:uid="{0F1EDF2F-9DBD-42EF-8CCC-B3BF2F14ABFE}" name="Colonne7654"/>
    <tableColumn id="7696" xr3:uid="{B14CF91A-CF13-4ACC-95AF-79E4714748B3}" name="Colonne7655"/>
    <tableColumn id="7697" xr3:uid="{09AEA21A-E9DA-4D92-89B1-42DAF3D62B83}" name="Colonne7656"/>
    <tableColumn id="7698" xr3:uid="{21B7B54E-72FD-4D11-A4E5-8E954A760BFE}" name="Colonne7657"/>
    <tableColumn id="7699" xr3:uid="{F23EF43C-F974-4FF8-95F1-14CF5CC47AC7}" name="Colonne7658"/>
    <tableColumn id="7700" xr3:uid="{C475C268-E2F2-4826-B15F-3966E9BD8278}" name="Colonne7659"/>
    <tableColumn id="7701" xr3:uid="{B91739E1-939B-41AD-9CDA-02C34734E32D}" name="Colonne7660"/>
    <tableColumn id="7702" xr3:uid="{DD1305D4-4268-4719-A650-AB94A627AD2E}" name="Colonne7661"/>
    <tableColumn id="7703" xr3:uid="{49FCA519-ADAF-4648-B298-D9B939D552D7}" name="Colonne7662"/>
    <tableColumn id="7704" xr3:uid="{58A9723A-4E40-4E6E-B3CF-1F577A2B024E}" name="Colonne7663"/>
    <tableColumn id="7705" xr3:uid="{004B4585-F670-4CED-BD22-05C2E4BB0CF2}" name="Colonne7664"/>
    <tableColumn id="7706" xr3:uid="{F5129DBB-9C97-4E08-BC92-165DA325A7E9}" name="Colonne7665"/>
    <tableColumn id="7707" xr3:uid="{D8BF20B7-4E89-40BD-A6C5-642CE3B277AB}" name="Colonne7666"/>
    <tableColumn id="7708" xr3:uid="{3B12E55D-628E-4455-B4FC-10F41C85147E}" name="Colonne7667"/>
    <tableColumn id="7709" xr3:uid="{CB1EC6CF-F445-418E-BE4A-C7D3EC31346E}" name="Colonne7668"/>
    <tableColumn id="7710" xr3:uid="{CCF1025A-C696-44D1-9EDA-87430ECA3C13}" name="Colonne7669"/>
    <tableColumn id="7711" xr3:uid="{B0241153-AC12-46D5-89C0-679171125821}" name="Colonne7670"/>
    <tableColumn id="7712" xr3:uid="{0FB480F7-6713-4295-A3E1-7F392DD9F1CB}" name="Colonne7671"/>
    <tableColumn id="7713" xr3:uid="{C5E713F3-0D02-4D6C-9211-C79A2553FA78}" name="Colonne7672"/>
    <tableColumn id="7714" xr3:uid="{97CB9B8B-1501-4C6A-9825-CE6983876D14}" name="Colonne7673"/>
    <tableColumn id="7715" xr3:uid="{3395E55A-0DB8-4DCD-89BA-74ADCA883A65}" name="Colonne7674"/>
    <tableColumn id="7716" xr3:uid="{E8D16644-10E5-4943-8F5F-0BB001B45E22}" name="Colonne7675"/>
    <tableColumn id="7717" xr3:uid="{B9FA12B5-0DE8-4282-9F95-971255A5E1B6}" name="Colonne7676"/>
    <tableColumn id="7718" xr3:uid="{D34D18C6-6E0A-4A05-B188-53AD6E26DF70}" name="Colonne7677"/>
    <tableColumn id="7719" xr3:uid="{7FE14954-10A2-49F0-8180-67F671AA2D7B}" name="Colonne7678"/>
    <tableColumn id="7720" xr3:uid="{75187E8E-7096-4EE1-AF45-1AF6CEC2267F}" name="Colonne7679"/>
    <tableColumn id="7721" xr3:uid="{387B40F6-C7FF-4EFC-9136-25B5A1D583C5}" name="Colonne7680"/>
    <tableColumn id="7722" xr3:uid="{AC16ABBA-FD3A-4E3C-B764-1F7A70242A50}" name="Colonne7681"/>
    <tableColumn id="7723" xr3:uid="{1BBD0539-EEA1-4F71-B76D-48BCF4876E57}" name="Colonne7682"/>
    <tableColumn id="7724" xr3:uid="{F94C795E-14F6-4E2D-B175-DB05E4A0F7A6}" name="Colonne7683"/>
    <tableColumn id="7725" xr3:uid="{071656FF-1AF0-4DB8-B7CD-68A7F472EF4F}" name="Colonne7684"/>
    <tableColumn id="7726" xr3:uid="{2D39848D-AEE1-4068-818A-6F747B5D84BA}" name="Colonne7685"/>
    <tableColumn id="7727" xr3:uid="{40EBEDC6-2E28-4C28-B52A-86AB587B6070}" name="Colonne7686"/>
    <tableColumn id="7728" xr3:uid="{39BA49AD-C375-4078-AA1F-4F78271B2881}" name="Colonne7687"/>
    <tableColumn id="7729" xr3:uid="{A44B78B5-FA1C-44DD-B1F2-6EC92B51FB8B}" name="Colonne7688"/>
    <tableColumn id="7730" xr3:uid="{9DF10DEA-1712-4F00-9615-6625F9C287D5}" name="Colonne7689"/>
    <tableColumn id="7731" xr3:uid="{2FCA0E07-9576-4FBA-9960-974180C24DAB}" name="Colonne7690"/>
    <tableColumn id="7732" xr3:uid="{A30CA099-1AB8-43FE-93E2-689EA6F825A3}" name="Colonne7691"/>
    <tableColumn id="7733" xr3:uid="{FE9E62CE-6F4C-4D3D-971B-0A7ACFE44B89}" name="Colonne7692"/>
    <tableColumn id="7734" xr3:uid="{34F419C7-4F7A-4561-BE05-03786057064E}" name="Colonne7693"/>
    <tableColumn id="7735" xr3:uid="{CCA5884E-09E3-4577-9F47-9CAB27FD5758}" name="Colonne7694"/>
    <tableColumn id="7736" xr3:uid="{F76AD4E0-7CC9-4E10-87DE-65A17E97E29E}" name="Colonne7695"/>
    <tableColumn id="7737" xr3:uid="{F60A604F-07B0-47C0-B843-7CD80EB9C145}" name="Colonne7696"/>
    <tableColumn id="7738" xr3:uid="{74D309BC-75DA-46FC-AC2B-FACF6436CC6A}" name="Colonne7697"/>
    <tableColumn id="7739" xr3:uid="{7B0319CF-225D-406E-B713-E9FA1D07EBF5}" name="Colonne7698"/>
    <tableColumn id="7740" xr3:uid="{480DF724-6972-43AA-B7BC-CD056040ADCE}" name="Colonne7699"/>
    <tableColumn id="7741" xr3:uid="{68BE32DE-6FE0-4B23-A911-64E1FD00A4B0}" name="Colonne7700"/>
    <tableColumn id="7742" xr3:uid="{EB51BE71-888B-4563-8170-5EC0E40A19D9}" name="Colonne7701"/>
    <tableColumn id="7743" xr3:uid="{C3B2B0BB-9BF0-422B-8190-5D28983ACA60}" name="Colonne7702"/>
    <tableColumn id="7744" xr3:uid="{21DC59D4-3A87-475E-82CB-D7E73D8B8C84}" name="Colonne7703"/>
    <tableColumn id="7745" xr3:uid="{B0F40580-BCA9-4FDC-9D3A-D3F1D9267BC7}" name="Colonne7704"/>
    <tableColumn id="7746" xr3:uid="{1024F5A3-0D81-4E7B-A119-51CA1C788DC9}" name="Colonne7705"/>
    <tableColumn id="7747" xr3:uid="{285FBE3B-949A-40C7-BEA5-70BC9A04196E}" name="Colonne7706"/>
    <tableColumn id="7748" xr3:uid="{D457CDC3-D3AF-4ACB-A09E-B3F76801C548}" name="Colonne7707"/>
    <tableColumn id="7749" xr3:uid="{D75614AD-4095-4275-A51E-CD132D0BBCA3}" name="Colonne7708"/>
    <tableColumn id="7750" xr3:uid="{AA6F3D52-0188-4E91-A18A-01A3557E1EF8}" name="Colonne7709"/>
    <tableColumn id="7751" xr3:uid="{7C5263C9-23A6-4C00-B50F-1EF15E336101}" name="Colonne7710"/>
    <tableColumn id="7752" xr3:uid="{20CB63B8-BECE-49A7-8DB5-64C333FEBAB6}" name="Colonne7711"/>
    <tableColumn id="7753" xr3:uid="{007899EC-DD20-4C99-8800-37BA0A7C1EF7}" name="Colonne7712"/>
    <tableColumn id="7754" xr3:uid="{C15296A5-C693-4662-ABC2-C5BEB902F273}" name="Colonne7713"/>
    <tableColumn id="7755" xr3:uid="{CD153DF7-E9B5-4F33-AB5A-F5959EECEB75}" name="Colonne7714"/>
    <tableColumn id="7756" xr3:uid="{FFC75938-1650-4563-ADFB-F7C605D57CB7}" name="Colonne7715"/>
    <tableColumn id="7757" xr3:uid="{B7816357-051A-40DF-904A-85743110352D}" name="Colonne7716"/>
    <tableColumn id="7758" xr3:uid="{CD016275-B614-4BD4-B61B-4918CE6D584E}" name="Colonne7717"/>
    <tableColumn id="7759" xr3:uid="{96A2BCA0-695E-465A-BA23-2A1A58B639B5}" name="Colonne7718"/>
    <tableColumn id="7760" xr3:uid="{3BAFDCA2-C889-49F6-9CB2-C3FE6876E040}" name="Colonne7719"/>
    <tableColumn id="7761" xr3:uid="{5B19F5F6-A84E-45C3-834D-F6435E03DF9F}" name="Colonne7720"/>
    <tableColumn id="7762" xr3:uid="{5CA18596-E7E1-423D-B87B-E870BEED9A3C}" name="Colonne7721"/>
    <tableColumn id="7763" xr3:uid="{1456CE88-B67F-4644-B04C-92461632ADD5}" name="Colonne7722"/>
    <tableColumn id="7764" xr3:uid="{7CE10201-B3D4-4693-9F43-029397BF1F38}" name="Colonne7723"/>
    <tableColumn id="7765" xr3:uid="{26BFC070-E4EB-42D6-BCB8-6E8CE42C4B44}" name="Colonne7724"/>
    <tableColumn id="7766" xr3:uid="{88BDBC58-1E9F-43FD-A290-B036A912ED3C}" name="Colonne7725"/>
    <tableColumn id="7767" xr3:uid="{78E4D253-8D9D-4E28-BB95-3BB8669E23C7}" name="Colonne7726"/>
    <tableColumn id="7768" xr3:uid="{9F795F0C-D9B7-49F3-A236-A786ADF47918}" name="Colonne7727"/>
    <tableColumn id="7769" xr3:uid="{60A6A7A3-AEB9-4C58-92F2-6267D66A78B3}" name="Colonne7728"/>
    <tableColumn id="7770" xr3:uid="{A4CE9C55-4AB0-41E7-B49E-93E099D9D5BA}" name="Colonne7729"/>
    <tableColumn id="7771" xr3:uid="{1B01256D-8737-46F3-8910-F185F57C45D7}" name="Colonne7730"/>
    <tableColumn id="7772" xr3:uid="{241EA82E-92D0-44D2-9C52-F4D5D2F5879B}" name="Colonne7731"/>
    <tableColumn id="7773" xr3:uid="{B3B3F352-9424-4F42-AC07-324423EDC39D}" name="Colonne7732"/>
    <tableColumn id="7774" xr3:uid="{69B0A619-5197-4283-AF29-2A0D6AF441FC}" name="Colonne7733"/>
    <tableColumn id="7775" xr3:uid="{3D30B8DB-2E49-4819-A6C9-D84ED7768920}" name="Colonne7734"/>
    <tableColumn id="7776" xr3:uid="{34392503-0E5F-45D2-A66E-AF13AC4E0AEC}" name="Colonne7735"/>
    <tableColumn id="7777" xr3:uid="{FD96689D-A81D-47E2-982B-19574BA3CE8B}" name="Colonne7736"/>
    <tableColumn id="7778" xr3:uid="{D0C329C1-E67A-49DE-89F2-462060E4E096}" name="Colonne7737"/>
    <tableColumn id="7779" xr3:uid="{90A91529-5610-4FA7-BA66-C71E9EE041A5}" name="Colonne7738"/>
    <tableColumn id="7780" xr3:uid="{6FD33C56-141C-4D06-822C-AA305E1034DE}" name="Colonne7739"/>
    <tableColumn id="7781" xr3:uid="{C22764A1-605F-4948-A6F8-C7D4171FAFC3}" name="Colonne7740"/>
    <tableColumn id="7782" xr3:uid="{5D3345D0-FDE7-4183-9E46-E6C7BB0CDE62}" name="Colonne7741"/>
    <tableColumn id="7783" xr3:uid="{FF20EAF8-1E4A-429B-81E0-C74F124A4691}" name="Colonne7742"/>
    <tableColumn id="7784" xr3:uid="{1BB9E3A6-CDFC-4F9D-B3A6-9DC819257FF0}" name="Colonne7743"/>
    <tableColumn id="7785" xr3:uid="{5EC951E9-F500-45B4-A8F7-72109E8D726E}" name="Colonne7744"/>
    <tableColumn id="7786" xr3:uid="{38A0C004-8327-478C-8D30-7ABC36FD5CA1}" name="Colonne7745"/>
    <tableColumn id="7787" xr3:uid="{6C1317DC-5442-4661-8D70-543BC4CF11F5}" name="Colonne7746"/>
    <tableColumn id="7788" xr3:uid="{C48B66A4-0EE7-4A00-8661-8304BEE0B538}" name="Colonne7747"/>
    <tableColumn id="7789" xr3:uid="{B9B5F4A4-CA69-42B3-A764-486DA8F57FEE}" name="Colonne7748"/>
    <tableColumn id="7790" xr3:uid="{48A0AC09-F1F5-47C2-811B-7CC72F166BE1}" name="Colonne7749"/>
    <tableColumn id="7791" xr3:uid="{2E1C2A23-7A16-41A5-B4DB-03353F9A86A1}" name="Colonne7750"/>
    <tableColumn id="7792" xr3:uid="{DDEC06DF-EF7F-450A-82A2-383B335DDC4E}" name="Colonne7751"/>
    <tableColumn id="7793" xr3:uid="{B512A4DA-CDCD-45A5-BED2-88F3A76EB4E4}" name="Colonne7752"/>
    <tableColumn id="7794" xr3:uid="{A601895C-62E7-40B2-A57B-6E0EA3997233}" name="Colonne7753"/>
    <tableColumn id="7795" xr3:uid="{F984D375-2F69-46F5-B8DB-DA1DC4949342}" name="Colonne7754"/>
    <tableColumn id="7796" xr3:uid="{77C18F0C-0FA1-4F70-BDBC-FE54AEA0688E}" name="Colonne7755"/>
    <tableColumn id="7797" xr3:uid="{604E408F-C3A4-444A-A7A7-5F855430155F}" name="Colonne7756"/>
    <tableColumn id="7798" xr3:uid="{D0E5E16A-E059-4326-AEA1-8A6D1C054E95}" name="Colonne7757"/>
    <tableColumn id="7799" xr3:uid="{92977680-26A9-4238-8BA6-32714A1ADF80}" name="Colonne7758"/>
    <tableColumn id="7800" xr3:uid="{C61E883B-78B2-4684-9C50-B9D5A5FD8812}" name="Colonne7759"/>
    <tableColumn id="7801" xr3:uid="{9429138D-FD3B-4539-A652-0B373C7B82DB}" name="Colonne7760"/>
    <tableColumn id="7802" xr3:uid="{32DA57DC-E90E-48F5-9B4A-7216282D6108}" name="Colonne7761"/>
    <tableColumn id="7803" xr3:uid="{D59241D7-A3DA-4F06-9F1F-805B1233C968}" name="Colonne7762"/>
    <tableColumn id="7804" xr3:uid="{5E6C00B5-E050-4BDD-8CDB-F0BBD1106C39}" name="Colonne7763"/>
    <tableColumn id="7805" xr3:uid="{B830D403-D9D4-4B66-B41B-701882361EED}" name="Colonne7764"/>
    <tableColumn id="7806" xr3:uid="{5544DB7C-B6F1-42A1-98B2-DB03EBF1960B}" name="Colonne7765"/>
    <tableColumn id="7807" xr3:uid="{06487DDF-808B-4A09-A8FE-36B0C053163F}" name="Colonne7766"/>
    <tableColumn id="7808" xr3:uid="{4B5F2C32-D2E0-4167-A8A5-8D81ED28B057}" name="Colonne7767"/>
    <tableColumn id="7809" xr3:uid="{C421F9DC-B9E8-422F-9EBD-2A44625C34A0}" name="Colonne7768"/>
    <tableColumn id="7810" xr3:uid="{DA0B6644-9A35-47BE-B7AA-730859E41C07}" name="Colonne7769"/>
    <tableColumn id="7811" xr3:uid="{3DE037BA-1454-4F8C-8095-DA3AC3C7F6A6}" name="Colonne7770"/>
    <tableColumn id="7812" xr3:uid="{9E3BE4B2-C98A-43F5-97E5-9F8FAF7D7434}" name="Colonne7771"/>
    <tableColumn id="7813" xr3:uid="{DB21FB94-AD8D-4D3A-BB93-3865E69FF7A4}" name="Colonne7772"/>
    <tableColumn id="7814" xr3:uid="{DD228F11-A8F4-4249-B7FE-137E2471572E}" name="Colonne7773"/>
    <tableColumn id="7815" xr3:uid="{1B9122B7-E111-4634-B546-D63936436AC8}" name="Colonne7774"/>
    <tableColumn id="7816" xr3:uid="{7B753BA0-13DC-4BEA-8DE4-BD159C545280}" name="Colonne7775"/>
    <tableColumn id="7817" xr3:uid="{F20B6D7C-570B-4BE7-AF97-A57B9D772F09}" name="Colonne7776"/>
    <tableColumn id="7818" xr3:uid="{6D64CDDA-3EEA-4911-BDA4-16EFC9DD832C}" name="Colonne7777"/>
    <tableColumn id="7819" xr3:uid="{EE5FCF2C-E07C-47BB-8601-E89408912938}" name="Colonne7778"/>
    <tableColumn id="7820" xr3:uid="{1B752EF7-D819-4640-802A-706520359CA2}" name="Colonne7779"/>
    <tableColumn id="7821" xr3:uid="{C60F13D2-A702-45C7-99C7-C524877AF0D5}" name="Colonne7780"/>
    <tableColumn id="7822" xr3:uid="{75178F31-95BD-402D-ABD7-D8BB4E7CD845}" name="Colonne7781"/>
    <tableColumn id="7823" xr3:uid="{98D3B293-E747-442A-A5E2-02070F195367}" name="Colonne7782"/>
    <tableColumn id="7824" xr3:uid="{F30FB4B4-3001-448E-8903-290E15EF7443}" name="Colonne7783"/>
    <tableColumn id="7825" xr3:uid="{6F68B085-5A15-42A6-BF20-8E1E6ECC5CBC}" name="Colonne7784"/>
    <tableColumn id="7826" xr3:uid="{6D38DD4B-C072-4D47-8271-2A657BF7B5B1}" name="Colonne7785"/>
    <tableColumn id="7827" xr3:uid="{EED9D748-5482-42A1-8F2F-BA361EE9653A}" name="Colonne7786"/>
    <tableColumn id="7828" xr3:uid="{206C80AC-7A3D-447C-AE4C-D96DCC146AE7}" name="Colonne7787"/>
    <tableColumn id="7829" xr3:uid="{7905CF10-516D-4F17-8E69-74A83C2FDC2B}" name="Colonne7788"/>
    <tableColumn id="7830" xr3:uid="{495A2CDA-40CD-4FCC-B5CE-5176D32417E4}" name="Colonne7789"/>
    <tableColumn id="7831" xr3:uid="{C41CED99-312D-4B6F-A48E-FD9C501730FA}" name="Colonne7790"/>
    <tableColumn id="7832" xr3:uid="{EFA2A3EF-AEAD-45B1-94CA-8EF46A92EDF4}" name="Colonne7791"/>
    <tableColumn id="7833" xr3:uid="{39BB9212-5A7F-4297-91A9-81333BD6711C}" name="Colonne7792"/>
    <tableColumn id="7834" xr3:uid="{69D33CDD-3C8C-4537-AD7A-9AC89B93D1E9}" name="Colonne7793"/>
    <tableColumn id="7835" xr3:uid="{1EA7C04E-7B8A-4B09-934F-BC270A80CA2F}" name="Colonne7794"/>
    <tableColumn id="7836" xr3:uid="{2CF2B37A-D55C-4A3C-93FE-5378DC0E8039}" name="Colonne7795"/>
    <tableColumn id="7837" xr3:uid="{1EF0BB19-8589-4E51-9C23-C9248CAE7894}" name="Colonne7796"/>
    <tableColumn id="7838" xr3:uid="{E60EF516-FCFC-454B-926A-7C928FC7B9B8}" name="Colonne7797"/>
    <tableColumn id="7839" xr3:uid="{9874FE17-D498-4263-A7E8-FD08E71BD4E4}" name="Colonne7798"/>
    <tableColumn id="7840" xr3:uid="{E3445EC9-4C04-4790-9054-ECF3220758AB}" name="Colonne7799"/>
    <tableColumn id="7841" xr3:uid="{6F85532E-5E19-4319-A072-060B13309A1F}" name="Colonne7800"/>
    <tableColumn id="7842" xr3:uid="{4801B3BC-5EE8-4238-99CD-C4C71694458B}" name="Colonne7801"/>
    <tableColumn id="7843" xr3:uid="{50470989-0B4A-43CF-89DB-24E8209627C9}" name="Colonne7802"/>
    <tableColumn id="7844" xr3:uid="{1C3B703C-BB44-4021-8B86-0CEFFDC1949C}" name="Colonne7803"/>
    <tableColumn id="7845" xr3:uid="{3231F92E-0AFF-4C6F-88CF-AE8D4F0A2112}" name="Colonne7804"/>
    <tableColumn id="7846" xr3:uid="{585E7E18-AB8B-4FE5-A047-26117214FB39}" name="Colonne7805"/>
    <tableColumn id="7847" xr3:uid="{5EB51D2B-87AC-4220-947A-AD271783B54F}" name="Colonne7806"/>
    <tableColumn id="7848" xr3:uid="{5A6651D8-8DC0-4ABA-910F-A7E40C5BAC7C}" name="Colonne7807"/>
    <tableColumn id="7849" xr3:uid="{2C080A8D-DAAA-4002-AF21-75724CE94B04}" name="Colonne7808"/>
    <tableColumn id="7850" xr3:uid="{7E0071FB-6DC2-42E5-B185-D5D011D41F42}" name="Colonne7809"/>
    <tableColumn id="7851" xr3:uid="{419147FC-93EA-4D11-B2E4-9E1119F3C3F2}" name="Colonne7810"/>
    <tableColumn id="7852" xr3:uid="{1D3240A3-B29E-4D2B-A324-A7E7744A5A3F}" name="Colonne7811"/>
    <tableColumn id="7853" xr3:uid="{0F00A9AA-6503-43F0-BED2-FBE8D36FC370}" name="Colonne7812"/>
    <tableColumn id="7854" xr3:uid="{E71FDE40-AEFD-4985-9A02-C02FD70F0DF2}" name="Colonne7813"/>
    <tableColumn id="7855" xr3:uid="{8FAF80D1-1A0E-4233-B2E8-5E9AE4C4463F}" name="Colonne7814"/>
    <tableColumn id="7856" xr3:uid="{BB9F803D-7D93-4AD6-B510-3B0AA48EB5A0}" name="Colonne7815"/>
    <tableColumn id="7857" xr3:uid="{680EF9F8-550F-47CF-A682-AADB6266EFAC}" name="Colonne7816"/>
    <tableColumn id="7858" xr3:uid="{0C180060-6E74-404E-9A90-CBFA057CC36F}" name="Colonne7817"/>
    <tableColumn id="7859" xr3:uid="{D09893E9-BD33-4B3E-A66B-4ED7D9F5F2EE}" name="Colonne7818"/>
    <tableColumn id="7860" xr3:uid="{387E9508-54F1-4E6E-84E4-B4FEB4DE0BD3}" name="Colonne7819"/>
    <tableColumn id="7861" xr3:uid="{0BB3D1FA-4C00-45F2-A095-601D6EE31E82}" name="Colonne7820"/>
    <tableColumn id="7862" xr3:uid="{8AB5B993-1FDF-4045-A7AF-B1B6A159E0DF}" name="Colonne7821"/>
    <tableColumn id="7863" xr3:uid="{4DABF2CE-8D58-49D6-90B6-C4D6AFCC06FC}" name="Colonne7822"/>
    <tableColumn id="7864" xr3:uid="{12BBF009-B7F6-461C-9DF1-13787B0ECBEE}" name="Colonne7823"/>
    <tableColumn id="7865" xr3:uid="{ACFAC394-B335-4005-A940-AF6C0E658DCE}" name="Colonne7824"/>
    <tableColumn id="7866" xr3:uid="{257F8CEA-3F24-4992-A963-FD4323D66022}" name="Colonne7825"/>
    <tableColumn id="7867" xr3:uid="{BBBAFDFC-3B4F-423A-851B-CCEB6C0FB734}" name="Colonne7826"/>
    <tableColumn id="7868" xr3:uid="{9AF83FD5-7C23-4349-AFF3-7D2FDCC7904D}" name="Colonne7827"/>
    <tableColumn id="7869" xr3:uid="{E3C568A1-1F30-456E-A686-125A4122C9F5}" name="Colonne7828"/>
    <tableColumn id="7870" xr3:uid="{8B43D352-AD44-40F1-9283-38E61B089B03}" name="Colonne7829"/>
    <tableColumn id="7871" xr3:uid="{4C2171CC-F8D3-4C5A-9EC6-5FBF1DDDB1C2}" name="Colonne7830"/>
    <tableColumn id="7872" xr3:uid="{4129E68E-EE8C-4BF0-A755-1D447739C59C}" name="Colonne7831"/>
    <tableColumn id="7873" xr3:uid="{8863EDA7-AE66-4054-8176-1BB793306F45}" name="Colonne7832"/>
    <tableColumn id="7874" xr3:uid="{10C75F72-B085-48A7-84BA-AD9828B418EA}" name="Colonne7833"/>
    <tableColumn id="7875" xr3:uid="{15232BA0-43D8-4595-82EF-1E642E1090F0}" name="Colonne7834"/>
    <tableColumn id="7876" xr3:uid="{7D808ADC-43B4-4272-A21A-B39BBAB82499}" name="Colonne7835"/>
    <tableColumn id="7877" xr3:uid="{C6F93DD5-ACDB-42D8-B6F7-3F677C9C3169}" name="Colonne7836"/>
    <tableColumn id="7878" xr3:uid="{49051525-152C-43DB-A375-38B01D08F47E}" name="Colonne7837"/>
    <tableColumn id="7879" xr3:uid="{2D81EB6D-E661-4200-92D6-80CE8FE6CC36}" name="Colonne7838"/>
    <tableColumn id="7880" xr3:uid="{ACDB444B-50EF-4BEB-8D8A-1A05BE40DD80}" name="Colonne7839"/>
    <tableColumn id="7881" xr3:uid="{B09FA221-6A82-457C-B27C-55004CF01240}" name="Colonne7840"/>
    <tableColumn id="7882" xr3:uid="{6C44E69C-D729-4021-9BFE-0CFD0A86035F}" name="Colonne7841"/>
    <tableColumn id="7883" xr3:uid="{EB8688FC-5185-4BD2-8908-F3A483630422}" name="Colonne7842"/>
    <tableColumn id="7884" xr3:uid="{A99DA85E-A476-4507-93EE-B54DF846A56C}" name="Colonne7843"/>
    <tableColumn id="7885" xr3:uid="{BFEB947F-F00F-46F1-B9AE-B386FA098A41}" name="Colonne7844"/>
    <tableColumn id="7886" xr3:uid="{6FEEA4F4-0135-48FD-BADC-4C48E5641C2D}" name="Colonne7845"/>
    <tableColumn id="7887" xr3:uid="{950F78F0-7AE8-4318-B1BD-F760815690CE}" name="Colonne7846"/>
    <tableColumn id="7888" xr3:uid="{775A5C2D-6BC7-496A-97AA-46F00DAA7472}" name="Colonne7847"/>
    <tableColumn id="7889" xr3:uid="{1A92F304-BC66-432A-A400-5614A14C7681}" name="Colonne7848"/>
    <tableColumn id="7890" xr3:uid="{171026A6-60CD-44EC-9B05-8C080E4CBE45}" name="Colonne7849"/>
    <tableColumn id="7891" xr3:uid="{C93E78F6-BA3D-4BE4-8661-A3F242FA4E39}" name="Colonne7850"/>
    <tableColumn id="7892" xr3:uid="{43D809BF-D80E-4242-8993-9A5E0F8C5947}" name="Colonne7851"/>
    <tableColumn id="7893" xr3:uid="{821016A6-0468-427C-932D-0B54839382F7}" name="Colonne7852"/>
    <tableColumn id="7894" xr3:uid="{5905E856-969C-47DE-B7B9-9F94431AF9CC}" name="Colonne7853"/>
    <tableColumn id="7895" xr3:uid="{153813BC-7DF3-450B-BB63-32A5FB7C5F70}" name="Colonne7854"/>
    <tableColumn id="7896" xr3:uid="{E15A45AB-FCD2-4B97-8A4B-6C95A901C674}" name="Colonne7855"/>
    <tableColumn id="7897" xr3:uid="{0ECB78CF-F99E-41C8-B7DE-682E6CD63427}" name="Colonne7856"/>
    <tableColumn id="7898" xr3:uid="{EED0E12C-3A34-419C-B73A-464BADEBA2D7}" name="Colonne7857"/>
    <tableColumn id="7899" xr3:uid="{0F43F645-3622-4594-9C61-2444675705A5}" name="Colonne7858"/>
    <tableColumn id="7900" xr3:uid="{F2FDFAC2-FE66-4FE4-8844-B091F716C09E}" name="Colonne7859"/>
    <tableColumn id="7901" xr3:uid="{C4B95BDA-1C5A-4FF8-9362-7496BDB921E1}" name="Colonne7860"/>
    <tableColumn id="7902" xr3:uid="{98530E03-9F80-4CC2-9318-0EA53D4B3BE8}" name="Colonne7861"/>
    <tableColumn id="7903" xr3:uid="{B025E002-75FB-4B07-B895-AEB67A443F2D}" name="Colonne7862"/>
    <tableColumn id="7904" xr3:uid="{0C5F8385-1F6A-4CF5-A671-3A2F78451D9E}" name="Colonne7863"/>
    <tableColumn id="7905" xr3:uid="{A7F2FB47-38DC-4866-A7B8-676A07EDB12C}" name="Colonne7864"/>
    <tableColumn id="7906" xr3:uid="{183889A3-224B-4BE2-88A3-13E27C538AEC}" name="Colonne7865"/>
    <tableColumn id="7907" xr3:uid="{62AC5B1B-A1ED-48C9-A6AE-0E3F31356529}" name="Colonne7866"/>
    <tableColumn id="7908" xr3:uid="{6234A315-DA2C-4396-B866-45DE7C612EF9}" name="Colonne7867"/>
    <tableColumn id="7909" xr3:uid="{948B49FD-3DCA-416C-9019-51249F47FFC8}" name="Colonne7868"/>
    <tableColumn id="7910" xr3:uid="{3C208043-360E-4999-8E73-36A72772758A}" name="Colonne7869"/>
    <tableColumn id="7911" xr3:uid="{26FE6BBD-3080-47E1-8858-2E958950EEF1}" name="Colonne7870"/>
    <tableColumn id="7912" xr3:uid="{C486C8D6-3A45-4E81-B27F-E75E6B580A71}" name="Colonne7871"/>
    <tableColumn id="7913" xr3:uid="{AB820D09-B342-4493-8468-9B7B5A3DEC1D}" name="Colonne7872"/>
    <tableColumn id="7914" xr3:uid="{C1E0270D-1871-4EED-B559-0E196669B90A}" name="Colonne7873"/>
    <tableColumn id="7915" xr3:uid="{716B4B86-09B4-4D8B-A5C7-F93CF32034B9}" name="Colonne7874"/>
    <tableColumn id="7916" xr3:uid="{ABC1767C-EBF1-42AF-A040-0985E2F990A0}" name="Colonne7875"/>
    <tableColumn id="7917" xr3:uid="{8B91FBD5-C7AB-41AB-97FD-81976CF08A4F}" name="Colonne7876"/>
    <tableColumn id="7918" xr3:uid="{E4FD919E-9269-4519-8EA4-772A719A5755}" name="Colonne7877"/>
    <tableColumn id="7919" xr3:uid="{6F67A896-47FB-407B-9486-5383E5C24AD4}" name="Colonne7878"/>
    <tableColumn id="7920" xr3:uid="{23057499-CC70-494F-B0C9-E5032827D004}" name="Colonne7879"/>
    <tableColumn id="7921" xr3:uid="{8CB099FA-081C-40EF-95C4-83E206EEE115}" name="Colonne7880"/>
    <tableColumn id="7922" xr3:uid="{B085275F-EEAA-4ADB-AFE8-B1E8BA60CAFC}" name="Colonne7881"/>
    <tableColumn id="7923" xr3:uid="{3EB62094-4FAE-4410-875E-E2F83E492286}" name="Colonne7882"/>
    <tableColumn id="7924" xr3:uid="{385F7718-F4BB-4B8C-BDF7-8A3701E35BA1}" name="Colonne7883"/>
    <tableColumn id="7925" xr3:uid="{E819F1D8-01B2-4D24-949B-62DBEB9DB0B7}" name="Colonne7884"/>
    <tableColumn id="7926" xr3:uid="{C640AF66-409C-4624-962D-DFA81355170C}" name="Colonne7885"/>
    <tableColumn id="7927" xr3:uid="{ED6FB02C-1E10-42BC-9954-2C7C5D1DE410}" name="Colonne7886"/>
    <tableColumn id="7928" xr3:uid="{90748507-5F0A-4BA1-B778-6BE537EEA593}" name="Colonne7887"/>
    <tableColumn id="7929" xr3:uid="{6C0720F3-997B-4061-BDC3-7947CCDDC2B3}" name="Colonne7888"/>
    <tableColumn id="7930" xr3:uid="{CA3903FA-0597-44BC-A124-CC4F0A7C7BD8}" name="Colonne7889"/>
    <tableColumn id="7931" xr3:uid="{EE76DF2E-4689-4B71-9627-A5EA54A4212D}" name="Colonne7890"/>
    <tableColumn id="7932" xr3:uid="{A7E9CAFD-0D3C-4575-AD54-A010ED3CE19E}" name="Colonne7891"/>
    <tableColumn id="7933" xr3:uid="{74DF7384-868D-404F-BAC5-2A26DEF1795A}" name="Colonne7892"/>
    <tableColumn id="7934" xr3:uid="{78C830C5-301F-43F2-B93C-74D0093DA08B}" name="Colonne7893"/>
    <tableColumn id="7935" xr3:uid="{3BC8C61F-BDEA-4A14-8C17-A8118F0A94A7}" name="Colonne7894"/>
    <tableColumn id="7936" xr3:uid="{FBCE6E51-18A5-44C6-92EA-2C53B3833094}" name="Colonne7895"/>
    <tableColumn id="7937" xr3:uid="{8BADF661-CC74-43D8-BE83-EDDB52E4B459}" name="Colonne7896"/>
    <tableColumn id="7938" xr3:uid="{1305F94D-F1F1-4BCD-8CF3-707641908D36}" name="Colonne7897"/>
    <tableColumn id="7939" xr3:uid="{EC7ABCA7-9922-4FB9-B260-7726E1228217}" name="Colonne7898"/>
    <tableColumn id="7940" xr3:uid="{A97E7877-BF6D-4DCB-A00D-1DA3C39905FC}" name="Colonne7899"/>
    <tableColumn id="7941" xr3:uid="{236127D7-0229-499A-B81E-184775D2349E}" name="Colonne7900"/>
    <tableColumn id="7942" xr3:uid="{829A9C72-147C-4B2A-A620-A4CDF0EF07F1}" name="Colonne7901"/>
    <tableColumn id="7943" xr3:uid="{1B97E3BC-5267-492A-805E-55B079EAD315}" name="Colonne7902"/>
    <tableColumn id="7944" xr3:uid="{26245122-2250-4C4E-94AD-4B4A186ACB95}" name="Colonne7903"/>
    <tableColumn id="7945" xr3:uid="{43FDB3F9-1014-408F-B3BB-E82EFCFEB149}" name="Colonne7904"/>
    <tableColumn id="7946" xr3:uid="{6F16CEF6-A546-4151-951C-92DE316F03AB}" name="Colonne7905"/>
    <tableColumn id="7947" xr3:uid="{960C4214-A0BB-4972-B147-A7BB707A2B28}" name="Colonne7906"/>
    <tableColumn id="7948" xr3:uid="{E109367A-3D87-4D1A-B575-6133E86E7737}" name="Colonne7907"/>
    <tableColumn id="7949" xr3:uid="{D8CB641C-2B9E-4F83-8405-F0BB2C3F5DF9}" name="Colonne7908"/>
    <tableColumn id="7950" xr3:uid="{F21B4CA2-A9BE-43C5-B471-66D1F9B3ED20}" name="Colonne7909"/>
    <tableColumn id="7951" xr3:uid="{E59F2C40-9993-4971-B01B-78AA4E3237E9}" name="Colonne7910"/>
    <tableColumn id="7952" xr3:uid="{5011ACB8-69A9-4ECE-BEB8-A65967C15D25}" name="Colonne7911"/>
    <tableColumn id="7953" xr3:uid="{493365F2-CE78-4358-A7B4-9C9EA4A51C0C}" name="Colonne7912"/>
    <tableColumn id="7954" xr3:uid="{40AB4725-F5CE-4439-9E6C-35789ECA1CC0}" name="Colonne7913"/>
    <tableColumn id="7955" xr3:uid="{796B7189-A6BB-4F67-B95C-49ED906E7A85}" name="Colonne7914"/>
    <tableColumn id="7956" xr3:uid="{F38F1933-9487-4A66-9FA5-B96CD846A919}" name="Colonne7915"/>
    <tableColumn id="7957" xr3:uid="{32FF306C-5050-40EB-A616-449C0F57B506}" name="Colonne7916"/>
    <tableColumn id="7958" xr3:uid="{ECA8EC70-D9AF-4FC4-924D-723CD7083C0B}" name="Colonne7917"/>
    <tableColumn id="7959" xr3:uid="{AF143BD0-C634-44F9-9858-65EAB5252FEE}" name="Colonne7918"/>
    <tableColumn id="7960" xr3:uid="{63478582-8C01-425C-BB13-C1B74E1FB6E9}" name="Colonne7919"/>
    <tableColumn id="7961" xr3:uid="{16A79453-85A7-41F6-A215-891DB7D3409F}" name="Colonne7920"/>
    <tableColumn id="7962" xr3:uid="{C48F4D84-E25F-403E-A9BD-ED2B4D0D6070}" name="Colonne7921"/>
    <tableColumn id="7963" xr3:uid="{D87C772B-275D-4347-B59C-23C7556F2210}" name="Colonne7922"/>
    <tableColumn id="7964" xr3:uid="{92E4C5F0-5529-461F-B766-4A47486441D4}" name="Colonne7923"/>
    <tableColumn id="7965" xr3:uid="{B7384DB6-E805-47F2-914B-0048D207C45E}" name="Colonne7924"/>
    <tableColumn id="7966" xr3:uid="{AA7DD87A-BA7D-4A72-94E4-5F52CA2905FE}" name="Colonne7925"/>
    <tableColumn id="7967" xr3:uid="{42205274-D962-4C4C-8653-FFFE4D0F643C}" name="Colonne7926"/>
    <tableColumn id="7968" xr3:uid="{8905823B-4D80-4943-A302-F1170962623B}" name="Colonne7927"/>
    <tableColumn id="7969" xr3:uid="{5FAD3FE3-E837-4055-A4F8-1ABBE15E9C64}" name="Colonne7928"/>
    <tableColumn id="7970" xr3:uid="{8DD95F4B-DC2D-4DBF-A2F8-38B6B0E57FEF}" name="Colonne7929"/>
    <tableColumn id="7971" xr3:uid="{E06D1D76-375B-4F05-BC04-1AF408B9884B}" name="Colonne7930"/>
    <tableColumn id="7972" xr3:uid="{6895C063-2511-4F2D-A7F0-1FBD766ECBF7}" name="Colonne7931"/>
    <tableColumn id="7973" xr3:uid="{56C59197-2910-4E1E-9968-1E7A000FB034}" name="Colonne7932"/>
    <tableColumn id="7974" xr3:uid="{E06F720F-7DEA-442D-9075-5B6D263D1B37}" name="Colonne7933"/>
    <tableColumn id="7975" xr3:uid="{183FF7C1-9B58-4BAF-AC4B-1FBDA556BB6D}" name="Colonne7934"/>
    <tableColumn id="7976" xr3:uid="{8D8DDE1E-50CD-4324-BD18-7A8A928A135C}" name="Colonne7935"/>
    <tableColumn id="7977" xr3:uid="{6C76AD3D-A648-48EF-A190-E4D30CC63172}" name="Colonne7936"/>
    <tableColumn id="7978" xr3:uid="{EEA8A8FB-9F6D-4A3B-863D-B969639941D2}" name="Colonne7937"/>
    <tableColumn id="7979" xr3:uid="{68740380-B6F7-4C9D-8F64-8B7999FDF297}" name="Colonne7938"/>
    <tableColumn id="7980" xr3:uid="{CB80BC55-469C-46CF-8F9A-6D6BD7114DE8}" name="Colonne7939"/>
    <tableColumn id="7981" xr3:uid="{FF8E3931-50BD-4F66-A6DB-1B00AFD15C91}" name="Colonne7940"/>
    <tableColumn id="7982" xr3:uid="{98F10439-BA3D-45FB-8D38-721CC38EF63A}" name="Colonne7941"/>
    <tableColumn id="7983" xr3:uid="{F4D60C37-D698-472B-B9F7-29BE0901334F}" name="Colonne7942"/>
    <tableColumn id="7984" xr3:uid="{02496E7E-F145-4149-BD17-822E7514B21A}" name="Colonne7943"/>
    <tableColumn id="7985" xr3:uid="{91AA1C53-27C7-49FD-94C0-F88C8351C32E}" name="Colonne7944"/>
    <tableColumn id="7986" xr3:uid="{E4A5C8A7-79A2-47CC-A0DB-4285958A16C0}" name="Colonne7945"/>
    <tableColumn id="7987" xr3:uid="{69A1A0A5-F256-412F-B7A4-DF8C7A32041B}" name="Colonne7946"/>
    <tableColumn id="7988" xr3:uid="{4455C632-68EF-4E58-A17D-06D7E2B4C7C9}" name="Colonne7947"/>
    <tableColumn id="7989" xr3:uid="{06231432-C9F7-4910-AA47-0615274C338A}" name="Colonne7948"/>
    <tableColumn id="7990" xr3:uid="{40ECF6D4-ABB8-4182-AFBD-FE0C0425D5F3}" name="Colonne7949"/>
    <tableColumn id="7991" xr3:uid="{A62819E5-3135-450F-98F5-672F7DD037A7}" name="Colonne7950"/>
    <tableColumn id="7992" xr3:uid="{777F39C0-B71A-4B37-8AC9-3A83AE43204C}" name="Colonne7951"/>
    <tableColumn id="7993" xr3:uid="{3F5E85BE-4513-4484-906F-C4463A1A7D5B}" name="Colonne7952"/>
    <tableColumn id="7994" xr3:uid="{33D1A48F-D7BF-4F3B-A520-19A07BF8E296}" name="Colonne7953"/>
    <tableColumn id="7995" xr3:uid="{4EF80B3F-1626-4914-ACEF-F75989C9D4D9}" name="Colonne7954"/>
    <tableColumn id="7996" xr3:uid="{275FF094-FF3C-4872-BB01-88D154BD4EA0}" name="Colonne7955"/>
    <tableColumn id="7997" xr3:uid="{AA8FA4EB-7A48-4AB8-8F62-DB5813134B7F}" name="Colonne7956"/>
    <tableColumn id="7998" xr3:uid="{E804B059-0259-455E-B0EC-5F1697DC001B}" name="Colonne7957"/>
    <tableColumn id="7999" xr3:uid="{4C0D59FE-400C-4206-B705-586E2A5DC5F8}" name="Colonne7958"/>
    <tableColumn id="8000" xr3:uid="{BCFDE1F2-DD77-4F15-A233-C971E1F20818}" name="Colonne7959"/>
    <tableColumn id="8001" xr3:uid="{FD499066-2227-40BC-A978-475C984C1BE0}" name="Colonne7960"/>
    <tableColumn id="8002" xr3:uid="{E46987FA-26C2-46CC-9571-35091A0879FB}" name="Colonne7961"/>
    <tableColumn id="8003" xr3:uid="{47DF145E-8CA3-43C6-9787-72B989176A02}" name="Colonne7962"/>
    <tableColumn id="8004" xr3:uid="{E76272F3-0F23-4DB7-A15A-A172B0BB4F26}" name="Colonne7963"/>
    <tableColumn id="8005" xr3:uid="{BBAA34CA-CBFC-4372-9FA0-C650AB95F370}" name="Colonne7964"/>
    <tableColumn id="8006" xr3:uid="{9F6A592A-5821-4829-A552-E5A08338E5D5}" name="Colonne7965"/>
    <tableColumn id="8007" xr3:uid="{A7AF979E-63D2-46A6-9B56-4EBBCE8F2BD0}" name="Colonne7966"/>
    <tableColumn id="8008" xr3:uid="{045C1EFC-C651-435D-9A4E-B73283565A0D}" name="Colonne7967"/>
    <tableColumn id="8009" xr3:uid="{7177DD18-EDED-41C6-B939-8755A7536A17}" name="Colonne7968"/>
    <tableColumn id="8010" xr3:uid="{40732CA1-7C42-4252-911B-E0AF21806647}" name="Colonne7969"/>
    <tableColumn id="8011" xr3:uid="{F12247F3-85E6-4297-931E-7DBD0418E3C5}" name="Colonne7970"/>
    <tableColumn id="8012" xr3:uid="{3438BD98-4DF7-4B31-8A66-6518591A23A9}" name="Colonne7971"/>
    <tableColumn id="8013" xr3:uid="{2F53A371-F66A-4EA9-9593-1A5A29F6A546}" name="Colonne7972"/>
    <tableColumn id="8014" xr3:uid="{ABD8F997-5A15-4563-81B7-B5F7D67DCFA7}" name="Colonne7973"/>
    <tableColumn id="8015" xr3:uid="{2B52FC27-503D-4F24-9927-4DFC680CE0F4}" name="Colonne7974"/>
    <tableColumn id="8016" xr3:uid="{9EEFE123-8963-47C9-9207-613F9FAA45D0}" name="Colonne7975"/>
    <tableColumn id="8017" xr3:uid="{84DD7784-692B-4A22-99AB-64FA1B200F3D}" name="Colonne7976"/>
    <tableColumn id="8018" xr3:uid="{A313DB4C-4D0E-493E-9557-2505B5F4995A}" name="Colonne7977"/>
    <tableColumn id="8019" xr3:uid="{1174F4F6-6060-444B-BE73-7CC1D2BD9326}" name="Colonne7978"/>
    <tableColumn id="8020" xr3:uid="{2B56FCB8-10EF-451D-8088-9310433C18A1}" name="Colonne7979"/>
    <tableColumn id="8021" xr3:uid="{4F0B2B4A-3F24-4B58-B343-D1DF23949FA4}" name="Colonne7980"/>
    <tableColumn id="8022" xr3:uid="{C01947B1-4C58-4D9E-8AF9-42A6A8C1B501}" name="Colonne7981"/>
    <tableColumn id="8023" xr3:uid="{6D701BF4-137A-4017-AFEA-CDD526B76A2E}" name="Colonne7982"/>
    <tableColumn id="8024" xr3:uid="{4D5703A0-30D9-4F1B-8E8C-0D07C7B74876}" name="Colonne7983"/>
    <tableColumn id="8025" xr3:uid="{B5AFFE6B-3748-4883-9973-F94F1041F037}" name="Colonne7984"/>
    <tableColumn id="8026" xr3:uid="{BF52B2CA-97E4-43D8-9AA2-B2110C6D627B}" name="Colonne7985"/>
    <tableColumn id="8027" xr3:uid="{6F10A65F-3CAB-471F-9815-8CD742515476}" name="Colonne7986"/>
    <tableColumn id="8028" xr3:uid="{3254F165-2893-44A0-A69A-E9A46370C512}" name="Colonne7987"/>
    <tableColumn id="8029" xr3:uid="{90A9AD7B-B24F-4E9E-BE85-A6517586BF5A}" name="Colonne7988"/>
    <tableColumn id="8030" xr3:uid="{6DBDFE08-82E6-468C-825C-954493895A8B}" name="Colonne7989"/>
    <tableColumn id="8031" xr3:uid="{29221BE7-69B3-4863-B447-0B90428137E1}" name="Colonne7990"/>
    <tableColumn id="8032" xr3:uid="{BD854C7E-D108-472F-9800-C3D8A6C012FE}" name="Colonne7991"/>
    <tableColumn id="8033" xr3:uid="{FB8C1EC6-714B-44C6-A835-4336BDB086E3}" name="Colonne7992"/>
    <tableColumn id="8034" xr3:uid="{5DBB7CFD-C2B9-40F7-B1C0-F1B3189801B5}" name="Colonne7993"/>
    <tableColumn id="8035" xr3:uid="{D8CEFB0A-C4DA-4A8E-BBAE-FC4259361F23}" name="Colonne7994"/>
    <tableColumn id="8036" xr3:uid="{A5712E5D-A648-4A34-B1AF-579C056625A3}" name="Colonne7995"/>
    <tableColumn id="8037" xr3:uid="{50893143-A5EB-43A5-A92D-4963AECEE2A9}" name="Colonne7996"/>
    <tableColumn id="8038" xr3:uid="{D69E516A-FA3B-46F6-983F-4E28DD87F536}" name="Colonne7997"/>
    <tableColumn id="8039" xr3:uid="{DCA57BAA-2967-4980-BF23-46B3C3E9617E}" name="Colonne7998"/>
    <tableColumn id="8040" xr3:uid="{CA941B4B-ECB4-4108-814D-411E6390E97B}" name="Colonne7999"/>
    <tableColumn id="8041" xr3:uid="{F677D22D-A0DD-4DFC-8478-56940638BDE8}" name="Colonne8000"/>
    <tableColumn id="8042" xr3:uid="{4CA81BC5-C13F-45F6-A637-3EA12130475A}" name="Colonne8001"/>
    <tableColumn id="8043" xr3:uid="{6EAEBF7C-B473-4616-840D-106501D5FF0A}" name="Colonne8002"/>
    <tableColumn id="8044" xr3:uid="{BF2B1029-9943-4C4C-91D8-8F7C78054D9F}" name="Colonne8003"/>
    <tableColumn id="8045" xr3:uid="{6D0FE041-B77F-4F6B-A0B0-653B35570D71}" name="Colonne8004"/>
    <tableColumn id="8046" xr3:uid="{5006F1B3-523C-41B3-B56F-BF09DEEF78D9}" name="Colonne8005"/>
    <tableColumn id="8047" xr3:uid="{3B41D0D1-093A-4B2C-8FF7-569EAE331CFF}" name="Colonne8006"/>
    <tableColumn id="8048" xr3:uid="{17A9FA4E-C060-4DAF-A393-74EBA003B5FD}" name="Colonne8007"/>
    <tableColumn id="8049" xr3:uid="{61AB5182-1246-475B-9F65-848CD340C3DF}" name="Colonne8008"/>
    <tableColumn id="8050" xr3:uid="{2593A9F9-5797-4B26-A05F-84EB42240C04}" name="Colonne8009"/>
    <tableColumn id="8051" xr3:uid="{1CC9AA3B-EC58-44CF-811E-2C56FFB5EC85}" name="Colonne8010"/>
    <tableColumn id="8052" xr3:uid="{22ADF272-E3E9-4DC2-9064-0B6AFE10B8BD}" name="Colonne8011"/>
    <tableColumn id="8053" xr3:uid="{9CAD5D8D-4077-4186-B2E3-A0B9B08DBBB0}" name="Colonne8012"/>
    <tableColumn id="8054" xr3:uid="{A3E1CB5C-2A67-4050-81DB-135413FF822B}" name="Colonne8013"/>
    <tableColumn id="8055" xr3:uid="{584E53BD-0D71-4E85-B2BC-19974D69481F}" name="Colonne8014"/>
    <tableColumn id="8056" xr3:uid="{A4E681FE-CEBE-48DE-8480-B06902CE0C06}" name="Colonne8015"/>
    <tableColumn id="8057" xr3:uid="{152FE125-6935-481A-833E-9FA61A19C619}" name="Colonne8016"/>
    <tableColumn id="8058" xr3:uid="{B390FD98-42E7-44BF-807C-5833504D2FDA}" name="Colonne8017"/>
    <tableColumn id="8059" xr3:uid="{A8414AF8-409D-46CB-9718-9634F61A834A}" name="Colonne8018"/>
    <tableColumn id="8060" xr3:uid="{9C69DA46-21D8-4A5D-90A2-40415F1F8D97}" name="Colonne8019"/>
    <tableColumn id="8061" xr3:uid="{EA06FE1F-9330-40C2-815E-16D1590DB9B9}" name="Colonne8020"/>
    <tableColumn id="8062" xr3:uid="{F361CE4A-ED77-4D07-802C-FBF94D1D57F4}" name="Colonne8021"/>
    <tableColumn id="8063" xr3:uid="{7349C440-C791-4A99-83B5-1F6C9B4FEE5A}" name="Colonne8022"/>
    <tableColumn id="8064" xr3:uid="{1F859F2C-7891-4D58-8802-AEE85B172881}" name="Colonne8023"/>
    <tableColumn id="8065" xr3:uid="{976AF6A8-98BF-4096-8099-A2C1DB5CA9A3}" name="Colonne8024"/>
    <tableColumn id="8066" xr3:uid="{AB042DC0-59E0-4882-8CF3-C6BCB6467612}" name="Colonne8025"/>
    <tableColumn id="8067" xr3:uid="{76554C8D-3DBA-41E9-8F72-711BCEB5321B}" name="Colonne8026"/>
    <tableColumn id="8068" xr3:uid="{3F35CA89-97CE-484F-A496-7FA07ED7A392}" name="Colonne8027"/>
    <tableColumn id="8069" xr3:uid="{51205D6B-4E11-42C5-8E49-69FDFA88AB24}" name="Colonne8028"/>
    <tableColumn id="8070" xr3:uid="{1C2264F1-10EB-41F0-A14C-D04FAE20D20A}" name="Colonne8029"/>
    <tableColumn id="8071" xr3:uid="{CDCCD785-719B-4C89-9EF8-CDF8FA0CAE21}" name="Colonne8030"/>
    <tableColumn id="8072" xr3:uid="{79FFE005-D736-45FA-8C51-90C771825C80}" name="Colonne8031"/>
    <tableColumn id="8073" xr3:uid="{422897E6-33FD-46E0-BC3C-5CFA610504D0}" name="Colonne8032"/>
    <tableColumn id="8074" xr3:uid="{288AE8A9-87A2-4EBD-803A-68FB5EEE23D7}" name="Colonne8033"/>
    <tableColumn id="8075" xr3:uid="{9EA66555-F6E1-43B2-97AA-C0F67CC058E6}" name="Colonne8034"/>
    <tableColumn id="8076" xr3:uid="{60505EC3-0094-4E76-972E-EA7A43E47932}" name="Colonne8035"/>
    <tableColumn id="8077" xr3:uid="{2DCF6DC6-CADC-478A-B5D4-0A031221A8AF}" name="Colonne8036"/>
    <tableColumn id="8078" xr3:uid="{759F9202-52D9-4D92-86B5-3FB54F0E64F6}" name="Colonne8037"/>
    <tableColumn id="8079" xr3:uid="{0F160C82-EDB5-4CA6-B642-5FB2D59E8B8C}" name="Colonne8038"/>
    <tableColumn id="8080" xr3:uid="{AF5656B8-94D2-4A97-8C9D-F3390CC7BE63}" name="Colonne8039"/>
    <tableColumn id="8081" xr3:uid="{95671952-2029-4DE3-84F2-276D9540E5E1}" name="Colonne8040"/>
    <tableColumn id="8082" xr3:uid="{368E1BEE-22EF-47BC-9030-99DFF6E3EBD2}" name="Colonne8041"/>
    <tableColumn id="8083" xr3:uid="{21020936-DB37-4F93-A766-449DB62D3E57}" name="Colonne8042"/>
    <tableColumn id="8084" xr3:uid="{58445449-E75C-4CAD-89C1-69E0D7E08912}" name="Colonne8043"/>
    <tableColumn id="8085" xr3:uid="{E04F7812-A3A2-4F2A-909D-E26EF4675956}" name="Colonne8044"/>
    <tableColumn id="8086" xr3:uid="{C08DCFC1-4CE1-4F2E-A1C1-ADC16EDBB6CB}" name="Colonne8045"/>
    <tableColumn id="8087" xr3:uid="{D1E42603-99C8-4C05-ACF1-98247BE61C95}" name="Colonne8046"/>
    <tableColumn id="8088" xr3:uid="{37156A44-9229-4D3A-B821-6733B9F1F50B}" name="Colonne8047"/>
    <tableColumn id="8089" xr3:uid="{5EBB0409-4323-43BE-85DB-928F4C9A72F6}" name="Colonne8048"/>
    <tableColumn id="8090" xr3:uid="{51639958-212C-4F8C-9E3C-938AE40CD938}" name="Colonne8049"/>
    <tableColumn id="8091" xr3:uid="{FD38E6D0-298D-4CEB-85ED-9AEC7ED4B476}" name="Colonne8050"/>
    <tableColumn id="8092" xr3:uid="{C8CEF04A-E283-4B8B-ACFE-07C9FEFD66C9}" name="Colonne8051"/>
    <tableColumn id="8093" xr3:uid="{6EA0A9F7-B780-481E-906C-468350E42F76}" name="Colonne8052"/>
    <tableColumn id="8094" xr3:uid="{25848F3E-3FEC-45E2-9367-FF7D7CF49305}" name="Colonne8053"/>
    <tableColumn id="8095" xr3:uid="{091EB1F1-E7ED-4669-9142-E70AC62AE250}" name="Colonne8054"/>
    <tableColumn id="8096" xr3:uid="{E6F5A1A8-AED6-4020-871D-47F785E6F1F4}" name="Colonne8055"/>
    <tableColumn id="8097" xr3:uid="{5691760E-0A32-4448-8A2E-6DD8AF738DC7}" name="Colonne8056"/>
    <tableColumn id="8098" xr3:uid="{6F610616-438A-4E7F-994C-1090B908BE7C}" name="Colonne8057"/>
    <tableColumn id="8099" xr3:uid="{7BDCC93A-F308-438C-9FF0-95ED7CFD6F36}" name="Colonne8058"/>
    <tableColumn id="8100" xr3:uid="{DDFAD75C-28DE-4AA3-9784-972C3B70D17F}" name="Colonne8059"/>
    <tableColumn id="8101" xr3:uid="{B1C8D681-C32F-4FD8-8807-3E9EF09A4260}" name="Colonne8060"/>
    <tableColumn id="8102" xr3:uid="{0C886EEB-9F43-4542-B76E-C051266ABFA6}" name="Colonne8061"/>
    <tableColumn id="8103" xr3:uid="{64FC71F6-1716-4FB4-AFE5-AC06BBEB48D0}" name="Colonne8062"/>
    <tableColumn id="8104" xr3:uid="{4B6482D3-2B46-4F9B-BD6A-6F13B5531188}" name="Colonne8063"/>
    <tableColumn id="8105" xr3:uid="{2918DC2D-0E15-48A1-A1AE-D557FF063A66}" name="Colonne8064"/>
    <tableColumn id="8106" xr3:uid="{D45CFEDD-BCF2-407F-ADC1-F0B7CF0DE8E0}" name="Colonne8065"/>
    <tableColumn id="8107" xr3:uid="{BCC9086C-C332-4000-B6EA-0216401D16BD}" name="Colonne8066"/>
    <tableColumn id="8108" xr3:uid="{C671D919-023B-4ACA-9129-DF6EB41630CC}" name="Colonne8067"/>
    <tableColumn id="8109" xr3:uid="{AAD11509-CE45-4137-AB13-010E9DBDB892}" name="Colonne8068"/>
    <tableColumn id="8110" xr3:uid="{69D7F36C-4FCF-4640-BA0C-77F02E49E50A}" name="Colonne8069"/>
    <tableColumn id="8111" xr3:uid="{88841383-0279-4379-8354-B93953C94A26}" name="Colonne8070"/>
    <tableColumn id="8112" xr3:uid="{E29E512A-2DFA-46E5-880D-F4EB1574D62E}" name="Colonne8071"/>
    <tableColumn id="8113" xr3:uid="{684E8BE5-BABF-4DAE-B86A-4167737FDAD0}" name="Colonne8072"/>
    <tableColumn id="8114" xr3:uid="{6F6ED6CA-06AA-46F8-A528-5155AA72B1E1}" name="Colonne8073"/>
    <tableColumn id="8115" xr3:uid="{452433D3-84D3-43BF-9E18-7E23B15F9F15}" name="Colonne8074"/>
    <tableColumn id="8116" xr3:uid="{C883DD3B-0B48-4EFA-A51E-3B2E6EF32A11}" name="Colonne8075"/>
    <tableColumn id="8117" xr3:uid="{139CB58C-D3FA-40C4-8510-2A584D5D578E}" name="Colonne8076"/>
    <tableColumn id="8118" xr3:uid="{9D5E6906-0CE4-4368-B9B3-180D817941C8}" name="Colonne8077"/>
    <tableColumn id="8119" xr3:uid="{C1B48E8A-3F12-452E-A70F-C52B14875CA0}" name="Colonne8078"/>
    <tableColumn id="8120" xr3:uid="{657D4F4E-095F-482E-96ED-1794DB940070}" name="Colonne8079"/>
    <tableColumn id="8121" xr3:uid="{CF76E46A-87F4-48E0-B5CF-E499722F7CD2}" name="Colonne8080"/>
    <tableColumn id="8122" xr3:uid="{50A1AB2D-4C13-4A31-8542-94B651923459}" name="Colonne8081"/>
    <tableColumn id="8123" xr3:uid="{123F02B7-D8BF-4F39-AE0D-70A2614CD6FE}" name="Colonne8082"/>
    <tableColumn id="8124" xr3:uid="{1EE984EA-A13F-439E-95A6-E3C8386D22F3}" name="Colonne8083"/>
    <tableColumn id="8125" xr3:uid="{215320B2-4BC3-45CD-91D8-DB59428F8E7B}" name="Colonne8084"/>
    <tableColumn id="8126" xr3:uid="{CAB0BD60-9980-4868-B71E-78D8F3819569}" name="Colonne8085"/>
    <tableColumn id="8127" xr3:uid="{93F784D9-5549-420E-B755-062ED18C4C07}" name="Colonne8086"/>
    <tableColumn id="8128" xr3:uid="{07B93F05-01DE-40D0-B346-F2C66055978A}" name="Colonne8087"/>
    <tableColumn id="8129" xr3:uid="{C1748F38-353F-494D-8970-9744382926D1}" name="Colonne8088"/>
    <tableColumn id="8130" xr3:uid="{F4F2C92D-DD5B-4338-9E1C-2FA1886A8545}" name="Colonne8089"/>
    <tableColumn id="8131" xr3:uid="{2D662364-FA26-4808-B8BC-517C75562A5B}" name="Colonne8090"/>
    <tableColumn id="8132" xr3:uid="{2A304484-8243-4F19-98D2-26DC5E1734C2}" name="Colonne8091"/>
    <tableColumn id="8133" xr3:uid="{55813C3A-8AA6-4AF1-BF82-EDC55862AF73}" name="Colonne8092"/>
    <tableColumn id="8134" xr3:uid="{CD5039A5-3514-4962-A9B7-32FC4F650914}" name="Colonne8093"/>
    <tableColumn id="8135" xr3:uid="{4F13C9B9-9859-4AFC-A2BA-6AC75403F80A}" name="Colonne8094"/>
    <tableColumn id="8136" xr3:uid="{F9297DD2-A458-453A-9B9C-3CCAEE8FB2E5}" name="Colonne8095"/>
    <tableColumn id="8137" xr3:uid="{FA53E5F1-D913-41BF-9510-00F0B9FDD8DF}" name="Colonne8096"/>
    <tableColumn id="8138" xr3:uid="{0AA11CE2-46BB-43A7-A599-ED367C08C3DC}" name="Colonne8097"/>
    <tableColumn id="8139" xr3:uid="{24C04C4D-54B5-434F-ACFA-7E6A1B9ADFEA}" name="Colonne8098"/>
    <tableColumn id="8140" xr3:uid="{A143465A-EF5C-412A-9331-97D947CEC84C}" name="Colonne8099"/>
    <tableColumn id="8141" xr3:uid="{5BF97BBF-CCE6-4EC4-874B-7C97FFBE1205}" name="Colonne8100"/>
    <tableColumn id="8142" xr3:uid="{6967946C-0851-4FDD-9BEB-D9264817B1D8}" name="Colonne8101"/>
    <tableColumn id="8143" xr3:uid="{34FB817B-B758-4E32-A2BF-C9D2885B3FBC}" name="Colonne8102"/>
    <tableColumn id="8144" xr3:uid="{C03D0D06-4FBB-4B6F-AD6A-B7DC08D084E3}" name="Colonne8103"/>
    <tableColumn id="8145" xr3:uid="{D5DD844A-D5F8-4634-9A4E-4C4496DF83FE}" name="Colonne8104"/>
    <tableColumn id="8146" xr3:uid="{2347F196-CBAA-4B0D-A14F-A4E48958C2DE}" name="Colonne8105"/>
    <tableColumn id="8147" xr3:uid="{26226939-7E67-4D2F-B9BD-C5244DDAD19C}" name="Colonne8106"/>
    <tableColumn id="8148" xr3:uid="{8AC6E2A0-33D4-438A-8955-258320108F47}" name="Colonne8107"/>
    <tableColumn id="8149" xr3:uid="{01732FD0-61CA-4689-B8A4-644B80AAE0A0}" name="Colonne8108"/>
    <tableColumn id="8150" xr3:uid="{4D82D825-4742-45F1-9C01-D56E23FF9A17}" name="Colonne8109"/>
    <tableColumn id="8151" xr3:uid="{8474690C-C3BD-4738-863F-7F07BD6C2999}" name="Colonne8110"/>
    <tableColumn id="8152" xr3:uid="{734261F4-4841-429B-8DE0-9200B91839CC}" name="Colonne8111"/>
    <tableColumn id="8153" xr3:uid="{0AEB33B3-E56F-48A8-B927-0D4F3B6D3676}" name="Colonne8112"/>
    <tableColumn id="8154" xr3:uid="{CB684050-97B0-4A24-91FC-5E6DD6B00415}" name="Colonne8113"/>
    <tableColumn id="8155" xr3:uid="{4FEC8CF1-9989-4019-B7FE-4428C4FB90D5}" name="Colonne8114"/>
    <tableColumn id="8156" xr3:uid="{88521618-FBD4-4E6D-BA81-AD8A689FB7E2}" name="Colonne8115"/>
    <tableColumn id="8157" xr3:uid="{ACD6759F-30A6-4CC8-92A7-770CE6B9D5E8}" name="Colonne8116"/>
    <tableColumn id="8158" xr3:uid="{AD371AA1-9915-44CC-99E1-CFED41CAFB2D}" name="Colonne8117"/>
    <tableColumn id="8159" xr3:uid="{4845AC67-1CA5-4AEC-A8F4-C0EF5E8D2064}" name="Colonne8118"/>
    <tableColumn id="8160" xr3:uid="{9A3214DA-E561-4B48-B9A7-207FD79AB3DE}" name="Colonne8119"/>
    <tableColumn id="8161" xr3:uid="{2BC24870-8F98-4F81-8925-B27779556091}" name="Colonne8120"/>
    <tableColumn id="8162" xr3:uid="{68FA3367-86E1-4C79-9130-3A19F596FE1A}" name="Colonne8121"/>
    <tableColumn id="8163" xr3:uid="{E9D79FE1-EDEB-49EE-8DDA-5273E2CB286B}" name="Colonne8122"/>
    <tableColumn id="8164" xr3:uid="{741C2084-7B72-4894-9F05-64ECC97ADD92}" name="Colonne8123"/>
    <tableColumn id="8165" xr3:uid="{DBFCEC31-E859-468D-B532-B8509692E417}" name="Colonne8124"/>
    <tableColumn id="8166" xr3:uid="{DB0068E2-6299-4DBE-911E-E46BE23A89FA}" name="Colonne8125"/>
    <tableColumn id="8167" xr3:uid="{1141AB33-1951-4625-92BA-2B9A54BD821C}" name="Colonne8126"/>
    <tableColumn id="8168" xr3:uid="{73A72110-1133-4F41-88D1-3707415B7874}" name="Colonne8127"/>
    <tableColumn id="8169" xr3:uid="{D71A44E2-C8F0-4959-8A97-36AD615214CD}" name="Colonne8128"/>
    <tableColumn id="8170" xr3:uid="{18D52762-0171-4DF1-B1A5-68E4B4E63176}" name="Colonne8129"/>
    <tableColumn id="8171" xr3:uid="{AEE861C1-8E49-47C4-BDE5-201871CD5765}" name="Colonne8130"/>
    <tableColumn id="8172" xr3:uid="{DAE27EB8-6825-43A4-A0EF-63A1F0BCDC0E}" name="Colonne8131"/>
    <tableColumn id="8173" xr3:uid="{99C93627-CCA6-43CC-B438-F1CC2C1B0548}" name="Colonne8132"/>
    <tableColumn id="8174" xr3:uid="{346275B1-A176-445D-A9A5-DCEB62581212}" name="Colonne8133"/>
    <tableColumn id="8175" xr3:uid="{5D83B40B-0627-430E-87E9-D0110CD3CA6A}" name="Colonne8134"/>
    <tableColumn id="8176" xr3:uid="{41AC34E0-11F7-4241-A51E-D729498FC170}" name="Colonne8135"/>
    <tableColumn id="8177" xr3:uid="{40F1F877-4D8B-4BD4-8246-81C95D255035}" name="Colonne8136"/>
    <tableColumn id="8178" xr3:uid="{D8937B4A-2569-4527-8241-2955CE9EAF07}" name="Colonne8137"/>
    <tableColumn id="8179" xr3:uid="{C61480F5-9E41-4376-9AE8-2A7371F299A5}" name="Colonne8138"/>
    <tableColumn id="8180" xr3:uid="{E346C6FE-905D-4DD7-86DF-7ED17AF23155}" name="Colonne8139"/>
    <tableColumn id="8181" xr3:uid="{282A9225-8387-4770-BD2F-E8E966F1116A}" name="Colonne8140"/>
    <tableColumn id="8182" xr3:uid="{E477821B-1C23-44D3-95CE-B82A04EFDBFF}" name="Colonne8141"/>
    <tableColumn id="8183" xr3:uid="{F0D60675-17B5-4A0D-8E0A-5DA5C47B94A7}" name="Colonne8142"/>
    <tableColumn id="8184" xr3:uid="{59A34A75-129A-4D87-8FCC-F6603F9C49A8}" name="Colonne8143"/>
    <tableColumn id="8185" xr3:uid="{9C6F707A-9295-403C-A7E8-2FC471A8AE9C}" name="Colonne8144"/>
    <tableColumn id="8186" xr3:uid="{75E96C6E-A502-4F1A-8336-448E74EF878C}" name="Colonne8145"/>
    <tableColumn id="8187" xr3:uid="{CB3C6139-56CC-45E7-AD8D-E58543437064}" name="Colonne8146"/>
    <tableColumn id="8188" xr3:uid="{E2B269AB-A7FD-47B6-9E1D-8DF359562B88}" name="Colonne8147"/>
    <tableColumn id="8189" xr3:uid="{950B7B43-D130-4921-8B38-8ACA188D18FF}" name="Colonne8148"/>
    <tableColumn id="8190" xr3:uid="{5447C84D-1FCA-48F6-9902-5EE985C75E55}" name="Colonne8149"/>
    <tableColumn id="8191" xr3:uid="{D85C62F1-FDE0-4A1C-973C-90CF37467673}" name="Colonne8150"/>
    <tableColumn id="8192" xr3:uid="{0E47A57B-2777-475E-AE6C-0D515B905B39}" name="Colonne8151"/>
    <tableColumn id="8193" xr3:uid="{31E0BEA9-95B2-4966-8F29-D369D2912487}" name="Colonne8152"/>
    <tableColumn id="8194" xr3:uid="{0B5F2130-6C16-4846-8A21-447B66DDDD78}" name="Colonne8153"/>
    <tableColumn id="8195" xr3:uid="{EF6A1FDA-92EB-408A-AF4E-219E6C5D1746}" name="Colonne8154"/>
    <tableColumn id="8196" xr3:uid="{3EAE87EF-67D7-483B-BCE4-47ED154AFA28}" name="Colonne8155"/>
    <tableColumn id="8197" xr3:uid="{482682FC-C8E8-4370-A79A-4BFEB4CDA35F}" name="Colonne8156"/>
    <tableColumn id="8198" xr3:uid="{6685A8FE-0747-4DD8-8C85-1C2DE4F2351C}" name="Colonne8157"/>
    <tableColumn id="8199" xr3:uid="{0928D987-DAE5-4C95-942E-910B584686CE}" name="Colonne8158"/>
    <tableColumn id="8200" xr3:uid="{B0534E48-4981-44DC-8827-DF8CF16C5A9D}" name="Colonne8159"/>
    <tableColumn id="8201" xr3:uid="{9E82F0F0-7588-4E7E-B52F-FE04C605AC61}" name="Colonne8160"/>
    <tableColumn id="8202" xr3:uid="{E840DEF0-BC3D-4B54-A27B-4325534431DE}" name="Colonne8161"/>
    <tableColumn id="8203" xr3:uid="{D6FEEF08-3AD9-4EEE-AE3F-43EEFEE903B5}" name="Colonne8162"/>
    <tableColumn id="8204" xr3:uid="{58E6ABB2-775F-4A18-9CEC-9541F45891EA}" name="Colonne8163"/>
    <tableColumn id="8205" xr3:uid="{7AEE28F9-508B-475B-A8D5-01FC92C8F938}" name="Colonne8164"/>
    <tableColumn id="8206" xr3:uid="{295A59CA-7848-4F3C-B2F9-9B1412A186DE}" name="Colonne8165"/>
    <tableColumn id="8207" xr3:uid="{FAA5C91B-2B23-4FF8-85D6-CE9C53ED87A8}" name="Colonne8166"/>
    <tableColumn id="8208" xr3:uid="{D8F4ABED-2CA1-446A-A4FC-8596D3B13FE6}" name="Colonne8167"/>
    <tableColumn id="8209" xr3:uid="{867B2CF1-E22A-4E67-8BDF-D71DAB6D5492}" name="Colonne8168"/>
    <tableColumn id="8210" xr3:uid="{BE976CB3-F207-4A00-9666-C40B6EC4603E}" name="Colonne8169"/>
    <tableColumn id="8211" xr3:uid="{1613066C-4B59-4CC8-9DE6-7A4FC65D2886}" name="Colonne8170"/>
    <tableColumn id="8212" xr3:uid="{D98896DB-76CD-4C81-A144-1AE0F07C4643}" name="Colonne8171"/>
    <tableColumn id="8213" xr3:uid="{BD543A00-610D-4CC0-8F68-79A2E90CF42C}" name="Colonne8172"/>
    <tableColumn id="8214" xr3:uid="{96094B9A-78AB-4A12-B89E-308B995197A4}" name="Colonne8173"/>
    <tableColumn id="8215" xr3:uid="{DFDEADC2-2060-4E6D-AC6B-B5BB4A99C219}" name="Colonne8174"/>
    <tableColumn id="8216" xr3:uid="{9F64A7C9-8383-48AA-8E3E-9F1C086F6F89}" name="Colonne8175"/>
    <tableColumn id="8217" xr3:uid="{6BCBB54D-02DA-4C3D-BF58-1A84D85B8CA6}" name="Colonne8176"/>
    <tableColumn id="8218" xr3:uid="{47D2DCEE-3283-47F7-BB26-A6A709C548E5}" name="Colonne8177"/>
    <tableColumn id="8219" xr3:uid="{E9512F25-77E6-4D52-8763-5A9799E0CCB3}" name="Colonne8178"/>
    <tableColumn id="8220" xr3:uid="{53FADF1B-3E20-4377-B7CB-9B9043034154}" name="Colonne8179"/>
    <tableColumn id="8221" xr3:uid="{35404974-E67F-4932-A2FB-ED5927FA62D3}" name="Colonne8180"/>
    <tableColumn id="8222" xr3:uid="{A360D533-A174-4B50-B371-B180FAE80D3D}" name="Colonne8181"/>
    <tableColumn id="8223" xr3:uid="{81367368-4734-4369-A357-0312B34B0330}" name="Colonne8182"/>
    <tableColumn id="8224" xr3:uid="{8ECD4569-360A-466F-9DA4-002E282E86E1}" name="Colonne8183"/>
    <tableColumn id="8225" xr3:uid="{8527B518-AE2F-44F3-B4E9-024D9B5A0877}" name="Colonne8184"/>
    <tableColumn id="8226" xr3:uid="{569488C0-7341-46D7-B21C-B4AE55C30FDE}" name="Colonne8185"/>
    <tableColumn id="8227" xr3:uid="{D62E7D32-D684-4020-8BA1-269E4C188A0C}" name="Colonne8186"/>
    <tableColumn id="8228" xr3:uid="{2F7E6A23-3F96-4385-91B7-99136459C51E}" name="Colonne8187"/>
    <tableColumn id="8229" xr3:uid="{D12F2DBB-93C4-48A2-AB3F-AAE3FCF9F4FA}" name="Colonne8188"/>
    <tableColumn id="8230" xr3:uid="{C7EFC0A6-06E6-4998-9D09-1CA2FD9F1859}" name="Colonne8189"/>
    <tableColumn id="8231" xr3:uid="{48C432A2-B968-40A7-BE72-377E0A24EE42}" name="Colonne8190"/>
    <tableColumn id="8232" xr3:uid="{61AF8687-D031-4C19-A3FD-AEF6B8DC19A7}" name="Colonne8191"/>
    <tableColumn id="8233" xr3:uid="{9ABDBF41-B5CC-4FC7-BFA0-53506715E98B}" name="Colonne8192"/>
    <tableColumn id="8234" xr3:uid="{01C9F512-76E0-4C46-940B-231D34A496B1}" name="Colonne8193"/>
    <tableColumn id="8235" xr3:uid="{C8F15E78-3C57-4F89-960D-421483D284B8}" name="Colonne8194"/>
    <tableColumn id="8236" xr3:uid="{54F48A92-96A5-4762-97C3-37B44AD027EF}" name="Colonne8195"/>
    <tableColumn id="8237" xr3:uid="{13B57CD0-670D-48EA-8B61-93FD19A7484E}" name="Colonne8196"/>
    <tableColumn id="8238" xr3:uid="{11EAA34E-7317-425B-8566-89C10D715CA4}" name="Colonne8197"/>
    <tableColumn id="8239" xr3:uid="{97FC9050-6F8C-4954-9E73-104AB49CF94C}" name="Colonne8198"/>
    <tableColumn id="8240" xr3:uid="{9EE67C5D-AB90-4C6E-A9EB-0CE35DCCED55}" name="Colonne8199"/>
    <tableColumn id="8241" xr3:uid="{28841106-0944-42EE-9CB7-F6CCA916D326}" name="Colonne8200"/>
    <tableColumn id="8242" xr3:uid="{6F268C23-1135-416B-8C09-64F0250778AB}" name="Colonne8201"/>
    <tableColumn id="8243" xr3:uid="{C8B7D4F1-9EBF-4433-AE68-E9823A98084E}" name="Colonne8202"/>
    <tableColumn id="8244" xr3:uid="{63525653-AEA4-4833-B5FF-A713C3B64791}" name="Colonne8203"/>
    <tableColumn id="8245" xr3:uid="{134E146B-ED0E-46D8-A1A5-77271C8D57CF}" name="Colonne8204"/>
    <tableColumn id="8246" xr3:uid="{1EA5E084-51F1-4D58-9BBA-2E49E3209361}" name="Colonne8205"/>
    <tableColumn id="8247" xr3:uid="{61228755-5F44-4FA9-88E8-55E5135DD9BE}" name="Colonne8206"/>
    <tableColumn id="8248" xr3:uid="{1B440E34-C6DC-424B-B633-8F10090FA97A}" name="Colonne8207"/>
    <tableColumn id="8249" xr3:uid="{FEF32755-A7DD-4779-9675-EF20930B850F}" name="Colonne8208"/>
    <tableColumn id="8250" xr3:uid="{8A741B4A-9247-4E40-96D8-747818216A22}" name="Colonne8209"/>
    <tableColumn id="8251" xr3:uid="{11AA4081-E230-4A81-86B8-8EECA6F7ABB6}" name="Colonne8210"/>
    <tableColumn id="8252" xr3:uid="{F672A488-6DAD-4B05-A9D9-B1DFB8B60A95}" name="Colonne8211"/>
    <tableColumn id="8253" xr3:uid="{E9C42A94-D4FB-48CB-BE44-78C949825E3A}" name="Colonne8212"/>
    <tableColumn id="8254" xr3:uid="{80D8C702-DD19-41E7-89A0-A41F809C45E0}" name="Colonne8213"/>
    <tableColumn id="8255" xr3:uid="{8EA339AD-E1C7-43AE-B663-CDC296C4F984}" name="Colonne8214"/>
    <tableColumn id="8256" xr3:uid="{2D4A1EFD-CD8B-4BCB-8D1E-571070265B0B}" name="Colonne8215"/>
    <tableColumn id="8257" xr3:uid="{E536352E-DF06-406B-BAA2-CB68862FD97C}" name="Colonne8216"/>
    <tableColumn id="8258" xr3:uid="{D7DE7954-5314-4A1F-AF9B-2D462312380F}" name="Colonne8217"/>
    <tableColumn id="8259" xr3:uid="{5E9E0E07-AF2A-4222-A57A-B8536F2C836A}" name="Colonne8218"/>
    <tableColumn id="8260" xr3:uid="{D529CCA8-306F-46D8-A29E-18C50F9D35FC}" name="Colonne8219"/>
    <tableColumn id="8261" xr3:uid="{EB009C74-BE50-4313-A1D6-2335F3B5686F}" name="Colonne8220"/>
    <tableColumn id="8262" xr3:uid="{9D97988E-298B-4829-AD2F-048124D11387}" name="Colonne8221"/>
    <tableColumn id="8263" xr3:uid="{A89ACF19-578B-4F1D-B090-D9E129C19146}" name="Colonne8222"/>
    <tableColumn id="8264" xr3:uid="{8FA63848-3D11-46CE-A57D-080E07337C4C}" name="Colonne8223"/>
    <tableColumn id="8265" xr3:uid="{C772250E-BCAA-48FE-A4B2-0BCF629523EB}" name="Colonne8224"/>
    <tableColumn id="8266" xr3:uid="{E9EC576C-4A77-4629-849D-5C7CEE0FE4FB}" name="Colonne8225"/>
    <tableColumn id="8267" xr3:uid="{50B52333-640F-4D95-9314-3BBA0FD189A3}" name="Colonne8226"/>
    <tableColumn id="8268" xr3:uid="{01CAB004-CA66-4BF0-9A59-5F6C19B893FB}" name="Colonne8227"/>
    <tableColumn id="8269" xr3:uid="{4B432218-8302-4FDB-8C04-55D5229D862E}" name="Colonne8228"/>
    <tableColumn id="8270" xr3:uid="{6BB53CE8-150A-47A8-AD2C-7716821A46C5}" name="Colonne8229"/>
    <tableColumn id="8271" xr3:uid="{AEAA860A-8320-4E70-AD0A-98960CB37EC8}" name="Colonne8230"/>
    <tableColumn id="8272" xr3:uid="{25AED008-4A12-49AB-AB10-F9FB57D65E64}" name="Colonne8231"/>
    <tableColumn id="8273" xr3:uid="{BFD46AF4-9AF7-4377-989B-8576BDC95CE8}" name="Colonne8232"/>
    <tableColumn id="8274" xr3:uid="{F7A8CD94-B20B-40C5-9965-4E34B024CFC0}" name="Colonne8233"/>
    <tableColumn id="8275" xr3:uid="{D380BAC7-7FFF-4039-9EEC-560595E57AA5}" name="Colonne8234"/>
    <tableColumn id="8276" xr3:uid="{31BC3C96-A67C-45B1-9076-66FF8DE33373}" name="Colonne8235"/>
    <tableColumn id="8277" xr3:uid="{950557CC-884C-4216-ABBA-0B3522DC29BA}" name="Colonne8236"/>
    <tableColumn id="8278" xr3:uid="{2DD8BE8A-0B82-4599-9AF3-25B05C5F5656}" name="Colonne8237"/>
    <tableColumn id="8279" xr3:uid="{6897B866-8BA2-48A7-9DDC-3C508D1D488C}" name="Colonne8238"/>
    <tableColumn id="8280" xr3:uid="{B76E7B1B-5FBA-4630-B555-51B784B42246}" name="Colonne8239"/>
    <tableColumn id="8281" xr3:uid="{E46DF8F2-2021-4776-9F1C-4E307904CA1E}" name="Colonne8240"/>
    <tableColumn id="8282" xr3:uid="{9AA6EC4E-2F22-4CC2-8984-1361092D995D}" name="Colonne8241"/>
    <tableColumn id="8283" xr3:uid="{6D8588D0-8786-4272-8FC6-1E8746017A85}" name="Colonne8242"/>
    <tableColumn id="8284" xr3:uid="{94075280-FB5A-459E-BBD3-B65E7F36446E}" name="Colonne8243"/>
    <tableColumn id="8285" xr3:uid="{D68FC29E-887B-4F47-AE5E-A5F5BC7DDC0C}" name="Colonne8244"/>
    <tableColumn id="8286" xr3:uid="{E32880AD-D979-43CF-8A99-B530A923A0EE}" name="Colonne8245"/>
    <tableColumn id="8287" xr3:uid="{FE2CB189-A6EE-48DF-AE40-757595315F43}" name="Colonne8246"/>
    <tableColumn id="8288" xr3:uid="{098A454E-4286-46E1-A74D-D816456C553C}" name="Colonne8247"/>
    <tableColumn id="8289" xr3:uid="{F459B1C3-F962-4F6A-AACC-69628676394E}" name="Colonne8248"/>
    <tableColumn id="8290" xr3:uid="{342E6B92-F71D-4F5C-AC52-5FC09EFA8F4B}" name="Colonne8249"/>
    <tableColumn id="8291" xr3:uid="{4C07E9AA-29DF-45EB-A54E-A99AD6FC1455}" name="Colonne8250"/>
    <tableColumn id="8292" xr3:uid="{56BBA047-7A31-45BE-95FF-5F890659123A}" name="Colonne8251"/>
    <tableColumn id="8293" xr3:uid="{D4DBEC62-EDBA-4923-91BB-AC22730163C2}" name="Colonne8252"/>
    <tableColumn id="8294" xr3:uid="{EC60911B-9514-4367-8391-597A35C43D8B}" name="Colonne8253"/>
    <tableColumn id="8295" xr3:uid="{85DA4311-2D6A-477E-9009-86E8CB2E66A4}" name="Colonne8254"/>
    <tableColumn id="8296" xr3:uid="{97AAA5E7-5807-4885-BA95-5AEB126319E4}" name="Colonne8255"/>
    <tableColumn id="8297" xr3:uid="{A4F609BF-147B-490B-BDA7-EF41C4DAF12A}" name="Colonne8256"/>
    <tableColumn id="8298" xr3:uid="{DC124AF8-9D48-4E0D-97B0-49C7A11312F8}" name="Colonne8257"/>
    <tableColumn id="8299" xr3:uid="{CBEACA53-E35F-4102-85C3-BD09E6DA76DF}" name="Colonne8258"/>
    <tableColumn id="8300" xr3:uid="{FC3C6CF4-6CE0-44E3-B432-18409D4AF12D}" name="Colonne8259"/>
    <tableColumn id="8301" xr3:uid="{0F9E5704-4015-4C0C-AB13-004694CE8C97}" name="Colonne8260"/>
    <tableColumn id="8302" xr3:uid="{4CE0C7FF-4C81-4FDB-8D86-2D6B4FB3B7DC}" name="Colonne8261"/>
    <tableColumn id="8303" xr3:uid="{F3C367DC-0067-4F85-AF39-F62EDD7E9B34}" name="Colonne8262"/>
    <tableColumn id="8304" xr3:uid="{46A62DF7-DF11-4C6A-BDB2-C0000943CF2E}" name="Colonne8263"/>
    <tableColumn id="8305" xr3:uid="{5E1E7E22-DD59-4BCA-BF56-A327330B6C66}" name="Colonne8264"/>
    <tableColumn id="8306" xr3:uid="{67F7EFA5-CCB5-4DAC-8E29-85F5A37392EF}" name="Colonne8265"/>
    <tableColumn id="8307" xr3:uid="{4B7F4353-E601-4C62-8D55-F051130C9452}" name="Colonne8266"/>
    <tableColumn id="8308" xr3:uid="{6096E7E8-F87E-4790-B18B-CB0AB36F610B}" name="Colonne8267"/>
    <tableColumn id="8309" xr3:uid="{4CCA27B1-10FF-4AEC-8EFD-751F41EF7D12}" name="Colonne8268"/>
    <tableColumn id="8310" xr3:uid="{EC6D3DED-DDAF-433C-8CB4-D781F6C4A1D1}" name="Colonne8269"/>
    <tableColumn id="8311" xr3:uid="{BCEAF71B-E4F9-4358-A038-AD8DFD935E23}" name="Colonne8270"/>
    <tableColumn id="8312" xr3:uid="{17917DB4-2059-4BE0-8B89-4C970433AC18}" name="Colonne8271"/>
    <tableColumn id="8313" xr3:uid="{FC3906A4-A1DA-4272-885B-0C21AAD5C787}" name="Colonne8272"/>
    <tableColumn id="8314" xr3:uid="{46308858-7159-46D7-BE1E-4AD35DBC139D}" name="Colonne8273"/>
    <tableColumn id="8315" xr3:uid="{9CF35E40-01D7-4A7B-BDF4-5F748A32A4A1}" name="Colonne8274"/>
    <tableColumn id="8316" xr3:uid="{FB08DF7D-B868-4EC5-BD4D-F5282DA6A6B2}" name="Colonne8275"/>
    <tableColumn id="8317" xr3:uid="{33AD3CAC-2A81-4AB5-93CC-0241F1273BAB}" name="Colonne8276"/>
    <tableColumn id="8318" xr3:uid="{32F4FE07-5EA2-463D-8172-3BC682164808}" name="Colonne8277"/>
    <tableColumn id="8319" xr3:uid="{6168D98D-4519-496D-9213-503CC3D8A226}" name="Colonne8278"/>
    <tableColumn id="8320" xr3:uid="{3026B3EA-4E5A-40F4-924D-219BBFC8E8BA}" name="Colonne8279"/>
    <tableColumn id="8321" xr3:uid="{7ABBED4D-435B-468E-B870-5F0B268E18BE}" name="Colonne8280"/>
    <tableColumn id="8322" xr3:uid="{82340A68-AE3A-4E9F-8129-8DA2A7AB2327}" name="Colonne8281"/>
    <tableColumn id="8323" xr3:uid="{F045FD72-9008-4BEF-9906-AF444EAEEDED}" name="Colonne8282"/>
    <tableColumn id="8324" xr3:uid="{3133180D-FB82-4C51-9F36-86304530C0E7}" name="Colonne8283"/>
    <tableColumn id="8325" xr3:uid="{9CCB4214-AAE8-43AF-B622-DF8FA8E232C7}" name="Colonne8284"/>
    <tableColumn id="8326" xr3:uid="{D17995E0-F28C-424F-A5EF-47136805924F}" name="Colonne8285"/>
    <tableColumn id="8327" xr3:uid="{931E672B-4051-48C3-856D-7020F3D1B121}" name="Colonne8286"/>
    <tableColumn id="8328" xr3:uid="{552D64D3-DDBD-43C7-8C33-AF7FBFB0BBC8}" name="Colonne8287"/>
    <tableColumn id="8329" xr3:uid="{F72FCD06-2E85-40EE-898B-2AA7AAB96343}" name="Colonne8288"/>
    <tableColumn id="8330" xr3:uid="{7934834C-59B5-402D-9926-C392A4E6B922}" name="Colonne8289"/>
    <tableColumn id="8331" xr3:uid="{27A21834-6434-49D5-979C-C865D52E7C4C}" name="Colonne8290"/>
    <tableColumn id="8332" xr3:uid="{6F689BC5-724D-48F0-9F70-EE8838FBDB76}" name="Colonne8291"/>
    <tableColumn id="8333" xr3:uid="{46345C78-1215-4799-9A97-8FF27096722A}" name="Colonne8292"/>
    <tableColumn id="8334" xr3:uid="{C8657129-0F19-4381-8437-CD6D94A06CBF}" name="Colonne8293"/>
    <tableColumn id="8335" xr3:uid="{494D352E-C7C2-4546-89FF-35DAE3031357}" name="Colonne8294"/>
    <tableColumn id="8336" xr3:uid="{752E5D3E-F558-4F24-BF33-D8E07412386F}" name="Colonne8295"/>
    <tableColumn id="8337" xr3:uid="{75ABBB10-EFE0-4FC4-92A2-159BABFEEAC9}" name="Colonne8296"/>
    <tableColumn id="8338" xr3:uid="{938F3A13-21C2-4FD1-90B5-8168EB78639D}" name="Colonne8297"/>
    <tableColumn id="8339" xr3:uid="{11DBCCF1-9039-4D46-9775-58348BD6793E}" name="Colonne8298"/>
    <tableColumn id="8340" xr3:uid="{DF5E51BE-EF10-4912-9AA3-332F29224E8A}" name="Colonne8299"/>
    <tableColumn id="8341" xr3:uid="{A6DFC134-0F13-4A7E-ADC8-CADDABE2C540}" name="Colonne8300"/>
    <tableColumn id="8342" xr3:uid="{AB620FC5-FC83-4597-84A2-F5DAE075A2E3}" name="Colonne8301"/>
    <tableColumn id="8343" xr3:uid="{EECA60E5-A743-4A09-9146-D1772336A86C}" name="Colonne8302"/>
    <tableColumn id="8344" xr3:uid="{44E78A65-6E94-466C-AD58-A0442C153C48}" name="Colonne8303"/>
    <tableColumn id="8345" xr3:uid="{5AD6685B-DBF7-4EED-84E5-E701972DF434}" name="Colonne8304"/>
    <tableColumn id="8346" xr3:uid="{55D57187-8034-4D21-BC3F-E2BCDF04A0DA}" name="Colonne8305"/>
    <tableColumn id="8347" xr3:uid="{B28BF9DB-CE66-4DBF-807A-1930D9DF7CA8}" name="Colonne8306"/>
    <tableColumn id="8348" xr3:uid="{1D428CFA-2B78-43AB-A613-BD297CFF0B71}" name="Colonne8307"/>
    <tableColumn id="8349" xr3:uid="{E30B0EBD-2AF3-449E-8CB1-8ACCC5BFE4F1}" name="Colonne8308"/>
    <tableColumn id="8350" xr3:uid="{505EA3C5-946F-4728-8662-DEE698245874}" name="Colonne8309"/>
    <tableColumn id="8351" xr3:uid="{DC8F9FE1-897B-42DF-95F1-E30F4F52A984}" name="Colonne8310"/>
    <tableColumn id="8352" xr3:uid="{CE4CE2C2-2EBD-4733-8AE5-2F47656B036F}" name="Colonne8311"/>
    <tableColumn id="8353" xr3:uid="{642F003B-1461-4EE3-B1B9-E90621D542CB}" name="Colonne8312"/>
    <tableColumn id="8354" xr3:uid="{0E8D5672-EE9E-48C5-ADB6-7EEAB3FC8810}" name="Colonne8313"/>
    <tableColumn id="8355" xr3:uid="{2BB259F2-BE95-416C-B974-530743E1A550}" name="Colonne8314"/>
    <tableColumn id="8356" xr3:uid="{628EE954-5A66-4A9B-B86C-71D8D01C8CD4}" name="Colonne8315"/>
    <tableColumn id="8357" xr3:uid="{932DEB5C-279D-4274-AD46-3ACE94DB6BD7}" name="Colonne8316"/>
    <tableColumn id="8358" xr3:uid="{A39A60E4-CAFF-4C34-A1F9-BB0B09B05A75}" name="Colonne8317"/>
    <tableColumn id="8359" xr3:uid="{2C38BAB4-36AD-4A98-938C-2FD1480CBED2}" name="Colonne8318"/>
    <tableColumn id="8360" xr3:uid="{6A024280-33E9-4496-91D2-77D8FD674B1F}" name="Colonne8319"/>
    <tableColumn id="8361" xr3:uid="{D0096F47-D983-45FD-B9DF-25E44635D027}" name="Colonne8320"/>
    <tableColumn id="8362" xr3:uid="{9BF29D92-2994-4A4D-BE8E-0C20219E6108}" name="Colonne8321"/>
    <tableColumn id="8363" xr3:uid="{3CEFC334-6E9D-4A02-ACEA-357914A7A8A3}" name="Colonne8322"/>
    <tableColumn id="8364" xr3:uid="{E50041D6-53EA-4AF8-8620-15E325862802}" name="Colonne8323"/>
    <tableColumn id="8365" xr3:uid="{D5653EFB-9350-442F-BFFF-30B6AA342025}" name="Colonne8324"/>
    <tableColumn id="8366" xr3:uid="{0B07260B-247F-43E6-B7EB-28D2054D8D76}" name="Colonne8325"/>
    <tableColumn id="8367" xr3:uid="{F5909C87-BA3E-4C9F-BD1E-7B5DB62BD503}" name="Colonne8326"/>
    <tableColumn id="8368" xr3:uid="{E285ECC0-A47D-4779-8CBB-9290F169ADF4}" name="Colonne8327"/>
    <tableColumn id="8369" xr3:uid="{F088A782-24A7-4A7B-9E3B-BE8B1C9820A8}" name="Colonne8328"/>
    <tableColumn id="8370" xr3:uid="{FE068AB4-2190-472B-AA4E-4E90F6C8D72C}" name="Colonne8329"/>
    <tableColumn id="8371" xr3:uid="{86C5317B-A317-46F7-8622-227DFC853884}" name="Colonne8330"/>
    <tableColumn id="8372" xr3:uid="{1E77B965-9C5C-4EE6-8831-AFFA4B5B66F9}" name="Colonne8331"/>
    <tableColumn id="8373" xr3:uid="{789222C2-B626-4352-88E6-B33935E9CB03}" name="Colonne8332"/>
    <tableColumn id="8374" xr3:uid="{48A0E0C0-B924-45F8-8D24-DC0B4762717E}" name="Colonne8333"/>
    <tableColumn id="8375" xr3:uid="{B94B42BA-3EA9-4F2C-9FEB-BB52A55F08E8}" name="Colonne8334"/>
    <tableColumn id="8376" xr3:uid="{9F287E9A-9D58-447E-8375-5A9B5373BB93}" name="Colonne8335"/>
    <tableColumn id="8377" xr3:uid="{70B43AA0-9654-4ED5-8299-AF1B2B153097}" name="Colonne8336"/>
    <tableColumn id="8378" xr3:uid="{6E5A7961-C9F1-41D9-8862-03E065FF5F46}" name="Colonne8337"/>
    <tableColumn id="8379" xr3:uid="{5E1F694E-F370-4409-A9FE-ADD443282153}" name="Colonne8338"/>
    <tableColumn id="8380" xr3:uid="{331F74DD-DD2F-42A8-8218-CE743C9B9658}" name="Colonne8339"/>
    <tableColumn id="8381" xr3:uid="{3BF0F744-805E-4FD4-A280-08ED69C93AB9}" name="Colonne8340"/>
    <tableColumn id="8382" xr3:uid="{CA080726-3E79-4911-AD81-79024E491C08}" name="Colonne8341"/>
    <tableColumn id="8383" xr3:uid="{8EFB6504-2EDA-4130-BD59-D85EA7E88AA8}" name="Colonne8342"/>
    <tableColumn id="8384" xr3:uid="{0E6E4C7A-9956-4913-BCA3-823945AA98EE}" name="Colonne8343"/>
    <tableColumn id="8385" xr3:uid="{69DAC2A3-5EAC-4CB6-88C9-7A8C5870DC51}" name="Colonne8344"/>
    <tableColumn id="8386" xr3:uid="{FE077BEB-77B9-44ED-A737-792D56CFC89C}" name="Colonne8345"/>
    <tableColumn id="8387" xr3:uid="{C36E5F0D-9A8E-4B9F-98A6-961845859031}" name="Colonne8346"/>
    <tableColumn id="8388" xr3:uid="{D06A4AC8-04BA-4931-BC4C-6D47F4A63F7C}" name="Colonne8347"/>
    <tableColumn id="8389" xr3:uid="{667E377A-A166-47B4-8C14-7228B786B008}" name="Colonne8348"/>
    <tableColumn id="8390" xr3:uid="{88C4892C-64C1-4E91-B3FE-8B4D89F41BF5}" name="Colonne8349"/>
    <tableColumn id="8391" xr3:uid="{061D8982-D82B-4C7E-9C81-2F13CB19864E}" name="Colonne8350"/>
    <tableColumn id="8392" xr3:uid="{31472839-195F-4B89-84BB-3ADC4BE394E3}" name="Colonne8351"/>
    <tableColumn id="8393" xr3:uid="{3E5236A7-E5C2-4BA9-88EC-DCEE45774786}" name="Colonne8352"/>
    <tableColumn id="8394" xr3:uid="{17D83026-3514-4517-82E5-1AF7BD3AB686}" name="Colonne8353"/>
    <tableColumn id="8395" xr3:uid="{5CEBFA32-B6E4-4401-B478-A18118B7A3F7}" name="Colonne8354"/>
    <tableColumn id="8396" xr3:uid="{ADB75218-B7D9-4008-A355-C4A943AFF2FF}" name="Colonne8355"/>
    <tableColumn id="8397" xr3:uid="{2AF40970-5BF9-45C7-B47C-988A1270134A}" name="Colonne8356"/>
    <tableColumn id="8398" xr3:uid="{5646BCC1-6720-4751-997F-1D85116A6E64}" name="Colonne8357"/>
    <tableColumn id="8399" xr3:uid="{DB42F40A-5B19-447D-BC1E-FE3EA8F0FE26}" name="Colonne8358"/>
    <tableColumn id="8400" xr3:uid="{F62842FC-D09F-4AE9-B1E2-81D5D8EE431C}" name="Colonne8359"/>
    <tableColumn id="8401" xr3:uid="{E5DDB94B-5D96-4980-9249-F4B385BE6471}" name="Colonne8360"/>
    <tableColumn id="8402" xr3:uid="{5ADFEB3D-1D0A-4F1D-A2B7-06F8A9DD39DE}" name="Colonne8361"/>
    <tableColumn id="8403" xr3:uid="{FB7359FD-5E81-4EDD-9A3E-AA551152DF31}" name="Colonne8362"/>
    <tableColumn id="8404" xr3:uid="{CBA6A6D1-8321-4965-A2A8-2A8BA9362E2A}" name="Colonne8363"/>
    <tableColumn id="8405" xr3:uid="{879769AD-FF9D-4CF4-86E0-422781D59D32}" name="Colonne8364"/>
    <tableColumn id="8406" xr3:uid="{26D02A21-B2C4-45B1-9639-228D2B67C973}" name="Colonne8365"/>
    <tableColumn id="8407" xr3:uid="{128DF3AC-0B3D-481E-BE22-85DD2A72A29D}" name="Colonne8366"/>
    <tableColumn id="8408" xr3:uid="{53DA3BE2-BB07-449D-81A9-11705FF7D136}" name="Colonne8367"/>
    <tableColumn id="8409" xr3:uid="{FB5E8C2A-A852-4CE6-B297-9D4ABFCF8A28}" name="Colonne8368"/>
    <tableColumn id="8410" xr3:uid="{DC717DE0-2FF7-421D-9D6A-D5956A38ACE9}" name="Colonne8369"/>
    <tableColumn id="8411" xr3:uid="{9C56CF0D-8160-483A-BDA2-EA346A5F63E3}" name="Colonne8370"/>
    <tableColumn id="8412" xr3:uid="{11404C7E-84E6-4B8F-B3DF-7AA6C0B80E5B}" name="Colonne8371"/>
    <tableColumn id="8413" xr3:uid="{B082AE76-F208-4D45-A502-670A8D11A2D3}" name="Colonne8372"/>
    <tableColumn id="8414" xr3:uid="{DCE73B8E-4E0B-4A4C-BC5D-CA629C739007}" name="Colonne8373"/>
    <tableColumn id="8415" xr3:uid="{1C621B2E-BEF4-4E60-8D2C-4384872C735A}" name="Colonne8374"/>
    <tableColumn id="8416" xr3:uid="{16237CBB-8B18-4F31-B5AE-1C2AFE963167}" name="Colonne8375"/>
    <tableColumn id="8417" xr3:uid="{29E5C6CD-FAC4-4BD4-9609-84AEDCBD5E67}" name="Colonne8376"/>
    <tableColumn id="8418" xr3:uid="{DC2EC7C2-C180-4F0B-B322-5D6D2C740FE8}" name="Colonne8377"/>
    <tableColumn id="8419" xr3:uid="{190AAAD4-4F63-4A81-A1C1-0C3D605FCCCF}" name="Colonne8378"/>
    <tableColumn id="8420" xr3:uid="{34B714F3-765F-4C2B-BCBC-FFBA0EAEEA88}" name="Colonne8379"/>
    <tableColumn id="8421" xr3:uid="{2480DCFC-4B62-437A-AA5D-DDC1AF8BC3E3}" name="Colonne8380"/>
    <tableColumn id="8422" xr3:uid="{8F421E4D-BDE1-4800-818F-5C29DAF3842B}" name="Colonne8381"/>
    <tableColumn id="8423" xr3:uid="{E8785E2F-AABB-4DD9-BC00-6CEA70142045}" name="Colonne8382"/>
    <tableColumn id="8424" xr3:uid="{D5B0EFFC-061E-4675-B42B-3C5FCD9567E9}" name="Colonne8383"/>
    <tableColumn id="8425" xr3:uid="{A3476AA6-914E-451D-803F-0EF32056B95E}" name="Colonne8384"/>
    <tableColumn id="8426" xr3:uid="{F61E7DBE-5496-4E53-A424-F6B1ECDE6FBB}" name="Colonne8385"/>
    <tableColumn id="8427" xr3:uid="{7BDBE5C9-E070-4DD7-9A4E-CA092270D01F}" name="Colonne8386"/>
    <tableColumn id="8428" xr3:uid="{7FE6FEFD-1217-4499-B518-6E967886A32B}" name="Colonne8387"/>
    <tableColumn id="8429" xr3:uid="{5AF544A2-AA10-4BC6-84F6-CFE6403266AF}" name="Colonne8388"/>
    <tableColumn id="8430" xr3:uid="{33E460AD-A733-499B-A40E-16F043B0593B}" name="Colonne8389"/>
    <tableColumn id="8431" xr3:uid="{1FCB50AF-71F8-4CAA-952B-E904CB0B09A0}" name="Colonne8390"/>
    <tableColumn id="8432" xr3:uid="{1D88284A-009B-4331-A5F3-C5B142A5FCE1}" name="Colonne8391"/>
    <tableColumn id="8433" xr3:uid="{B84D4B6E-3B1D-4CDA-A5AC-6CF7C477C417}" name="Colonne8392"/>
    <tableColumn id="8434" xr3:uid="{D0F91C8D-908F-4373-94A6-9EB5A1B9D11A}" name="Colonne8393"/>
    <tableColumn id="8435" xr3:uid="{98F49BEA-8580-44CD-8E9A-5AB77B4BC8D0}" name="Colonne8394"/>
    <tableColumn id="8436" xr3:uid="{E1F6A2A2-2645-4EEF-A627-C9FC47BA1C0E}" name="Colonne8395"/>
    <tableColumn id="8437" xr3:uid="{AAC665D8-33CF-4D94-B6B1-29666042E586}" name="Colonne8396"/>
    <tableColumn id="8438" xr3:uid="{4857E488-5F18-4359-B162-938BDE430CD0}" name="Colonne8397"/>
    <tableColumn id="8439" xr3:uid="{BB252B65-2473-4068-9A74-F9F7422AB1B2}" name="Colonne8398"/>
    <tableColumn id="8440" xr3:uid="{90F4AB06-1D7C-48A6-869E-434FC00FBE01}" name="Colonne8399"/>
    <tableColumn id="8441" xr3:uid="{34F6B2B7-0515-4350-89C0-4651D6F66CAD}" name="Colonne8400"/>
    <tableColumn id="8442" xr3:uid="{6965B92F-BF4C-4C9F-860F-ED9F916586D6}" name="Colonne8401"/>
    <tableColumn id="8443" xr3:uid="{A1E543D7-856C-4BD0-ADFA-524936E551AC}" name="Colonne8402"/>
    <tableColumn id="8444" xr3:uid="{9E7EA2E4-B16D-4E8C-AD73-8B2B965DFC01}" name="Colonne8403"/>
    <tableColumn id="8445" xr3:uid="{04A7E7C2-5EAC-4F3A-AFC5-61197DE12290}" name="Colonne8404"/>
    <tableColumn id="8446" xr3:uid="{61580980-38B7-47DE-B08D-A51BE945FADE}" name="Colonne8405"/>
    <tableColumn id="8447" xr3:uid="{4F2F7E32-E702-4FFC-874D-AE7393E2AB05}" name="Colonne8406"/>
    <tableColumn id="8448" xr3:uid="{46F48408-F9FA-456A-9416-9408F28D1F84}" name="Colonne8407"/>
    <tableColumn id="8449" xr3:uid="{D1A6D8A7-7909-4312-A123-380FDE8635C6}" name="Colonne8408"/>
    <tableColumn id="8450" xr3:uid="{F465D393-3CC9-4F4E-A8B0-56DA1C88F62B}" name="Colonne8409"/>
    <tableColumn id="8451" xr3:uid="{B6E52C29-0F1B-4ACF-8235-93B2DF0FF7D2}" name="Colonne8410"/>
    <tableColumn id="8452" xr3:uid="{7412D957-7AD8-474B-AFC6-496ABD5737A1}" name="Colonne8411"/>
    <tableColumn id="8453" xr3:uid="{7990F181-4676-469A-A99B-5BEB321CE4AA}" name="Colonne8412"/>
    <tableColumn id="8454" xr3:uid="{BA97BD6C-5C32-4539-B47F-CF9590008EFE}" name="Colonne8413"/>
    <tableColumn id="8455" xr3:uid="{9D921C0B-F4C4-406F-A973-CFD83CD6861E}" name="Colonne8414"/>
    <tableColumn id="8456" xr3:uid="{B74D0131-77AC-4150-927A-43CCA7B94D5D}" name="Colonne8415"/>
    <tableColumn id="8457" xr3:uid="{37FA3D18-F13C-4482-98C1-47626734E2BD}" name="Colonne8416"/>
    <tableColumn id="8458" xr3:uid="{12193E00-32DD-40DC-B9BC-675844FC0444}" name="Colonne8417"/>
    <tableColumn id="8459" xr3:uid="{3726839E-7472-4484-9098-C7CC7DA6502E}" name="Colonne8418"/>
    <tableColumn id="8460" xr3:uid="{1180FEFD-E316-43CC-8514-C64822DAA308}" name="Colonne8419"/>
    <tableColumn id="8461" xr3:uid="{9BB288ED-FC84-4DA9-AEFB-4498DC2E7AFF}" name="Colonne8420"/>
    <tableColumn id="8462" xr3:uid="{8F3AC2F1-D275-4223-B5C6-AEF59DCBDFF9}" name="Colonne8421"/>
    <tableColumn id="8463" xr3:uid="{0C9A952A-52A9-44D2-83F9-FD596F4E7156}" name="Colonne8422"/>
    <tableColumn id="8464" xr3:uid="{FEEE2489-B95E-4ECB-B822-85C5AAB9A5FB}" name="Colonne8423"/>
    <tableColumn id="8465" xr3:uid="{3E97A000-1CA6-4965-AE7E-4CC0AD2AA007}" name="Colonne8424"/>
    <tableColumn id="8466" xr3:uid="{9F934DE7-8D80-472E-9D32-072EF1DAC1DD}" name="Colonne8425"/>
    <tableColumn id="8467" xr3:uid="{C29E5429-0262-4A04-ABE6-14703A2ECCE0}" name="Colonne8426"/>
    <tableColumn id="8468" xr3:uid="{D8564827-ADC2-49D9-8A54-EF4F54BBC283}" name="Colonne8427"/>
    <tableColumn id="8469" xr3:uid="{4936A42E-92F1-463B-89E6-6B19B19D2C14}" name="Colonne8428"/>
    <tableColumn id="8470" xr3:uid="{BB700B1B-C2CB-4FC1-B21F-11AFA65F4860}" name="Colonne8429"/>
    <tableColumn id="8471" xr3:uid="{39D0076D-35EE-4709-B4B7-6EAA60762ED4}" name="Colonne8430"/>
    <tableColumn id="8472" xr3:uid="{F3971F8B-757B-4BB2-BC69-9FB12D13906E}" name="Colonne8431"/>
    <tableColumn id="8473" xr3:uid="{27835E0A-DE91-4288-9DC9-5C6DF31E22FE}" name="Colonne8432"/>
    <tableColumn id="8474" xr3:uid="{9020355D-BF33-417C-AFC3-F6CE3709B76B}" name="Colonne8433"/>
    <tableColumn id="8475" xr3:uid="{D0DD32D3-3A9E-4A56-913A-95A83DEC7746}" name="Colonne8434"/>
    <tableColumn id="8476" xr3:uid="{43E94DDF-E686-413D-A8F9-22D4B9F45A29}" name="Colonne8435"/>
    <tableColumn id="8477" xr3:uid="{7B216E60-C043-45B4-AD13-046C10FA0135}" name="Colonne8436"/>
    <tableColumn id="8478" xr3:uid="{B0A7E108-A719-4ACC-A3C7-AE6D9FD4334F}" name="Colonne8437"/>
    <tableColumn id="8479" xr3:uid="{BB892282-6BCB-41F4-8F8A-13412A7DEA95}" name="Colonne8438"/>
    <tableColumn id="8480" xr3:uid="{6F53C3DA-69C0-4126-A971-780E735652CD}" name="Colonne8439"/>
    <tableColumn id="8481" xr3:uid="{529A7050-B92A-43F3-B06B-B5DEBEAA2D76}" name="Colonne8440"/>
    <tableColumn id="8482" xr3:uid="{13CFAEA6-942A-4511-A334-5919C7207238}" name="Colonne8441"/>
    <tableColumn id="8483" xr3:uid="{37EEBF48-C16D-4A6C-BF3C-30BD1535F752}" name="Colonne8442"/>
    <tableColumn id="8484" xr3:uid="{DA62878D-D913-41F9-8BEE-19E0C671CB14}" name="Colonne8443"/>
    <tableColumn id="8485" xr3:uid="{0D842492-9534-4CB2-A78E-8CEA668DDBF9}" name="Colonne8444"/>
    <tableColumn id="8486" xr3:uid="{C9EB5CA5-2348-4253-9398-80C5B249A113}" name="Colonne8445"/>
    <tableColumn id="8487" xr3:uid="{A13AE4D2-3D1E-4966-B0E3-AD6369A07ABC}" name="Colonne8446"/>
    <tableColumn id="8488" xr3:uid="{3C57F871-8606-4C1E-8415-6447E4AA336B}" name="Colonne8447"/>
    <tableColumn id="8489" xr3:uid="{DE3BFB3D-6229-4C56-A3EE-CAB82956087C}" name="Colonne8448"/>
    <tableColumn id="8490" xr3:uid="{96ED1E93-0E9C-4FDB-BF81-26578B30BDF6}" name="Colonne8449"/>
    <tableColumn id="8491" xr3:uid="{D6AF8FFD-58C9-437C-9BFA-43F9C93C8BD3}" name="Colonne8450"/>
    <tableColumn id="8492" xr3:uid="{74A49F5E-E9DB-473C-AD87-971B147FA50E}" name="Colonne8451"/>
    <tableColumn id="8493" xr3:uid="{E4DF724F-8B07-49D0-8F62-FFC0137436C7}" name="Colonne8452"/>
    <tableColumn id="8494" xr3:uid="{BA45286F-48C0-4620-A2E6-CE1B8B0C1C13}" name="Colonne8453"/>
    <tableColumn id="8495" xr3:uid="{374A3AEB-A6F0-431A-9A5D-A726F5519F87}" name="Colonne8454"/>
    <tableColumn id="8496" xr3:uid="{A0FBC5FA-8665-4D1A-A41A-9121F68F6847}" name="Colonne8455"/>
    <tableColumn id="8497" xr3:uid="{0A590795-AC16-4013-BBB4-E9F9ADD9076B}" name="Colonne8456"/>
    <tableColumn id="8498" xr3:uid="{A4191F96-AC45-49AB-B3FB-0FD45EEA638C}" name="Colonne8457"/>
    <tableColumn id="8499" xr3:uid="{605BEE78-3183-4A1A-9EA9-B2E60D2B58FA}" name="Colonne8458"/>
    <tableColumn id="8500" xr3:uid="{E5FEB0FC-17C9-4074-A67F-046C4E2E2057}" name="Colonne8459"/>
    <tableColumn id="8501" xr3:uid="{82E39A30-3EA2-4C2C-85E6-491F31E02FFB}" name="Colonne8460"/>
    <tableColumn id="8502" xr3:uid="{BA04D040-290D-4F56-BF45-25B70C99E74C}" name="Colonne8461"/>
    <tableColumn id="8503" xr3:uid="{99750A75-EED0-4A1A-982A-984719D16D49}" name="Colonne8462"/>
    <tableColumn id="8504" xr3:uid="{B718FF44-DA56-4140-961F-3F7728CC1EAA}" name="Colonne8463"/>
    <tableColumn id="8505" xr3:uid="{3054847F-1534-472E-A16C-70C0FACCA6A5}" name="Colonne8464"/>
    <tableColumn id="8506" xr3:uid="{2FF1AFBA-B2B6-4D9D-A390-644DE3FE23BC}" name="Colonne8465"/>
    <tableColumn id="8507" xr3:uid="{FF465BB2-8654-4259-846C-772D60B43AF4}" name="Colonne8466"/>
    <tableColumn id="8508" xr3:uid="{2EE57703-355F-462C-8AE5-283FEF6BFFA5}" name="Colonne8467"/>
    <tableColumn id="8509" xr3:uid="{6623B6C7-E25E-4939-8639-F48C7E437D08}" name="Colonne8468"/>
    <tableColumn id="8510" xr3:uid="{9B4F5996-41F7-4248-AE8C-D0256F37C0AC}" name="Colonne8469"/>
    <tableColumn id="8511" xr3:uid="{DBB157D1-D447-4CA4-B877-40533CA1FF47}" name="Colonne8470"/>
    <tableColumn id="8512" xr3:uid="{0FDEF862-7D6F-4F79-A5AC-456AFB7B1500}" name="Colonne8471"/>
    <tableColumn id="8513" xr3:uid="{5AD84405-6A7C-4541-8C59-738F42A67E22}" name="Colonne8472"/>
    <tableColumn id="8514" xr3:uid="{C82DEAB8-71EE-4AEA-A6A6-7BDAC3DD3F23}" name="Colonne8473"/>
    <tableColumn id="8515" xr3:uid="{0A101C10-72C8-4DF0-9055-17552FF910A8}" name="Colonne8474"/>
    <tableColumn id="8516" xr3:uid="{727C0F43-0353-469F-830A-FE81ACBD5A59}" name="Colonne8475"/>
    <tableColumn id="8517" xr3:uid="{1EF4DAA4-9606-4A45-ADB1-9AF4D48FF4B2}" name="Colonne8476"/>
    <tableColumn id="8518" xr3:uid="{AFF004F6-60C5-4C49-BF24-5A4A33F8FF8A}" name="Colonne8477"/>
    <tableColumn id="8519" xr3:uid="{F1FF755C-825A-4A10-B275-09F0D6AED944}" name="Colonne8478"/>
    <tableColumn id="8520" xr3:uid="{F459D800-74B0-4424-A69A-7C034EB2B425}" name="Colonne8479"/>
    <tableColumn id="8521" xr3:uid="{C077708E-5D49-4475-8ED0-9B3EF1A742FE}" name="Colonne8480"/>
    <tableColumn id="8522" xr3:uid="{DCF5A660-31C2-46D5-970F-D080AB550DEB}" name="Colonne8481"/>
    <tableColumn id="8523" xr3:uid="{1CD34842-45A4-48F7-AFD3-7DFB7123F469}" name="Colonne8482"/>
    <tableColumn id="8524" xr3:uid="{720A5D54-2220-420B-8CED-E37E376EA440}" name="Colonne8483"/>
    <tableColumn id="8525" xr3:uid="{1C2F842F-4D9C-422D-A86B-5EC589D60479}" name="Colonne8484"/>
    <tableColumn id="8526" xr3:uid="{7AFE2909-12F3-4761-9681-56F9ED9A8B46}" name="Colonne8485"/>
    <tableColumn id="8527" xr3:uid="{39B53DB4-27A0-49C1-B744-53B6DF95754A}" name="Colonne8486"/>
    <tableColumn id="8528" xr3:uid="{BAB12294-856B-4AE7-BD02-91F9394D10E3}" name="Colonne8487"/>
    <tableColumn id="8529" xr3:uid="{359A9305-F5ED-43C5-97A5-AA764EE948FB}" name="Colonne8488"/>
    <tableColumn id="8530" xr3:uid="{0533925E-5A45-44FA-AFC8-B5B38DAB2BA2}" name="Colonne8489"/>
    <tableColumn id="8531" xr3:uid="{6F2DBEC3-448C-49C7-9F13-46E07C9B3C73}" name="Colonne8490"/>
    <tableColumn id="8532" xr3:uid="{4EFE5287-3DB5-4719-AF68-B6F5E5990A10}" name="Colonne8491"/>
    <tableColumn id="8533" xr3:uid="{433B08D5-A736-4426-A779-DFB26F6F9DA7}" name="Colonne8492"/>
    <tableColumn id="8534" xr3:uid="{0B8847F2-62E1-46B5-ABFD-7C5A9E384DFB}" name="Colonne8493"/>
    <tableColumn id="8535" xr3:uid="{279828CE-52CA-406D-9E9D-8E39BA06EF0A}" name="Colonne8494"/>
    <tableColumn id="8536" xr3:uid="{817B5B00-8D9F-4B00-BE31-416858592014}" name="Colonne8495"/>
    <tableColumn id="8537" xr3:uid="{42D01AAE-2A7F-4A9E-B4B6-BF1898104C10}" name="Colonne8496"/>
    <tableColumn id="8538" xr3:uid="{5DD5991C-D0E9-4D6F-A899-19E7FA3924D3}" name="Colonne8497"/>
    <tableColumn id="8539" xr3:uid="{182CE699-B43C-4753-80ED-63EB8AD8534A}" name="Colonne8498"/>
    <tableColumn id="8540" xr3:uid="{151308E0-3F2A-49B0-92C5-ABCC17C3A3F0}" name="Colonne8499"/>
    <tableColumn id="8541" xr3:uid="{6E6E86E6-D64E-428D-9874-9776F33EAF68}" name="Colonne8500"/>
    <tableColumn id="8542" xr3:uid="{FC696D7C-B741-4BBF-8423-5A5C385D48C6}" name="Colonne8501"/>
    <tableColumn id="8543" xr3:uid="{46923023-A511-443F-BA59-C61213C65C63}" name="Colonne8502"/>
    <tableColumn id="8544" xr3:uid="{46330A1A-45A3-40E8-B1AC-79EC5C3D517D}" name="Colonne8503"/>
    <tableColumn id="8545" xr3:uid="{260DAA0E-8809-4887-B801-9289E91388A8}" name="Colonne8504"/>
    <tableColumn id="8546" xr3:uid="{C66CA80B-DEFC-4078-BF71-3D4EEAFAB387}" name="Colonne8505"/>
    <tableColumn id="8547" xr3:uid="{B2D7B10E-AC0A-4378-BA32-22FCE589D66C}" name="Colonne8506"/>
    <tableColumn id="8548" xr3:uid="{69F241C2-1B72-4A21-B8B6-58B62C235554}" name="Colonne8507"/>
    <tableColumn id="8549" xr3:uid="{9F8356C1-E590-4A7D-B06A-935A2BB14232}" name="Colonne8508"/>
    <tableColumn id="8550" xr3:uid="{E4182C64-AECA-4F7E-B7DD-9C9D0ECD1873}" name="Colonne8509"/>
    <tableColumn id="8551" xr3:uid="{AA16D8B6-2220-4E28-B4E1-6A1A046ABF2D}" name="Colonne8510"/>
    <tableColumn id="8552" xr3:uid="{4388EB11-77F6-419F-92E2-86FB2010CA7A}" name="Colonne8511"/>
    <tableColumn id="8553" xr3:uid="{DA121F2B-F914-4EA1-8C19-2155E107362E}" name="Colonne8512"/>
    <tableColumn id="8554" xr3:uid="{CF3E79DC-40CE-4FB1-9CC8-FD3C1D31735B}" name="Colonne8513"/>
    <tableColumn id="8555" xr3:uid="{52471684-ED33-433C-BCFE-C28A1F9DCA54}" name="Colonne8514"/>
    <tableColumn id="8556" xr3:uid="{A1D2C301-02FD-45D8-B7FB-C0C98896E764}" name="Colonne8515"/>
    <tableColumn id="8557" xr3:uid="{D07E7509-F899-4099-ABDA-DBE0582AB17E}" name="Colonne8516"/>
    <tableColumn id="8558" xr3:uid="{1A6AC465-3C62-4016-B632-32519C7B5EBA}" name="Colonne8517"/>
    <tableColumn id="8559" xr3:uid="{D5FC67D1-6074-4C42-9BE8-F7221DDA5019}" name="Colonne8518"/>
    <tableColumn id="8560" xr3:uid="{C484857F-2DBD-47B7-8669-134E07A31788}" name="Colonne8519"/>
    <tableColumn id="8561" xr3:uid="{4C089361-2573-48A8-BDED-2A0AEC95B6E8}" name="Colonne8520"/>
    <tableColumn id="8562" xr3:uid="{42236763-F960-41ED-AA42-5F6650713D3E}" name="Colonne8521"/>
    <tableColumn id="8563" xr3:uid="{CEA64B4E-7A56-4F9A-BFE3-4A4E288DE956}" name="Colonne8522"/>
    <tableColumn id="8564" xr3:uid="{8CEC32E6-00EA-4CBF-B99F-7A5CEC919299}" name="Colonne8523"/>
    <tableColumn id="8565" xr3:uid="{35ADD8F1-2EED-4694-8EBF-5E2F35E4ECE1}" name="Colonne8524"/>
    <tableColumn id="8566" xr3:uid="{678DFF74-EE9D-4547-8A24-F2223B352AC8}" name="Colonne8525"/>
    <tableColumn id="8567" xr3:uid="{8AEC6A3A-D6E5-4BF4-9637-DBF4314B0157}" name="Colonne8526"/>
    <tableColumn id="8568" xr3:uid="{817B5ECC-061A-4A98-81B1-2ECE181133DC}" name="Colonne8527"/>
    <tableColumn id="8569" xr3:uid="{3EA0B62A-EAC7-446B-9528-FAB1FD4497DD}" name="Colonne8528"/>
    <tableColumn id="8570" xr3:uid="{88CD6184-B708-45A7-A8C4-A9EC66BC20BE}" name="Colonne8529"/>
    <tableColumn id="8571" xr3:uid="{7D3D60B2-67B1-46A1-A3AE-75C679256D2C}" name="Colonne8530"/>
    <tableColumn id="8572" xr3:uid="{6D346956-D2FD-49EC-B5C1-002F712BDA03}" name="Colonne8531"/>
    <tableColumn id="8573" xr3:uid="{7EDECAFA-62C7-4118-AFA8-C28E3753C863}" name="Colonne8532"/>
    <tableColumn id="8574" xr3:uid="{B51590C7-8A58-42DE-9F5C-5B2971FA08AC}" name="Colonne8533"/>
    <tableColumn id="8575" xr3:uid="{2E5FD483-1309-4DB6-A1C7-4DA8E74332D1}" name="Colonne8534"/>
    <tableColumn id="8576" xr3:uid="{A25152B0-3469-4B4D-BFC1-73D5BED788CC}" name="Colonne8535"/>
    <tableColumn id="8577" xr3:uid="{33C806E8-EBB7-445B-A96A-273202B5CCE5}" name="Colonne8536"/>
    <tableColumn id="8578" xr3:uid="{A023333E-F6DB-4CF4-B40F-6C20194C9436}" name="Colonne8537"/>
    <tableColumn id="8579" xr3:uid="{E6963E03-F365-49CD-84FC-8C613161E63A}" name="Colonne8538"/>
    <tableColumn id="8580" xr3:uid="{EE7B978D-0963-4DCA-9BDF-498348A2ADCC}" name="Colonne8539"/>
    <tableColumn id="8581" xr3:uid="{BBC43A36-B326-4CAC-956D-1EC80C73D838}" name="Colonne8540"/>
    <tableColumn id="8582" xr3:uid="{A38BFA1A-26C4-496D-B656-29700F113AC8}" name="Colonne8541"/>
    <tableColumn id="8583" xr3:uid="{51CE4A03-0EE7-4B2D-971A-AA246040B666}" name="Colonne8542"/>
    <tableColumn id="8584" xr3:uid="{147B82B7-A706-418D-B3CB-9DD913984549}" name="Colonne8543"/>
    <tableColumn id="8585" xr3:uid="{5AABCDE9-ED88-49D1-BA4A-72AB81A437E7}" name="Colonne8544"/>
    <tableColumn id="8586" xr3:uid="{D4337147-5724-4397-BC6E-74BEF465B0DB}" name="Colonne8545"/>
    <tableColumn id="8587" xr3:uid="{129BD4D0-FFB0-407A-A50F-586DBE833FD7}" name="Colonne8546"/>
    <tableColumn id="8588" xr3:uid="{B0BD04F2-EC20-4C40-B162-DD8816637CD8}" name="Colonne8547"/>
    <tableColumn id="8589" xr3:uid="{ADA2D419-D9B4-406E-9211-E8C6463590A4}" name="Colonne8548"/>
    <tableColumn id="8590" xr3:uid="{D22C175B-A194-4F31-A244-999E40AF24F4}" name="Colonne8549"/>
    <tableColumn id="8591" xr3:uid="{42449857-5069-4261-AFE6-9CA856217544}" name="Colonne8550"/>
    <tableColumn id="8592" xr3:uid="{C4D9264C-EC70-4F2C-BA9B-2E23BB54D058}" name="Colonne8551"/>
    <tableColumn id="8593" xr3:uid="{624E98E4-E1D0-4FCC-BEF4-574AAC7DF4A3}" name="Colonne8552"/>
    <tableColumn id="8594" xr3:uid="{60CB5C83-D0B7-415A-B906-925617231CE4}" name="Colonne8553"/>
    <tableColumn id="8595" xr3:uid="{5EE3F3C6-6962-4375-9C84-61A96DF587D6}" name="Colonne8554"/>
    <tableColumn id="8596" xr3:uid="{AD1B866D-98E7-4C46-A806-95D37383AAE9}" name="Colonne8555"/>
    <tableColumn id="8597" xr3:uid="{B29965CF-75C1-43C2-BDE0-C15BD46255BB}" name="Colonne8556"/>
    <tableColumn id="8598" xr3:uid="{E2F4F3CC-5AAA-4289-9F46-96B0BBA8C17C}" name="Colonne8557"/>
    <tableColumn id="8599" xr3:uid="{7BDC1185-F2EA-4379-B427-B811C0C232F3}" name="Colonne8558"/>
    <tableColumn id="8600" xr3:uid="{09601E74-F6A4-4707-84A4-9308E9FACFE1}" name="Colonne8559"/>
    <tableColumn id="8601" xr3:uid="{45540356-C16B-4100-BD4A-3BA54E97757F}" name="Colonne8560"/>
    <tableColumn id="8602" xr3:uid="{F5F6E3E5-6E53-4166-938B-A7EEC80DFB52}" name="Colonne8561"/>
    <tableColumn id="8603" xr3:uid="{715398FF-A06C-4AB7-83E4-4499AB7399A9}" name="Colonne8562"/>
    <tableColumn id="8604" xr3:uid="{82CE2128-4700-4A96-95AF-656028B34301}" name="Colonne8563"/>
    <tableColumn id="8605" xr3:uid="{475E0102-5A5B-45E6-9763-216A7098F621}" name="Colonne8564"/>
    <tableColumn id="8606" xr3:uid="{1ECE376C-7375-4D93-86EE-34E4931C80AE}" name="Colonne8565"/>
    <tableColumn id="8607" xr3:uid="{8AB55B8B-CA41-417D-8D64-6A83EE3C87F3}" name="Colonne8566"/>
    <tableColumn id="8608" xr3:uid="{0CFE393F-00B0-4444-84A4-CE0EEDAE50BD}" name="Colonne8567"/>
    <tableColumn id="8609" xr3:uid="{47D47139-F0CB-4CE8-811F-80C1925C8C83}" name="Colonne8568"/>
    <tableColumn id="8610" xr3:uid="{5C6EDFE9-536F-4AB5-8CE9-1AA1D7399448}" name="Colonne8569"/>
    <tableColumn id="8611" xr3:uid="{2DC78E7C-B259-4484-9DCF-C2825E4DAB24}" name="Colonne8570"/>
    <tableColumn id="8612" xr3:uid="{2C19BCE2-4253-4FBC-9C0D-B7B4B5D2D9C2}" name="Colonne8571"/>
    <tableColumn id="8613" xr3:uid="{DD09B30F-B98D-4F99-90C8-F6DB4902F37D}" name="Colonne8572"/>
    <tableColumn id="8614" xr3:uid="{4805B303-C04A-4984-BCDC-9BAF46F58FD7}" name="Colonne8573"/>
    <tableColumn id="8615" xr3:uid="{1D4180C5-5EC5-45BB-964A-492751A4388B}" name="Colonne8574"/>
    <tableColumn id="8616" xr3:uid="{C411591C-7A60-42E9-B3F8-D6C497FC8A48}" name="Colonne8575"/>
    <tableColumn id="8617" xr3:uid="{E335F16E-BD1C-42B4-BCE0-3A0217CD2BF1}" name="Colonne8576"/>
    <tableColumn id="8618" xr3:uid="{5018CD22-4B8B-499E-B21D-6864710786B9}" name="Colonne8577"/>
    <tableColumn id="8619" xr3:uid="{8864FB08-2D0E-4386-AAB9-AA12D46E870E}" name="Colonne8578"/>
    <tableColumn id="8620" xr3:uid="{D9D7CDB1-5E93-40D4-BE74-F38088E83E34}" name="Colonne8579"/>
    <tableColumn id="8621" xr3:uid="{C1A58C23-B194-4351-854E-76CC49213439}" name="Colonne8580"/>
    <tableColumn id="8622" xr3:uid="{3AA0E620-7DDF-48C5-9C9B-8918EDA45A3A}" name="Colonne8581"/>
    <tableColumn id="8623" xr3:uid="{318BF97B-5F8F-41C4-BB6D-B6154C5B6D34}" name="Colonne8582"/>
    <tableColumn id="8624" xr3:uid="{31DEC6F2-88DA-4E6A-800B-3500F5F7A2D6}" name="Colonne8583"/>
    <tableColumn id="8625" xr3:uid="{6DBB1038-8434-4482-A427-3F53F4AE6A51}" name="Colonne8584"/>
    <tableColumn id="8626" xr3:uid="{30361CC5-D313-43CF-A33D-A484FD4DE596}" name="Colonne8585"/>
    <tableColumn id="8627" xr3:uid="{57686E8C-EA9B-447E-867B-695408C7D6B4}" name="Colonne8586"/>
    <tableColumn id="8628" xr3:uid="{2B7A5247-B27C-42B6-90E4-FF16AB3BF1C8}" name="Colonne8587"/>
    <tableColumn id="8629" xr3:uid="{D479302D-0F3D-4145-952C-952518E0711F}" name="Colonne8588"/>
    <tableColumn id="8630" xr3:uid="{E737EA7E-DB7F-4561-8E06-C0205DF6C215}" name="Colonne8589"/>
    <tableColumn id="8631" xr3:uid="{2D32DBBD-18FC-49BA-865D-3301ED2539B3}" name="Colonne8590"/>
    <tableColumn id="8632" xr3:uid="{C0AE07A7-8EFD-46F0-BC13-F55BA905FED5}" name="Colonne8591"/>
    <tableColumn id="8633" xr3:uid="{DE6F7E5D-C2D7-4AD2-A0C8-8E21D3F32869}" name="Colonne8592"/>
    <tableColumn id="8634" xr3:uid="{CBA4B2E7-CE2B-43E6-9DBF-D285045A87E8}" name="Colonne8593"/>
    <tableColumn id="8635" xr3:uid="{D708C360-7172-45DE-8C50-0B822D5C0771}" name="Colonne8594"/>
    <tableColumn id="8636" xr3:uid="{7D3F67A2-357E-4FE1-B81F-690A3B3F58D6}" name="Colonne8595"/>
    <tableColumn id="8637" xr3:uid="{1AEC0BD0-606A-4A63-AEF3-8E98A2497DDC}" name="Colonne8596"/>
    <tableColumn id="8638" xr3:uid="{D0C47137-A83A-4FF6-A283-BF982EA3F6BB}" name="Colonne8597"/>
    <tableColumn id="8639" xr3:uid="{22407FD1-0801-4DEE-A89E-AB6B836100F0}" name="Colonne8598"/>
    <tableColumn id="8640" xr3:uid="{C337CBD2-34A7-4827-B252-19B6DC3917F8}" name="Colonne8599"/>
    <tableColumn id="8641" xr3:uid="{8B7FAB94-0DDF-469F-831C-63030AEEF151}" name="Colonne8600"/>
    <tableColumn id="8642" xr3:uid="{5FCB4D88-F4E3-427B-A023-3F06718D3D49}" name="Colonne8601"/>
    <tableColumn id="8643" xr3:uid="{3A8BA1AE-E5CE-42E4-95C4-6BDFA2B1068B}" name="Colonne8602"/>
    <tableColumn id="8644" xr3:uid="{F45F5FCB-0F4D-4037-ADEB-54890DFC8DE8}" name="Colonne8603"/>
    <tableColumn id="8645" xr3:uid="{5BB4FB56-DA75-4231-9FF1-07C5A964F384}" name="Colonne8604"/>
    <tableColumn id="8646" xr3:uid="{A4F23D99-21C7-46F1-99C7-FC96A5BC88EB}" name="Colonne8605"/>
    <tableColumn id="8647" xr3:uid="{96607392-0EF4-4CD5-8BD5-3A4022567D3D}" name="Colonne8606"/>
    <tableColumn id="8648" xr3:uid="{BE289472-6FE9-4C0F-B1B8-5E4F116B0FEE}" name="Colonne8607"/>
    <tableColumn id="8649" xr3:uid="{4B61F87E-40F3-453D-8642-9205F6DA9361}" name="Colonne8608"/>
    <tableColumn id="8650" xr3:uid="{13B37C67-F8B3-4BA9-AB60-2855F9936E2C}" name="Colonne8609"/>
    <tableColumn id="8651" xr3:uid="{E6CD65AB-DBFF-452F-8C4F-FA172A46441A}" name="Colonne8610"/>
    <tableColumn id="8652" xr3:uid="{43F80B12-D57C-4E36-80CC-3C9918E0C6EC}" name="Colonne8611"/>
    <tableColumn id="8653" xr3:uid="{324B5AA5-6DEF-4667-AE18-4AC53B721DEB}" name="Colonne8612"/>
    <tableColumn id="8654" xr3:uid="{41C05328-29B9-414C-8A30-DE1CF8265503}" name="Colonne8613"/>
    <tableColumn id="8655" xr3:uid="{720A8A61-A8A3-411F-BAC3-28CE7B73D79F}" name="Colonne8614"/>
    <tableColumn id="8656" xr3:uid="{29874448-14C5-43DA-B855-F29E8AE7CA85}" name="Colonne8615"/>
    <tableColumn id="8657" xr3:uid="{EA596158-8E56-4D9A-920D-2C83FF493751}" name="Colonne8616"/>
    <tableColumn id="8658" xr3:uid="{A099E7CA-CA8F-43E4-9A2B-E2D99E9E5495}" name="Colonne8617"/>
    <tableColumn id="8659" xr3:uid="{64038E68-FB2E-4C1B-9A6A-836B08B50FBD}" name="Colonne8618"/>
    <tableColumn id="8660" xr3:uid="{0CD41A1A-0C29-40E5-A3B9-771FC333BAE8}" name="Colonne8619"/>
    <tableColumn id="8661" xr3:uid="{1D9DC723-A088-48EE-9EE1-42E10C4D023D}" name="Colonne8620"/>
    <tableColumn id="8662" xr3:uid="{4B980E44-9F10-4E41-9C81-695B87FA12D2}" name="Colonne8621"/>
    <tableColumn id="8663" xr3:uid="{BA780141-9345-412B-897D-B3DC16191E43}" name="Colonne8622"/>
    <tableColumn id="8664" xr3:uid="{B833CE27-37C3-4FC6-B406-0C7C14D596C6}" name="Colonne8623"/>
    <tableColumn id="8665" xr3:uid="{E34ED2BD-7445-4921-AEBB-8F1537B46871}" name="Colonne8624"/>
    <tableColumn id="8666" xr3:uid="{6F9DDA0A-355E-4AE3-A3AB-2AADC491A90E}" name="Colonne8625"/>
    <tableColumn id="8667" xr3:uid="{F2A6419D-5EFB-4C8C-8B57-6326CE1A0BFF}" name="Colonne8626"/>
    <tableColumn id="8668" xr3:uid="{F8F3BC38-01F0-4CCA-83CB-4C8783379182}" name="Colonne8627"/>
    <tableColumn id="8669" xr3:uid="{2AEF49AA-2442-4E5F-9957-0CBE630365C1}" name="Colonne8628"/>
    <tableColumn id="8670" xr3:uid="{90231DF2-9DC5-4D8E-897B-DCEA6933C67E}" name="Colonne8629"/>
    <tableColumn id="8671" xr3:uid="{E5A29D2C-A41C-430C-9FF7-263615392751}" name="Colonne8630"/>
    <tableColumn id="8672" xr3:uid="{64E4F05D-D053-471E-A909-FF998F9953E2}" name="Colonne8631"/>
    <tableColumn id="8673" xr3:uid="{1D48378B-C2AE-46FB-955A-1DC37F175C35}" name="Colonne8632"/>
    <tableColumn id="8674" xr3:uid="{ED3A0A43-D94D-4023-A360-57E2F45D661D}" name="Colonne8633"/>
    <tableColumn id="8675" xr3:uid="{5391AA95-9339-4BBD-B8D9-0D5C9EB8CDC3}" name="Colonne8634"/>
    <tableColumn id="8676" xr3:uid="{3D84F66C-E26B-4556-B563-427A58165EFF}" name="Colonne8635"/>
    <tableColumn id="8677" xr3:uid="{B1DB750B-7FE2-4CEF-AA3E-7AF08A93012E}" name="Colonne8636"/>
    <tableColumn id="8678" xr3:uid="{8578B273-AE40-47AC-AAE9-D34FC15FE3CB}" name="Colonne8637"/>
    <tableColumn id="8679" xr3:uid="{B41EF943-D604-4B81-8750-6CB4C148B4DA}" name="Colonne8638"/>
    <tableColumn id="8680" xr3:uid="{B383F840-F0BB-4239-85B0-119084E4E899}" name="Colonne8639"/>
    <tableColumn id="8681" xr3:uid="{45006AFA-11DA-407B-BE2B-F11299DB09C4}" name="Colonne8640"/>
    <tableColumn id="8682" xr3:uid="{B5B843B5-245D-4CE5-A955-F742F5F92C02}" name="Colonne8641"/>
    <tableColumn id="8683" xr3:uid="{58B06879-4757-41CE-ACE4-C7D7BF13D6A4}" name="Colonne8642"/>
    <tableColumn id="8684" xr3:uid="{D57BBBAD-A820-48E4-97C8-D1199D9A537D}" name="Colonne8643"/>
    <tableColumn id="8685" xr3:uid="{586A9B79-180E-48AF-87B0-6A1F0C9873A4}" name="Colonne8644"/>
    <tableColumn id="8686" xr3:uid="{CBDCAF05-6B77-49A1-9E6C-077553F8387E}" name="Colonne8645"/>
    <tableColumn id="8687" xr3:uid="{A7A7CD6A-F09E-4BEC-B778-3FD11A9572A3}" name="Colonne8646"/>
    <tableColumn id="8688" xr3:uid="{52423788-D1D3-4E64-ABC8-7A2160CCA46B}" name="Colonne8647"/>
    <tableColumn id="8689" xr3:uid="{E5930067-FF68-4229-97BF-516781EDE3AE}" name="Colonne8648"/>
    <tableColumn id="8690" xr3:uid="{E761058D-E03C-43B9-B52B-FF3E8D92AA4D}" name="Colonne8649"/>
    <tableColumn id="8691" xr3:uid="{C36FAA9F-ABC1-4413-8A23-AD7C8824A1DD}" name="Colonne8650"/>
    <tableColumn id="8692" xr3:uid="{EB7AC2F4-0D7A-4189-AE0D-86CCBF017F24}" name="Colonne8651"/>
    <tableColumn id="8693" xr3:uid="{A78A1C6B-BBB2-41BF-865D-062C093B1B43}" name="Colonne8652"/>
    <tableColumn id="8694" xr3:uid="{966F43A2-6710-4EC3-9532-7CE0E4336A6C}" name="Colonne8653"/>
    <tableColumn id="8695" xr3:uid="{34780ED7-9A88-45A8-82CF-3FC79FE5CC2A}" name="Colonne8654"/>
    <tableColumn id="8696" xr3:uid="{1773BBC9-C088-406D-99BC-FA5205801B1A}" name="Colonne8655"/>
    <tableColumn id="8697" xr3:uid="{24074ABD-CE86-4D29-9E6E-F6BA6AFE8F4C}" name="Colonne8656"/>
    <tableColumn id="8698" xr3:uid="{B07BE054-8C1B-44D2-9C09-CBF83FCE1C8B}" name="Colonne8657"/>
    <tableColumn id="8699" xr3:uid="{7B963D30-AC73-475B-81DA-B5E87DD6CE8B}" name="Colonne8658"/>
    <tableColumn id="8700" xr3:uid="{65D4118F-D82D-48FE-ABCE-44AA29846C25}" name="Colonne8659"/>
    <tableColumn id="8701" xr3:uid="{FEFAF13C-61BE-4CFE-8798-AFEA216BFE47}" name="Colonne8660"/>
    <tableColumn id="8702" xr3:uid="{6BA9570E-7DDC-4940-93D5-8278DD1904AC}" name="Colonne8661"/>
    <tableColumn id="8703" xr3:uid="{47CA2219-0202-42CA-8B82-D5FD7DEF8342}" name="Colonne8662"/>
    <tableColumn id="8704" xr3:uid="{7A1700E0-E1E2-42EC-82B6-EAFC63FA3497}" name="Colonne8663"/>
    <tableColumn id="8705" xr3:uid="{27B8489D-96CA-45EA-BD86-06946D198C43}" name="Colonne8664"/>
    <tableColumn id="8706" xr3:uid="{BAA79CDA-83DE-4597-A826-9FD005B2D251}" name="Colonne8665"/>
    <tableColumn id="8707" xr3:uid="{7C52C829-45CE-4B85-90B9-B722729E1B9E}" name="Colonne8666"/>
    <tableColumn id="8708" xr3:uid="{31A51F7F-26D0-46D1-AC59-438E64422B33}" name="Colonne8667"/>
    <tableColumn id="8709" xr3:uid="{A5BAB45F-74C2-4BDA-9F23-22E5CDC4506D}" name="Colonne8668"/>
    <tableColumn id="8710" xr3:uid="{95A10186-F175-4A71-80F7-3929D9A9B457}" name="Colonne8669"/>
    <tableColumn id="8711" xr3:uid="{3373EB70-7369-4036-B070-71DBB5F03C07}" name="Colonne8670"/>
    <tableColumn id="8712" xr3:uid="{E93ACCF0-ABDD-4C1B-B7CD-EFA816513C0A}" name="Colonne8671"/>
    <tableColumn id="8713" xr3:uid="{9287048E-7B5A-4903-9254-5DCB66EC8783}" name="Colonne8672"/>
    <tableColumn id="8714" xr3:uid="{656ECE17-986F-45EC-BAE9-FA4D66C67176}" name="Colonne8673"/>
    <tableColumn id="8715" xr3:uid="{B72368B3-816B-45D1-ACEA-09896E01D201}" name="Colonne8674"/>
    <tableColumn id="8716" xr3:uid="{07ADF767-F1CE-46A8-801F-FD60B87E122F}" name="Colonne8675"/>
    <tableColumn id="8717" xr3:uid="{B81B8347-6100-49FD-9C4C-E496ECFEEA3D}" name="Colonne8676"/>
    <tableColumn id="8718" xr3:uid="{8F66B691-5A4A-46A3-932D-1DFFDA484EF8}" name="Colonne8677"/>
    <tableColumn id="8719" xr3:uid="{853C2237-E053-4E5A-9177-088D1B7A4401}" name="Colonne8678"/>
    <tableColumn id="8720" xr3:uid="{F08EB611-164A-4090-B86F-ACA164295C8B}" name="Colonne8679"/>
    <tableColumn id="8721" xr3:uid="{62B530D6-A25C-419B-888C-F424A0EFD5E2}" name="Colonne8680"/>
    <tableColumn id="8722" xr3:uid="{8CC4122D-2A1E-492F-814D-F188964BF469}" name="Colonne8681"/>
    <tableColumn id="8723" xr3:uid="{2AD17D63-A312-4A63-829B-F746F5F0B201}" name="Colonne8682"/>
    <tableColumn id="8724" xr3:uid="{B8F6D54A-1B4E-458F-B1D3-831C1EAF2706}" name="Colonne8683"/>
    <tableColumn id="8725" xr3:uid="{C9CBBD45-8C3E-4A86-89F1-37A18AC6F43A}" name="Colonne8684"/>
    <tableColumn id="8726" xr3:uid="{7E6C91CA-0C5C-4193-B24D-4099A35AE71E}" name="Colonne8685"/>
    <tableColumn id="8727" xr3:uid="{FACE2A20-91F3-42C4-9750-890B8D272FBF}" name="Colonne8686"/>
    <tableColumn id="8728" xr3:uid="{27EBB187-E995-4795-AF22-C61B46066CE0}" name="Colonne8687"/>
    <tableColumn id="8729" xr3:uid="{011BB456-9B0C-41CA-8658-F07CF50C4C80}" name="Colonne8688"/>
    <tableColumn id="8730" xr3:uid="{8C72E566-EFD5-4351-A519-E128A0748202}" name="Colonne8689"/>
    <tableColumn id="8731" xr3:uid="{CA27E900-E406-4FF8-BEFA-02F829DAB077}" name="Colonne8690"/>
    <tableColumn id="8732" xr3:uid="{094C5FB7-1E33-4CA0-BBEE-56D579E343A0}" name="Colonne8691"/>
    <tableColumn id="8733" xr3:uid="{8B510327-95EA-41D2-B915-DEB1F4863A98}" name="Colonne8692"/>
    <tableColumn id="8734" xr3:uid="{BEF1656F-C50F-45F2-80F2-02EF43194DCB}" name="Colonne8693"/>
    <tableColumn id="8735" xr3:uid="{E4EA7771-C943-4E0A-8E78-CE60FB622262}" name="Colonne8694"/>
    <tableColumn id="8736" xr3:uid="{F4041CC9-76AD-41C3-8ABB-91E4096B7696}" name="Colonne8695"/>
    <tableColumn id="8737" xr3:uid="{F2E890EB-31D6-4602-BD54-E81973428E00}" name="Colonne8696"/>
    <tableColumn id="8738" xr3:uid="{9070FB4F-2232-46B0-9723-4BE3F866B740}" name="Colonne8697"/>
    <tableColumn id="8739" xr3:uid="{D50F0823-2EDE-4BEF-B0BB-4A3F34FFC6AC}" name="Colonne8698"/>
    <tableColumn id="8740" xr3:uid="{C73D8394-3AA9-4554-8E26-2203142A6D2C}" name="Colonne8699"/>
    <tableColumn id="8741" xr3:uid="{E987A585-B7D3-4B1B-BDDB-6665D3B9FA50}" name="Colonne8700"/>
    <tableColumn id="8742" xr3:uid="{0C706096-F9AA-4B88-B444-B8BB24336192}" name="Colonne8701"/>
    <tableColumn id="8743" xr3:uid="{0AAF24C1-195A-4866-A4A6-81C85B61494C}" name="Colonne8702"/>
    <tableColumn id="8744" xr3:uid="{EBD4D6D1-C0F6-4CC8-A4B7-5B0B2AC03D18}" name="Colonne8703"/>
    <tableColumn id="8745" xr3:uid="{CBFBED39-B478-432A-8869-393D1FB93FB0}" name="Colonne8704"/>
    <tableColumn id="8746" xr3:uid="{DB00709A-D6AE-41A1-AF89-D2E2CE214A8D}" name="Colonne8705"/>
    <tableColumn id="8747" xr3:uid="{4844D5C3-4628-4FBA-AEB4-0A8787EC528F}" name="Colonne8706"/>
    <tableColumn id="8748" xr3:uid="{87321899-4CB8-4094-B9DC-AE3E87C9AC92}" name="Colonne8707"/>
    <tableColumn id="8749" xr3:uid="{AD09AFC7-3462-4F13-AF75-F35450399560}" name="Colonne8708"/>
    <tableColumn id="8750" xr3:uid="{67812AAE-15E9-4F70-B97E-0A630BDEF29D}" name="Colonne8709"/>
    <tableColumn id="8751" xr3:uid="{9184FE1F-2B90-4313-A5D6-1487AD3358B7}" name="Colonne8710"/>
    <tableColumn id="8752" xr3:uid="{8358C6BA-59EA-4E5C-8894-4775889BFCA2}" name="Colonne8711"/>
    <tableColumn id="8753" xr3:uid="{C4E1B913-EDE1-4517-97F1-15BF05642675}" name="Colonne8712"/>
    <tableColumn id="8754" xr3:uid="{2509EE67-F2BA-40C4-9141-631660B03088}" name="Colonne8713"/>
    <tableColumn id="8755" xr3:uid="{C4866BDC-E031-41BD-A712-90503EC9D6DD}" name="Colonne8714"/>
    <tableColumn id="8756" xr3:uid="{1326250E-0619-407A-A002-BA4951BF3FEE}" name="Colonne8715"/>
    <tableColumn id="8757" xr3:uid="{C7E5389F-A4F1-4F88-989C-202C7DD80E80}" name="Colonne8716"/>
    <tableColumn id="8758" xr3:uid="{E6DF997A-0956-4197-BF43-DCB2618B4D60}" name="Colonne8717"/>
    <tableColumn id="8759" xr3:uid="{48799584-121C-4D44-AED4-B64239F8B65C}" name="Colonne8718"/>
    <tableColumn id="8760" xr3:uid="{F2405A43-6561-499D-87F2-514C3DD186D7}" name="Colonne8719"/>
    <tableColumn id="8761" xr3:uid="{EB5C2EAF-9ACC-4550-AE43-6C198091CA9F}" name="Colonne8720"/>
    <tableColumn id="8762" xr3:uid="{D2C7D033-4431-499F-83E0-E0111191527B}" name="Colonne8721"/>
    <tableColumn id="8763" xr3:uid="{5227AA1F-EA37-4F42-8C1E-AB40E6CF8663}" name="Colonne8722"/>
    <tableColumn id="8764" xr3:uid="{5B8B2158-F88E-4307-9359-EA5A0E8DA6CF}" name="Colonne8723"/>
    <tableColumn id="8765" xr3:uid="{B4401848-F6BE-4809-A0D2-18BEBDF4F3F5}" name="Colonne8724"/>
    <tableColumn id="8766" xr3:uid="{592F7DFA-909C-4B59-8BA5-75CB58E89A74}" name="Colonne8725"/>
    <tableColumn id="8767" xr3:uid="{83E3A0E5-C74F-473B-B235-E5E628C9C52F}" name="Colonne8726"/>
    <tableColumn id="8768" xr3:uid="{1A750147-B4F3-4279-90BA-F2C427714711}" name="Colonne8727"/>
    <tableColumn id="8769" xr3:uid="{AB546E26-DF9E-4FE7-ABB0-9EE8F6CA827E}" name="Colonne8728"/>
    <tableColumn id="8770" xr3:uid="{0C8748FD-E155-4BB3-BA1D-C39828F52323}" name="Colonne8729"/>
    <tableColumn id="8771" xr3:uid="{5CE02EC8-BEC3-45B6-B0C2-6D545B11D9F5}" name="Colonne8730"/>
    <tableColumn id="8772" xr3:uid="{C8F91710-270D-46BA-95E4-8923975B5F69}" name="Colonne8731"/>
    <tableColumn id="8773" xr3:uid="{89496585-42CC-4825-A5A9-F493667460B6}" name="Colonne8732"/>
    <tableColumn id="8774" xr3:uid="{916BE4F4-0D0F-4892-8CBC-449AC15B5A5D}" name="Colonne8733"/>
    <tableColumn id="8775" xr3:uid="{C6AB9009-C1A5-4B2E-BFED-1BECB98B18A4}" name="Colonne8734"/>
    <tableColumn id="8776" xr3:uid="{F2024449-AD86-468B-8471-C718FF2DAFB5}" name="Colonne8735"/>
    <tableColumn id="8777" xr3:uid="{7F175C46-3DC6-4EB0-BE61-C09F89639C03}" name="Colonne8736"/>
    <tableColumn id="8778" xr3:uid="{8E0D48AF-5251-4D98-932E-A42956FC0467}" name="Colonne8737"/>
    <tableColumn id="8779" xr3:uid="{BC500577-B8D7-4738-8344-55FD0D3BEB1A}" name="Colonne8738"/>
    <tableColumn id="8780" xr3:uid="{2B41D613-0EC5-487B-ADA1-2C8242135E70}" name="Colonne8739"/>
    <tableColumn id="8781" xr3:uid="{79D0629A-A05A-457D-869B-2DE118DA3654}" name="Colonne8740"/>
    <tableColumn id="8782" xr3:uid="{AB67AABE-5E7C-44F4-83BC-D9F69AC986FF}" name="Colonne8741"/>
    <tableColumn id="8783" xr3:uid="{FABD0201-0425-46F6-9E6A-49B5C2C2BAB9}" name="Colonne8742"/>
    <tableColumn id="8784" xr3:uid="{EF157A33-061C-40C4-9234-0B70B7457388}" name="Colonne8743"/>
    <tableColumn id="8785" xr3:uid="{F91A918F-FE46-4B0A-9358-F1825A644056}" name="Colonne8744"/>
    <tableColumn id="8786" xr3:uid="{9A258EDB-0AF9-44FB-B1F3-E57A53F607D4}" name="Colonne8745"/>
    <tableColumn id="8787" xr3:uid="{19713F82-495F-4E79-8CC2-6F279927205D}" name="Colonne8746"/>
    <tableColumn id="8788" xr3:uid="{4D8E9B6B-06B7-43B4-823F-1C34B23D3A76}" name="Colonne8747"/>
    <tableColumn id="8789" xr3:uid="{7588C294-3490-4050-9785-57CB0E8ED8EE}" name="Colonne8748"/>
    <tableColumn id="8790" xr3:uid="{F63A7271-D5AD-451A-A943-65282462FB05}" name="Colonne8749"/>
    <tableColumn id="8791" xr3:uid="{44C46BF5-696F-4557-A470-45511D0322F2}" name="Colonne8750"/>
    <tableColumn id="8792" xr3:uid="{4DC28B37-E712-464B-AB59-36AAD3D05485}" name="Colonne8751"/>
    <tableColumn id="8793" xr3:uid="{6AE0FD4E-96C8-4749-8155-F1520CCAB2C3}" name="Colonne8752"/>
    <tableColumn id="8794" xr3:uid="{9CD525DD-2E64-42B6-993F-7B8669D78123}" name="Colonne8753"/>
    <tableColumn id="8795" xr3:uid="{1CDAB795-2FF0-40CD-A124-54744039C4CF}" name="Colonne8754"/>
    <tableColumn id="8796" xr3:uid="{A3CFE32F-EB1C-4B7B-9F43-6DBD0F6D794C}" name="Colonne8755"/>
    <tableColumn id="8797" xr3:uid="{DC6387DE-5175-44CB-985A-F594156429D2}" name="Colonne8756"/>
    <tableColumn id="8798" xr3:uid="{0BB07E83-DFFA-4923-966A-0937D576841F}" name="Colonne8757"/>
    <tableColumn id="8799" xr3:uid="{077D6B90-1B99-4425-9B97-72CFB2595CEF}" name="Colonne8758"/>
    <tableColumn id="8800" xr3:uid="{C01EA821-1898-4029-9974-3B77BBFD3E12}" name="Colonne8759"/>
    <tableColumn id="8801" xr3:uid="{3B1B6B88-879D-4AF0-9943-1245830DE765}" name="Colonne8760"/>
    <tableColumn id="8802" xr3:uid="{ADAE45CC-7861-4FE1-8F57-D0C0A25AEAAD}" name="Colonne8761"/>
    <tableColumn id="8803" xr3:uid="{38969AC5-DB03-468E-9C8E-765D87C81A6A}" name="Colonne8762"/>
    <tableColumn id="8804" xr3:uid="{F67C5773-3AC0-4D8E-BAEA-67F468038F23}" name="Colonne8763"/>
    <tableColumn id="8805" xr3:uid="{8C5D496E-D98A-4779-86CD-622AB97DD470}" name="Colonne8764"/>
    <tableColumn id="8806" xr3:uid="{175C4D65-A33A-4D67-98FE-926AE05243E7}" name="Colonne8765"/>
    <tableColumn id="8807" xr3:uid="{040BF928-2695-4AA2-AC4B-A41AA1281E4F}" name="Colonne8766"/>
    <tableColumn id="8808" xr3:uid="{B67F413E-4070-41A6-9437-644C27193FB2}" name="Colonne8767"/>
    <tableColumn id="8809" xr3:uid="{EDD4CE15-634B-4DA1-9C70-F13B528923F2}" name="Colonne8768"/>
    <tableColumn id="8810" xr3:uid="{1AB8A1B7-1409-4E36-BDEB-B9A376212B22}" name="Colonne8769"/>
    <tableColumn id="8811" xr3:uid="{935537B7-68D4-4725-BE40-CC1121F27EC9}" name="Colonne8770"/>
    <tableColumn id="8812" xr3:uid="{980AABDC-14AD-485D-9909-5A73A1E1A940}" name="Colonne8771"/>
    <tableColumn id="8813" xr3:uid="{32920498-B16A-4060-984F-F78638474D10}" name="Colonne8772"/>
    <tableColumn id="8814" xr3:uid="{DAE56570-F878-45FD-9CB4-B03DB33740B0}" name="Colonne8773"/>
    <tableColumn id="8815" xr3:uid="{FB64E40E-FC6A-4029-AECD-E6D88FA9B613}" name="Colonne8774"/>
    <tableColumn id="8816" xr3:uid="{D349BBF7-FC3B-47BE-B516-0436AC13FFDF}" name="Colonne8775"/>
    <tableColumn id="8817" xr3:uid="{7FD99881-7EAC-49E8-B4D5-2E6D21BD0322}" name="Colonne8776"/>
    <tableColumn id="8818" xr3:uid="{DB350F14-52E4-4974-AD48-800880C47217}" name="Colonne8777"/>
    <tableColumn id="8819" xr3:uid="{E9B8FB2F-0619-450D-AC9D-2CE4E4C02CE7}" name="Colonne8778"/>
    <tableColumn id="8820" xr3:uid="{D3BC8D3A-0464-4691-A230-A50CF945202E}" name="Colonne8779"/>
    <tableColumn id="8821" xr3:uid="{29318276-584D-4651-918D-9151EE962417}" name="Colonne8780"/>
    <tableColumn id="8822" xr3:uid="{2296CFCC-AE0D-468B-A038-5B7E956B8DE0}" name="Colonne8781"/>
    <tableColumn id="8823" xr3:uid="{2F931155-1245-471B-89A1-F5E25A7D1C12}" name="Colonne8782"/>
    <tableColumn id="8824" xr3:uid="{333DCAF8-215A-4045-867F-B62D266A456B}" name="Colonne8783"/>
    <tableColumn id="8825" xr3:uid="{C0E9A391-57F0-4334-9D5A-C05C857EB6F3}" name="Colonne8784"/>
    <tableColumn id="8826" xr3:uid="{D063F5BF-8964-4A65-B53A-8694561DE12A}" name="Colonne8785"/>
    <tableColumn id="8827" xr3:uid="{A752381D-F9E1-47AC-9F49-7451AF026AD9}" name="Colonne8786"/>
    <tableColumn id="8828" xr3:uid="{BF848BB6-2395-4E30-90F9-4F593DD64550}" name="Colonne8787"/>
    <tableColumn id="8829" xr3:uid="{48CA5217-F6B7-487E-A7B4-488C86BCF3A9}" name="Colonne8788"/>
    <tableColumn id="8830" xr3:uid="{7D91438D-2AAB-4580-BA79-E6CB5CFD2F44}" name="Colonne8789"/>
    <tableColumn id="8831" xr3:uid="{5476E952-FA93-4714-BF22-8088CC61D965}" name="Colonne8790"/>
    <tableColumn id="8832" xr3:uid="{AD521BCF-8645-49E4-8817-05CEC32E328C}" name="Colonne8791"/>
    <tableColumn id="8833" xr3:uid="{FDA462A5-7F65-49C1-BED1-BB2B808E8DAD}" name="Colonne8792"/>
    <tableColumn id="8834" xr3:uid="{DE2D922F-A597-44D9-8286-7FB42ACD253B}" name="Colonne8793"/>
    <tableColumn id="8835" xr3:uid="{966F971B-1020-42E2-89C9-95AD14D378C7}" name="Colonne8794"/>
    <tableColumn id="8836" xr3:uid="{08F76686-48D8-4D44-B6D6-688327EECC36}" name="Colonne8795"/>
    <tableColumn id="8837" xr3:uid="{AAD7A343-0B49-49BC-B6E9-489B01385D42}" name="Colonne8796"/>
    <tableColumn id="8838" xr3:uid="{66AEA561-2AD2-4A82-AED9-CC856C15315C}" name="Colonne8797"/>
    <tableColumn id="8839" xr3:uid="{E23D6DCD-E76E-43B4-AE96-6CF7F9161A54}" name="Colonne8798"/>
    <tableColumn id="8840" xr3:uid="{61D284A4-07B1-486C-9AFD-B6F24143703B}" name="Colonne8799"/>
    <tableColumn id="8841" xr3:uid="{65B88805-C1A3-4F15-A390-EAF7063698A1}" name="Colonne8800"/>
    <tableColumn id="8842" xr3:uid="{875A721D-FA89-4FF3-8729-589191AD63A1}" name="Colonne8801"/>
    <tableColumn id="8843" xr3:uid="{A55DAA96-0206-4153-8F1D-F46B49B71381}" name="Colonne8802"/>
    <tableColumn id="8844" xr3:uid="{EEC64A49-37E2-4760-A5C3-9231C8C00CA7}" name="Colonne8803"/>
    <tableColumn id="8845" xr3:uid="{6262B4D1-A2BF-45E1-86BB-1E24E5F83FF8}" name="Colonne8804"/>
    <tableColumn id="8846" xr3:uid="{275817AA-5E7B-45D1-9D9C-0C754D000720}" name="Colonne8805"/>
    <tableColumn id="8847" xr3:uid="{B81C3DCA-2C00-4210-8CA5-131760D7F11C}" name="Colonne8806"/>
    <tableColumn id="8848" xr3:uid="{979B564C-267F-4075-9FA6-E96D96EE52EC}" name="Colonne8807"/>
    <tableColumn id="8849" xr3:uid="{18E94B4A-1E6A-46D0-8C76-8EF381DE0FCF}" name="Colonne8808"/>
    <tableColumn id="8850" xr3:uid="{BC472906-FE03-483F-90F8-1DE12AD6CB91}" name="Colonne8809"/>
    <tableColumn id="8851" xr3:uid="{7BEC65CF-C556-4C49-A45A-FF7E1C8B0B93}" name="Colonne8810"/>
    <tableColumn id="8852" xr3:uid="{AA12F306-58FE-43D1-8078-E80D2AA97493}" name="Colonne8811"/>
    <tableColumn id="8853" xr3:uid="{63307318-953C-410B-99FF-EB33964D6213}" name="Colonne8812"/>
    <tableColumn id="8854" xr3:uid="{EC3FB2CF-DE68-486C-8B50-0A80704EE5AE}" name="Colonne8813"/>
    <tableColumn id="8855" xr3:uid="{FA8306B2-AC1F-4345-A2A7-6CBB364D13F5}" name="Colonne8814"/>
    <tableColumn id="8856" xr3:uid="{C5439C61-7D41-4AC8-8B53-8B654B5053D8}" name="Colonne8815"/>
    <tableColumn id="8857" xr3:uid="{EA279EE0-B13D-433D-B024-64DC164D24CE}" name="Colonne8816"/>
    <tableColumn id="8858" xr3:uid="{6185B149-4AF1-4BBE-B111-9082215CDBE6}" name="Colonne8817"/>
    <tableColumn id="8859" xr3:uid="{11445970-4D0C-4FFA-8F0D-C28B52853C8F}" name="Colonne8818"/>
    <tableColumn id="8860" xr3:uid="{F900E7F9-873D-4BCF-A987-4D09334DB38C}" name="Colonne8819"/>
    <tableColumn id="8861" xr3:uid="{81434F25-DECB-4539-95CF-73872A535698}" name="Colonne8820"/>
    <tableColumn id="8862" xr3:uid="{D3E0E7A3-038F-4F3E-9046-779DBD8FF838}" name="Colonne8821"/>
    <tableColumn id="8863" xr3:uid="{48EF7196-8B5B-453A-B246-DB95745BE777}" name="Colonne8822"/>
    <tableColumn id="8864" xr3:uid="{1D42F209-BEBE-406A-83BB-76BA50BBD059}" name="Colonne8823"/>
    <tableColumn id="8865" xr3:uid="{A2305507-9161-4752-9697-EF8BB2EA9292}" name="Colonne8824"/>
    <tableColumn id="8866" xr3:uid="{CB82F5D7-03DA-46A4-B863-31DB10FFE016}" name="Colonne8825"/>
    <tableColumn id="8867" xr3:uid="{62DAC10C-36E6-4220-90CE-CD182A548B73}" name="Colonne8826"/>
    <tableColumn id="8868" xr3:uid="{F5AF6948-7614-4D89-BFF7-66E3BA613886}" name="Colonne8827"/>
    <tableColumn id="8869" xr3:uid="{719F6D56-C0A3-477F-B436-BE0EC2978BCB}" name="Colonne8828"/>
    <tableColumn id="8870" xr3:uid="{CD4CD83F-C74E-4010-9A24-01BCFCC36FAC}" name="Colonne8829"/>
    <tableColumn id="8871" xr3:uid="{919F1705-34E4-436D-9A94-FE8E797C3275}" name="Colonne8830"/>
    <tableColumn id="8872" xr3:uid="{27557F0F-0BFE-4FAC-96D9-E4C997D994AC}" name="Colonne8831"/>
    <tableColumn id="8873" xr3:uid="{A0D4BFF5-2879-4731-A931-D6EDB00BCE6F}" name="Colonne8832"/>
    <tableColumn id="8874" xr3:uid="{6ECDCF0D-B7BF-40D6-A479-59C3B17C6479}" name="Colonne8833"/>
    <tableColumn id="8875" xr3:uid="{644548C6-E458-4754-BE72-E920186A3014}" name="Colonne8834"/>
    <tableColumn id="8876" xr3:uid="{5099FB61-F135-475A-B2FB-280F4F382F2B}" name="Colonne8835"/>
    <tableColumn id="8877" xr3:uid="{05BF892C-E35B-4D39-9279-8A12CED33CC5}" name="Colonne8836"/>
    <tableColumn id="8878" xr3:uid="{898B43E0-1351-43BD-892F-0DD609521784}" name="Colonne8837"/>
    <tableColumn id="8879" xr3:uid="{1B5B2DE0-7A86-46EB-B3BD-369401367C1C}" name="Colonne8838"/>
    <tableColumn id="8880" xr3:uid="{97926A65-DFBD-468D-AD0A-BF177C33ACFC}" name="Colonne8839"/>
    <tableColumn id="8881" xr3:uid="{BAF6D1AA-4F89-4E2F-A59A-41F72B8CD4BA}" name="Colonne8840"/>
    <tableColumn id="8882" xr3:uid="{1EE49C08-56F4-4978-9CBA-DAF52F601AB6}" name="Colonne8841"/>
    <tableColumn id="8883" xr3:uid="{31174180-2001-4019-8125-A79C1ECE1263}" name="Colonne8842"/>
    <tableColumn id="8884" xr3:uid="{74E43E48-1590-4902-AC67-3230C4C4B2FB}" name="Colonne8843"/>
    <tableColumn id="8885" xr3:uid="{77D9466C-52BE-4F9D-AFAC-ADFD6BC392C1}" name="Colonne8844"/>
    <tableColumn id="8886" xr3:uid="{619A4D09-660B-4DEE-B78B-18324B23AA63}" name="Colonne8845"/>
    <tableColumn id="8887" xr3:uid="{228BDCAB-421D-4E73-8CAB-572F46CE6162}" name="Colonne8846"/>
    <tableColumn id="8888" xr3:uid="{561C356B-1756-4809-AD08-DDC1DFB11D1E}" name="Colonne8847"/>
    <tableColumn id="8889" xr3:uid="{48A3E308-3C03-40C1-81A5-49A8C17CD753}" name="Colonne8848"/>
    <tableColumn id="8890" xr3:uid="{88274B81-5975-4A9F-99A5-5557C475155D}" name="Colonne8849"/>
    <tableColumn id="8891" xr3:uid="{3E674C37-B041-402E-9F48-1CEA6B38EAB9}" name="Colonne8850"/>
    <tableColumn id="8892" xr3:uid="{BC5F4BDC-01A6-40A5-AFBC-50D83E7B7E98}" name="Colonne8851"/>
    <tableColumn id="8893" xr3:uid="{4EDCB648-F89E-45F1-9C21-03C9EB45ED0B}" name="Colonne8852"/>
    <tableColumn id="8894" xr3:uid="{D4067FA5-79CD-4F63-9FB9-760EEF544370}" name="Colonne8853"/>
    <tableColumn id="8895" xr3:uid="{AAB286C6-E8C7-4355-8CCB-C170EEEBACC1}" name="Colonne8854"/>
    <tableColumn id="8896" xr3:uid="{6EE5592E-2E1B-4FCF-AD6B-4F8979B23073}" name="Colonne8855"/>
    <tableColumn id="8897" xr3:uid="{D4A07AD9-F1C1-40AF-81D4-B6AC62510917}" name="Colonne8856"/>
    <tableColumn id="8898" xr3:uid="{933F744D-472D-4064-B5A3-BDDF613299F0}" name="Colonne8857"/>
    <tableColumn id="8899" xr3:uid="{3982BBAF-EC7D-4FF9-9842-F1B78522D6A8}" name="Colonne8858"/>
    <tableColumn id="8900" xr3:uid="{A5AA0B05-38DE-4C73-A681-7FD7A5FF5A38}" name="Colonne8859"/>
    <tableColumn id="8901" xr3:uid="{4709BB8B-9B32-41F0-90ED-3F37F645CDDD}" name="Colonne8860"/>
    <tableColumn id="8902" xr3:uid="{F6D8D065-DD77-47A0-BE32-572494301061}" name="Colonne8861"/>
    <tableColumn id="8903" xr3:uid="{8C7BFFFC-051A-46BF-B3C6-455DBA461156}" name="Colonne8862"/>
    <tableColumn id="8904" xr3:uid="{6A4422E1-B3C2-43AC-9909-692BAA862754}" name="Colonne8863"/>
    <tableColumn id="8905" xr3:uid="{A280B75E-FAED-4913-BB35-4623DD428128}" name="Colonne8864"/>
    <tableColumn id="8906" xr3:uid="{C4968475-B215-435D-9FDA-BCFAB9636B76}" name="Colonne8865"/>
    <tableColumn id="8907" xr3:uid="{EA45C2B4-FD5E-4B22-AD18-296B6B29433F}" name="Colonne8866"/>
    <tableColumn id="8908" xr3:uid="{C9FE8BE3-8FDE-46DA-B0D1-DD542FAFC901}" name="Colonne8867"/>
    <tableColumn id="8909" xr3:uid="{FD1CB3E5-32D5-4DE6-89CE-2D09DA0FB386}" name="Colonne8868"/>
    <tableColumn id="8910" xr3:uid="{313C94F2-927E-4001-AA41-82ADFAA68883}" name="Colonne8869"/>
    <tableColumn id="8911" xr3:uid="{C96905E7-AC3D-4084-B368-C89C93236AC6}" name="Colonne8870"/>
    <tableColumn id="8912" xr3:uid="{05927F2F-AA93-466D-BBE6-BCA50CB4A0FB}" name="Colonne8871"/>
    <tableColumn id="8913" xr3:uid="{29F7AA74-D64D-41B7-A264-A4E5C130C454}" name="Colonne8872"/>
    <tableColumn id="8914" xr3:uid="{E294E961-EDB8-448E-B880-6BA2146B509B}" name="Colonne8873"/>
    <tableColumn id="8915" xr3:uid="{BEF75945-3B43-4C7C-8553-F77FED8B8F57}" name="Colonne8874"/>
    <tableColumn id="8916" xr3:uid="{ABB8C524-5126-41ED-B4E6-B7E6A72052DE}" name="Colonne8875"/>
    <tableColumn id="8917" xr3:uid="{4593475B-895D-4A5B-BFCC-2B276D1BD93C}" name="Colonne8876"/>
    <tableColumn id="8918" xr3:uid="{641133BE-8F49-4B21-B979-FBA9378CC0C2}" name="Colonne8877"/>
    <tableColumn id="8919" xr3:uid="{1C6FCA4F-2EDA-4A37-B3B3-77AA967AEA1C}" name="Colonne8878"/>
    <tableColumn id="8920" xr3:uid="{503B671A-7347-4C72-ABF4-030930DB6375}" name="Colonne8879"/>
    <tableColumn id="8921" xr3:uid="{9BEDAF23-62A9-4D1B-978F-CE20D71C8BB4}" name="Colonne8880"/>
    <tableColumn id="8922" xr3:uid="{F8C347E6-1ABC-4936-BD35-A7DAD5D08270}" name="Colonne8881"/>
    <tableColumn id="8923" xr3:uid="{E4C1F179-6A51-44C9-BC4F-6E11A977650C}" name="Colonne8882"/>
    <tableColumn id="8924" xr3:uid="{B542C7A8-EAD3-4A49-B953-47815B26CCD7}" name="Colonne8883"/>
    <tableColumn id="8925" xr3:uid="{3CA7DB80-9ED2-49FF-A4F7-4CF46288D9C1}" name="Colonne8884"/>
    <tableColumn id="8926" xr3:uid="{20DCA31B-329A-459B-9246-E4293247AFC8}" name="Colonne8885"/>
    <tableColumn id="8927" xr3:uid="{322BE664-5FCE-4401-82D5-3C6A077BDAF5}" name="Colonne8886"/>
    <tableColumn id="8928" xr3:uid="{36934E3B-D2E6-46B9-9A60-885D06728164}" name="Colonne8887"/>
    <tableColumn id="8929" xr3:uid="{CFCB02C2-070A-40F1-9A37-0109A52C34D8}" name="Colonne8888"/>
    <tableColumn id="8930" xr3:uid="{F69F064A-3106-43FD-93E9-D166D2D8AE7C}" name="Colonne8889"/>
    <tableColumn id="8931" xr3:uid="{B07C1F29-5F7B-498A-9BE9-44952AB97D71}" name="Colonne8890"/>
    <tableColumn id="8932" xr3:uid="{C09FE99B-D443-4013-B74D-C83D0B21DB23}" name="Colonne8891"/>
    <tableColumn id="8933" xr3:uid="{BA76C1D2-C498-4165-9FEE-05A86AD7370E}" name="Colonne8892"/>
    <tableColumn id="8934" xr3:uid="{A943C1C5-1471-4D22-9FAE-3F4FD6E53640}" name="Colonne8893"/>
    <tableColumn id="8935" xr3:uid="{B57CE2FA-CFF5-4269-B325-05522C895167}" name="Colonne8894"/>
    <tableColumn id="8936" xr3:uid="{02679472-5AE6-4A3A-A397-8BA8DE94D03D}" name="Colonne8895"/>
    <tableColumn id="8937" xr3:uid="{2D2775E5-8D60-4DB2-B7DD-299BCE1814AF}" name="Colonne8896"/>
    <tableColumn id="8938" xr3:uid="{3821363B-F614-4979-BC00-CDFA0E31BD69}" name="Colonne8897"/>
    <tableColumn id="8939" xr3:uid="{3A2B103F-0CD3-4EFE-AEF5-7CA3C817C0B6}" name="Colonne8898"/>
    <tableColumn id="8940" xr3:uid="{19E1BCBA-ACA9-4E3F-8E23-67E72318D7EE}" name="Colonne8899"/>
    <tableColumn id="8941" xr3:uid="{E84E3CB9-CF34-4EDE-82E5-745114289B6F}" name="Colonne8900"/>
    <tableColumn id="8942" xr3:uid="{BF596DB8-130C-4AD4-B392-A80BC250723D}" name="Colonne8901"/>
    <tableColumn id="8943" xr3:uid="{BD4C7B48-0BC0-4ABE-9DCA-9FFA4F8EF3DC}" name="Colonne8902"/>
    <tableColumn id="8944" xr3:uid="{2C0DC887-244E-4844-A9D1-68FD9F239933}" name="Colonne8903"/>
    <tableColumn id="8945" xr3:uid="{8EC6920E-3FFF-428D-B8EE-08FA01DA604D}" name="Colonne8904"/>
    <tableColumn id="8946" xr3:uid="{52DC7D9E-5997-4399-A7CF-21701C3ED983}" name="Colonne8905"/>
    <tableColumn id="8947" xr3:uid="{E7B57C1F-7055-4C30-A4B5-F85B1722C8B3}" name="Colonne8906"/>
    <tableColumn id="8948" xr3:uid="{4FB92A52-7C33-4A5F-BCAC-45A8345A6FF5}" name="Colonne8907"/>
    <tableColumn id="8949" xr3:uid="{86501817-C041-4AA9-8CBD-D83B6A25E365}" name="Colonne8908"/>
    <tableColumn id="8950" xr3:uid="{8AB554CB-883D-468E-8AD3-0D101C410F94}" name="Colonne8909"/>
    <tableColumn id="8951" xr3:uid="{DBAC77A0-5FA4-4A2F-BEF1-2A75AEBA591A}" name="Colonne8910"/>
    <tableColumn id="8952" xr3:uid="{CB2949A9-3814-4DEC-ADAE-A68CD2A0B19B}" name="Colonne8911"/>
    <tableColumn id="8953" xr3:uid="{EBA08DC5-3272-48AA-BD89-D3F8143B92F6}" name="Colonne8912"/>
    <tableColumn id="8954" xr3:uid="{A1E07844-A119-46C5-AAFC-2DDE4B30CE3E}" name="Colonne8913"/>
    <tableColumn id="8955" xr3:uid="{6A1C1E6B-1ACD-4F00-A3F1-2A09C4EAB1A8}" name="Colonne8914"/>
    <tableColumn id="8956" xr3:uid="{2377F381-847A-4B19-B11A-4923911F8F78}" name="Colonne8915"/>
    <tableColumn id="8957" xr3:uid="{52B3EABF-DFB6-42F9-8B4C-9CFC8E5A260C}" name="Colonne8916"/>
    <tableColumn id="8958" xr3:uid="{3572705A-F319-4658-ADD0-EB64282CA44C}" name="Colonne8917"/>
    <tableColumn id="8959" xr3:uid="{5F4D7996-49DE-4D39-855B-98CB9FA9B5F3}" name="Colonne8918"/>
    <tableColumn id="8960" xr3:uid="{F332046F-A0CB-4270-867F-01E578A913A4}" name="Colonne8919"/>
    <tableColumn id="8961" xr3:uid="{9010193D-220F-40FE-AF6C-685B64E5E9D0}" name="Colonne8920"/>
    <tableColumn id="8962" xr3:uid="{C411333D-7C3A-4788-9AEB-CEAE84B59968}" name="Colonne8921"/>
    <tableColumn id="8963" xr3:uid="{48CE1343-F246-4B7E-9E7A-CA72EDC4DBEA}" name="Colonne8922"/>
    <tableColumn id="8964" xr3:uid="{86502A23-47AF-4C93-AF9D-5AF00563C23B}" name="Colonne8923"/>
    <tableColumn id="8965" xr3:uid="{40FB1322-0C7E-4E06-9C81-AFCAB6C5B9B4}" name="Colonne8924"/>
    <tableColumn id="8966" xr3:uid="{128657EF-05F5-42DD-AF20-0A4B7851D155}" name="Colonne8925"/>
    <tableColumn id="8967" xr3:uid="{91FF25A1-E119-4346-910F-860EC8B0DD4E}" name="Colonne8926"/>
    <tableColumn id="8968" xr3:uid="{E3643A87-681F-43AD-A68E-786FCCAB244E}" name="Colonne8927"/>
    <tableColumn id="8969" xr3:uid="{F89C262E-4563-46CB-9451-CB685AF8EDD3}" name="Colonne8928"/>
    <tableColumn id="8970" xr3:uid="{B23EEA8A-88AE-4A7D-B988-5D315144AB71}" name="Colonne8929"/>
    <tableColumn id="8971" xr3:uid="{F61F725D-77CC-4783-8BD2-55FBE0F5CDC6}" name="Colonne8930"/>
    <tableColumn id="8972" xr3:uid="{3E48D690-EC57-4CA0-A0C4-532DF0801285}" name="Colonne8931"/>
    <tableColumn id="8973" xr3:uid="{08088C10-2104-48FA-B75C-8B2D8B7328A5}" name="Colonne8932"/>
    <tableColumn id="8974" xr3:uid="{ADC16275-E911-49FB-8581-0F53F8A8AC5D}" name="Colonne8933"/>
    <tableColumn id="8975" xr3:uid="{07981CDD-A49B-4C39-876B-5E4CF590800E}" name="Colonne8934"/>
    <tableColumn id="8976" xr3:uid="{0069E492-CF46-4AF2-9536-309820AD6A49}" name="Colonne8935"/>
    <tableColumn id="8977" xr3:uid="{B512B826-23E0-48C8-986C-8FA6C45D9289}" name="Colonne8936"/>
    <tableColumn id="8978" xr3:uid="{9E275C0A-F503-41A2-A337-5DFD8D576177}" name="Colonne8937"/>
    <tableColumn id="8979" xr3:uid="{FB2A443B-DD14-4864-8FD7-1FA5E8CC3A27}" name="Colonne8938"/>
    <tableColumn id="8980" xr3:uid="{3ACEC9EA-1986-4514-8C87-247455E0D5FC}" name="Colonne8939"/>
    <tableColumn id="8981" xr3:uid="{1B28D9F7-FCF2-41EE-AF94-C0FE02E568F7}" name="Colonne8940"/>
    <tableColumn id="8982" xr3:uid="{14AFD85C-216B-4542-B8A7-EC312F85D93C}" name="Colonne8941"/>
    <tableColumn id="8983" xr3:uid="{AF914A84-563D-4B17-BAB8-13FF96131A30}" name="Colonne8942"/>
    <tableColumn id="8984" xr3:uid="{0996B60D-AC2E-4565-A537-38965DBFDEC7}" name="Colonne8943"/>
    <tableColumn id="8985" xr3:uid="{A8669499-1458-4886-8AC8-BEE53F92E1B3}" name="Colonne8944"/>
    <tableColumn id="8986" xr3:uid="{030B32E5-8E3F-430A-9702-964AC587D758}" name="Colonne8945"/>
    <tableColumn id="8987" xr3:uid="{88ACDD8E-B8BD-4522-AB25-FFE0F7808259}" name="Colonne8946"/>
    <tableColumn id="8988" xr3:uid="{D85EBAA6-62DA-43F6-9D07-DA7229DE65F8}" name="Colonne8947"/>
    <tableColumn id="8989" xr3:uid="{3712D5EF-F728-4D27-B81E-6642FBBA9659}" name="Colonne8948"/>
    <tableColumn id="8990" xr3:uid="{896AC102-B135-4039-85BC-6228337C796E}" name="Colonne8949"/>
    <tableColumn id="8991" xr3:uid="{C15ABF02-D0AA-4A9C-9BD7-24930DAF28D3}" name="Colonne8950"/>
    <tableColumn id="8992" xr3:uid="{3F78590F-A627-49B1-9C58-DD8C5898F33B}" name="Colonne8951"/>
    <tableColumn id="8993" xr3:uid="{D6DDF803-17F6-4700-81D1-EA344F95340C}" name="Colonne8952"/>
    <tableColumn id="8994" xr3:uid="{2BA48B04-00F8-41B4-A465-808BCF6785D7}" name="Colonne8953"/>
    <tableColumn id="8995" xr3:uid="{A97F9F6F-4B8D-4687-B4BF-D418B9B23EA6}" name="Colonne8954"/>
    <tableColumn id="8996" xr3:uid="{BE912B04-9DFF-42A1-AB6D-CB32875BE00A}" name="Colonne8955"/>
    <tableColumn id="8997" xr3:uid="{39A73226-7520-45C0-9085-D1E35EEA69B8}" name="Colonne8956"/>
    <tableColumn id="8998" xr3:uid="{B92A1916-0409-45C0-A936-BE9848258A16}" name="Colonne8957"/>
    <tableColumn id="8999" xr3:uid="{2F14DA58-4675-4EE2-972E-3DB703AAF248}" name="Colonne8958"/>
    <tableColumn id="9000" xr3:uid="{235836C8-0259-46D7-B67A-6FB910E30D3D}" name="Colonne8959"/>
    <tableColumn id="9001" xr3:uid="{5CECD6B8-C721-44A1-B1A9-3DED1B63FEE8}" name="Colonne8960"/>
    <tableColumn id="9002" xr3:uid="{5A41FB41-0DDC-451B-AB44-DDA28D6DC050}" name="Colonne8961"/>
    <tableColumn id="9003" xr3:uid="{3FF981C9-C276-49B7-B85A-CFD8896D7597}" name="Colonne8962"/>
    <tableColumn id="9004" xr3:uid="{C79E431F-0FE1-427C-B34C-008B3C41B7BE}" name="Colonne8963"/>
    <tableColumn id="9005" xr3:uid="{BEBCA66B-9F94-49A9-B8C3-869D1AF8F268}" name="Colonne8964"/>
    <tableColumn id="9006" xr3:uid="{63D8751A-D1F9-41CC-8AFE-2C507481027E}" name="Colonne8965"/>
    <tableColumn id="9007" xr3:uid="{25665B4A-EAC4-48BF-AF6B-9734DB9788D0}" name="Colonne8966"/>
    <tableColumn id="9008" xr3:uid="{9F3840C0-62B9-4BC6-825D-A3CCE8758DD8}" name="Colonne8967"/>
    <tableColumn id="9009" xr3:uid="{034FB217-A6F7-45CA-854A-37DB214B9284}" name="Colonne8968"/>
    <tableColumn id="9010" xr3:uid="{F1D9733F-1C96-451F-A822-EAA7CA64C90F}" name="Colonne8969"/>
    <tableColumn id="9011" xr3:uid="{BD8FA24C-2455-4DA0-B9AB-65D0316F1C3A}" name="Colonne8970"/>
    <tableColumn id="9012" xr3:uid="{DC95023F-EF62-4A84-A76C-6EFAA0A9BCEE}" name="Colonne8971"/>
    <tableColumn id="9013" xr3:uid="{B4BD0920-273C-4093-BA9E-490E6CBF0862}" name="Colonne8972"/>
    <tableColumn id="9014" xr3:uid="{179C7025-67CB-4596-8A6A-4358AE83CEF5}" name="Colonne8973"/>
    <tableColumn id="9015" xr3:uid="{1E4AACC4-7C40-49C5-AD0E-E839C53F50F4}" name="Colonne8974"/>
    <tableColumn id="9016" xr3:uid="{F54864B5-9AA3-4205-8153-A216996CD90C}" name="Colonne8975"/>
    <tableColumn id="9017" xr3:uid="{D35ABD40-5C79-4A47-91CD-9E72B60921A9}" name="Colonne8976"/>
    <tableColumn id="9018" xr3:uid="{8B79DBDB-1611-484E-AED1-6C3C51CABBEA}" name="Colonne8977"/>
    <tableColumn id="9019" xr3:uid="{7A9DB6A8-A209-44B7-BA65-D6F953C262B3}" name="Colonne8978"/>
    <tableColumn id="9020" xr3:uid="{602E722E-A944-4FCD-B972-3966D9F67B22}" name="Colonne8979"/>
    <tableColumn id="9021" xr3:uid="{B86E1D16-11A2-456B-ABE4-6260F6CDB7B2}" name="Colonne8980"/>
    <tableColumn id="9022" xr3:uid="{37367C5C-A5DA-4760-A770-B40F02679CC1}" name="Colonne8981"/>
    <tableColumn id="9023" xr3:uid="{E22ED5FF-C991-4832-A8E6-5BCDFD38FAFF}" name="Colonne8982"/>
    <tableColumn id="9024" xr3:uid="{2D26F0F0-5785-4427-8141-5873590C4724}" name="Colonne8983"/>
    <tableColumn id="9025" xr3:uid="{EB767A6B-73EF-4766-BE57-4A929CEE2771}" name="Colonne8984"/>
    <tableColumn id="9026" xr3:uid="{23ACEA39-D188-43B1-A9D8-D3663D3FC30C}" name="Colonne8985"/>
    <tableColumn id="9027" xr3:uid="{79E18768-79F7-4F84-8442-2D448C61EAFD}" name="Colonne8986"/>
    <tableColumn id="9028" xr3:uid="{56D01F42-C13F-4B8C-803D-69CD7C6BBB40}" name="Colonne8987"/>
    <tableColumn id="9029" xr3:uid="{0F1684EA-9F3D-43A9-9FBE-8A0DF4D25316}" name="Colonne8988"/>
    <tableColumn id="9030" xr3:uid="{38169B48-DF2D-49AA-8428-2F1FD4CCB1BF}" name="Colonne8989"/>
    <tableColumn id="9031" xr3:uid="{E58F315C-E7E0-4EE6-BD44-8F13CA90ADFF}" name="Colonne8990"/>
    <tableColumn id="9032" xr3:uid="{8EEE4493-6C62-42A4-AD6F-EC84894B0800}" name="Colonne8991"/>
    <tableColumn id="9033" xr3:uid="{E9EC98FC-2B81-4567-98D7-823B0E4A57D7}" name="Colonne8992"/>
    <tableColumn id="9034" xr3:uid="{E3FE1AD1-941C-467F-875C-7F62AE80CAAC}" name="Colonne8993"/>
    <tableColumn id="9035" xr3:uid="{602FB9B5-1FB9-4ED0-BB9F-FB5D1EE29E1E}" name="Colonne8994"/>
    <tableColumn id="9036" xr3:uid="{FF379E96-9008-41B6-B75A-8F3F5981BA6F}" name="Colonne8995"/>
    <tableColumn id="9037" xr3:uid="{92AC8340-93AD-4D6C-8535-373DE20AD35E}" name="Colonne8996"/>
    <tableColumn id="9038" xr3:uid="{D99325F1-0C28-4ED3-BFD6-EC11375D8378}" name="Colonne8997"/>
    <tableColumn id="9039" xr3:uid="{DA4039D6-98D8-4300-8F2E-20F61CE83435}" name="Colonne8998"/>
    <tableColumn id="9040" xr3:uid="{72283B48-FD31-4EC4-8CD6-C92E050CDB03}" name="Colonne8999"/>
    <tableColumn id="9041" xr3:uid="{9ACEDE64-C59E-4789-ABE7-D228ECE62A39}" name="Colonne9000"/>
    <tableColumn id="9042" xr3:uid="{4561F214-A00D-40EF-AF00-FC96803B7DD7}" name="Colonne9001"/>
    <tableColumn id="9043" xr3:uid="{0F10F895-0DCC-4BB8-BDB7-73C553E54426}" name="Colonne9002"/>
    <tableColumn id="9044" xr3:uid="{896E2A71-00EB-4487-A54E-35D539CB94D1}" name="Colonne9003"/>
    <tableColumn id="9045" xr3:uid="{31D22F82-F4CB-4653-A672-343C79C5952B}" name="Colonne9004"/>
    <tableColumn id="9046" xr3:uid="{4D13C5B4-09EB-4208-8215-1B06EDD69F75}" name="Colonne9005"/>
    <tableColumn id="9047" xr3:uid="{6958DD33-156D-4D6B-AE96-01285DB0F9A5}" name="Colonne9006"/>
    <tableColumn id="9048" xr3:uid="{22BE81FC-52D7-44D4-94A5-2E135A908C3B}" name="Colonne9007"/>
    <tableColumn id="9049" xr3:uid="{F9AA3715-4BDB-4C43-B7D5-CCFFAFA9D482}" name="Colonne9008"/>
    <tableColumn id="9050" xr3:uid="{2E5D9559-AD05-417D-8004-53FC47CA1DAF}" name="Colonne9009"/>
    <tableColumn id="9051" xr3:uid="{CDE37C20-73E4-42DF-945C-4A44C1D41A02}" name="Colonne9010"/>
    <tableColumn id="9052" xr3:uid="{075F5D1F-EE9A-4BC9-80D0-E5A8380CE129}" name="Colonne9011"/>
    <tableColumn id="9053" xr3:uid="{418B9B54-C7EF-4BEC-9B84-90BD8B31F829}" name="Colonne9012"/>
    <tableColumn id="9054" xr3:uid="{430F227F-3F5F-4AB4-8C6C-6AFA18B3241A}" name="Colonne9013"/>
    <tableColumn id="9055" xr3:uid="{77444C63-8AE7-4FDF-A8A3-1F94E4BC9F56}" name="Colonne9014"/>
    <tableColumn id="9056" xr3:uid="{C3605B5A-30BF-4520-8513-74F77D079001}" name="Colonne9015"/>
    <tableColumn id="9057" xr3:uid="{56D218A7-5118-4137-8A88-D807A7728943}" name="Colonne9016"/>
    <tableColumn id="9058" xr3:uid="{6A3583D6-B125-40C0-A939-D1C90099D499}" name="Colonne9017"/>
    <tableColumn id="9059" xr3:uid="{D6AA270D-3333-4C38-B492-371B40F56806}" name="Colonne9018"/>
    <tableColumn id="9060" xr3:uid="{931A8927-7ABF-48C2-960D-40E28574831E}" name="Colonne9019"/>
    <tableColumn id="9061" xr3:uid="{715C1AA6-5CA7-4AB1-BE97-966D08E3A5A3}" name="Colonne9020"/>
    <tableColumn id="9062" xr3:uid="{9A8359A9-398A-4102-8EA2-894909416181}" name="Colonne9021"/>
    <tableColumn id="9063" xr3:uid="{BCC23C19-F5DE-4B8F-8837-F4074FAB34F1}" name="Colonne9022"/>
    <tableColumn id="9064" xr3:uid="{CD1CF370-932D-4D95-86B8-94520F2F62BF}" name="Colonne9023"/>
    <tableColumn id="9065" xr3:uid="{A3C215D4-5B65-40E6-86AB-23940692AE08}" name="Colonne9024"/>
    <tableColumn id="9066" xr3:uid="{835DCD9F-1A2E-49F9-A9D4-373D3087804F}" name="Colonne9025"/>
    <tableColumn id="9067" xr3:uid="{0CFEA58E-9661-4568-B619-B72A27209A75}" name="Colonne9026"/>
    <tableColumn id="9068" xr3:uid="{A0D037CE-A5F7-4518-BF6F-03FCEC64D845}" name="Colonne9027"/>
    <tableColumn id="9069" xr3:uid="{8D424745-B708-4E91-8C88-7956B25BB166}" name="Colonne9028"/>
    <tableColumn id="9070" xr3:uid="{F86640C0-0790-47E4-9ECD-1E9009CF99B7}" name="Colonne9029"/>
    <tableColumn id="9071" xr3:uid="{C54E332F-8FDA-432E-AA79-A6F82B75FDE5}" name="Colonne9030"/>
    <tableColumn id="9072" xr3:uid="{17BAE08D-0AAE-4060-B2C6-C3B1340E94D0}" name="Colonne9031"/>
    <tableColumn id="9073" xr3:uid="{396854BC-B896-4B8A-800D-EC9C11D26195}" name="Colonne9032"/>
    <tableColumn id="9074" xr3:uid="{C801C9ED-BF7F-4768-9606-6848A281D35C}" name="Colonne9033"/>
    <tableColumn id="9075" xr3:uid="{8C3B42AD-59CC-4DFA-B2B3-312E1487B633}" name="Colonne9034"/>
    <tableColumn id="9076" xr3:uid="{0A934E8B-2A6C-4D49-8CA7-113F4D79F09A}" name="Colonne9035"/>
    <tableColumn id="9077" xr3:uid="{56E3465E-8C10-45E9-83B6-DAD967A2E87F}" name="Colonne9036"/>
    <tableColumn id="9078" xr3:uid="{39A8B2B5-760C-4564-B099-03DC7084C650}" name="Colonne9037"/>
    <tableColumn id="9079" xr3:uid="{A5A62A65-F822-4203-B1B0-DC279EF99F16}" name="Colonne9038"/>
    <tableColumn id="9080" xr3:uid="{035B5694-4AB6-4CB4-8992-20C58E00CF74}" name="Colonne9039"/>
    <tableColumn id="9081" xr3:uid="{59A49312-8BCC-4500-B078-93127753DC76}" name="Colonne9040"/>
    <tableColumn id="9082" xr3:uid="{A9F7FA50-81CE-4760-A37D-5AD5A3476DFB}" name="Colonne9041"/>
    <tableColumn id="9083" xr3:uid="{7C53888F-171A-421F-B141-75815F8AA7A7}" name="Colonne9042"/>
    <tableColumn id="9084" xr3:uid="{E8644EEB-FBC8-46D0-889A-C286926DF151}" name="Colonne9043"/>
    <tableColumn id="9085" xr3:uid="{FF0550FD-D5EC-47E3-BDCB-F8C7B8DAC9A4}" name="Colonne9044"/>
    <tableColumn id="9086" xr3:uid="{6DB2CBB2-0FEF-4978-815D-5CC6E0604F7A}" name="Colonne9045"/>
    <tableColumn id="9087" xr3:uid="{642050B2-FC09-4132-BCF1-D9EA506D7E02}" name="Colonne9046"/>
    <tableColumn id="9088" xr3:uid="{66D15618-6532-402D-97E7-F599BE73D036}" name="Colonne9047"/>
    <tableColumn id="9089" xr3:uid="{09778B8B-67C8-43FB-9276-2C78C78E92DB}" name="Colonne9048"/>
    <tableColumn id="9090" xr3:uid="{6B4DDF21-5C90-4A01-BFB1-927B426B0CE2}" name="Colonne9049"/>
    <tableColumn id="9091" xr3:uid="{DB1329BB-362D-41D7-977B-EA25C9570401}" name="Colonne9050"/>
    <tableColumn id="9092" xr3:uid="{ADD26E20-5E83-4ACB-BADA-ABA462F7825C}" name="Colonne9051"/>
    <tableColumn id="9093" xr3:uid="{BC5E56EB-CFA2-441D-926F-B81FB7892851}" name="Colonne9052"/>
    <tableColumn id="9094" xr3:uid="{92A74E2E-F5FC-4EB9-9A72-F349ED309DBC}" name="Colonne9053"/>
    <tableColumn id="9095" xr3:uid="{A57B3FCB-8616-466B-95E9-97B35D9BE148}" name="Colonne9054"/>
    <tableColumn id="9096" xr3:uid="{63EF7892-CCAF-4B66-AD7D-12F9AD71F7E1}" name="Colonne9055"/>
    <tableColumn id="9097" xr3:uid="{DDD6A64B-856D-4AFA-8CC2-893C3F27306A}" name="Colonne9056"/>
    <tableColumn id="9098" xr3:uid="{E840163A-A2A7-4363-9D93-D3CBD4897B1C}" name="Colonne9057"/>
    <tableColumn id="9099" xr3:uid="{A64795FA-80FF-4146-9AEA-37173105C67C}" name="Colonne9058"/>
    <tableColumn id="9100" xr3:uid="{5DA6E05C-246D-42C0-BE15-C51EEF38B2F0}" name="Colonne9059"/>
    <tableColumn id="9101" xr3:uid="{BB4048A9-3534-4AE1-B1B1-F03D3BC32597}" name="Colonne9060"/>
    <tableColumn id="9102" xr3:uid="{4499A578-A899-4995-A639-C1615DC1919D}" name="Colonne9061"/>
    <tableColumn id="9103" xr3:uid="{16F81867-BFC0-4995-A762-5AECA670D34C}" name="Colonne9062"/>
    <tableColumn id="9104" xr3:uid="{D8CD670C-A3D5-4F2C-B36F-6073599C3032}" name="Colonne9063"/>
    <tableColumn id="9105" xr3:uid="{8D8A9249-95EC-4A40-A4A3-B6559F9A87D6}" name="Colonne9064"/>
    <tableColumn id="9106" xr3:uid="{958B6153-899E-47AF-924A-1BE79501DDF2}" name="Colonne9065"/>
    <tableColumn id="9107" xr3:uid="{E90B7DA5-4BEC-4D06-8F1C-249EDF9F7724}" name="Colonne9066"/>
    <tableColumn id="9108" xr3:uid="{FA49B3E6-90E5-40DA-8451-756B3B8ABF2B}" name="Colonne9067"/>
    <tableColumn id="9109" xr3:uid="{D1E03D54-BF0C-4083-8AC1-AF6D046E0892}" name="Colonne9068"/>
    <tableColumn id="9110" xr3:uid="{7D8DDEDA-820D-460D-868F-7F0D2CDC9719}" name="Colonne9069"/>
    <tableColumn id="9111" xr3:uid="{E585D616-E76C-400F-B55E-11850F5239E3}" name="Colonne9070"/>
    <tableColumn id="9112" xr3:uid="{E769C714-ECFA-4442-86F1-E6F7718D89E1}" name="Colonne9071"/>
    <tableColumn id="9113" xr3:uid="{B6C1F621-CC8E-4698-8C52-A75AB0353508}" name="Colonne9072"/>
    <tableColumn id="9114" xr3:uid="{73963747-A82B-46D8-833A-E0A593951D7A}" name="Colonne9073"/>
    <tableColumn id="9115" xr3:uid="{555750F1-DC14-4FFA-8C78-C16E25111ED3}" name="Colonne9074"/>
    <tableColumn id="9116" xr3:uid="{F5E30BFC-CD13-4C83-8CF7-721DC9BC4F15}" name="Colonne9075"/>
    <tableColumn id="9117" xr3:uid="{17641270-48C1-4291-8203-A662653CFB05}" name="Colonne9076"/>
    <tableColumn id="9118" xr3:uid="{B8430482-F197-4A25-89B4-4B878CBE8021}" name="Colonne9077"/>
    <tableColumn id="9119" xr3:uid="{B1B146AF-8004-412A-AA98-8EFEBC49E9A2}" name="Colonne9078"/>
    <tableColumn id="9120" xr3:uid="{5D699785-9EDF-4CB9-8BD2-E51AA12BAFAC}" name="Colonne9079"/>
    <tableColumn id="9121" xr3:uid="{7EA7E4A5-5CE2-4689-A615-DEE290AA47E4}" name="Colonne9080"/>
    <tableColumn id="9122" xr3:uid="{9BD073C4-9911-4894-8564-93EC8D9CB20F}" name="Colonne9081"/>
    <tableColumn id="9123" xr3:uid="{623BAE7D-319D-40E9-A1B3-770F62DB83F1}" name="Colonne9082"/>
    <tableColumn id="9124" xr3:uid="{729C6500-1927-4981-B70B-61AFF5B882AB}" name="Colonne9083"/>
    <tableColumn id="9125" xr3:uid="{029A3275-555A-4E58-85DE-DC189F9E45D6}" name="Colonne9084"/>
    <tableColumn id="9126" xr3:uid="{C73061A3-12DF-4E28-930D-75CBCD153322}" name="Colonne9085"/>
    <tableColumn id="9127" xr3:uid="{A20AD060-05A4-4CAA-9C31-BC5B293BFBEF}" name="Colonne9086"/>
    <tableColumn id="9128" xr3:uid="{178152F2-5582-4D23-8C93-C031704AEFED}" name="Colonne9087"/>
    <tableColumn id="9129" xr3:uid="{1EDD56AE-C6A6-4DB4-BBAB-1FCA11FC70CB}" name="Colonne9088"/>
    <tableColumn id="9130" xr3:uid="{1C4D811F-5007-4324-9F27-B82D6BF2645C}" name="Colonne9089"/>
    <tableColumn id="9131" xr3:uid="{4BC455AE-A1A1-4925-A8A7-E86B8F357E97}" name="Colonne9090"/>
    <tableColumn id="9132" xr3:uid="{CEE64967-AD26-42E8-9537-2FB9D54CD145}" name="Colonne9091"/>
    <tableColumn id="9133" xr3:uid="{834A6FB1-D441-477C-A57D-2CCA64F260B5}" name="Colonne9092"/>
    <tableColumn id="9134" xr3:uid="{B12DC6E2-D9EA-4ECD-9CC8-7BE6B78AA4C0}" name="Colonne9093"/>
    <tableColumn id="9135" xr3:uid="{033F9169-4DCB-4F13-824C-FDEBAC9ACCB6}" name="Colonne9094"/>
    <tableColumn id="9136" xr3:uid="{8AEF5B4E-BD10-43E5-A929-DF9F70E0CBDB}" name="Colonne9095"/>
    <tableColumn id="9137" xr3:uid="{75474FB5-4FA9-4AC6-A675-84C80CA63EBC}" name="Colonne9096"/>
    <tableColumn id="9138" xr3:uid="{D65D97A0-784B-4909-AD53-6B5785C67267}" name="Colonne9097"/>
    <tableColumn id="9139" xr3:uid="{8F015D18-D04C-42D5-B5D7-92BAAD961F0E}" name="Colonne9098"/>
    <tableColumn id="9140" xr3:uid="{CFC5B0AD-1041-4FF7-A331-2987E6D167C8}" name="Colonne9099"/>
    <tableColumn id="9141" xr3:uid="{C2570EE6-A5CA-4322-8B15-9F5E951A359D}" name="Colonne9100"/>
    <tableColumn id="9142" xr3:uid="{2D8ED75B-2FCD-4C97-82DB-A63EDF51C4AF}" name="Colonne9101"/>
    <tableColumn id="9143" xr3:uid="{CA43EE7A-275C-495A-9D1E-1DB8FBA20F22}" name="Colonne9102"/>
    <tableColumn id="9144" xr3:uid="{B44F378A-D42C-43AA-9338-0E862FB2DA82}" name="Colonne9103"/>
    <tableColumn id="9145" xr3:uid="{4F29C7FC-970B-495E-BC79-F204CECDAFFD}" name="Colonne9104"/>
    <tableColumn id="9146" xr3:uid="{DEEDB6DB-3373-4E6B-A8F9-2C2D727C8A57}" name="Colonne9105"/>
    <tableColumn id="9147" xr3:uid="{AE2419DF-B02A-48FE-BCC3-BCD3C804D0A3}" name="Colonne9106"/>
    <tableColumn id="9148" xr3:uid="{6DA1DBE9-DB05-4D3C-8306-690DA0875BF6}" name="Colonne9107"/>
    <tableColumn id="9149" xr3:uid="{BC8334A1-3A5B-43AE-A460-E3EEB0C56ECF}" name="Colonne9108"/>
    <tableColumn id="9150" xr3:uid="{32B14564-BB94-434E-ACF5-D2B76D6BB294}" name="Colonne9109"/>
    <tableColumn id="9151" xr3:uid="{B689406F-BE86-4F97-B408-C82383CEBBD4}" name="Colonne9110"/>
    <tableColumn id="9152" xr3:uid="{ED84215F-853F-4499-90D6-503D25A1069E}" name="Colonne9111"/>
    <tableColumn id="9153" xr3:uid="{A718377E-1053-4308-B6CE-AA8C56F08093}" name="Colonne9112"/>
    <tableColumn id="9154" xr3:uid="{33DC3746-5587-49B2-88D7-68A3B9A4C418}" name="Colonne9113"/>
    <tableColumn id="9155" xr3:uid="{235D483B-880E-40FC-9175-2F351F8D06F1}" name="Colonne9114"/>
    <tableColumn id="9156" xr3:uid="{E425CD2C-D4F9-4AFB-A4E3-4F5C75CE9A3F}" name="Colonne9115"/>
    <tableColumn id="9157" xr3:uid="{154DDAE2-8979-4104-940F-59F2D07960A7}" name="Colonne9116"/>
    <tableColumn id="9158" xr3:uid="{F4108EC6-F8DB-4553-A28A-BA8145F882F3}" name="Colonne9117"/>
    <tableColumn id="9159" xr3:uid="{4180EBA9-A225-4299-9DCE-BFD7FF7910D6}" name="Colonne9118"/>
    <tableColumn id="9160" xr3:uid="{A19667EF-3545-434F-BA73-FF016F72E69E}" name="Colonne9119"/>
    <tableColumn id="9161" xr3:uid="{2A86C038-7338-447C-89D7-6D81CCFD55E4}" name="Colonne9120"/>
    <tableColumn id="9162" xr3:uid="{CE7F5DD3-E5D7-4736-A2FE-FCF3F33905E4}" name="Colonne9121"/>
    <tableColumn id="9163" xr3:uid="{A7835149-37A1-43F5-A067-4954683076F3}" name="Colonne9122"/>
    <tableColumn id="9164" xr3:uid="{E6349E5D-F924-4F48-A4EC-7535FA863F5D}" name="Colonne9123"/>
    <tableColumn id="9165" xr3:uid="{981A04B0-E7FD-48AB-9C0A-8D27612E7D7A}" name="Colonne9124"/>
    <tableColumn id="9166" xr3:uid="{E7472ABB-6642-45C2-951F-8CD543689367}" name="Colonne9125"/>
    <tableColumn id="9167" xr3:uid="{0104168E-BFE0-4083-8B80-E639484A61C0}" name="Colonne9126"/>
    <tableColumn id="9168" xr3:uid="{3B1CF22A-45E3-4B6D-996D-951C0F4EC8FA}" name="Colonne9127"/>
    <tableColumn id="9169" xr3:uid="{1F8FCD19-17BA-4987-A3E3-419D4CD125E7}" name="Colonne9128"/>
    <tableColumn id="9170" xr3:uid="{14817A1B-4A41-4101-ACB2-CB5F6DEBE70F}" name="Colonne9129"/>
    <tableColumn id="9171" xr3:uid="{A13A4509-C8B1-4D3B-B66D-67E68A57751C}" name="Colonne9130"/>
    <tableColumn id="9172" xr3:uid="{0C3D1040-E155-4ACD-A048-C9B6E5B37348}" name="Colonne9131"/>
    <tableColumn id="9173" xr3:uid="{13B89CE7-35D9-47EB-A0C9-3BF342DE527D}" name="Colonne9132"/>
    <tableColumn id="9174" xr3:uid="{70F0F57A-5C07-4A15-807D-35915C47CE43}" name="Colonne9133"/>
    <tableColumn id="9175" xr3:uid="{4FACB375-6C6A-4EDD-94C7-7AE4E9DAECC4}" name="Colonne9134"/>
    <tableColumn id="9176" xr3:uid="{99397B9C-8E7C-4F7C-A22D-C005986FE874}" name="Colonne9135"/>
    <tableColumn id="9177" xr3:uid="{D445B476-29EE-4212-9AF1-E65CC973A72E}" name="Colonne9136"/>
    <tableColumn id="9178" xr3:uid="{7B5CD43D-65D0-4FE8-865C-ADC0D966E15D}" name="Colonne9137"/>
    <tableColumn id="9179" xr3:uid="{185C31EC-95DE-4E35-BD96-B4C72D2C1A48}" name="Colonne9138"/>
    <tableColumn id="9180" xr3:uid="{310BDC6F-3C5B-4A33-917D-9F73156C610E}" name="Colonne9139"/>
    <tableColumn id="9181" xr3:uid="{495FF0DA-3230-46E0-8AA0-88254806684D}" name="Colonne9140"/>
    <tableColumn id="9182" xr3:uid="{90764432-CB95-424B-9C43-F515A03C1C93}" name="Colonne9141"/>
    <tableColumn id="9183" xr3:uid="{584C9430-1A9B-4468-9A01-B7150D00685E}" name="Colonne9142"/>
    <tableColumn id="9184" xr3:uid="{A80CC94F-B909-4445-919B-4BD276CA1982}" name="Colonne9143"/>
    <tableColumn id="9185" xr3:uid="{99A5F1FF-C08C-4F6F-8356-F9D08B7B123E}" name="Colonne9144"/>
    <tableColumn id="9186" xr3:uid="{28C00EE3-11B4-4396-845D-6419092BA356}" name="Colonne9145"/>
    <tableColumn id="9187" xr3:uid="{FFBB1F4F-E138-4B92-8CAA-9BE724A2FA57}" name="Colonne9146"/>
    <tableColumn id="9188" xr3:uid="{B4D01DF9-D1F6-4371-924B-3657307200E8}" name="Colonne9147"/>
    <tableColumn id="9189" xr3:uid="{42BF8C5E-018E-467C-945E-8FEBF3334180}" name="Colonne9148"/>
    <tableColumn id="9190" xr3:uid="{304917EC-2710-4853-B514-19E1BFA53303}" name="Colonne9149"/>
    <tableColumn id="9191" xr3:uid="{C49A9CC4-EBF9-45AF-BE3F-2637D71078D6}" name="Colonne9150"/>
    <tableColumn id="9192" xr3:uid="{88F99B74-2626-465D-ACD1-1D5BF908354F}" name="Colonne9151"/>
    <tableColumn id="9193" xr3:uid="{F47CDEA0-A3D1-42B1-BAD8-4AE90AF2ECE2}" name="Colonne9152"/>
    <tableColumn id="9194" xr3:uid="{984264A7-2481-44F7-8AAB-9189B2F603EB}" name="Colonne9153"/>
    <tableColumn id="9195" xr3:uid="{3CD81DDF-485A-49CB-AAD8-E9E94DEE706E}" name="Colonne9154"/>
    <tableColumn id="9196" xr3:uid="{A57C5C69-520C-41D8-A8FE-71357FF57A6C}" name="Colonne9155"/>
    <tableColumn id="9197" xr3:uid="{E9A8B586-7AE4-4346-925C-21391CDF54EF}" name="Colonne9156"/>
    <tableColumn id="9198" xr3:uid="{AF640086-027C-4031-8683-C70C591746AB}" name="Colonne9157"/>
    <tableColumn id="9199" xr3:uid="{1B0A86D2-8D15-4A53-94DF-543106C88C02}" name="Colonne9158"/>
    <tableColumn id="9200" xr3:uid="{F5F05519-1714-42D8-BDEC-6FDBCAC932C2}" name="Colonne9159"/>
    <tableColumn id="9201" xr3:uid="{DFB59467-35BE-44EA-B15A-A4C398457442}" name="Colonne9160"/>
    <tableColumn id="9202" xr3:uid="{17B72224-9831-4D65-A760-0E21064F24DA}" name="Colonne9161"/>
    <tableColumn id="9203" xr3:uid="{D221905B-1F29-4F3B-A0D9-299266109B8A}" name="Colonne9162"/>
    <tableColumn id="9204" xr3:uid="{4F69A909-DC4C-415D-BA34-BF8994A53AD5}" name="Colonne9163"/>
    <tableColumn id="9205" xr3:uid="{780C4C2D-688F-45CC-AC82-06B919AF93F7}" name="Colonne9164"/>
    <tableColumn id="9206" xr3:uid="{6AF46A92-AF6A-48FC-AAAE-74695058D2CD}" name="Colonne9165"/>
    <tableColumn id="9207" xr3:uid="{6506F570-A1EE-45BB-BEB7-5F1CFB63862A}" name="Colonne9166"/>
    <tableColumn id="9208" xr3:uid="{16718B41-111E-4886-9977-4A71C095EA7B}" name="Colonne9167"/>
    <tableColumn id="9209" xr3:uid="{DFB5CFC9-C026-44EB-B765-C130DCD7BD97}" name="Colonne9168"/>
    <tableColumn id="9210" xr3:uid="{71FBF87D-ADB9-4CF6-9A6A-8D8B3FDE834F}" name="Colonne9169"/>
    <tableColumn id="9211" xr3:uid="{E7981F98-AD03-4859-B05B-632FE18E5F4B}" name="Colonne9170"/>
    <tableColumn id="9212" xr3:uid="{283A0C83-E5CE-43BA-A464-3C4DBE1BA96B}" name="Colonne9171"/>
    <tableColumn id="9213" xr3:uid="{148C53B7-07D3-49DD-A96C-969E6CB2EB98}" name="Colonne9172"/>
    <tableColumn id="9214" xr3:uid="{B697A9C1-050E-4BB5-9DED-9055098B5010}" name="Colonne9173"/>
    <tableColumn id="9215" xr3:uid="{5B26A181-4472-4768-9F31-949EB52EA335}" name="Colonne9174"/>
    <tableColumn id="9216" xr3:uid="{E4A7DA7F-4D1B-4706-BBD8-0228A8C18F58}" name="Colonne9175"/>
    <tableColumn id="9217" xr3:uid="{22099954-00AF-42FE-8C88-F5AFC11FCA15}" name="Colonne9176"/>
    <tableColumn id="9218" xr3:uid="{EC8B12E3-1F70-4299-B2DC-8CE93D2FC3D3}" name="Colonne9177"/>
    <tableColumn id="9219" xr3:uid="{9341B9F5-808E-4ED0-91F5-F4C4CAB1BE20}" name="Colonne9178"/>
    <tableColumn id="9220" xr3:uid="{5715751F-3DA3-42EC-A871-F82AD54D96BE}" name="Colonne9179"/>
    <tableColumn id="9221" xr3:uid="{B3538BDC-426F-454E-9381-122F61BD44B9}" name="Colonne9180"/>
    <tableColumn id="9222" xr3:uid="{EA924FAB-B438-4EA2-A301-214EF1C85483}" name="Colonne9181"/>
    <tableColumn id="9223" xr3:uid="{3D5D5B88-BE27-41E2-ACC0-A5AC82FE457C}" name="Colonne9182"/>
    <tableColumn id="9224" xr3:uid="{7ABEAD7B-9501-40CB-A785-1C96CA54C178}" name="Colonne9183"/>
    <tableColumn id="9225" xr3:uid="{7A6E4FA6-F2CC-4BE1-A2CF-B27C55E70089}" name="Colonne9184"/>
    <tableColumn id="9226" xr3:uid="{097FFD92-E939-45D9-A9A0-3D7045E92B71}" name="Colonne9185"/>
    <tableColumn id="9227" xr3:uid="{7BA23BF8-B45C-4303-B750-FABFC743EAD5}" name="Colonne9186"/>
    <tableColumn id="9228" xr3:uid="{FFAE9594-B741-4B7A-B3B2-5393C5B923EA}" name="Colonne9187"/>
    <tableColumn id="9229" xr3:uid="{98F412B1-6B4F-4AC9-92FE-A422D471A65F}" name="Colonne9188"/>
    <tableColumn id="9230" xr3:uid="{04857B49-2271-46C1-9731-F638371BD9DE}" name="Colonne9189"/>
    <tableColumn id="9231" xr3:uid="{0361A6AF-91D0-4FB9-B723-898E6CCA1C7F}" name="Colonne9190"/>
    <tableColumn id="9232" xr3:uid="{550EC407-EFFD-4217-9B07-E8136724A14F}" name="Colonne9191"/>
    <tableColumn id="9233" xr3:uid="{F2D04A4A-F38E-4CB2-B730-4C7BAAC0A548}" name="Colonne9192"/>
    <tableColumn id="9234" xr3:uid="{1BEEA019-69B6-4CAD-B200-B340ECE4D7A8}" name="Colonne9193"/>
    <tableColumn id="9235" xr3:uid="{1CFAEF86-9E76-42DD-B2F9-50D588B5334B}" name="Colonne9194"/>
    <tableColumn id="9236" xr3:uid="{9009361F-1693-4B4C-91FD-32105D11AA22}" name="Colonne9195"/>
    <tableColumn id="9237" xr3:uid="{A3D357DF-A72B-4BFD-976C-A34D18E12833}" name="Colonne9196"/>
    <tableColumn id="9238" xr3:uid="{D139C391-ECAE-435A-B909-11224DED8847}" name="Colonne9197"/>
    <tableColumn id="9239" xr3:uid="{D6F9D64F-27BC-45C7-ACFE-57BBA6BCE8E0}" name="Colonne9198"/>
    <tableColumn id="9240" xr3:uid="{6544A5CF-6C5A-4CE3-AA3C-30ADCEA7BDA3}" name="Colonne9199"/>
    <tableColumn id="9241" xr3:uid="{8434CD1C-B23E-4EFB-9A92-FC6840A9B19F}" name="Colonne9200"/>
    <tableColumn id="9242" xr3:uid="{706B11C0-4207-4E8C-9D8E-0AD5A4C79E43}" name="Colonne9201"/>
    <tableColumn id="9243" xr3:uid="{2F431EE4-DD49-4283-815B-BF6CB5423E5F}" name="Colonne9202"/>
    <tableColumn id="9244" xr3:uid="{C05A33BE-3089-4AC6-8580-277C4B7D46E2}" name="Colonne9203"/>
    <tableColumn id="9245" xr3:uid="{0BFCA43F-A8DE-4D49-AF31-ED671C391A84}" name="Colonne9204"/>
    <tableColumn id="9246" xr3:uid="{D4370494-99AC-43D5-8E3B-DCD1A5B5234D}" name="Colonne9205"/>
    <tableColumn id="9247" xr3:uid="{6FF6B20C-9901-425F-9922-2C376113FF75}" name="Colonne9206"/>
    <tableColumn id="9248" xr3:uid="{03D4885B-1B2C-488B-AAF0-B97CCFBC58EC}" name="Colonne9207"/>
    <tableColumn id="9249" xr3:uid="{EC3B2CA0-E8BB-41B6-AA7E-EAC6348C8083}" name="Colonne9208"/>
    <tableColumn id="9250" xr3:uid="{47539FA3-5431-48A5-A681-1616C8C0AE15}" name="Colonne9209"/>
    <tableColumn id="9251" xr3:uid="{D910FC0C-C69C-45DA-B813-AF945B0EC660}" name="Colonne9210"/>
    <tableColumn id="9252" xr3:uid="{FAD485C4-66C6-4E9C-A8D7-6335CE6579C1}" name="Colonne9211"/>
    <tableColumn id="9253" xr3:uid="{10BA29E9-F6FE-4C96-BF22-AC162F97FD82}" name="Colonne9212"/>
    <tableColumn id="9254" xr3:uid="{159CCAA0-813B-4C8F-BD6E-AF2738CA7578}" name="Colonne9213"/>
    <tableColumn id="9255" xr3:uid="{61E98F18-7512-4C1B-9659-6A619CF3BE44}" name="Colonne9214"/>
    <tableColumn id="9256" xr3:uid="{32BDB8CB-104F-4247-94C3-648708944CCB}" name="Colonne9215"/>
    <tableColumn id="9257" xr3:uid="{9E0C1CA4-6640-4C3B-A034-D35BAE52238B}" name="Colonne9216"/>
    <tableColumn id="9258" xr3:uid="{901CE1EE-80C5-40A7-B44B-84BC79285F9E}" name="Colonne9217"/>
    <tableColumn id="9259" xr3:uid="{F1A1B635-9647-47C4-B66C-BB1F3C18B880}" name="Colonne9218"/>
    <tableColumn id="9260" xr3:uid="{0302C7AE-C7D9-4D8B-85D9-4B8446348303}" name="Colonne9219"/>
    <tableColumn id="9261" xr3:uid="{F7525CB5-456A-41C1-90A1-15E9E714C7AB}" name="Colonne9220"/>
    <tableColumn id="9262" xr3:uid="{170591E1-521C-42B7-8F91-47345ABC80F5}" name="Colonne9221"/>
    <tableColumn id="9263" xr3:uid="{B6210C66-F8B1-4A3A-877E-E1BB8C1E4B92}" name="Colonne9222"/>
    <tableColumn id="9264" xr3:uid="{DBD9EC0B-D470-4593-A655-DFCAC5970EA7}" name="Colonne9223"/>
    <tableColumn id="9265" xr3:uid="{DB4D4CFC-413C-4BB0-BEDE-3F557C15EDD1}" name="Colonne9224"/>
    <tableColumn id="9266" xr3:uid="{52C674A8-F5DB-49E8-966F-1B535F86940D}" name="Colonne9225"/>
    <tableColumn id="9267" xr3:uid="{2108FE61-4BCD-45F4-A633-6DDA5F730FC1}" name="Colonne9226"/>
    <tableColumn id="9268" xr3:uid="{12C372CF-DD66-4AEE-85E6-1048D1EC080C}" name="Colonne9227"/>
    <tableColumn id="9269" xr3:uid="{CD7184AA-FC15-4F83-9014-6CA64210811C}" name="Colonne9228"/>
    <tableColumn id="9270" xr3:uid="{18328A53-AEA1-42C5-8852-4E15BA069405}" name="Colonne9229"/>
    <tableColumn id="9271" xr3:uid="{0560150A-BCE1-4DF7-ACDE-9D0447C8446A}" name="Colonne9230"/>
    <tableColumn id="9272" xr3:uid="{59C1E0F7-1395-4CE0-9ACB-2C57A243CCA1}" name="Colonne9231"/>
    <tableColumn id="9273" xr3:uid="{D46E6D9A-B874-45B4-B64B-0606DFE11794}" name="Colonne9232"/>
    <tableColumn id="9274" xr3:uid="{7B58F5DB-77F3-4BCB-904E-7B2032C0A479}" name="Colonne9233"/>
    <tableColumn id="9275" xr3:uid="{F2C122F1-4653-4B3E-A53B-B7CB21CD4FDB}" name="Colonne9234"/>
    <tableColumn id="9276" xr3:uid="{A05DB244-929F-4FF7-BD34-1E12E95DD6A5}" name="Colonne9235"/>
    <tableColumn id="9277" xr3:uid="{DBF7CF89-7D14-4CF5-A1AE-6987CD07654C}" name="Colonne9236"/>
    <tableColumn id="9278" xr3:uid="{8B3B1D5D-40C3-4404-8CA3-FEA73036174B}" name="Colonne9237"/>
    <tableColumn id="9279" xr3:uid="{26828793-0F21-4259-AF6C-D38A19A4EC2F}" name="Colonne9238"/>
    <tableColumn id="9280" xr3:uid="{1F33C34D-C306-4560-B99B-5EB7EBCFE322}" name="Colonne9239"/>
    <tableColumn id="9281" xr3:uid="{D4709E61-D410-402D-8EB9-C153F4BE29CD}" name="Colonne9240"/>
    <tableColumn id="9282" xr3:uid="{4C320CC2-C08E-4D1F-8EE1-73C2BB242430}" name="Colonne9241"/>
    <tableColumn id="9283" xr3:uid="{1365FAF6-1F85-41C8-B5BF-C035C1CE3747}" name="Colonne9242"/>
    <tableColumn id="9284" xr3:uid="{6104C3D6-13E5-4149-921E-720CB554113A}" name="Colonne9243"/>
    <tableColumn id="9285" xr3:uid="{1D1DB373-9A8D-4866-9586-B7A848789A3B}" name="Colonne9244"/>
    <tableColumn id="9286" xr3:uid="{9226ED49-F3CB-4CA0-B173-60B8F5154808}" name="Colonne9245"/>
    <tableColumn id="9287" xr3:uid="{9C33F2CD-63C6-468A-907D-D6F14D7EAC1D}" name="Colonne9246"/>
    <tableColumn id="9288" xr3:uid="{1A9DB5E1-B53A-4C45-A614-92B3EC55E381}" name="Colonne9247"/>
    <tableColumn id="9289" xr3:uid="{0E0F8BB4-4258-4035-AE0F-81C419856D55}" name="Colonne9248"/>
    <tableColumn id="9290" xr3:uid="{8C1BF2DD-2C62-4F85-B41C-9D685D66D707}" name="Colonne9249"/>
    <tableColumn id="9291" xr3:uid="{05E939E3-B57A-4472-A6DA-4C1C247AA822}" name="Colonne9250"/>
    <tableColumn id="9292" xr3:uid="{0C35C0BF-8365-4F6C-BB2E-B047341C0AB4}" name="Colonne9251"/>
    <tableColumn id="9293" xr3:uid="{015E061D-BAFE-48B7-A5CF-AD1D44D0B5B5}" name="Colonne9252"/>
    <tableColumn id="9294" xr3:uid="{5E78451E-B69E-4318-AD73-663EB2063EB5}" name="Colonne9253"/>
    <tableColumn id="9295" xr3:uid="{1063B4CE-6B81-4C59-818B-9E3FEEFCC10B}" name="Colonne9254"/>
    <tableColumn id="9296" xr3:uid="{A1864F2E-84DA-480F-AA7B-5FC82FAC88B7}" name="Colonne9255"/>
    <tableColumn id="9297" xr3:uid="{6EBAE7DA-35D9-43D5-8506-4D81F0ECA9BE}" name="Colonne9256"/>
    <tableColumn id="9298" xr3:uid="{0D180914-FB9B-4EC8-8033-538AEFDC564D}" name="Colonne9257"/>
    <tableColumn id="9299" xr3:uid="{885F2468-C53E-48F6-BFA7-4C35385327E1}" name="Colonne9258"/>
    <tableColumn id="9300" xr3:uid="{8DF6D0CC-AC5E-42BD-837A-27CBFFFD125F}" name="Colonne9259"/>
    <tableColumn id="9301" xr3:uid="{F4E7CC3D-05F7-4C68-BED1-F1F06508AF40}" name="Colonne9260"/>
    <tableColumn id="9302" xr3:uid="{3F41B64F-0A68-44F6-A22E-658D0FEAA126}" name="Colonne9261"/>
    <tableColumn id="9303" xr3:uid="{A805644B-F088-43AA-A6C7-39BC8D04A85F}" name="Colonne9262"/>
    <tableColumn id="9304" xr3:uid="{8A501138-D36D-44D2-9CDF-1185EF1EF2BC}" name="Colonne9263"/>
    <tableColumn id="9305" xr3:uid="{EECB400B-B1F7-4737-A4C9-DF308B8A95BE}" name="Colonne9264"/>
    <tableColumn id="9306" xr3:uid="{3100C7B1-F44D-4B8E-8078-D16F2DD178F7}" name="Colonne9265"/>
    <tableColumn id="9307" xr3:uid="{98A4EF96-72BD-44B8-AC38-F10D264F58DB}" name="Colonne9266"/>
    <tableColumn id="9308" xr3:uid="{B29CB072-E34E-4762-8914-BC1BC72D44CF}" name="Colonne9267"/>
    <tableColumn id="9309" xr3:uid="{CBB4781E-B82A-457E-A398-22B1A4536112}" name="Colonne9268"/>
    <tableColumn id="9310" xr3:uid="{7F2CDD9C-7612-4328-83C7-5DDF9BD60544}" name="Colonne9269"/>
    <tableColumn id="9311" xr3:uid="{C006A4CF-83C9-46BD-880A-BF7173A5890C}" name="Colonne9270"/>
    <tableColumn id="9312" xr3:uid="{2AB4631D-FB95-47F4-AEDE-DFF68B62823F}" name="Colonne9271"/>
    <tableColumn id="9313" xr3:uid="{BE32B32D-F67D-45D2-9B81-CCA4DB16EC34}" name="Colonne9272"/>
    <tableColumn id="9314" xr3:uid="{B24DFD94-52F0-4255-ADE3-0644F862A182}" name="Colonne9273"/>
    <tableColumn id="9315" xr3:uid="{22377DC8-5530-41B9-88E8-516E24F8942A}" name="Colonne9274"/>
    <tableColumn id="9316" xr3:uid="{5AB06747-6E28-443D-94C7-283E10164489}" name="Colonne9275"/>
    <tableColumn id="9317" xr3:uid="{63CCF4F0-8675-4CB0-BE06-97E059341A6B}" name="Colonne9276"/>
    <tableColumn id="9318" xr3:uid="{96AF269E-BAA1-422B-8219-25F1C0EA0B5E}" name="Colonne9277"/>
    <tableColumn id="9319" xr3:uid="{8BB6E727-3352-403C-80CB-768BC9A153C3}" name="Colonne9278"/>
    <tableColumn id="9320" xr3:uid="{2BF1F6AF-3D23-4AE2-9167-072D35633D26}" name="Colonne9279"/>
    <tableColumn id="9321" xr3:uid="{6FADE95F-6FD1-48EF-86A5-2779706066B8}" name="Colonne9280"/>
    <tableColumn id="9322" xr3:uid="{44F5D728-8CAF-4F57-ADC8-1BB63FD612FA}" name="Colonne9281"/>
    <tableColumn id="9323" xr3:uid="{2342509F-1F9B-454F-B126-7974650CF77C}" name="Colonne9282"/>
    <tableColumn id="9324" xr3:uid="{182A5B0E-A66A-4454-A2A7-141D25CF4C64}" name="Colonne9283"/>
    <tableColumn id="9325" xr3:uid="{5B324C1C-F182-4C13-A559-CEDE1EE32A3D}" name="Colonne9284"/>
    <tableColumn id="9326" xr3:uid="{7D13513F-E5E5-4D3F-833C-818F80AFB3AC}" name="Colonne9285"/>
    <tableColumn id="9327" xr3:uid="{C762D325-9EB4-4472-B04E-6A01C9AF0765}" name="Colonne9286"/>
    <tableColumn id="9328" xr3:uid="{DB897CC1-8A8D-4172-8AAA-C42F659A60FD}" name="Colonne9287"/>
    <tableColumn id="9329" xr3:uid="{FAC9A801-4E8B-4FD9-89D1-CA582EDBAC47}" name="Colonne9288"/>
    <tableColumn id="9330" xr3:uid="{C28FBCDE-AB40-4CD1-A20A-D29DA86A04BD}" name="Colonne9289"/>
    <tableColumn id="9331" xr3:uid="{3C6686EB-A551-4CB9-9146-C2B3C9CC9DA0}" name="Colonne9290"/>
    <tableColumn id="9332" xr3:uid="{34C97B1C-C7CF-4865-88B3-16A9A327D1DD}" name="Colonne9291"/>
    <tableColumn id="9333" xr3:uid="{03CA0BE1-FC68-4ED4-BFAA-0CB40CA7AFA4}" name="Colonne9292"/>
    <tableColumn id="9334" xr3:uid="{578E35D5-2303-4720-8AEA-020C0C7FA79A}" name="Colonne9293"/>
    <tableColumn id="9335" xr3:uid="{CE67861F-9FE9-49AA-9896-A0091A32AA4C}" name="Colonne9294"/>
    <tableColumn id="9336" xr3:uid="{5F7B8C66-80EE-43B6-BF56-F991630A6A04}" name="Colonne9295"/>
    <tableColumn id="9337" xr3:uid="{E42A6F49-B1ED-4370-9121-2CE73DB3B594}" name="Colonne9296"/>
    <tableColumn id="9338" xr3:uid="{E35CAA17-22C3-4C25-8E35-752E9B08193B}" name="Colonne9297"/>
    <tableColumn id="9339" xr3:uid="{30C61F69-2C6D-4E68-9FC6-406111887E9A}" name="Colonne9298"/>
    <tableColumn id="9340" xr3:uid="{F29176BD-98C6-41FC-A2DA-D1356D88976C}" name="Colonne9299"/>
    <tableColumn id="9341" xr3:uid="{3C6CA123-D745-4560-A810-A9F4DAAF3BBA}" name="Colonne9300"/>
    <tableColumn id="9342" xr3:uid="{82704AB3-5C92-41C9-BE96-1DF05F323273}" name="Colonne9301"/>
    <tableColumn id="9343" xr3:uid="{6875F7CC-DFE3-4E7A-826A-3421FE1E3747}" name="Colonne9302"/>
    <tableColumn id="9344" xr3:uid="{1CCD5238-CA80-4ADC-A6BA-B223F82FF831}" name="Colonne9303"/>
    <tableColumn id="9345" xr3:uid="{508F8267-CF7F-41FE-9FAA-46E3ED0A0BF6}" name="Colonne9304"/>
    <tableColumn id="9346" xr3:uid="{45AFA1A2-39C9-41EB-9B03-B8A94546DE01}" name="Colonne9305"/>
    <tableColumn id="9347" xr3:uid="{189AAABA-AF29-489A-A1B4-D80D6A39B2A1}" name="Colonne9306"/>
    <tableColumn id="9348" xr3:uid="{EC28627D-C139-477A-9698-48F5523D3EDF}" name="Colonne9307"/>
    <tableColumn id="9349" xr3:uid="{9191921A-6DF6-4C7E-82BA-C5D9C67669F1}" name="Colonne9308"/>
    <tableColumn id="9350" xr3:uid="{CC78E0B7-90F7-4B08-9312-123F15986534}" name="Colonne9309"/>
    <tableColumn id="9351" xr3:uid="{F14D05A6-BF04-4E53-B744-8FB82CD9E110}" name="Colonne9310"/>
    <tableColumn id="9352" xr3:uid="{AD9EA20A-FC1B-4906-92F8-2FA0A7031C85}" name="Colonne9311"/>
    <tableColumn id="9353" xr3:uid="{1CCB0530-9A24-4DB1-BF01-3F9D8FE1E90F}" name="Colonne9312"/>
    <tableColumn id="9354" xr3:uid="{1C87C520-FD89-423B-BF8F-FE843A42AF6F}" name="Colonne9313"/>
    <tableColumn id="9355" xr3:uid="{FCBB7025-3D17-49A9-AB19-D085E2F1D052}" name="Colonne9314"/>
    <tableColumn id="9356" xr3:uid="{7D70F696-AE3F-48D8-96FB-28623BFCB12B}" name="Colonne9315"/>
    <tableColumn id="9357" xr3:uid="{F8F17863-01EA-4608-B7A0-8A652816E99A}" name="Colonne9316"/>
    <tableColumn id="9358" xr3:uid="{E54E721C-EF96-45FF-9D6E-CA55DEBEF67C}" name="Colonne9317"/>
    <tableColumn id="9359" xr3:uid="{7ED227E9-C7F4-4111-85BA-642DA134D003}" name="Colonne9318"/>
    <tableColumn id="9360" xr3:uid="{DDA9A59D-60A8-4BBA-8457-8D5C99815880}" name="Colonne9319"/>
    <tableColumn id="9361" xr3:uid="{A7C06EAA-5E13-40E4-B56E-F8A51392C6B7}" name="Colonne9320"/>
    <tableColumn id="9362" xr3:uid="{CB35A924-8371-4EBA-B031-DA9074E8A76B}" name="Colonne9321"/>
    <tableColumn id="9363" xr3:uid="{D42418C4-FB79-4A61-839E-C243BB10CDEA}" name="Colonne9322"/>
    <tableColumn id="9364" xr3:uid="{8B554F63-E831-4725-AFAC-9B8979106843}" name="Colonne9323"/>
    <tableColumn id="9365" xr3:uid="{08905D2C-15DC-4106-848E-DCDB68914F3A}" name="Colonne9324"/>
    <tableColumn id="9366" xr3:uid="{E2EC846A-DD0C-4B3C-8CCB-0358250F46C1}" name="Colonne9325"/>
    <tableColumn id="9367" xr3:uid="{320A6610-B85E-4763-93ED-EFB1CC1E4995}" name="Colonne9326"/>
    <tableColumn id="9368" xr3:uid="{843C87D3-46EC-4F56-8D24-464956AE9624}" name="Colonne9327"/>
    <tableColumn id="9369" xr3:uid="{76067A66-56B7-4B2C-A8F2-CE36B592EEB0}" name="Colonne9328"/>
    <tableColumn id="9370" xr3:uid="{E8C2D546-323C-4A37-BB48-0173C5C0FF1B}" name="Colonne9329"/>
    <tableColumn id="9371" xr3:uid="{44FA9468-496F-43B4-B0EA-DCF358F8C4F8}" name="Colonne9330"/>
    <tableColumn id="9372" xr3:uid="{96F9D6BB-9376-43ED-ADE6-94D30B705711}" name="Colonne9331"/>
    <tableColumn id="9373" xr3:uid="{084E2B34-22C1-4DDD-94A9-C0ACB4D51DE3}" name="Colonne9332"/>
    <tableColumn id="9374" xr3:uid="{00B71B45-AA0B-46FC-B5BD-3B1A518A59B0}" name="Colonne9333"/>
    <tableColumn id="9375" xr3:uid="{F5442669-A480-42E0-A613-92F9D4885CE6}" name="Colonne9334"/>
    <tableColumn id="9376" xr3:uid="{71455662-8527-4602-8839-113C2D723852}" name="Colonne9335"/>
    <tableColumn id="9377" xr3:uid="{7EF5DF53-D162-4F67-A316-1D8AA8E0E984}" name="Colonne9336"/>
    <tableColumn id="9378" xr3:uid="{0A282A97-3A1F-4951-B6D6-C61C3CA7071D}" name="Colonne9337"/>
    <tableColumn id="9379" xr3:uid="{49F0483D-8714-458B-A3A8-C5AE43C38DE8}" name="Colonne9338"/>
    <tableColumn id="9380" xr3:uid="{9DEB25CF-77EA-4B39-975C-C4E162665B52}" name="Colonne9339"/>
    <tableColumn id="9381" xr3:uid="{BDA9F02B-54A7-4437-9510-F098F84CE4ED}" name="Colonne9340"/>
    <tableColumn id="9382" xr3:uid="{41310F29-5E96-4101-BA06-7756921268D2}" name="Colonne9341"/>
    <tableColumn id="9383" xr3:uid="{AD62118B-1B38-4A03-A06A-94B03844AFD2}" name="Colonne9342"/>
    <tableColumn id="9384" xr3:uid="{65F0E4A6-A9F1-4802-9B6A-F74541143EF8}" name="Colonne9343"/>
    <tableColumn id="9385" xr3:uid="{FBAF65B6-217A-4CB8-9E5B-79BFB33DBD1B}" name="Colonne9344"/>
    <tableColumn id="9386" xr3:uid="{F7D44949-10DB-4217-A63A-5FA8EA15B397}" name="Colonne9345"/>
    <tableColumn id="9387" xr3:uid="{B9573BE8-EF4A-4934-B3D0-727ACD507C79}" name="Colonne9346"/>
    <tableColumn id="9388" xr3:uid="{BEE8D1CB-BBA5-465E-A5E0-61144ECB8DC1}" name="Colonne9347"/>
    <tableColumn id="9389" xr3:uid="{3BB048B1-7081-4AD4-A215-A1AC854B3F48}" name="Colonne9348"/>
    <tableColumn id="9390" xr3:uid="{5516B439-0D84-4D2C-99CB-5E7093A96E52}" name="Colonne9349"/>
    <tableColumn id="9391" xr3:uid="{EB08901D-E8CE-4402-8FED-970F33ADE9BA}" name="Colonne9350"/>
    <tableColumn id="9392" xr3:uid="{614DBBD1-56E5-4EEF-B46E-4A6B8A80C07E}" name="Colonne9351"/>
    <tableColumn id="9393" xr3:uid="{0E5D425C-B2E2-44F4-B61D-1199AFAC9829}" name="Colonne9352"/>
    <tableColumn id="9394" xr3:uid="{28C5776B-74DD-4BA1-9F47-91018B96E36F}" name="Colonne9353"/>
    <tableColumn id="9395" xr3:uid="{6FB4AC94-B188-4B5F-9E2D-4D48A9D47458}" name="Colonne9354"/>
    <tableColumn id="9396" xr3:uid="{6E37EB6E-7494-4993-BFBD-2F8F1E1A8F59}" name="Colonne9355"/>
    <tableColumn id="9397" xr3:uid="{D919947C-9AA8-43B1-AD6E-BB4FBBB43994}" name="Colonne9356"/>
    <tableColumn id="9398" xr3:uid="{7E8FF992-D433-440D-9288-27210B2046C1}" name="Colonne9357"/>
    <tableColumn id="9399" xr3:uid="{B79BEC82-190C-4AA3-BDC9-255FB37326EC}" name="Colonne9358"/>
    <tableColumn id="9400" xr3:uid="{60FF6841-DD85-4FDC-AEA3-25CBD94F82D9}" name="Colonne9359"/>
    <tableColumn id="9401" xr3:uid="{E9146850-A7C7-414E-89A9-8FB7696C3F65}" name="Colonne9360"/>
    <tableColumn id="9402" xr3:uid="{669D647D-1EB4-45CB-BC25-B937FCAE9E66}" name="Colonne9361"/>
    <tableColumn id="9403" xr3:uid="{A4F24CB9-4D93-4C66-8070-2E54E5133622}" name="Colonne9362"/>
    <tableColumn id="9404" xr3:uid="{D100F53B-CD7E-4171-B2F5-722B90D6D5DB}" name="Colonne9363"/>
    <tableColumn id="9405" xr3:uid="{C42F355C-B613-466A-A593-97CE9E793AC9}" name="Colonne9364"/>
    <tableColumn id="9406" xr3:uid="{52BA358D-8E11-4054-916B-89AB3C6BF000}" name="Colonne9365"/>
    <tableColumn id="9407" xr3:uid="{56C9FB4A-D5E0-40D6-A016-3B914DBBDD24}" name="Colonne9366"/>
    <tableColumn id="9408" xr3:uid="{3945EA66-7DD6-4C3A-8270-4E47D1331AA7}" name="Colonne9367"/>
    <tableColumn id="9409" xr3:uid="{689D3CD6-1DA0-4966-A604-99D683C4D717}" name="Colonne9368"/>
    <tableColumn id="9410" xr3:uid="{D9AB284D-5006-4C35-AD71-04758B9D1EB5}" name="Colonne9369"/>
    <tableColumn id="9411" xr3:uid="{892D16C1-28E2-4855-AE05-A066B692B43A}" name="Colonne9370"/>
    <tableColumn id="9412" xr3:uid="{237BE37F-DCFE-4681-8429-5AF80D540A65}" name="Colonne9371"/>
    <tableColumn id="9413" xr3:uid="{23446D1D-F6E9-4569-845C-55AB6E929C90}" name="Colonne9372"/>
    <tableColumn id="9414" xr3:uid="{327D2FF5-CB0B-41ED-A21B-C682540D9126}" name="Colonne9373"/>
    <tableColumn id="9415" xr3:uid="{A1348388-3B9F-42E7-8A12-62257E1E1150}" name="Colonne9374"/>
    <tableColumn id="9416" xr3:uid="{8DB19039-CE9C-4499-932E-ED5773720381}" name="Colonne9375"/>
    <tableColumn id="9417" xr3:uid="{EEE9D6BF-5931-41E5-8FE6-1E4000AACD20}" name="Colonne9376"/>
    <tableColumn id="9418" xr3:uid="{92CD51F2-3EB0-4C2F-B91C-5A2BE40C034A}" name="Colonne9377"/>
    <tableColumn id="9419" xr3:uid="{9AA77C61-04F5-446A-9524-D3FE81440711}" name="Colonne9378"/>
    <tableColumn id="9420" xr3:uid="{9B4457DB-77FE-4A7F-95FF-408D6964784F}" name="Colonne9379"/>
    <tableColumn id="9421" xr3:uid="{CBD9E1F8-B688-40DC-9C13-DD9E143BFABC}" name="Colonne9380"/>
    <tableColumn id="9422" xr3:uid="{1479E0BB-1354-479E-A641-17AD1E319748}" name="Colonne9381"/>
    <tableColumn id="9423" xr3:uid="{63A13AB0-3675-45F6-BD91-5EE94080A5AF}" name="Colonne9382"/>
    <tableColumn id="9424" xr3:uid="{3A077D86-BB44-4971-BEC1-90249A9F9C51}" name="Colonne9383"/>
    <tableColumn id="9425" xr3:uid="{B071A4B7-D71B-45DD-A078-0ACF21186334}" name="Colonne9384"/>
    <tableColumn id="9426" xr3:uid="{5AB14D97-FE0D-427F-837C-8BF47BB2AA32}" name="Colonne9385"/>
    <tableColumn id="9427" xr3:uid="{874750C8-BC08-443E-A07C-61E244F12676}" name="Colonne9386"/>
    <tableColumn id="9428" xr3:uid="{1CEDFB0A-DDA7-4174-9489-02C0B836BC32}" name="Colonne9387"/>
    <tableColumn id="9429" xr3:uid="{99536437-7E89-4500-A34D-447FE4AFD5B9}" name="Colonne9388"/>
    <tableColumn id="9430" xr3:uid="{337252A6-CDC7-40D9-A750-18B6CE25D771}" name="Colonne9389"/>
    <tableColumn id="9431" xr3:uid="{B5FBBF92-D2C2-4F44-BA91-94326B304F17}" name="Colonne9390"/>
    <tableColumn id="9432" xr3:uid="{4B3A3049-00DB-49FC-831C-9424DB32B0C6}" name="Colonne9391"/>
    <tableColumn id="9433" xr3:uid="{83113598-18EC-45C1-8DDA-0C4BBFA4DCED}" name="Colonne9392"/>
    <tableColumn id="9434" xr3:uid="{EB486662-B180-455E-AB65-4EAB2E8D51D8}" name="Colonne9393"/>
    <tableColumn id="9435" xr3:uid="{6FD99E5A-CC8B-4D2D-B225-2E0DABFA61AA}" name="Colonne9394"/>
    <tableColumn id="9436" xr3:uid="{86A33E83-A4BB-4435-9EE2-057F3AED4FE0}" name="Colonne9395"/>
    <tableColumn id="9437" xr3:uid="{67090E92-1D74-418D-B4A3-EB5D91734AB9}" name="Colonne9396"/>
    <tableColumn id="9438" xr3:uid="{EBDA6F95-8B72-4CB1-B5C5-19471A040EC5}" name="Colonne9397"/>
    <tableColumn id="9439" xr3:uid="{5EFBCCFB-6505-4BB0-AC80-F334645333E1}" name="Colonne9398"/>
    <tableColumn id="9440" xr3:uid="{62F1C270-B94E-4B72-BBF7-AE54F26BB99A}" name="Colonne9399"/>
    <tableColumn id="9441" xr3:uid="{1F4A44DE-A052-4EA1-8A43-5FCE08B52668}" name="Colonne9400"/>
    <tableColumn id="9442" xr3:uid="{C113A991-25A0-467A-B5CA-60CD70336155}" name="Colonne9401"/>
    <tableColumn id="9443" xr3:uid="{DD3046D0-F7F7-424D-ABBA-5EEBB4DA5A13}" name="Colonne9402"/>
    <tableColumn id="9444" xr3:uid="{E32AE560-1E10-4143-84E4-17D2F61AAB24}" name="Colonne9403"/>
    <tableColumn id="9445" xr3:uid="{3CA7F1C1-6053-4F0C-B2B7-2743707338B9}" name="Colonne9404"/>
    <tableColumn id="9446" xr3:uid="{835BEF76-F321-4918-80C9-15ABA653341A}" name="Colonne9405"/>
    <tableColumn id="9447" xr3:uid="{61CE9E72-C632-4020-A785-8B633A95487F}" name="Colonne9406"/>
    <tableColumn id="9448" xr3:uid="{18EF5CF1-595A-49C4-9B33-A75EA563EEE1}" name="Colonne9407"/>
    <tableColumn id="9449" xr3:uid="{0C8C620D-38B2-4E21-A802-191B1EE2941A}" name="Colonne9408"/>
    <tableColumn id="9450" xr3:uid="{FCA1C8A4-3FA3-431A-909B-02CD5ACC336B}" name="Colonne9409"/>
    <tableColumn id="9451" xr3:uid="{58116518-D52B-4D0C-A7F9-389B9C484BB2}" name="Colonne9410"/>
    <tableColumn id="9452" xr3:uid="{CE538F62-CC72-446E-8582-A1C4C677F732}" name="Colonne9411"/>
    <tableColumn id="9453" xr3:uid="{8DADD234-9613-4605-BEDE-07DC1664802B}" name="Colonne9412"/>
    <tableColumn id="9454" xr3:uid="{F098A63B-1E0A-418E-B4C4-998477A9A530}" name="Colonne9413"/>
    <tableColumn id="9455" xr3:uid="{E8B051DC-DE93-48C3-90A7-322E98386766}" name="Colonne9414"/>
    <tableColumn id="9456" xr3:uid="{5D432D0A-77FE-4F5F-8D8E-64D8EDBE6DE3}" name="Colonne9415"/>
    <tableColumn id="9457" xr3:uid="{C9E41C36-D71A-49C1-9284-E7F9F29FEFE7}" name="Colonne9416"/>
    <tableColumn id="9458" xr3:uid="{7EE30DCA-70F4-463D-93EE-1218ECD33C2E}" name="Colonne9417"/>
    <tableColumn id="9459" xr3:uid="{71DE356C-8BE7-48F5-9634-E4B55142157B}" name="Colonne9418"/>
    <tableColumn id="9460" xr3:uid="{2382FC3D-06E0-452F-8A9F-773390472023}" name="Colonne9419"/>
    <tableColumn id="9461" xr3:uid="{67375F01-E6DC-4233-9750-CAA38B19F659}" name="Colonne9420"/>
    <tableColumn id="9462" xr3:uid="{35219FCA-4EB6-4439-BB2F-DCF0F5168F8E}" name="Colonne9421"/>
    <tableColumn id="9463" xr3:uid="{354A9C75-C8CA-4DD4-A045-990D1BD43A46}" name="Colonne9422"/>
    <tableColumn id="9464" xr3:uid="{CB628B66-04F2-4FFF-9E25-D0B3D36E5D10}" name="Colonne9423"/>
    <tableColumn id="9465" xr3:uid="{F153578A-EEB2-4990-9C3F-B03F34F9E35B}" name="Colonne9424"/>
    <tableColumn id="9466" xr3:uid="{64A6E4A3-5AD0-4501-97F9-B9B21FA399E2}" name="Colonne9425"/>
    <tableColumn id="9467" xr3:uid="{A70365EA-5245-433A-9FE1-392EDA1486ED}" name="Colonne9426"/>
    <tableColumn id="9468" xr3:uid="{49EB4D64-41B5-4633-9584-A848CEF46078}" name="Colonne9427"/>
    <tableColumn id="9469" xr3:uid="{AB0C4CF5-8CC1-4226-B0CC-C5D63E3C5BA6}" name="Colonne9428"/>
    <tableColumn id="9470" xr3:uid="{C407A623-B1C3-4665-A553-29CBA151F495}" name="Colonne9429"/>
    <tableColumn id="9471" xr3:uid="{4CD27818-9845-496B-8010-2F1666357F2A}" name="Colonne9430"/>
    <tableColumn id="9472" xr3:uid="{F9491D5D-60C7-43DC-9ABB-87826E72903C}" name="Colonne9431"/>
    <tableColumn id="9473" xr3:uid="{23C4420A-AA1C-4293-B017-78FB40AC63E2}" name="Colonne9432"/>
    <tableColumn id="9474" xr3:uid="{0DB88FED-CF6D-426E-BAF1-876CAD345B80}" name="Colonne9433"/>
    <tableColumn id="9475" xr3:uid="{F4B818B1-2220-4569-87D6-2339BB6B57BD}" name="Colonne9434"/>
    <tableColumn id="9476" xr3:uid="{7D27EA4D-F69B-49EC-96BE-58AF00640FDA}" name="Colonne9435"/>
    <tableColumn id="9477" xr3:uid="{13347113-EFEF-4FA8-A645-36E42415CD5B}" name="Colonne9436"/>
    <tableColumn id="9478" xr3:uid="{270F0B7C-6D97-4684-BCFF-C60D0F860934}" name="Colonne9437"/>
    <tableColumn id="9479" xr3:uid="{B32942C6-E897-410F-A9F0-1D70831784F9}" name="Colonne9438"/>
    <tableColumn id="9480" xr3:uid="{09A22F82-E47D-4C2F-973B-FB6B87938B54}" name="Colonne9439"/>
    <tableColumn id="9481" xr3:uid="{9D1FB5E7-1222-4FF8-8414-A80E27E68E6D}" name="Colonne9440"/>
    <tableColumn id="9482" xr3:uid="{53ECC470-353A-4607-A87C-33DA26427DE7}" name="Colonne9441"/>
    <tableColumn id="9483" xr3:uid="{75511F7B-BD27-4A0F-AACC-A12A04BD3F6C}" name="Colonne9442"/>
    <tableColumn id="9484" xr3:uid="{DF2D5EC1-AE2F-477C-B15F-55D806C3AC4F}" name="Colonne9443"/>
    <tableColumn id="9485" xr3:uid="{0C10532C-9C8C-4164-9926-61D405AA1250}" name="Colonne9444"/>
    <tableColumn id="9486" xr3:uid="{044E1947-37B7-4D0D-B1B8-EF3781CE428E}" name="Colonne9445"/>
    <tableColumn id="9487" xr3:uid="{DF23A384-553C-4955-B375-13586B843CB3}" name="Colonne9446"/>
    <tableColumn id="9488" xr3:uid="{AA69A62D-7B12-46FF-B4E4-153AD48920AC}" name="Colonne9447"/>
    <tableColumn id="9489" xr3:uid="{93AC2364-1AFB-4C2E-8007-604E522BE1AB}" name="Colonne9448"/>
    <tableColumn id="9490" xr3:uid="{AEF7E6A0-0017-438E-992A-03C174A18553}" name="Colonne9449"/>
    <tableColumn id="9491" xr3:uid="{DFC4415A-3340-47A9-BB10-AF7DAA15CBFA}" name="Colonne9450"/>
    <tableColumn id="9492" xr3:uid="{EFE6D29E-53D0-491A-8908-D1EA01266F7A}" name="Colonne9451"/>
    <tableColumn id="9493" xr3:uid="{249FE117-E701-4CC8-BD36-AF6461D31AA6}" name="Colonne9452"/>
    <tableColumn id="9494" xr3:uid="{30F4E0C1-AE71-4E7E-8296-95AF082C15A9}" name="Colonne9453"/>
    <tableColumn id="9495" xr3:uid="{60388E3E-D02E-4094-B129-5F96260A9E03}" name="Colonne9454"/>
    <tableColumn id="9496" xr3:uid="{013B8E96-2739-41BF-AD6B-1B8002EDB870}" name="Colonne9455"/>
    <tableColumn id="9497" xr3:uid="{B35509E6-F4C3-4C25-A81F-612883226620}" name="Colonne9456"/>
    <tableColumn id="9498" xr3:uid="{28FF8A83-070A-4C05-8167-8D6FFB0197AA}" name="Colonne9457"/>
    <tableColumn id="9499" xr3:uid="{A34E6BB8-123B-42CD-BF22-1FF8C8C02914}" name="Colonne9458"/>
    <tableColumn id="9500" xr3:uid="{A7F88A3F-C17B-4A1B-A50D-B270555DAFBC}" name="Colonne9459"/>
    <tableColumn id="9501" xr3:uid="{90C21F6D-B73D-4C57-9C60-75E1A2430A7E}" name="Colonne9460"/>
    <tableColumn id="9502" xr3:uid="{E903576E-7688-4CEB-8FE4-6791F404ECC8}" name="Colonne9461"/>
    <tableColumn id="9503" xr3:uid="{45AE2E07-3D95-438C-A07C-E027B40B15F2}" name="Colonne9462"/>
    <tableColumn id="9504" xr3:uid="{ABCF49F5-A2C7-4324-B2B8-7A8D2D2ABDAF}" name="Colonne9463"/>
    <tableColumn id="9505" xr3:uid="{4E849D6D-EDC3-41F5-9EBF-EEBAB8FAB648}" name="Colonne9464"/>
    <tableColumn id="9506" xr3:uid="{9ACBAE5F-72B9-4380-804E-959A725A7BE0}" name="Colonne9465"/>
    <tableColumn id="9507" xr3:uid="{75F0DC9B-04E5-4D7C-90F3-738B38BAF54E}" name="Colonne9466"/>
    <tableColumn id="9508" xr3:uid="{CBEE86E8-BCC2-40AF-B736-7E3AA67DF25E}" name="Colonne9467"/>
    <tableColumn id="9509" xr3:uid="{A076A44F-B215-422F-8A3D-C5F9B24B9511}" name="Colonne9468"/>
    <tableColumn id="9510" xr3:uid="{9FCFFFC2-6734-4D93-809D-8E7EE0A157D8}" name="Colonne9469"/>
    <tableColumn id="9511" xr3:uid="{25E68A75-5301-4158-9914-BD74C5A92829}" name="Colonne9470"/>
    <tableColumn id="9512" xr3:uid="{61E0ABC6-E148-40DF-BDFD-F85BDF40A6B6}" name="Colonne9471"/>
    <tableColumn id="9513" xr3:uid="{6D229D00-D7CA-4715-B02C-E084D5AFEAD7}" name="Colonne9472"/>
    <tableColumn id="9514" xr3:uid="{3EB6EDDE-430B-4188-920B-86C6ED2F3ED2}" name="Colonne9473"/>
    <tableColumn id="9515" xr3:uid="{DEFAB036-9040-4A3F-8165-A8D0CAF741E0}" name="Colonne9474"/>
    <tableColumn id="9516" xr3:uid="{B1042739-56F5-43B3-BA18-50C5A0C40A10}" name="Colonne9475"/>
    <tableColumn id="9517" xr3:uid="{451E46E8-4D25-4F2C-A6C1-AB29EB7CC5AA}" name="Colonne9476"/>
    <tableColumn id="9518" xr3:uid="{D0D64D85-7E26-46E2-8532-B4A34F674458}" name="Colonne9477"/>
    <tableColumn id="9519" xr3:uid="{D7552B96-E715-4D27-9F5E-F9012594F216}" name="Colonne9478"/>
    <tableColumn id="9520" xr3:uid="{A6AD80E6-F0E9-4A12-829E-942DC97460F2}" name="Colonne9479"/>
    <tableColumn id="9521" xr3:uid="{471E356F-9949-40DD-A54B-2AE3B6C6154D}" name="Colonne9480"/>
    <tableColumn id="9522" xr3:uid="{F73A6093-B0F4-4EFC-9353-5792CACB0696}" name="Colonne9481"/>
    <tableColumn id="9523" xr3:uid="{1C844EF2-8D06-4227-9F93-EC24C6694FA2}" name="Colonne9482"/>
    <tableColumn id="9524" xr3:uid="{C2488B8A-D4D2-4F21-890F-6205D3420380}" name="Colonne9483"/>
    <tableColumn id="9525" xr3:uid="{E7DBA55E-9AFC-465A-8834-8F5663CF9EBB}" name="Colonne9484"/>
    <tableColumn id="9526" xr3:uid="{20151298-F4E5-433D-BC2D-FE7756F406B0}" name="Colonne9485"/>
    <tableColumn id="9527" xr3:uid="{FB3524FA-0188-4851-A5D3-A2DB7F16A6A5}" name="Colonne9486"/>
    <tableColumn id="9528" xr3:uid="{63751789-12BC-483D-BA74-3BA48E53F00D}" name="Colonne9487"/>
    <tableColumn id="9529" xr3:uid="{1AF607B9-DFD3-4CA2-A053-F2424CA9CA50}" name="Colonne9488"/>
    <tableColumn id="9530" xr3:uid="{B0F8C70A-6C7B-436F-A100-62B8BF63142F}" name="Colonne9489"/>
    <tableColumn id="9531" xr3:uid="{610C09ED-877A-4267-AFA5-79E80783B4F7}" name="Colonne9490"/>
    <tableColumn id="9532" xr3:uid="{56991224-3859-478D-94E0-5FE64C5D5B80}" name="Colonne9491"/>
    <tableColumn id="9533" xr3:uid="{E2D70A91-3D84-4ABC-875E-F1492A1C4444}" name="Colonne9492"/>
    <tableColumn id="9534" xr3:uid="{83F9E190-350D-4A36-B553-F8D6924D0ED3}" name="Colonne9493"/>
    <tableColumn id="9535" xr3:uid="{8717D39F-CA46-4E36-AB3E-D0DDDE8A0ADA}" name="Colonne9494"/>
    <tableColumn id="9536" xr3:uid="{535F4933-6498-4D4F-BA44-3E4CAE025401}" name="Colonne9495"/>
    <tableColumn id="9537" xr3:uid="{EA8588F8-8860-4238-815B-E587B06A33E3}" name="Colonne9496"/>
    <tableColumn id="9538" xr3:uid="{2930E88E-8F7C-4CB7-9560-826332C6206C}" name="Colonne9497"/>
    <tableColumn id="9539" xr3:uid="{2B2E55AA-B379-4F12-B2FC-F593978F7368}" name="Colonne9498"/>
    <tableColumn id="9540" xr3:uid="{99B675D1-6CA8-416E-B50F-A88D846B5E3A}" name="Colonne9499"/>
    <tableColumn id="9541" xr3:uid="{197CE53A-0213-4513-9B56-509CDA6BD54A}" name="Colonne9500"/>
    <tableColumn id="9542" xr3:uid="{0E9582BA-4182-4A12-B3E9-0D9369923A8D}" name="Colonne9501"/>
    <tableColumn id="9543" xr3:uid="{1F7B9EDF-1F34-4F7B-A652-037391653CAD}" name="Colonne9502"/>
    <tableColumn id="9544" xr3:uid="{FE5F67FD-8173-4530-A8F6-A1C842E9846C}" name="Colonne9503"/>
    <tableColumn id="9545" xr3:uid="{94A31B6C-65B4-4C6C-AB10-F8293C6564A7}" name="Colonne9504"/>
    <tableColumn id="9546" xr3:uid="{3EB7A6CF-B452-446C-8059-405A08CA64DB}" name="Colonne9505"/>
    <tableColumn id="9547" xr3:uid="{1DB7E8D9-7897-4F67-835D-0596BCB16A93}" name="Colonne9506"/>
    <tableColumn id="9548" xr3:uid="{1A6F290F-9093-47E2-A9C1-56FD4D9139F7}" name="Colonne9507"/>
    <tableColumn id="9549" xr3:uid="{4C67630E-3258-4DE5-A3B6-F2A64D78FC10}" name="Colonne9508"/>
    <tableColumn id="9550" xr3:uid="{14A44853-F9EB-42A2-905D-F23B0BBBBA42}" name="Colonne9509"/>
    <tableColumn id="9551" xr3:uid="{627E32F8-DF3B-4C3E-83E7-EE5E40684F39}" name="Colonne9510"/>
    <tableColumn id="9552" xr3:uid="{05535C3E-764B-48DC-92A8-A23CB07C9828}" name="Colonne9511"/>
    <tableColumn id="9553" xr3:uid="{4D566E23-0C1E-407D-9293-C355D2355F07}" name="Colonne9512"/>
    <tableColumn id="9554" xr3:uid="{1A215ECE-3FEA-4ABF-AB23-8A0308BDC6B1}" name="Colonne9513"/>
    <tableColumn id="9555" xr3:uid="{127AA7BE-3012-4C33-8CB0-EDBEC7C2D3FC}" name="Colonne9514"/>
    <tableColumn id="9556" xr3:uid="{939AC2E9-9E3C-42B0-BE0E-50F78D010F5B}" name="Colonne9515"/>
    <tableColumn id="9557" xr3:uid="{DC3B217B-4C35-44B8-BAA9-B900FFB74782}" name="Colonne9516"/>
    <tableColumn id="9558" xr3:uid="{BF2884BE-5C85-4B4D-BB85-10BC27E83661}" name="Colonne9517"/>
    <tableColumn id="9559" xr3:uid="{D94D4B2B-F945-4D7A-97EF-0E2C1C06056E}" name="Colonne9518"/>
    <tableColumn id="9560" xr3:uid="{DD38F964-145E-4DDA-9008-67975292F254}" name="Colonne9519"/>
    <tableColumn id="9561" xr3:uid="{347AC0C1-DBD5-4FD2-8088-3D07F1860427}" name="Colonne9520"/>
    <tableColumn id="9562" xr3:uid="{DFD88A5B-CB05-41B5-8EDC-8D85D56BEC0D}" name="Colonne9521"/>
    <tableColumn id="9563" xr3:uid="{016BE12F-016F-4BD2-A590-D6789FB15480}" name="Colonne9522"/>
    <tableColumn id="9564" xr3:uid="{33E3DBB7-5A01-40FD-8A38-B51F094005BE}" name="Colonne9523"/>
    <tableColumn id="9565" xr3:uid="{AA93EB42-F52B-4CBA-BA0B-BAF391019440}" name="Colonne9524"/>
    <tableColumn id="9566" xr3:uid="{3CDCD64B-F4F2-4483-851F-5BAACB0FF2B1}" name="Colonne9525"/>
    <tableColumn id="9567" xr3:uid="{9D1FF79C-A9BB-41D1-8F9B-AE6F8F3309C3}" name="Colonne9526"/>
    <tableColumn id="9568" xr3:uid="{A861436D-CED8-4E82-9551-1868BB24CC44}" name="Colonne9527"/>
    <tableColumn id="9569" xr3:uid="{43E462E4-1511-4EDA-AE53-7A24EEF17447}" name="Colonne9528"/>
    <tableColumn id="9570" xr3:uid="{922A33A6-2FD6-4110-8DD5-3B9A6561ABC4}" name="Colonne9529"/>
    <tableColumn id="9571" xr3:uid="{57253F09-C30A-4641-814C-4418F451D38B}" name="Colonne9530"/>
    <tableColumn id="9572" xr3:uid="{225EC526-367F-4FBD-BE8F-4F731997196E}" name="Colonne9531"/>
    <tableColumn id="9573" xr3:uid="{446EA423-7554-40FD-88DC-78072A237A67}" name="Colonne9532"/>
    <tableColumn id="9574" xr3:uid="{4970634A-7CB8-4FFF-842E-0DD2D2825293}" name="Colonne9533"/>
    <tableColumn id="9575" xr3:uid="{EFE3F834-4EAD-4102-9824-EFD1C73F62C9}" name="Colonne9534"/>
    <tableColumn id="9576" xr3:uid="{1885083D-A782-4E34-AA9C-AC2D9C13D74C}" name="Colonne9535"/>
    <tableColumn id="9577" xr3:uid="{53A498BA-3794-494F-B756-359D8C04BBDA}" name="Colonne9536"/>
    <tableColumn id="9578" xr3:uid="{BAE7E0A8-5078-4965-947C-3D9477E4A24C}" name="Colonne9537"/>
    <tableColumn id="9579" xr3:uid="{C8CBF271-F76E-461F-A2B5-9DF348A0EF1D}" name="Colonne9538"/>
    <tableColumn id="9580" xr3:uid="{0EB8EE11-92DE-4756-A94B-389E7D9A49ED}" name="Colonne9539"/>
    <tableColumn id="9581" xr3:uid="{6D140038-F23C-407A-B343-8A20F3A3A088}" name="Colonne9540"/>
    <tableColumn id="9582" xr3:uid="{2EE5A095-922D-4E02-8848-78879F68120D}" name="Colonne9541"/>
    <tableColumn id="9583" xr3:uid="{F5F575DC-F07D-4BFB-83AC-947DF2F1F73E}" name="Colonne9542"/>
    <tableColumn id="9584" xr3:uid="{F4B63B6F-F14E-4907-8828-994A00429860}" name="Colonne9543"/>
    <tableColumn id="9585" xr3:uid="{E4CB4BBB-94E1-4781-BB94-471145DC7A45}" name="Colonne9544"/>
    <tableColumn id="9586" xr3:uid="{5B10A8C8-98A9-4A74-B618-368A54121DE7}" name="Colonne9545"/>
    <tableColumn id="9587" xr3:uid="{677ED857-18AB-4AA7-8218-E73B19763D89}" name="Colonne9546"/>
    <tableColumn id="9588" xr3:uid="{1C26971B-DAF5-4D34-86F4-5FCB7565EA41}" name="Colonne9547"/>
    <tableColumn id="9589" xr3:uid="{167EAF79-207D-4809-BE5A-B790AFE4A4A4}" name="Colonne9548"/>
    <tableColumn id="9590" xr3:uid="{32A124A4-0D58-410C-AD87-341C68BAE2C1}" name="Colonne9549"/>
    <tableColumn id="9591" xr3:uid="{CB0C00FC-71CD-4087-94E6-58189E560C62}" name="Colonne9550"/>
    <tableColumn id="9592" xr3:uid="{838671E9-AC5B-41B2-BB0B-96CE39124531}" name="Colonne9551"/>
    <tableColumn id="9593" xr3:uid="{E73A237B-6C96-4C31-A9DE-120F970C4AB2}" name="Colonne9552"/>
    <tableColumn id="9594" xr3:uid="{B5247625-3967-431F-80E5-606F4C965914}" name="Colonne9553"/>
    <tableColumn id="9595" xr3:uid="{884BBC70-8D4E-45F7-BB0B-2C0D196E422B}" name="Colonne9554"/>
    <tableColumn id="9596" xr3:uid="{062D44E4-899F-4664-B250-916C33326E0B}" name="Colonne9555"/>
    <tableColumn id="9597" xr3:uid="{8C0C17FC-0892-4151-8440-D7191132FE39}" name="Colonne9556"/>
    <tableColumn id="9598" xr3:uid="{0BFE12B3-75EA-4D59-B311-F32C70B45F07}" name="Colonne9557"/>
    <tableColumn id="9599" xr3:uid="{E5E74CF8-0DEE-4A51-AA5C-AAF7D9262337}" name="Colonne9558"/>
    <tableColumn id="9600" xr3:uid="{D4AC0094-0998-4E60-987A-26456EC6A5C5}" name="Colonne9559"/>
    <tableColumn id="9601" xr3:uid="{34D119B1-637C-4297-85B5-51D53686BC4A}" name="Colonne9560"/>
    <tableColumn id="9602" xr3:uid="{1E1CF5A1-F4F3-4E12-B023-8D92F7631180}" name="Colonne9561"/>
    <tableColumn id="9603" xr3:uid="{505FCCC6-0437-40E3-B91C-1E5F96A0BA4F}" name="Colonne9562"/>
    <tableColumn id="9604" xr3:uid="{265D4155-688C-4503-88BA-360E3C18BE0C}" name="Colonne9563"/>
    <tableColumn id="9605" xr3:uid="{7D1FF20C-6981-4EBC-A6CF-9B8C22222589}" name="Colonne9564"/>
    <tableColumn id="9606" xr3:uid="{A4ABBDCE-2176-4E86-8882-1D3C1FF2727D}" name="Colonne9565"/>
    <tableColumn id="9607" xr3:uid="{7D945F4B-5829-462B-A619-703EA4EA4F58}" name="Colonne9566"/>
    <tableColumn id="9608" xr3:uid="{142DCB6F-490D-4510-83B2-5B150E8BA6C8}" name="Colonne9567"/>
    <tableColumn id="9609" xr3:uid="{B714F1EC-E726-42FB-BB78-1B38BB50B648}" name="Colonne9568"/>
    <tableColumn id="9610" xr3:uid="{0A2B1ABC-7022-4054-9154-18E06DB42FED}" name="Colonne9569"/>
    <tableColumn id="9611" xr3:uid="{EE9CE880-5666-4886-80FB-C137AC135B6C}" name="Colonne9570"/>
    <tableColumn id="9612" xr3:uid="{394D6804-0D95-43A1-92B2-48DA449CEA6C}" name="Colonne9571"/>
    <tableColumn id="9613" xr3:uid="{165788F3-5DD9-4BE1-89B7-11B9152ADEB8}" name="Colonne9572"/>
    <tableColumn id="9614" xr3:uid="{2F22425C-3F76-4D57-9E37-70E14C600181}" name="Colonne9573"/>
    <tableColumn id="9615" xr3:uid="{46F50250-880E-4841-926F-1394107F45EC}" name="Colonne9574"/>
    <tableColumn id="9616" xr3:uid="{433A0221-D389-402A-B61E-D39C309A9208}" name="Colonne9575"/>
    <tableColumn id="9617" xr3:uid="{6A659FF5-B500-475F-B41C-066DFAC15013}" name="Colonne9576"/>
    <tableColumn id="9618" xr3:uid="{161980EE-8CA1-4783-AF7E-D906AFDD6332}" name="Colonne9577"/>
    <tableColumn id="9619" xr3:uid="{94D22F8B-81DE-4AC8-AB14-82E8A1C6BA75}" name="Colonne9578"/>
    <tableColumn id="9620" xr3:uid="{ABBB3CF3-160D-4518-9825-BB19E9CDCF8B}" name="Colonne9579"/>
    <tableColumn id="9621" xr3:uid="{ED2F5A18-BE5E-44A4-943A-7B58EE9B17BE}" name="Colonne9580"/>
    <tableColumn id="9622" xr3:uid="{B69611D5-181D-4074-A57A-C1231AA789F2}" name="Colonne9581"/>
    <tableColumn id="9623" xr3:uid="{DAED19AD-588F-4C93-8F4F-A84A10561C59}" name="Colonne9582"/>
    <tableColumn id="9624" xr3:uid="{F480061C-9F07-44EB-9E19-12CA14DF2ECB}" name="Colonne9583"/>
    <tableColumn id="9625" xr3:uid="{C25C2489-EF39-4316-BE9C-C9D3E99D199D}" name="Colonne9584"/>
    <tableColumn id="9626" xr3:uid="{A007BC2E-E57A-4271-B14B-D7F6DB43343C}" name="Colonne9585"/>
    <tableColumn id="9627" xr3:uid="{F863E15F-F8AC-42DF-AF6D-398D2C85DBE8}" name="Colonne9586"/>
    <tableColumn id="9628" xr3:uid="{7B56753D-FB4D-41A7-9DFE-B98A52AFD43E}" name="Colonne9587"/>
    <tableColumn id="9629" xr3:uid="{1C6FD1FF-1CD4-4796-ABB4-86AC048156C0}" name="Colonne9588"/>
    <tableColumn id="9630" xr3:uid="{DF07108F-35CD-42BF-A083-728B26B0D9CC}" name="Colonne9589"/>
    <tableColumn id="9631" xr3:uid="{2738EBD4-F721-46AF-A0B4-10C7F9F31FA1}" name="Colonne9590"/>
    <tableColumn id="9632" xr3:uid="{6DDBC48D-D3A1-49FA-ABA3-54F4337BD352}" name="Colonne9591"/>
    <tableColumn id="9633" xr3:uid="{D01B03B3-FF57-478D-8245-55EFEC98ED4D}" name="Colonne9592"/>
    <tableColumn id="9634" xr3:uid="{26E0482B-841B-46A1-863E-73D4092CBB2B}" name="Colonne9593"/>
    <tableColumn id="9635" xr3:uid="{183129B5-ED58-4632-9621-D10A5282CABA}" name="Colonne9594"/>
    <tableColumn id="9636" xr3:uid="{2B4DB3E1-F211-4CF0-84E0-FCE82571BB9B}" name="Colonne9595"/>
    <tableColumn id="9637" xr3:uid="{ED1A37AA-C9CB-4C5E-AAFE-4D30072B3B40}" name="Colonne9596"/>
    <tableColumn id="9638" xr3:uid="{BD2EE704-47F5-469F-8151-11A31D1A08C5}" name="Colonne9597"/>
    <tableColumn id="9639" xr3:uid="{C2D232A7-D3DB-458A-8F56-4204398C75C0}" name="Colonne9598"/>
    <tableColumn id="9640" xr3:uid="{D40E0F29-30E7-47B8-825C-A4E7E8AA4027}" name="Colonne9599"/>
    <tableColumn id="9641" xr3:uid="{3461376A-4DFB-4308-AE73-504ABBB662ED}" name="Colonne9600"/>
    <tableColumn id="9642" xr3:uid="{008191D1-EC92-424C-9421-260B26AAFBC7}" name="Colonne9601"/>
    <tableColumn id="9643" xr3:uid="{4B706DF1-0D43-43BC-89F8-A829131F1A95}" name="Colonne9602"/>
    <tableColumn id="9644" xr3:uid="{6B53F20D-BFC3-46EC-BC20-36387DC9EAF9}" name="Colonne9603"/>
    <tableColumn id="9645" xr3:uid="{96C10D28-7FBC-4FC1-88BF-BC0B5E56CF13}" name="Colonne9604"/>
    <tableColumn id="9646" xr3:uid="{490857AA-154D-4D94-845A-E0B0ACCD1C1A}" name="Colonne9605"/>
    <tableColumn id="9647" xr3:uid="{8B21FCCB-599A-40EC-9828-0A8C83BC6053}" name="Colonne9606"/>
    <tableColumn id="9648" xr3:uid="{62C00FDF-E034-4E98-BFAE-71DF9D268D27}" name="Colonne9607"/>
    <tableColumn id="9649" xr3:uid="{0E4E2191-9596-4758-948D-02B1ED8839FF}" name="Colonne9608"/>
    <tableColumn id="9650" xr3:uid="{179840DA-EE5C-4414-BBF0-8978B7231A31}" name="Colonne9609"/>
    <tableColumn id="9651" xr3:uid="{22FEBF9D-90C5-4867-8D97-58B7EC866B5D}" name="Colonne9610"/>
    <tableColumn id="9652" xr3:uid="{E8BE77CE-7FCE-4C77-BE81-229203D784E4}" name="Colonne9611"/>
    <tableColumn id="9653" xr3:uid="{4298B1CB-FAFF-4744-A818-03A60CD51A59}" name="Colonne9612"/>
    <tableColumn id="9654" xr3:uid="{21715D5A-AFF5-4FD8-9D2C-96AC49CB475A}" name="Colonne9613"/>
    <tableColumn id="9655" xr3:uid="{4FF9A218-76E7-4823-B0D4-92C5A7F69898}" name="Colonne9614"/>
    <tableColumn id="9656" xr3:uid="{72AF6C2F-1FA7-4C01-B21B-7C319E8D542B}" name="Colonne9615"/>
    <tableColumn id="9657" xr3:uid="{9FC3F6E3-C055-4CBB-854C-2A5073749AB9}" name="Colonne9616"/>
    <tableColumn id="9658" xr3:uid="{7A1CCB90-EBDF-4612-8470-A0C6F6D4BCFB}" name="Colonne9617"/>
    <tableColumn id="9659" xr3:uid="{3CFA0FF1-FA62-4B29-9116-C59D22A53368}" name="Colonne9618"/>
    <tableColumn id="9660" xr3:uid="{ABE7F74D-156A-4E05-A429-B8F614089EC7}" name="Colonne9619"/>
    <tableColumn id="9661" xr3:uid="{A5575428-1372-4C85-B381-652494C4C81C}" name="Colonne9620"/>
    <tableColumn id="9662" xr3:uid="{DDEC9CBF-60BD-4695-82B8-026D85A2CA67}" name="Colonne9621"/>
    <tableColumn id="9663" xr3:uid="{66F15445-7412-47BB-8A8B-31762011E09B}" name="Colonne9622"/>
    <tableColumn id="9664" xr3:uid="{C0A0D0F3-CD03-478C-92A0-21C0D4727401}" name="Colonne9623"/>
    <tableColumn id="9665" xr3:uid="{2CFCB3D0-16F4-4102-A648-5AC011EE3FCA}" name="Colonne9624"/>
    <tableColumn id="9666" xr3:uid="{117A99AF-9B51-45E0-8C1D-DCA82989EF11}" name="Colonne9625"/>
    <tableColumn id="9667" xr3:uid="{DF9A926D-68A6-4D6B-9FF9-E4BC4004AC3D}" name="Colonne9626"/>
    <tableColumn id="9668" xr3:uid="{863676AF-0B72-4005-AE37-30D06E37D269}" name="Colonne9627"/>
    <tableColumn id="9669" xr3:uid="{51BA5C1B-6BAE-477B-8ADC-26104EB2AB89}" name="Colonne9628"/>
    <tableColumn id="9670" xr3:uid="{DDFAD0F2-0B43-479A-B0A5-2CE02BABCFD5}" name="Colonne9629"/>
    <tableColumn id="9671" xr3:uid="{2F3E8A92-51A3-455F-BCFD-90F2747FE263}" name="Colonne9630"/>
    <tableColumn id="9672" xr3:uid="{CB83F596-7AAF-4C90-A862-9EA2C5139AF9}" name="Colonne9631"/>
    <tableColumn id="9673" xr3:uid="{63E70900-D019-4042-B197-8CA5086FE275}" name="Colonne9632"/>
    <tableColumn id="9674" xr3:uid="{4DDE8D31-CD54-4215-838A-44A5F0E6EA03}" name="Colonne9633"/>
    <tableColumn id="9675" xr3:uid="{8FA17DCE-A583-4969-AC72-531946B0388B}" name="Colonne9634"/>
    <tableColumn id="9676" xr3:uid="{413309AF-8F78-45BB-9E4A-E86C8198CCFB}" name="Colonne9635"/>
    <tableColumn id="9677" xr3:uid="{7C4ACF74-B04A-4FBC-8BCC-00BE6B1D1590}" name="Colonne9636"/>
    <tableColumn id="9678" xr3:uid="{22ED02C2-6CC4-420C-AB2B-D1796DDEC1E1}" name="Colonne9637"/>
    <tableColumn id="9679" xr3:uid="{C2F3C0D5-B367-4F8E-94FE-53B3D52D5122}" name="Colonne9638"/>
    <tableColumn id="9680" xr3:uid="{2B655698-AC67-4939-B8FC-5A68A1D79B1C}" name="Colonne9639"/>
    <tableColumn id="9681" xr3:uid="{D1169BFE-4B6E-43E3-A424-96EC67E8E2E3}" name="Colonne9640"/>
    <tableColumn id="9682" xr3:uid="{7F7500CD-02C0-4F11-A0E6-AB83AC27CFD1}" name="Colonne9641"/>
    <tableColumn id="9683" xr3:uid="{888E26A0-4239-4EB6-9C4C-CEC3882A7D43}" name="Colonne9642"/>
    <tableColumn id="9684" xr3:uid="{F06F73C7-EC6C-4326-A346-D19213254CD1}" name="Colonne9643"/>
    <tableColumn id="9685" xr3:uid="{4877736B-DEDB-48B3-A6B5-DAC0E405F0D4}" name="Colonne9644"/>
    <tableColumn id="9686" xr3:uid="{998B57C6-C4C5-4BE0-A948-033DA3DF0820}" name="Colonne9645"/>
    <tableColumn id="9687" xr3:uid="{D42BD02A-D65A-4FB8-9E01-79C6CC17BFD8}" name="Colonne9646"/>
    <tableColumn id="9688" xr3:uid="{FADB81D7-4311-44D3-9558-A50E060A0EF8}" name="Colonne9647"/>
    <tableColumn id="9689" xr3:uid="{46225A4E-9C9C-460B-9CE7-10A58341C5BF}" name="Colonne9648"/>
    <tableColumn id="9690" xr3:uid="{59FA0076-F1D5-4FD4-98D7-B21FF7A514DA}" name="Colonne9649"/>
    <tableColumn id="9691" xr3:uid="{8EFA213C-9B88-4CC8-B3E6-7A15333D9138}" name="Colonne9650"/>
    <tableColumn id="9692" xr3:uid="{8D01660B-FC55-4A1D-ACE5-15C2E85DBEB7}" name="Colonne9651"/>
    <tableColumn id="9693" xr3:uid="{FBD28C24-4ABA-4E92-8D06-164482B14242}" name="Colonne9652"/>
    <tableColumn id="9694" xr3:uid="{EEADA047-03D8-49EB-A574-CDAA6BE631B3}" name="Colonne9653"/>
    <tableColumn id="9695" xr3:uid="{1B4A5CC6-C19E-4635-9994-7732EDD48E8A}" name="Colonne9654"/>
    <tableColumn id="9696" xr3:uid="{A952F5BA-E45C-41EF-A31B-1F696A621128}" name="Colonne9655"/>
    <tableColumn id="9697" xr3:uid="{E5DC2F4E-88E6-480A-884D-5BF2F48E54A9}" name="Colonne9656"/>
    <tableColumn id="9698" xr3:uid="{47729A91-E7D2-4BF0-98C5-FE1BAF0BEF34}" name="Colonne9657"/>
    <tableColumn id="9699" xr3:uid="{B23EE973-6172-4CED-AC87-DC3C9170F1EF}" name="Colonne9658"/>
    <tableColumn id="9700" xr3:uid="{00B6E416-7318-40DD-9936-925D262439F9}" name="Colonne9659"/>
    <tableColumn id="9701" xr3:uid="{F20D55B5-8CEB-45DC-8B29-ECD2CB525B5D}" name="Colonne9660"/>
    <tableColumn id="9702" xr3:uid="{4C7F5F9B-C125-4F10-837C-0850E8AE0D7C}" name="Colonne9661"/>
    <tableColumn id="9703" xr3:uid="{A546678D-A489-4DDB-BCFB-058576811F65}" name="Colonne9662"/>
    <tableColumn id="9704" xr3:uid="{EF68ACEA-7224-4174-AE22-7D5D097A3BAA}" name="Colonne9663"/>
    <tableColumn id="9705" xr3:uid="{A5164AB4-1590-4DBD-AAB8-6F27669D8B74}" name="Colonne9664"/>
    <tableColumn id="9706" xr3:uid="{E32F7DF0-EB6E-4F27-A088-3F4CF84C49C2}" name="Colonne9665"/>
    <tableColumn id="9707" xr3:uid="{61AB2E21-85FF-4732-9683-5A4832F42BC2}" name="Colonne9666"/>
    <tableColumn id="9708" xr3:uid="{88498772-4FBD-4736-B372-F52F4021ECE5}" name="Colonne9667"/>
    <tableColumn id="9709" xr3:uid="{0D00A312-B369-4A8D-9C25-B310E45E301F}" name="Colonne9668"/>
    <tableColumn id="9710" xr3:uid="{09A03BDE-54CF-4F76-BE02-EA3066A60028}" name="Colonne9669"/>
    <tableColumn id="9711" xr3:uid="{84C0E03C-E1A6-46C2-9CBE-CF4AA1CCD5CF}" name="Colonne9670"/>
    <tableColumn id="9712" xr3:uid="{9B8B836B-1834-4F9B-AB58-7D1B81AD25F2}" name="Colonne9671"/>
    <tableColumn id="9713" xr3:uid="{AE800370-0E0C-48D2-9575-90DC6BCFE8F3}" name="Colonne9672"/>
    <tableColumn id="9714" xr3:uid="{52DA6621-8B9C-4599-935E-A649DCDBA39F}" name="Colonne9673"/>
    <tableColumn id="9715" xr3:uid="{D4EE9B8C-34C5-46B7-A113-EBE6370C9756}" name="Colonne9674"/>
    <tableColumn id="9716" xr3:uid="{6D1E1FCE-5C81-40C0-8709-8254A8705B59}" name="Colonne9675"/>
    <tableColumn id="9717" xr3:uid="{D4156489-F0FF-440F-AF36-0EDE90647113}" name="Colonne9676"/>
    <tableColumn id="9718" xr3:uid="{BC207836-B69D-4617-A606-AD691E5B2C4E}" name="Colonne9677"/>
    <tableColumn id="9719" xr3:uid="{F61D0A6B-2C5E-45BE-9164-782DAC52B583}" name="Colonne9678"/>
    <tableColumn id="9720" xr3:uid="{AF3BD1DE-696F-4DE8-8B63-9032BE283D46}" name="Colonne9679"/>
    <tableColumn id="9721" xr3:uid="{CE2C8345-68D6-4CF6-ADE5-1C7590C791F5}" name="Colonne9680"/>
    <tableColumn id="9722" xr3:uid="{CB8F3112-E1B7-4808-BDB0-95103F5E99C3}" name="Colonne9681"/>
    <tableColumn id="9723" xr3:uid="{4C0C97A6-D13C-422A-8FC9-627A4987328D}" name="Colonne9682"/>
    <tableColumn id="9724" xr3:uid="{DEF962FD-555B-434B-BC44-9FFA84714136}" name="Colonne9683"/>
    <tableColumn id="9725" xr3:uid="{F89A9983-91B8-4D91-9048-0C903F34B0ED}" name="Colonne9684"/>
    <tableColumn id="9726" xr3:uid="{70325D51-D260-4B44-A854-22E5DA3584BB}" name="Colonne9685"/>
    <tableColumn id="9727" xr3:uid="{D7E5C138-C48F-4C54-A8A7-2D68933E80FF}" name="Colonne9686"/>
    <tableColumn id="9728" xr3:uid="{72706D9B-8CF7-4D86-A52F-0C9A9837B916}" name="Colonne9687"/>
    <tableColumn id="9729" xr3:uid="{ED932089-03EA-4EAA-A126-BC8E16AA5FA3}" name="Colonne9688"/>
    <tableColumn id="9730" xr3:uid="{5F713467-FD7D-47EF-BB74-6717A0E16093}" name="Colonne9689"/>
    <tableColumn id="9731" xr3:uid="{779303B3-31F8-49DB-880E-F8B74935AFA6}" name="Colonne9690"/>
    <tableColumn id="9732" xr3:uid="{7E10DB4B-BE49-4B49-880B-4A43E0BC1899}" name="Colonne9691"/>
    <tableColumn id="9733" xr3:uid="{4E4030D8-F9CD-4CD3-BC30-EB1A30EB8A01}" name="Colonne9692"/>
    <tableColumn id="9734" xr3:uid="{2BFDFC59-BE3E-47E3-8373-DBD383037A4B}" name="Colonne9693"/>
    <tableColumn id="9735" xr3:uid="{48CF4BEC-23FE-484F-A44F-5C0CBD638F78}" name="Colonne9694"/>
    <tableColumn id="9736" xr3:uid="{8A42C5C2-4330-42C9-B995-286F263C6941}" name="Colonne9695"/>
    <tableColumn id="9737" xr3:uid="{1E11AFB7-904A-4808-A8E8-5E5AA2D3867C}" name="Colonne9696"/>
    <tableColumn id="9738" xr3:uid="{6D936A15-67ED-47FD-BAAB-24E658EABE00}" name="Colonne9697"/>
    <tableColumn id="9739" xr3:uid="{AF68E12B-BEE4-48A5-921C-B7DD6D35B23A}" name="Colonne9698"/>
    <tableColumn id="9740" xr3:uid="{6C475D48-208F-457B-AD1E-864556193F67}" name="Colonne9699"/>
    <tableColumn id="9741" xr3:uid="{D41CD1F0-5827-48D8-B842-8C45738069E0}" name="Colonne9700"/>
    <tableColumn id="9742" xr3:uid="{E813A71C-648B-4388-8A74-6AF8A98AE7FE}" name="Colonne9701"/>
    <tableColumn id="9743" xr3:uid="{90ECBF03-A03B-4792-B3D4-E804F2B2256D}" name="Colonne9702"/>
    <tableColumn id="9744" xr3:uid="{0E10BBB9-D8AA-4FD0-8718-7CD90B4BC016}" name="Colonne9703"/>
    <tableColumn id="9745" xr3:uid="{B3C07D77-71C0-4EF8-B105-FFA0AB6F998A}" name="Colonne9704"/>
    <tableColumn id="9746" xr3:uid="{D6B9E9D6-937C-45B2-B3EB-48378647B15B}" name="Colonne9705"/>
    <tableColumn id="9747" xr3:uid="{3EFC8664-38CE-41B8-86DB-257316E5B7E0}" name="Colonne9706"/>
    <tableColumn id="9748" xr3:uid="{34F9346E-AFFF-4DD8-A672-FCA6DBFB6C67}" name="Colonne9707"/>
    <tableColumn id="9749" xr3:uid="{757F9CF5-4A6C-4006-8D8C-1C4143B017E8}" name="Colonne9708"/>
    <tableColumn id="9750" xr3:uid="{4293AFE6-3188-4CFE-96C2-0DA477148B3A}" name="Colonne9709"/>
    <tableColumn id="9751" xr3:uid="{549A0932-62CF-483B-BDFA-9F6B2D2AAA84}" name="Colonne9710"/>
    <tableColumn id="9752" xr3:uid="{A134E4DB-B1FC-4D32-8ECD-9015107C2F8F}" name="Colonne9711"/>
    <tableColumn id="9753" xr3:uid="{2EFCF690-87D8-495C-A9D1-F9973F8EDD75}" name="Colonne9712"/>
    <tableColumn id="9754" xr3:uid="{540AB955-DCB1-4638-ADF0-A2E4948D71FE}" name="Colonne9713"/>
    <tableColumn id="9755" xr3:uid="{C846DA4F-D939-4D58-84E3-3617BD9F7C90}" name="Colonne9714"/>
    <tableColumn id="9756" xr3:uid="{FF72C17F-0DB3-49AE-875F-5FB51A8E3D32}" name="Colonne9715"/>
    <tableColumn id="9757" xr3:uid="{11E46A4D-B627-4380-AF2A-48547EF84278}" name="Colonne9716"/>
    <tableColumn id="9758" xr3:uid="{8A11E048-A141-47BD-84B1-10FA4DAF1710}" name="Colonne9717"/>
    <tableColumn id="9759" xr3:uid="{7E036DC6-E3B6-4D25-B39A-8260CB9B2EF4}" name="Colonne9718"/>
    <tableColumn id="9760" xr3:uid="{2A2F5C74-FB56-42E3-AABB-C38DAB736963}" name="Colonne9719"/>
    <tableColumn id="9761" xr3:uid="{C05B77D5-9937-45B8-936E-CAFEA9BF73E8}" name="Colonne9720"/>
    <tableColumn id="9762" xr3:uid="{58DF563B-D6FA-4D8C-84DD-998291C93B99}" name="Colonne9721"/>
    <tableColumn id="9763" xr3:uid="{25955945-910A-40AC-982E-61CC706800C5}" name="Colonne9722"/>
    <tableColumn id="9764" xr3:uid="{51A72C59-2516-42B7-B0A5-4E5F15EF9272}" name="Colonne9723"/>
    <tableColumn id="9765" xr3:uid="{2038686C-80E1-4E8E-BF8B-0FBB5A975D96}" name="Colonne9724"/>
    <tableColumn id="9766" xr3:uid="{D7934536-3920-42A4-BADD-CA17E90AEA65}" name="Colonne9725"/>
    <tableColumn id="9767" xr3:uid="{17E9D9C9-E2C8-4122-9300-B5EB27CE90B2}" name="Colonne9726"/>
    <tableColumn id="9768" xr3:uid="{1F9D94AA-171F-4953-B3DE-0926637C588D}" name="Colonne9727"/>
    <tableColumn id="9769" xr3:uid="{73A1619C-1C2F-4021-9BF7-EEE28CA3EA5A}" name="Colonne9728"/>
    <tableColumn id="9770" xr3:uid="{2518796D-42F9-43BD-AF7B-062AFD0C08ED}" name="Colonne9729"/>
    <tableColumn id="9771" xr3:uid="{A09B3F77-ABA5-4669-A12F-F11E92284503}" name="Colonne9730"/>
    <tableColumn id="9772" xr3:uid="{6C467074-210A-4428-BD9C-66B58658FBC5}" name="Colonne9731"/>
    <tableColumn id="9773" xr3:uid="{A2F0DED6-34D4-4EBE-938F-31B37B20D9FB}" name="Colonne9732"/>
    <tableColumn id="9774" xr3:uid="{46EC8B6C-D559-42E2-AF9F-A713D3B08077}" name="Colonne9733"/>
    <tableColumn id="9775" xr3:uid="{FF69F3F8-1857-47EE-B450-9EEFD9A051D6}" name="Colonne9734"/>
    <tableColumn id="9776" xr3:uid="{2254D95E-4BA1-440F-98E6-2EF3E910D1B9}" name="Colonne9735"/>
    <tableColumn id="9777" xr3:uid="{680753E6-D0E5-4A5B-8119-424DC3ED6084}" name="Colonne9736"/>
    <tableColumn id="9778" xr3:uid="{7B96D576-B84C-47D7-A07C-69672C60C40C}" name="Colonne9737"/>
    <tableColumn id="9779" xr3:uid="{42665D1F-4AB6-4237-B90D-433A754DE5DA}" name="Colonne9738"/>
    <tableColumn id="9780" xr3:uid="{7D6584AF-6A0B-439C-8947-3100693AF918}" name="Colonne9739"/>
    <tableColumn id="9781" xr3:uid="{C7158998-6A09-4B54-83F3-31E816D28E20}" name="Colonne9740"/>
    <tableColumn id="9782" xr3:uid="{67B3406C-4DBB-42DE-B5B0-FE24EA91B32D}" name="Colonne9741"/>
    <tableColumn id="9783" xr3:uid="{F055878B-909D-4423-8ACA-91359F7DDCDC}" name="Colonne9742"/>
    <tableColumn id="9784" xr3:uid="{C201CBAB-6001-4724-80DD-36E45C9EF450}" name="Colonne9743"/>
    <tableColumn id="9785" xr3:uid="{247C9F66-AE17-42FC-B370-5630F3EF2883}" name="Colonne9744"/>
    <tableColumn id="9786" xr3:uid="{CEB9A750-2EA0-418A-A8CB-EB17B82E3EC3}" name="Colonne9745"/>
    <tableColumn id="9787" xr3:uid="{F0BF9563-0541-4054-B802-82504F2DAF6D}" name="Colonne9746"/>
    <tableColumn id="9788" xr3:uid="{96D4EA0F-F0B7-4586-85D8-3B6FE9B13953}" name="Colonne9747"/>
    <tableColumn id="9789" xr3:uid="{BCB0B1C0-D17E-4510-B54D-5CD4796A1502}" name="Colonne9748"/>
    <tableColumn id="9790" xr3:uid="{4D9AD9C6-BC1E-4561-A47F-F993B2377DA5}" name="Colonne9749"/>
    <tableColumn id="9791" xr3:uid="{A89B1F8C-7F36-4ED7-8F1A-3336AA86185D}" name="Colonne9750"/>
    <tableColumn id="9792" xr3:uid="{A75D1BAD-617A-42D2-B8DB-CF9E9C9570F8}" name="Colonne9751"/>
    <tableColumn id="9793" xr3:uid="{A951A7B9-C3EF-43C2-B785-CFEFE4B68166}" name="Colonne9752"/>
    <tableColumn id="9794" xr3:uid="{7B3A9667-84AF-44AA-BD47-6224FEC796AC}" name="Colonne9753"/>
    <tableColumn id="9795" xr3:uid="{082C57D4-6473-4254-B783-B2C9300C2664}" name="Colonne9754"/>
    <tableColumn id="9796" xr3:uid="{C2339441-81A4-4CA2-8773-7FA4D4E5F664}" name="Colonne9755"/>
    <tableColumn id="9797" xr3:uid="{EC61FA52-BF85-4BF0-A363-B48F328C1401}" name="Colonne9756"/>
    <tableColumn id="9798" xr3:uid="{604306CC-481F-4A49-9D52-6395313309D5}" name="Colonne9757"/>
    <tableColumn id="9799" xr3:uid="{256678F5-BD7B-4849-81CF-F2A76AD156CE}" name="Colonne9758"/>
    <tableColumn id="9800" xr3:uid="{17317DBC-8C57-4272-ABB9-277D3D3DDBFB}" name="Colonne9759"/>
    <tableColumn id="9801" xr3:uid="{3310E867-4419-4641-B367-78050C12EB0F}" name="Colonne9760"/>
    <tableColumn id="9802" xr3:uid="{CD336305-D582-4984-BAE5-ADCD85C16B95}" name="Colonne9761"/>
    <tableColumn id="9803" xr3:uid="{C22A59B1-B3D3-44C0-A3C2-7C98C12C3458}" name="Colonne9762"/>
    <tableColumn id="9804" xr3:uid="{A7B81E6A-7377-43A2-A52A-F98DFF0CDA09}" name="Colonne9763"/>
    <tableColumn id="9805" xr3:uid="{B986855D-39E0-4561-A121-D41AF7CE745A}" name="Colonne9764"/>
    <tableColumn id="9806" xr3:uid="{7A5A4E4A-AE82-4FB9-846B-586F7BDE7D65}" name="Colonne9765"/>
    <tableColumn id="9807" xr3:uid="{CF0B06EF-0F28-4953-87A4-A13CC2969F08}" name="Colonne9766"/>
    <tableColumn id="9808" xr3:uid="{C7ACFEFD-CBC3-477B-A2D9-0C1F714970E7}" name="Colonne9767"/>
    <tableColumn id="9809" xr3:uid="{DB4061E5-EDE4-453F-8CA6-1FAFE0DAD284}" name="Colonne9768"/>
    <tableColumn id="9810" xr3:uid="{78DFA28D-4B7C-4234-BD67-974BA8E99BBD}" name="Colonne9769"/>
    <tableColumn id="9811" xr3:uid="{8E1B5C41-044E-495D-9069-BD0B7C4154F9}" name="Colonne9770"/>
    <tableColumn id="9812" xr3:uid="{40EE63BE-4254-4017-BE91-1ED31F78077D}" name="Colonne9771"/>
    <tableColumn id="9813" xr3:uid="{07C9E0B9-CE8C-4518-9D35-F46951680B1D}" name="Colonne9772"/>
    <tableColumn id="9814" xr3:uid="{408351BD-5EC3-4F68-A592-4C2716B55DA2}" name="Colonne9773"/>
    <tableColumn id="9815" xr3:uid="{8A33D74F-177D-49F0-9B91-729F781A5A97}" name="Colonne9774"/>
    <tableColumn id="9816" xr3:uid="{3ABD176A-1F9A-4741-A4B7-B0067E52D8E4}" name="Colonne9775"/>
    <tableColumn id="9817" xr3:uid="{7BB4523E-F408-4BE1-9154-69495F6D9AD2}" name="Colonne9776"/>
    <tableColumn id="9818" xr3:uid="{AF494B54-0E6F-4164-B759-B95EFF644226}" name="Colonne9777"/>
    <tableColumn id="9819" xr3:uid="{672A7B69-5997-432A-BFDF-B7D48C859B3F}" name="Colonne9778"/>
    <tableColumn id="9820" xr3:uid="{3386AB3F-F14F-42A4-8300-9F911044555A}" name="Colonne9779"/>
    <tableColumn id="9821" xr3:uid="{EE4E80FA-FE43-4469-90E3-44F64B9DFA5A}" name="Colonne9780"/>
    <tableColumn id="9822" xr3:uid="{8F2D45B1-09FC-467C-8B27-5BA2E6B595EB}" name="Colonne9781"/>
    <tableColumn id="9823" xr3:uid="{5707B714-6067-45E7-B2C8-7FF55F3C1E37}" name="Colonne9782"/>
    <tableColumn id="9824" xr3:uid="{5D5AC03F-2FB4-4072-B81C-B09A0BC963AD}" name="Colonne9783"/>
    <tableColumn id="9825" xr3:uid="{03541561-F594-4EE5-B8F5-7C7929966708}" name="Colonne9784"/>
    <tableColumn id="9826" xr3:uid="{FEEE54A5-61AC-4700-A70F-16FBF9E397F0}" name="Colonne9785"/>
    <tableColumn id="9827" xr3:uid="{F832B5DE-C535-4F4B-806F-570660D29060}" name="Colonne9786"/>
    <tableColumn id="9828" xr3:uid="{40A0F84E-C274-44AE-B44C-9C997F53A774}" name="Colonne9787"/>
    <tableColumn id="9829" xr3:uid="{04A80D65-2BE2-4149-89A1-3976C2662DE7}" name="Colonne9788"/>
    <tableColumn id="9830" xr3:uid="{FC1D7170-7481-4565-A6E9-25BD918211C1}" name="Colonne9789"/>
    <tableColumn id="9831" xr3:uid="{EED29AF8-B6D9-4D2C-85A5-F57800996499}" name="Colonne9790"/>
    <tableColumn id="9832" xr3:uid="{A0AA43F7-FCA1-4D25-ABB2-BACEF541704A}" name="Colonne9791"/>
    <tableColumn id="9833" xr3:uid="{A08225B3-0D51-452A-B915-B00F870D2F36}" name="Colonne9792"/>
    <tableColumn id="9834" xr3:uid="{BEEB1A43-B6CA-4609-B386-7EFD19B5C994}" name="Colonne9793"/>
    <tableColumn id="9835" xr3:uid="{EFE90B18-FDA7-461B-AFA3-55FBBE8CEBA1}" name="Colonne9794"/>
    <tableColumn id="9836" xr3:uid="{35C92F39-B99C-4000-8EC6-969823B2732A}" name="Colonne9795"/>
    <tableColumn id="9837" xr3:uid="{782B7955-49E9-48BD-8CD7-07C42899AE85}" name="Colonne9796"/>
    <tableColumn id="9838" xr3:uid="{F6210178-AF25-4357-8F30-F325D00DFF90}" name="Colonne9797"/>
    <tableColumn id="9839" xr3:uid="{EEA8DCC8-5EB6-478B-9197-B585EDDE9684}" name="Colonne9798"/>
    <tableColumn id="9840" xr3:uid="{611E2F7D-AF77-4812-8B27-FFC1249F8D7C}" name="Colonne9799"/>
    <tableColumn id="9841" xr3:uid="{A92138DA-E68F-4DF9-9184-75E24F6BE3CB}" name="Colonne9800"/>
    <tableColumn id="9842" xr3:uid="{15D1EBA2-6277-473A-B549-951E1F557952}" name="Colonne9801"/>
    <tableColumn id="9843" xr3:uid="{7B1A28F2-5953-48B0-BB39-E25EF0BDEBA0}" name="Colonne9802"/>
    <tableColumn id="9844" xr3:uid="{30EAF6F2-DA4D-4F95-BAF3-B5A3E86BCAAD}" name="Colonne9803"/>
    <tableColumn id="9845" xr3:uid="{2071A27F-5FC4-4056-9374-5DB7C122F05E}" name="Colonne9804"/>
    <tableColumn id="9846" xr3:uid="{A28DDBFC-4A69-4D01-8829-84402EB9F900}" name="Colonne9805"/>
    <tableColumn id="9847" xr3:uid="{48A3259B-C8E5-42DA-9864-4B6A827BD67B}" name="Colonne9806"/>
    <tableColumn id="9848" xr3:uid="{B913CE57-0BDC-42B4-B121-4DD81250E1EA}" name="Colonne9807"/>
    <tableColumn id="9849" xr3:uid="{03334BC4-8924-45EF-B122-DA4BF693E11E}" name="Colonne9808"/>
    <tableColumn id="9850" xr3:uid="{542ADFF6-1C26-4B1D-BCA5-780577E2C537}" name="Colonne9809"/>
    <tableColumn id="9851" xr3:uid="{30F8693D-33B6-459C-8E1E-64B7D894B635}" name="Colonne9810"/>
    <tableColumn id="9852" xr3:uid="{3B70CCB9-211B-49F2-A8A0-FCA7379DD55F}" name="Colonne9811"/>
    <tableColumn id="9853" xr3:uid="{A480BFCE-2E91-4844-9321-E5A88AF95854}" name="Colonne9812"/>
    <tableColumn id="9854" xr3:uid="{2A02997F-8B6C-4E90-A4DD-79D800459CD3}" name="Colonne9813"/>
    <tableColumn id="9855" xr3:uid="{55771B18-8EAC-4006-B064-851FF4E12F2D}" name="Colonne9814"/>
    <tableColumn id="9856" xr3:uid="{DEE7F3E1-85B3-4D14-BC11-896F728B64B6}" name="Colonne9815"/>
    <tableColumn id="9857" xr3:uid="{9A8925D4-A4F9-400C-8B37-2D742B214D71}" name="Colonne9816"/>
    <tableColumn id="9858" xr3:uid="{805B7553-794F-4265-9E3A-B50F94A8FE38}" name="Colonne9817"/>
    <tableColumn id="9859" xr3:uid="{CF5C917F-C42F-42AB-9628-B30DDFBB4354}" name="Colonne9818"/>
    <tableColumn id="9860" xr3:uid="{8FDEADF0-D17F-42A1-8F02-2B857B59E142}" name="Colonne9819"/>
    <tableColumn id="9861" xr3:uid="{BDFE6BAF-93BA-440C-B713-542E1F0A85F9}" name="Colonne9820"/>
    <tableColumn id="9862" xr3:uid="{64182AC0-D991-4DA2-AC9A-8BB9C6336D72}" name="Colonne9821"/>
    <tableColumn id="9863" xr3:uid="{1E1CDF33-A7E0-46E8-AE79-62C6D2E55E72}" name="Colonne9822"/>
    <tableColumn id="9864" xr3:uid="{A0177AA4-D4D6-4393-AFDB-36CA2EAD85A4}" name="Colonne9823"/>
    <tableColumn id="9865" xr3:uid="{312072D1-4BCA-4483-8EE0-7867A61456A1}" name="Colonne9824"/>
    <tableColumn id="9866" xr3:uid="{22DDF6C1-4997-4780-A697-42C1C2294345}" name="Colonne9825"/>
    <tableColumn id="9867" xr3:uid="{4F553E44-9625-41E9-9C9A-FEB45812A1E3}" name="Colonne9826"/>
    <tableColumn id="9868" xr3:uid="{CA169051-13A9-4DBC-B500-9159B4AD864A}" name="Colonne9827"/>
    <tableColumn id="9869" xr3:uid="{BC89A6D6-FE75-4049-A267-84AB0B11854D}" name="Colonne9828"/>
    <tableColumn id="9870" xr3:uid="{8B014796-C4AC-42B3-A22F-8EDFC6FB80C9}" name="Colonne9829"/>
    <tableColumn id="9871" xr3:uid="{B0A903EB-6C65-439E-8AA0-9B3AB792A833}" name="Colonne9830"/>
    <tableColumn id="9872" xr3:uid="{02656AF7-510F-4AF2-9B95-6558ED261831}" name="Colonne9831"/>
    <tableColumn id="9873" xr3:uid="{FC41B55B-ABD9-4AEE-A4AC-3E47BCE0839B}" name="Colonne9832"/>
    <tableColumn id="9874" xr3:uid="{A7DD352D-F5CA-42D1-A616-51077DDCAAD1}" name="Colonne9833"/>
    <tableColumn id="9875" xr3:uid="{39D3B9E9-EF98-4C2D-9089-A5EA248349AE}" name="Colonne9834"/>
    <tableColumn id="9876" xr3:uid="{40EB6C88-C39A-48B6-9D2A-0E9B42363ADC}" name="Colonne9835"/>
    <tableColumn id="9877" xr3:uid="{61892EAB-267C-435C-B0DF-FFC62AC0C5E9}" name="Colonne9836"/>
    <tableColumn id="9878" xr3:uid="{9355FDCA-8E60-4B95-BB6A-3717EED83B5A}" name="Colonne9837"/>
    <tableColumn id="9879" xr3:uid="{719AE574-BED1-4ABE-8F73-96B4BF158EC2}" name="Colonne9838"/>
    <tableColumn id="9880" xr3:uid="{D10E98DD-4B5B-4606-BDFB-97C57022CAE8}" name="Colonne9839"/>
    <tableColumn id="9881" xr3:uid="{C5A47A8C-A4D4-4E35-8090-A317434674B3}" name="Colonne9840"/>
    <tableColumn id="9882" xr3:uid="{EC19DA8D-FB12-4FEC-B5C9-20EE1ACFB21D}" name="Colonne9841"/>
    <tableColumn id="9883" xr3:uid="{53D2CF07-5F6E-4CFC-AF7B-E58605F2636F}" name="Colonne9842"/>
    <tableColumn id="9884" xr3:uid="{5D0DCD1D-0A33-41C6-932F-D42E8DCAC0F9}" name="Colonne9843"/>
    <tableColumn id="9885" xr3:uid="{71D645F4-23EE-4215-844E-3C4DBDD0B227}" name="Colonne9844"/>
    <tableColumn id="9886" xr3:uid="{DA7D2BA0-AD53-47EA-B3E4-09241C980AD5}" name="Colonne9845"/>
    <tableColumn id="9887" xr3:uid="{6A3F99E8-6889-405D-B8E0-B3DFEE78E69E}" name="Colonne9846"/>
    <tableColumn id="9888" xr3:uid="{2850A8E3-EC83-42C5-B41F-AB331D1DBE5B}" name="Colonne9847"/>
    <tableColumn id="9889" xr3:uid="{8DAA4270-FA7D-4B9C-94D3-A19DDCFF9F02}" name="Colonne9848"/>
    <tableColumn id="9890" xr3:uid="{FC1BB108-642B-4CC1-9E93-AA36931E5C68}" name="Colonne9849"/>
    <tableColumn id="9891" xr3:uid="{F906EF94-9FD7-433B-AD5C-452181A37E43}" name="Colonne9850"/>
    <tableColumn id="9892" xr3:uid="{12E5B7A5-DE0E-41AC-8163-62D2F02B2776}" name="Colonne9851"/>
    <tableColumn id="9893" xr3:uid="{BD0162B1-AE63-47D8-B007-FB3E1E385B05}" name="Colonne9852"/>
    <tableColumn id="9894" xr3:uid="{C2CB870E-F0C0-4079-BB65-5CB825B0A9F8}" name="Colonne9853"/>
    <tableColumn id="9895" xr3:uid="{318BF10D-FDB0-4838-8D69-F073C5DB9309}" name="Colonne9854"/>
    <tableColumn id="9896" xr3:uid="{A532967E-0E07-4F20-B453-1876D9B26F69}" name="Colonne9855"/>
    <tableColumn id="9897" xr3:uid="{6759895F-797F-46C4-ADA1-2D3FC753C5B0}" name="Colonne9856"/>
    <tableColumn id="9898" xr3:uid="{74F170F4-E64E-4B8B-957E-83F28FE7ED4C}" name="Colonne9857"/>
    <tableColumn id="9899" xr3:uid="{4EE83F9F-56C1-4738-9722-7BC5BF894357}" name="Colonne9858"/>
    <tableColumn id="9900" xr3:uid="{A22FF4EF-DB15-4315-80E6-8DBCC9F5C90C}" name="Colonne9859"/>
    <tableColumn id="9901" xr3:uid="{F15BFC17-52DE-40A4-A327-5D1FD4BAFF94}" name="Colonne9860"/>
    <tableColumn id="9902" xr3:uid="{AB525B56-3638-45B1-9B9E-BDFD0A7454B9}" name="Colonne9861"/>
    <tableColumn id="9903" xr3:uid="{16271621-F077-4AF2-9084-2DEFDE232A9B}" name="Colonne9862"/>
    <tableColumn id="9904" xr3:uid="{CDE9B71B-D6EA-45CD-8F39-71ED24E52945}" name="Colonne9863"/>
    <tableColumn id="9905" xr3:uid="{D49DBB04-4339-4B18-B787-FCC87A0438CB}" name="Colonne9864"/>
    <tableColumn id="9906" xr3:uid="{985A1228-F3CD-4A6B-B294-40A977E639F1}" name="Colonne9865"/>
    <tableColumn id="9907" xr3:uid="{B9320760-06AD-4F16-B3A4-666D00B649AE}" name="Colonne9866"/>
    <tableColumn id="9908" xr3:uid="{371D1112-17FD-4702-BF5F-5F7B39B26859}" name="Colonne9867"/>
    <tableColumn id="9909" xr3:uid="{EDDB19C8-DF4A-4FAD-9CA5-144A5DFC7DE6}" name="Colonne9868"/>
    <tableColumn id="9910" xr3:uid="{0989977C-6261-4FE6-9CE8-30B343D04CA5}" name="Colonne9869"/>
    <tableColumn id="9911" xr3:uid="{4C08CE60-64C4-4FE0-90F8-A25557D30A97}" name="Colonne9870"/>
    <tableColumn id="9912" xr3:uid="{381F80AB-A872-4065-AB0C-03FB2D28690C}" name="Colonne9871"/>
    <tableColumn id="9913" xr3:uid="{4A16EA86-7904-46F9-BD3A-86752F77DE41}" name="Colonne9872"/>
    <tableColumn id="9914" xr3:uid="{A2962813-7D35-44C3-BFF6-6FE4D202CF66}" name="Colonne9873"/>
    <tableColumn id="9915" xr3:uid="{19E1CE61-6572-4B8F-B593-706C0EAA36E0}" name="Colonne9874"/>
    <tableColumn id="9916" xr3:uid="{2E89A224-0C28-42E7-BC31-941417F7B63B}" name="Colonne9875"/>
    <tableColumn id="9917" xr3:uid="{567B9562-FAB3-4058-9C12-F6C7764500C6}" name="Colonne9876"/>
    <tableColumn id="9918" xr3:uid="{C25C7416-3299-476D-B031-5C95B84B2A46}" name="Colonne9877"/>
    <tableColumn id="9919" xr3:uid="{4BD1563D-2A11-4B3A-9D59-E9C3E1842B07}" name="Colonne9878"/>
    <tableColumn id="9920" xr3:uid="{A250A295-AB1A-459E-99CC-38D1F0A2EA57}" name="Colonne9879"/>
    <tableColumn id="9921" xr3:uid="{09334B72-6895-4EC1-94C7-88F3A4C61061}" name="Colonne9880"/>
    <tableColumn id="9922" xr3:uid="{72786E97-EF59-4C5B-870E-F5D9159C013D}" name="Colonne9881"/>
    <tableColumn id="9923" xr3:uid="{9126E308-8517-439B-A229-8E75452F09A0}" name="Colonne9882"/>
    <tableColumn id="9924" xr3:uid="{EFA4AC2B-F3D7-4420-A981-8D7A9836E6F7}" name="Colonne9883"/>
    <tableColumn id="9925" xr3:uid="{70A14412-9C44-431C-B199-3067ACDAA99B}" name="Colonne9884"/>
    <tableColumn id="9926" xr3:uid="{9C7C4141-D483-4736-98D7-B413B372F06B}" name="Colonne9885"/>
    <tableColumn id="9927" xr3:uid="{2405DD0D-D535-4107-9945-821B9ED2D7D9}" name="Colonne9886"/>
    <tableColumn id="9928" xr3:uid="{C334DF06-4F0A-40FF-A4C6-427B14F68501}" name="Colonne9887"/>
    <tableColumn id="9929" xr3:uid="{7A9C77D8-80D4-4556-9999-85D83127E741}" name="Colonne9888"/>
    <tableColumn id="9930" xr3:uid="{04EE347A-A32D-4D08-A7B0-2330F72BCA12}" name="Colonne9889"/>
    <tableColumn id="9931" xr3:uid="{740F5A2D-04CD-429D-B089-D33EAA05D3DE}" name="Colonne9890"/>
    <tableColumn id="9932" xr3:uid="{210D912B-1D67-4F77-B027-5B6006DDAEB2}" name="Colonne9891"/>
    <tableColumn id="9933" xr3:uid="{18AD8241-F21C-4844-87ED-DCFA0AA37969}" name="Colonne9892"/>
    <tableColumn id="9934" xr3:uid="{BCED9C59-B11B-4C5A-81A3-ED56D50D9D59}" name="Colonne9893"/>
    <tableColumn id="9935" xr3:uid="{5ED32AF6-A137-4D71-99E3-10A424F24BCC}" name="Colonne9894"/>
    <tableColumn id="9936" xr3:uid="{9F3491AD-1B4F-4621-9420-4AE3D6A2A19B}" name="Colonne9895"/>
    <tableColumn id="9937" xr3:uid="{253B2106-803C-4C9B-97BB-7DE4954438F3}" name="Colonne9896"/>
    <tableColumn id="9938" xr3:uid="{4BEF9B99-059E-4264-AF29-F7A5B26177F3}" name="Colonne9897"/>
    <tableColumn id="9939" xr3:uid="{8FC9D239-FA6C-43D7-871A-B4AB03608A91}" name="Colonne9898"/>
    <tableColumn id="9940" xr3:uid="{44471653-2B1E-4C08-A7D5-9B8B4A24F9F5}" name="Colonne9899"/>
    <tableColumn id="9941" xr3:uid="{429CE00E-1332-44C9-B869-81426DF68FFF}" name="Colonne9900"/>
    <tableColumn id="9942" xr3:uid="{F0882592-4B5A-4966-B767-6EF3AC8B5CF2}" name="Colonne9901"/>
    <tableColumn id="9943" xr3:uid="{010077CF-CFB2-44A8-A802-5BAB498478ED}" name="Colonne9902"/>
    <tableColumn id="9944" xr3:uid="{0F9A84BE-F28E-49B3-ABCC-8CB035840DFB}" name="Colonne9903"/>
    <tableColumn id="9945" xr3:uid="{CD2ACAF3-69BF-4FCA-9E9D-860213FA3819}" name="Colonne9904"/>
    <tableColumn id="9946" xr3:uid="{FC13966B-568A-445F-BA17-B66C48EADD25}" name="Colonne9905"/>
    <tableColumn id="9947" xr3:uid="{6D653E99-23FB-4362-B821-5263453EEA6D}" name="Colonne9906"/>
    <tableColumn id="9948" xr3:uid="{B4F88E21-503E-4589-9CA4-8457DEED7542}" name="Colonne9907"/>
    <tableColumn id="9949" xr3:uid="{16E1A316-4908-4C9E-9E31-74E5B0123FDE}" name="Colonne9908"/>
    <tableColumn id="9950" xr3:uid="{D1A400A9-4D1A-4AAA-81A5-62438F036148}" name="Colonne9909"/>
    <tableColumn id="9951" xr3:uid="{51A11F77-1397-4FC9-8608-7FEADBCDB1C1}" name="Colonne9910"/>
    <tableColumn id="9952" xr3:uid="{5298BA05-E57D-4662-AC18-CAA968BC1418}" name="Colonne9911"/>
    <tableColumn id="9953" xr3:uid="{29C6D601-D8E6-4D01-BCDB-D49FF5DFBB78}" name="Colonne9912"/>
    <tableColumn id="9954" xr3:uid="{107FD07E-B949-46AD-B9ED-BA225BB2F128}" name="Colonne9913"/>
    <tableColumn id="9955" xr3:uid="{68159F0B-4BE5-4DDF-98EB-FE39A03A83F0}" name="Colonne9914"/>
    <tableColumn id="9956" xr3:uid="{B7333C17-F0A8-40CB-A689-E6F818B9552B}" name="Colonne9915"/>
    <tableColumn id="9957" xr3:uid="{F86483B6-6FCE-44E9-A233-B3ED20058F0F}" name="Colonne9916"/>
    <tableColumn id="9958" xr3:uid="{9F378814-6D5F-42C0-A93D-4DD4660C435A}" name="Colonne9917"/>
    <tableColumn id="9959" xr3:uid="{92D15C09-DE07-446C-9EFD-A943A8427190}" name="Colonne9918"/>
    <tableColumn id="9960" xr3:uid="{2BBC5C9E-B01B-488F-9B95-533722F1804D}" name="Colonne9919"/>
    <tableColumn id="9961" xr3:uid="{572F2FE0-6FA7-4272-84DC-9C10EC0387F8}" name="Colonne9920"/>
    <tableColumn id="9962" xr3:uid="{E7BF59F1-DFC2-487C-A2B4-44451E488338}" name="Colonne9921"/>
    <tableColumn id="9963" xr3:uid="{80BFC0C2-B37A-4197-9E25-F396B58F3267}" name="Colonne9922"/>
    <tableColumn id="9964" xr3:uid="{9915E0DE-F552-4CCA-B9CB-BF76D09BFE00}" name="Colonne9923"/>
    <tableColumn id="9965" xr3:uid="{43096C66-79DB-4723-B4CC-EE7C3BC64AC5}" name="Colonne9924"/>
    <tableColumn id="9966" xr3:uid="{BFF2096D-AA24-4B99-B169-04CB0DB0D3BE}" name="Colonne9925"/>
    <tableColumn id="9967" xr3:uid="{EB73635E-8930-4716-8F7D-2CC984807923}" name="Colonne9926"/>
    <tableColumn id="9968" xr3:uid="{ADBEAC38-20D9-48B7-8162-4051553CF369}" name="Colonne9927"/>
    <tableColumn id="9969" xr3:uid="{8E8AADF2-ACCC-477E-AAD5-24DEC2220852}" name="Colonne9928"/>
    <tableColumn id="9970" xr3:uid="{58890B22-6D68-4C2B-A942-ED908E639975}" name="Colonne9929"/>
    <tableColumn id="9971" xr3:uid="{2C46E3CB-2E81-40D1-9D15-2F82D5FC37FE}" name="Colonne9930"/>
    <tableColumn id="9972" xr3:uid="{A3582B6F-E45D-4A8B-AC4D-7E39B8EC31C9}" name="Colonne9931"/>
    <tableColumn id="9973" xr3:uid="{2CD0055F-797D-4120-93CC-E000C2B3CCC2}" name="Colonne9932"/>
    <tableColumn id="9974" xr3:uid="{527D1FA3-D73A-4050-A3AC-0257D379BAE3}" name="Colonne9933"/>
    <tableColumn id="9975" xr3:uid="{8E87835E-49FD-49D9-919B-20349E2EE1FA}" name="Colonne9934"/>
    <tableColumn id="9976" xr3:uid="{7AF828AB-35F9-4B77-8BC0-A618D2F37A09}" name="Colonne9935"/>
    <tableColumn id="9977" xr3:uid="{6B84CB9A-5DFA-4E77-B66B-99ABD7B9CC92}" name="Colonne9936"/>
    <tableColumn id="9978" xr3:uid="{E9672B7D-30A2-419D-B1D4-FE3F8C3A42E6}" name="Colonne9937"/>
    <tableColumn id="9979" xr3:uid="{F14F6B31-67B9-4F78-B694-36212FE8FD70}" name="Colonne9938"/>
    <tableColumn id="9980" xr3:uid="{A01994E0-B077-47F5-BB23-5B4FC388C7EA}" name="Colonne9939"/>
    <tableColumn id="9981" xr3:uid="{E0CA0DD5-5065-4BF6-BE64-22074E663C1E}" name="Colonne9940"/>
    <tableColumn id="9982" xr3:uid="{1E7F798E-94DA-4055-9C21-CFB94D2CF206}" name="Colonne9941"/>
    <tableColumn id="9983" xr3:uid="{29E79ED1-EA8C-4213-88C4-EC5526551B7B}" name="Colonne9942"/>
    <tableColumn id="9984" xr3:uid="{D088DE62-A1D3-4E74-AD21-4445F19A9B4B}" name="Colonne9943"/>
    <tableColumn id="9985" xr3:uid="{63E838A6-BA66-4D2D-85E9-A492D1EE7E35}" name="Colonne9944"/>
    <tableColumn id="9986" xr3:uid="{457F31AD-68AE-4F40-A033-2BA21EFC507F}" name="Colonne9945"/>
    <tableColumn id="9987" xr3:uid="{3DD4D766-F30A-4190-AECA-B4CA93CA362E}" name="Colonne9946"/>
    <tableColumn id="9988" xr3:uid="{1CED04D0-F851-4AFE-8BE7-A95DB127C7A4}" name="Colonne9947"/>
    <tableColumn id="9989" xr3:uid="{D2E4C14E-1915-4B7B-8E76-B61AF4CA88AA}" name="Colonne9948"/>
    <tableColumn id="9990" xr3:uid="{C36601C2-E217-4E14-B127-175A7F984FC4}" name="Colonne9949"/>
    <tableColumn id="9991" xr3:uid="{5D94D41B-4098-490A-B833-D5782E0CF08A}" name="Colonne9950"/>
    <tableColumn id="9992" xr3:uid="{E2BAB373-1DBB-4068-8478-171B7D003721}" name="Colonne9951"/>
    <tableColumn id="9993" xr3:uid="{0F5392E4-4FEC-48DE-87D2-5D8E32B70974}" name="Colonne9952"/>
    <tableColumn id="9994" xr3:uid="{28C6F815-9403-49B9-8661-0D615B68F83F}" name="Colonne9953"/>
    <tableColumn id="9995" xr3:uid="{9128A8BE-419D-4FF3-B631-91438DADECDA}" name="Colonne9954"/>
    <tableColumn id="9996" xr3:uid="{178D5BFD-158E-4DCE-8690-377EE2D2CC9D}" name="Colonne9955"/>
    <tableColumn id="9997" xr3:uid="{1BC14F6C-5133-459A-9DFB-89B4C8E716DA}" name="Colonne9956"/>
    <tableColumn id="9998" xr3:uid="{DCE85358-B83F-4477-9940-695375FB27B4}" name="Colonne9957"/>
    <tableColumn id="9999" xr3:uid="{067DB667-DEC8-4182-9A0D-CDCAB6C6C7BA}" name="Colonne9958"/>
    <tableColumn id="10000" xr3:uid="{268FBD08-7CFE-4610-AC6C-C0F63C8E8515}" name="Colonne9959"/>
    <tableColumn id="10001" xr3:uid="{AA385262-93A7-4553-AD8B-380360774C84}" name="Colonne9960"/>
    <tableColumn id="10002" xr3:uid="{90A75D04-9700-49FE-AA16-ADB72BC5130B}" name="Colonne9961"/>
    <tableColumn id="10003" xr3:uid="{00C93ACB-22B8-4B5C-AC4A-43D2EE905FA8}" name="Colonne9962"/>
    <tableColumn id="10004" xr3:uid="{C19C5F27-452D-4E99-BE2E-84FFBCDE5019}" name="Colonne9963"/>
    <tableColumn id="10005" xr3:uid="{CB59C88A-32DF-43D0-8374-DD818B8C1ECD}" name="Colonne9964"/>
    <tableColumn id="10006" xr3:uid="{51F0ED40-16EB-47F7-B760-559AAD4CD628}" name="Colonne9965"/>
    <tableColumn id="10007" xr3:uid="{6DE3F68E-5E2E-44CF-AF52-78046FB3D577}" name="Colonne9966"/>
    <tableColumn id="10008" xr3:uid="{4F7AEE0C-B849-4AA9-AB7E-375A14107295}" name="Colonne9967"/>
    <tableColumn id="10009" xr3:uid="{E36B04B0-42F2-41A9-B2DA-B1E54554DE3F}" name="Colonne9968"/>
    <tableColumn id="10010" xr3:uid="{70679490-A4E6-4855-AF93-52A778D8D36F}" name="Colonne9969"/>
    <tableColumn id="10011" xr3:uid="{FE64F067-1F9E-4DB1-AF32-1B2C10A8D9C1}" name="Colonne9970"/>
    <tableColumn id="10012" xr3:uid="{5D567BED-7FEA-4EB5-92F8-3D2384B02543}" name="Colonne9971"/>
    <tableColumn id="10013" xr3:uid="{7BF0B7AD-635C-468B-827D-EC49C6063FC4}" name="Colonne9972"/>
    <tableColumn id="10014" xr3:uid="{F7EFF5C2-5AC8-461B-81B8-B42531B67413}" name="Colonne9973"/>
    <tableColumn id="10015" xr3:uid="{ABEDD823-2278-43E0-9AC5-48E7ED8749A6}" name="Colonne9974"/>
    <tableColumn id="10016" xr3:uid="{702DBB34-5ED5-425A-8D47-49318804EB97}" name="Colonne9975"/>
    <tableColumn id="10017" xr3:uid="{79E8359C-190D-406E-842C-0A1672A79E04}" name="Colonne9976"/>
    <tableColumn id="10018" xr3:uid="{D11EC43B-9621-484F-A09B-87A37A4A445E}" name="Colonne9977"/>
    <tableColumn id="10019" xr3:uid="{719ABF93-D34E-4203-9ABB-7106F4680108}" name="Colonne9978"/>
    <tableColumn id="10020" xr3:uid="{032B7DA4-A697-4711-918E-4FAA4AC8F5E9}" name="Colonne9979"/>
    <tableColumn id="10021" xr3:uid="{75DC2D65-08DE-438F-959E-2F08F12CB981}" name="Colonne9980"/>
    <tableColumn id="10022" xr3:uid="{7B6D476D-94AB-43E7-BF86-601F77BF1B43}" name="Colonne9981"/>
    <tableColumn id="10023" xr3:uid="{1B2B6547-1CA4-4F26-8617-6173BF6330AC}" name="Colonne9982"/>
    <tableColumn id="10024" xr3:uid="{10CE773A-037D-4CEA-A611-F79F736DF606}" name="Colonne9983"/>
    <tableColumn id="10025" xr3:uid="{049C6277-45CD-4978-BB95-2B80221BAA40}" name="Colonne9984"/>
    <tableColumn id="10026" xr3:uid="{ABDA724D-6513-4597-B8F7-E5C39209A837}" name="Colonne9985"/>
    <tableColumn id="10027" xr3:uid="{652C1738-336D-48E4-908E-CDF021B50BE3}" name="Colonne9986"/>
    <tableColumn id="10028" xr3:uid="{87BCFB4B-A3D9-4810-9C34-9FC29519D403}" name="Colonne9987"/>
    <tableColumn id="10029" xr3:uid="{23FFD51A-A922-4A06-8FA4-74CDCF33A518}" name="Colonne9988"/>
    <tableColumn id="10030" xr3:uid="{6C391484-5DC5-4C5B-82E9-3F48C66C5423}" name="Colonne9989"/>
    <tableColumn id="10031" xr3:uid="{5FF31A4E-51BD-4D36-B1C0-EABD83D07A57}" name="Colonne9990"/>
    <tableColumn id="10032" xr3:uid="{A9B21440-6075-47AB-ADAD-6E43C7CC3B53}" name="Colonne9991"/>
    <tableColumn id="10033" xr3:uid="{A72757E7-118B-49E6-8DD8-882EC80BE201}" name="Colonne9992"/>
    <tableColumn id="10034" xr3:uid="{A145AF7E-2808-496D-BD51-C86EDCB810D4}" name="Colonne9993"/>
    <tableColumn id="10035" xr3:uid="{AD8D6E43-BDE8-469E-AE23-A9B03072621C}" name="Colonne9994"/>
    <tableColumn id="10036" xr3:uid="{2B947B7E-C62B-407A-8197-543C673EE9A4}" name="Colonne9995"/>
    <tableColumn id="10037" xr3:uid="{0845D75C-F475-49A5-8988-A1727A659ED1}" name="Colonne9996"/>
    <tableColumn id="10038" xr3:uid="{21A39774-1D69-4DE0-AA09-8C854C079ED3}" name="Colonne9997"/>
    <tableColumn id="10039" xr3:uid="{FAEA20C8-BF4C-4D54-9DE6-25CF806BA6D2}" name="Colonne9998"/>
    <tableColumn id="10040" xr3:uid="{B16F1B98-6F77-45D2-B1E9-2D97E7A0D3DD}" name="Colonne9999"/>
    <tableColumn id="10041" xr3:uid="{1C046BEA-FA1A-4D1E-9D0D-BF141B5218DA}" name="Colonne10000"/>
    <tableColumn id="10042" xr3:uid="{CE40DB32-BD69-4E55-B964-CB2642A20225}" name="Colonne10001"/>
    <tableColumn id="10043" xr3:uid="{5B1B9451-807E-4F98-814B-1C17DF793843}" name="Colonne10002"/>
    <tableColumn id="10044" xr3:uid="{FDD7E113-6A39-427C-8C4B-0BEC3E4C1BEF}" name="Colonne10003"/>
    <tableColumn id="10045" xr3:uid="{E1399BED-C96F-4DBE-B63F-F7BA52568152}" name="Colonne10004"/>
    <tableColumn id="10046" xr3:uid="{2B94E83F-6B4B-4986-A506-60CC01D801B7}" name="Colonne10005"/>
    <tableColumn id="10047" xr3:uid="{F1775BEA-9D70-4685-9D69-9758EFFC1AAA}" name="Colonne10006"/>
    <tableColumn id="10048" xr3:uid="{32A19A23-2736-4AD3-A5F7-3AC02BEEA3A2}" name="Colonne10007"/>
    <tableColumn id="10049" xr3:uid="{9D9CF748-006F-420B-91F5-92ECCB637A9C}" name="Colonne10008"/>
    <tableColumn id="10050" xr3:uid="{8492FF3A-A677-44E6-9630-8C7C34149945}" name="Colonne10009"/>
    <tableColumn id="10051" xr3:uid="{D5B8E8F7-2068-4648-916B-942CBBE5D102}" name="Colonne10010"/>
    <tableColumn id="10052" xr3:uid="{6D37A99B-1C76-4790-B573-C584C02B60D7}" name="Colonne10011"/>
    <tableColumn id="10053" xr3:uid="{C0A6DABE-16F7-4A32-B871-39AC740548DB}" name="Colonne10012"/>
    <tableColumn id="10054" xr3:uid="{ECB11B2D-0B5A-411E-BD94-B5F17C8126FE}" name="Colonne10013"/>
    <tableColumn id="10055" xr3:uid="{8D98C5E3-C492-4542-B4FA-93737D88D6B7}" name="Colonne10014"/>
    <tableColumn id="10056" xr3:uid="{7221B566-7087-4E33-A0EC-74F446B157A9}" name="Colonne10015"/>
    <tableColumn id="10057" xr3:uid="{1F3FFF54-63E1-45FC-83D5-68D1CAB7E2AC}" name="Colonne10016"/>
    <tableColumn id="10058" xr3:uid="{583CB60D-1E01-4FBC-9A54-BB05C15FD1DF}" name="Colonne10017"/>
    <tableColumn id="10059" xr3:uid="{3D4AEAC6-CD81-4007-9C70-EA20AD8248C4}" name="Colonne10018"/>
    <tableColumn id="10060" xr3:uid="{1DBD7EFE-AE0E-4BE4-9EA4-FCEBA85132E4}" name="Colonne10019"/>
    <tableColumn id="10061" xr3:uid="{5E4CA5F5-8B76-4CFA-9567-E2E62679FD82}" name="Colonne10020"/>
    <tableColumn id="10062" xr3:uid="{A407C1D1-E07B-49B8-8A4B-73A8592424D4}" name="Colonne10021"/>
    <tableColumn id="10063" xr3:uid="{0BB583C0-1000-48A6-9D58-0DCFE40D0B54}" name="Colonne10022"/>
    <tableColumn id="10064" xr3:uid="{EAC09592-3C2C-4FF4-BF5D-2AAE14DD42E5}" name="Colonne10023"/>
    <tableColumn id="10065" xr3:uid="{7D190C04-F7C4-49A3-ADEC-135116169474}" name="Colonne10024"/>
    <tableColumn id="10066" xr3:uid="{BD8DECF7-D1A7-4381-B3FE-B8025C2E7AFC}" name="Colonne10025"/>
    <tableColumn id="10067" xr3:uid="{EB339780-2287-4727-A2A1-F68475469CA2}" name="Colonne10026"/>
    <tableColumn id="10068" xr3:uid="{1E424762-BC9C-44A3-9FF9-5597E407FEB4}" name="Colonne10027"/>
    <tableColumn id="10069" xr3:uid="{4EA92E49-64D0-405F-B4C3-E6DD01E76915}" name="Colonne10028"/>
    <tableColumn id="10070" xr3:uid="{4A326B93-50AE-445E-B95E-AF1E3D0F6C40}" name="Colonne10029"/>
    <tableColumn id="10071" xr3:uid="{16CAE03E-098B-4708-9002-807A3DB24477}" name="Colonne10030"/>
    <tableColumn id="10072" xr3:uid="{9F57C271-EC26-455A-A898-728FB5966237}" name="Colonne10031"/>
    <tableColumn id="10073" xr3:uid="{F3C79DB7-0850-4CA6-BA2B-ECA12A1BF34B}" name="Colonne10032"/>
    <tableColumn id="10074" xr3:uid="{5113EB56-4C15-4147-962D-F16C1E700081}" name="Colonne10033"/>
    <tableColumn id="10075" xr3:uid="{2E9D67D0-51A2-47C5-B397-249C96F180D9}" name="Colonne10034"/>
    <tableColumn id="10076" xr3:uid="{2C31B0D3-CE3F-447D-90F1-288E1CAF9896}" name="Colonne10035"/>
    <tableColumn id="10077" xr3:uid="{621F9D40-4192-45D7-8397-4846CF631BCD}" name="Colonne10036"/>
    <tableColumn id="10078" xr3:uid="{64C60890-1866-4BAC-B224-863561243A81}" name="Colonne10037"/>
    <tableColumn id="10079" xr3:uid="{E68DA576-F1CF-43BE-A940-42868F6E148C}" name="Colonne10038"/>
    <tableColumn id="10080" xr3:uid="{BE414088-4321-4512-BD9D-25ECEBF49E1D}" name="Colonne10039"/>
    <tableColumn id="10081" xr3:uid="{CC82EC92-B609-40B2-91D9-066A99B2C4AF}" name="Colonne10040"/>
    <tableColumn id="10082" xr3:uid="{B2BC3F24-307E-4725-BA6F-2CCB2EDC238F}" name="Colonne10041"/>
    <tableColumn id="10083" xr3:uid="{BEF71805-D767-4A50-899B-40C16A0A56A4}" name="Colonne10042"/>
    <tableColumn id="10084" xr3:uid="{B6B7869F-A4A1-4F25-9590-D1FC912D83B8}" name="Colonne10043"/>
    <tableColumn id="10085" xr3:uid="{4F9AEE17-2AF9-4563-B9A1-20C378D448B8}" name="Colonne10044"/>
    <tableColumn id="10086" xr3:uid="{491BF522-2965-4BD6-9B6B-47CE2BA33AAC}" name="Colonne10045"/>
    <tableColumn id="10087" xr3:uid="{23B95B2E-A097-44DF-9FAF-2D2BE4C903C3}" name="Colonne10046"/>
    <tableColumn id="10088" xr3:uid="{CE81D1D4-C65B-4337-915C-5EDD9FDB2111}" name="Colonne10047"/>
    <tableColumn id="10089" xr3:uid="{43692A47-D8B5-4F48-A97D-5E217CDD3E24}" name="Colonne10048"/>
    <tableColumn id="10090" xr3:uid="{CAC78F15-FE52-4E82-A4B4-4B7B0E0EAC7F}" name="Colonne10049"/>
    <tableColumn id="10091" xr3:uid="{B4958FC8-48F8-48BE-A32B-34879F566D03}" name="Colonne10050"/>
    <tableColumn id="10092" xr3:uid="{6DA0F47B-C096-46FD-89D9-F594E96BB2F3}" name="Colonne10051"/>
    <tableColumn id="10093" xr3:uid="{DBF5597F-B2C3-4B5D-B92B-6CA13451BC33}" name="Colonne10052"/>
    <tableColumn id="10094" xr3:uid="{968CDB6D-E04C-42D4-B95C-AB583B0A04F4}" name="Colonne10053"/>
    <tableColumn id="10095" xr3:uid="{53E38799-4680-4300-AA89-9A7B726B0106}" name="Colonne10054"/>
    <tableColumn id="10096" xr3:uid="{DB5C3E40-8B9E-4446-ACEA-7AA89C7FED03}" name="Colonne10055"/>
    <tableColumn id="10097" xr3:uid="{32F6850A-88C0-43EE-B92D-65EE4C8D9339}" name="Colonne10056"/>
    <tableColumn id="10098" xr3:uid="{546D6221-C323-40D7-A8BF-E08B31494066}" name="Colonne10057"/>
    <tableColumn id="10099" xr3:uid="{693F15A7-CB3F-42D0-84BB-19C56C45BD10}" name="Colonne10058"/>
    <tableColumn id="10100" xr3:uid="{07B1FA88-BF1D-4A1E-BEB8-8DF01FDF713C}" name="Colonne10059"/>
    <tableColumn id="10101" xr3:uid="{09ADA8B8-6A3B-4F1F-912A-B699F987A845}" name="Colonne10060"/>
    <tableColumn id="10102" xr3:uid="{F7128018-7214-430E-A7AD-93B69131ED66}" name="Colonne10061"/>
    <tableColumn id="10103" xr3:uid="{EFDFD489-2F38-4688-9E02-E75813A9A734}" name="Colonne10062"/>
    <tableColumn id="10104" xr3:uid="{DEA50C41-8024-4D9C-87E4-D3A6672CD0C5}" name="Colonne10063"/>
    <tableColumn id="10105" xr3:uid="{CA028695-CD8B-4624-9629-4F9003CC22A5}" name="Colonne10064"/>
    <tableColumn id="10106" xr3:uid="{175F145D-32E3-4491-B73F-F66094E44481}" name="Colonne10065"/>
    <tableColumn id="10107" xr3:uid="{DEAB5C2D-E5B8-4614-B70F-1805CDFBC9BA}" name="Colonne10066"/>
    <tableColumn id="10108" xr3:uid="{5A231484-FD26-4345-95FC-7EA3589D7389}" name="Colonne10067"/>
    <tableColumn id="10109" xr3:uid="{8C1B373A-67AB-467C-80DC-7CABDECBBE88}" name="Colonne10068"/>
    <tableColumn id="10110" xr3:uid="{D10AE4D5-C54E-4301-A5AB-4F2DB8855FC8}" name="Colonne10069"/>
    <tableColumn id="10111" xr3:uid="{C21EA750-C892-40BD-856D-BFFEDF49C702}" name="Colonne10070"/>
    <tableColumn id="10112" xr3:uid="{7EE3D20C-8662-4279-AB41-FBCE7ECC8520}" name="Colonne10071"/>
    <tableColumn id="10113" xr3:uid="{CDFD09B3-B780-4D28-BCC1-524800064186}" name="Colonne10072"/>
    <tableColumn id="10114" xr3:uid="{B5281F04-C8C8-471E-A8BB-C0E23B4EE1F8}" name="Colonne10073"/>
    <tableColumn id="10115" xr3:uid="{35F8D6AD-5107-43F3-BDC6-B731DD9D7F59}" name="Colonne10074"/>
    <tableColumn id="10116" xr3:uid="{8E964597-9DEB-4ADF-8EF0-CF1004F2D4F3}" name="Colonne10075"/>
    <tableColumn id="10117" xr3:uid="{E2E97877-0E33-4DA7-A5C3-F77BDEFAF847}" name="Colonne10076"/>
    <tableColumn id="10118" xr3:uid="{E668A2E4-2D6D-441A-AA54-D87D22DDFD31}" name="Colonne10077"/>
    <tableColumn id="10119" xr3:uid="{E1F89AE7-8BCA-4AB3-8278-672B866221DF}" name="Colonne10078"/>
    <tableColumn id="10120" xr3:uid="{C02929FD-3179-4D00-B452-B73E22F44486}" name="Colonne10079"/>
    <tableColumn id="10121" xr3:uid="{A68C6811-93E8-438F-B738-18BB1D5F68A4}" name="Colonne10080"/>
    <tableColumn id="10122" xr3:uid="{126A25EE-D522-488B-AE73-80E54E51D3B9}" name="Colonne10081"/>
    <tableColumn id="10123" xr3:uid="{360C1E57-DDE7-45EA-B7CA-52FC406E3BBC}" name="Colonne10082"/>
    <tableColumn id="10124" xr3:uid="{FC871E38-95CF-41D6-84D5-21F9D22ED88F}" name="Colonne10083"/>
    <tableColumn id="10125" xr3:uid="{FB7411F8-9A5C-423B-B266-32D73EDE65FC}" name="Colonne10084"/>
    <tableColumn id="10126" xr3:uid="{30EA2735-A75A-4153-8A1B-F69BF08A7AD3}" name="Colonne10085"/>
    <tableColumn id="10127" xr3:uid="{D80307A1-73D1-4B55-B7BE-17D94D7E34FF}" name="Colonne10086"/>
    <tableColumn id="10128" xr3:uid="{2CB01565-0113-416D-9F64-77153A63D5D0}" name="Colonne10087"/>
    <tableColumn id="10129" xr3:uid="{F42B92BD-2B7A-41ED-94D1-969C4AF5FBA3}" name="Colonne10088"/>
    <tableColumn id="10130" xr3:uid="{8DA0E4C3-CC84-47BA-B499-35CD1630F300}" name="Colonne10089"/>
    <tableColumn id="10131" xr3:uid="{A149B5D3-0936-48E4-9EE6-43D5FF1C4307}" name="Colonne10090"/>
    <tableColumn id="10132" xr3:uid="{74B85584-06F3-4EDC-AA6D-08E534D91679}" name="Colonne10091"/>
    <tableColumn id="10133" xr3:uid="{15017D54-E35C-4F82-86DE-58C8C9A03A4C}" name="Colonne10092"/>
    <tableColumn id="10134" xr3:uid="{53074B10-A402-42E0-8D9B-79B725038560}" name="Colonne10093"/>
    <tableColumn id="10135" xr3:uid="{0352EA6C-27A3-40EB-BD10-321470449BDF}" name="Colonne10094"/>
    <tableColumn id="10136" xr3:uid="{52BB8966-3A3A-4F60-BD89-414B1CF5C8A6}" name="Colonne10095"/>
    <tableColumn id="10137" xr3:uid="{B014B2E8-061B-4D4B-B27A-0BC764DC7847}" name="Colonne10096"/>
    <tableColumn id="10138" xr3:uid="{DF5C8DD9-8425-4068-B8DA-5C51BAA94EB1}" name="Colonne10097"/>
    <tableColumn id="10139" xr3:uid="{E8465BE5-993E-446A-909E-CB9F7E3E22AC}" name="Colonne10098"/>
    <tableColumn id="10140" xr3:uid="{5978BE9B-C9BA-4EBD-BA03-A28822DEFDB5}" name="Colonne10099"/>
    <tableColumn id="10141" xr3:uid="{660D384A-5779-438C-8895-071ADD540517}" name="Colonne10100"/>
    <tableColumn id="10142" xr3:uid="{314ED0F6-7F95-4BF8-ACBA-412806117023}" name="Colonne10101"/>
    <tableColumn id="10143" xr3:uid="{A49D1592-7F07-4320-917B-2FE9E2B5995A}" name="Colonne10102"/>
    <tableColumn id="10144" xr3:uid="{90974610-41C3-47B3-A91D-FBED183E66EE}" name="Colonne10103"/>
    <tableColumn id="10145" xr3:uid="{E5190E47-416D-4C3E-A66E-CD94A5121C91}" name="Colonne10104"/>
    <tableColumn id="10146" xr3:uid="{C220387E-CC2A-42E7-8677-A18A215AC892}" name="Colonne10105"/>
    <tableColumn id="10147" xr3:uid="{024E6D0E-5E99-46B9-9869-ECC0E86600DD}" name="Colonne10106"/>
    <tableColumn id="10148" xr3:uid="{94E34B13-5442-49FD-B8D0-7C43527AA16E}" name="Colonne10107"/>
    <tableColumn id="10149" xr3:uid="{63BB8774-9AA9-4626-B48B-9D80DC80A135}" name="Colonne10108"/>
    <tableColumn id="10150" xr3:uid="{B39D7543-C370-40FE-B82C-7FAC9CC1D201}" name="Colonne10109"/>
    <tableColumn id="10151" xr3:uid="{EB423BE0-0626-45BF-AB59-D51EB15E7634}" name="Colonne10110"/>
    <tableColumn id="10152" xr3:uid="{59C28AE4-5B80-4939-A414-E6EFE6EC62CC}" name="Colonne10111"/>
    <tableColumn id="10153" xr3:uid="{A924C91F-74AD-40A8-B21B-DDC5A4A52324}" name="Colonne10112"/>
    <tableColumn id="10154" xr3:uid="{9D734CAB-0F94-4C2F-AFB6-5FFDFCA9E684}" name="Colonne10113"/>
    <tableColumn id="10155" xr3:uid="{E23547EE-DFE8-4E4A-8693-287134261D95}" name="Colonne10114"/>
    <tableColumn id="10156" xr3:uid="{5D8F9B73-D812-47BF-B193-FB4BD3216132}" name="Colonne10115"/>
    <tableColumn id="10157" xr3:uid="{C1576DAE-334D-4F47-AF05-98AA997E42FA}" name="Colonne10116"/>
    <tableColumn id="10158" xr3:uid="{D6FA66CC-1381-49B8-8C0A-3904F3DAEEBB}" name="Colonne10117"/>
    <tableColumn id="10159" xr3:uid="{E83DF3EE-B31F-42EA-A40D-8E207EF018B1}" name="Colonne10118"/>
    <tableColumn id="10160" xr3:uid="{2BF2A9F4-DC42-4700-AE0B-E96B2EB347B6}" name="Colonne10119"/>
    <tableColumn id="10161" xr3:uid="{49F2F0B5-2631-4EF1-96C0-A51DEBD4CE44}" name="Colonne10120"/>
    <tableColumn id="10162" xr3:uid="{0F8A006F-6CCB-42C6-946C-244F7670A3DB}" name="Colonne10121"/>
    <tableColumn id="10163" xr3:uid="{FD065D55-7863-46A4-8BD4-8F45AB987454}" name="Colonne10122"/>
    <tableColumn id="10164" xr3:uid="{6F5C4429-8AF9-49E0-BB56-0A93E59AA71B}" name="Colonne10123"/>
    <tableColumn id="10165" xr3:uid="{13D7C78F-20EE-4BEF-9929-AD6A180CE847}" name="Colonne10124"/>
    <tableColumn id="10166" xr3:uid="{780CFE6C-3386-41A3-873D-F11E7DC62233}" name="Colonne10125"/>
    <tableColumn id="10167" xr3:uid="{63BACBB4-02EB-4C9E-9F2F-2F86189DAAE9}" name="Colonne10126"/>
    <tableColumn id="10168" xr3:uid="{DA95D95E-FE85-441A-8548-5FD62BA6FEC6}" name="Colonne10127"/>
    <tableColumn id="10169" xr3:uid="{BCED2ECA-B9EF-4340-90BC-492953E7FEDF}" name="Colonne10128"/>
    <tableColumn id="10170" xr3:uid="{8600D3B5-571A-42AE-A126-C9D8C6CB4822}" name="Colonne10129"/>
    <tableColumn id="10171" xr3:uid="{9873E108-9DF6-4F68-95C0-86B9E45D7A2F}" name="Colonne10130"/>
    <tableColumn id="10172" xr3:uid="{6773679E-6F42-43B6-9007-D32DCB172749}" name="Colonne10131"/>
    <tableColumn id="10173" xr3:uid="{12622D64-FC9F-44F1-8863-B91B2323B77D}" name="Colonne10132"/>
    <tableColumn id="10174" xr3:uid="{99A57514-BED2-436B-B09E-B45B17FAAC7F}" name="Colonne10133"/>
    <tableColumn id="10175" xr3:uid="{AAFA78F7-4C68-41E0-AEDE-51D5558761FC}" name="Colonne10134"/>
    <tableColumn id="10176" xr3:uid="{75C24E5E-DF37-443E-AD11-CB55B2067F43}" name="Colonne10135"/>
    <tableColumn id="10177" xr3:uid="{DDFDAD38-861D-46DC-B117-045D3D4750A3}" name="Colonne10136"/>
    <tableColumn id="10178" xr3:uid="{C33393F2-09C4-4A0A-94D6-513DE8B468D1}" name="Colonne10137"/>
    <tableColumn id="10179" xr3:uid="{5180DB4D-1E40-4E16-8035-4E57E0E543E0}" name="Colonne10138"/>
    <tableColumn id="10180" xr3:uid="{B73E9185-A902-4460-BC29-25F367A58C36}" name="Colonne10139"/>
    <tableColumn id="10181" xr3:uid="{FEE47E7D-5D45-4F51-BBC1-C8E2F4633800}" name="Colonne10140"/>
    <tableColumn id="10182" xr3:uid="{B7C3CB0A-9D30-4CA1-8989-D121AACA03A0}" name="Colonne10141"/>
    <tableColumn id="10183" xr3:uid="{58FD1F92-E7AA-4055-8E6B-A5BD9A1A6808}" name="Colonne10142"/>
    <tableColumn id="10184" xr3:uid="{1884DE3A-B91E-4130-AB14-B85E683375F7}" name="Colonne10143"/>
    <tableColumn id="10185" xr3:uid="{3D301A0B-8F34-4577-BCFB-9D02E75D3C88}" name="Colonne10144"/>
    <tableColumn id="10186" xr3:uid="{F7A74CB6-C70E-411C-8FA2-8492AF0D5A42}" name="Colonne10145"/>
    <tableColumn id="10187" xr3:uid="{94ED65CC-9E50-4EA0-A0CD-039A5E9C5B8D}" name="Colonne10146"/>
    <tableColumn id="10188" xr3:uid="{06BD0E28-614D-4458-9BF0-25439A9E5CD8}" name="Colonne10147"/>
    <tableColumn id="10189" xr3:uid="{AE2915D8-2050-4B67-8C01-E2AC7B165084}" name="Colonne10148"/>
    <tableColumn id="10190" xr3:uid="{C4BF966A-5148-4AE7-912B-8E4D7E501303}" name="Colonne10149"/>
    <tableColumn id="10191" xr3:uid="{93FE0CDD-C03A-4879-BCF5-E6001B8FE0CF}" name="Colonne10150"/>
    <tableColumn id="10192" xr3:uid="{79E52FBA-98D9-4C4C-980B-C517B6D72186}" name="Colonne10151"/>
    <tableColumn id="10193" xr3:uid="{20FDCEDD-4274-45BB-B104-45B0C1F967DC}" name="Colonne10152"/>
    <tableColumn id="10194" xr3:uid="{46D2B7DF-0A0B-43AA-9702-D31878FE5784}" name="Colonne10153"/>
    <tableColumn id="10195" xr3:uid="{C8B8E702-26F5-4931-A1CA-C5D8485A1AAF}" name="Colonne10154"/>
    <tableColumn id="10196" xr3:uid="{AA624F97-13FA-4C09-B07B-24B8928FF977}" name="Colonne10155"/>
    <tableColumn id="10197" xr3:uid="{1ACF94BE-7704-4002-B124-B6089F50A02D}" name="Colonne10156"/>
    <tableColumn id="10198" xr3:uid="{4CCFC1CE-4F40-4DD5-8022-33675522CE2C}" name="Colonne10157"/>
    <tableColumn id="10199" xr3:uid="{5BCE5CBA-97EC-49EE-97B4-0EE733024930}" name="Colonne10158"/>
    <tableColumn id="10200" xr3:uid="{F1E1368C-56AF-4B3A-9653-EA0AADD7D357}" name="Colonne10159"/>
    <tableColumn id="10201" xr3:uid="{93FD5815-C5C0-4557-9254-1147759FE446}" name="Colonne10160"/>
    <tableColumn id="10202" xr3:uid="{EAC30B78-8BF3-4CCE-A390-FD3992463435}" name="Colonne10161"/>
    <tableColumn id="10203" xr3:uid="{02B054CF-0E2C-4F80-AF4C-A5E15C1BFE78}" name="Colonne10162"/>
    <tableColumn id="10204" xr3:uid="{B765E490-583C-4EBA-88DA-F0E6027403A5}" name="Colonne10163"/>
    <tableColumn id="10205" xr3:uid="{FDEED8DE-1606-40A9-A69C-D5FEB357414D}" name="Colonne10164"/>
    <tableColumn id="10206" xr3:uid="{324787FB-BB71-4C7B-A860-EAAADD36E450}" name="Colonne10165"/>
    <tableColumn id="10207" xr3:uid="{031B914C-A7D1-448D-B040-CDAE3E0EBBB2}" name="Colonne10166"/>
    <tableColumn id="10208" xr3:uid="{1DB7E144-88B1-4BAD-BFF5-282BB664013E}" name="Colonne10167"/>
    <tableColumn id="10209" xr3:uid="{8B8ACEA7-8FB7-4248-802F-432E029CDF69}" name="Colonne10168"/>
    <tableColumn id="10210" xr3:uid="{CC040FAA-C04B-4746-AA6E-64C86D329D6C}" name="Colonne10169"/>
    <tableColumn id="10211" xr3:uid="{D6D4CA8E-AE3E-4B9D-938F-2A668CCBAA0B}" name="Colonne10170"/>
    <tableColumn id="10212" xr3:uid="{62B04FB9-4CD0-4E37-898C-16E430F300EA}" name="Colonne10171"/>
    <tableColumn id="10213" xr3:uid="{87A99CF3-1090-4AFE-AE54-245FCEBC75C3}" name="Colonne10172"/>
    <tableColumn id="10214" xr3:uid="{83C7E2B0-E548-46C9-B56A-641F2D064E1B}" name="Colonne10173"/>
    <tableColumn id="10215" xr3:uid="{5610D1F2-09BF-4FEC-AD88-40A176D5C712}" name="Colonne10174"/>
    <tableColumn id="10216" xr3:uid="{D722E65C-4BFC-4AE8-AFD2-CFD0FAD481FA}" name="Colonne10175"/>
    <tableColumn id="10217" xr3:uid="{6818ABAF-12A2-4501-BEE8-0D59A82D34F6}" name="Colonne10176"/>
    <tableColumn id="10218" xr3:uid="{A2FE08CA-2629-4CCA-8892-CC21410541E3}" name="Colonne10177"/>
    <tableColumn id="10219" xr3:uid="{DBA7EC5F-7910-4BF7-B670-CC7B358A3AD7}" name="Colonne10178"/>
    <tableColumn id="10220" xr3:uid="{014C2855-A32B-4D9A-A2A6-410449259E20}" name="Colonne10179"/>
    <tableColumn id="10221" xr3:uid="{D3570EE7-2498-45A0-B783-964192C891AA}" name="Colonne10180"/>
    <tableColumn id="10222" xr3:uid="{28C4E6C2-E484-4213-80E6-A33926E1D296}" name="Colonne10181"/>
    <tableColumn id="10223" xr3:uid="{047D11EC-143A-4390-A4D3-BF53C982F62A}" name="Colonne10182"/>
    <tableColumn id="10224" xr3:uid="{8D268165-3550-4ADA-B8D4-8434E5792ADE}" name="Colonne10183"/>
    <tableColumn id="10225" xr3:uid="{15D75BB5-1501-4D63-A940-5C828A6E7CA3}" name="Colonne10184"/>
    <tableColumn id="10226" xr3:uid="{630DC817-CD16-4AC5-A0D0-08EEAC9429D4}" name="Colonne10185"/>
    <tableColumn id="10227" xr3:uid="{CDD9CD1F-7359-4890-857C-0A8E8528A810}" name="Colonne10186"/>
    <tableColumn id="10228" xr3:uid="{34F934E8-5E84-42E2-9990-694F0D4E88F0}" name="Colonne10187"/>
    <tableColumn id="10229" xr3:uid="{2DF11131-49FE-45DA-B153-39925568B17C}" name="Colonne10188"/>
    <tableColumn id="10230" xr3:uid="{F521C3A6-28FD-40B7-B084-91738B38491C}" name="Colonne10189"/>
    <tableColumn id="10231" xr3:uid="{E6DB5873-F46F-49DB-93A8-14EBE76106BD}" name="Colonne10190"/>
    <tableColumn id="10232" xr3:uid="{61B7F76E-2278-421E-9C9A-505CA506B23C}" name="Colonne10191"/>
    <tableColumn id="10233" xr3:uid="{A973629D-C958-46AB-A54F-68EAA28AE546}" name="Colonne10192"/>
    <tableColumn id="10234" xr3:uid="{B993D56B-450C-4DEB-AD9D-087C5C395CB1}" name="Colonne10193"/>
    <tableColumn id="10235" xr3:uid="{51C74F1F-356B-44F1-A2DE-F354A19CD7AF}" name="Colonne10194"/>
    <tableColumn id="10236" xr3:uid="{A9641BF3-972A-4230-932B-E52EA29905AD}" name="Colonne10195"/>
    <tableColumn id="10237" xr3:uid="{AFBC6132-3B01-42E1-BDC6-413340A49E16}" name="Colonne10196"/>
    <tableColumn id="10238" xr3:uid="{C07A5E55-B84D-421F-9520-B0486B013938}" name="Colonne10197"/>
    <tableColumn id="10239" xr3:uid="{9B4A0419-AC10-4C2D-8BFF-9268A0F7A77D}" name="Colonne10198"/>
    <tableColumn id="10240" xr3:uid="{0D3E6391-30D6-4397-83A9-D172171202CC}" name="Colonne10199"/>
    <tableColumn id="10241" xr3:uid="{D6435276-4E22-4575-80EA-2BB057CECF04}" name="Colonne10200"/>
    <tableColumn id="10242" xr3:uid="{BB691BDF-9613-4D62-B568-F0C8E9A4538F}" name="Colonne10201"/>
    <tableColumn id="10243" xr3:uid="{56FA00B4-A7F8-41D7-8539-FE55A0074AB5}" name="Colonne10202"/>
    <tableColumn id="10244" xr3:uid="{C7B1A1CF-B2C9-4BD8-A1F6-4CD957BDC385}" name="Colonne10203"/>
    <tableColumn id="10245" xr3:uid="{E80C586D-A1DC-45BD-A83A-6E049A06A126}" name="Colonne10204"/>
    <tableColumn id="10246" xr3:uid="{D8DC0C45-E436-43D6-976B-5C72C2C5D0DE}" name="Colonne10205"/>
    <tableColumn id="10247" xr3:uid="{E8D2B6D7-E050-44EB-A440-07CF39978D40}" name="Colonne10206"/>
    <tableColumn id="10248" xr3:uid="{D9BF9278-1E49-4DCD-B986-A075E0EBDDED}" name="Colonne10207"/>
    <tableColumn id="10249" xr3:uid="{721A7A0C-43CA-4053-AD93-A1DFA9777D52}" name="Colonne10208"/>
    <tableColumn id="10250" xr3:uid="{50433130-3F76-445A-B0BA-E67E973B5867}" name="Colonne10209"/>
    <tableColumn id="10251" xr3:uid="{45476B6A-6321-4090-98C3-997DB9C1DD9E}" name="Colonne10210"/>
    <tableColumn id="10252" xr3:uid="{48A69AA1-22E8-47DC-881F-0A94737D9796}" name="Colonne10211"/>
    <tableColumn id="10253" xr3:uid="{7BC684E8-CAAC-404D-943C-F695B66D5C0E}" name="Colonne10212"/>
    <tableColumn id="10254" xr3:uid="{38D6BACA-A543-48E8-9580-8266F248DBCD}" name="Colonne10213"/>
    <tableColumn id="10255" xr3:uid="{3EB0ECD9-657A-437E-9C65-5DF132EF9C5E}" name="Colonne10214"/>
    <tableColumn id="10256" xr3:uid="{5ECC6C15-DBC3-45EA-9BCA-3563D1068AE3}" name="Colonne10215"/>
    <tableColumn id="10257" xr3:uid="{D10D3E21-0F09-4596-88FE-259972AE2D90}" name="Colonne10216"/>
    <tableColumn id="10258" xr3:uid="{411F4ED5-BDFC-4756-B2C3-29964DECA5A1}" name="Colonne10217"/>
    <tableColumn id="10259" xr3:uid="{B1A198DD-A995-4037-AF9E-D99EC4F5080D}" name="Colonne10218"/>
    <tableColumn id="10260" xr3:uid="{17A62E1F-1DC9-44EE-92AA-98EBF3C5D1F0}" name="Colonne10219"/>
    <tableColumn id="10261" xr3:uid="{FA44F05E-E3E4-44B3-9619-2AA578CF1585}" name="Colonne10220"/>
    <tableColumn id="10262" xr3:uid="{90CA4EFB-0410-4997-BEB7-BA2F0B2E5AE1}" name="Colonne10221"/>
    <tableColumn id="10263" xr3:uid="{5B5FF846-FCD4-45C9-9D72-406F54DC4F59}" name="Colonne10222"/>
    <tableColumn id="10264" xr3:uid="{89C9B7BB-3247-4842-A610-4019DBECBE16}" name="Colonne10223"/>
    <tableColumn id="10265" xr3:uid="{215BFF97-38BC-4E44-972A-D63DF2498AFA}" name="Colonne10224"/>
    <tableColumn id="10266" xr3:uid="{5435E8E1-1317-41E0-A27E-10D016CE59D9}" name="Colonne10225"/>
    <tableColumn id="10267" xr3:uid="{1970BD40-E3D0-4E61-803A-102FE8F0321F}" name="Colonne10226"/>
    <tableColumn id="10268" xr3:uid="{0BBC396E-09E6-4C0F-957C-8D9DC6423B10}" name="Colonne10227"/>
    <tableColumn id="10269" xr3:uid="{C30ADAD2-1752-4059-A50A-50C99C7FECE4}" name="Colonne10228"/>
    <tableColumn id="10270" xr3:uid="{D29EB890-D81D-4A50-A56A-D77A52E56D02}" name="Colonne10229"/>
    <tableColumn id="10271" xr3:uid="{D89F1DD3-68F8-4FC1-9054-01E13EE0CC3C}" name="Colonne10230"/>
    <tableColumn id="10272" xr3:uid="{F283FAA2-A955-4C20-8475-8516D750E827}" name="Colonne10231"/>
    <tableColumn id="10273" xr3:uid="{201A5068-7ED5-4720-A5B4-8A96A64131E5}" name="Colonne10232"/>
    <tableColumn id="10274" xr3:uid="{80580A3F-9864-4237-B7AE-FF70AC4F88F7}" name="Colonne10233"/>
    <tableColumn id="10275" xr3:uid="{9B4785FD-654F-4EE8-99B2-29665F0FC73C}" name="Colonne10234"/>
    <tableColumn id="10276" xr3:uid="{4EF9D99B-4EA3-456F-B652-FF92995122C3}" name="Colonne10235"/>
    <tableColumn id="10277" xr3:uid="{4356FE80-AA14-4C8B-9285-DCC60B70A37B}" name="Colonne10236"/>
    <tableColumn id="10278" xr3:uid="{E997F4F7-F65D-4A1B-AD41-51798F783FCE}" name="Colonne10237"/>
    <tableColumn id="10279" xr3:uid="{B430EC41-7419-4439-8C02-6B6838CE9AB8}" name="Colonne10238"/>
    <tableColumn id="10280" xr3:uid="{803E3B34-D60C-41B6-BE6E-A47D978F6213}" name="Colonne10239"/>
    <tableColumn id="10281" xr3:uid="{62793E2A-119A-495C-BA9B-68158575D11C}" name="Colonne10240"/>
    <tableColumn id="10282" xr3:uid="{699CB984-79F0-4BCC-9432-DDD95CDC2250}" name="Colonne10241"/>
    <tableColumn id="10283" xr3:uid="{455EDB29-0B54-425C-A744-620801909772}" name="Colonne10242"/>
    <tableColumn id="10284" xr3:uid="{4D5B9F4F-4AB6-4BE3-BFB4-73F49AA80E7C}" name="Colonne10243"/>
    <tableColumn id="10285" xr3:uid="{7807ED44-9263-4495-8DBE-098AC465EA12}" name="Colonne10244"/>
    <tableColumn id="10286" xr3:uid="{98E80F3D-129C-4678-9053-E77FBBCFC3FD}" name="Colonne10245"/>
    <tableColumn id="10287" xr3:uid="{6A66B480-5170-490F-9093-E26C87B914DA}" name="Colonne10246"/>
    <tableColumn id="10288" xr3:uid="{6E99D88B-BDF6-4AD0-81E5-7300C6BC4068}" name="Colonne10247"/>
    <tableColumn id="10289" xr3:uid="{6B8F090A-F64B-4FC5-AB6A-18B83ADAAFB4}" name="Colonne10248"/>
    <tableColumn id="10290" xr3:uid="{60AA9D43-864B-4CE6-B9DC-5EBACFD52295}" name="Colonne10249"/>
    <tableColumn id="10291" xr3:uid="{753DCFAC-22B7-4267-98D2-0E0CD28B72E2}" name="Colonne10250"/>
    <tableColumn id="10292" xr3:uid="{5D0C30F8-7181-4E3A-8D12-34665AC6410A}" name="Colonne10251"/>
    <tableColumn id="10293" xr3:uid="{A0B533DB-4FDF-41C6-AF9C-D9E7D5C00C14}" name="Colonne10252"/>
    <tableColumn id="10294" xr3:uid="{6EE5C699-5060-4D0A-8E1C-58971DEA9C81}" name="Colonne10253"/>
    <tableColumn id="10295" xr3:uid="{4ECF37DF-4DF4-4EA8-8C75-7C9292F59E8D}" name="Colonne10254"/>
    <tableColumn id="10296" xr3:uid="{77BF4B9B-28FC-4448-A224-5635551ACF8A}" name="Colonne10255"/>
    <tableColumn id="10297" xr3:uid="{D596E160-76FC-453B-9188-D2F641115DE4}" name="Colonne10256"/>
    <tableColumn id="10298" xr3:uid="{F6935DBD-0EEF-4796-BEEB-7BABEDA2F137}" name="Colonne10257"/>
    <tableColumn id="10299" xr3:uid="{35226C85-A5A9-4D2A-959E-DAE38B275F7D}" name="Colonne10258"/>
    <tableColumn id="10300" xr3:uid="{27A357F9-999A-4D66-B5A5-567A9A9A0476}" name="Colonne10259"/>
    <tableColumn id="10301" xr3:uid="{6C60C347-195B-4477-BCC9-F80C6262BC85}" name="Colonne10260"/>
    <tableColumn id="10302" xr3:uid="{333D5005-F5B2-40F0-8E3E-700B63E4A601}" name="Colonne10261"/>
    <tableColumn id="10303" xr3:uid="{171387BC-8CD2-4092-A554-EE991E083196}" name="Colonne10262"/>
    <tableColumn id="10304" xr3:uid="{E3ED57C3-BE90-4A3D-98BA-8F53EA52A788}" name="Colonne10263"/>
    <tableColumn id="10305" xr3:uid="{BD57819D-44DB-41D9-986C-241CF036615D}" name="Colonne10264"/>
    <tableColumn id="10306" xr3:uid="{D8106D8F-61C1-4069-B63F-6F61C0DCA72A}" name="Colonne10265"/>
    <tableColumn id="10307" xr3:uid="{62D9D9A9-278A-4E15-AE96-DB03E664B0ED}" name="Colonne10266"/>
    <tableColumn id="10308" xr3:uid="{F7119C3A-275D-4799-85F3-33C33ED14945}" name="Colonne10267"/>
    <tableColumn id="10309" xr3:uid="{DA837F4B-56E6-4EDA-BC9A-CF125516F13E}" name="Colonne10268"/>
    <tableColumn id="10310" xr3:uid="{6FD10935-C2EF-43D7-B76D-CB9B777FDC85}" name="Colonne10269"/>
    <tableColumn id="10311" xr3:uid="{A2CB4CC7-D174-4C3D-9581-7F302CFD34C3}" name="Colonne10270"/>
    <tableColumn id="10312" xr3:uid="{FC8A8180-D525-4328-BADF-3B31FBC6A2BE}" name="Colonne10271"/>
    <tableColumn id="10313" xr3:uid="{41505879-8ECF-438A-8828-3F09DE5F0AB1}" name="Colonne10272"/>
    <tableColumn id="10314" xr3:uid="{F048352C-5198-47E5-A5C9-71958D56ACE4}" name="Colonne10273"/>
    <tableColumn id="10315" xr3:uid="{48E0D89C-EFA5-4025-857F-21AABC96D221}" name="Colonne10274"/>
    <tableColumn id="10316" xr3:uid="{79E3F814-8DE8-40F8-9CAE-D245C5501140}" name="Colonne10275"/>
    <tableColumn id="10317" xr3:uid="{C16798A7-32D3-4383-BB71-2A149A175CB8}" name="Colonne10276"/>
    <tableColumn id="10318" xr3:uid="{F33D00B8-AEE6-4508-AE4D-F75107ACAC41}" name="Colonne10277"/>
    <tableColumn id="10319" xr3:uid="{481E5CF7-1D82-400C-AF50-78084ADFAF0F}" name="Colonne10278"/>
    <tableColumn id="10320" xr3:uid="{82CA30BA-FC5F-4877-AF28-AB336F056125}" name="Colonne10279"/>
    <tableColumn id="10321" xr3:uid="{92EFB19C-8C02-4238-AECA-4ACA4F372BE7}" name="Colonne10280"/>
    <tableColumn id="10322" xr3:uid="{2461F28D-B4C2-4107-8396-87C5508FE52E}" name="Colonne10281"/>
    <tableColumn id="10323" xr3:uid="{C6D721A8-EB53-4156-9671-A3030B5EDA60}" name="Colonne10282"/>
    <tableColumn id="10324" xr3:uid="{24B8CF1D-07B6-4428-843C-676C838B0B87}" name="Colonne10283"/>
    <tableColumn id="10325" xr3:uid="{950BF03B-B258-4876-9995-A0E646F0D1EE}" name="Colonne10284"/>
    <tableColumn id="10326" xr3:uid="{73A87C74-B594-4EFF-A899-E19AFCB84CE2}" name="Colonne10285"/>
    <tableColumn id="10327" xr3:uid="{381D4F85-9F71-4BC8-BB48-F3CFC8F81F26}" name="Colonne10286"/>
    <tableColumn id="10328" xr3:uid="{5735E0D6-3B43-4582-A51A-076DFE2CD53E}" name="Colonne10287"/>
    <tableColumn id="10329" xr3:uid="{45368BFA-8C8A-44F5-B210-51FDCD6F3134}" name="Colonne10288"/>
    <tableColumn id="10330" xr3:uid="{B0F000C5-544E-4F40-AFA6-3EDB2FFF4362}" name="Colonne10289"/>
    <tableColumn id="10331" xr3:uid="{CEC59C4E-CE49-437F-8CF4-645B63F94935}" name="Colonne10290"/>
    <tableColumn id="10332" xr3:uid="{DD5781AC-631E-417E-8C50-E6050F4FD370}" name="Colonne10291"/>
    <tableColumn id="10333" xr3:uid="{3934FB66-2820-41FC-881E-D5927D1ABF72}" name="Colonne10292"/>
    <tableColumn id="10334" xr3:uid="{DB443A1F-8981-4ABF-B768-F1408A1044DD}" name="Colonne10293"/>
    <tableColumn id="10335" xr3:uid="{CED2D990-F053-4095-80A8-71579F985E6B}" name="Colonne10294"/>
    <tableColumn id="10336" xr3:uid="{7B4F6528-36AA-454F-BCD8-4BD9B714F9D9}" name="Colonne10295"/>
    <tableColumn id="10337" xr3:uid="{D9A8B9CF-27D1-46A3-ABC1-3B260D8E1169}" name="Colonne10296"/>
    <tableColumn id="10338" xr3:uid="{F4C0A506-019F-461F-918B-33EFBE102EA2}" name="Colonne10297"/>
    <tableColumn id="10339" xr3:uid="{021C2E6C-66F3-4EB2-A2E9-D7640A747576}" name="Colonne10298"/>
    <tableColumn id="10340" xr3:uid="{3B02E40F-7A06-4E86-8C3F-9ADFF03FF88C}" name="Colonne10299"/>
    <tableColumn id="10341" xr3:uid="{923CAD7B-E795-4F7E-96C6-AC13150569A4}" name="Colonne10300"/>
    <tableColumn id="10342" xr3:uid="{7F11CDA5-6790-4BA0-8EDC-8BA0F9607665}" name="Colonne10301"/>
    <tableColumn id="10343" xr3:uid="{E514E847-825C-4EC6-A2D4-617842660B37}" name="Colonne10302"/>
    <tableColumn id="10344" xr3:uid="{49B67DB4-C622-4E70-8ADB-558B2390FA80}" name="Colonne10303"/>
    <tableColumn id="10345" xr3:uid="{8A80D991-76FE-48B7-AF9C-7B9515D2BFD1}" name="Colonne10304"/>
    <tableColumn id="10346" xr3:uid="{C8E1B9D5-4E0F-4FD8-A5B6-72EDFAFBCF4F}" name="Colonne10305"/>
    <tableColumn id="10347" xr3:uid="{0E56FF4C-2BCE-47D5-8433-A7792A0BF8B1}" name="Colonne10306"/>
    <tableColumn id="10348" xr3:uid="{BAC6C7FF-FCA2-461C-B8D8-495DF873A1E8}" name="Colonne10307"/>
    <tableColumn id="10349" xr3:uid="{16199940-2A91-4E38-AA76-DFDAD39A4DC9}" name="Colonne10308"/>
    <tableColumn id="10350" xr3:uid="{EF6A1525-7E6B-41A1-AEBE-82409651131A}" name="Colonne10309"/>
    <tableColumn id="10351" xr3:uid="{C74CFA94-C6DD-43A4-AADF-62053F064DE3}" name="Colonne10310"/>
    <tableColumn id="10352" xr3:uid="{F0BE0735-DBC6-4777-AC36-F5DC76A56E80}" name="Colonne10311"/>
    <tableColumn id="10353" xr3:uid="{D7F25DA6-2666-4E81-87D4-EAD3BB726772}" name="Colonne10312"/>
    <tableColumn id="10354" xr3:uid="{DF115415-1312-416E-8003-2AEE1CBDB789}" name="Colonne10313"/>
    <tableColumn id="10355" xr3:uid="{B6B4029C-2D87-45F2-A5F0-6B8E15BFCBFC}" name="Colonne10314"/>
    <tableColumn id="10356" xr3:uid="{87DE40DA-230B-4150-A1B6-5E9210CBD87A}" name="Colonne10315"/>
    <tableColumn id="10357" xr3:uid="{D181E7CE-1A3D-4646-B1ED-F83B6910AF38}" name="Colonne10316"/>
    <tableColumn id="10358" xr3:uid="{F8F21A38-7759-49BE-A188-DEB72D43CB40}" name="Colonne10317"/>
    <tableColumn id="10359" xr3:uid="{292904D7-10D9-4184-9915-211DF4C0FD74}" name="Colonne10318"/>
    <tableColumn id="10360" xr3:uid="{817AD6FA-4DC0-4D29-AC0A-BD068A7D1DA2}" name="Colonne10319"/>
    <tableColumn id="10361" xr3:uid="{4BBDE69F-4E7A-45FF-B3D8-E30738359266}" name="Colonne10320"/>
    <tableColumn id="10362" xr3:uid="{C53C67E1-1A02-4435-8DF5-19C2EF18E727}" name="Colonne10321"/>
    <tableColumn id="10363" xr3:uid="{4DD0280A-1482-46E7-9B64-8672D3C45C33}" name="Colonne10322"/>
    <tableColumn id="10364" xr3:uid="{E14821C6-C329-4339-9B0C-850C8DC67FF9}" name="Colonne10323"/>
    <tableColumn id="10365" xr3:uid="{111F8B56-8BA6-469D-A47A-335AC436FF0A}" name="Colonne10324"/>
    <tableColumn id="10366" xr3:uid="{9E250029-C474-4A07-8D7F-B3C9B4BBE900}" name="Colonne10325"/>
    <tableColumn id="10367" xr3:uid="{4FB9585E-BBA5-44CF-B662-F894172971A0}" name="Colonne10326"/>
    <tableColumn id="10368" xr3:uid="{049A1731-6A9A-4C42-9115-36C0FA51086B}" name="Colonne10327"/>
    <tableColumn id="10369" xr3:uid="{67794ABD-C6E6-4B5D-9084-2B851009B30E}" name="Colonne10328"/>
    <tableColumn id="10370" xr3:uid="{BC9A2F85-BE2F-426E-911E-EAB4EEE75019}" name="Colonne10329"/>
    <tableColumn id="10371" xr3:uid="{B4288CA7-ED87-4E23-8591-AA90E17B0ECA}" name="Colonne10330"/>
    <tableColumn id="10372" xr3:uid="{3D069909-DA0E-424B-91E0-B7B4BE38328F}" name="Colonne10331"/>
    <tableColumn id="10373" xr3:uid="{1FBA1770-788F-4F1C-AF15-8A923D74E285}" name="Colonne10332"/>
    <tableColumn id="10374" xr3:uid="{E10DA44F-1458-48CC-9461-A18B6A713EC3}" name="Colonne10333"/>
    <tableColumn id="10375" xr3:uid="{63B28A91-A2D1-4ED0-BD71-D5C2DB9C4ED9}" name="Colonne10334"/>
    <tableColumn id="10376" xr3:uid="{8FB5DA0B-1C3E-468A-A017-3BC4BFB56DAB}" name="Colonne10335"/>
    <tableColumn id="10377" xr3:uid="{DCB0AADE-2DC1-4527-9004-4E78190726C3}" name="Colonne10336"/>
    <tableColumn id="10378" xr3:uid="{0D524015-EABC-448F-B633-653299052D09}" name="Colonne10337"/>
    <tableColumn id="10379" xr3:uid="{617576EE-FAB7-4B6E-B864-1CE91FEB76B9}" name="Colonne10338"/>
    <tableColumn id="10380" xr3:uid="{29EC018B-C33C-45F6-8BF3-3B90475E2BBA}" name="Colonne10339"/>
    <tableColumn id="10381" xr3:uid="{71E1E017-15C8-4118-8879-394C607A3BEA}" name="Colonne10340"/>
    <tableColumn id="10382" xr3:uid="{08777630-7D33-46D7-AEC8-44C1117F6544}" name="Colonne10341"/>
    <tableColumn id="10383" xr3:uid="{12FB9C0C-8013-41B5-9500-12BC5136FC2E}" name="Colonne10342"/>
    <tableColumn id="10384" xr3:uid="{0D6C6FB9-1B2D-46D7-B984-3A81F4C3EC88}" name="Colonne10343"/>
    <tableColumn id="10385" xr3:uid="{3A02039B-4D97-467D-8DE9-FFC4CB799C40}" name="Colonne10344"/>
    <tableColumn id="10386" xr3:uid="{84DA5778-E610-4EA3-981A-A9D5DE06459E}" name="Colonne10345"/>
    <tableColumn id="10387" xr3:uid="{AC1E4293-F559-4B5B-B59E-D8ED30C37535}" name="Colonne10346"/>
    <tableColumn id="10388" xr3:uid="{868F0DA2-DECC-4C7F-A096-D9BE2311E2E0}" name="Colonne10347"/>
    <tableColumn id="10389" xr3:uid="{CEDA5CA4-20C9-4F61-B64D-3048B1A0097A}" name="Colonne10348"/>
    <tableColumn id="10390" xr3:uid="{E8AF8E6A-6CC6-4838-AF71-CF130FC4A297}" name="Colonne10349"/>
    <tableColumn id="10391" xr3:uid="{BCD1815A-DF92-4209-8E33-024B4C9B828C}" name="Colonne10350"/>
    <tableColumn id="10392" xr3:uid="{61DFE802-07F7-44B0-BD56-415E12F6E951}" name="Colonne10351"/>
    <tableColumn id="10393" xr3:uid="{CAE420C9-D4E2-4A0B-AEC1-AF8B224CA630}" name="Colonne10352"/>
    <tableColumn id="10394" xr3:uid="{14BAA20B-9B03-4671-9F92-C4009695FA3B}" name="Colonne10353"/>
    <tableColumn id="10395" xr3:uid="{F29A9393-BA97-4ABC-81AF-2135E4FE9494}" name="Colonne10354"/>
    <tableColumn id="10396" xr3:uid="{90BD4A96-D0E3-4BB4-A28E-4A0B0F4D4526}" name="Colonne10355"/>
    <tableColumn id="10397" xr3:uid="{E4D69FC3-A42D-4375-91CA-6086CE541ECF}" name="Colonne10356"/>
    <tableColumn id="10398" xr3:uid="{9A9610D8-DCC0-4DED-9553-95D727F2E640}" name="Colonne10357"/>
    <tableColumn id="10399" xr3:uid="{CB770AE9-D925-4177-9849-F086BFB76B63}" name="Colonne10358"/>
    <tableColumn id="10400" xr3:uid="{27363724-D7D5-4C58-845A-8EF5A12DDE65}" name="Colonne10359"/>
    <tableColumn id="10401" xr3:uid="{B1C82B1A-B6B0-47F9-A6C5-42EC73B3C876}" name="Colonne10360"/>
    <tableColumn id="10402" xr3:uid="{94D5F27A-8A6B-4999-BB49-D08A203AC1C5}" name="Colonne10361"/>
    <tableColumn id="10403" xr3:uid="{85189032-F310-4448-B28D-852A70BF7FD6}" name="Colonne10362"/>
    <tableColumn id="10404" xr3:uid="{48ED6B89-D783-4D80-842B-94D8A836184D}" name="Colonne10363"/>
    <tableColumn id="10405" xr3:uid="{47FB04AE-49C5-450C-8051-6A3C211CC0C7}" name="Colonne10364"/>
    <tableColumn id="10406" xr3:uid="{79368284-A8A8-437E-B3BB-413DC38A91F4}" name="Colonne10365"/>
    <tableColumn id="10407" xr3:uid="{3F7A98AF-BC0F-4521-B16E-9121BB020C74}" name="Colonne10366"/>
    <tableColumn id="10408" xr3:uid="{BDEA671E-6C5D-47EB-9E7D-421845225612}" name="Colonne10367"/>
    <tableColumn id="10409" xr3:uid="{50F34B0D-E0BC-473B-80BC-D56CF3DE579D}" name="Colonne10368"/>
    <tableColumn id="10410" xr3:uid="{D425D5C2-6896-4550-8816-F57FEE918F60}" name="Colonne10369"/>
    <tableColumn id="10411" xr3:uid="{015AD1AA-4BFB-47BA-82EA-7CCDB15798E4}" name="Colonne10370"/>
    <tableColumn id="10412" xr3:uid="{3B9BBEE3-64E2-48BC-9C8F-7D35DF9DD39D}" name="Colonne10371"/>
    <tableColumn id="10413" xr3:uid="{5550A05B-1EEE-44FF-B07A-B660ADECBB2E}" name="Colonne10372"/>
    <tableColumn id="10414" xr3:uid="{51D9E685-86B6-4CDB-B852-205F73B6428E}" name="Colonne10373"/>
    <tableColumn id="10415" xr3:uid="{D7153618-6C4A-48F9-86B9-44348311C4CB}" name="Colonne10374"/>
    <tableColumn id="10416" xr3:uid="{58534545-A33C-4368-814D-4EBD4A463783}" name="Colonne10375"/>
    <tableColumn id="10417" xr3:uid="{7A6F01CF-D0A7-48DB-830C-9FE72D0F21C5}" name="Colonne10376"/>
    <tableColumn id="10418" xr3:uid="{8DFFDDC3-7F30-4F27-A05F-39617A3985C6}" name="Colonne10377"/>
    <tableColumn id="10419" xr3:uid="{1F11A03F-1DC1-4C9F-BDBB-604609F3258C}" name="Colonne10378"/>
    <tableColumn id="10420" xr3:uid="{9A9D8A7C-54A6-489D-99FE-A14E1C20DB18}" name="Colonne10379"/>
    <tableColumn id="10421" xr3:uid="{91C001C0-937C-4C36-9479-7A6EB9488C9D}" name="Colonne10380"/>
    <tableColumn id="10422" xr3:uid="{5122FA6F-0088-4B1A-A794-E2CFABE91980}" name="Colonne10381"/>
    <tableColumn id="10423" xr3:uid="{0ACFD104-FB18-485C-976F-11060406FB18}" name="Colonne10382"/>
    <tableColumn id="10424" xr3:uid="{F7A71F23-889D-4EF3-84A4-5921084D4CB3}" name="Colonne10383"/>
    <tableColumn id="10425" xr3:uid="{31746A72-8E4A-4486-9D20-979146D6AD0D}" name="Colonne10384"/>
    <tableColumn id="10426" xr3:uid="{B9A4F291-A283-4DEB-88C0-E7738C333EF2}" name="Colonne10385"/>
    <tableColumn id="10427" xr3:uid="{4233EF8E-3117-4F12-8C09-C3CCFE86519C}" name="Colonne10386"/>
    <tableColumn id="10428" xr3:uid="{2F6A6479-75A8-432A-8607-16EA7C9C3775}" name="Colonne10387"/>
    <tableColumn id="10429" xr3:uid="{D846B230-D1BC-45D2-A263-FAC157C60F9B}" name="Colonne10388"/>
    <tableColumn id="10430" xr3:uid="{681A8BD8-7896-458A-96E5-9A61784FAFC7}" name="Colonne10389"/>
    <tableColumn id="10431" xr3:uid="{694299F9-56CE-4887-8DB7-F0AD45D7FE9E}" name="Colonne10390"/>
    <tableColumn id="10432" xr3:uid="{6F77E8ED-4BBA-47D9-BFFB-791F817F0E83}" name="Colonne10391"/>
    <tableColumn id="10433" xr3:uid="{010DCD7B-53E7-40C1-86DD-6E41278C226C}" name="Colonne10392"/>
    <tableColumn id="10434" xr3:uid="{4802AC66-4327-4554-894D-0F9ABA69A930}" name="Colonne10393"/>
    <tableColumn id="10435" xr3:uid="{CF46331D-6F0D-4EC5-92ED-920EB3097626}" name="Colonne10394"/>
    <tableColumn id="10436" xr3:uid="{993561D2-F1E8-444E-A4EC-2053CA37E718}" name="Colonne10395"/>
    <tableColumn id="10437" xr3:uid="{65DC3C50-650A-453A-B2D0-877F3D8907CC}" name="Colonne10396"/>
    <tableColumn id="10438" xr3:uid="{8CB6AA9E-3A62-449E-BD4E-D64105A8A62E}" name="Colonne10397"/>
    <tableColumn id="10439" xr3:uid="{065F25A9-2EF3-4C5F-9135-6C219A938DAE}" name="Colonne10398"/>
    <tableColumn id="10440" xr3:uid="{B556404F-0DD0-4691-93D1-4698160A8670}" name="Colonne10399"/>
    <tableColumn id="10441" xr3:uid="{2093214D-5D0C-494F-96B0-506DAE9CAA53}" name="Colonne10400"/>
    <tableColumn id="10442" xr3:uid="{DB3ADF14-0823-4549-8782-6B8A87D02B92}" name="Colonne10401"/>
    <tableColumn id="10443" xr3:uid="{6E97828C-AC79-41DE-88FC-00513E0E6EC1}" name="Colonne10402"/>
    <tableColumn id="10444" xr3:uid="{34CA09B5-F387-46F1-B1BB-E06D07FBB485}" name="Colonne10403"/>
    <tableColumn id="10445" xr3:uid="{0CF4702D-797A-4011-A079-B34E78C26A4A}" name="Colonne10404"/>
    <tableColumn id="10446" xr3:uid="{886BBE4F-7251-42CA-8CE7-D4AC3B950BF7}" name="Colonne10405"/>
    <tableColumn id="10447" xr3:uid="{33F9863F-697F-4FB1-85F5-6785DB52466C}" name="Colonne10406"/>
    <tableColumn id="10448" xr3:uid="{E6A1C923-E9A7-46CF-858D-FC5D88292B6D}" name="Colonne10407"/>
    <tableColumn id="10449" xr3:uid="{BDD312DC-1E7A-41D2-A38D-59F195D1FE63}" name="Colonne10408"/>
    <tableColumn id="10450" xr3:uid="{F6ACDC2C-10D8-4C94-8026-22DEF4B4967B}" name="Colonne10409"/>
    <tableColumn id="10451" xr3:uid="{651C39E7-AAE4-4077-8EDE-01541F71B2E6}" name="Colonne10410"/>
    <tableColumn id="10452" xr3:uid="{E8DA313D-D08D-4064-A152-78DDF22CF7AA}" name="Colonne10411"/>
    <tableColumn id="10453" xr3:uid="{F40D702A-905F-41D1-8FDA-426C8607DFE0}" name="Colonne10412"/>
    <tableColumn id="10454" xr3:uid="{BD44E9C4-F071-45B2-8074-3EECE1DB73D4}" name="Colonne10413"/>
    <tableColumn id="10455" xr3:uid="{6C54BAFA-6E59-4960-BD8B-3E011058031C}" name="Colonne10414"/>
    <tableColumn id="10456" xr3:uid="{D2ADDFB3-D1F9-4138-8246-366DD690B6FE}" name="Colonne10415"/>
    <tableColumn id="10457" xr3:uid="{14E6BADD-FC6C-4F22-9785-A197E3BD7D03}" name="Colonne10416"/>
    <tableColumn id="10458" xr3:uid="{DBB50C95-A913-4ED3-8C23-E4E6C6DF6655}" name="Colonne10417"/>
    <tableColumn id="10459" xr3:uid="{7B688567-B9A7-4CCF-BECE-496EDAC56DE0}" name="Colonne10418"/>
    <tableColumn id="10460" xr3:uid="{E7129BCC-DD96-4A49-818F-6B03468730E3}" name="Colonne10419"/>
    <tableColumn id="10461" xr3:uid="{2086A14B-5B75-4763-A6C3-CBB4754C8627}" name="Colonne10420"/>
    <tableColumn id="10462" xr3:uid="{1BCAD2FC-2B54-4977-9B93-12F6AD84C4E1}" name="Colonne10421"/>
    <tableColumn id="10463" xr3:uid="{64C5BE40-5763-4D58-BBA1-76CBAC3B5C37}" name="Colonne10422"/>
    <tableColumn id="10464" xr3:uid="{F886AADE-802A-4F7B-87C9-1D86025BC9D7}" name="Colonne10423"/>
    <tableColumn id="10465" xr3:uid="{9AA40213-8300-478E-9CF4-8DCE92E21DD2}" name="Colonne10424"/>
    <tableColumn id="10466" xr3:uid="{21D0F16C-01FA-4D52-A125-08E5EF823AE6}" name="Colonne10425"/>
    <tableColumn id="10467" xr3:uid="{8B84ABC8-0795-44FC-BF6B-95E655E00960}" name="Colonne10426"/>
    <tableColumn id="10468" xr3:uid="{6655845A-5A3B-4D99-BE79-25EC16C30E66}" name="Colonne10427"/>
    <tableColumn id="10469" xr3:uid="{6FA5B8D7-BEF2-4871-8DA1-B876157856FF}" name="Colonne10428"/>
    <tableColumn id="10470" xr3:uid="{BB8A98C5-14CC-4AC6-9A7E-9141120D769E}" name="Colonne10429"/>
    <tableColumn id="10471" xr3:uid="{7B6A578A-79DC-44F0-B40C-582CE366CA5E}" name="Colonne10430"/>
    <tableColumn id="10472" xr3:uid="{5630A25B-CC26-4B41-912D-0CA8977F2E4E}" name="Colonne10431"/>
    <tableColumn id="10473" xr3:uid="{D2AF961C-A779-490E-8417-272EB25AA7B4}" name="Colonne10432"/>
    <tableColumn id="10474" xr3:uid="{2FB6CA82-60BB-480F-A512-5524AA23E378}" name="Colonne10433"/>
    <tableColumn id="10475" xr3:uid="{2382AF1C-2A03-453C-9923-701C37BD4CA1}" name="Colonne10434"/>
    <tableColumn id="10476" xr3:uid="{3A5B21D2-0A77-45A3-981D-DCB4A4C301AF}" name="Colonne10435"/>
    <tableColumn id="10477" xr3:uid="{667874A3-C0C9-420C-931E-35F85398A04F}" name="Colonne10436"/>
    <tableColumn id="10478" xr3:uid="{DB3AB54E-F3EB-476E-BEF3-D394A3578ED3}" name="Colonne10437"/>
    <tableColumn id="10479" xr3:uid="{600B3261-1025-4467-A5B4-7C83198BC04C}" name="Colonne10438"/>
    <tableColumn id="10480" xr3:uid="{1A79C393-14C7-4D3D-B070-1BDAFA5B92F3}" name="Colonne10439"/>
    <tableColumn id="10481" xr3:uid="{C8E17B88-0F09-4967-9C75-5D974AC78A70}" name="Colonne10440"/>
    <tableColumn id="10482" xr3:uid="{5621EF08-7C8D-4092-A78F-755199C9E6B1}" name="Colonne10441"/>
    <tableColumn id="10483" xr3:uid="{3641DAC2-78B1-44DC-90D8-14F9CF7407C8}" name="Colonne10442"/>
    <tableColumn id="10484" xr3:uid="{DFC912A4-221E-4D4E-A508-2D7092AC19D0}" name="Colonne10443"/>
    <tableColumn id="10485" xr3:uid="{0D91B0E0-D9EF-4180-A963-8C21AD3F3910}" name="Colonne10444"/>
    <tableColumn id="10486" xr3:uid="{CA5E79C9-78AE-46BD-B60B-2F67D93103C1}" name="Colonne10445"/>
    <tableColumn id="10487" xr3:uid="{F093E9CD-FB4C-47BC-A24D-E97D7A371313}" name="Colonne10446"/>
    <tableColumn id="10488" xr3:uid="{1E4CBE87-C6A8-4DCB-B5C3-18F9F73CF31B}" name="Colonne10447"/>
    <tableColumn id="10489" xr3:uid="{D8EC4247-C6DF-4095-8DDF-2E5B01117476}" name="Colonne10448"/>
    <tableColumn id="10490" xr3:uid="{0D621857-F80E-4833-9645-C99F72EE4491}" name="Colonne10449"/>
    <tableColumn id="10491" xr3:uid="{9218F97B-DE4A-466C-9359-1E208C274895}" name="Colonne10450"/>
    <tableColumn id="10492" xr3:uid="{3F629C4C-B267-4531-8554-31C4392DB1B6}" name="Colonne10451"/>
    <tableColumn id="10493" xr3:uid="{B10F5301-6227-4A01-9434-000795C81DC2}" name="Colonne10452"/>
    <tableColumn id="10494" xr3:uid="{5732549E-0F9D-4A19-849F-066CDEC2F3E2}" name="Colonne10453"/>
    <tableColumn id="10495" xr3:uid="{65E73474-9C76-4D6C-9003-861062215858}" name="Colonne10454"/>
    <tableColumn id="10496" xr3:uid="{EF2A063B-CB68-4DAB-ABAA-3F72171D801E}" name="Colonne10455"/>
    <tableColumn id="10497" xr3:uid="{DA7B46BE-7443-4538-A03A-22803CF987DF}" name="Colonne10456"/>
    <tableColumn id="10498" xr3:uid="{3088D056-32F6-43E6-A884-4E23C5F6F3F1}" name="Colonne10457"/>
    <tableColumn id="10499" xr3:uid="{D1823F5A-CBC7-47F6-81A2-DA88DACB8F10}" name="Colonne10458"/>
    <tableColumn id="10500" xr3:uid="{666F6107-CE54-41FF-8323-7C175AFD3C45}" name="Colonne10459"/>
    <tableColumn id="10501" xr3:uid="{B54F333B-CB3A-4982-84C7-37805A75FCF5}" name="Colonne10460"/>
    <tableColumn id="10502" xr3:uid="{887A33E1-CA14-473B-AC6A-F29C00483963}" name="Colonne10461"/>
    <tableColumn id="10503" xr3:uid="{84C78E1D-ED53-4B06-AABD-813581FD0281}" name="Colonne10462"/>
    <tableColumn id="10504" xr3:uid="{F509D1FC-804E-4874-879A-A134FA6DEC7E}" name="Colonne10463"/>
    <tableColumn id="10505" xr3:uid="{AD0698E0-C43F-4D9F-9A58-19EB5E61D1D8}" name="Colonne10464"/>
    <tableColumn id="10506" xr3:uid="{7B0CDCAD-436C-45AC-9CED-825D8B3F2FD2}" name="Colonne10465"/>
    <tableColumn id="10507" xr3:uid="{BF8ABC82-21B1-4BF9-B65B-8A0BFF407145}" name="Colonne10466"/>
    <tableColumn id="10508" xr3:uid="{A80537CC-6BEA-4DB5-83B9-49D4EA6AAC5E}" name="Colonne10467"/>
    <tableColumn id="10509" xr3:uid="{989B2A41-B324-4A08-AF1D-AA24F9EFB13E}" name="Colonne10468"/>
    <tableColumn id="10510" xr3:uid="{B8259D51-49C9-4043-8486-4D2149DB7D24}" name="Colonne10469"/>
    <tableColumn id="10511" xr3:uid="{1792B32F-A2AB-42CE-AE85-D291F1D3C003}" name="Colonne10470"/>
    <tableColumn id="10512" xr3:uid="{ED41C1B4-FF74-4C29-B0E5-8B9649F0E89C}" name="Colonne10471"/>
    <tableColumn id="10513" xr3:uid="{4F79036F-50D2-4095-8C2D-42266666A709}" name="Colonne10472"/>
    <tableColumn id="10514" xr3:uid="{18AF0F6F-D215-4A8A-AF3D-9912199BC5E4}" name="Colonne10473"/>
    <tableColumn id="10515" xr3:uid="{18B66EE4-1B6D-45AB-97D9-7CA642327372}" name="Colonne10474"/>
    <tableColumn id="10516" xr3:uid="{CD5AA977-801F-4FA5-AB27-368E9170DE74}" name="Colonne10475"/>
    <tableColumn id="10517" xr3:uid="{2BDD5D68-4F30-4436-A4AD-F5B02933918A}" name="Colonne10476"/>
    <tableColumn id="10518" xr3:uid="{8F16224F-F103-42DB-BE96-2F501F620B32}" name="Colonne10477"/>
    <tableColumn id="10519" xr3:uid="{E6DAF765-F1C5-421E-98C2-4FE0AC078155}" name="Colonne10478"/>
    <tableColumn id="10520" xr3:uid="{2D1F3C35-8591-404F-89EA-858E53F61803}" name="Colonne10479"/>
    <tableColumn id="10521" xr3:uid="{645380A5-F5A1-4CAF-AFD3-CA3E537EFC36}" name="Colonne10480"/>
    <tableColumn id="10522" xr3:uid="{37A93F03-9A05-4851-B5D1-9800EB01F22A}" name="Colonne10481"/>
    <tableColumn id="10523" xr3:uid="{315194E0-161D-4EF6-A338-A5658819B6FA}" name="Colonne10482"/>
    <tableColumn id="10524" xr3:uid="{F4AE5182-C313-45BD-8E04-9034B359FF2B}" name="Colonne10483"/>
    <tableColumn id="10525" xr3:uid="{968E5712-0D46-4B62-814F-3A37A03D4AB0}" name="Colonne10484"/>
    <tableColumn id="10526" xr3:uid="{DDF66F9C-EFE7-48CD-B760-A1C9E7B5A8FD}" name="Colonne10485"/>
    <tableColumn id="10527" xr3:uid="{20C7F472-CE57-4E98-9C15-3CC18A7DB83A}" name="Colonne10486"/>
    <tableColumn id="10528" xr3:uid="{A62246DA-B279-4136-8DEA-46578F880C5C}" name="Colonne10487"/>
    <tableColumn id="10529" xr3:uid="{EB6DB451-E82F-4DAD-857B-E12475A2D90B}" name="Colonne10488"/>
    <tableColumn id="10530" xr3:uid="{00D71390-E011-4AAF-A446-6C26010C7159}" name="Colonne10489"/>
    <tableColumn id="10531" xr3:uid="{683E0811-2AB6-4A70-8204-589A95D92C8D}" name="Colonne10490"/>
    <tableColumn id="10532" xr3:uid="{B5CF250D-7AAE-43F6-BCD7-DC931EA6D77E}" name="Colonne10491"/>
    <tableColumn id="10533" xr3:uid="{D015EF7C-2436-4836-A972-CC2063D1290D}" name="Colonne10492"/>
    <tableColumn id="10534" xr3:uid="{9CE146A7-FD8C-4A6E-B4A1-DF37152BB2DB}" name="Colonne10493"/>
    <tableColumn id="10535" xr3:uid="{014CFCE3-3119-4455-B9C0-DA139CF10CC2}" name="Colonne10494"/>
    <tableColumn id="10536" xr3:uid="{42AD3A54-6933-477D-9CE8-6EF3C9715A40}" name="Colonne10495"/>
    <tableColumn id="10537" xr3:uid="{29077A8E-F1EE-46E6-84D6-00C5886F4C62}" name="Colonne10496"/>
    <tableColumn id="10538" xr3:uid="{5115F5BD-3707-4952-85F9-91335980AEDC}" name="Colonne10497"/>
    <tableColumn id="10539" xr3:uid="{B8F1C79A-715A-4491-8C6A-D3B75C2A0E77}" name="Colonne10498"/>
    <tableColumn id="10540" xr3:uid="{BD6AE3ED-4F56-4AD5-94ED-EB22DCC9556B}" name="Colonne10499"/>
    <tableColumn id="10541" xr3:uid="{7D8E70DC-DAD9-4CBF-A639-6D1E89356ED0}" name="Colonne10500"/>
    <tableColumn id="10542" xr3:uid="{0EE9A05D-7111-4B95-963E-3DFF479FBAF0}" name="Colonne10501"/>
    <tableColumn id="10543" xr3:uid="{EFAE5B8D-4927-40B4-B3F8-0F3C44E8E237}" name="Colonne10502"/>
    <tableColumn id="10544" xr3:uid="{5F29F213-BFD1-4304-9B3D-B80CBCD80EDA}" name="Colonne10503"/>
    <tableColumn id="10545" xr3:uid="{7A7200D2-3508-4043-8841-09FBEECC89B3}" name="Colonne10504"/>
    <tableColumn id="10546" xr3:uid="{22D5CB26-7149-44E8-969F-0CD81DB7D238}" name="Colonne10505"/>
    <tableColumn id="10547" xr3:uid="{3FE0018C-AB3E-4488-9F01-71F220CB5EB4}" name="Colonne10506"/>
    <tableColumn id="10548" xr3:uid="{18AF7538-E1E9-4196-A23F-EE67F38B4EB4}" name="Colonne10507"/>
    <tableColumn id="10549" xr3:uid="{A1829BC8-7D4F-43A5-B5FD-4106438EC492}" name="Colonne10508"/>
    <tableColumn id="10550" xr3:uid="{9CC302DE-53E8-4BC4-980A-437D611814A9}" name="Colonne10509"/>
    <tableColumn id="10551" xr3:uid="{60AB1F4D-0AF5-475D-9C2C-9A7CFDC4B703}" name="Colonne10510"/>
    <tableColumn id="10552" xr3:uid="{4E78AD37-7468-4AA9-A179-87095211DAF6}" name="Colonne10511"/>
    <tableColumn id="10553" xr3:uid="{1A706DDF-7C96-4355-96F7-E1F7383D018E}" name="Colonne10512"/>
    <tableColumn id="10554" xr3:uid="{034DCE6D-9528-4F40-9426-9E464998D775}" name="Colonne10513"/>
    <tableColumn id="10555" xr3:uid="{E67A5415-7AE6-41B9-B406-28C645A0FC0E}" name="Colonne10514"/>
    <tableColumn id="10556" xr3:uid="{BC6F347A-5E6F-498E-8014-7D5A5CB63AF8}" name="Colonne10515"/>
    <tableColumn id="10557" xr3:uid="{AD4D66FA-AC64-428C-9FE8-8565ECACB7F6}" name="Colonne10516"/>
    <tableColumn id="10558" xr3:uid="{2633B8C3-C0C9-4B00-8082-57ED8CFAD28B}" name="Colonne10517"/>
    <tableColumn id="10559" xr3:uid="{FFB0B9DE-6F5C-490E-BA45-26C98D1255DB}" name="Colonne10518"/>
    <tableColumn id="10560" xr3:uid="{34DB49C5-157C-45F8-8F1A-7A88D0844658}" name="Colonne10519"/>
    <tableColumn id="10561" xr3:uid="{331530E4-6C48-4EA2-8F55-3E75D487F348}" name="Colonne10520"/>
    <tableColumn id="10562" xr3:uid="{E4FAE6C3-0D93-4142-B0E7-39BF4C15E6D3}" name="Colonne10521"/>
    <tableColumn id="10563" xr3:uid="{3635C661-6319-4A87-82A1-ED3AA1DD4634}" name="Colonne10522"/>
    <tableColumn id="10564" xr3:uid="{C9C88D89-6A9A-4653-BF28-F77AD3F18E90}" name="Colonne10523"/>
    <tableColumn id="10565" xr3:uid="{5DBB8AD5-F8F8-428C-93F7-1CE5322CDB71}" name="Colonne10524"/>
    <tableColumn id="10566" xr3:uid="{5A660501-EEC8-44E0-B170-CE3335362CA7}" name="Colonne10525"/>
    <tableColumn id="10567" xr3:uid="{E92FC204-3148-4EAD-9A2E-A3421FB8692D}" name="Colonne10526"/>
    <tableColumn id="10568" xr3:uid="{21D9C1AA-86D5-49A7-867A-1012CB0E8A2E}" name="Colonne10527"/>
    <tableColumn id="10569" xr3:uid="{03296833-2399-4474-A603-A47120C1ED93}" name="Colonne10528"/>
    <tableColumn id="10570" xr3:uid="{CF4E402D-2E3C-424C-93D0-B677EAF2420D}" name="Colonne10529"/>
    <tableColumn id="10571" xr3:uid="{D6E1F5A5-C96B-4EA4-8FCA-E4AD2B9F29A5}" name="Colonne10530"/>
    <tableColumn id="10572" xr3:uid="{CE94809C-6096-485B-8073-161BBACC1A45}" name="Colonne10531"/>
    <tableColumn id="10573" xr3:uid="{449E6B61-1F60-48C8-9166-F2D2DA8EC7FE}" name="Colonne10532"/>
    <tableColumn id="10574" xr3:uid="{82AABC36-76E2-4D97-9196-505A8A279181}" name="Colonne10533"/>
    <tableColumn id="10575" xr3:uid="{40478E3F-6959-4C8D-BE69-40B009D7BE62}" name="Colonne10534"/>
    <tableColumn id="10576" xr3:uid="{C8E9ADDB-88EF-4899-AEBC-F7F8286E1535}" name="Colonne10535"/>
    <tableColumn id="10577" xr3:uid="{F9480761-EC39-4786-9487-35B21B6BE51F}" name="Colonne10536"/>
    <tableColumn id="10578" xr3:uid="{7B9AAF53-45BF-4B8B-8491-E9B124D290F6}" name="Colonne10537"/>
    <tableColumn id="10579" xr3:uid="{435CF279-60B0-41D9-B4D8-0A8C3AE36E1D}" name="Colonne10538"/>
    <tableColumn id="10580" xr3:uid="{A28A4119-6783-45D0-899C-AF06B8D20431}" name="Colonne10539"/>
    <tableColumn id="10581" xr3:uid="{3D62548A-95B8-4919-B4C6-024CC3E6422C}" name="Colonne10540"/>
    <tableColumn id="10582" xr3:uid="{09EEAF41-3FF6-412E-8607-33F0827C03C6}" name="Colonne10541"/>
    <tableColumn id="10583" xr3:uid="{27EF8E74-1F13-4A7C-90A9-9BDB0E4A7BD6}" name="Colonne10542"/>
    <tableColumn id="10584" xr3:uid="{A03DD3C1-0135-4E3F-A46F-EB89238DA5E1}" name="Colonne10543"/>
    <tableColumn id="10585" xr3:uid="{EEE08EAF-37BD-4032-8117-2C540678830D}" name="Colonne10544"/>
    <tableColumn id="10586" xr3:uid="{AF45A04F-AAC0-4C41-9D54-62405B5E6D9C}" name="Colonne10545"/>
    <tableColumn id="10587" xr3:uid="{E6CD49EA-3363-4A3E-A6CA-74F59915EF82}" name="Colonne10546"/>
    <tableColumn id="10588" xr3:uid="{CEC2B080-247B-48EA-B58D-90190D7E4BEE}" name="Colonne10547"/>
    <tableColumn id="10589" xr3:uid="{A6BECB41-A98D-4CD5-8627-3823ED7A0721}" name="Colonne10548"/>
    <tableColumn id="10590" xr3:uid="{499E069C-02F1-4F33-8A6C-CE52D1FF4EC1}" name="Colonne10549"/>
    <tableColumn id="10591" xr3:uid="{BC2768BE-74B0-409A-8235-274941F4E44D}" name="Colonne10550"/>
    <tableColumn id="10592" xr3:uid="{25EAB02B-0070-4FB4-9A24-4FA4B7329B50}" name="Colonne10551"/>
    <tableColumn id="10593" xr3:uid="{BC1270FA-6669-4A1E-8839-A88CD6FB50B0}" name="Colonne10552"/>
    <tableColumn id="10594" xr3:uid="{8CDB3D7E-01A4-4E99-8DDE-C3EBC35A4029}" name="Colonne10553"/>
    <tableColumn id="10595" xr3:uid="{9EAFD4ED-ABCC-461D-A7B3-EC3B365F21D9}" name="Colonne10554"/>
    <tableColumn id="10596" xr3:uid="{6952F3BE-376B-4996-9089-D115547DD288}" name="Colonne10555"/>
    <tableColumn id="10597" xr3:uid="{5C73C9D0-D49D-4DB4-A058-A2A8561968D9}" name="Colonne10556"/>
    <tableColumn id="10598" xr3:uid="{2B9DC7BE-81B2-4F3A-9E52-AFE8BCBC9945}" name="Colonne10557"/>
    <tableColumn id="10599" xr3:uid="{BBEC453C-D25B-4722-B1A3-5468837C2886}" name="Colonne10558"/>
    <tableColumn id="10600" xr3:uid="{C1F189ED-BE22-4539-BECC-9E343098EF38}" name="Colonne10559"/>
    <tableColumn id="10601" xr3:uid="{46BAABED-3B21-4637-9021-27C9DBC00FEE}" name="Colonne10560"/>
    <tableColumn id="10602" xr3:uid="{287A2366-AB36-4E4A-A2A0-CA1A84CA7EF7}" name="Colonne10561"/>
    <tableColumn id="10603" xr3:uid="{72608B42-1ADD-444D-858D-A0AF1BF23443}" name="Colonne10562"/>
    <tableColumn id="10604" xr3:uid="{1AB033BD-8929-4B1B-B38E-9A3071469DB1}" name="Colonne10563"/>
    <tableColumn id="10605" xr3:uid="{19CFB06C-DD66-499A-B90D-CB3127EA2549}" name="Colonne10564"/>
    <tableColumn id="10606" xr3:uid="{CE9444E2-6178-4593-A26A-4E3F650E00AA}" name="Colonne10565"/>
    <tableColumn id="10607" xr3:uid="{50A4CE51-EC61-427A-8309-01BF51E42C2A}" name="Colonne10566"/>
    <tableColumn id="10608" xr3:uid="{D3A2078A-BE25-4325-ABD2-82899A8E6082}" name="Colonne10567"/>
    <tableColumn id="10609" xr3:uid="{1EACE686-217E-4DB2-B4F2-622B460577EE}" name="Colonne10568"/>
    <tableColumn id="10610" xr3:uid="{54C95134-DD72-4740-87C5-A889668A56EF}" name="Colonne10569"/>
    <tableColumn id="10611" xr3:uid="{F3D1ED2F-5DEB-48BA-89AE-05000576D490}" name="Colonne10570"/>
    <tableColumn id="10612" xr3:uid="{D6A97195-8E39-494D-B17C-BC73C0653AAF}" name="Colonne10571"/>
    <tableColumn id="10613" xr3:uid="{A4B4A812-6E8D-43E1-94D7-A28A8EF18AE3}" name="Colonne10572"/>
    <tableColumn id="10614" xr3:uid="{A239D5EA-6D83-4043-84B5-EAACF6478ECC}" name="Colonne10573"/>
    <tableColumn id="10615" xr3:uid="{F86F5949-383D-4A91-9C3E-030CDB83DFF7}" name="Colonne10574"/>
    <tableColumn id="10616" xr3:uid="{E0E064E2-020A-402A-873C-397CA2F78791}" name="Colonne10575"/>
    <tableColumn id="10617" xr3:uid="{BF73B14A-988A-49C1-9881-1B172496F464}" name="Colonne10576"/>
    <tableColumn id="10618" xr3:uid="{2E19355A-3E56-4ADB-92BC-178E50B2025B}" name="Colonne10577"/>
    <tableColumn id="10619" xr3:uid="{E7970952-2216-4D9A-BC35-C316509F251C}" name="Colonne10578"/>
    <tableColumn id="10620" xr3:uid="{AE027165-652A-4556-9300-24A9C3415FE3}" name="Colonne10579"/>
    <tableColumn id="10621" xr3:uid="{AC3DB21C-DFEC-4559-BA33-0E2E0BACC4CE}" name="Colonne10580"/>
    <tableColumn id="10622" xr3:uid="{07329FAC-7C0C-46F4-9733-F9E5591E05DA}" name="Colonne10581"/>
    <tableColumn id="10623" xr3:uid="{EFD36CFE-6F52-42BA-A15B-09C85DCEC25D}" name="Colonne10582"/>
    <tableColumn id="10624" xr3:uid="{04706B4B-110C-4FFF-AEDF-FCC08B6D64A1}" name="Colonne10583"/>
    <tableColumn id="10625" xr3:uid="{14C73376-FBED-4601-9018-6786545141A8}" name="Colonne10584"/>
    <tableColumn id="10626" xr3:uid="{3F97F18A-4098-44F5-8338-B74EE1FD4943}" name="Colonne10585"/>
    <tableColumn id="10627" xr3:uid="{FBACE2EA-25AC-45FA-9C39-D7E9F1E0EBFD}" name="Colonne10586"/>
    <tableColumn id="10628" xr3:uid="{F84E7F11-915E-4136-B26C-7887766F084C}" name="Colonne10587"/>
    <tableColumn id="10629" xr3:uid="{D35705A0-4AD0-4954-950D-F20BD4D6AA61}" name="Colonne10588"/>
    <tableColumn id="10630" xr3:uid="{B2A437A8-6C44-4D91-A99F-4A32D1A3B0B0}" name="Colonne10589"/>
    <tableColumn id="10631" xr3:uid="{18D82A4F-2D36-4C1F-ABB4-F97FBAA5EDB5}" name="Colonne10590"/>
    <tableColumn id="10632" xr3:uid="{8F717F6B-65F3-4938-BCEC-F32366358AE6}" name="Colonne10591"/>
    <tableColumn id="10633" xr3:uid="{FFC2D1BD-6B2F-4D96-97D0-8AA6C0880632}" name="Colonne10592"/>
    <tableColumn id="10634" xr3:uid="{B2004442-8E5D-4D33-8B6D-49241CC65D3B}" name="Colonne10593"/>
    <tableColumn id="10635" xr3:uid="{5836947A-DE57-4380-8D33-A6A50A48329E}" name="Colonne10594"/>
    <tableColumn id="10636" xr3:uid="{57FD96FE-A508-4328-AF70-8E83B9C22BEC}" name="Colonne10595"/>
    <tableColumn id="10637" xr3:uid="{0546B334-2CC3-47F7-A440-8A08AA4EAA99}" name="Colonne10596"/>
    <tableColumn id="10638" xr3:uid="{D22A563A-D193-48B0-A025-38594B5D0A13}" name="Colonne10597"/>
    <tableColumn id="10639" xr3:uid="{8D193F07-B610-4624-89ED-7FFF426FEFCE}" name="Colonne10598"/>
    <tableColumn id="10640" xr3:uid="{3BD42955-BED0-4CB0-96DB-CC40C3F6D620}" name="Colonne10599"/>
    <tableColumn id="10641" xr3:uid="{13F91902-2865-41CD-8F46-7B3895233089}" name="Colonne10600"/>
    <tableColumn id="10642" xr3:uid="{6EF3FA8B-0899-4E19-A0A9-A07E9D9A55BF}" name="Colonne10601"/>
    <tableColumn id="10643" xr3:uid="{20A2C16A-304E-4CD8-B7B4-881CE5F6E502}" name="Colonne10602"/>
    <tableColumn id="10644" xr3:uid="{B0C0EDC7-390F-4618-829B-E23E980F16CB}" name="Colonne10603"/>
    <tableColumn id="10645" xr3:uid="{99583AEB-2A32-4BB0-9259-B050F410A295}" name="Colonne10604"/>
    <tableColumn id="10646" xr3:uid="{8A7DEE9B-7509-4850-BA11-022199EAC05F}" name="Colonne10605"/>
    <tableColumn id="10647" xr3:uid="{9D244F40-8524-4011-9679-8FF76EEE95C2}" name="Colonne10606"/>
    <tableColumn id="10648" xr3:uid="{ADDEFF65-E433-4C3B-BD3E-0108782D52D8}" name="Colonne10607"/>
    <tableColumn id="10649" xr3:uid="{B679CF68-E3EA-4678-94BA-91F348D057F4}" name="Colonne10608"/>
    <tableColumn id="10650" xr3:uid="{44B59BE1-C9C6-47AA-80AE-A15064570E30}" name="Colonne10609"/>
    <tableColumn id="10651" xr3:uid="{404A1CAA-6ADA-42AC-9042-63CA078F7976}" name="Colonne10610"/>
    <tableColumn id="10652" xr3:uid="{6417BC96-9123-4E55-A5CC-F27FA94D8BBA}" name="Colonne10611"/>
    <tableColumn id="10653" xr3:uid="{A53112F3-CD41-44CE-8F91-D28EA80E0EDD}" name="Colonne10612"/>
    <tableColumn id="10654" xr3:uid="{2E731DAB-198E-4142-87FE-F4DEF1530E65}" name="Colonne10613"/>
    <tableColumn id="10655" xr3:uid="{17B45362-C4D6-4AD8-9E6D-CF6A6C0B5815}" name="Colonne10614"/>
    <tableColumn id="10656" xr3:uid="{5B30AB0D-4564-43EA-9C86-F45783560735}" name="Colonne10615"/>
    <tableColumn id="10657" xr3:uid="{F94F68B4-0808-4416-8E07-2AECBB5A17F1}" name="Colonne10616"/>
    <tableColumn id="10658" xr3:uid="{75B1BA00-630B-4148-9CA2-444782E84A30}" name="Colonne10617"/>
    <tableColumn id="10659" xr3:uid="{F3BD7A96-87EF-4F41-AFC6-2CAB14AB0553}" name="Colonne10618"/>
    <tableColumn id="10660" xr3:uid="{194FE79D-8829-4E25-A8A0-EE901CCF13C3}" name="Colonne10619"/>
    <tableColumn id="10661" xr3:uid="{48E6F3F0-2E0B-428D-8AB2-2A7296D45D86}" name="Colonne10620"/>
    <tableColumn id="10662" xr3:uid="{E571FB17-C463-4185-BD0C-1BD3A8E0756B}" name="Colonne10621"/>
    <tableColumn id="10663" xr3:uid="{C7498C40-76B2-420C-BB9C-10DCE7162190}" name="Colonne10622"/>
    <tableColumn id="10664" xr3:uid="{9003ED3E-EC04-416A-AB2B-3EDD76AC4722}" name="Colonne10623"/>
    <tableColumn id="10665" xr3:uid="{25968ECF-DB21-4EE3-A0B7-6C2DEAD705CF}" name="Colonne10624"/>
    <tableColumn id="10666" xr3:uid="{08603AE0-D5B1-4427-BC74-81ADE4E69245}" name="Colonne10625"/>
    <tableColumn id="10667" xr3:uid="{AA3FC78C-4AAE-4C08-B481-A05B147B94FA}" name="Colonne10626"/>
    <tableColumn id="10668" xr3:uid="{ADD90319-B151-4D70-BE13-DBC862312A70}" name="Colonne10627"/>
    <tableColumn id="10669" xr3:uid="{0B276BD6-F5FB-4C00-8168-96158893B73C}" name="Colonne10628"/>
    <tableColumn id="10670" xr3:uid="{D1FFA86B-91AD-451E-9769-ED3F8F4791FB}" name="Colonne10629"/>
    <tableColumn id="10671" xr3:uid="{3DA786AB-4B41-43BD-A1DA-4BB4AAB4AD38}" name="Colonne10630"/>
    <tableColumn id="10672" xr3:uid="{C746545C-29A1-4646-93DC-172B77B321CF}" name="Colonne10631"/>
    <tableColumn id="10673" xr3:uid="{6557BECD-3F15-4B66-9F27-DD393750D278}" name="Colonne10632"/>
    <tableColumn id="10674" xr3:uid="{B3BF29C6-244E-4220-8564-0FBD54A95E05}" name="Colonne10633"/>
    <tableColumn id="10675" xr3:uid="{1ED607AC-B8E5-475D-A080-4FC064A25F35}" name="Colonne10634"/>
    <tableColumn id="10676" xr3:uid="{B851903E-0B45-4E5A-A337-5BEF3C74F672}" name="Colonne10635"/>
    <tableColumn id="10677" xr3:uid="{D6FA364F-499D-403E-B3D8-51AF25B53AC5}" name="Colonne10636"/>
    <tableColumn id="10678" xr3:uid="{F6447967-4232-4FF9-BE38-B311D2C43017}" name="Colonne10637"/>
    <tableColumn id="10679" xr3:uid="{A6AEE0FA-2BBB-420E-BFED-AD5773F43CF2}" name="Colonne10638"/>
    <tableColumn id="10680" xr3:uid="{A556833A-B486-4E86-9CD2-7C371EFDE0B8}" name="Colonne10639"/>
    <tableColumn id="10681" xr3:uid="{70BDC5A6-8DFA-4B8F-9AF5-4F78089A6598}" name="Colonne10640"/>
    <tableColumn id="10682" xr3:uid="{FC46061F-0540-4BFB-8CF9-472B28C6972B}" name="Colonne10641"/>
    <tableColumn id="10683" xr3:uid="{A75B8E89-A457-4426-9971-F4CA6270328E}" name="Colonne10642"/>
    <tableColumn id="10684" xr3:uid="{2F84C2EF-BA02-49F6-B60B-2F5700B13534}" name="Colonne10643"/>
    <tableColumn id="10685" xr3:uid="{9691FC0A-864F-4394-B83E-CCFB7EA66429}" name="Colonne10644"/>
    <tableColumn id="10686" xr3:uid="{2DB57BC7-94D9-40B1-9083-82663030B7B3}" name="Colonne10645"/>
    <tableColumn id="10687" xr3:uid="{1A263608-62E3-4AA9-BB61-097A319E4DA2}" name="Colonne10646"/>
    <tableColumn id="10688" xr3:uid="{BD8A6A7C-71F5-44C9-8D1D-067F5ACA59A6}" name="Colonne10647"/>
    <tableColumn id="10689" xr3:uid="{BA2CB004-6AF4-44E5-AA9B-5F7A4626B527}" name="Colonne10648"/>
    <tableColumn id="10690" xr3:uid="{E8F69215-C15E-481F-83E9-8F3B0E28A557}" name="Colonne10649"/>
    <tableColumn id="10691" xr3:uid="{294E5123-8ECE-42A8-9509-72D82E6B51B3}" name="Colonne10650"/>
    <tableColumn id="10692" xr3:uid="{16A8EF82-ACB2-47D1-B4C2-F641DD3E234E}" name="Colonne10651"/>
    <tableColumn id="10693" xr3:uid="{832F3ED3-027D-4296-B724-05EEC236D501}" name="Colonne10652"/>
    <tableColumn id="10694" xr3:uid="{8D1F62A0-98FA-4F0C-B3FB-ED2FC6549649}" name="Colonne10653"/>
    <tableColumn id="10695" xr3:uid="{DEE2230E-2C16-4AA4-B3F5-EBCF6DE5031B}" name="Colonne10654"/>
    <tableColumn id="10696" xr3:uid="{FB6AFA6D-8F16-4907-B6F8-98D7E136EBCF}" name="Colonne10655"/>
    <tableColumn id="10697" xr3:uid="{2398BBF6-5B50-4D3C-8680-A67E107CA565}" name="Colonne10656"/>
    <tableColumn id="10698" xr3:uid="{E2DE1132-9BA5-46AA-98E6-38ED1CF4C4EA}" name="Colonne10657"/>
    <tableColumn id="10699" xr3:uid="{8069F203-BBA9-435F-9767-0E8869D7F809}" name="Colonne10658"/>
    <tableColumn id="10700" xr3:uid="{2BA501BA-9A5A-4E4E-ACB7-2062904A784D}" name="Colonne10659"/>
    <tableColumn id="10701" xr3:uid="{A93BF4F1-C797-43DF-BDBF-772D0D989280}" name="Colonne10660"/>
    <tableColumn id="10702" xr3:uid="{ED46773D-4256-495D-B1A0-42D0A0484460}" name="Colonne10661"/>
    <tableColumn id="10703" xr3:uid="{10DB3EA5-C820-4242-B0D8-D401B1705973}" name="Colonne10662"/>
    <tableColumn id="10704" xr3:uid="{AC213DDF-268B-4DAB-A106-12CF16A79B9F}" name="Colonne10663"/>
    <tableColumn id="10705" xr3:uid="{5ABD858D-96C7-4190-A38A-8ED57EBC304C}" name="Colonne10664"/>
    <tableColumn id="10706" xr3:uid="{1043FC4E-4A03-485F-8EA5-8AD65CE1E413}" name="Colonne10665"/>
    <tableColumn id="10707" xr3:uid="{F4BC5067-F18D-4506-86B0-D42917172995}" name="Colonne10666"/>
    <tableColumn id="10708" xr3:uid="{2CB7E532-139F-4E49-952A-E4A22BA93CCE}" name="Colonne10667"/>
    <tableColumn id="10709" xr3:uid="{0ABD3F33-1A2E-4EB7-8004-7DE41733646D}" name="Colonne10668"/>
    <tableColumn id="10710" xr3:uid="{82E9E96E-7A29-49C9-8A6E-0B7F1BF3C5A1}" name="Colonne10669"/>
    <tableColumn id="10711" xr3:uid="{AB0723B4-12CA-4063-9F15-058EE06C9EB2}" name="Colonne10670"/>
    <tableColumn id="10712" xr3:uid="{82B03297-71A1-4CB8-8943-22AB360E73B0}" name="Colonne10671"/>
    <tableColumn id="10713" xr3:uid="{E3C2D717-7C2B-4062-994E-FF28B51E84E1}" name="Colonne10672"/>
    <tableColumn id="10714" xr3:uid="{E3E357B8-FFEF-4A29-B627-0B678DEB26B2}" name="Colonne10673"/>
    <tableColumn id="10715" xr3:uid="{A88095BD-B10D-4A5C-9739-DF6CBA1012D0}" name="Colonne10674"/>
    <tableColumn id="10716" xr3:uid="{3985DDB0-645E-4F7A-8588-FFC272265D8E}" name="Colonne10675"/>
    <tableColumn id="10717" xr3:uid="{BF53467D-849B-4F97-92DD-4BB2A403767A}" name="Colonne10676"/>
    <tableColumn id="10718" xr3:uid="{838A5FAC-7DB8-46AF-A170-BDE6FF80A775}" name="Colonne10677"/>
    <tableColumn id="10719" xr3:uid="{0A1944CA-D454-4424-AE68-F6C0403D1A6B}" name="Colonne10678"/>
    <tableColumn id="10720" xr3:uid="{869D4B66-CB7F-4D68-AB3F-4BE2F939EA11}" name="Colonne10679"/>
    <tableColumn id="10721" xr3:uid="{7758419D-ACCA-4781-A32A-370810DAB523}" name="Colonne10680"/>
    <tableColumn id="10722" xr3:uid="{FA6FF41B-CBE6-48CA-B64B-53B728402B78}" name="Colonne10681"/>
    <tableColumn id="10723" xr3:uid="{7143ED65-B624-4AF6-AF24-16AE83B8C61E}" name="Colonne10682"/>
    <tableColumn id="10724" xr3:uid="{0BDFF679-C1AA-4CAD-8E27-1247A4F42DFF}" name="Colonne10683"/>
    <tableColumn id="10725" xr3:uid="{10BE042F-9DD9-4767-AC2A-999739FA3C23}" name="Colonne10684"/>
    <tableColumn id="10726" xr3:uid="{BB737E81-7781-4CAD-B74C-8E6FE0E39B42}" name="Colonne10685"/>
    <tableColumn id="10727" xr3:uid="{0FF7EECE-4586-4CC1-B70B-5BA1B9CFBE7A}" name="Colonne10686"/>
    <tableColumn id="10728" xr3:uid="{BEB352FC-E48D-4277-854D-4F589A637A34}" name="Colonne10687"/>
    <tableColumn id="10729" xr3:uid="{DECC85AC-D5B5-42D0-9DDD-FD2A97B80B27}" name="Colonne10688"/>
    <tableColumn id="10730" xr3:uid="{1B064A90-46A8-45D4-A20D-12A8F9195433}" name="Colonne10689"/>
    <tableColumn id="10731" xr3:uid="{9A790366-53D5-4716-B7E7-5EA551D91C98}" name="Colonne10690"/>
    <tableColumn id="10732" xr3:uid="{03B0128C-136F-4273-921E-89AAD82C208C}" name="Colonne10691"/>
    <tableColumn id="10733" xr3:uid="{662FB576-ACD6-46EB-83A2-5FD824451C46}" name="Colonne10692"/>
    <tableColumn id="10734" xr3:uid="{A3650732-A637-48C3-8329-313252306610}" name="Colonne10693"/>
    <tableColumn id="10735" xr3:uid="{7931F62E-D374-452D-B8C6-2E86997E2952}" name="Colonne10694"/>
    <tableColumn id="10736" xr3:uid="{C586EAC4-BE3B-43F6-948B-CB96E1DEBD7D}" name="Colonne10695"/>
    <tableColumn id="10737" xr3:uid="{2EC80521-FFA0-4E1F-81CC-D9D67BC2EB9B}" name="Colonne10696"/>
    <tableColumn id="10738" xr3:uid="{332B22BB-BB2C-43FF-AE72-A4C131AF02EE}" name="Colonne10697"/>
    <tableColumn id="10739" xr3:uid="{6CF1CD79-84A9-4F3C-9FC6-5ED275B939F1}" name="Colonne10698"/>
    <tableColumn id="10740" xr3:uid="{11FDBF5F-1C69-4893-89E8-1644837D0CCB}" name="Colonne10699"/>
    <tableColumn id="10741" xr3:uid="{F7C61AE2-B3DD-43CD-89E5-6A234A182E43}" name="Colonne10700"/>
    <tableColumn id="10742" xr3:uid="{E1CB3A74-8E0C-44B0-93A0-DDD9C72F0B27}" name="Colonne10701"/>
    <tableColumn id="10743" xr3:uid="{6297432C-AA61-4D5B-88A4-ACD2C6DD1F5C}" name="Colonne10702"/>
    <tableColumn id="10744" xr3:uid="{215A40E4-B589-4B9A-8BAD-729B7DB14686}" name="Colonne10703"/>
    <tableColumn id="10745" xr3:uid="{2CD51C8A-AD78-452E-BD0C-75EB1D953D8F}" name="Colonne10704"/>
    <tableColumn id="10746" xr3:uid="{C1F502D4-A866-48F9-957B-9FD3B2DB79A7}" name="Colonne10705"/>
    <tableColumn id="10747" xr3:uid="{C2DB59DE-37E0-49C8-B9C6-B138DB5D41AF}" name="Colonne10706"/>
    <tableColumn id="10748" xr3:uid="{508DEC18-F740-4C62-862D-68CCF404F4B2}" name="Colonne10707"/>
    <tableColumn id="10749" xr3:uid="{BB119353-3830-476C-8A6C-7226D9F078CB}" name="Colonne10708"/>
    <tableColumn id="10750" xr3:uid="{99159A59-A3DF-4D25-A990-A02EC1EF0857}" name="Colonne10709"/>
    <tableColumn id="10751" xr3:uid="{855E40E5-534D-4046-9BA3-9E978DC3450B}" name="Colonne10710"/>
    <tableColumn id="10752" xr3:uid="{DF75CFE9-580D-42D8-A1F8-ADD7B1C4C739}" name="Colonne10711"/>
    <tableColumn id="10753" xr3:uid="{F8B34CE5-5C73-4939-B507-033CBF9517F1}" name="Colonne10712"/>
    <tableColumn id="10754" xr3:uid="{629D4559-B330-4006-96AC-2E6305D09B64}" name="Colonne10713"/>
    <tableColumn id="10755" xr3:uid="{8F41C0B2-E848-4E7E-AE93-03686D0272EC}" name="Colonne10714"/>
    <tableColumn id="10756" xr3:uid="{D65F56F1-7B2B-43E4-A52B-301DF769DEAA}" name="Colonne10715"/>
    <tableColumn id="10757" xr3:uid="{CCDF9049-55AA-42C1-95A8-51714F197B97}" name="Colonne10716"/>
    <tableColumn id="10758" xr3:uid="{9DF70918-BA1D-40A0-924E-DCAF0CE5C837}" name="Colonne10717"/>
    <tableColumn id="10759" xr3:uid="{7C480255-DE1C-4402-8695-8B5C08EA5B6F}" name="Colonne10718"/>
    <tableColumn id="10760" xr3:uid="{5A5F8506-258D-46CA-8C99-2CC8622C3427}" name="Colonne10719"/>
    <tableColumn id="10761" xr3:uid="{C6E3AD19-0287-4D50-8642-DAAAE6EAAC57}" name="Colonne10720"/>
    <tableColumn id="10762" xr3:uid="{A99E2953-D7D6-409A-A73E-2CEF508704EA}" name="Colonne10721"/>
    <tableColumn id="10763" xr3:uid="{6AD7E01D-4334-49FD-A232-DF858F6CD81F}" name="Colonne10722"/>
    <tableColumn id="10764" xr3:uid="{19AB7092-3D0D-4F3E-9171-2BA27EA66252}" name="Colonne10723"/>
    <tableColumn id="10765" xr3:uid="{1373AA9D-D6B6-4907-81E9-0324D81A3D40}" name="Colonne10724"/>
    <tableColumn id="10766" xr3:uid="{ADC1EEDB-FD5E-4710-8035-D5FFE22B1929}" name="Colonne10725"/>
    <tableColumn id="10767" xr3:uid="{B8CEEA1B-6C54-4154-90D3-00DD503DB8DD}" name="Colonne10726"/>
    <tableColumn id="10768" xr3:uid="{10EEBDBF-D9A9-4979-98DF-65A601D6EF2F}" name="Colonne10727"/>
    <tableColumn id="10769" xr3:uid="{EF4B3F60-FCCA-419A-B1F7-01E1DFA3515B}" name="Colonne10728"/>
    <tableColumn id="10770" xr3:uid="{9672B3D5-03C1-4F0B-B919-9CD18E324B67}" name="Colonne10729"/>
    <tableColumn id="10771" xr3:uid="{086F1E3B-FD62-41AB-AF94-3A9547DD6DEF}" name="Colonne10730"/>
    <tableColumn id="10772" xr3:uid="{3E8A8C2B-5C7F-4682-80A7-96F556D242E6}" name="Colonne10731"/>
    <tableColumn id="10773" xr3:uid="{42B89501-00DB-4585-8207-FB1E023406D8}" name="Colonne10732"/>
    <tableColumn id="10774" xr3:uid="{53A54838-CBD9-40FC-96BC-9ED9A3456573}" name="Colonne10733"/>
    <tableColumn id="10775" xr3:uid="{A772E101-B4EC-474E-93AE-DE5E9DC2A843}" name="Colonne10734"/>
    <tableColumn id="10776" xr3:uid="{3B5AB34E-40BF-489F-A741-A97C5BCDEED3}" name="Colonne10735"/>
    <tableColumn id="10777" xr3:uid="{B8BD5AB6-3B07-4B5B-A23A-916D0F58C217}" name="Colonne10736"/>
    <tableColumn id="10778" xr3:uid="{500B5F65-99C6-49FC-AC66-E15B05334714}" name="Colonne10737"/>
    <tableColumn id="10779" xr3:uid="{33042B4E-1A17-460F-956D-D01679570664}" name="Colonne10738"/>
    <tableColumn id="10780" xr3:uid="{7F5B3324-AFAE-49E7-AC6E-4E4A97CF730D}" name="Colonne10739"/>
    <tableColumn id="10781" xr3:uid="{DD45033C-AFB2-402F-AD63-E212DF6C288B}" name="Colonne10740"/>
    <tableColumn id="10782" xr3:uid="{8090AD1C-58C3-47B6-BE0C-53A77B328C97}" name="Colonne10741"/>
    <tableColumn id="10783" xr3:uid="{9C7A8EC9-FBB4-4BE9-9BF4-CEE573FCAFD7}" name="Colonne10742"/>
    <tableColumn id="10784" xr3:uid="{C30DB120-BD73-4351-8B44-4478FDB88ED5}" name="Colonne10743"/>
    <tableColumn id="10785" xr3:uid="{87CC6B4E-9901-45DF-99BE-D981EB834A89}" name="Colonne10744"/>
    <tableColumn id="10786" xr3:uid="{7E46CD1B-AA50-464E-BA75-214F350B1CE2}" name="Colonne10745"/>
    <tableColumn id="10787" xr3:uid="{B577C1B5-6AE5-461A-8D19-D3C0B17A1F2B}" name="Colonne10746"/>
    <tableColumn id="10788" xr3:uid="{11126907-D7FC-4DB7-B864-1532042E4AB8}" name="Colonne10747"/>
    <tableColumn id="10789" xr3:uid="{A1D620EC-B09E-4BFA-8556-35AEF936176D}" name="Colonne10748"/>
    <tableColumn id="10790" xr3:uid="{A67659E3-418D-44C3-88F1-4D38A2559185}" name="Colonne10749"/>
    <tableColumn id="10791" xr3:uid="{104F7036-F20E-47E4-BCCD-F2A36F8CB3AC}" name="Colonne10750"/>
    <tableColumn id="10792" xr3:uid="{5F5B35DC-CFE9-4F89-81AE-B03927EC19D4}" name="Colonne10751"/>
    <tableColumn id="10793" xr3:uid="{D99CBBF8-D6D9-4330-9F80-F2A8BCF177D0}" name="Colonne10752"/>
    <tableColumn id="10794" xr3:uid="{8767A8A4-FB1F-4A46-B1CF-CD16760A6F9A}" name="Colonne10753"/>
    <tableColumn id="10795" xr3:uid="{119C5B1F-4BAF-4DB5-A64A-678F7B88E212}" name="Colonne10754"/>
    <tableColumn id="10796" xr3:uid="{45651DEE-BAC4-4571-AD2D-C10E0227AE58}" name="Colonne10755"/>
    <tableColumn id="10797" xr3:uid="{6793C838-9CB3-4205-960D-EAC7D2E6D928}" name="Colonne10756"/>
    <tableColumn id="10798" xr3:uid="{BEE30FCB-7325-4A41-A267-63A7B36853B9}" name="Colonne10757"/>
    <tableColumn id="10799" xr3:uid="{7E7041C8-FED9-4C03-A6C1-4F722DDB058E}" name="Colonne10758"/>
    <tableColumn id="10800" xr3:uid="{7C25393D-9DDB-469C-9C7F-FFEB99C3139D}" name="Colonne10759"/>
    <tableColumn id="10801" xr3:uid="{C3CD23D2-1475-4CF0-B697-CEA9F06819B1}" name="Colonne10760"/>
    <tableColumn id="10802" xr3:uid="{18EF296F-771F-44E1-824B-2E2B5C4D0598}" name="Colonne10761"/>
    <tableColumn id="10803" xr3:uid="{C021C2E5-A7FC-4CDC-8E34-EDBF117DBADD}" name="Colonne10762"/>
    <tableColumn id="10804" xr3:uid="{64DC26F2-508B-4C70-A31A-24698D0ABB92}" name="Colonne10763"/>
    <tableColumn id="10805" xr3:uid="{88B044C8-46A7-4A15-A0E7-C3256B46D988}" name="Colonne10764"/>
    <tableColumn id="10806" xr3:uid="{54D31EEC-8670-4B5A-8E03-77DC983EB761}" name="Colonne10765"/>
    <tableColumn id="10807" xr3:uid="{BA21FFF7-0AEF-48A3-8D91-BB7AAC857C4F}" name="Colonne10766"/>
    <tableColumn id="10808" xr3:uid="{357535FC-4098-47F4-9C7D-DBA8BB6AF1E8}" name="Colonne10767"/>
    <tableColumn id="10809" xr3:uid="{ED474A15-20E2-482A-A89F-2D01CAFFA5B7}" name="Colonne10768"/>
    <tableColumn id="10810" xr3:uid="{7789069B-4D1F-4EC7-AFCC-A8000974BA0C}" name="Colonne10769"/>
    <tableColumn id="10811" xr3:uid="{5F4094BE-AE07-4BBE-AAF0-E78951C39893}" name="Colonne10770"/>
    <tableColumn id="10812" xr3:uid="{BFAADC58-7172-4B0D-815C-7413FEE4E84E}" name="Colonne10771"/>
    <tableColumn id="10813" xr3:uid="{08C5538B-651E-41FC-8E89-C5327DB96525}" name="Colonne10772"/>
    <tableColumn id="10814" xr3:uid="{864911A4-BC2D-4E3F-B373-C34B2712449A}" name="Colonne10773"/>
    <tableColumn id="10815" xr3:uid="{F39F2C77-3232-4762-B641-1E6A6C5AF8BE}" name="Colonne10774"/>
    <tableColumn id="10816" xr3:uid="{04100A7D-EE1E-43AE-86C9-41F2854C63C4}" name="Colonne10775"/>
    <tableColumn id="10817" xr3:uid="{BB1A3C7B-F8C4-4EDF-88A5-1E542DBC57DC}" name="Colonne10776"/>
    <tableColumn id="10818" xr3:uid="{E700E32D-8647-4550-AC03-98441A025EF0}" name="Colonne10777"/>
    <tableColumn id="10819" xr3:uid="{CCFA72A7-0862-4488-8C35-A52AADDD5F07}" name="Colonne10778"/>
    <tableColumn id="10820" xr3:uid="{D6CEEAC5-1379-413B-B8C3-64A9AD80F839}" name="Colonne10779"/>
    <tableColumn id="10821" xr3:uid="{4AE6B16F-A1FE-4FBC-B509-9333E0071737}" name="Colonne10780"/>
    <tableColumn id="10822" xr3:uid="{9CB8C0B8-3931-489C-9345-39F4D56A3064}" name="Colonne10781"/>
    <tableColumn id="10823" xr3:uid="{184D45EE-1E1C-4452-ADB4-6699063639D1}" name="Colonne10782"/>
    <tableColumn id="10824" xr3:uid="{2E80523F-65A8-4132-8F58-6C3E05C1AAF1}" name="Colonne10783"/>
    <tableColumn id="10825" xr3:uid="{22EB5941-544E-4E13-8517-5A66ABC9039D}" name="Colonne10784"/>
    <tableColumn id="10826" xr3:uid="{2936BDF2-60E2-4F84-87D5-428244E00C54}" name="Colonne10785"/>
    <tableColumn id="10827" xr3:uid="{0AD73F26-F626-4732-A03C-5C6647362A69}" name="Colonne10786"/>
    <tableColumn id="10828" xr3:uid="{0BB2247F-6078-400F-8429-6C680ADC8D4F}" name="Colonne10787"/>
    <tableColumn id="10829" xr3:uid="{2E9E677F-92FB-4538-ABB5-0EB2A4967F03}" name="Colonne10788"/>
    <tableColumn id="10830" xr3:uid="{11B77A02-48AD-4AFF-ACD1-CFB9DAF0289A}" name="Colonne10789"/>
    <tableColumn id="10831" xr3:uid="{03F3C5AD-9720-41E8-A3A3-A10B44633C71}" name="Colonne10790"/>
    <tableColumn id="10832" xr3:uid="{CB52EA2E-67DF-41EA-9BC2-250241AC5CFB}" name="Colonne10791"/>
    <tableColumn id="10833" xr3:uid="{309ACAAE-2EFA-41C8-B107-6CC1F4C04C4B}" name="Colonne10792"/>
    <tableColumn id="10834" xr3:uid="{BDC0B940-591C-4124-8027-2486A4F91509}" name="Colonne10793"/>
    <tableColumn id="10835" xr3:uid="{8CEDBD80-0E3D-4217-A74A-532BF88221EB}" name="Colonne10794"/>
    <tableColumn id="10836" xr3:uid="{145004BB-7F84-4377-AA87-5CE9663C025C}" name="Colonne10795"/>
    <tableColumn id="10837" xr3:uid="{BED11BDA-FF92-41FB-864E-DFD351D7E408}" name="Colonne10796"/>
    <tableColumn id="10838" xr3:uid="{1D894E9A-031C-4E7E-BDCE-1A8B951A2540}" name="Colonne10797"/>
    <tableColumn id="10839" xr3:uid="{37B0FA3E-7F42-4DE6-9F97-0F267C24F6AB}" name="Colonne10798"/>
    <tableColumn id="10840" xr3:uid="{A6A30AFE-5EB0-4A3A-A847-5A03B79CA388}" name="Colonne10799"/>
    <tableColumn id="10841" xr3:uid="{B066DC5E-5276-40A3-A371-7360CA2AB823}" name="Colonne10800"/>
    <tableColumn id="10842" xr3:uid="{7340105A-DD91-4381-8459-FAAEC28B229B}" name="Colonne10801"/>
    <tableColumn id="10843" xr3:uid="{8ADEFAAD-415D-4E30-B172-52F8D07A0361}" name="Colonne10802"/>
    <tableColumn id="10844" xr3:uid="{E253C2E4-0188-4FE8-8D9D-ADDBA7F7766C}" name="Colonne10803"/>
    <tableColumn id="10845" xr3:uid="{466AF3E5-2C65-4C80-8F37-0556CDD5BE21}" name="Colonne10804"/>
    <tableColumn id="10846" xr3:uid="{EA70175A-1E92-4C29-8F28-453ECD0F7CE8}" name="Colonne10805"/>
    <tableColumn id="10847" xr3:uid="{DF537EE7-9E6F-43B7-BA49-2F7E888F7E87}" name="Colonne10806"/>
    <tableColumn id="10848" xr3:uid="{279F352E-F836-40F9-944A-5586C8189FF0}" name="Colonne10807"/>
    <tableColumn id="10849" xr3:uid="{F4A5E31C-98B3-4EE8-A0BC-78BA2F3C3000}" name="Colonne10808"/>
    <tableColumn id="10850" xr3:uid="{A2F990B9-E9D2-4380-B8B5-9F1F00E90DDB}" name="Colonne10809"/>
    <tableColumn id="10851" xr3:uid="{C911B847-F344-480F-B1A4-EFB99C363BAB}" name="Colonne10810"/>
    <tableColumn id="10852" xr3:uid="{04DA026A-25AB-4F8E-B0BC-2AB4A09A4E61}" name="Colonne10811"/>
    <tableColumn id="10853" xr3:uid="{14BEBA57-E378-4310-AF70-A00B628B5DC0}" name="Colonne10812"/>
    <tableColumn id="10854" xr3:uid="{454EADFB-D182-43AC-9C0C-E36478BC0BB7}" name="Colonne10813"/>
    <tableColumn id="10855" xr3:uid="{CDD896DF-425F-494B-A8FD-ED75F2E8D4C0}" name="Colonne10814"/>
    <tableColumn id="10856" xr3:uid="{E983C28C-8510-492D-9A87-731E72BAE5E8}" name="Colonne10815"/>
    <tableColumn id="10857" xr3:uid="{529CA65A-AE05-4540-885A-ED64604E9F25}" name="Colonne10816"/>
    <tableColumn id="10858" xr3:uid="{1AF07DA9-16C3-4669-A891-3F0839B2E9C1}" name="Colonne10817"/>
    <tableColumn id="10859" xr3:uid="{6E2CE1DB-B0C9-4DD6-A89E-1441B42E1BE4}" name="Colonne10818"/>
    <tableColumn id="10860" xr3:uid="{F6D2D322-B8E5-4B7C-A847-2AA1D3C53063}" name="Colonne10819"/>
    <tableColumn id="10861" xr3:uid="{1A2EFAA1-F492-41FF-8205-A799A5844255}" name="Colonne10820"/>
    <tableColumn id="10862" xr3:uid="{3A34BE98-DF17-468A-A356-09021A821EA9}" name="Colonne10821"/>
    <tableColumn id="10863" xr3:uid="{A8F4B3AF-07B4-47DE-AA4F-1F48B3284424}" name="Colonne10822"/>
    <tableColumn id="10864" xr3:uid="{3542CCF5-E58F-4B8D-8235-17D19F80A145}" name="Colonne10823"/>
    <tableColumn id="10865" xr3:uid="{EA5365E5-9D6A-407D-8EF9-DF10B261E8B4}" name="Colonne10824"/>
    <tableColumn id="10866" xr3:uid="{7CB33CE1-E13D-41FE-8175-8DA711445405}" name="Colonne10825"/>
    <tableColumn id="10867" xr3:uid="{E15DB83B-B3DC-439C-A36E-4ED99193E699}" name="Colonne10826"/>
    <tableColumn id="10868" xr3:uid="{65662822-D205-4BB7-BC68-2200CEDFD1AF}" name="Colonne10827"/>
    <tableColumn id="10869" xr3:uid="{7BAF6D11-4FD9-426E-8FC2-E6F99E1DB629}" name="Colonne10828"/>
    <tableColumn id="10870" xr3:uid="{653FBE4B-5024-4DC7-884C-87AE4C425A36}" name="Colonne10829"/>
    <tableColumn id="10871" xr3:uid="{8FF628CE-0860-419A-B0EC-1C8B96AB3D1F}" name="Colonne10830"/>
    <tableColumn id="10872" xr3:uid="{0F5758A3-9F2B-467B-980E-164E2E8CFE4F}" name="Colonne10831"/>
    <tableColumn id="10873" xr3:uid="{38FEA2A8-9B75-4C9F-B40F-E41653035E15}" name="Colonne10832"/>
    <tableColumn id="10874" xr3:uid="{F2B19FC4-D944-4043-9B65-CD6B3197DC05}" name="Colonne10833"/>
    <tableColumn id="10875" xr3:uid="{F20C7FF5-ED87-47B3-944B-3EF9D2C97572}" name="Colonne10834"/>
    <tableColumn id="10876" xr3:uid="{93B31D57-D99E-4F8E-9BBE-EB47E254A074}" name="Colonne10835"/>
    <tableColumn id="10877" xr3:uid="{94ED8285-9281-4D9E-8CA9-552C6D7C8835}" name="Colonne10836"/>
    <tableColumn id="10878" xr3:uid="{F6EB5A52-CCEE-4F8F-BA21-9018C417C413}" name="Colonne10837"/>
    <tableColumn id="10879" xr3:uid="{EFF12010-5628-42D1-B149-865378054A73}" name="Colonne10838"/>
    <tableColumn id="10880" xr3:uid="{72EF736B-6BFE-47FD-BB10-1CBC4AF4B839}" name="Colonne10839"/>
    <tableColumn id="10881" xr3:uid="{132EACED-9B48-4BEC-B0A0-ECA91ABCBB37}" name="Colonne10840"/>
    <tableColumn id="10882" xr3:uid="{2E987CE0-2ADF-47A1-BF37-3C9E895CB1FF}" name="Colonne10841"/>
    <tableColumn id="10883" xr3:uid="{6E4ACFD3-488D-459D-9593-D79A65C5436F}" name="Colonne10842"/>
    <tableColumn id="10884" xr3:uid="{2118D9AF-D0E6-486D-BB92-4D9600035772}" name="Colonne10843"/>
    <tableColumn id="10885" xr3:uid="{3D222FA8-01F3-484D-B945-763B1C9BC4FD}" name="Colonne10844"/>
    <tableColumn id="10886" xr3:uid="{3797931B-D0A5-4239-87FE-0BB6940DE9C9}" name="Colonne10845"/>
    <tableColumn id="10887" xr3:uid="{04D4C025-1F5B-4F31-B510-CD2AFF306E5B}" name="Colonne10846"/>
    <tableColumn id="10888" xr3:uid="{1659FC95-9B1F-4816-B3AD-3FFF3222604F}" name="Colonne10847"/>
    <tableColumn id="10889" xr3:uid="{84A14FBE-223E-4547-B22C-6A6125BF4FC0}" name="Colonne10848"/>
    <tableColumn id="10890" xr3:uid="{FCCCB3FB-6D7A-463C-9A4C-812939071599}" name="Colonne10849"/>
    <tableColumn id="10891" xr3:uid="{BF1AD465-8852-4196-955C-D898943B3126}" name="Colonne10850"/>
    <tableColumn id="10892" xr3:uid="{F8C1AB6C-EF38-4CA0-8737-DFE8F30741EC}" name="Colonne10851"/>
    <tableColumn id="10893" xr3:uid="{2A744538-AE46-499A-914D-773014B5CAA5}" name="Colonne10852"/>
    <tableColumn id="10894" xr3:uid="{47C7499D-5669-4F6B-A54C-1BE3D4A2C686}" name="Colonne10853"/>
    <tableColumn id="10895" xr3:uid="{C89BA167-2085-4BE1-AAA6-5F71DC84D4D4}" name="Colonne10854"/>
    <tableColumn id="10896" xr3:uid="{09058427-6167-4FBE-910A-B5254D2870F5}" name="Colonne10855"/>
    <tableColumn id="10897" xr3:uid="{93B915AF-D282-4DF3-BCD0-A10A8D6A4D2B}" name="Colonne10856"/>
    <tableColumn id="10898" xr3:uid="{BA8C66B8-FD3D-49DB-A442-5024DEAD6394}" name="Colonne10857"/>
    <tableColumn id="10899" xr3:uid="{C90BEBFA-5004-484B-9F3D-7952989170C1}" name="Colonne10858"/>
    <tableColumn id="10900" xr3:uid="{76C94D4D-84FA-4408-86B6-6EF2DA015CCE}" name="Colonne10859"/>
    <tableColumn id="10901" xr3:uid="{22A3CBFD-7C72-4CFA-B4E6-D897E703E873}" name="Colonne10860"/>
    <tableColumn id="10902" xr3:uid="{37DCD532-4799-4E62-8A9E-7EEC1A6F62CA}" name="Colonne10861"/>
    <tableColumn id="10903" xr3:uid="{E0972232-366D-453B-94F1-30DC7164E14A}" name="Colonne10862"/>
    <tableColumn id="10904" xr3:uid="{0EC1EC75-86F6-47A6-8BE4-66B5BC7D826B}" name="Colonne10863"/>
    <tableColumn id="10905" xr3:uid="{4F07B170-1395-4F7D-A372-89737352D565}" name="Colonne10864"/>
    <tableColumn id="10906" xr3:uid="{E82ED3FF-5FE5-446D-AB7A-D7DE2BA08C2A}" name="Colonne10865"/>
    <tableColumn id="10907" xr3:uid="{A14A7DED-4BF0-4099-8C64-87291151716F}" name="Colonne10866"/>
    <tableColumn id="10908" xr3:uid="{DB80A401-200A-480B-884C-A216E38D33FC}" name="Colonne10867"/>
    <tableColumn id="10909" xr3:uid="{922672B8-B8B1-4885-B824-F1DEAA4EB834}" name="Colonne10868"/>
    <tableColumn id="10910" xr3:uid="{12615280-44C9-4295-A182-6582F73D66BE}" name="Colonne10869"/>
    <tableColumn id="10911" xr3:uid="{DEBB8B2D-0DED-4620-A52F-50BEE417D032}" name="Colonne10870"/>
    <tableColumn id="10912" xr3:uid="{90870EA5-B60F-422B-A6E3-AD8669B853E9}" name="Colonne10871"/>
    <tableColumn id="10913" xr3:uid="{1320A747-F047-4B42-8A59-772ED8127875}" name="Colonne10872"/>
    <tableColumn id="10914" xr3:uid="{BA0E0249-73DF-4809-ACBC-E02A49427E3D}" name="Colonne10873"/>
    <tableColumn id="10915" xr3:uid="{0CCB121C-BDDC-42BE-8C68-42BCF2E494DB}" name="Colonne10874"/>
    <tableColumn id="10916" xr3:uid="{B3C42C8E-54AE-4A58-A46F-7ED9804E2CF2}" name="Colonne10875"/>
    <tableColumn id="10917" xr3:uid="{6E79D69D-3BA4-4D4B-914D-DBDC41FC4002}" name="Colonne10876"/>
    <tableColumn id="10918" xr3:uid="{B84F3DB1-03F4-4D76-81DE-531E943BA9EA}" name="Colonne10877"/>
    <tableColumn id="10919" xr3:uid="{F1FFA8F6-D66D-47A3-8EE3-D178CDAA2396}" name="Colonne10878"/>
    <tableColumn id="10920" xr3:uid="{AB602529-33A3-49E7-BBF2-63128FE74CD0}" name="Colonne10879"/>
    <tableColumn id="10921" xr3:uid="{1ED92B6A-9429-4FE8-8169-015624FDDB95}" name="Colonne10880"/>
    <tableColumn id="10922" xr3:uid="{C7AC315C-1F13-4655-A5D4-1C51A779B556}" name="Colonne10881"/>
    <tableColumn id="10923" xr3:uid="{8564D9C8-080D-4C56-9A9B-AD1516B3BB1F}" name="Colonne10882"/>
    <tableColumn id="10924" xr3:uid="{A52CD216-2E58-49E6-85A7-9C1D57D75A97}" name="Colonne10883"/>
    <tableColumn id="10925" xr3:uid="{379D2A53-96A2-4BF3-8B4A-CAC41CB4980D}" name="Colonne10884"/>
    <tableColumn id="10926" xr3:uid="{1343B4C3-AFEC-496A-9019-8B92A099458B}" name="Colonne10885"/>
    <tableColumn id="10927" xr3:uid="{2CDBA531-47DD-42F6-BD00-1635B2C5475A}" name="Colonne10886"/>
    <tableColumn id="10928" xr3:uid="{C5017B11-2396-4A37-A82C-0C7C4ADDB396}" name="Colonne10887"/>
    <tableColumn id="10929" xr3:uid="{E880AAE1-3323-4220-8315-C7804135A4BE}" name="Colonne10888"/>
    <tableColumn id="10930" xr3:uid="{664425AC-C7C3-42B0-B246-9F6F9156C93E}" name="Colonne10889"/>
    <tableColumn id="10931" xr3:uid="{B9767F48-A696-4C15-9EDE-8030225665D9}" name="Colonne10890"/>
    <tableColumn id="10932" xr3:uid="{7B6D4265-6991-4D99-8383-6C2A65AA1C3B}" name="Colonne10891"/>
    <tableColumn id="10933" xr3:uid="{70183022-2DE9-4A8F-94C3-A44C808CA128}" name="Colonne10892"/>
    <tableColumn id="10934" xr3:uid="{D9225728-A892-45AF-9EDE-925A23026868}" name="Colonne10893"/>
    <tableColumn id="10935" xr3:uid="{F5465568-EDE4-419A-A6ED-214328F37182}" name="Colonne10894"/>
    <tableColumn id="10936" xr3:uid="{78CD06E8-2768-40D5-BD92-97951B4203CE}" name="Colonne10895"/>
    <tableColumn id="10937" xr3:uid="{EBF949E1-60CF-488D-8F46-B3BEE0B0D68C}" name="Colonne10896"/>
    <tableColumn id="10938" xr3:uid="{8CB0C7F4-D6C6-44B8-8A08-D6A91272639C}" name="Colonne10897"/>
    <tableColumn id="10939" xr3:uid="{8385CA78-EDDE-4B4F-A3C6-0AA7C56953FB}" name="Colonne10898"/>
    <tableColumn id="10940" xr3:uid="{113531A3-D7BB-4E4A-B839-FCD02B9CFCD6}" name="Colonne10899"/>
    <tableColumn id="10941" xr3:uid="{363A252A-7DE3-4998-8E6F-16E33CA15962}" name="Colonne10900"/>
    <tableColumn id="10942" xr3:uid="{4ADCB4B2-344A-4ED8-925D-49735419F406}" name="Colonne10901"/>
    <tableColumn id="10943" xr3:uid="{2679E4AA-EE2F-40E1-BD80-2501BAF390CB}" name="Colonne10902"/>
    <tableColumn id="10944" xr3:uid="{BF622CC9-8926-4B01-8704-6AABD0BF096F}" name="Colonne10903"/>
    <tableColumn id="10945" xr3:uid="{10A87444-1F35-49C7-A26C-F5B3DA4B7227}" name="Colonne10904"/>
    <tableColumn id="10946" xr3:uid="{687E5668-803F-4BED-B065-0BB6D078E494}" name="Colonne10905"/>
    <tableColumn id="10947" xr3:uid="{AFAF747A-9AA7-455E-973C-E2524EE41A5A}" name="Colonne10906"/>
    <tableColumn id="10948" xr3:uid="{A8BDEEA7-E4BF-45DA-A22C-799565CD1646}" name="Colonne10907"/>
    <tableColumn id="10949" xr3:uid="{F163C168-045B-4081-AE3F-185098BC33DF}" name="Colonne10908"/>
    <tableColumn id="10950" xr3:uid="{CCE566CD-7BDF-445A-87BD-AF8F709C39DA}" name="Colonne10909"/>
    <tableColumn id="10951" xr3:uid="{92C69E6E-A970-459D-A0FA-04AA96D2D656}" name="Colonne10910"/>
    <tableColumn id="10952" xr3:uid="{5EDDB9A8-A5B5-43AB-81AE-B7775683D6F9}" name="Colonne10911"/>
    <tableColumn id="10953" xr3:uid="{FDC57F22-1D9A-4F58-9A13-45D8F84C2474}" name="Colonne10912"/>
    <tableColumn id="10954" xr3:uid="{A04AD8C9-BC80-4DF1-81D8-7EF31346815C}" name="Colonne10913"/>
    <tableColumn id="10955" xr3:uid="{7249761C-E90F-4CC6-90E4-458FAF706C17}" name="Colonne10914"/>
    <tableColumn id="10956" xr3:uid="{736B8779-52D0-428C-BD74-F85737282E3F}" name="Colonne10915"/>
    <tableColumn id="10957" xr3:uid="{857D1BEE-8B6E-4A95-AC7D-CD238204C0F4}" name="Colonne10916"/>
    <tableColumn id="10958" xr3:uid="{B1FF082A-10EB-4795-BBD3-BC31FED0AC8B}" name="Colonne10917"/>
    <tableColumn id="10959" xr3:uid="{60CC1650-7A0D-4D41-9FA3-A5E85F9F9403}" name="Colonne10918"/>
    <tableColumn id="10960" xr3:uid="{C69BEAAF-E31F-4129-A537-8F32150C356E}" name="Colonne10919"/>
    <tableColumn id="10961" xr3:uid="{5B72A890-719A-4A13-9487-759BC6100652}" name="Colonne10920"/>
    <tableColumn id="10962" xr3:uid="{AF7F682A-BACA-4805-B23A-FB5C2C8445B5}" name="Colonne10921"/>
    <tableColumn id="10963" xr3:uid="{4340C50E-0537-4F4A-ACDB-CE1896A9FCE7}" name="Colonne10922"/>
    <tableColumn id="10964" xr3:uid="{8F2CA4A7-43FE-434F-B1CC-8C1B41026570}" name="Colonne10923"/>
    <tableColumn id="10965" xr3:uid="{177043AA-A55D-4C15-9397-DA3B1F938BAB}" name="Colonne10924"/>
    <tableColumn id="10966" xr3:uid="{0F68B769-DAA8-4456-8F1A-29D7C3E4FF2F}" name="Colonne10925"/>
    <tableColumn id="10967" xr3:uid="{A43EB3A1-A71B-4C85-88A7-DF13E7460482}" name="Colonne10926"/>
    <tableColumn id="10968" xr3:uid="{B7B9E5C7-247F-4EE5-94B7-C0EB57C5C62A}" name="Colonne10927"/>
    <tableColumn id="10969" xr3:uid="{A2A6526D-2174-45CA-ACBE-6535E707BE19}" name="Colonne10928"/>
    <tableColumn id="10970" xr3:uid="{EB650303-2250-4F65-9A58-57241EB19F75}" name="Colonne10929"/>
    <tableColumn id="10971" xr3:uid="{88CB9C51-A309-4462-9B06-CFA63455FFAB}" name="Colonne10930"/>
    <tableColumn id="10972" xr3:uid="{775EDBA0-B252-458A-BDE4-4B2E3AC05A5F}" name="Colonne10931"/>
    <tableColumn id="10973" xr3:uid="{F98F1B33-F431-4604-B9A1-77866D9F70D7}" name="Colonne10932"/>
    <tableColumn id="10974" xr3:uid="{784E9EF6-9799-4FDF-8A37-AF9C953298CE}" name="Colonne10933"/>
    <tableColumn id="10975" xr3:uid="{B08134AC-4687-4548-9954-253F35D62C77}" name="Colonne10934"/>
    <tableColumn id="10976" xr3:uid="{7F086303-40A6-4447-B308-1AA4D6978B1F}" name="Colonne10935"/>
    <tableColumn id="10977" xr3:uid="{CDEF3F2B-8A1D-4382-9EF7-3E2E251F542A}" name="Colonne10936"/>
    <tableColumn id="10978" xr3:uid="{868B55BE-4905-4814-99CE-8979567D787B}" name="Colonne10937"/>
    <tableColumn id="10979" xr3:uid="{22A00055-B889-442D-8E1B-A5BA0C466832}" name="Colonne10938"/>
    <tableColumn id="10980" xr3:uid="{4A9EC379-1139-4B88-818A-ED6019C469F4}" name="Colonne10939"/>
    <tableColumn id="10981" xr3:uid="{515B8B46-04CB-4C55-A68D-F9EFCBE34D3D}" name="Colonne10940"/>
    <tableColumn id="10982" xr3:uid="{8BA37447-FE7D-4D4C-8B6F-DA497D6CC5FA}" name="Colonne10941"/>
    <tableColumn id="10983" xr3:uid="{54416325-25D6-4AAF-9291-E81A799050D7}" name="Colonne10942"/>
    <tableColumn id="10984" xr3:uid="{A21DB97B-FAB6-4560-93A2-9B79E3D58216}" name="Colonne10943"/>
    <tableColumn id="10985" xr3:uid="{27F64B7D-E8F4-4D08-9506-75A62C4BABE6}" name="Colonne10944"/>
    <tableColumn id="10986" xr3:uid="{6E3C354D-02B6-4EDD-81B3-386A235BE910}" name="Colonne10945"/>
    <tableColumn id="10987" xr3:uid="{D12B2871-9BB0-44F2-8073-9DDBB38D8DCD}" name="Colonne10946"/>
    <tableColumn id="10988" xr3:uid="{399EEF5F-1B89-48D2-AB9C-AE8DA44F52AF}" name="Colonne10947"/>
    <tableColumn id="10989" xr3:uid="{07CAC9CD-8DAD-4BCB-AFB5-C54B3ECCF5B0}" name="Colonne10948"/>
    <tableColumn id="10990" xr3:uid="{097B00BB-965D-4B85-A127-5CA082A6220D}" name="Colonne10949"/>
    <tableColumn id="10991" xr3:uid="{9E6502E4-132D-4D54-BE3F-72DF32ACF73D}" name="Colonne10950"/>
    <tableColumn id="10992" xr3:uid="{35D04521-7DE0-48CF-8223-8B5D8D5E7DF2}" name="Colonne10951"/>
    <tableColumn id="10993" xr3:uid="{1BDF5B6C-596B-45CA-942E-3F80AD267CDE}" name="Colonne10952"/>
    <tableColumn id="10994" xr3:uid="{C0B0F6E5-FEA1-410C-A555-87C9593DCDB2}" name="Colonne10953"/>
    <tableColumn id="10995" xr3:uid="{0F190274-9FAA-4872-92F0-CD6D82895D24}" name="Colonne10954"/>
    <tableColumn id="10996" xr3:uid="{440212AC-A829-4A39-828C-A84AA1B77D63}" name="Colonne10955"/>
    <tableColumn id="10997" xr3:uid="{41BC5179-850C-4F16-91F6-CABB3238994B}" name="Colonne10956"/>
    <tableColumn id="10998" xr3:uid="{B78D062A-0772-46FC-8766-8C29D1A84686}" name="Colonne10957"/>
    <tableColumn id="10999" xr3:uid="{0C79CDBD-F809-4788-A120-DC13591C26E9}" name="Colonne10958"/>
    <tableColumn id="11000" xr3:uid="{D3A2CACD-97F5-4410-9EEB-EDA4BC9D9320}" name="Colonne10959"/>
    <tableColumn id="11001" xr3:uid="{643A78C7-B4C8-4D00-AF0E-EA2DA7EFB82C}" name="Colonne10960"/>
    <tableColumn id="11002" xr3:uid="{C44F582F-EE9D-4819-BF9A-B944FA5C1CB7}" name="Colonne10961"/>
    <tableColumn id="11003" xr3:uid="{2EE91896-B00D-49CE-B6CC-6378B279EC6D}" name="Colonne10962"/>
    <tableColumn id="11004" xr3:uid="{220BA0C0-ABC7-44C5-AC3E-5AB43D968756}" name="Colonne10963"/>
    <tableColumn id="11005" xr3:uid="{2FC70C4A-45B6-4268-A808-D0AF2EADD51F}" name="Colonne10964"/>
    <tableColumn id="11006" xr3:uid="{1D577D92-D1EE-4EFF-9B21-65B7C2FD1F4B}" name="Colonne10965"/>
    <tableColumn id="11007" xr3:uid="{1A7B6EA6-9240-44D1-9F2B-947A361FED4D}" name="Colonne10966"/>
    <tableColumn id="11008" xr3:uid="{25BB6FF4-D2B8-47D9-8470-0EE7BAC20106}" name="Colonne10967"/>
    <tableColumn id="11009" xr3:uid="{78A7D789-EC54-497C-85BD-46C34C0541B1}" name="Colonne10968"/>
    <tableColumn id="11010" xr3:uid="{B382D8BA-FD56-4A31-A61C-66817C61EEC3}" name="Colonne10969"/>
    <tableColumn id="11011" xr3:uid="{E49E89F9-97C8-4000-A47F-E264E36BFA46}" name="Colonne10970"/>
    <tableColumn id="11012" xr3:uid="{9D24B02A-42BE-47DB-8595-44631357386E}" name="Colonne10971"/>
    <tableColumn id="11013" xr3:uid="{D41500E3-9F05-4A6F-9FF3-749B8C4351EA}" name="Colonne10972"/>
    <tableColumn id="11014" xr3:uid="{48F685CD-2438-412B-8E79-CB51F7844317}" name="Colonne10973"/>
    <tableColumn id="11015" xr3:uid="{F73A7AD2-2C06-4DBF-98F7-5A2887D5972E}" name="Colonne10974"/>
    <tableColumn id="11016" xr3:uid="{3D90A6F1-B936-4038-B94B-903CFDC3E7CB}" name="Colonne10975"/>
    <tableColumn id="11017" xr3:uid="{E5300F75-B829-4642-B2F2-BC22AB947B9F}" name="Colonne10976"/>
    <tableColumn id="11018" xr3:uid="{C922ED6C-31F5-46E5-9994-7D609B4DC262}" name="Colonne10977"/>
    <tableColumn id="11019" xr3:uid="{8830770D-513B-4F48-9B3D-1719FB1A9A8B}" name="Colonne10978"/>
    <tableColumn id="11020" xr3:uid="{C078BF07-4ED2-48DE-918B-B51DCA7DB645}" name="Colonne10979"/>
    <tableColumn id="11021" xr3:uid="{F6B741AC-CDAD-4C67-A07E-D6B003F42D91}" name="Colonne10980"/>
    <tableColumn id="11022" xr3:uid="{80EFBC21-3FF7-4860-92F5-9456DBCBE575}" name="Colonne10981"/>
    <tableColumn id="11023" xr3:uid="{B27AB20D-0B26-4D2A-90F3-1AE40E248FB0}" name="Colonne10982"/>
    <tableColumn id="11024" xr3:uid="{2A844392-6D6A-47F1-BEE0-0C838C033C9F}" name="Colonne10983"/>
    <tableColumn id="11025" xr3:uid="{CF1FC630-1BF9-45D8-862A-ABBBBDC7821A}" name="Colonne10984"/>
    <tableColumn id="11026" xr3:uid="{C7D828EC-3A2E-4787-8B75-C6CB61A686D7}" name="Colonne10985"/>
    <tableColumn id="11027" xr3:uid="{7A42C2A5-5500-4F45-BE72-211ED91AEC18}" name="Colonne10986"/>
    <tableColumn id="11028" xr3:uid="{10E7ABE4-AA99-45CA-8084-150D447E7223}" name="Colonne10987"/>
    <tableColumn id="11029" xr3:uid="{1BD91F87-8892-422B-9067-96789851B3A7}" name="Colonne10988"/>
    <tableColumn id="11030" xr3:uid="{05E77D9B-5172-4858-BE32-DEC9EB199C50}" name="Colonne10989"/>
    <tableColumn id="11031" xr3:uid="{6022C660-0E47-480B-B440-921BF696E15F}" name="Colonne10990"/>
    <tableColumn id="11032" xr3:uid="{874CC31C-A833-4156-96F6-D629BF9A6E61}" name="Colonne10991"/>
    <tableColumn id="11033" xr3:uid="{AC22469F-4F2F-4A1E-83D3-748EFF5DEE46}" name="Colonne10992"/>
    <tableColumn id="11034" xr3:uid="{6F40CBA4-B1B0-48C4-AD64-174D8B8DD59F}" name="Colonne10993"/>
    <tableColumn id="11035" xr3:uid="{155CD443-D9FA-4FC5-92C3-BE3C361C0DA2}" name="Colonne10994"/>
    <tableColumn id="11036" xr3:uid="{67401CE2-693E-47A2-B82B-9A23885019E3}" name="Colonne10995"/>
    <tableColumn id="11037" xr3:uid="{15284977-334E-4DE0-8B0B-B513FAD715BA}" name="Colonne10996"/>
    <tableColumn id="11038" xr3:uid="{5FB12C23-5E52-4B46-A0D0-8930BE73BFFF}" name="Colonne10997"/>
    <tableColumn id="11039" xr3:uid="{0BAC483F-DE04-47D7-A08B-0CD1D81FE399}" name="Colonne10998"/>
    <tableColumn id="11040" xr3:uid="{D36F70FC-863B-4A1B-81FE-34C8FF66419A}" name="Colonne10999"/>
    <tableColumn id="11041" xr3:uid="{E4495A9F-6552-4B85-91F3-D3314192A8FC}" name="Colonne11000"/>
    <tableColumn id="11042" xr3:uid="{069FB56D-6EE4-455E-8B64-0EB771F162D5}" name="Colonne11001"/>
    <tableColumn id="11043" xr3:uid="{398C86C1-73CA-49B5-8C0A-B9254B773041}" name="Colonne11002"/>
    <tableColumn id="11044" xr3:uid="{D7948694-8D6A-44D5-AD6F-B3009C74A7CC}" name="Colonne11003"/>
    <tableColumn id="11045" xr3:uid="{88BF0F71-EF79-4B52-AE47-7DDD56E1A53B}" name="Colonne11004"/>
    <tableColumn id="11046" xr3:uid="{904B1D8B-22FF-4320-A41B-5CD22A656341}" name="Colonne11005"/>
    <tableColumn id="11047" xr3:uid="{98BD5B85-F052-4621-B6C3-56B836CE7CD9}" name="Colonne11006"/>
    <tableColumn id="11048" xr3:uid="{7AEFD410-D993-489D-91B3-98D5E7FDCD24}" name="Colonne11007"/>
    <tableColumn id="11049" xr3:uid="{A3D98BB0-0802-4588-9221-7FEBCA593F4A}" name="Colonne11008"/>
    <tableColumn id="11050" xr3:uid="{6C224CF3-DC16-4678-BEE4-583E4271A504}" name="Colonne11009"/>
    <tableColumn id="11051" xr3:uid="{07F79160-BEED-455E-976E-978FC5D99065}" name="Colonne11010"/>
    <tableColumn id="11052" xr3:uid="{73CE9EF1-C359-4D69-A0DD-08B36CE95B33}" name="Colonne11011"/>
    <tableColumn id="11053" xr3:uid="{B87DEA7B-30DD-42C2-9906-5D75CBD2A0AF}" name="Colonne11012"/>
    <tableColumn id="11054" xr3:uid="{7A7B0E4D-0A67-4134-AF29-67A030D935E8}" name="Colonne11013"/>
    <tableColumn id="11055" xr3:uid="{600D8816-1BB4-49B9-983C-276775D15EB8}" name="Colonne11014"/>
    <tableColumn id="11056" xr3:uid="{076027AE-2DA8-489B-A846-3A8EBA397710}" name="Colonne11015"/>
    <tableColumn id="11057" xr3:uid="{850B6A34-0249-43E4-AC4C-1D5E614C0D57}" name="Colonne11016"/>
    <tableColumn id="11058" xr3:uid="{27E83A4E-BF82-4BCA-8F20-B84E9FB730E8}" name="Colonne11017"/>
    <tableColumn id="11059" xr3:uid="{40418FDB-9DAC-45DF-8492-414CD9419190}" name="Colonne11018"/>
    <tableColumn id="11060" xr3:uid="{0220F24A-B208-40A7-92EA-3D14654ADC2A}" name="Colonne11019"/>
    <tableColumn id="11061" xr3:uid="{A37E7ACF-920E-4325-AAB2-CF6BF0B17F1C}" name="Colonne11020"/>
    <tableColumn id="11062" xr3:uid="{A002BEC8-0907-4CB3-A5F5-244BEE1B6427}" name="Colonne11021"/>
    <tableColumn id="11063" xr3:uid="{EFE50BBF-E4B2-48CC-9D88-F14D6C024416}" name="Colonne11022"/>
    <tableColumn id="11064" xr3:uid="{5E20143C-5A85-48DB-80FB-38E7AC5CF827}" name="Colonne11023"/>
    <tableColumn id="11065" xr3:uid="{FF4E9A02-E26F-4ED5-A698-BF2150545E51}" name="Colonne11024"/>
    <tableColumn id="11066" xr3:uid="{5CD7C391-AD1A-4FC1-A4C0-20033F9CF350}" name="Colonne11025"/>
    <tableColumn id="11067" xr3:uid="{85969E31-B861-4DB1-BA74-5137275EC92F}" name="Colonne11026"/>
    <tableColumn id="11068" xr3:uid="{C144E489-FA35-4EC0-980B-96F02B87C49B}" name="Colonne11027"/>
    <tableColumn id="11069" xr3:uid="{D8A9BD2A-9E21-4EBC-A4A2-75810BC2C460}" name="Colonne11028"/>
    <tableColumn id="11070" xr3:uid="{D7DDC2BF-E42F-44A7-957D-0F960281E26B}" name="Colonne11029"/>
    <tableColumn id="11071" xr3:uid="{6E6CB42D-B66F-4B50-B259-92E47CCA8DC4}" name="Colonne11030"/>
    <tableColumn id="11072" xr3:uid="{39CD685B-8AB3-48CD-8CF7-3AE990CD7325}" name="Colonne11031"/>
    <tableColumn id="11073" xr3:uid="{62F65453-2F60-486F-9179-E8359B9164EC}" name="Colonne11032"/>
    <tableColumn id="11074" xr3:uid="{CE309B46-4193-42B5-8CF2-B7DBD47C0FF0}" name="Colonne11033"/>
    <tableColumn id="11075" xr3:uid="{87222552-14AB-436B-84A8-B095CE8E1D03}" name="Colonne11034"/>
    <tableColumn id="11076" xr3:uid="{642EAEBC-B719-4434-B874-077A9E28E1E6}" name="Colonne11035"/>
    <tableColumn id="11077" xr3:uid="{42AB909D-B54C-41CC-B1C0-4BC9AA5260EA}" name="Colonne11036"/>
    <tableColumn id="11078" xr3:uid="{F7FD0F97-6558-45BA-BABB-2D94851DC9E2}" name="Colonne11037"/>
    <tableColumn id="11079" xr3:uid="{A9460D66-9391-4E8E-BE98-8A714D89114F}" name="Colonne11038"/>
    <tableColumn id="11080" xr3:uid="{02560272-2BEA-4820-95CC-8681988D29F5}" name="Colonne11039"/>
    <tableColumn id="11081" xr3:uid="{F4493D87-EB45-47FD-9F16-CE9FAD044922}" name="Colonne11040"/>
    <tableColumn id="11082" xr3:uid="{BB05514D-F5A9-4790-986E-5A15AFB04F8E}" name="Colonne11041"/>
    <tableColumn id="11083" xr3:uid="{F2E8114F-5545-4DF2-AFD4-5530B2CDE806}" name="Colonne11042"/>
    <tableColumn id="11084" xr3:uid="{D7EA5826-C2C7-4B1B-B861-7B02C735713D}" name="Colonne11043"/>
    <tableColumn id="11085" xr3:uid="{84165307-D0D1-4708-AD15-4F21924A1B02}" name="Colonne11044"/>
    <tableColumn id="11086" xr3:uid="{54CCB773-E9AB-4C2B-97DC-C65C06BB4712}" name="Colonne11045"/>
    <tableColumn id="11087" xr3:uid="{540829D5-642B-4554-A501-9F9023CAC12B}" name="Colonne11046"/>
    <tableColumn id="11088" xr3:uid="{9B1053B6-E94F-49AC-8917-F8A75770FD99}" name="Colonne11047"/>
    <tableColumn id="11089" xr3:uid="{9EB7FC8F-69E7-477A-B9FE-2D76634C2D7D}" name="Colonne11048"/>
    <tableColumn id="11090" xr3:uid="{B5A4B144-AEAB-431D-9596-ACA77354429E}" name="Colonne11049"/>
    <tableColumn id="11091" xr3:uid="{789C9F54-A34B-4530-AC42-FC41D741E4F4}" name="Colonne11050"/>
    <tableColumn id="11092" xr3:uid="{C61D719E-42AB-4845-A52C-83F13B3FB764}" name="Colonne11051"/>
    <tableColumn id="11093" xr3:uid="{8EA8A036-B59E-4CFA-8C99-EEEA9065797B}" name="Colonne11052"/>
    <tableColumn id="11094" xr3:uid="{F426358B-DB7D-4379-94AF-C07E381D9D6E}" name="Colonne11053"/>
    <tableColumn id="11095" xr3:uid="{D1949804-2AB3-46E5-AA11-B0F4C2612695}" name="Colonne11054"/>
    <tableColumn id="11096" xr3:uid="{9AB7E10D-D005-40C8-9E0F-BB8F66EEFF4C}" name="Colonne11055"/>
    <tableColumn id="11097" xr3:uid="{A806E3C8-6514-4DBF-8975-38901A4E8CF2}" name="Colonne11056"/>
    <tableColumn id="11098" xr3:uid="{B52AE940-1BB6-4812-A134-D143E6E82CDD}" name="Colonne11057"/>
    <tableColumn id="11099" xr3:uid="{F694F214-8F44-4296-A73D-1949F20868CE}" name="Colonne11058"/>
    <tableColumn id="11100" xr3:uid="{C91630C3-7337-41E2-A650-7A9772EF77B4}" name="Colonne11059"/>
    <tableColumn id="11101" xr3:uid="{11436BE4-CD04-4810-AFF7-8AD3B7AD4F47}" name="Colonne11060"/>
    <tableColumn id="11102" xr3:uid="{FF67B149-6501-4D0D-AF78-4C1029695998}" name="Colonne11061"/>
    <tableColumn id="11103" xr3:uid="{7664FE4F-8CD5-4E76-A6BE-103DD2369CB7}" name="Colonne11062"/>
    <tableColumn id="11104" xr3:uid="{C10CC779-AEE8-423F-A122-5E68611DD3F3}" name="Colonne11063"/>
    <tableColumn id="11105" xr3:uid="{7543716F-A9D4-4975-8B27-FC0E4194FBB6}" name="Colonne11064"/>
    <tableColumn id="11106" xr3:uid="{05035628-AB02-4A88-8826-EC1CF0818E42}" name="Colonne11065"/>
    <tableColumn id="11107" xr3:uid="{5E7A7EB2-EAF7-4B81-BF61-A3A7DC665936}" name="Colonne11066"/>
    <tableColumn id="11108" xr3:uid="{856ABF76-57F6-49AD-A8D7-DC9AF81F6777}" name="Colonne11067"/>
    <tableColumn id="11109" xr3:uid="{5D7DDD70-119C-4F64-8D5B-F64BB4D00DA9}" name="Colonne11068"/>
    <tableColumn id="11110" xr3:uid="{2BE6614D-FAB7-4E84-833C-AA9A033DF681}" name="Colonne11069"/>
    <tableColumn id="11111" xr3:uid="{CC04974A-1B1D-4E13-A139-5E03CDC0A35C}" name="Colonne11070"/>
    <tableColumn id="11112" xr3:uid="{99E59003-3D05-4700-B8C9-FE79EF8048EB}" name="Colonne11071"/>
    <tableColumn id="11113" xr3:uid="{91AEE07A-0CF4-4288-A96F-C4C9D82FDFEC}" name="Colonne11072"/>
    <tableColumn id="11114" xr3:uid="{EC8CBEEF-F40D-495D-99BC-8902C0724CF7}" name="Colonne11073"/>
    <tableColumn id="11115" xr3:uid="{776D977D-27F3-4BEE-983A-736FA3D5994D}" name="Colonne11074"/>
    <tableColumn id="11116" xr3:uid="{18F88A90-68A7-4719-8E8C-667FEAF51AD5}" name="Colonne11075"/>
    <tableColumn id="11117" xr3:uid="{D577251E-C7A4-44FF-9323-DEE121511D56}" name="Colonne11076"/>
    <tableColumn id="11118" xr3:uid="{C17E8F6C-18CF-48E2-97D0-8B831C3EE6FF}" name="Colonne11077"/>
    <tableColumn id="11119" xr3:uid="{CCF1FB37-0254-4DDF-8979-CFFEC26A1FBA}" name="Colonne11078"/>
    <tableColumn id="11120" xr3:uid="{E51E4AEE-50A4-4136-9D9B-D02EBB626EBA}" name="Colonne11079"/>
    <tableColumn id="11121" xr3:uid="{03E66F90-B8B3-4064-B3E3-AD9434EACC03}" name="Colonne11080"/>
    <tableColumn id="11122" xr3:uid="{A5D7CF08-ECD8-443E-AE4D-893EDC987A30}" name="Colonne11081"/>
    <tableColumn id="11123" xr3:uid="{D2DCC299-368F-41E3-8090-9662F88A13BA}" name="Colonne11082"/>
    <tableColumn id="11124" xr3:uid="{6CF11BCB-5F81-40FD-AA04-C9E109D64D02}" name="Colonne11083"/>
    <tableColumn id="11125" xr3:uid="{2CF98C37-12B5-498F-BC1B-76E9593497F7}" name="Colonne11084"/>
    <tableColumn id="11126" xr3:uid="{F471781E-2141-450E-8C32-2415BBEDAA53}" name="Colonne11085"/>
    <tableColumn id="11127" xr3:uid="{4F40010A-7D85-47C8-9B93-126515352C7E}" name="Colonne11086"/>
    <tableColumn id="11128" xr3:uid="{DFAD4326-6856-4EB3-BB7B-342EBD5B30C6}" name="Colonne11087"/>
    <tableColumn id="11129" xr3:uid="{0FC2164E-7DD0-45C3-AF90-A02A490529EA}" name="Colonne11088"/>
    <tableColumn id="11130" xr3:uid="{F844A9E6-15ED-41FC-9279-EFCFD24E4308}" name="Colonne11089"/>
    <tableColumn id="11131" xr3:uid="{06398BEA-5F35-4C68-971B-8563F74447D6}" name="Colonne11090"/>
    <tableColumn id="11132" xr3:uid="{903207A5-E966-49F7-B9C8-A64F4108CB1E}" name="Colonne11091"/>
    <tableColumn id="11133" xr3:uid="{1E79AC31-8DBC-44B8-9FE7-E13A9F18030D}" name="Colonne11092"/>
    <tableColumn id="11134" xr3:uid="{B7A32CB3-7347-43E2-8689-BF48502908EF}" name="Colonne11093"/>
    <tableColumn id="11135" xr3:uid="{4C7E6818-443B-4710-8242-7674595F4120}" name="Colonne11094"/>
    <tableColumn id="11136" xr3:uid="{93CF4737-0ACF-4F7A-9CF9-256B3D4F19BA}" name="Colonne11095"/>
    <tableColumn id="11137" xr3:uid="{25BBFC54-DEFA-4DE4-8151-0EE385FCBAD1}" name="Colonne11096"/>
    <tableColumn id="11138" xr3:uid="{34DDDB37-69BA-498F-827C-00C937A43B90}" name="Colonne11097"/>
    <tableColumn id="11139" xr3:uid="{30C3F603-42DD-4004-B46B-1DFB8EA3BE4E}" name="Colonne11098"/>
    <tableColumn id="11140" xr3:uid="{5F995898-1E31-4742-869D-32BD8BA5ED39}" name="Colonne11099"/>
    <tableColumn id="11141" xr3:uid="{02E39EBB-5B66-44D5-9DCA-2FD35A2B3AAF}" name="Colonne11100"/>
    <tableColumn id="11142" xr3:uid="{41E471B1-4557-4E64-A1E7-EAE2026E1F0D}" name="Colonne11101"/>
    <tableColumn id="11143" xr3:uid="{50DA57C8-DF85-4D83-A4D5-2C4BABFB7E30}" name="Colonne11102"/>
    <tableColumn id="11144" xr3:uid="{BF9946AB-68B9-497D-84B6-3396CD39C862}" name="Colonne11103"/>
    <tableColumn id="11145" xr3:uid="{BFA9066D-1A5F-4BFF-8B7C-88C630460271}" name="Colonne11104"/>
    <tableColumn id="11146" xr3:uid="{4F7021F0-0AC0-4F45-8997-11D0A59876F1}" name="Colonne11105"/>
    <tableColumn id="11147" xr3:uid="{6F4F07BC-3824-4797-A8FF-DE19C01E03C6}" name="Colonne11106"/>
    <tableColumn id="11148" xr3:uid="{3D6D4799-C71D-4533-86A5-BA7D7E7E629B}" name="Colonne11107"/>
    <tableColumn id="11149" xr3:uid="{C408E19B-F3F0-4DE1-B20B-7AE2FB14E7B8}" name="Colonne11108"/>
    <tableColumn id="11150" xr3:uid="{118F611D-80B3-4F0B-9BF6-47E0728A37EB}" name="Colonne11109"/>
    <tableColumn id="11151" xr3:uid="{6786CB4F-3352-4F0D-86A3-683F318B6DA6}" name="Colonne11110"/>
    <tableColumn id="11152" xr3:uid="{059C95B9-0756-486A-9ACB-7BEB6455F2E9}" name="Colonne11111"/>
    <tableColumn id="11153" xr3:uid="{8FD28DFE-F459-4A43-BBAB-F061111268BE}" name="Colonne11112"/>
    <tableColumn id="11154" xr3:uid="{685A5B75-81C3-40F1-B62A-58BB9CA1A930}" name="Colonne11113"/>
    <tableColumn id="11155" xr3:uid="{C488268D-934F-406C-BD3D-0EA822FE1C9D}" name="Colonne11114"/>
    <tableColumn id="11156" xr3:uid="{ABA6FB0A-9F5E-41B7-AB3C-7A57F48FCD96}" name="Colonne11115"/>
    <tableColumn id="11157" xr3:uid="{E584E51C-D3B5-4650-A1E9-F532DDF004D6}" name="Colonne11116"/>
    <tableColumn id="11158" xr3:uid="{B9B791A8-2CDE-42AA-8456-1B9C2EC9FB5C}" name="Colonne11117"/>
    <tableColumn id="11159" xr3:uid="{3AA440C0-78EC-42F3-9EC1-E2E3484422B5}" name="Colonne11118"/>
    <tableColumn id="11160" xr3:uid="{4F35049D-0036-4513-A113-D48DA1BB7BC9}" name="Colonne11119"/>
    <tableColumn id="11161" xr3:uid="{2A0042C7-CADC-4545-8556-4BDDB562CA33}" name="Colonne11120"/>
    <tableColumn id="11162" xr3:uid="{065857AC-D611-447B-96E6-45550DB77F9F}" name="Colonne11121"/>
    <tableColumn id="11163" xr3:uid="{E1509706-1704-4E33-84B4-7C34E4C04202}" name="Colonne11122"/>
    <tableColumn id="11164" xr3:uid="{7894667F-B496-408E-A061-358041A2B0C9}" name="Colonne11123"/>
    <tableColumn id="11165" xr3:uid="{F276ECA9-43AE-45AF-963E-AB0E2049CC0B}" name="Colonne11124"/>
    <tableColumn id="11166" xr3:uid="{14183CFF-0EAE-42B8-B6AC-3401300EC632}" name="Colonne11125"/>
    <tableColumn id="11167" xr3:uid="{3891D741-DE72-41D1-AE0E-E8911BA5B28F}" name="Colonne11126"/>
    <tableColumn id="11168" xr3:uid="{3A21D25D-1735-4FE3-B10E-68ED40DD1C51}" name="Colonne11127"/>
    <tableColumn id="11169" xr3:uid="{B87E0D37-0E9E-48B9-B176-5E271ED462B4}" name="Colonne11128"/>
    <tableColumn id="11170" xr3:uid="{F0A2F819-8241-46BF-89B7-248FD9318A39}" name="Colonne11129"/>
    <tableColumn id="11171" xr3:uid="{82E6FB32-3207-4FEB-88E5-BB68B12DA3D4}" name="Colonne11130"/>
    <tableColumn id="11172" xr3:uid="{1321A75F-35C0-4A8D-92FE-A2F2EBD41C40}" name="Colonne11131"/>
    <tableColumn id="11173" xr3:uid="{9DE712FD-E2C4-4DB9-9190-98A2F6693A4F}" name="Colonne11132"/>
    <tableColumn id="11174" xr3:uid="{6E9D117D-532A-441B-9D23-8F4C587F67E5}" name="Colonne11133"/>
    <tableColumn id="11175" xr3:uid="{2E6685D7-5035-4619-BDFB-6641960DA5A5}" name="Colonne11134"/>
    <tableColumn id="11176" xr3:uid="{47F11AA4-8448-4EAF-81AE-B7390961450A}" name="Colonne11135"/>
    <tableColumn id="11177" xr3:uid="{4B0AAB61-1358-4F36-9978-8745CC6C0A15}" name="Colonne11136"/>
    <tableColumn id="11178" xr3:uid="{411EEF11-E849-4388-9A4E-2F5125E6178C}" name="Colonne11137"/>
    <tableColumn id="11179" xr3:uid="{44D8BEC0-56BF-46E3-AC54-2B5E743BFAF5}" name="Colonne11138"/>
    <tableColumn id="11180" xr3:uid="{DB765E48-05FE-4185-BF40-43B81EF06DD0}" name="Colonne11139"/>
    <tableColumn id="11181" xr3:uid="{E74CD7BE-1971-4264-AD4B-4F6F41E18CBC}" name="Colonne11140"/>
    <tableColumn id="11182" xr3:uid="{065CE52A-C97A-4C8A-B7BE-BC8E20715CB8}" name="Colonne11141"/>
    <tableColumn id="11183" xr3:uid="{81671CA1-08B3-4D55-BBDD-0DA3403D757D}" name="Colonne11142"/>
    <tableColumn id="11184" xr3:uid="{F77FAB2B-ACBF-4EA0-A772-72E493C562C5}" name="Colonne11143"/>
    <tableColumn id="11185" xr3:uid="{5CE6AC7C-6767-4D7A-A96E-6F082B4F798A}" name="Colonne11144"/>
    <tableColumn id="11186" xr3:uid="{C428B6AA-E4A7-4542-88E4-1C5278E2DDA2}" name="Colonne11145"/>
    <tableColumn id="11187" xr3:uid="{AD4B9B06-5842-4EC9-A209-B29861BFF7C4}" name="Colonne11146"/>
    <tableColumn id="11188" xr3:uid="{BC5F9D56-4E89-4422-9889-F2D7E6F6A2CB}" name="Colonne11147"/>
    <tableColumn id="11189" xr3:uid="{BCBB000F-AF45-4623-A512-E2FF8671C70E}" name="Colonne11148"/>
    <tableColumn id="11190" xr3:uid="{D9031CF7-FCB9-4B1C-974D-034C27F11153}" name="Colonne11149"/>
    <tableColumn id="11191" xr3:uid="{EFA30207-3F97-40BE-AFE8-21D202C10F1F}" name="Colonne11150"/>
    <tableColumn id="11192" xr3:uid="{3F46275E-7CF5-45C7-87F7-AC1D913F87DA}" name="Colonne11151"/>
    <tableColumn id="11193" xr3:uid="{46B343E0-97CE-4C6E-A535-48CA9CF5F2DB}" name="Colonne11152"/>
    <tableColumn id="11194" xr3:uid="{7BEB4E67-182D-4BE7-A245-A48071BB5E2D}" name="Colonne11153"/>
    <tableColumn id="11195" xr3:uid="{A0783AEF-A94C-426A-866E-2614E0538892}" name="Colonne11154"/>
    <tableColumn id="11196" xr3:uid="{C1D42F39-A3DB-4FCB-97DF-488AA1369A5A}" name="Colonne11155"/>
    <tableColumn id="11197" xr3:uid="{F5597220-4B73-4A65-9D00-DFA0EA838FF5}" name="Colonne11156"/>
    <tableColumn id="11198" xr3:uid="{8F88BF61-321B-4FFF-BCCA-B067EC8688D0}" name="Colonne11157"/>
    <tableColumn id="11199" xr3:uid="{1202409D-9508-4BF4-ABA5-09DC352803BB}" name="Colonne11158"/>
    <tableColumn id="11200" xr3:uid="{564600AE-4DE3-499C-AF6C-7D8373E4976E}" name="Colonne11159"/>
    <tableColumn id="11201" xr3:uid="{B067F8D9-1806-4718-AF1F-A54C20992CCC}" name="Colonne11160"/>
    <tableColumn id="11202" xr3:uid="{885AB7FB-7270-4431-92D8-F40809640D9E}" name="Colonne11161"/>
    <tableColumn id="11203" xr3:uid="{112E7238-188B-4A01-87C8-DFA8A6AA12AA}" name="Colonne11162"/>
    <tableColumn id="11204" xr3:uid="{D34D41C0-054B-41C6-9231-440DE3BD3773}" name="Colonne11163"/>
    <tableColumn id="11205" xr3:uid="{D3901723-9510-4491-9294-1BC83429D6BC}" name="Colonne11164"/>
    <tableColumn id="11206" xr3:uid="{FD1D497C-7B6E-4E58-A485-93B9FBC084B4}" name="Colonne11165"/>
    <tableColumn id="11207" xr3:uid="{985785AC-5E12-4E79-899E-AA8186B87019}" name="Colonne11166"/>
    <tableColumn id="11208" xr3:uid="{CDFB767C-26CF-43E8-8125-EC9858648B28}" name="Colonne11167"/>
    <tableColumn id="11209" xr3:uid="{548D1F80-1106-4A27-A1AF-8101B247C5AF}" name="Colonne11168"/>
    <tableColumn id="11210" xr3:uid="{E5D71D2D-8962-460E-A301-4BBB1AF56CB7}" name="Colonne11169"/>
    <tableColumn id="11211" xr3:uid="{29F31183-75B0-4A53-B022-5ACDCAD85E52}" name="Colonne11170"/>
    <tableColumn id="11212" xr3:uid="{368AF5BF-6F3D-430E-9E4C-6FBB8494FDB7}" name="Colonne11171"/>
    <tableColumn id="11213" xr3:uid="{11F8EAFC-7ED4-411C-9E50-7DC3FDBD1B7E}" name="Colonne11172"/>
    <tableColumn id="11214" xr3:uid="{5C0DEEA9-2768-486D-972F-2E667ABBAAC2}" name="Colonne11173"/>
    <tableColumn id="11215" xr3:uid="{764A30DB-B987-45E1-898B-07DC8DD0904A}" name="Colonne11174"/>
    <tableColumn id="11216" xr3:uid="{345A26D5-0D7C-4805-A048-598D02EDD8C2}" name="Colonne11175"/>
    <tableColumn id="11217" xr3:uid="{C071872E-CEE0-4F71-A810-37D03C5727D5}" name="Colonne11176"/>
    <tableColumn id="11218" xr3:uid="{65608ECE-D5D4-43A4-9675-605870B703AD}" name="Colonne11177"/>
    <tableColumn id="11219" xr3:uid="{39630999-C288-4E0F-AB47-04100D999E5A}" name="Colonne11178"/>
    <tableColumn id="11220" xr3:uid="{F9F81A98-F9C9-47FB-8FE8-6AC4C58EC781}" name="Colonne11179"/>
    <tableColumn id="11221" xr3:uid="{CEC54493-6429-4E0B-8A33-BA7B5B3D148D}" name="Colonne11180"/>
    <tableColumn id="11222" xr3:uid="{B7CF3972-7E57-4F33-A8C5-C7DC66EA4B10}" name="Colonne11181"/>
    <tableColumn id="11223" xr3:uid="{F84ACB20-2D3C-40EC-A8D1-869C00F02F9C}" name="Colonne11182"/>
    <tableColumn id="11224" xr3:uid="{CB737977-8ED9-4F6B-B238-6AB448928060}" name="Colonne11183"/>
    <tableColumn id="11225" xr3:uid="{FB1C74EF-F557-4AD2-AF22-295982B140B9}" name="Colonne11184"/>
    <tableColumn id="11226" xr3:uid="{CBD84F1D-52E3-49D6-9331-D3C31F3BA367}" name="Colonne11185"/>
    <tableColumn id="11227" xr3:uid="{9C902088-CA24-4278-9A6A-FF6D4A3693F2}" name="Colonne11186"/>
    <tableColumn id="11228" xr3:uid="{662F164F-E970-450E-8556-833D5E4393BC}" name="Colonne11187"/>
    <tableColumn id="11229" xr3:uid="{CC30AFCF-D84B-4D7A-A3E7-D7B3B15F18DC}" name="Colonne11188"/>
    <tableColumn id="11230" xr3:uid="{8A4591B4-E526-4B86-81D6-EFBCC648D5B3}" name="Colonne11189"/>
    <tableColumn id="11231" xr3:uid="{7BCA3456-12FD-4A58-9E7C-098D30856FC6}" name="Colonne11190"/>
    <tableColumn id="11232" xr3:uid="{AB1AF5E8-88F6-405C-BBA4-C82EBCE7D116}" name="Colonne11191"/>
    <tableColumn id="11233" xr3:uid="{FECF6E3F-83C8-47D7-8727-7EA29B114D9D}" name="Colonne11192"/>
    <tableColumn id="11234" xr3:uid="{726005C1-1AF0-4D6A-9E98-32AE6E7DFB32}" name="Colonne11193"/>
    <tableColumn id="11235" xr3:uid="{9B45F76A-58C5-45D7-AA45-2FC42AA84A35}" name="Colonne11194"/>
    <tableColumn id="11236" xr3:uid="{CDB3F14D-201C-4FC6-A4B1-8055E8B085C2}" name="Colonne11195"/>
    <tableColumn id="11237" xr3:uid="{E70221B8-6F23-40DE-B947-5EF73A5BF97A}" name="Colonne11196"/>
    <tableColumn id="11238" xr3:uid="{9FC84D93-B5E8-4883-8E84-99474684D4E2}" name="Colonne11197"/>
    <tableColumn id="11239" xr3:uid="{3585899A-5128-4AB6-A17E-9D350B946C37}" name="Colonne11198"/>
    <tableColumn id="11240" xr3:uid="{6F6A5133-FBFC-40F5-8D0E-2553A4A97421}" name="Colonne11199"/>
    <tableColumn id="11241" xr3:uid="{63A61ED1-9ED9-475E-8155-719594AA5618}" name="Colonne11200"/>
    <tableColumn id="11242" xr3:uid="{EDF29A8E-C30F-4DDC-86FE-903F5A34B566}" name="Colonne11201"/>
    <tableColumn id="11243" xr3:uid="{6758BEDA-0DD3-4593-A259-D41B5E78C527}" name="Colonne11202"/>
    <tableColumn id="11244" xr3:uid="{B277ECCC-981F-4354-A81C-9DE77B39916C}" name="Colonne11203"/>
    <tableColumn id="11245" xr3:uid="{E7D2AD95-00A5-4B84-AADD-9EB5A4CDB05B}" name="Colonne11204"/>
    <tableColumn id="11246" xr3:uid="{D8209C48-28CD-40F8-97F3-3AA06A1FE6B5}" name="Colonne11205"/>
    <tableColumn id="11247" xr3:uid="{D8D54FCF-DAB7-4571-8828-0FB92689CAE1}" name="Colonne11206"/>
    <tableColumn id="11248" xr3:uid="{F04FF846-1675-4BD5-900E-A25CB1639CEF}" name="Colonne11207"/>
    <tableColumn id="11249" xr3:uid="{5302C479-5310-45A1-A307-41D092A3D8B3}" name="Colonne11208"/>
    <tableColumn id="11250" xr3:uid="{B9B4CACF-DAB4-46BA-8697-643156362805}" name="Colonne11209"/>
    <tableColumn id="11251" xr3:uid="{D9AA0F67-9D4D-4DF0-B628-4A90B2199A59}" name="Colonne11210"/>
    <tableColumn id="11252" xr3:uid="{91E2F399-BF2A-4461-A55C-0DAF4A65D010}" name="Colonne11211"/>
    <tableColumn id="11253" xr3:uid="{C73C12ED-DB9D-4777-9E66-13B6BA322C56}" name="Colonne11212"/>
    <tableColumn id="11254" xr3:uid="{AA9B30F3-99F5-4A0A-8C03-32CCE4517111}" name="Colonne11213"/>
    <tableColumn id="11255" xr3:uid="{6A60DB99-471F-4FD1-AF8F-AC7F9464AAED}" name="Colonne11214"/>
    <tableColumn id="11256" xr3:uid="{5FAC2606-D796-4A68-9209-D86D9797C55A}" name="Colonne11215"/>
    <tableColumn id="11257" xr3:uid="{8EC4C2C5-E277-4D84-AD87-6E16F93CBA01}" name="Colonne11216"/>
    <tableColumn id="11258" xr3:uid="{97288963-7DA8-4A3E-8888-E9D209BF03B3}" name="Colonne11217"/>
    <tableColumn id="11259" xr3:uid="{CC43F07D-24E8-402F-AC98-0E30D1A824BE}" name="Colonne11218"/>
    <tableColumn id="11260" xr3:uid="{D7119833-5B61-474F-9D20-44D513B54479}" name="Colonne11219"/>
    <tableColumn id="11261" xr3:uid="{3CB0EC1F-5680-4D92-9CCE-6981DBD88789}" name="Colonne11220"/>
    <tableColumn id="11262" xr3:uid="{F0DA0640-FF93-4DF1-A0DE-A59AA408B6A7}" name="Colonne11221"/>
    <tableColumn id="11263" xr3:uid="{0DD4BF0D-0B01-4BDB-8FB9-5B1C1F14A12A}" name="Colonne11222"/>
    <tableColumn id="11264" xr3:uid="{1DD6C02C-A397-4FA0-96F9-A3FA4E30D646}" name="Colonne11223"/>
    <tableColumn id="11265" xr3:uid="{DA8724BD-6D00-46E7-924F-AC9B90E946C4}" name="Colonne11224"/>
    <tableColumn id="11266" xr3:uid="{FA03DBF1-3E7C-4421-9EC1-AE14A2A262D0}" name="Colonne11225"/>
    <tableColumn id="11267" xr3:uid="{805DDCB6-F8D1-4F2C-BFC7-E76A31523380}" name="Colonne11226"/>
    <tableColumn id="11268" xr3:uid="{6CD1534A-735B-4DBE-BF38-4C397997B3E6}" name="Colonne11227"/>
    <tableColumn id="11269" xr3:uid="{2F183688-3ECC-4090-9527-7A95EF16EA0C}" name="Colonne11228"/>
    <tableColumn id="11270" xr3:uid="{47C54A9F-F2A7-4A56-B0D5-B49AE35B2201}" name="Colonne11229"/>
    <tableColumn id="11271" xr3:uid="{F23531B6-C51A-4AEC-BABD-F1B5D5801568}" name="Colonne11230"/>
    <tableColumn id="11272" xr3:uid="{C6B210D1-80BF-411F-BAA2-838CE4C1D5CE}" name="Colonne11231"/>
    <tableColumn id="11273" xr3:uid="{74AA54C8-30C3-4EA5-9902-C9D166C051A1}" name="Colonne11232"/>
    <tableColumn id="11274" xr3:uid="{CA7EB9F2-647B-42FC-A3C0-BF9B4015F478}" name="Colonne11233"/>
    <tableColumn id="11275" xr3:uid="{A4A19E69-F49D-4019-80C5-8572693B2B89}" name="Colonne11234"/>
    <tableColumn id="11276" xr3:uid="{13890443-3683-481E-856B-A82E779413A0}" name="Colonne11235"/>
    <tableColumn id="11277" xr3:uid="{D7CCA71D-FF15-4D5F-A233-8D68884C787D}" name="Colonne11236"/>
    <tableColumn id="11278" xr3:uid="{454B22AD-9A65-4674-B130-D6C3A803CE66}" name="Colonne11237"/>
    <tableColumn id="11279" xr3:uid="{B52BDAA6-8A4A-4EAC-894F-E2F9BCDA081C}" name="Colonne11238"/>
    <tableColumn id="11280" xr3:uid="{47272671-5EAE-448D-B0B6-4173DB51E3D2}" name="Colonne11239"/>
    <tableColumn id="11281" xr3:uid="{DDDE523C-839E-479C-B513-D6A04DAA80DC}" name="Colonne11240"/>
    <tableColumn id="11282" xr3:uid="{DDC05790-7C2A-40C3-81FE-3B1D6362D656}" name="Colonne11241"/>
    <tableColumn id="11283" xr3:uid="{F2FE85B9-0B6B-4F90-A0C2-B34661C6DF4C}" name="Colonne11242"/>
    <tableColumn id="11284" xr3:uid="{81A371A5-E21B-4385-B938-2CFBFB95946F}" name="Colonne11243"/>
    <tableColumn id="11285" xr3:uid="{3E807204-AC40-4C1E-AFD8-FFB7CDE344FC}" name="Colonne11244"/>
    <tableColumn id="11286" xr3:uid="{A2321633-8B07-4B71-9085-D3482D888571}" name="Colonne11245"/>
    <tableColumn id="11287" xr3:uid="{99A72432-9DCD-47CD-AC5F-609167E3F1A8}" name="Colonne11246"/>
    <tableColumn id="11288" xr3:uid="{774AF36B-1B91-42E9-ABE0-FE84B6BE707D}" name="Colonne11247"/>
    <tableColumn id="11289" xr3:uid="{4CEE1450-D252-4089-AD07-E96334419E8B}" name="Colonne11248"/>
    <tableColumn id="11290" xr3:uid="{42A97625-5EDC-4761-9787-4B62A274B5F8}" name="Colonne11249"/>
    <tableColumn id="11291" xr3:uid="{5326DBAB-B9DB-439A-BA72-DE0026A38D4C}" name="Colonne11250"/>
    <tableColumn id="11292" xr3:uid="{E21B6980-1E80-40CD-8A04-5C6844BBCF8B}" name="Colonne11251"/>
    <tableColumn id="11293" xr3:uid="{279BA860-87AB-4F1D-B198-4D214C047238}" name="Colonne11252"/>
    <tableColumn id="11294" xr3:uid="{C9D15D42-2F07-44CD-8185-A425D75580F5}" name="Colonne11253"/>
    <tableColumn id="11295" xr3:uid="{E7DDEC12-D450-49B2-8A1D-17B376E88998}" name="Colonne11254"/>
    <tableColumn id="11296" xr3:uid="{1AECC373-EFE2-411E-9D60-B684508BAFE6}" name="Colonne11255"/>
    <tableColumn id="11297" xr3:uid="{30E7AD75-462F-41C3-994C-8404FB501C52}" name="Colonne11256"/>
    <tableColumn id="11298" xr3:uid="{15DE8878-A367-43AF-A29A-B778132426AD}" name="Colonne11257"/>
    <tableColumn id="11299" xr3:uid="{265EEB8A-42F7-49D9-9C58-789EC42F4A78}" name="Colonne11258"/>
    <tableColumn id="11300" xr3:uid="{0C022DA2-BDF3-4575-AB7D-E58ACF9FAC32}" name="Colonne11259"/>
    <tableColumn id="11301" xr3:uid="{620BE313-B121-4B50-948F-E77520B83FD4}" name="Colonne11260"/>
    <tableColumn id="11302" xr3:uid="{7B5AF598-CB60-440A-A3C0-BECF15F9CCA2}" name="Colonne11261"/>
    <tableColumn id="11303" xr3:uid="{CCFF9852-A9E2-49EB-B40A-7D32AFF1CF51}" name="Colonne11262"/>
    <tableColumn id="11304" xr3:uid="{E863B68B-B66C-4BA9-B000-61F993CF6EFC}" name="Colonne11263"/>
    <tableColumn id="11305" xr3:uid="{7347550D-9AEF-4AEB-9B1D-1D010981549C}" name="Colonne11264"/>
    <tableColumn id="11306" xr3:uid="{97DD0480-D865-4A94-B3E6-0D7770CB8341}" name="Colonne11265"/>
    <tableColumn id="11307" xr3:uid="{DE2548D5-4F4A-4896-B513-A8C906219C2D}" name="Colonne11266"/>
    <tableColumn id="11308" xr3:uid="{0C65BF3B-9C20-42B7-A802-C9819AE84E9F}" name="Colonne11267"/>
    <tableColumn id="11309" xr3:uid="{2E6CD1D9-BA0C-4D3A-9161-5B01739113FB}" name="Colonne11268"/>
    <tableColumn id="11310" xr3:uid="{2154521D-CB85-42BA-8470-0B3110816C60}" name="Colonne11269"/>
    <tableColumn id="11311" xr3:uid="{30AB417B-29C0-4CB4-B981-C4A1043BB3F0}" name="Colonne11270"/>
    <tableColumn id="11312" xr3:uid="{C96CBD9E-FB09-4FB0-9FDD-266327C37706}" name="Colonne11271"/>
    <tableColumn id="11313" xr3:uid="{4FE7F438-536A-483B-9A14-E4FA669A13D9}" name="Colonne11272"/>
    <tableColumn id="11314" xr3:uid="{BEC22F13-D7FD-4D3E-A76E-BABBAAEBBAD5}" name="Colonne11273"/>
    <tableColumn id="11315" xr3:uid="{9938FFF6-FBE4-4A47-A495-36C75EFC99BE}" name="Colonne11274"/>
    <tableColumn id="11316" xr3:uid="{1B3D901D-8426-49DB-96E5-BAB514A19040}" name="Colonne11275"/>
    <tableColumn id="11317" xr3:uid="{14FD1D18-EC86-4785-AC8A-1A5F9E9C9E6C}" name="Colonne11276"/>
    <tableColumn id="11318" xr3:uid="{723CB613-EE4B-4446-8F52-45919F2B4B4C}" name="Colonne11277"/>
    <tableColumn id="11319" xr3:uid="{8E9C5767-90DD-4A2D-B8C6-ABE3E53B51D7}" name="Colonne11278"/>
    <tableColumn id="11320" xr3:uid="{F321660F-6F35-496B-AE36-A040D02B4E1D}" name="Colonne11279"/>
    <tableColumn id="11321" xr3:uid="{6C2E8CEF-78DF-47F3-B744-CB697A9E87DA}" name="Colonne11280"/>
    <tableColumn id="11322" xr3:uid="{98ED598E-522F-4488-B53B-88446A038075}" name="Colonne11281"/>
    <tableColumn id="11323" xr3:uid="{0C24BDBA-E9B1-46F1-807C-A7A342765F12}" name="Colonne11282"/>
    <tableColumn id="11324" xr3:uid="{B491859F-F708-4BA9-A391-87308C397E29}" name="Colonne11283"/>
    <tableColumn id="11325" xr3:uid="{22279359-5B23-400C-83AE-D9E54A5AC63A}" name="Colonne11284"/>
    <tableColumn id="11326" xr3:uid="{921E1C44-19FF-4E7F-B6B7-23941ACD2E7F}" name="Colonne11285"/>
    <tableColumn id="11327" xr3:uid="{895FF9AA-5DFF-4AE1-931D-73B9B0C02097}" name="Colonne11286"/>
    <tableColumn id="11328" xr3:uid="{EEE7A647-1430-46CC-BDA5-2773E0D5B90C}" name="Colonne11287"/>
    <tableColumn id="11329" xr3:uid="{5D1A1474-E83D-48C5-98C5-A887C5B18762}" name="Colonne11288"/>
    <tableColumn id="11330" xr3:uid="{D6C40B91-AA65-4A34-B30D-6F803831904A}" name="Colonne11289"/>
    <tableColumn id="11331" xr3:uid="{A91F8274-B3D9-45D0-81D1-C5DE18D56CF7}" name="Colonne11290"/>
    <tableColumn id="11332" xr3:uid="{8F46C390-A672-40EB-A5F8-EECCA86C1A37}" name="Colonne11291"/>
    <tableColumn id="11333" xr3:uid="{54DC84B8-4654-4408-A1AB-6D5D3A260212}" name="Colonne11292"/>
    <tableColumn id="11334" xr3:uid="{1AA846B8-134E-455C-96F0-6C92D68EA6AC}" name="Colonne11293"/>
    <tableColumn id="11335" xr3:uid="{B8CD35C8-4046-41EE-95F2-D4B52A242E2B}" name="Colonne11294"/>
    <tableColumn id="11336" xr3:uid="{B9308C2A-E520-4AEB-81E6-3EB9299976AA}" name="Colonne11295"/>
    <tableColumn id="11337" xr3:uid="{F36CC427-5B21-4868-BF88-F265A48BDE6D}" name="Colonne11296"/>
    <tableColumn id="11338" xr3:uid="{DB293C16-A278-45C1-AF8C-891E7AF3D6DF}" name="Colonne11297"/>
    <tableColumn id="11339" xr3:uid="{ECAEB942-CA1C-4034-AB03-D71844D582C3}" name="Colonne11298"/>
    <tableColumn id="11340" xr3:uid="{AAA59A53-B8A0-4CF8-A68F-91F7B4D64118}" name="Colonne11299"/>
    <tableColumn id="11341" xr3:uid="{C1B3BE3B-521F-459E-9E5B-9805E2A1D78D}" name="Colonne11300"/>
    <tableColumn id="11342" xr3:uid="{4FDA4F45-A3DF-4044-A0EB-C891AB05707D}" name="Colonne11301"/>
    <tableColumn id="11343" xr3:uid="{A7540CE3-1A9D-428C-A60E-AA077333633C}" name="Colonne11302"/>
    <tableColumn id="11344" xr3:uid="{9DBFC428-3665-4E01-B05C-590D62F38E0F}" name="Colonne11303"/>
    <tableColumn id="11345" xr3:uid="{813A1087-D74B-427B-953D-1AE20DDBBF3E}" name="Colonne11304"/>
    <tableColumn id="11346" xr3:uid="{6CA7CA64-021C-4611-930A-1510D92C8586}" name="Colonne11305"/>
    <tableColumn id="11347" xr3:uid="{4E6B8B66-FF50-413F-993C-D06C994ACC1F}" name="Colonne11306"/>
    <tableColumn id="11348" xr3:uid="{FA99C0BC-4779-426D-B52A-759ACC2D77DC}" name="Colonne11307"/>
    <tableColumn id="11349" xr3:uid="{159E8B6F-4BE9-482D-AA4F-BBF3E2BD71C9}" name="Colonne11308"/>
    <tableColumn id="11350" xr3:uid="{9DA9EAF5-BCF2-4889-AD31-8FAD247D1826}" name="Colonne11309"/>
    <tableColumn id="11351" xr3:uid="{31C84F35-23B2-423A-8B39-A81CB9718B34}" name="Colonne11310"/>
    <tableColumn id="11352" xr3:uid="{A4901237-3D30-4BDE-88D6-5045F3D98435}" name="Colonne11311"/>
    <tableColumn id="11353" xr3:uid="{48B6E531-2AA7-4246-90C2-A66401869427}" name="Colonne11312"/>
    <tableColumn id="11354" xr3:uid="{A7B25895-456C-4BB3-98CA-A699940C2023}" name="Colonne11313"/>
    <tableColumn id="11355" xr3:uid="{EF52AA15-BBA8-47A6-94FE-DD264AA9C1DB}" name="Colonne11314"/>
    <tableColumn id="11356" xr3:uid="{41521F4D-F60A-4B13-8ECE-14674908D857}" name="Colonne11315"/>
    <tableColumn id="11357" xr3:uid="{2F296EAC-36B7-4DA1-976F-96F8F424BF89}" name="Colonne11316"/>
    <tableColumn id="11358" xr3:uid="{D022B27E-BA93-4DE6-8EF8-90F6F088E316}" name="Colonne11317"/>
    <tableColumn id="11359" xr3:uid="{2ACB05EB-4225-4CB2-AEB4-C1E652D9C44D}" name="Colonne11318"/>
    <tableColumn id="11360" xr3:uid="{FF58DA2A-D3F6-473A-8588-72B1B37C1CB4}" name="Colonne11319"/>
    <tableColumn id="11361" xr3:uid="{0F86F166-E849-4B9F-8676-BA76012A185B}" name="Colonne11320"/>
    <tableColumn id="11362" xr3:uid="{4C9DE510-33B9-41AF-8EC3-06CF4F9794B8}" name="Colonne11321"/>
    <tableColumn id="11363" xr3:uid="{2F83AE44-0A87-4B73-9C36-E458D19DDE5B}" name="Colonne11322"/>
    <tableColumn id="11364" xr3:uid="{3B674892-C1A5-4E3B-A079-1CD8F23B6B67}" name="Colonne11323"/>
    <tableColumn id="11365" xr3:uid="{25FC0611-A626-47BB-9C2B-AA18AFCFCE00}" name="Colonne11324"/>
    <tableColumn id="11366" xr3:uid="{63AF4C00-3899-4898-9B8F-9CCD98DB0A75}" name="Colonne11325"/>
    <tableColumn id="11367" xr3:uid="{A2A00ADB-B22C-49A3-965F-0E37C9EB8FD8}" name="Colonne11326"/>
    <tableColumn id="11368" xr3:uid="{3B547490-8664-4614-9104-CD0EC4462FB9}" name="Colonne11327"/>
    <tableColumn id="11369" xr3:uid="{C3D66475-36D1-4532-B7C7-4111812441B2}" name="Colonne11328"/>
    <tableColumn id="11370" xr3:uid="{85619D8D-28B5-4831-829D-B95F02B13F0E}" name="Colonne11329"/>
    <tableColumn id="11371" xr3:uid="{3A198990-FD3C-4F87-BD02-512D91199E46}" name="Colonne11330"/>
    <tableColumn id="11372" xr3:uid="{2D060528-C74D-4AE8-B5B0-B013DBCC3802}" name="Colonne11331"/>
    <tableColumn id="11373" xr3:uid="{2B8BDBD2-2C68-4538-B802-FEFF3250F432}" name="Colonne11332"/>
    <tableColumn id="11374" xr3:uid="{27E5731E-4429-4C70-BA20-8E5F5F087CAF}" name="Colonne11333"/>
    <tableColumn id="11375" xr3:uid="{BF2793F8-5071-4E63-8882-79847909C389}" name="Colonne11334"/>
    <tableColumn id="11376" xr3:uid="{F0B225EE-4995-40D4-A2B2-239D6D21B685}" name="Colonne11335"/>
    <tableColumn id="11377" xr3:uid="{4A9B7E58-C789-474F-B32D-FDF1271442AB}" name="Colonne11336"/>
    <tableColumn id="11378" xr3:uid="{3F5F0335-EB11-4198-9FDF-B17AE38526FD}" name="Colonne11337"/>
    <tableColumn id="11379" xr3:uid="{A64D8356-30C5-4E64-8F61-9907AC45C3E9}" name="Colonne11338"/>
    <tableColumn id="11380" xr3:uid="{24D6DE99-69A6-4B5E-8810-4C7D715639B7}" name="Colonne11339"/>
    <tableColumn id="11381" xr3:uid="{D69826DF-61CD-4C72-91F2-8B094FAFF340}" name="Colonne11340"/>
    <tableColumn id="11382" xr3:uid="{6D76FDC3-8568-4B6C-81D4-A0B9834BBDC7}" name="Colonne11341"/>
    <tableColumn id="11383" xr3:uid="{1A663A32-59BC-410D-91C2-F12540D90A5B}" name="Colonne11342"/>
    <tableColumn id="11384" xr3:uid="{3958F0E6-73B5-43E0-B1F9-4C83B71856BC}" name="Colonne11343"/>
    <tableColumn id="11385" xr3:uid="{257EC3D9-2B71-45C9-9B69-7A2AC975B456}" name="Colonne11344"/>
    <tableColumn id="11386" xr3:uid="{36C0A89C-9E20-486A-83EB-9E8F1CEF198F}" name="Colonne11345"/>
    <tableColumn id="11387" xr3:uid="{5D392CEB-A14B-432C-9091-B9E84E02BFF4}" name="Colonne11346"/>
    <tableColumn id="11388" xr3:uid="{13A47C4B-CBCD-40CE-8FA9-420B1E183E27}" name="Colonne11347"/>
    <tableColumn id="11389" xr3:uid="{3A58AA13-DAAC-4589-B010-E142CA8F4A8A}" name="Colonne11348"/>
    <tableColumn id="11390" xr3:uid="{426BF739-BC78-4919-9B36-F2C4402106D7}" name="Colonne11349"/>
    <tableColumn id="11391" xr3:uid="{8E4FD733-161E-4B91-9CE8-3B38BE3D5221}" name="Colonne11350"/>
    <tableColumn id="11392" xr3:uid="{AC8FEBF0-7595-42BF-AE81-0EED5233C06F}" name="Colonne11351"/>
    <tableColumn id="11393" xr3:uid="{BE6D5178-64C2-4424-A3D1-2D39177F032B}" name="Colonne11352"/>
    <tableColumn id="11394" xr3:uid="{DD5B4D05-B197-448F-928A-DBF57E5CC3D2}" name="Colonne11353"/>
    <tableColumn id="11395" xr3:uid="{639EAC79-20BA-4F80-9374-3770E73417B7}" name="Colonne11354"/>
    <tableColumn id="11396" xr3:uid="{562B73F7-929C-482B-91C4-BDF5A8F24FC1}" name="Colonne11355"/>
    <tableColumn id="11397" xr3:uid="{4D884DA0-3EAE-435D-BCAD-4EB349327D9C}" name="Colonne11356"/>
    <tableColumn id="11398" xr3:uid="{D1988B37-A634-4DCB-B4D2-6D699DFC4380}" name="Colonne11357"/>
    <tableColumn id="11399" xr3:uid="{A13BB111-B56A-4694-A3D7-4B75A3423934}" name="Colonne11358"/>
    <tableColumn id="11400" xr3:uid="{C2145902-D186-40A0-AA9E-414319EF1230}" name="Colonne11359"/>
    <tableColumn id="11401" xr3:uid="{F64D4B7A-2DF6-43A4-8828-4D741B1D48E3}" name="Colonne11360"/>
    <tableColumn id="11402" xr3:uid="{5D2E21F4-4EE1-4E00-BCD2-2A38855383B1}" name="Colonne11361"/>
    <tableColumn id="11403" xr3:uid="{4F1DE973-6A7F-445E-B377-68E2AECAD6E3}" name="Colonne11362"/>
    <tableColumn id="11404" xr3:uid="{18B57C22-926A-4E21-9EB9-FA0D2B99A8F2}" name="Colonne11363"/>
    <tableColumn id="11405" xr3:uid="{E846EFB6-EE25-4AF1-9C64-F6B1E2F5C4B8}" name="Colonne11364"/>
    <tableColumn id="11406" xr3:uid="{E651B5F0-029F-46C9-BA47-E2FCEA8660F5}" name="Colonne11365"/>
    <tableColumn id="11407" xr3:uid="{F73E9AE4-3132-4654-8A77-0362ACBFC921}" name="Colonne11366"/>
    <tableColumn id="11408" xr3:uid="{1223E02A-4D3E-48BE-BDD5-C448E2950749}" name="Colonne11367"/>
    <tableColumn id="11409" xr3:uid="{87887D42-A552-4B35-9C62-0FAB5EFEC02B}" name="Colonne11368"/>
    <tableColumn id="11410" xr3:uid="{52ACCD65-6BE8-4711-AA17-440478F2A046}" name="Colonne11369"/>
    <tableColumn id="11411" xr3:uid="{61B8AA2F-05C3-4204-9C01-A44EACA4AD7E}" name="Colonne11370"/>
    <tableColumn id="11412" xr3:uid="{6C750033-AC04-4421-8BD1-2B424122C1E7}" name="Colonne11371"/>
    <tableColumn id="11413" xr3:uid="{2BE8E975-A18B-4A98-9799-C08F15E2FDBB}" name="Colonne11372"/>
    <tableColumn id="11414" xr3:uid="{030A402F-CD92-4DC0-BD66-E2B4F08B22B3}" name="Colonne11373"/>
    <tableColumn id="11415" xr3:uid="{4D5FEF5C-ABB1-4953-A190-FC03D716BA89}" name="Colonne11374"/>
    <tableColumn id="11416" xr3:uid="{D51E12E2-A5AB-415D-9B88-8E4460766468}" name="Colonne11375"/>
    <tableColumn id="11417" xr3:uid="{5C964040-7260-44F8-9509-4975612CBE54}" name="Colonne11376"/>
    <tableColumn id="11418" xr3:uid="{503AEA37-CC88-49C9-9307-6EB2695F607B}" name="Colonne11377"/>
    <tableColumn id="11419" xr3:uid="{A2842F03-DD0A-401F-87FD-EF3EC31883CF}" name="Colonne11378"/>
    <tableColumn id="11420" xr3:uid="{639AD77D-4898-4325-B050-54D107DA3587}" name="Colonne11379"/>
    <tableColumn id="11421" xr3:uid="{2E69B026-AE16-452F-A64D-7525CA58EE11}" name="Colonne11380"/>
    <tableColumn id="11422" xr3:uid="{D1F4FBAC-D927-4088-9292-9552488BD1AA}" name="Colonne11381"/>
    <tableColumn id="11423" xr3:uid="{1A422C4A-47C3-43E7-BC83-D2E4999979F0}" name="Colonne11382"/>
    <tableColumn id="11424" xr3:uid="{1699EFC8-8380-445E-8CA8-4FC8A5286E60}" name="Colonne11383"/>
    <tableColumn id="11425" xr3:uid="{10FABCB0-A7BB-4E36-A419-F7CBB2C252B9}" name="Colonne11384"/>
    <tableColumn id="11426" xr3:uid="{75A7CCEC-5FE8-48AE-AC53-9C5A3E717C12}" name="Colonne11385"/>
    <tableColumn id="11427" xr3:uid="{150FE77E-5D00-457B-98E9-0844885A1015}" name="Colonne11386"/>
    <tableColumn id="11428" xr3:uid="{997E01CA-6265-4200-82A8-917ADE7F5EFF}" name="Colonne11387"/>
    <tableColumn id="11429" xr3:uid="{5DBE1E34-1FB5-43E0-80B8-16E909106B48}" name="Colonne11388"/>
    <tableColumn id="11430" xr3:uid="{1E32E48A-5441-4B38-8875-F2C256C46633}" name="Colonne11389"/>
    <tableColumn id="11431" xr3:uid="{099F8235-CD05-4CDC-BD51-2CB5AF87016E}" name="Colonne11390"/>
    <tableColumn id="11432" xr3:uid="{435C0C28-ED10-496F-8DAD-1BEA56F00095}" name="Colonne11391"/>
    <tableColumn id="11433" xr3:uid="{CB2552DF-0D71-4CC6-A11F-DEDB97D10E45}" name="Colonne11392"/>
    <tableColumn id="11434" xr3:uid="{91B62D59-FF10-46B3-A05C-A897C84F61D2}" name="Colonne11393"/>
    <tableColumn id="11435" xr3:uid="{46C7119C-0C75-45E6-AAEF-B0CEE296BD4D}" name="Colonne11394"/>
    <tableColumn id="11436" xr3:uid="{2C6E9672-A0DC-46DE-B142-4FFF604C4F73}" name="Colonne11395"/>
    <tableColumn id="11437" xr3:uid="{0EC9AE13-ECD7-4076-8F38-1DFAEED291B8}" name="Colonne11396"/>
    <tableColumn id="11438" xr3:uid="{752452ED-9C50-43E1-BC53-C75BD54E8455}" name="Colonne11397"/>
    <tableColumn id="11439" xr3:uid="{B319A7EC-9522-4AA3-B8C9-D1EC0C3A8B94}" name="Colonne11398"/>
    <tableColumn id="11440" xr3:uid="{4D231F04-CF89-4C4E-8A2B-C9CC69BA07A6}" name="Colonne11399"/>
    <tableColumn id="11441" xr3:uid="{EC624041-88DF-41A4-8CB4-5959B619D0FA}" name="Colonne11400"/>
    <tableColumn id="11442" xr3:uid="{A80E541A-991B-442D-8C72-7064ABF38AB8}" name="Colonne11401"/>
    <tableColumn id="11443" xr3:uid="{3A87731D-61EA-4255-AA02-BFAAA7074308}" name="Colonne11402"/>
    <tableColumn id="11444" xr3:uid="{5CB788DB-BA05-4F20-BC6E-3E8126A2D40B}" name="Colonne11403"/>
    <tableColumn id="11445" xr3:uid="{711E79D2-1288-4EF6-B899-4832B633C910}" name="Colonne11404"/>
    <tableColumn id="11446" xr3:uid="{9B8ECFF7-28B8-41A7-A118-C835CB1C6DC9}" name="Colonne11405"/>
    <tableColumn id="11447" xr3:uid="{72BEE2C2-CB6D-4F1F-A31D-D16C30F4FAC7}" name="Colonne11406"/>
    <tableColumn id="11448" xr3:uid="{5CBF09AE-9408-4FC8-B3DF-30D7543BC342}" name="Colonne11407"/>
    <tableColumn id="11449" xr3:uid="{FF551BC8-3C1C-47AA-B228-228E518FEDC4}" name="Colonne11408"/>
    <tableColumn id="11450" xr3:uid="{06547414-F098-4F97-B96E-78BAFB2AFA93}" name="Colonne11409"/>
    <tableColumn id="11451" xr3:uid="{0E9FD12F-1AF3-4F47-8979-1B4B8CE21474}" name="Colonne11410"/>
    <tableColumn id="11452" xr3:uid="{691E2B28-462C-42C4-A12F-6CBD6FF2854B}" name="Colonne11411"/>
    <tableColumn id="11453" xr3:uid="{A4AE9C17-BC87-4FCE-AA6F-DD25539DAB5B}" name="Colonne11412"/>
    <tableColumn id="11454" xr3:uid="{0355F7FD-6B60-40DF-8FFC-A44CAA63DE05}" name="Colonne11413"/>
    <tableColumn id="11455" xr3:uid="{587B9E9D-F4CA-438C-9C70-61477B42AF38}" name="Colonne11414"/>
    <tableColumn id="11456" xr3:uid="{CC05BEFB-18A3-4A4C-9D2F-76F877502391}" name="Colonne11415"/>
    <tableColumn id="11457" xr3:uid="{2C61D4EF-FC21-4838-A458-B5DCCCC7ACE5}" name="Colonne11416"/>
    <tableColumn id="11458" xr3:uid="{ABE1A2C7-547B-4A79-B70E-6746DC5D03A5}" name="Colonne11417"/>
    <tableColumn id="11459" xr3:uid="{A7360468-120F-49F3-9FC0-6B89140CB7E9}" name="Colonne11418"/>
    <tableColumn id="11460" xr3:uid="{B4BDE932-78AD-4B7A-AA50-216FD3A6BD9A}" name="Colonne11419"/>
    <tableColumn id="11461" xr3:uid="{20B2F228-9639-4F79-9693-FF94230F6024}" name="Colonne11420"/>
    <tableColumn id="11462" xr3:uid="{D374BBB1-4603-4C8D-A22E-CA6A81090E64}" name="Colonne11421"/>
    <tableColumn id="11463" xr3:uid="{701BC065-6114-44E3-B8DF-96E8FF0780E1}" name="Colonne11422"/>
    <tableColumn id="11464" xr3:uid="{530D6A57-09CB-4924-A721-44025E3D3703}" name="Colonne11423"/>
    <tableColumn id="11465" xr3:uid="{663476D8-7503-447A-8DB2-39C0ECC9ACF1}" name="Colonne11424"/>
    <tableColumn id="11466" xr3:uid="{3C3C3484-FFD0-47A3-B532-C25DC34ABBA4}" name="Colonne11425"/>
    <tableColumn id="11467" xr3:uid="{E039DA65-4981-4AF4-8730-343CC9D4B2E3}" name="Colonne11426"/>
    <tableColumn id="11468" xr3:uid="{2DFB3A80-CF26-4212-A0F0-452CF5A0463B}" name="Colonne11427"/>
    <tableColumn id="11469" xr3:uid="{3F16FB9C-FB98-499E-BFAF-C4783680AA60}" name="Colonne11428"/>
    <tableColumn id="11470" xr3:uid="{D2ECB173-8EF3-4CD0-A1EC-BC8F013C7B2B}" name="Colonne11429"/>
    <tableColumn id="11471" xr3:uid="{91E57E14-399C-4ED6-8E47-54DEB8D312BA}" name="Colonne11430"/>
    <tableColumn id="11472" xr3:uid="{D619AAED-6536-4E52-8587-7C42C2369767}" name="Colonne11431"/>
    <tableColumn id="11473" xr3:uid="{7A28EDD5-EBD4-472E-962D-952354F3AAF3}" name="Colonne11432"/>
    <tableColumn id="11474" xr3:uid="{06CBD0C7-654E-47A6-A54E-DE3E3789E86A}" name="Colonne11433"/>
    <tableColumn id="11475" xr3:uid="{68402206-5055-470E-906D-0548AC7D81DD}" name="Colonne11434"/>
    <tableColumn id="11476" xr3:uid="{DFD8772B-A6AD-43AA-B830-4F3924E0CE6E}" name="Colonne11435"/>
    <tableColumn id="11477" xr3:uid="{4149054A-8765-48BC-98BE-847093AEC842}" name="Colonne11436"/>
    <tableColumn id="11478" xr3:uid="{5A17BABC-DBC0-4768-B2BA-C05081E46D2D}" name="Colonne11437"/>
    <tableColumn id="11479" xr3:uid="{646B6721-6765-4719-B05B-66297F0B1218}" name="Colonne11438"/>
    <tableColumn id="11480" xr3:uid="{F22FBD5D-8294-447B-A009-9C7A39E90C51}" name="Colonne11439"/>
    <tableColumn id="11481" xr3:uid="{F5D369DD-F2D6-45EA-A338-A90D7FCB84E2}" name="Colonne11440"/>
    <tableColumn id="11482" xr3:uid="{A93176DC-A65E-461A-A48C-30AF948D0D1D}" name="Colonne11441"/>
    <tableColumn id="11483" xr3:uid="{3AA6699A-74C8-4C60-A63A-CA593681EEE2}" name="Colonne11442"/>
    <tableColumn id="11484" xr3:uid="{2C060016-3708-4774-A8A3-C21CCA536891}" name="Colonne11443"/>
    <tableColumn id="11485" xr3:uid="{438C5D0A-EEA0-4705-997C-16AF8CF8D856}" name="Colonne11444"/>
    <tableColumn id="11486" xr3:uid="{87EC5BE6-B9A8-46DF-8EA7-949AF013BF90}" name="Colonne11445"/>
    <tableColumn id="11487" xr3:uid="{879D89BE-D107-4EAC-87FA-E75FACC01600}" name="Colonne11446"/>
    <tableColumn id="11488" xr3:uid="{557E5A54-611C-4656-89B8-F615D0BFDFEF}" name="Colonne11447"/>
    <tableColumn id="11489" xr3:uid="{4E6B6934-9997-49C5-AC0E-933A030A49CF}" name="Colonne11448"/>
    <tableColumn id="11490" xr3:uid="{7EBEC54F-3BC8-4917-BF56-C8DA9B3DB975}" name="Colonne11449"/>
    <tableColumn id="11491" xr3:uid="{4C61EC1F-AB2C-46BB-B636-22035E0B0AF0}" name="Colonne11450"/>
    <tableColumn id="11492" xr3:uid="{FD6BF522-46EC-4261-8DD5-E9F10951F617}" name="Colonne11451"/>
    <tableColumn id="11493" xr3:uid="{934705A2-D950-4715-BDDC-2D0337F9984E}" name="Colonne11452"/>
    <tableColumn id="11494" xr3:uid="{C1EAE477-5A4E-47C1-B97B-91A4D789D965}" name="Colonne11453"/>
    <tableColumn id="11495" xr3:uid="{207D2E69-B240-42C8-B39C-29A04670BEBD}" name="Colonne11454"/>
    <tableColumn id="11496" xr3:uid="{958ED08B-B8C2-4AB7-A605-6F089142B25F}" name="Colonne11455"/>
    <tableColumn id="11497" xr3:uid="{DD851DA9-A284-4722-B185-8E784586ABA9}" name="Colonne11456"/>
    <tableColumn id="11498" xr3:uid="{5332FB2B-CD27-4007-AB7F-F5D0717C9D1E}" name="Colonne11457"/>
    <tableColumn id="11499" xr3:uid="{D69ECCF0-6B39-49E6-83EC-5A422FB1B34F}" name="Colonne11458"/>
    <tableColumn id="11500" xr3:uid="{524066E6-7D0B-481F-8D60-2D2BDC321269}" name="Colonne11459"/>
    <tableColumn id="11501" xr3:uid="{528C9E94-321A-4164-BABD-091C1AAD2725}" name="Colonne11460"/>
    <tableColumn id="11502" xr3:uid="{433FC392-B055-4DEC-996D-9B22DBC08589}" name="Colonne11461"/>
    <tableColumn id="11503" xr3:uid="{851E6361-EA39-44EA-B7AC-538957B7F830}" name="Colonne11462"/>
    <tableColumn id="11504" xr3:uid="{EAA4CBCC-EA4D-44D3-BABC-1BFBD408040F}" name="Colonne11463"/>
    <tableColumn id="11505" xr3:uid="{6B29AD20-ADDF-4B26-8017-4A8E33C69995}" name="Colonne11464"/>
    <tableColumn id="11506" xr3:uid="{B9F63283-26C6-499A-8CA9-2AF2764AE7D3}" name="Colonne11465"/>
    <tableColumn id="11507" xr3:uid="{BEA61BD0-E613-407E-9728-A618B18D2A4E}" name="Colonne11466"/>
    <tableColumn id="11508" xr3:uid="{E8CE6184-56B7-4662-B190-E2FA50C4D5AA}" name="Colonne11467"/>
    <tableColumn id="11509" xr3:uid="{0FB5B1C3-5678-4151-9193-8CA6E62940DC}" name="Colonne11468"/>
    <tableColumn id="11510" xr3:uid="{EE9CAE40-06DB-4B30-B1C1-4ED3FDB352DE}" name="Colonne11469"/>
    <tableColumn id="11511" xr3:uid="{F17C3DE9-690C-4DE3-B4F3-ABB58F7E7DAE}" name="Colonne11470"/>
    <tableColumn id="11512" xr3:uid="{1AAD13EE-6BFC-47A4-ABBC-11EAC7DEF1F9}" name="Colonne11471"/>
    <tableColumn id="11513" xr3:uid="{FD67FBDF-2D53-44FB-BDCA-CBBDE3F3ADBD}" name="Colonne11472"/>
    <tableColumn id="11514" xr3:uid="{58DA8F60-DA14-49F5-9922-62BF84DAD160}" name="Colonne11473"/>
    <tableColumn id="11515" xr3:uid="{1874D02C-DA61-4E36-8BB7-23A4C50E9610}" name="Colonne11474"/>
    <tableColumn id="11516" xr3:uid="{F1ABD5C3-EAD4-4B28-89E1-8AD7354D664A}" name="Colonne11475"/>
    <tableColumn id="11517" xr3:uid="{86CD8CBA-85FC-4B15-BFB4-615EE9FA30B2}" name="Colonne11476"/>
    <tableColumn id="11518" xr3:uid="{97C14266-FB87-40F9-96B2-5BC36946E010}" name="Colonne11477"/>
    <tableColumn id="11519" xr3:uid="{F8F3ED39-5E7D-42EC-98ED-C5D2EFBFDA1F}" name="Colonne11478"/>
    <tableColumn id="11520" xr3:uid="{DF1AECED-0DD0-437D-91BC-99F6EB5FF78C}" name="Colonne11479"/>
    <tableColumn id="11521" xr3:uid="{167A9812-4890-4DD8-90F0-845E0E3AD804}" name="Colonne11480"/>
    <tableColumn id="11522" xr3:uid="{B33CBED9-85F5-4D9E-ACFA-0BDE651A7375}" name="Colonne11481"/>
    <tableColumn id="11523" xr3:uid="{CA3484D9-5FFB-41B8-9726-47203BCEF574}" name="Colonne11482"/>
    <tableColumn id="11524" xr3:uid="{8D45C4BC-D5DC-40A7-89D7-C0F295F15029}" name="Colonne11483"/>
    <tableColumn id="11525" xr3:uid="{0046340E-3DDD-4895-806C-631E3F5BD54D}" name="Colonne11484"/>
    <tableColumn id="11526" xr3:uid="{FDB06353-CB09-434A-A475-80359B31EA97}" name="Colonne11485"/>
    <tableColumn id="11527" xr3:uid="{A0BDBAE3-735D-4D3B-A18E-4B74DE1B3F53}" name="Colonne11486"/>
    <tableColumn id="11528" xr3:uid="{CCDEB781-7478-4944-86E2-5C7A58777F38}" name="Colonne11487"/>
    <tableColumn id="11529" xr3:uid="{89E89403-8371-4DAD-9CDC-4C51E37BEAD0}" name="Colonne11488"/>
    <tableColumn id="11530" xr3:uid="{0E05D0F0-9699-4C5A-B4D9-5D4AE9DE2773}" name="Colonne11489"/>
    <tableColumn id="11531" xr3:uid="{A1F5FD95-F9D0-47CF-98DA-C08F4B94B74A}" name="Colonne11490"/>
    <tableColumn id="11532" xr3:uid="{CACDD389-49D2-4D9B-8348-65EB7793CF4A}" name="Colonne11491"/>
    <tableColumn id="11533" xr3:uid="{3B7652F9-DC46-4174-A340-9F481065EC1F}" name="Colonne11492"/>
    <tableColumn id="11534" xr3:uid="{88DF5395-086E-492D-94E5-1A1C8AFCDEA0}" name="Colonne11493"/>
    <tableColumn id="11535" xr3:uid="{BD945968-2300-4BDB-A61D-4A0E738DA034}" name="Colonne11494"/>
    <tableColumn id="11536" xr3:uid="{1D84A229-3B2C-4F39-95B1-E81EED22895D}" name="Colonne11495"/>
    <tableColumn id="11537" xr3:uid="{8206871A-CDAA-47D6-8239-9DBE8E326CA5}" name="Colonne11496"/>
    <tableColumn id="11538" xr3:uid="{3F407ED4-695A-4B0F-9F7D-A5D274120E0C}" name="Colonne11497"/>
    <tableColumn id="11539" xr3:uid="{C3642641-087C-4163-AED8-14D51A342057}" name="Colonne11498"/>
    <tableColumn id="11540" xr3:uid="{4484A386-5DC7-41C0-86DA-7175DCE4EA5B}" name="Colonne11499"/>
    <tableColumn id="11541" xr3:uid="{BA2F064B-6E94-4FAF-A898-ABE96D1761DD}" name="Colonne11500"/>
    <tableColumn id="11542" xr3:uid="{06677783-598E-42DA-8375-CED1131819EA}" name="Colonne11501"/>
    <tableColumn id="11543" xr3:uid="{D3DFDB85-0740-4FE6-9B41-E33796D79150}" name="Colonne11502"/>
    <tableColumn id="11544" xr3:uid="{E35725B4-4565-4637-B58F-0C7CD84B4485}" name="Colonne11503"/>
    <tableColumn id="11545" xr3:uid="{5A45E44A-39EB-4751-993F-0C28CF86899B}" name="Colonne11504"/>
    <tableColumn id="11546" xr3:uid="{B8A50FF3-F8B4-4D32-9273-4B60AA356275}" name="Colonne11505"/>
    <tableColumn id="11547" xr3:uid="{E6E9D9E7-CA84-4D2E-8F0A-7A46A4552E72}" name="Colonne11506"/>
    <tableColumn id="11548" xr3:uid="{2AAA36C3-E17A-4102-817E-5C356133324E}" name="Colonne11507"/>
    <tableColumn id="11549" xr3:uid="{47BA9B13-3A82-48E3-833A-4DE817F6B43C}" name="Colonne11508"/>
    <tableColumn id="11550" xr3:uid="{474214FE-D9D4-42DE-A713-020EE08F7ADD}" name="Colonne11509"/>
    <tableColumn id="11551" xr3:uid="{7860A358-416A-49AA-8C2D-65E0B3E17FA5}" name="Colonne11510"/>
    <tableColumn id="11552" xr3:uid="{A2F66813-B306-411E-AA31-81BA6B0C28CD}" name="Colonne11511"/>
    <tableColumn id="11553" xr3:uid="{F848ACE7-C109-4D97-A1F4-894778773E21}" name="Colonne11512"/>
    <tableColumn id="11554" xr3:uid="{0F0A725A-D918-456A-91AD-7D9D3DF5C0B2}" name="Colonne11513"/>
    <tableColumn id="11555" xr3:uid="{86A390ED-8B43-4304-8158-B7234BA5661B}" name="Colonne11514"/>
    <tableColumn id="11556" xr3:uid="{AADF6826-9E44-430F-A2FD-313C838E1464}" name="Colonne11515"/>
    <tableColumn id="11557" xr3:uid="{294F712A-6945-440A-9A7A-F3695F1DAE66}" name="Colonne11516"/>
    <tableColumn id="11558" xr3:uid="{BB71EC00-A58A-4652-8837-7768C31E83C2}" name="Colonne11517"/>
    <tableColumn id="11559" xr3:uid="{8A83F28E-D872-46DC-ABA7-D3B0C2032AB5}" name="Colonne11518"/>
    <tableColumn id="11560" xr3:uid="{84A81710-AA59-4B0D-9759-4B317D89B4E8}" name="Colonne11519"/>
    <tableColumn id="11561" xr3:uid="{B42BAF05-3728-450F-9212-44E4BC617C1E}" name="Colonne11520"/>
    <tableColumn id="11562" xr3:uid="{80AE0697-6A27-49FA-833D-EB34E26D8922}" name="Colonne11521"/>
    <tableColumn id="11563" xr3:uid="{1CA1DB94-3C34-41D3-BF35-7E9E1F836150}" name="Colonne11522"/>
    <tableColumn id="11564" xr3:uid="{7DFED24F-A575-4B92-B764-B9AEC1BB63D6}" name="Colonne11523"/>
    <tableColumn id="11565" xr3:uid="{79BA1253-938B-46F0-AECE-F47641DDA2BE}" name="Colonne11524"/>
    <tableColumn id="11566" xr3:uid="{58BB6BD0-D80C-4E8A-9C7A-0A03A639750C}" name="Colonne11525"/>
    <tableColumn id="11567" xr3:uid="{F1592BC6-056D-4642-AFE4-705402A1131A}" name="Colonne11526"/>
    <tableColumn id="11568" xr3:uid="{4ECB9344-86EB-4FB7-9CFB-9D80DB72AD08}" name="Colonne11527"/>
    <tableColumn id="11569" xr3:uid="{66AB5CD4-CB6C-42D7-BBC7-E8D430F7A9B7}" name="Colonne11528"/>
    <tableColumn id="11570" xr3:uid="{28888E4D-4920-44A1-8C42-BAE8F0B53EC4}" name="Colonne11529"/>
    <tableColumn id="11571" xr3:uid="{134B7DA5-ACF1-4079-80C4-52051F4DC676}" name="Colonne11530"/>
    <tableColumn id="11572" xr3:uid="{98EE8815-5AD4-4CB8-A1F3-7BFE7681F455}" name="Colonne11531"/>
    <tableColumn id="11573" xr3:uid="{D391D432-3929-4D33-B828-FB79769190C3}" name="Colonne11532"/>
    <tableColumn id="11574" xr3:uid="{E7F982F1-FE71-4F6C-A727-0AC0805AF1F9}" name="Colonne11533"/>
    <tableColumn id="11575" xr3:uid="{37653D6A-A3F0-428D-9902-BFA94AE7CD85}" name="Colonne11534"/>
    <tableColumn id="11576" xr3:uid="{42BDA027-8BF1-4654-BC4B-9BE1BE28EA8B}" name="Colonne11535"/>
    <tableColumn id="11577" xr3:uid="{CB9ABE03-0F81-4F39-B14B-362F0F08CC21}" name="Colonne11536"/>
    <tableColumn id="11578" xr3:uid="{DD3E30EF-0B85-4CFC-9F10-73AEDC26996F}" name="Colonne11537"/>
    <tableColumn id="11579" xr3:uid="{DE479358-5C5F-4A9A-BB4B-1B64BCFB193A}" name="Colonne11538"/>
    <tableColumn id="11580" xr3:uid="{430234C2-2E4C-4ABC-A570-71CBE509B6FD}" name="Colonne11539"/>
    <tableColumn id="11581" xr3:uid="{A94FFDEF-62A1-4DAC-9955-8A90D1F58E81}" name="Colonne11540"/>
    <tableColumn id="11582" xr3:uid="{376DBA8D-6E52-464D-9DDF-CA570FFBB12A}" name="Colonne11541"/>
    <tableColumn id="11583" xr3:uid="{B7014833-6D7F-4509-AE0F-D5ACC89A2C25}" name="Colonne11542"/>
    <tableColumn id="11584" xr3:uid="{D6AB057D-5573-4B47-AD23-A8F332CF2C0C}" name="Colonne11543"/>
    <tableColumn id="11585" xr3:uid="{28611186-707C-4EAA-BEC7-DF0F1EC1EBCC}" name="Colonne11544"/>
    <tableColumn id="11586" xr3:uid="{C6451961-C1FB-41C0-A6EE-E94D3B111D7F}" name="Colonne11545"/>
    <tableColumn id="11587" xr3:uid="{38EE03CD-AFFF-4F0B-B96C-DCC9326D497E}" name="Colonne11546"/>
    <tableColumn id="11588" xr3:uid="{5CAAC0B3-2982-43FF-BC29-2562A5F02D5D}" name="Colonne11547"/>
    <tableColumn id="11589" xr3:uid="{EE0C5EFA-0853-4B5B-9630-956BC34CCFF1}" name="Colonne11548"/>
    <tableColumn id="11590" xr3:uid="{603F0E82-18B3-4051-8314-6B043DCD9E4D}" name="Colonne11549"/>
    <tableColumn id="11591" xr3:uid="{2A1A0E33-88EC-4729-817D-0E49A50F8316}" name="Colonne11550"/>
    <tableColumn id="11592" xr3:uid="{84D46AF4-F2FE-4FCF-8E6B-48F16FFA9662}" name="Colonne11551"/>
    <tableColumn id="11593" xr3:uid="{F5F2ACDE-FC7D-46D6-9172-C2D7871A1D57}" name="Colonne11552"/>
    <tableColumn id="11594" xr3:uid="{B8A64E13-B7BD-4B17-830E-FCE71498F5B1}" name="Colonne11553"/>
    <tableColumn id="11595" xr3:uid="{6DE70B63-1F47-40AD-A7AC-B82AFDE488F6}" name="Colonne11554"/>
    <tableColumn id="11596" xr3:uid="{9BA125D6-7D2E-44BB-825F-9F476E461DB1}" name="Colonne11555"/>
    <tableColumn id="11597" xr3:uid="{640CB0E0-53D3-43DA-974D-D2D102C10B13}" name="Colonne11556"/>
    <tableColumn id="11598" xr3:uid="{959E6F0A-37A2-4B10-8822-61DB4AD7C232}" name="Colonne11557"/>
    <tableColumn id="11599" xr3:uid="{0D81DCD3-AFDD-4E59-B6F0-7A4F1B7D737F}" name="Colonne11558"/>
    <tableColumn id="11600" xr3:uid="{D1CA52BB-31C2-46D8-8F42-97793CC64756}" name="Colonne11559"/>
    <tableColumn id="11601" xr3:uid="{1F4A0B44-3870-48DA-A4C9-853E37ECC557}" name="Colonne11560"/>
    <tableColumn id="11602" xr3:uid="{49796759-8328-465E-841B-157DF6A6381F}" name="Colonne11561"/>
    <tableColumn id="11603" xr3:uid="{69AF2F45-03EF-43F4-B9F1-B1F0B0698B41}" name="Colonne11562"/>
    <tableColumn id="11604" xr3:uid="{8BCEB2E8-2662-4A4E-82CB-C2D4EC3B5B44}" name="Colonne11563"/>
    <tableColumn id="11605" xr3:uid="{2DAF03F7-F6B1-4559-80D6-FF839E7016EF}" name="Colonne11564"/>
    <tableColumn id="11606" xr3:uid="{CDC4F896-0EC9-4D3F-B0CB-767C2C812512}" name="Colonne11565"/>
    <tableColumn id="11607" xr3:uid="{995A9BF2-A345-43D7-AD88-F274040D467E}" name="Colonne11566"/>
    <tableColumn id="11608" xr3:uid="{D48823B3-AB7E-45EC-BD8A-4051DC37E5A6}" name="Colonne11567"/>
    <tableColumn id="11609" xr3:uid="{0080BDCD-2572-4918-BAEA-9FA47A10FA48}" name="Colonne11568"/>
    <tableColumn id="11610" xr3:uid="{6167636F-3803-48C9-B86E-D83EA3140A29}" name="Colonne11569"/>
    <tableColumn id="11611" xr3:uid="{83CCF159-D4A7-4BBD-9EC7-6A800AE2DA29}" name="Colonne11570"/>
    <tableColumn id="11612" xr3:uid="{503EE1D2-E39A-42C2-A0CC-5102C890EAB8}" name="Colonne11571"/>
    <tableColumn id="11613" xr3:uid="{B7ED5E86-9BC8-463F-9324-9FD3C26039C7}" name="Colonne11572"/>
    <tableColumn id="11614" xr3:uid="{4C57EB7E-9A70-41B9-A461-D6E2546BC6A2}" name="Colonne11573"/>
    <tableColumn id="11615" xr3:uid="{F379D177-82DF-422B-9557-583688ABAF0B}" name="Colonne11574"/>
    <tableColumn id="11616" xr3:uid="{091343A8-57B1-4CD7-A838-2B87D2D9C074}" name="Colonne11575"/>
    <tableColumn id="11617" xr3:uid="{250E66E4-44E8-4B03-A1D2-1091E0406D28}" name="Colonne11576"/>
    <tableColumn id="11618" xr3:uid="{0A66337B-D696-4C17-8DF7-391379FADFE3}" name="Colonne11577"/>
    <tableColumn id="11619" xr3:uid="{7672A520-09D1-44B1-B433-7C4A9D2CC202}" name="Colonne11578"/>
    <tableColumn id="11620" xr3:uid="{A422482C-DB7A-4812-921A-C59A2FB0D523}" name="Colonne11579"/>
    <tableColumn id="11621" xr3:uid="{1CD6686E-CC62-48F0-BB4F-DCCD91D9C1F3}" name="Colonne11580"/>
    <tableColumn id="11622" xr3:uid="{DCF91B7E-AC69-4349-AD92-2E7978613FBA}" name="Colonne11581"/>
    <tableColumn id="11623" xr3:uid="{833DADC2-4F87-4AF3-B177-8BFE47D1DCCB}" name="Colonne11582"/>
    <tableColumn id="11624" xr3:uid="{801318D9-90E3-44E3-B5E3-02E7B0C41144}" name="Colonne11583"/>
    <tableColumn id="11625" xr3:uid="{C666789C-B4A7-4B00-AC13-8C538FF06FBF}" name="Colonne11584"/>
    <tableColumn id="11626" xr3:uid="{37BBC632-6892-44D2-A6DA-8A7A58B0F3BB}" name="Colonne11585"/>
    <tableColumn id="11627" xr3:uid="{DC758710-22FF-4176-B62A-734F0B702F35}" name="Colonne11586"/>
    <tableColumn id="11628" xr3:uid="{B03D80AC-3896-4A45-B693-A1DFB6BD8264}" name="Colonne11587"/>
    <tableColumn id="11629" xr3:uid="{9B603D3E-D374-4D4D-8A19-0F800C1F13E6}" name="Colonne11588"/>
    <tableColumn id="11630" xr3:uid="{DDA69009-EE68-4909-91FF-E25CDD6C5B4A}" name="Colonne11589"/>
    <tableColumn id="11631" xr3:uid="{BC5B49A5-E65B-4C81-BD1C-B755B31E2D1A}" name="Colonne11590"/>
    <tableColumn id="11632" xr3:uid="{527E8937-45AF-4A02-88B1-DFBDC7524293}" name="Colonne11591"/>
    <tableColumn id="11633" xr3:uid="{6D73037B-2F15-4084-A6C8-CE3652F2A36D}" name="Colonne11592"/>
    <tableColumn id="11634" xr3:uid="{91CF69B0-5317-4DA7-A061-80CC0A11198C}" name="Colonne11593"/>
    <tableColumn id="11635" xr3:uid="{4E310B62-31D3-4119-B727-F274865D5030}" name="Colonne11594"/>
    <tableColumn id="11636" xr3:uid="{8B021F3D-14B0-4F4F-AA7D-74B240BA35E0}" name="Colonne11595"/>
    <tableColumn id="11637" xr3:uid="{B2E70F33-6A26-4416-9A2E-FAFA7CBAEA8D}" name="Colonne11596"/>
    <tableColumn id="11638" xr3:uid="{182CAE78-74C1-4152-9ACE-715D641773B1}" name="Colonne11597"/>
    <tableColumn id="11639" xr3:uid="{CA3FEFC3-01E3-4EA5-8CD1-2594F0190EB1}" name="Colonne11598"/>
    <tableColumn id="11640" xr3:uid="{8DAA144C-F538-471D-8AF0-19E3DB38FD32}" name="Colonne11599"/>
    <tableColumn id="11641" xr3:uid="{D838C4C7-F490-440B-BBAA-740C0CE4D8DE}" name="Colonne11600"/>
    <tableColumn id="11642" xr3:uid="{207D677A-FAB3-4A13-A292-46EA037DFC07}" name="Colonne11601"/>
    <tableColumn id="11643" xr3:uid="{3D38DD1B-973C-402F-987B-46848D9B7767}" name="Colonne11602"/>
    <tableColumn id="11644" xr3:uid="{2BD4ADFF-B439-4994-A9A1-EF2B8A05BAAC}" name="Colonne11603"/>
    <tableColumn id="11645" xr3:uid="{716A9889-9CB2-4AD6-8F47-902C7883D031}" name="Colonne11604"/>
    <tableColumn id="11646" xr3:uid="{BBF916CF-6C63-4BF3-8BDC-804EDC3BC734}" name="Colonne11605"/>
    <tableColumn id="11647" xr3:uid="{E32B132E-8011-4D55-97D5-391ED72B55E0}" name="Colonne11606"/>
    <tableColumn id="11648" xr3:uid="{C477C0ED-CCC5-4B98-91C7-C9B0CD1A6EF4}" name="Colonne11607"/>
    <tableColumn id="11649" xr3:uid="{F3A47CFF-7D81-45CF-A096-FEFFC1D9B909}" name="Colonne11608"/>
    <tableColumn id="11650" xr3:uid="{E73D7697-03DD-4889-B1C0-962320EEB465}" name="Colonne11609"/>
    <tableColumn id="11651" xr3:uid="{A54F6676-7ECC-4A18-BE0A-BCF1C09936A2}" name="Colonne11610"/>
    <tableColumn id="11652" xr3:uid="{A700693B-7C70-4BFE-90B4-142F391C969D}" name="Colonne11611"/>
    <tableColumn id="11653" xr3:uid="{64CCA653-B198-477E-B8BB-E6835DB7D1F1}" name="Colonne11612"/>
    <tableColumn id="11654" xr3:uid="{2BD02CEB-C7E4-45EA-9510-567CC7CFE05C}" name="Colonne11613"/>
    <tableColumn id="11655" xr3:uid="{19A7C27B-C5B8-4EF9-8085-135859B943AA}" name="Colonne11614"/>
    <tableColumn id="11656" xr3:uid="{EBE572D4-2071-4139-9039-5768A26402E1}" name="Colonne11615"/>
    <tableColumn id="11657" xr3:uid="{39E68637-3606-469F-B25A-BCBCA40E2A04}" name="Colonne11616"/>
    <tableColumn id="11658" xr3:uid="{3B709139-A8F9-4402-860F-49E2406A7A47}" name="Colonne11617"/>
    <tableColumn id="11659" xr3:uid="{F067DF84-B60C-49C6-9F3A-694586B29BA2}" name="Colonne11618"/>
    <tableColumn id="11660" xr3:uid="{D3A9BF48-D12E-4A97-9865-743C4C1D055D}" name="Colonne11619"/>
    <tableColumn id="11661" xr3:uid="{E55081BD-92F9-4842-85FF-69DE0B3D37E5}" name="Colonne11620"/>
    <tableColumn id="11662" xr3:uid="{9F698CDC-A776-45C7-A865-A119FB9D94DB}" name="Colonne11621"/>
    <tableColumn id="11663" xr3:uid="{DE8270CA-7D4C-4BFF-B216-28FC9D69716D}" name="Colonne11622"/>
    <tableColumn id="11664" xr3:uid="{1C1EBF60-CCA0-4CD2-8736-7425A34AC69F}" name="Colonne11623"/>
    <tableColumn id="11665" xr3:uid="{5C8C8C94-2203-42C3-99E7-AA42DC2C3A3E}" name="Colonne11624"/>
    <tableColumn id="11666" xr3:uid="{D3E15537-4A7C-4780-A627-09F47BAFF55F}" name="Colonne11625"/>
    <tableColumn id="11667" xr3:uid="{27FACC0A-A5EB-4FCA-B7BB-C4046F819924}" name="Colonne11626"/>
    <tableColumn id="11668" xr3:uid="{461619A3-FC5D-433E-8B0D-4DA887D59290}" name="Colonne11627"/>
    <tableColumn id="11669" xr3:uid="{555AFCE2-9264-47E6-BBC1-2A2922444398}" name="Colonne11628"/>
    <tableColumn id="11670" xr3:uid="{F7E89FD3-EBD9-439F-BB91-4C9FEE414B71}" name="Colonne11629"/>
    <tableColumn id="11671" xr3:uid="{922E9B6F-751F-47EF-BAEB-5363AC791D1B}" name="Colonne11630"/>
    <tableColumn id="11672" xr3:uid="{46381977-ADF6-4FDC-BF16-11D5CE63417E}" name="Colonne11631"/>
    <tableColumn id="11673" xr3:uid="{DC521A94-2397-4FC4-A506-6CF079543139}" name="Colonne11632"/>
    <tableColumn id="11674" xr3:uid="{297D8486-DF45-411F-BC4D-417A49299C00}" name="Colonne11633"/>
    <tableColumn id="11675" xr3:uid="{16A1DB8D-E548-4B72-8C8B-6EC18785C5C1}" name="Colonne11634"/>
    <tableColumn id="11676" xr3:uid="{3D446063-3CFA-47C1-84CC-DAAB54F62681}" name="Colonne11635"/>
    <tableColumn id="11677" xr3:uid="{CC59B0DB-CE82-4F99-A306-5596F5E9A7A7}" name="Colonne11636"/>
    <tableColumn id="11678" xr3:uid="{079803E6-C698-44AB-B374-61E504EABFD3}" name="Colonne11637"/>
    <tableColumn id="11679" xr3:uid="{20DECE70-4D92-4B63-AE67-7CE36DAFB79D}" name="Colonne11638"/>
    <tableColumn id="11680" xr3:uid="{25CAE38B-BC69-47B0-B894-A6310395E488}" name="Colonne11639"/>
    <tableColumn id="11681" xr3:uid="{81119B7A-CB20-4888-A636-C2F3CC80485B}" name="Colonne11640"/>
    <tableColumn id="11682" xr3:uid="{7261B426-E11F-48C2-AE4C-40E17A2BA540}" name="Colonne11641"/>
    <tableColumn id="11683" xr3:uid="{DB9F8A41-7C06-46B4-86CB-6F79653A8746}" name="Colonne11642"/>
    <tableColumn id="11684" xr3:uid="{CAFDE832-309B-4E45-A0F2-CAEE63ED3388}" name="Colonne11643"/>
    <tableColumn id="11685" xr3:uid="{B1E7613F-D890-4E04-87CC-E629D8420A10}" name="Colonne11644"/>
    <tableColumn id="11686" xr3:uid="{0EFE7EAE-58C8-4004-9E57-D44EA7A0C77E}" name="Colonne11645"/>
    <tableColumn id="11687" xr3:uid="{B932992F-F39B-4F9D-BEB6-D262E51A0691}" name="Colonne11646"/>
    <tableColumn id="11688" xr3:uid="{8A9D8BEE-24A2-451F-B7FA-8AE1E67133A1}" name="Colonne11647"/>
    <tableColumn id="11689" xr3:uid="{4E1D66FD-ABD6-491B-AAE4-98DBDE957C33}" name="Colonne11648"/>
    <tableColumn id="11690" xr3:uid="{2A181675-742C-497B-A022-BE1031EBE83F}" name="Colonne11649"/>
    <tableColumn id="11691" xr3:uid="{20C98153-D587-463E-9ACA-D94AF751F1F0}" name="Colonne11650"/>
    <tableColumn id="11692" xr3:uid="{9DC52791-73C0-4E03-A5CA-58DA205990D4}" name="Colonne11651"/>
    <tableColumn id="11693" xr3:uid="{22238749-C32C-44A9-9C36-A04DFDAC7C74}" name="Colonne11652"/>
    <tableColumn id="11694" xr3:uid="{F7E7D292-0A9C-48ED-BA57-E9E56CA4FF79}" name="Colonne11653"/>
    <tableColumn id="11695" xr3:uid="{729DF041-B768-413F-88E5-82FC5D14A982}" name="Colonne11654"/>
    <tableColumn id="11696" xr3:uid="{67DA2EEA-9D89-4EB9-8B6B-C5985DD81C1F}" name="Colonne11655"/>
    <tableColumn id="11697" xr3:uid="{C87EC1F0-DDD8-4BB8-A907-48C0431E4CBF}" name="Colonne11656"/>
    <tableColumn id="11698" xr3:uid="{1256B9A1-A35B-40AF-8914-FF56CA7BE22E}" name="Colonne11657"/>
    <tableColumn id="11699" xr3:uid="{7B165C5D-A0D4-4F4E-B82D-60C93EC0092C}" name="Colonne11658"/>
    <tableColumn id="11700" xr3:uid="{07A198EB-26A6-438F-ACC1-009DB48CE131}" name="Colonne11659"/>
    <tableColumn id="11701" xr3:uid="{6A4B5B01-9BDD-4B39-BCB7-4A8725F32D14}" name="Colonne11660"/>
    <tableColumn id="11702" xr3:uid="{5C05F8A2-D9D9-4275-B3D4-F5D4200E37FE}" name="Colonne11661"/>
    <tableColumn id="11703" xr3:uid="{F069980C-2834-4C0F-9CB5-EEF8F734CD53}" name="Colonne11662"/>
    <tableColumn id="11704" xr3:uid="{C4ECCED7-FD89-4BD0-AAB2-F10C0749EB80}" name="Colonne11663"/>
    <tableColumn id="11705" xr3:uid="{58F6D525-6328-48CA-BB21-4C012561658F}" name="Colonne11664"/>
    <tableColumn id="11706" xr3:uid="{4EBAFC90-B768-4DCE-942E-37490ED2B056}" name="Colonne11665"/>
    <tableColumn id="11707" xr3:uid="{BECE00C1-3911-4496-84A4-6EF78B03E052}" name="Colonne11666"/>
    <tableColumn id="11708" xr3:uid="{FEE9D464-0753-486B-B490-0B2C3F6D4BC3}" name="Colonne11667"/>
    <tableColumn id="11709" xr3:uid="{2198388A-B46C-4388-A1DF-7CA4F2A9172D}" name="Colonne11668"/>
    <tableColumn id="11710" xr3:uid="{E8790282-31D2-4478-BFCC-61C9D5AA32C2}" name="Colonne11669"/>
    <tableColumn id="11711" xr3:uid="{40884049-FEA7-43C6-9D4B-D39722BA9C62}" name="Colonne11670"/>
    <tableColumn id="11712" xr3:uid="{8309A344-BFB0-430B-A675-DDD1DA9CD72A}" name="Colonne11671"/>
    <tableColumn id="11713" xr3:uid="{785A61E1-73B5-41AC-A892-EC849844D19E}" name="Colonne11672"/>
    <tableColumn id="11714" xr3:uid="{539A476B-D47C-4BE4-8ACB-D1CFCD11F0C6}" name="Colonne11673"/>
    <tableColumn id="11715" xr3:uid="{6ADD1632-F11C-4A1F-97F3-6978694951BD}" name="Colonne11674"/>
    <tableColumn id="11716" xr3:uid="{7B177D50-D704-4841-A614-AB55C0238703}" name="Colonne11675"/>
    <tableColumn id="11717" xr3:uid="{6D094EB9-D35B-4C0B-9C1E-902269674299}" name="Colonne11676"/>
    <tableColumn id="11718" xr3:uid="{E36DE9AE-B441-4DD2-9894-F17CAF6BE75F}" name="Colonne11677"/>
    <tableColumn id="11719" xr3:uid="{085EB508-60B3-4E70-8666-C7569AAC07CB}" name="Colonne11678"/>
    <tableColumn id="11720" xr3:uid="{E03DEB71-7C12-457D-89A8-5F37A52B3191}" name="Colonne11679"/>
    <tableColumn id="11721" xr3:uid="{4C8B957B-6C77-4330-AD78-E45F31D4A903}" name="Colonne11680"/>
    <tableColumn id="11722" xr3:uid="{1084D4F6-AA9F-4EC1-818C-A19AB4C4ED88}" name="Colonne11681"/>
    <tableColumn id="11723" xr3:uid="{E5FD92B1-94E2-4173-9AD0-24BE4ABB7502}" name="Colonne11682"/>
    <tableColumn id="11724" xr3:uid="{BAD0E3BB-BA0F-4C1F-9B15-C3ED5003ECB9}" name="Colonne11683"/>
    <tableColumn id="11725" xr3:uid="{75A8115A-211B-4476-B7EF-34B3BB3E8385}" name="Colonne11684"/>
    <tableColumn id="11726" xr3:uid="{730048B4-2A51-4F04-9C7D-1F519A1A5809}" name="Colonne11685"/>
    <tableColumn id="11727" xr3:uid="{A6012615-0D48-4A6C-8D73-22D5021FA325}" name="Colonne11686"/>
    <tableColumn id="11728" xr3:uid="{BB2E77A4-99BC-4CDA-BF6E-5397047E2621}" name="Colonne11687"/>
    <tableColumn id="11729" xr3:uid="{3B83D345-57C9-423F-B802-9F0F17D0B115}" name="Colonne11688"/>
    <tableColumn id="11730" xr3:uid="{69CC84E0-1152-4C5B-A1DB-556E27EC204F}" name="Colonne11689"/>
    <tableColumn id="11731" xr3:uid="{1BF48384-7B4A-4C98-814E-FE3D35DF588F}" name="Colonne11690"/>
    <tableColumn id="11732" xr3:uid="{31F33A42-989C-4195-A515-5D04F06D9C1D}" name="Colonne11691"/>
    <tableColumn id="11733" xr3:uid="{3A23FCB5-0B02-4357-91F0-443FDE0761C2}" name="Colonne11692"/>
    <tableColumn id="11734" xr3:uid="{9335E70C-2FDC-48C9-97EE-F7FDA4183905}" name="Colonne11693"/>
    <tableColumn id="11735" xr3:uid="{B3238B6D-A32C-4C19-A2BC-F4DA9FE25F00}" name="Colonne11694"/>
    <tableColumn id="11736" xr3:uid="{4614F9E1-06DB-46BC-A874-6783AE9BCB16}" name="Colonne11695"/>
    <tableColumn id="11737" xr3:uid="{2186B993-DEEF-4DD2-9FEC-6F48F6D11B14}" name="Colonne11696"/>
    <tableColumn id="11738" xr3:uid="{34426CA1-E5B6-4946-AF78-6B7AA5ECC07D}" name="Colonne11697"/>
    <tableColumn id="11739" xr3:uid="{7567DC82-D345-4402-80E5-8F75CE878ACE}" name="Colonne11698"/>
    <tableColumn id="11740" xr3:uid="{2EB8F10E-9937-45F8-AFC9-CEE97BE60E82}" name="Colonne11699"/>
    <tableColumn id="11741" xr3:uid="{1CDD6670-7E58-48EC-BBB2-AF9618F3DD8F}" name="Colonne11700"/>
    <tableColumn id="11742" xr3:uid="{5C6B3BFF-A17C-4705-93E5-4D4FC957F1E6}" name="Colonne11701"/>
    <tableColumn id="11743" xr3:uid="{F199B629-EA5C-4044-A927-C73425763C1C}" name="Colonne11702"/>
    <tableColumn id="11744" xr3:uid="{1537D045-E502-4255-92E6-249619F8C5F8}" name="Colonne11703"/>
    <tableColumn id="11745" xr3:uid="{60B79872-EC43-4214-9210-5EC9697A2851}" name="Colonne11704"/>
    <tableColumn id="11746" xr3:uid="{6240F703-6D11-4F9C-9386-1AD73B585D4A}" name="Colonne11705"/>
    <tableColumn id="11747" xr3:uid="{3BFDA5CE-6241-4FDE-9687-187923B8BFBF}" name="Colonne11706"/>
    <tableColumn id="11748" xr3:uid="{FD7EB908-1B30-440E-85E2-38561DAAE1F1}" name="Colonne11707"/>
    <tableColumn id="11749" xr3:uid="{42FF1917-6A8B-4290-B2EC-A4C0F244D897}" name="Colonne11708"/>
    <tableColumn id="11750" xr3:uid="{7216FADF-BCD8-4E41-AF72-8081A4F0A7CF}" name="Colonne11709"/>
    <tableColumn id="11751" xr3:uid="{8CDECFC0-2E93-4A90-BD83-DEC64749E40C}" name="Colonne11710"/>
    <tableColumn id="11752" xr3:uid="{0318A238-7693-4F6E-A9DC-6CA162A1CC7A}" name="Colonne11711"/>
    <tableColumn id="11753" xr3:uid="{C880AEC8-D1C0-464B-8A05-F8BDAC57051E}" name="Colonne11712"/>
    <tableColumn id="11754" xr3:uid="{951C34F1-AA2D-4119-B177-1587DFC87399}" name="Colonne11713"/>
    <tableColumn id="11755" xr3:uid="{090C4656-BFDF-4F00-A6C1-527C9D5A1F59}" name="Colonne11714"/>
    <tableColumn id="11756" xr3:uid="{386C7243-447D-42CE-8FDB-006861F0BE87}" name="Colonne11715"/>
    <tableColumn id="11757" xr3:uid="{0731397C-BB18-40DA-90D3-F3F3A07A0F59}" name="Colonne11716"/>
    <tableColumn id="11758" xr3:uid="{6582021F-4408-4738-9F44-0AFFB13A6FE0}" name="Colonne11717"/>
    <tableColumn id="11759" xr3:uid="{07313FF0-090B-4DBC-8480-B15D6165FD34}" name="Colonne11718"/>
    <tableColumn id="11760" xr3:uid="{5DF12A9F-C11B-450D-A319-9AD8C96BE98D}" name="Colonne11719"/>
    <tableColumn id="11761" xr3:uid="{548C1F54-1570-4B32-B0DA-F8B3459A174D}" name="Colonne11720"/>
    <tableColumn id="11762" xr3:uid="{1779186F-F934-45C2-8278-AFE8D8600DBF}" name="Colonne11721"/>
    <tableColumn id="11763" xr3:uid="{F43BB82A-FFA9-48FD-9E77-2F70CA3035AF}" name="Colonne11722"/>
    <tableColumn id="11764" xr3:uid="{1F3FE816-FAC2-44BC-AAD9-F64DD9BC4B28}" name="Colonne11723"/>
    <tableColumn id="11765" xr3:uid="{0B4A6CB3-098D-4636-9CF9-6C127C482987}" name="Colonne11724"/>
    <tableColumn id="11766" xr3:uid="{AB1FCB0A-8E08-4238-8F77-5D9475C3ED8B}" name="Colonne11725"/>
    <tableColumn id="11767" xr3:uid="{5B284E8D-E733-4420-9EFE-D98ED8120D5E}" name="Colonne11726"/>
    <tableColumn id="11768" xr3:uid="{48F3ECDE-7FDD-4BB3-ADDE-9FBC87C0B60C}" name="Colonne11727"/>
    <tableColumn id="11769" xr3:uid="{4CA26499-B988-4025-97BD-0ACFB8EEB184}" name="Colonne11728"/>
    <tableColumn id="11770" xr3:uid="{C706BCC9-39FD-4E6E-AC83-13EA645E6CE7}" name="Colonne11729"/>
    <tableColumn id="11771" xr3:uid="{004721B3-6A47-4A62-8AC4-899D3C776729}" name="Colonne11730"/>
    <tableColumn id="11772" xr3:uid="{EBE0793C-3C11-4DAA-B66D-0C90A58060C6}" name="Colonne11731"/>
    <tableColumn id="11773" xr3:uid="{13A34694-D2F4-4E8C-9EEF-504EAA94AA80}" name="Colonne11732"/>
    <tableColumn id="11774" xr3:uid="{9C10A688-2A8D-4076-865F-6D7E62A2D66F}" name="Colonne11733"/>
    <tableColumn id="11775" xr3:uid="{4507FC7B-7CCA-4B1C-A231-12D3BE68D463}" name="Colonne11734"/>
    <tableColumn id="11776" xr3:uid="{95E5FF54-766A-4F29-BC3F-4034BFBAA7EF}" name="Colonne11735"/>
    <tableColumn id="11777" xr3:uid="{B55A5E88-AB51-4358-9584-C49622A74E0F}" name="Colonne11736"/>
    <tableColumn id="11778" xr3:uid="{1A4914BE-4B9B-4A1F-9C26-A3E1B685CDAF}" name="Colonne11737"/>
    <tableColumn id="11779" xr3:uid="{DC94D0E8-8EA4-48AA-97A5-F7E86887AC89}" name="Colonne11738"/>
    <tableColumn id="11780" xr3:uid="{BC16E643-8410-4212-BF15-CB5A1B523BAC}" name="Colonne11739"/>
    <tableColumn id="11781" xr3:uid="{EB5296F4-2554-496C-98CB-32B73144C10E}" name="Colonne11740"/>
    <tableColumn id="11782" xr3:uid="{40FA0417-EFA1-4264-8BE5-9A17BA721FC4}" name="Colonne11741"/>
    <tableColumn id="11783" xr3:uid="{3319EEF4-0A80-4007-AAE0-1BF467D90853}" name="Colonne11742"/>
    <tableColumn id="11784" xr3:uid="{7787791D-215C-4113-9711-AF221072A35C}" name="Colonne11743"/>
    <tableColumn id="11785" xr3:uid="{B8C4A69D-48AB-4AAC-A733-00EE456CBC8C}" name="Colonne11744"/>
    <tableColumn id="11786" xr3:uid="{46AD9962-0C86-446D-882D-D1EFE0123485}" name="Colonne11745"/>
    <tableColumn id="11787" xr3:uid="{47D35418-819F-4167-99FE-672CED3AC903}" name="Colonne11746"/>
    <tableColumn id="11788" xr3:uid="{2FF0FC72-0203-444E-AE35-26D96FAE13FA}" name="Colonne11747"/>
    <tableColumn id="11789" xr3:uid="{80BD7E50-6A65-4E35-8746-1A047DC24498}" name="Colonne11748"/>
    <tableColumn id="11790" xr3:uid="{4F9D05ED-49AB-4229-AD06-44DF22BFA1A6}" name="Colonne11749"/>
    <tableColumn id="11791" xr3:uid="{A76A3E34-BC1D-452A-9914-D4F5ED785D39}" name="Colonne11750"/>
    <tableColumn id="11792" xr3:uid="{35FBEC29-39E6-491A-9638-70DDA676EB39}" name="Colonne11751"/>
    <tableColumn id="11793" xr3:uid="{5CCDEE60-DC53-4EF6-B28C-EBDCE1E7A575}" name="Colonne11752"/>
    <tableColumn id="11794" xr3:uid="{AA720871-D196-4C6F-B89B-08C31E84BD22}" name="Colonne11753"/>
    <tableColumn id="11795" xr3:uid="{22AEE55F-A58F-442A-AA6D-C87D598CE711}" name="Colonne11754"/>
    <tableColumn id="11796" xr3:uid="{ACAD2131-0E8A-42FC-A407-DF04940FFFDA}" name="Colonne11755"/>
    <tableColumn id="11797" xr3:uid="{40DCC2CF-5E91-4F73-91D9-6241AF1CDBB7}" name="Colonne11756"/>
    <tableColumn id="11798" xr3:uid="{04FE20E5-8D80-472D-BFE3-8E35530F6B24}" name="Colonne11757"/>
    <tableColumn id="11799" xr3:uid="{DB8B743F-3A5C-4AC5-8489-C5C8AF4CC531}" name="Colonne11758"/>
    <tableColumn id="11800" xr3:uid="{09D11235-F0F2-44B3-8146-BF969F72D532}" name="Colonne11759"/>
    <tableColumn id="11801" xr3:uid="{AC9E8CA2-2F11-481F-92D7-EEEBFAD78286}" name="Colonne11760"/>
    <tableColumn id="11802" xr3:uid="{CF0F3C30-81DA-4E3F-AC6B-ED067BAE9BF6}" name="Colonne11761"/>
    <tableColumn id="11803" xr3:uid="{F24F403B-3AC7-4859-8225-97F16620EC46}" name="Colonne11762"/>
    <tableColumn id="11804" xr3:uid="{A5A3C0CB-DE90-4153-BF7E-9206A04E8B09}" name="Colonne11763"/>
    <tableColumn id="11805" xr3:uid="{1BDAE7D3-1EF8-41D0-85EF-69A0F713AA61}" name="Colonne11764"/>
    <tableColumn id="11806" xr3:uid="{F20C14F6-9D54-4102-8E88-60A7BE050874}" name="Colonne11765"/>
    <tableColumn id="11807" xr3:uid="{E4FE9C6F-6FDE-42A9-85E5-245EB8AD242A}" name="Colonne11766"/>
    <tableColumn id="11808" xr3:uid="{9FEEB406-C8A3-45A5-B405-8DB3AFBF0DFF}" name="Colonne11767"/>
    <tableColumn id="11809" xr3:uid="{60F55B85-81BF-47AB-9D85-8D50D9533B55}" name="Colonne11768"/>
    <tableColumn id="11810" xr3:uid="{38EA53FC-15A3-419D-B577-F235151D7FAC}" name="Colonne11769"/>
    <tableColumn id="11811" xr3:uid="{E55B50BA-F49B-4BBB-BA9F-DA8DA4180442}" name="Colonne11770"/>
    <tableColumn id="11812" xr3:uid="{89C10A45-96F3-486F-A75F-4E0CF415791B}" name="Colonne11771"/>
    <tableColumn id="11813" xr3:uid="{1E6E0884-D232-4CCC-9DDC-742A92EA6126}" name="Colonne11772"/>
    <tableColumn id="11814" xr3:uid="{1BA09080-677E-494E-9490-F0A18FD73221}" name="Colonne11773"/>
    <tableColumn id="11815" xr3:uid="{2AD19783-7DA6-4112-A45A-D71B6B1D8001}" name="Colonne11774"/>
    <tableColumn id="11816" xr3:uid="{8FFAE87B-0522-478E-8CF8-C2F9A205127E}" name="Colonne11775"/>
    <tableColumn id="11817" xr3:uid="{7AE97A43-C435-4180-B2F0-730D216D13D1}" name="Colonne11776"/>
    <tableColumn id="11818" xr3:uid="{BF4A42FF-A3C7-4AFF-8B28-696983B32A49}" name="Colonne11777"/>
    <tableColumn id="11819" xr3:uid="{9DBD42C1-07B1-4EE9-BC5C-ACEDEF3DCB6D}" name="Colonne11778"/>
    <tableColumn id="11820" xr3:uid="{B30F36D0-9F54-42CA-B8AD-5BCC72C4B787}" name="Colonne11779"/>
    <tableColumn id="11821" xr3:uid="{A202120E-8E95-4892-A00E-4E1238F3004D}" name="Colonne11780"/>
    <tableColumn id="11822" xr3:uid="{B40E6901-63F8-4FC5-92EF-952AA7E7FC6A}" name="Colonne11781"/>
    <tableColumn id="11823" xr3:uid="{CB067D12-55CD-4769-AED7-0C0D4BAEAE55}" name="Colonne11782"/>
    <tableColumn id="11824" xr3:uid="{5275F5DB-12B0-49F8-BA26-C8CEEDF668C3}" name="Colonne11783"/>
    <tableColumn id="11825" xr3:uid="{8A3DA845-86B2-4B77-BC94-7414286B8712}" name="Colonne11784"/>
    <tableColumn id="11826" xr3:uid="{24480713-2143-4FD7-BEB9-FB5414BEF60F}" name="Colonne11785"/>
    <tableColumn id="11827" xr3:uid="{2081982A-2BDD-46E8-91A8-6380BFB69B99}" name="Colonne11786"/>
    <tableColumn id="11828" xr3:uid="{71FDA6D9-7E9B-47CA-AD48-7F9A6BA49DD8}" name="Colonne11787"/>
    <tableColumn id="11829" xr3:uid="{1771D08C-80C7-4D85-8ED0-3D16C8DCD654}" name="Colonne11788"/>
    <tableColumn id="11830" xr3:uid="{B5A00876-44CF-4CB6-8CFB-D1BCE63A8E71}" name="Colonne11789"/>
    <tableColumn id="11831" xr3:uid="{89DF97B8-5797-48A1-936D-D84D54078B28}" name="Colonne11790"/>
    <tableColumn id="11832" xr3:uid="{1FC482A6-C325-4EBF-B480-FC6A914D55EA}" name="Colonne11791"/>
    <tableColumn id="11833" xr3:uid="{493D00A2-635F-4A89-B7A1-D86EA171889F}" name="Colonne11792"/>
    <tableColumn id="11834" xr3:uid="{8C5DB0F4-34C7-4856-B37E-442EEBA59459}" name="Colonne11793"/>
    <tableColumn id="11835" xr3:uid="{19247379-AED4-4A1D-81A8-243BD5C3C596}" name="Colonne11794"/>
    <tableColumn id="11836" xr3:uid="{27740BD2-F752-45F3-8174-E5EDD411592F}" name="Colonne11795"/>
    <tableColumn id="11837" xr3:uid="{28A04F9D-09E7-4C88-8157-36F59C303D6A}" name="Colonne11796"/>
    <tableColumn id="11838" xr3:uid="{AEA501FF-767D-4D98-B332-CF8A684F16DA}" name="Colonne11797"/>
    <tableColumn id="11839" xr3:uid="{8870F267-201C-429D-AB6C-36F11F74DE0F}" name="Colonne11798"/>
    <tableColumn id="11840" xr3:uid="{B1F896D0-0DB1-4F83-A8E1-7D2A71AD31CE}" name="Colonne11799"/>
    <tableColumn id="11841" xr3:uid="{7C2A37B0-7FB5-4F52-B672-6662AD3C45C9}" name="Colonne11800"/>
    <tableColumn id="11842" xr3:uid="{F04B4D33-5B41-4E76-A283-B5046C8A0EC2}" name="Colonne11801"/>
    <tableColumn id="11843" xr3:uid="{70303DB2-6B2A-4B89-BCFB-ABCC2DEC3A3D}" name="Colonne11802"/>
    <tableColumn id="11844" xr3:uid="{23AC0D74-1F03-495A-9B15-1EBC9E092F45}" name="Colonne11803"/>
    <tableColumn id="11845" xr3:uid="{800D2847-28ED-4C50-B097-A3907A36D878}" name="Colonne11804"/>
    <tableColumn id="11846" xr3:uid="{8C765640-7439-424D-A993-FAF1A9D9C391}" name="Colonne11805"/>
    <tableColumn id="11847" xr3:uid="{DA19F1B7-724D-4CA7-A1EA-35EA87524DA6}" name="Colonne11806"/>
    <tableColumn id="11848" xr3:uid="{771549BE-C62F-4F0E-96ED-F5970EB18800}" name="Colonne11807"/>
    <tableColumn id="11849" xr3:uid="{514B35B4-35C9-4F5F-896F-85D4E6523482}" name="Colonne11808"/>
    <tableColumn id="11850" xr3:uid="{1A15FA24-671A-4D8B-A75E-4A599C044663}" name="Colonne11809"/>
    <tableColumn id="11851" xr3:uid="{81761367-16EA-4273-A312-1A9DA8EBE0AF}" name="Colonne11810"/>
    <tableColumn id="11852" xr3:uid="{2C5F3AFA-3E83-4499-9F68-86D2D36A6878}" name="Colonne11811"/>
    <tableColumn id="11853" xr3:uid="{DE92BA0B-43F8-43DF-A334-1113581827C3}" name="Colonne11812"/>
    <tableColumn id="11854" xr3:uid="{B356DD6C-6D18-49EE-A926-251E8887BA79}" name="Colonne11813"/>
    <tableColumn id="11855" xr3:uid="{9D7F388F-1AF2-41B7-BA9F-699EDAFFB95A}" name="Colonne11814"/>
    <tableColumn id="11856" xr3:uid="{BE810B9F-0391-434B-8741-B551C29199BD}" name="Colonne11815"/>
    <tableColumn id="11857" xr3:uid="{0446A919-A94B-42B3-9A9E-22FAF37B3413}" name="Colonne11816"/>
    <tableColumn id="11858" xr3:uid="{97E41DE6-3A47-4347-88DE-AC41D06345C1}" name="Colonne11817"/>
    <tableColumn id="11859" xr3:uid="{A465ABFB-64E0-4C4B-8C7D-79592B8B2638}" name="Colonne11818"/>
    <tableColumn id="11860" xr3:uid="{75FDDE33-ACD5-4575-BB3A-E6405D086C18}" name="Colonne11819"/>
    <tableColumn id="11861" xr3:uid="{62505C50-DC52-4951-B2D8-DE8240944DD5}" name="Colonne11820"/>
    <tableColumn id="11862" xr3:uid="{F906398A-EE29-4C5C-AA2D-A33CEA8B6999}" name="Colonne11821"/>
    <tableColumn id="11863" xr3:uid="{702CE748-25AB-4406-9704-D1E12658FC12}" name="Colonne11822"/>
    <tableColumn id="11864" xr3:uid="{85E8F7A9-4C22-4C62-8B0D-890DB273A479}" name="Colonne11823"/>
    <tableColumn id="11865" xr3:uid="{855E8142-F666-4BAC-A8DB-AA67F476CD50}" name="Colonne11824"/>
    <tableColumn id="11866" xr3:uid="{BAACDCDB-0B4E-4E1D-B3C8-089153AD6B87}" name="Colonne11825"/>
    <tableColumn id="11867" xr3:uid="{B42FDBF0-D99D-4EAE-A21B-AB11D93B45BF}" name="Colonne11826"/>
    <tableColumn id="11868" xr3:uid="{9C7A90FB-D3AF-4D1D-AE86-C772B9025B97}" name="Colonne11827"/>
    <tableColumn id="11869" xr3:uid="{DAFA2935-31C8-47B0-9569-00B910C93380}" name="Colonne11828"/>
    <tableColumn id="11870" xr3:uid="{6206735C-13F4-47F8-8946-02300539749C}" name="Colonne11829"/>
    <tableColumn id="11871" xr3:uid="{B5291D73-ACF7-4CFD-856C-78B152AEC605}" name="Colonne11830"/>
    <tableColumn id="11872" xr3:uid="{B32C8BBC-2ADF-4356-92DA-26B72A265154}" name="Colonne11831"/>
    <tableColumn id="11873" xr3:uid="{9FF6BE96-4F70-4778-B8C9-3C4D586DF135}" name="Colonne11832"/>
    <tableColumn id="11874" xr3:uid="{EFCA48BD-8C5A-40D0-96BB-D3E74484254B}" name="Colonne11833"/>
    <tableColumn id="11875" xr3:uid="{378EC7B4-CB1A-4A08-AEB0-D821D6EF2357}" name="Colonne11834"/>
    <tableColumn id="11876" xr3:uid="{9A53EE98-55D6-4527-9C9B-9E75961F2C45}" name="Colonne11835"/>
    <tableColumn id="11877" xr3:uid="{51DF4E86-3F34-46C2-92FD-AC1BF1887D7C}" name="Colonne11836"/>
    <tableColumn id="11878" xr3:uid="{365ACEA4-EC3F-4FCE-A788-82765A9E807E}" name="Colonne11837"/>
    <tableColumn id="11879" xr3:uid="{0092A6D1-0358-47F9-8FFC-B13854754FBE}" name="Colonne11838"/>
    <tableColumn id="11880" xr3:uid="{55D89D39-7A42-4EE5-A5F7-EC55689EAE9A}" name="Colonne11839"/>
    <tableColumn id="11881" xr3:uid="{062FFF5A-492D-4B4D-AE3B-6038AE367E0F}" name="Colonne11840"/>
    <tableColumn id="11882" xr3:uid="{D9B1C18A-4659-4518-8E02-82006E13A72A}" name="Colonne11841"/>
    <tableColumn id="11883" xr3:uid="{CB11AAE0-4F6C-407B-8EA9-2EE993196EF1}" name="Colonne11842"/>
    <tableColumn id="11884" xr3:uid="{301E134B-FCC1-47CB-BEF8-47DA937503C9}" name="Colonne11843"/>
    <tableColumn id="11885" xr3:uid="{44B3EF98-8DB3-4F63-8E0F-1265EE3107CA}" name="Colonne11844"/>
    <tableColumn id="11886" xr3:uid="{D517796C-8C70-48E8-B430-7367B4402BF3}" name="Colonne11845"/>
    <tableColumn id="11887" xr3:uid="{1E98D242-B369-44D9-890E-906567D68562}" name="Colonne11846"/>
    <tableColumn id="11888" xr3:uid="{10967460-0E4F-4337-BB2F-736A4B4954C6}" name="Colonne11847"/>
    <tableColumn id="11889" xr3:uid="{837D2ED1-04BC-4DAB-8BAB-69B2F308A9AA}" name="Colonne11848"/>
    <tableColumn id="11890" xr3:uid="{8AC214BA-B8D4-4D7B-8451-16A78A06C71F}" name="Colonne11849"/>
    <tableColumn id="11891" xr3:uid="{B61CD188-F4A3-4B52-ACAC-4B1D530CAB5F}" name="Colonne11850"/>
    <tableColumn id="11892" xr3:uid="{C74C6A58-12B3-48A7-B11E-E585B6654631}" name="Colonne11851"/>
    <tableColumn id="11893" xr3:uid="{156C0C1B-2083-40F3-82E5-67B325C2B7A1}" name="Colonne11852"/>
    <tableColumn id="11894" xr3:uid="{E74D612C-574E-4C87-9AA6-5597F9DB542A}" name="Colonne11853"/>
    <tableColumn id="11895" xr3:uid="{CE9CC826-86BB-433A-98EA-6833D6772AAE}" name="Colonne11854"/>
    <tableColumn id="11896" xr3:uid="{3D8DE65F-616B-440A-B77B-CC91850E45D5}" name="Colonne11855"/>
    <tableColumn id="11897" xr3:uid="{39438933-30D2-4024-9C08-3635509A1AF9}" name="Colonne11856"/>
    <tableColumn id="11898" xr3:uid="{9D1F57BE-BF47-4664-B6FC-80D4D8D62CC6}" name="Colonne11857"/>
    <tableColumn id="11899" xr3:uid="{347948F7-CF37-4D50-9BAC-8C3EF04905E7}" name="Colonne11858"/>
    <tableColumn id="11900" xr3:uid="{CC4DAEF9-FD93-447D-92E1-A48184A44E92}" name="Colonne11859"/>
    <tableColumn id="11901" xr3:uid="{81D0CFF5-1FC0-4D9C-B5E1-A234CD5CA16C}" name="Colonne11860"/>
    <tableColumn id="11902" xr3:uid="{D1A3349E-1281-4971-9329-9689B3F39FA7}" name="Colonne11861"/>
    <tableColumn id="11903" xr3:uid="{DD5057BE-7D47-4CE2-9DC7-8551D95E0169}" name="Colonne11862"/>
    <tableColumn id="11904" xr3:uid="{160482C4-7478-4A5C-A87D-A14E40AB78F8}" name="Colonne11863"/>
    <tableColumn id="11905" xr3:uid="{40C29D61-5CE6-411F-9F06-6EC89FB6B9B0}" name="Colonne11864"/>
    <tableColumn id="11906" xr3:uid="{C7D11559-4D07-4808-A885-839B7C88162F}" name="Colonne11865"/>
    <tableColumn id="11907" xr3:uid="{5ACEFFFC-97A4-4120-B7EE-D9E4E25FDD3D}" name="Colonne11866"/>
    <tableColumn id="11908" xr3:uid="{DAECAA30-380C-43E9-B731-390078951526}" name="Colonne11867"/>
    <tableColumn id="11909" xr3:uid="{390E6ADC-E08E-42F4-B128-074A79FF4DD3}" name="Colonne11868"/>
    <tableColumn id="11910" xr3:uid="{AAA697A2-17EE-4A4F-9C4A-81E0678607CF}" name="Colonne11869"/>
    <tableColumn id="11911" xr3:uid="{CB36EDF4-85F2-43E6-89FA-754391A3BF56}" name="Colonne11870"/>
    <tableColumn id="11912" xr3:uid="{2D7B3D04-5BCA-4CC8-BEC6-31F5B904E063}" name="Colonne11871"/>
    <tableColumn id="11913" xr3:uid="{E8730C80-AEA8-47E7-AF3B-348FE6ED8B68}" name="Colonne11872"/>
    <tableColumn id="11914" xr3:uid="{5B3AABE3-5CBA-4AEB-A387-62F1732BE938}" name="Colonne11873"/>
    <tableColumn id="11915" xr3:uid="{13DCF065-DB42-41D7-9517-88F0753AB584}" name="Colonne11874"/>
    <tableColumn id="11916" xr3:uid="{C3C07818-2E8D-4CD3-A17C-691151CC2260}" name="Colonne11875"/>
    <tableColumn id="11917" xr3:uid="{311945DB-AD0C-4217-A00F-A585E77811A5}" name="Colonne11876"/>
    <tableColumn id="11918" xr3:uid="{382DFC2F-1E0B-4D45-A15D-4F1F8909CAF2}" name="Colonne11877"/>
    <tableColumn id="11919" xr3:uid="{B195FDBA-72A8-4103-834A-80B128824051}" name="Colonne11878"/>
    <tableColumn id="11920" xr3:uid="{BEE038C0-CB5B-4768-87B6-BBEE480ED4B0}" name="Colonne11879"/>
    <tableColumn id="11921" xr3:uid="{377BF5FE-48F9-4C83-94CD-5924486C62FD}" name="Colonne11880"/>
    <tableColumn id="11922" xr3:uid="{9A09DE31-499B-4070-A865-8528271C2AA8}" name="Colonne11881"/>
    <tableColumn id="11923" xr3:uid="{D6E4469A-FE4B-4806-9A9A-C0397D13F61D}" name="Colonne11882"/>
    <tableColumn id="11924" xr3:uid="{0F69BDC7-B4CF-48EB-9443-86B0F510CE67}" name="Colonne11883"/>
    <tableColumn id="11925" xr3:uid="{20330206-EE40-42FA-803E-50C8C381605F}" name="Colonne11884"/>
    <tableColumn id="11926" xr3:uid="{1F37EFC5-D18B-4CBD-A6DC-E4B9CA2F3393}" name="Colonne11885"/>
    <tableColumn id="11927" xr3:uid="{A3AA4AD2-CB90-47E5-B62C-D3051B726B49}" name="Colonne11886"/>
    <tableColumn id="11928" xr3:uid="{8F5C3795-275B-4D7F-89B1-2F885BC9EB51}" name="Colonne11887"/>
    <tableColumn id="11929" xr3:uid="{4C1542A8-0E6A-4B6E-9E1B-8A36BE20D1FA}" name="Colonne11888"/>
    <tableColumn id="11930" xr3:uid="{94ED257D-CA8E-41C9-9FDF-C1DFBDD54951}" name="Colonne11889"/>
    <tableColumn id="11931" xr3:uid="{11C6A3F6-146F-4465-AFA5-5DEDC184EFD6}" name="Colonne11890"/>
    <tableColumn id="11932" xr3:uid="{41DE50EC-CAEB-484E-8EF5-250A07CEA47A}" name="Colonne11891"/>
    <tableColumn id="11933" xr3:uid="{2FF6F9D2-4AD5-4861-90DF-B89B5ACBE365}" name="Colonne11892"/>
    <tableColumn id="11934" xr3:uid="{28488600-4988-46BE-ABDC-90F46B1CB7ED}" name="Colonne11893"/>
    <tableColumn id="11935" xr3:uid="{28DB3AF0-55D6-4316-A11D-4BB4E781FBE2}" name="Colonne11894"/>
    <tableColumn id="11936" xr3:uid="{DB9C8D5E-0E35-4DF6-A1E0-BC78BB4CD300}" name="Colonne11895"/>
    <tableColumn id="11937" xr3:uid="{5E403112-5697-4017-BE43-00DED25A9B07}" name="Colonne11896"/>
    <tableColumn id="11938" xr3:uid="{E8244CD2-0357-4487-BBB1-20A870118CA9}" name="Colonne11897"/>
    <tableColumn id="11939" xr3:uid="{720C73B4-7C62-40B9-905A-B4E7F8CDED1B}" name="Colonne11898"/>
    <tableColumn id="11940" xr3:uid="{73EE12A9-CB1B-49EF-82B1-86141210C72E}" name="Colonne11899"/>
    <tableColumn id="11941" xr3:uid="{0DF9A297-1561-406E-9287-915DEEF5AD4E}" name="Colonne11900"/>
    <tableColumn id="11942" xr3:uid="{97E6614F-819A-4FCC-AE8F-1593DB251285}" name="Colonne11901"/>
    <tableColumn id="11943" xr3:uid="{439C3185-CF3F-4C63-A109-1C7115A1621A}" name="Colonne11902"/>
    <tableColumn id="11944" xr3:uid="{1B32155A-E66E-4250-97BC-5D5E13C5EB15}" name="Colonne11903"/>
    <tableColumn id="11945" xr3:uid="{FE321F12-9682-406F-8EF1-CA5DCA1CB369}" name="Colonne11904"/>
    <tableColumn id="11946" xr3:uid="{825FA2C0-A86D-408B-A40F-D1A365154976}" name="Colonne11905"/>
    <tableColumn id="11947" xr3:uid="{787CC785-6745-404F-9CDF-BCEA0783497A}" name="Colonne11906"/>
    <tableColumn id="11948" xr3:uid="{6592F8FD-4F7C-4600-AA3D-AABED51188AC}" name="Colonne11907"/>
    <tableColumn id="11949" xr3:uid="{F78C50F2-2237-466B-81F3-68248E0BA0F7}" name="Colonne11908"/>
    <tableColumn id="11950" xr3:uid="{BAF25675-2D37-4BB2-8936-F41598F7171D}" name="Colonne11909"/>
    <tableColumn id="11951" xr3:uid="{1B4FCF65-4622-4900-9D1D-07911DB11C5F}" name="Colonne11910"/>
    <tableColumn id="11952" xr3:uid="{331F9593-60B6-4243-8C22-EEC0549A85CE}" name="Colonne11911"/>
    <tableColumn id="11953" xr3:uid="{2B037BEF-5427-4D99-AD2E-24101F7FB990}" name="Colonne11912"/>
    <tableColumn id="11954" xr3:uid="{03341B38-4BCB-463F-947F-D3FB9A719062}" name="Colonne11913"/>
    <tableColumn id="11955" xr3:uid="{4293759D-F00D-41E9-80EA-5C9608B7335D}" name="Colonne11914"/>
    <tableColumn id="11956" xr3:uid="{A073B002-2FCD-4CD0-BC07-D33B37CF6397}" name="Colonne11915"/>
    <tableColumn id="11957" xr3:uid="{67F11BDC-B35C-4B78-AA86-8F46202B0247}" name="Colonne11916"/>
    <tableColumn id="11958" xr3:uid="{15D9DF84-47CC-4B1E-A12D-CBDD77277E4E}" name="Colonne11917"/>
    <tableColumn id="11959" xr3:uid="{FB23BD36-6850-4B0F-B925-ACDC20EDAE58}" name="Colonne11918"/>
    <tableColumn id="11960" xr3:uid="{A1E88108-61A0-4534-8D90-CECA05256FAD}" name="Colonne11919"/>
    <tableColumn id="11961" xr3:uid="{764B3E0C-6A47-49CB-A857-79DCD0D2833D}" name="Colonne11920"/>
    <tableColumn id="11962" xr3:uid="{0E0C835A-C795-4F8D-878C-57D8E394DA67}" name="Colonne11921"/>
    <tableColumn id="11963" xr3:uid="{98CC98B5-ED7A-4752-974F-F6725FB03946}" name="Colonne11922"/>
    <tableColumn id="11964" xr3:uid="{B945CB5E-F002-47A9-B19D-F7CFE467CC65}" name="Colonne11923"/>
    <tableColumn id="11965" xr3:uid="{32CC532E-0A7E-43A2-9410-9501EC72BF9C}" name="Colonne11924"/>
    <tableColumn id="11966" xr3:uid="{5E737DC8-67BF-4D4F-8490-C6FEF5F85759}" name="Colonne11925"/>
    <tableColumn id="11967" xr3:uid="{1A9D786B-7729-40A8-8C74-96CE17351134}" name="Colonne11926"/>
    <tableColumn id="11968" xr3:uid="{571AFE45-7469-47F5-B935-94774E2F091D}" name="Colonne11927"/>
    <tableColumn id="11969" xr3:uid="{DF6D5DED-129A-4C5F-8ADA-74664CAE70B1}" name="Colonne11928"/>
    <tableColumn id="11970" xr3:uid="{9F482F16-0A3D-40B3-8DCA-FF9DA2657099}" name="Colonne11929"/>
    <tableColumn id="11971" xr3:uid="{7F272045-4D28-4272-A022-266F4B1FE412}" name="Colonne11930"/>
    <tableColumn id="11972" xr3:uid="{09B12433-55C3-4CC0-88F1-D8961135F6BE}" name="Colonne11931"/>
    <tableColumn id="11973" xr3:uid="{9A71ED75-0CD7-411F-9445-514510AECF69}" name="Colonne11932"/>
    <tableColumn id="11974" xr3:uid="{4A041A43-FAA8-4564-A17B-D72A8A0B60DC}" name="Colonne11933"/>
    <tableColumn id="11975" xr3:uid="{47B8E3F9-8D79-4D88-9C6A-A03D33DBBC88}" name="Colonne11934"/>
    <tableColumn id="11976" xr3:uid="{CD318A55-852E-48C4-9C86-596D541E3877}" name="Colonne11935"/>
    <tableColumn id="11977" xr3:uid="{28588CC3-868D-43CE-A43A-9130ECAFEC49}" name="Colonne11936"/>
    <tableColumn id="11978" xr3:uid="{9895E78E-76AC-44B5-99C5-3544F212C00C}" name="Colonne11937"/>
    <tableColumn id="11979" xr3:uid="{98D75167-AC1B-4FD1-A46C-67CF1C14C439}" name="Colonne11938"/>
    <tableColumn id="11980" xr3:uid="{EB88161F-6B66-4ED1-8BF1-DA8C48C57E06}" name="Colonne11939"/>
    <tableColumn id="11981" xr3:uid="{34F135BC-8FFA-4E5E-A381-1F9177AE09A5}" name="Colonne11940"/>
    <tableColumn id="11982" xr3:uid="{C26270E2-9A35-4502-ADB7-1D053F1833AF}" name="Colonne11941"/>
    <tableColumn id="11983" xr3:uid="{1AB095E4-B93A-445A-AB03-8BE91EC25CB3}" name="Colonne11942"/>
    <tableColumn id="11984" xr3:uid="{D25E25B5-C765-42DC-96F6-8DD02423191A}" name="Colonne11943"/>
    <tableColumn id="11985" xr3:uid="{3F5CE548-7A7F-4B8A-A1AF-8003CF1E10B9}" name="Colonne11944"/>
    <tableColumn id="11986" xr3:uid="{B3FE2EFD-F5E0-4350-AF9A-DFB2574C16A0}" name="Colonne11945"/>
    <tableColumn id="11987" xr3:uid="{996D151B-CD16-4179-B6DD-8111DBA694B0}" name="Colonne11946"/>
    <tableColumn id="11988" xr3:uid="{FA645D0A-A186-4FF9-B6B1-BDF35EC26A8C}" name="Colonne11947"/>
    <tableColumn id="11989" xr3:uid="{C3EBBA94-CDA1-43B9-974F-BD542786CC0E}" name="Colonne11948"/>
    <tableColumn id="11990" xr3:uid="{9AAF0DF4-7254-495C-8E73-5CDB028F75A5}" name="Colonne11949"/>
    <tableColumn id="11991" xr3:uid="{667C0970-C8D8-4293-9401-8D3650BB273E}" name="Colonne11950"/>
    <tableColumn id="11992" xr3:uid="{B988A938-3569-418E-99CE-653844F4A90C}" name="Colonne11951"/>
    <tableColumn id="11993" xr3:uid="{8D080192-24C0-4373-B367-29E7400B1102}" name="Colonne11952"/>
    <tableColumn id="11994" xr3:uid="{022B397F-523E-4A12-9C95-C34F997F4B26}" name="Colonne11953"/>
    <tableColumn id="11995" xr3:uid="{32BD9E9D-61A4-4019-9377-5B2AB934EF93}" name="Colonne11954"/>
    <tableColumn id="11996" xr3:uid="{4067ED4D-047C-4B29-BE2A-5181518CD50D}" name="Colonne11955"/>
    <tableColumn id="11997" xr3:uid="{2F504C67-576E-4AAA-AF5D-9834405C333D}" name="Colonne11956"/>
    <tableColumn id="11998" xr3:uid="{12499E6F-1BA2-4611-A6EB-CCAFCDDA57E1}" name="Colonne11957"/>
    <tableColumn id="11999" xr3:uid="{07A56941-B1AB-4464-B412-90D47BC4C060}" name="Colonne11958"/>
    <tableColumn id="12000" xr3:uid="{04397F52-B1C7-47A3-8363-4D8CEC8D2A30}" name="Colonne11959"/>
    <tableColumn id="12001" xr3:uid="{56EF130E-E422-4138-8754-FC5C4BAFA814}" name="Colonne11960"/>
    <tableColumn id="12002" xr3:uid="{D28FD4C8-6891-4198-AB02-8831D659201C}" name="Colonne11961"/>
    <tableColumn id="12003" xr3:uid="{70884E15-B8FB-4E2C-81B5-A8167EF98174}" name="Colonne11962"/>
    <tableColumn id="12004" xr3:uid="{51082E18-E7BC-46B9-A460-C5AE53BF59F1}" name="Colonne11963"/>
    <tableColumn id="12005" xr3:uid="{118E5CAF-4A81-45E7-B962-F84DF8D391CA}" name="Colonne11964"/>
    <tableColumn id="12006" xr3:uid="{C16FE6EC-C1F1-4CD6-B981-7D6449ACA742}" name="Colonne11965"/>
    <tableColumn id="12007" xr3:uid="{0286BE3D-7A2F-4025-8C69-932983C8AC51}" name="Colonne11966"/>
    <tableColumn id="12008" xr3:uid="{20951494-31F6-45FB-86B4-5E802A540BE6}" name="Colonne11967"/>
    <tableColumn id="12009" xr3:uid="{CF8F0F0A-B4FC-44DD-BE3D-EA1CF405FE8A}" name="Colonne11968"/>
    <tableColumn id="12010" xr3:uid="{3BB72318-5321-4471-94F1-20706453B750}" name="Colonne11969"/>
    <tableColumn id="12011" xr3:uid="{1C2AA88A-0033-421D-9E68-549248B2A161}" name="Colonne11970"/>
    <tableColumn id="12012" xr3:uid="{C1B0CB2B-57FB-41AD-A2D3-C5ADD2442AF6}" name="Colonne11971"/>
    <tableColumn id="12013" xr3:uid="{8924C784-4A33-4270-9643-2CCC6F5194C2}" name="Colonne11972"/>
    <tableColumn id="12014" xr3:uid="{45E79188-34A9-4BE4-B7E5-BDDB09A3EBDE}" name="Colonne11973"/>
    <tableColumn id="12015" xr3:uid="{2F3DC930-524D-40DD-AC08-DCB9F78828DC}" name="Colonne11974"/>
    <tableColumn id="12016" xr3:uid="{9FC61287-224C-43DC-AA65-6902E1149C3D}" name="Colonne11975"/>
    <tableColumn id="12017" xr3:uid="{9EF3888A-3C17-4E9A-833E-9392277F4498}" name="Colonne11976"/>
    <tableColumn id="12018" xr3:uid="{ED3D9DB2-3C1A-47D9-8CFD-10A2BCBAC474}" name="Colonne11977"/>
    <tableColumn id="12019" xr3:uid="{BAC268D8-54D0-4B44-A5E5-57C61DEBBA0A}" name="Colonne11978"/>
    <tableColumn id="12020" xr3:uid="{5FC4220E-671C-41D3-A01E-4C95620D8D11}" name="Colonne11979"/>
    <tableColumn id="12021" xr3:uid="{1A46093A-744B-42AF-A10C-4196A563D9C0}" name="Colonne11980"/>
    <tableColumn id="12022" xr3:uid="{38876E6C-65F7-4B91-8C99-7CBBEC6BE292}" name="Colonne11981"/>
    <tableColumn id="12023" xr3:uid="{74C0F327-0084-4646-9D3A-2169BA2B026F}" name="Colonne11982"/>
    <tableColumn id="12024" xr3:uid="{752FD4CA-4638-48C2-8720-0A1BE5106D31}" name="Colonne11983"/>
    <tableColumn id="12025" xr3:uid="{8E75793E-FA35-4040-8D34-26A1E5353F52}" name="Colonne11984"/>
    <tableColumn id="12026" xr3:uid="{2CE1A748-B5A9-436A-B6A0-230D99C716C3}" name="Colonne11985"/>
    <tableColumn id="12027" xr3:uid="{7A3F85C7-5CDE-4282-BAD4-33183C20FEAE}" name="Colonne11986"/>
    <tableColumn id="12028" xr3:uid="{F8BFA8E9-6894-4EBB-BE32-7058D3822A66}" name="Colonne11987"/>
    <tableColumn id="12029" xr3:uid="{9E3D094C-FDDF-4C12-8B9C-E0B6462F8019}" name="Colonne11988"/>
    <tableColumn id="12030" xr3:uid="{46981417-687D-4D75-9E22-8D716C90377B}" name="Colonne11989"/>
    <tableColumn id="12031" xr3:uid="{DD3CFA85-D5E2-4254-88C8-EEB46607C523}" name="Colonne11990"/>
    <tableColumn id="12032" xr3:uid="{2E544FB5-EC11-42DE-8063-2605030DDFDD}" name="Colonne11991"/>
    <tableColumn id="12033" xr3:uid="{4BE6F860-949D-499A-8659-18305BD37569}" name="Colonne11992"/>
    <tableColumn id="12034" xr3:uid="{ED5E499D-6B94-4ED6-86E5-72B02CBA86B8}" name="Colonne11993"/>
    <tableColumn id="12035" xr3:uid="{C5375E79-A9EB-4869-B910-2AAAE054E12F}" name="Colonne11994"/>
    <tableColumn id="12036" xr3:uid="{5236D0F6-9030-4F15-B378-39BA76C4CBA1}" name="Colonne11995"/>
    <tableColumn id="12037" xr3:uid="{1E11CDE7-C75C-404E-A72A-179C97ABE2C6}" name="Colonne11996"/>
    <tableColumn id="12038" xr3:uid="{2353127D-D13E-41CB-877F-88EEDE23A9DF}" name="Colonne11997"/>
    <tableColumn id="12039" xr3:uid="{AE99FC74-1F49-4288-9032-7C79EDAA53CA}" name="Colonne11998"/>
    <tableColumn id="12040" xr3:uid="{A1BCB4AA-AB24-467D-A29B-F3AE12AD99E4}" name="Colonne11999"/>
    <tableColumn id="12041" xr3:uid="{9FE13072-6911-4D35-9884-5A4B357AE00C}" name="Colonne12000"/>
    <tableColumn id="12042" xr3:uid="{EA843E30-1783-42C1-A124-CA2E7147955A}" name="Colonne12001"/>
    <tableColumn id="12043" xr3:uid="{4B17FF22-5271-45F4-802B-48657686DFA6}" name="Colonne12002"/>
    <tableColumn id="12044" xr3:uid="{638EA14D-644B-4F55-8A2B-C27A9D390457}" name="Colonne12003"/>
    <tableColumn id="12045" xr3:uid="{C66C0F8F-19DD-4770-91BB-E0B24F05BEE5}" name="Colonne12004"/>
    <tableColumn id="12046" xr3:uid="{9CF18014-BC66-4C5B-B21E-85ABF0F5DC8F}" name="Colonne12005"/>
    <tableColumn id="12047" xr3:uid="{96F2C1BC-40A8-4900-BDD5-C943D9209DD6}" name="Colonne12006"/>
    <tableColumn id="12048" xr3:uid="{3214A5A1-77C2-43CC-9F3A-2CCD40464B9B}" name="Colonne12007"/>
    <tableColumn id="12049" xr3:uid="{D69C463F-9A8B-48B1-A099-345923FF3D7D}" name="Colonne12008"/>
    <tableColumn id="12050" xr3:uid="{6175B06F-7E2C-4984-BEC6-3CA3CBD507AA}" name="Colonne12009"/>
    <tableColumn id="12051" xr3:uid="{2EA53191-F09A-4C20-8BDD-7772A6617119}" name="Colonne12010"/>
    <tableColumn id="12052" xr3:uid="{D315EF89-C389-4572-9360-F33086367D68}" name="Colonne12011"/>
    <tableColumn id="12053" xr3:uid="{FD863A30-A6D0-4ED1-BC5A-FB13C03635E8}" name="Colonne12012"/>
    <tableColumn id="12054" xr3:uid="{BF83507B-6C6D-4C87-86CD-62C7745CD6F1}" name="Colonne12013"/>
    <tableColumn id="12055" xr3:uid="{6E90840A-EE1F-4C93-BAB9-E6B5BEBCC036}" name="Colonne12014"/>
    <tableColumn id="12056" xr3:uid="{936B5941-5BB0-4A51-8A34-8702B8894570}" name="Colonne12015"/>
    <tableColumn id="12057" xr3:uid="{54256D6C-40D0-4DB8-A15A-A0741B4EC5BF}" name="Colonne12016"/>
    <tableColumn id="12058" xr3:uid="{37F218A4-035D-40A3-8777-F75073BDB933}" name="Colonne12017"/>
    <tableColumn id="12059" xr3:uid="{BAEE0EAB-501F-4411-AFEB-62048BFF1E6E}" name="Colonne12018"/>
    <tableColumn id="12060" xr3:uid="{964806B3-4F86-418A-A81E-A44E582AF091}" name="Colonne12019"/>
    <tableColumn id="12061" xr3:uid="{D6BDC372-A685-4CC8-8467-3D2A734EBF57}" name="Colonne12020"/>
    <tableColumn id="12062" xr3:uid="{600BBAA5-2C11-4E5D-9833-043ECFBCFEEC}" name="Colonne12021"/>
    <tableColumn id="12063" xr3:uid="{220033F2-4765-4346-A13A-7CB8718747B5}" name="Colonne12022"/>
    <tableColumn id="12064" xr3:uid="{E4B12927-CF2C-4A1C-86B3-8DFE1E757325}" name="Colonne12023"/>
    <tableColumn id="12065" xr3:uid="{BCBCE7D3-F667-4606-B60E-E675FEDC80D5}" name="Colonne12024"/>
    <tableColumn id="12066" xr3:uid="{A2293BC6-F321-4DF0-95A7-E6F4F45045CD}" name="Colonne12025"/>
    <tableColumn id="12067" xr3:uid="{81B21B6D-652D-429F-9DC0-B6C941A4E8F6}" name="Colonne12026"/>
    <tableColumn id="12068" xr3:uid="{5EC7E1CC-1CB5-454C-A0C5-39A162783438}" name="Colonne12027"/>
    <tableColumn id="12069" xr3:uid="{731EDADD-CCCA-4068-9626-76F46D94B993}" name="Colonne12028"/>
    <tableColumn id="12070" xr3:uid="{1AD4F2A1-98E8-44EA-B308-B09D9ADFC66B}" name="Colonne12029"/>
    <tableColumn id="12071" xr3:uid="{7374F791-0FC6-4A53-AAA4-8AC39E3C50E0}" name="Colonne12030"/>
    <tableColumn id="12072" xr3:uid="{80EF9996-0FDE-4380-A9E9-D5B550750183}" name="Colonne12031"/>
    <tableColumn id="12073" xr3:uid="{EB28CA6E-8794-4434-A65B-41FF117ED51A}" name="Colonne12032"/>
    <tableColumn id="12074" xr3:uid="{FD9B3C23-C5F9-4532-B71B-AA3376299E54}" name="Colonne12033"/>
    <tableColumn id="12075" xr3:uid="{6C2DFEA9-2579-4AF9-A42B-7B0415E5A202}" name="Colonne12034"/>
    <tableColumn id="12076" xr3:uid="{3D4F61F9-7F73-463B-A513-68279DF99A69}" name="Colonne12035"/>
    <tableColumn id="12077" xr3:uid="{D5F2EC42-0A79-48AA-96C5-EB870F406554}" name="Colonne12036"/>
    <tableColumn id="12078" xr3:uid="{20700DFB-7F83-4AE0-AD03-2A6AEC39B3A4}" name="Colonne12037"/>
    <tableColumn id="12079" xr3:uid="{A034ED5A-EBF3-4D17-8936-74006CA673F2}" name="Colonne12038"/>
    <tableColumn id="12080" xr3:uid="{0B3BA88E-2C23-49A8-B576-E5056E1B4F7A}" name="Colonne12039"/>
    <tableColumn id="12081" xr3:uid="{183B98F3-03D0-4BAE-BBA9-26DBA12D638B}" name="Colonne12040"/>
    <tableColumn id="12082" xr3:uid="{B0929DB7-CD18-427E-9081-4AFDE40F8590}" name="Colonne12041"/>
    <tableColumn id="12083" xr3:uid="{0D0EC26F-7DDA-4AE6-AA42-31E7F0786778}" name="Colonne12042"/>
    <tableColumn id="12084" xr3:uid="{203EB2E8-D3B3-41DC-A9CF-809B084A9134}" name="Colonne12043"/>
    <tableColumn id="12085" xr3:uid="{40C256B3-85EC-49E4-83C0-AEAD59EF3963}" name="Colonne12044"/>
    <tableColumn id="12086" xr3:uid="{F82AC3E5-DE6E-48DF-BDAE-5DA482B0C413}" name="Colonne12045"/>
    <tableColumn id="12087" xr3:uid="{0BBFB73F-CEBB-4607-BAB5-A56081A16443}" name="Colonne12046"/>
    <tableColumn id="12088" xr3:uid="{F9D1BCDC-BD2E-46DB-944E-4BDB6489163C}" name="Colonne12047"/>
    <tableColumn id="12089" xr3:uid="{3F21EB2C-38C7-478A-A51A-F1F61E33D675}" name="Colonne12048"/>
    <tableColumn id="12090" xr3:uid="{A63E9B65-E531-4717-A2AE-E64BB8FC4CDE}" name="Colonne12049"/>
    <tableColumn id="12091" xr3:uid="{8E5E9840-93F6-46B0-A2C9-D12F35F11F1B}" name="Colonne12050"/>
    <tableColumn id="12092" xr3:uid="{3AD6A237-4DD0-4752-8C66-10528E5515F9}" name="Colonne12051"/>
    <tableColumn id="12093" xr3:uid="{517CFA7A-2AC5-4E4F-983A-D0FA04A5707E}" name="Colonne12052"/>
    <tableColumn id="12094" xr3:uid="{1E1B12AB-F05F-43CB-A8A4-674570942DBD}" name="Colonne12053"/>
    <tableColumn id="12095" xr3:uid="{5B92C929-BFAC-4F71-A79D-2F49EB01D4CE}" name="Colonne12054"/>
    <tableColumn id="12096" xr3:uid="{B358AAD8-6152-4238-B3F8-0DEA53E121B8}" name="Colonne12055"/>
    <tableColumn id="12097" xr3:uid="{C791107C-4270-4135-B0CA-FCC7CFEF7E78}" name="Colonne12056"/>
    <tableColumn id="12098" xr3:uid="{B3068A97-00AC-4D0B-8DD9-1CBEAD417AEA}" name="Colonne12057"/>
    <tableColumn id="12099" xr3:uid="{2AC3EAE3-9AE8-42ED-88CE-D8004CC16697}" name="Colonne12058"/>
    <tableColumn id="12100" xr3:uid="{8F577371-DE6B-45A6-A034-521D19E90584}" name="Colonne12059"/>
    <tableColumn id="12101" xr3:uid="{07930DC1-C33F-42FA-A46E-0DC3EC2FFC55}" name="Colonne12060"/>
    <tableColumn id="12102" xr3:uid="{B995B487-53AD-40C0-9FE6-44D1947DC3B9}" name="Colonne12061"/>
    <tableColumn id="12103" xr3:uid="{572D18C3-1303-404F-9ED5-52EDA8299C38}" name="Colonne12062"/>
    <tableColumn id="12104" xr3:uid="{63930A5C-5FF2-46DC-BB10-7139125240E5}" name="Colonne12063"/>
    <tableColumn id="12105" xr3:uid="{74737455-0855-43BF-9C67-BB9EF2855E0B}" name="Colonne12064"/>
    <tableColumn id="12106" xr3:uid="{DBFA1834-8ECE-4CF8-8579-AB009206E708}" name="Colonne12065"/>
    <tableColumn id="12107" xr3:uid="{2F2D0A36-8157-4883-A46C-3F398C36A894}" name="Colonne12066"/>
    <tableColumn id="12108" xr3:uid="{CE02949D-E03F-4E25-ADD4-93D4A96CBE12}" name="Colonne12067"/>
    <tableColumn id="12109" xr3:uid="{BD953053-9078-40FE-901A-EE46FAE5ED57}" name="Colonne12068"/>
    <tableColumn id="12110" xr3:uid="{D739BEE5-9FB1-4F6A-99A2-FBEE2FAFC7D2}" name="Colonne12069"/>
    <tableColumn id="12111" xr3:uid="{92D666D5-F3E4-4F6B-98E6-EF3D6AD56B18}" name="Colonne12070"/>
    <tableColumn id="12112" xr3:uid="{1C3B0A3F-972E-4314-B369-FDB14B4054BE}" name="Colonne12071"/>
    <tableColumn id="12113" xr3:uid="{DC09BA74-3C89-4EE7-AF26-BCEA504513BB}" name="Colonne12072"/>
    <tableColumn id="12114" xr3:uid="{1753EE0F-59ED-4512-BECA-9FDBA933BFCA}" name="Colonne12073"/>
    <tableColumn id="12115" xr3:uid="{2051BE4A-2446-4384-AE9F-5E3CE11244E6}" name="Colonne12074"/>
    <tableColumn id="12116" xr3:uid="{7C273E91-937B-4884-AC96-BC0E931CA5E8}" name="Colonne12075"/>
    <tableColumn id="12117" xr3:uid="{07409CB1-D5E7-49E4-88E5-2FEC1B68E983}" name="Colonne12076"/>
    <tableColumn id="12118" xr3:uid="{A256ABFE-EB21-4F91-A417-AED7F780B952}" name="Colonne12077"/>
    <tableColumn id="12119" xr3:uid="{AB2A3014-FB27-4584-B5A9-136A627E70BE}" name="Colonne12078"/>
    <tableColumn id="12120" xr3:uid="{1864D12F-7F4B-44C5-AF94-4DD2BD5EC654}" name="Colonne12079"/>
    <tableColumn id="12121" xr3:uid="{D5DBEE34-54D8-4BDE-9F2C-4F303E872EFA}" name="Colonne12080"/>
    <tableColumn id="12122" xr3:uid="{7C3F5544-352E-4AD5-B4DC-73123CE6EBA6}" name="Colonne12081"/>
    <tableColumn id="12123" xr3:uid="{CAEB8AC9-F67B-4E6A-8E1D-2ED5274BCAFD}" name="Colonne12082"/>
    <tableColumn id="12124" xr3:uid="{E12EC988-7C30-449A-BBC6-F96A45DE8F65}" name="Colonne12083"/>
    <tableColumn id="12125" xr3:uid="{9589D5AA-5B35-4167-BBCC-FED9F29A8F27}" name="Colonne12084"/>
    <tableColumn id="12126" xr3:uid="{2A9A7244-6A82-4BB1-87EC-2F0EF05FE400}" name="Colonne12085"/>
    <tableColumn id="12127" xr3:uid="{0DF5A007-2A41-4332-ABD7-A078ABF51003}" name="Colonne12086"/>
    <tableColumn id="12128" xr3:uid="{AD77CB72-E912-4BEA-8F1E-5AD528F465F0}" name="Colonne12087"/>
    <tableColumn id="12129" xr3:uid="{6F5EC6E2-41D9-45E5-95BC-60C1150AC56C}" name="Colonne12088"/>
    <tableColumn id="12130" xr3:uid="{68D8041A-AE63-42DF-8921-BB59A214314A}" name="Colonne12089"/>
    <tableColumn id="12131" xr3:uid="{D5275279-8008-47E8-B446-FE66F331C333}" name="Colonne12090"/>
    <tableColumn id="12132" xr3:uid="{02D0CA0A-2DC9-44A2-A75A-27BF98E17EC3}" name="Colonne12091"/>
    <tableColumn id="12133" xr3:uid="{194AB01F-14AF-4E0A-BE1B-523398FCC71C}" name="Colonne12092"/>
    <tableColumn id="12134" xr3:uid="{AD86783A-954A-4A3B-9F00-799F347BCC0C}" name="Colonne12093"/>
    <tableColumn id="12135" xr3:uid="{CB19B66D-A900-47B6-ADFD-0D9EC63CCFC2}" name="Colonne12094"/>
    <tableColumn id="12136" xr3:uid="{2614BE90-C9F0-4DD6-BAB2-FCF69E1B93BE}" name="Colonne12095"/>
    <tableColumn id="12137" xr3:uid="{BFEF831C-E9F2-4988-95EE-80F7FEF0C7A7}" name="Colonne12096"/>
    <tableColumn id="12138" xr3:uid="{23300495-DBA6-491B-9A00-4D2F1C1D6772}" name="Colonne12097"/>
    <tableColumn id="12139" xr3:uid="{2C1F11E2-0CDF-4606-806E-D677AABDE9FC}" name="Colonne12098"/>
    <tableColumn id="12140" xr3:uid="{CC09910C-BB50-4AA0-A469-3EEC84208DD6}" name="Colonne12099"/>
    <tableColumn id="12141" xr3:uid="{1AFA1350-2841-47B9-942B-3F20739D0B08}" name="Colonne12100"/>
    <tableColumn id="12142" xr3:uid="{ACF891FF-EE42-4F9B-BE16-6100B0CC3A45}" name="Colonne12101"/>
    <tableColumn id="12143" xr3:uid="{04A3CBF5-4253-4ACC-8B55-F6D01B5CD9C4}" name="Colonne12102"/>
    <tableColumn id="12144" xr3:uid="{9CB519BF-7902-440C-8A1C-2792EA3490FC}" name="Colonne12103"/>
    <tableColumn id="12145" xr3:uid="{6A40AC37-36B5-4E33-9BB0-AB38583E0394}" name="Colonne12104"/>
    <tableColumn id="12146" xr3:uid="{21259B60-8EA7-4313-AE84-DB4EF18FB5E7}" name="Colonne12105"/>
    <tableColumn id="12147" xr3:uid="{7C2DE484-EF63-45D8-A169-ED15499B0107}" name="Colonne12106"/>
    <tableColumn id="12148" xr3:uid="{F422A234-2969-4CA0-85AA-8DF6442AD7C7}" name="Colonne12107"/>
    <tableColumn id="12149" xr3:uid="{012135AA-83A1-40C5-959B-4A54889E201F}" name="Colonne12108"/>
    <tableColumn id="12150" xr3:uid="{38F4D046-A551-4427-B6D1-D64ADDA8E380}" name="Colonne12109"/>
    <tableColumn id="12151" xr3:uid="{1CF96852-2B04-4D69-AF5F-17C810F28886}" name="Colonne12110"/>
    <tableColumn id="12152" xr3:uid="{94459518-F2B9-4CC2-93E6-D55CD7F2B60B}" name="Colonne12111"/>
    <tableColumn id="12153" xr3:uid="{E4371F7D-E671-4C18-810D-8FE11D3D48E1}" name="Colonne12112"/>
    <tableColumn id="12154" xr3:uid="{17691C5E-DF19-49A8-B7FA-39F9D77E5DE8}" name="Colonne12113"/>
    <tableColumn id="12155" xr3:uid="{FFDCED56-CB0C-440D-B3B5-1C1575F1811D}" name="Colonne12114"/>
    <tableColumn id="12156" xr3:uid="{D2439B7D-2EB7-4FF3-A563-E15620FAE8D9}" name="Colonne12115"/>
    <tableColumn id="12157" xr3:uid="{3DAE0F6F-387F-4DA8-BE0D-680CCBC37FB8}" name="Colonne12116"/>
    <tableColumn id="12158" xr3:uid="{AD8F2766-33B9-420D-A844-BC0569382149}" name="Colonne12117"/>
    <tableColumn id="12159" xr3:uid="{9FBEDF17-F73E-44BD-978F-7E05B20A3313}" name="Colonne12118"/>
    <tableColumn id="12160" xr3:uid="{9274A8A3-723A-4CBF-8FDE-2C6BA7624EDB}" name="Colonne12119"/>
    <tableColumn id="12161" xr3:uid="{74E9A2C1-5C28-42FD-A751-1A8FAE2BDA69}" name="Colonne12120"/>
    <tableColumn id="12162" xr3:uid="{D7212D2D-886B-471F-B18F-BEAA7B97B660}" name="Colonne12121"/>
    <tableColumn id="12163" xr3:uid="{7994998F-A8B9-41A7-BB5E-FA031B860BE4}" name="Colonne12122"/>
    <tableColumn id="12164" xr3:uid="{058F2D0C-5EC8-4AB6-8049-D7FFB751ACA7}" name="Colonne12123"/>
    <tableColumn id="12165" xr3:uid="{0307B778-D62D-4975-B47F-7C1C1EE5A95C}" name="Colonne12124"/>
    <tableColumn id="12166" xr3:uid="{30B00CA0-B634-4440-A29C-415A17FDD051}" name="Colonne12125"/>
    <tableColumn id="12167" xr3:uid="{433B1A41-4E5C-4A25-859B-7284D2C26BD1}" name="Colonne12126"/>
    <tableColumn id="12168" xr3:uid="{1F885A86-C938-4B9A-92D8-4DAF8771B145}" name="Colonne12127"/>
    <tableColumn id="12169" xr3:uid="{9504B322-D4B2-4603-AB5B-060F38477344}" name="Colonne12128"/>
    <tableColumn id="12170" xr3:uid="{261C15C7-2010-4A7D-AA93-C4F3D305A926}" name="Colonne12129"/>
    <tableColumn id="12171" xr3:uid="{9DFE839F-B2E4-4053-8685-B36FB4AC2617}" name="Colonne12130"/>
    <tableColumn id="12172" xr3:uid="{5A2E5A74-AA74-4D49-8C30-E8F2FA48530C}" name="Colonne12131"/>
    <tableColumn id="12173" xr3:uid="{885E9564-50B2-4904-AA2B-FF83E5C3657A}" name="Colonne12132"/>
    <tableColumn id="12174" xr3:uid="{E8CFD2F4-9FCC-42D7-B91B-ED22B0FA9DF4}" name="Colonne12133"/>
    <tableColumn id="12175" xr3:uid="{325BBA4C-B7A5-47BD-B66A-C703054FED14}" name="Colonne12134"/>
    <tableColumn id="12176" xr3:uid="{848A6304-3E3A-459D-93FC-32974EA639A3}" name="Colonne12135"/>
    <tableColumn id="12177" xr3:uid="{56426AEB-63E9-4353-A4B2-ED1FCFC770DF}" name="Colonne12136"/>
    <tableColumn id="12178" xr3:uid="{A569606B-FB78-4565-BB49-0947F235EC4C}" name="Colonne12137"/>
    <tableColumn id="12179" xr3:uid="{C2C6F4B9-9AE2-4ED2-B05C-DDB5676ABD71}" name="Colonne12138"/>
    <tableColumn id="12180" xr3:uid="{01A5B8B5-0C65-499A-8F0B-958DA57B8C3D}" name="Colonne12139"/>
    <tableColumn id="12181" xr3:uid="{83B55160-EF5C-4B18-82F0-69C540F60B19}" name="Colonne12140"/>
    <tableColumn id="12182" xr3:uid="{86DCECF1-70CA-4F9C-9D6B-F7D902A76BF6}" name="Colonne12141"/>
    <tableColumn id="12183" xr3:uid="{D4458FCD-B197-46E0-9C19-249FE3442A19}" name="Colonne12142"/>
    <tableColumn id="12184" xr3:uid="{5FEB61DC-BABA-4DCE-BC00-A3DD3A26DFFD}" name="Colonne12143"/>
    <tableColumn id="12185" xr3:uid="{0A3A8750-7A2A-451B-BFF9-D00CE9D1FFE2}" name="Colonne12144"/>
    <tableColumn id="12186" xr3:uid="{697A181B-393A-4518-8C59-5C79ACC9B02C}" name="Colonne12145"/>
    <tableColumn id="12187" xr3:uid="{0480F4ED-3723-4584-8AC0-707B11BBB8B2}" name="Colonne12146"/>
    <tableColumn id="12188" xr3:uid="{362FC7CA-062E-42A1-AA99-ED0CCFD71004}" name="Colonne12147"/>
    <tableColumn id="12189" xr3:uid="{60AD6D72-DC53-4EEC-A09B-8568745B760B}" name="Colonne12148"/>
    <tableColumn id="12190" xr3:uid="{27EC5ABB-F142-4E96-9B0D-D9EE2A3C8FFB}" name="Colonne12149"/>
    <tableColumn id="12191" xr3:uid="{D31B58C2-D6DA-4877-8A7D-8A6612CE6BEB}" name="Colonne12150"/>
    <tableColumn id="12192" xr3:uid="{0AF90801-B6F7-435D-BAC3-4A867E8A2E6C}" name="Colonne12151"/>
    <tableColumn id="12193" xr3:uid="{4AC0771E-B098-4F6A-ADB0-50979C54117E}" name="Colonne12152"/>
    <tableColumn id="12194" xr3:uid="{3D9CF5FA-5C4F-459C-8E0E-76787D978156}" name="Colonne12153"/>
    <tableColumn id="12195" xr3:uid="{707C0FA8-906A-4C6B-BC6E-5DA123AC213D}" name="Colonne12154"/>
    <tableColumn id="12196" xr3:uid="{859EC980-C1E1-4860-BC6A-0B5E6BD511F0}" name="Colonne12155"/>
    <tableColumn id="12197" xr3:uid="{1265BA6F-3A58-483B-8232-15EE30D3A854}" name="Colonne12156"/>
    <tableColumn id="12198" xr3:uid="{F95B87C4-B81B-43A3-A4D6-1EFADD641FFA}" name="Colonne12157"/>
    <tableColumn id="12199" xr3:uid="{12DE65B5-7F77-4E28-B9C6-8761D8D7B59C}" name="Colonne12158"/>
    <tableColumn id="12200" xr3:uid="{166DC82F-F012-41AB-ABDD-43C94F3E5C9E}" name="Colonne12159"/>
    <tableColumn id="12201" xr3:uid="{288EEA2A-BC5F-492E-9BCE-DCEB5387C723}" name="Colonne12160"/>
    <tableColumn id="12202" xr3:uid="{7C66411E-6030-49DF-99CE-D22C8587560B}" name="Colonne12161"/>
    <tableColumn id="12203" xr3:uid="{5CDFE05C-BF76-4D69-8559-9C2773C4EAED}" name="Colonne12162"/>
    <tableColumn id="12204" xr3:uid="{3FBA3FD8-B98A-4905-9D49-8D2C17534FA2}" name="Colonne12163"/>
    <tableColumn id="12205" xr3:uid="{B5FBA1E4-63A6-4519-83B7-D19A08FDB965}" name="Colonne12164"/>
    <tableColumn id="12206" xr3:uid="{ADD4EED7-6609-4170-A4A9-23CD32502BA8}" name="Colonne12165"/>
    <tableColumn id="12207" xr3:uid="{674BC605-88DB-4B36-B531-4ADC660A5B44}" name="Colonne12166"/>
    <tableColumn id="12208" xr3:uid="{087DEB10-6945-40B4-978E-A6915BD47C32}" name="Colonne12167"/>
    <tableColumn id="12209" xr3:uid="{26F4DA04-6CB6-4B1F-A0E8-9572E474C38D}" name="Colonne12168"/>
    <tableColumn id="12210" xr3:uid="{F8F045E6-A1A8-4CE0-B070-6D38B050F131}" name="Colonne12169"/>
    <tableColumn id="12211" xr3:uid="{59E86C3E-5D2B-4450-AA02-E4C2A720081A}" name="Colonne12170"/>
    <tableColumn id="12212" xr3:uid="{F013A3E7-67FD-477C-93F9-86A1EAB38E82}" name="Colonne12171"/>
    <tableColumn id="12213" xr3:uid="{E4D3AB20-A045-4A99-A5A9-ACA08CCA30AE}" name="Colonne12172"/>
    <tableColumn id="12214" xr3:uid="{2474578E-3A22-473B-91D5-74E5C8AB9E49}" name="Colonne12173"/>
    <tableColumn id="12215" xr3:uid="{2420FCDD-9D04-49C0-8FEB-D0C68660C8E9}" name="Colonne12174"/>
    <tableColumn id="12216" xr3:uid="{BB125FA2-C861-4773-92F1-7264C4FB2CD6}" name="Colonne12175"/>
    <tableColumn id="12217" xr3:uid="{7C0915A5-34B0-4217-B6B9-357037D70CC4}" name="Colonne12176"/>
    <tableColumn id="12218" xr3:uid="{356B2809-612B-45A7-BA74-0758F431DDA8}" name="Colonne12177"/>
    <tableColumn id="12219" xr3:uid="{5FDE9E7B-D304-403E-B902-DA90075A4344}" name="Colonne12178"/>
    <tableColumn id="12220" xr3:uid="{A582AE16-F712-4198-9951-FE9CE9D4CBAB}" name="Colonne12179"/>
    <tableColumn id="12221" xr3:uid="{73DC8022-F067-4EF2-A4C5-3144AC7AE78B}" name="Colonne12180"/>
    <tableColumn id="12222" xr3:uid="{C74453A4-FD8F-48B4-801B-222ADB931BDB}" name="Colonne12181"/>
    <tableColumn id="12223" xr3:uid="{39221DD5-A2DB-401E-8E58-57C5D00BB224}" name="Colonne12182"/>
    <tableColumn id="12224" xr3:uid="{4C3A50D5-9867-455F-8B2B-D1F0A4207E8D}" name="Colonne12183"/>
    <tableColumn id="12225" xr3:uid="{6CA16101-9FB3-454A-9462-A9DAD1CC9208}" name="Colonne12184"/>
    <tableColumn id="12226" xr3:uid="{61764573-60B8-405F-9B5C-EF724FD109FC}" name="Colonne12185"/>
    <tableColumn id="12227" xr3:uid="{784B93A8-56D6-4ECB-8574-20567D31C78D}" name="Colonne12186"/>
    <tableColumn id="12228" xr3:uid="{A2E4E69A-47E1-4608-86AD-EBEE955580A9}" name="Colonne12187"/>
    <tableColumn id="12229" xr3:uid="{49E9AC92-E969-42C4-8E4E-13B90705BD87}" name="Colonne12188"/>
    <tableColumn id="12230" xr3:uid="{0665F45F-F022-4972-B4F2-61794E627E08}" name="Colonne12189"/>
    <tableColumn id="12231" xr3:uid="{D1A28D21-EDF4-476A-925E-781354A18FE4}" name="Colonne12190"/>
    <tableColumn id="12232" xr3:uid="{26ABB275-56A2-4AAA-A0E0-F858EEB0F719}" name="Colonne12191"/>
    <tableColumn id="12233" xr3:uid="{DD965DE1-BD06-4EF6-A29D-C332A0D367C4}" name="Colonne12192"/>
    <tableColumn id="12234" xr3:uid="{54C4F110-B974-4EF4-8D89-262E0A70E5B3}" name="Colonne12193"/>
    <tableColumn id="12235" xr3:uid="{2C9CEDF6-8F55-433F-B929-2E1D17AE14D6}" name="Colonne12194"/>
    <tableColumn id="12236" xr3:uid="{A1D79D5D-D0BE-4CF6-A0B0-6484262C25DC}" name="Colonne12195"/>
    <tableColumn id="12237" xr3:uid="{633FDBAF-0289-41E7-B525-30F65F26984B}" name="Colonne12196"/>
    <tableColumn id="12238" xr3:uid="{4368F567-0E15-4076-9DAF-7511E4AED9C7}" name="Colonne12197"/>
    <tableColumn id="12239" xr3:uid="{6BADDE65-0C32-4ED6-82E3-A9A223CBD543}" name="Colonne12198"/>
    <tableColumn id="12240" xr3:uid="{78E63488-C55B-4976-B14E-C2383146B3AE}" name="Colonne12199"/>
    <tableColumn id="12241" xr3:uid="{1FDC96CB-8F9B-40E1-8D95-8CF9347729C0}" name="Colonne12200"/>
    <tableColumn id="12242" xr3:uid="{933C856B-1ACF-419D-8028-CD9F5724202B}" name="Colonne12201"/>
    <tableColumn id="12243" xr3:uid="{DC00C708-89FE-4FB2-9D77-4530228DE56A}" name="Colonne12202"/>
    <tableColumn id="12244" xr3:uid="{6AF5E46F-B4E3-48CD-8D19-0A8C1BBD6BDC}" name="Colonne12203"/>
    <tableColumn id="12245" xr3:uid="{7ACE46C9-14EE-41C6-96CA-A93330C96EE1}" name="Colonne12204"/>
    <tableColumn id="12246" xr3:uid="{48F600E1-0549-4474-8EE2-9C362FEA6B4C}" name="Colonne12205"/>
    <tableColumn id="12247" xr3:uid="{58109B68-9384-403C-AEE1-B40AD8C5D373}" name="Colonne12206"/>
    <tableColumn id="12248" xr3:uid="{A3869A36-2F54-451E-9065-57E047218C65}" name="Colonne12207"/>
    <tableColumn id="12249" xr3:uid="{903795C4-241B-4D3D-8123-2172D4359391}" name="Colonne12208"/>
    <tableColumn id="12250" xr3:uid="{E209DD72-9608-4F79-84E7-3112A1CCDFD5}" name="Colonne12209"/>
    <tableColumn id="12251" xr3:uid="{7340B41E-7038-490C-9BC8-7FC02EFE1193}" name="Colonne12210"/>
    <tableColumn id="12252" xr3:uid="{7D39BD87-8FF6-4DF8-81D7-35386CB56C06}" name="Colonne12211"/>
    <tableColumn id="12253" xr3:uid="{B051BB0E-065E-4C52-8D7E-35487F21BFA7}" name="Colonne12212"/>
    <tableColumn id="12254" xr3:uid="{7742F1EF-8CD0-4E4D-8C28-D7E720F790C0}" name="Colonne12213"/>
    <tableColumn id="12255" xr3:uid="{0DB487F2-DC1A-4EC4-A5B6-7F12883109D9}" name="Colonne12214"/>
    <tableColumn id="12256" xr3:uid="{9B89101A-C44B-4A45-9F0B-CB147319F7D6}" name="Colonne12215"/>
    <tableColumn id="12257" xr3:uid="{FA69F331-E583-4140-85CC-294F02C80EC1}" name="Colonne12216"/>
    <tableColumn id="12258" xr3:uid="{5DF86B13-F5B6-4F9C-B1D6-1B12B73A5A48}" name="Colonne12217"/>
    <tableColumn id="12259" xr3:uid="{7D35F054-4F9A-47DA-AC59-F48B1A7247BA}" name="Colonne12218"/>
    <tableColumn id="12260" xr3:uid="{831B3E6C-FFEC-4A9C-9929-DB1DA122B2C8}" name="Colonne12219"/>
    <tableColumn id="12261" xr3:uid="{F7D72BC8-92E9-4C9B-8B35-67C7B7583432}" name="Colonne12220"/>
    <tableColumn id="12262" xr3:uid="{8BD2FC9B-E006-426E-B58D-9D8241A8227A}" name="Colonne12221"/>
    <tableColumn id="12263" xr3:uid="{6A4FC8CF-39D3-4958-8379-627F1D88E9CC}" name="Colonne12222"/>
    <tableColumn id="12264" xr3:uid="{686FE065-0800-4157-897E-6106EB7076BB}" name="Colonne12223"/>
    <tableColumn id="12265" xr3:uid="{773CC95E-088F-41F2-9294-5436C90326B5}" name="Colonne12224"/>
    <tableColumn id="12266" xr3:uid="{5A7CE8A8-3B06-4B05-B7A3-046B7F87E217}" name="Colonne12225"/>
    <tableColumn id="12267" xr3:uid="{1C836213-53E0-4EF0-8D0F-6B454ADA3EA5}" name="Colonne12226"/>
    <tableColumn id="12268" xr3:uid="{E2867DFF-A270-4C04-92F4-7AE639C03B8D}" name="Colonne12227"/>
    <tableColumn id="12269" xr3:uid="{EAB3EFDA-AD35-4C65-BD0C-963C2B11070F}" name="Colonne12228"/>
    <tableColumn id="12270" xr3:uid="{7BA303F6-D09D-42E9-84A2-0834E5C87E5A}" name="Colonne12229"/>
    <tableColumn id="12271" xr3:uid="{41E6BA96-E40A-4D8A-8808-D4E829C65EE9}" name="Colonne12230"/>
    <tableColumn id="12272" xr3:uid="{76F16438-C755-4E80-8DE2-9B070608C2C1}" name="Colonne12231"/>
    <tableColumn id="12273" xr3:uid="{4C745ED6-702F-451E-8E64-E88DEF531537}" name="Colonne12232"/>
    <tableColumn id="12274" xr3:uid="{C55AAFCF-7DAE-4DAA-A29C-189D4586552D}" name="Colonne12233"/>
    <tableColumn id="12275" xr3:uid="{34BCD103-5109-4821-890A-7B673A5AA273}" name="Colonne12234"/>
    <tableColumn id="12276" xr3:uid="{31A8FAAB-421F-40E6-8011-DCB7F9F79F4B}" name="Colonne12235"/>
    <tableColumn id="12277" xr3:uid="{3EC35199-0E98-450C-B7D2-A8F45B3E19C0}" name="Colonne12236"/>
    <tableColumn id="12278" xr3:uid="{4D714D3A-D42E-406D-9362-8BEF877E94E3}" name="Colonne12237"/>
    <tableColumn id="12279" xr3:uid="{C8674729-4165-405D-947B-EF6367C58C61}" name="Colonne12238"/>
    <tableColumn id="12280" xr3:uid="{50954BE2-5AD5-4B63-B583-CF46E7DAACB1}" name="Colonne12239"/>
    <tableColumn id="12281" xr3:uid="{B3B38A43-0E96-48B9-B9DB-EB0629D85042}" name="Colonne12240"/>
    <tableColumn id="12282" xr3:uid="{4B900E9B-E7B4-4F93-9018-953AF8FF6B66}" name="Colonne12241"/>
    <tableColumn id="12283" xr3:uid="{42768FFE-DF80-49CF-B929-7D2C271D6C2D}" name="Colonne12242"/>
    <tableColumn id="12284" xr3:uid="{5EEA7148-C89E-4952-8D59-A62C2AE47074}" name="Colonne12243"/>
    <tableColumn id="12285" xr3:uid="{BFF6D271-C1EE-481B-8BD6-20E994CC174F}" name="Colonne12244"/>
    <tableColumn id="12286" xr3:uid="{C528F73F-7D9A-4CB7-BAA0-9759D5655140}" name="Colonne12245"/>
    <tableColumn id="12287" xr3:uid="{E0B6C619-3330-46ED-ACCB-C2973FA3F57A}" name="Colonne12246"/>
    <tableColumn id="12288" xr3:uid="{E56C047A-78EE-43F0-A5DE-B1A354989507}" name="Colonne12247"/>
    <tableColumn id="12289" xr3:uid="{10691006-2779-425B-9D9C-2B1D52AEB691}" name="Colonne12248"/>
    <tableColumn id="12290" xr3:uid="{B41BE0AF-CB75-4D48-A1E7-EB8A50D67E25}" name="Colonne12249"/>
    <tableColumn id="12291" xr3:uid="{0A8FC360-D373-4BB9-99C3-17EB2B3B78A6}" name="Colonne12250"/>
    <tableColumn id="12292" xr3:uid="{43F30CEC-A46D-41DA-B29D-23DCC879E085}" name="Colonne12251"/>
    <tableColumn id="12293" xr3:uid="{5E34E801-8A23-4EBC-BEFA-CF452D8E7D08}" name="Colonne12252"/>
    <tableColumn id="12294" xr3:uid="{A6A05AD0-F162-4034-AF5D-E0BAE55B42DE}" name="Colonne12253"/>
    <tableColumn id="12295" xr3:uid="{62A6277C-F8C5-4715-897F-BD01E48F3893}" name="Colonne12254"/>
    <tableColumn id="12296" xr3:uid="{0ECC372E-251F-48A6-9612-979E190E92A9}" name="Colonne12255"/>
    <tableColumn id="12297" xr3:uid="{319CD8E0-62CB-4380-93C6-351629E54924}" name="Colonne12256"/>
    <tableColumn id="12298" xr3:uid="{A2AFEC96-DE2C-47A8-A1AD-22E4AA55349A}" name="Colonne12257"/>
    <tableColumn id="12299" xr3:uid="{5CA29852-943C-4FE8-9FD2-BE33056DCC16}" name="Colonne12258"/>
    <tableColumn id="12300" xr3:uid="{545B9C06-B6AB-4127-873D-D932C1B9ACD8}" name="Colonne12259"/>
    <tableColumn id="12301" xr3:uid="{BA4782F1-90F0-4AC9-9437-B731E9BEB9F1}" name="Colonne12260"/>
    <tableColumn id="12302" xr3:uid="{71099106-134A-4A92-B7B0-0B11FC1A00F1}" name="Colonne12261"/>
    <tableColumn id="12303" xr3:uid="{530B496D-DD44-4057-9486-D20791C28528}" name="Colonne12262"/>
    <tableColumn id="12304" xr3:uid="{9F40188D-3636-4718-95FD-42CCC36EA663}" name="Colonne12263"/>
    <tableColumn id="12305" xr3:uid="{DA1F6E60-3B1D-4414-9916-F6D5C27AC84E}" name="Colonne12264"/>
    <tableColumn id="12306" xr3:uid="{561A4E51-5079-46B0-A867-D2111134F600}" name="Colonne12265"/>
    <tableColumn id="12307" xr3:uid="{1C51EB46-1958-40DC-9D50-0A5388547C63}" name="Colonne12266"/>
    <tableColumn id="12308" xr3:uid="{5A44E8B9-A4F8-44CB-B8BE-AAAFD4771FB7}" name="Colonne12267"/>
    <tableColumn id="12309" xr3:uid="{AD6EC034-AD7A-4F87-A367-1EC4C42AAB1C}" name="Colonne12268"/>
    <tableColumn id="12310" xr3:uid="{F88736F7-8375-4C87-9E46-73C60F589D3E}" name="Colonne12269"/>
    <tableColumn id="12311" xr3:uid="{887D2EC1-6C4A-4182-A8C0-469A1B63A882}" name="Colonne12270"/>
    <tableColumn id="12312" xr3:uid="{D22D1D29-21F8-45FC-AB15-70D649F3CD39}" name="Colonne12271"/>
    <tableColumn id="12313" xr3:uid="{92104E86-C301-451E-B123-24702632B786}" name="Colonne12272"/>
    <tableColumn id="12314" xr3:uid="{07942CA5-B850-41DC-B5A0-6648305A1BDF}" name="Colonne12273"/>
    <tableColumn id="12315" xr3:uid="{3110DDDC-2140-40AD-B151-ADCB5E73FA3E}" name="Colonne12274"/>
    <tableColumn id="12316" xr3:uid="{5ECFDD4C-879B-4D34-B9C1-0B2EAAF30256}" name="Colonne12275"/>
    <tableColumn id="12317" xr3:uid="{0DE054AD-F84F-46EF-9744-A1816FE58826}" name="Colonne12276"/>
    <tableColumn id="12318" xr3:uid="{34EA6B21-4C2A-4E46-B589-393F7FBACB0B}" name="Colonne12277"/>
    <tableColumn id="12319" xr3:uid="{3E074F1A-33D9-4AFB-B39C-83B49BB08190}" name="Colonne12278"/>
    <tableColumn id="12320" xr3:uid="{D3D103B4-0A9F-4058-BC3C-85A87BAD11B9}" name="Colonne12279"/>
    <tableColumn id="12321" xr3:uid="{5DFFEE79-F5BD-4400-B2E5-D9AF1DF29DCB}" name="Colonne12280"/>
    <tableColumn id="12322" xr3:uid="{4043CD76-8441-44B1-BAD8-9FAED6E572A1}" name="Colonne12281"/>
    <tableColumn id="12323" xr3:uid="{316DBB76-C768-4B37-9BD7-1139C231CD0E}" name="Colonne12282"/>
    <tableColumn id="12324" xr3:uid="{417FDD5B-8E10-4A2B-9045-C208FFA9CD71}" name="Colonne12283"/>
    <tableColumn id="12325" xr3:uid="{3A6A3783-3289-4C20-B0BE-CC318A8C3D05}" name="Colonne12284"/>
    <tableColumn id="12326" xr3:uid="{61F6CD88-751A-4136-AFC3-594B529595BD}" name="Colonne12285"/>
    <tableColumn id="12327" xr3:uid="{ACD2B964-94D9-47D9-B9B0-E673F56828AD}" name="Colonne12286"/>
    <tableColumn id="12328" xr3:uid="{D45C1D3F-A0B8-42E4-850F-80008CB2370D}" name="Colonne12287"/>
    <tableColumn id="12329" xr3:uid="{5F8A6E99-1574-47D8-98CB-1F0C34F81A20}" name="Colonne12288"/>
    <tableColumn id="12330" xr3:uid="{41CD00CD-6321-4DDB-9EAB-42FAB2C77735}" name="Colonne12289"/>
    <tableColumn id="12331" xr3:uid="{467707EB-B480-489F-8454-A242534D6EFF}" name="Colonne12290"/>
    <tableColumn id="12332" xr3:uid="{C309C939-E4A4-41CC-93BB-90DC1E9F8BFD}" name="Colonne12291"/>
    <tableColumn id="12333" xr3:uid="{71A6D27B-CD50-4D66-A71F-8AC3E94FB80D}" name="Colonne12292"/>
    <tableColumn id="12334" xr3:uid="{AB8764C5-6E81-48CE-94B6-93E74FCB3631}" name="Colonne12293"/>
    <tableColumn id="12335" xr3:uid="{18EACED8-F191-4A01-A77F-87174C32D0DC}" name="Colonne12294"/>
    <tableColumn id="12336" xr3:uid="{ED92C276-75DE-4990-9BDA-D162A99B0D16}" name="Colonne12295"/>
    <tableColumn id="12337" xr3:uid="{829B8F4A-F989-4314-9AB5-C2E2782D0E81}" name="Colonne12296"/>
    <tableColumn id="12338" xr3:uid="{2B391A51-612D-4ED1-9547-EE9ADD45E354}" name="Colonne12297"/>
    <tableColumn id="12339" xr3:uid="{3EB9CFC1-952B-42D6-B5E3-399C1C03C65B}" name="Colonne12298"/>
    <tableColumn id="12340" xr3:uid="{0D4BBF66-128E-45C1-8AB2-74063169AA55}" name="Colonne12299"/>
    <tableColumn id="12341" xr3:uid="{7AB31276-9E14-4BCB-9E10-DA21157A0EE0}" name="Colonne12300"/>
    <tableColumn id="12342" xr3:uid="{6A16DC90-A70C-423C-8E1C-59B1AE313BE5}" name="Colonne12301"/>
    <tableColumn id="12343" xr3:uid="{B8A8A6C1-9982-4562-B014-DDC202D7D86C}" name="Colonne12302"/>
    <tableColumn id="12344" xr3:uid="{88DFFEE9-D32D-4DFB-B8EF-86200316100A}" name="Colonne12303"/>
    <tableColumn id="12345" xr3:uid="{2BB92B42-D2D4-440F-A389-BF46AA8717D8}" name="Colonne12304"/>
    <tableColumn id="12346" xr3:uid="{51EEF91C-9F38-46DA-8616-55815C6DC39F}" name="Colonne12305"/>
    <tableColumn id="12347" xr3:uid="{061D7916-A605-4E89-B907-C6913408AE3B}" name="Colonne12306"/>
    <tableColumn id="12348" xr3:uid="{7820A262-0748-49EF-9D34-0857EFA28600}" name="Colonne12307"/>
    <tableColumn id="12349" xr3:uid="{F3EE5A03-7076-44E1-A14C-198F4EE98F1C}" name="Colonne12308"/>
    <tableColumn id="12350" xr3:uid="{E5838F81-7689-42A7-86F2-71E36AE615C6}" name="Colonne12309"/>
    <tableColumn id="12351" xr3:uid="{7FFB0364-ED26-4D3C-877C-D53682DE891A}" name="Colonne12310"/>
    <tableColumn id="12352" xr3:uid="{A116D879-0DDF-4DF5-B59A-6319B8912980}" name="Colonne12311"/>
    <tableColumn id="12353" xr3:uid="{435DD89C-3A46-42CD-901D-559620F5B0A9}" name="Colonne12312"/>
    <tableColumn id="12354" xr3:uid="{9BE20A15-5888-48B0-AF35-CCB86C4761DB}" name="Colonne12313"/>
    <tableColumn id="12355" xr3:uid="{E2F204E1-944F-4D97-A4A6-B41E2037E1B9}" name="Colonne12314"/>
    <tableColumn id="12356" xr3:uid="{4A2F331B-B93B-4224-9196-0A4D234FA91F}" name="Colonne12315"/>
    <tableColumn id="12357" xr3:uid="{51DF1339-68A9-4916-816A-1A3F51C89906}" name="Colonne12316"/>
    <tableColumn id="12358" xr3:uid="{C4D4FDFF-7889-49DD-9C2E-145613F9F862}" name="Colonne12317"/>
    <tableColumn id="12359" xr3:uid="{C2B0B93D-3AD8-4647-B654-11078D0E5B5A}" name="Colonne12318"/>
    <tableColumn id="12360" xr3:uid="{8AD05F95-9D44-4277-9B1B-E4885BC5DF66}" name="Colonne12319"/>
    <tableColumn id="12361" xr3:uid="{EC7C4392-0A13-4C4C-9772-FF13EF08B1E0}" name="Colonne12320"/>
    <tableColumn id="12362" xr3:uid="{6C6CBF6A-87EA-404E-9A24-AFF585F99039}" name="Colonne12321"/>
    <tableColumn id="12363" xr3:uid="{1A423264-0336-4A55-98F6-40268CF42A53}" name="Colonne12322"/>
    <tableColumn id="12364" xr3:uid="{C10D74B0-18E4-4CEB-8706-A6EF77922D46}" name="Colonne12323"/>
    <tableColumn id="12365" xr3:uid="{D618672B-797E-418E-99F2-AB837BB3CC19}" name="Colonne12324"/>
    <tableColumn id="12366" xr3:uid="{B3D67472-22E5-425C-A4A1-564C3ADA04F0}" name="Colonne12325"/>
    <tableColumn id="12367" xr3:uid="{315F618A-FC02-400C-998B-4515547ADFEF}" name="Colonne12326"/>
    <tableColumn id="12368" xr3:uid="{1D24AFCB-1503-4BD6-9C69-428AD2DFD279}" name="Colonne12327"/>
    <tableColumn id="12369" xr3:uid="{A7EC5BFE-66D7-4CB7-BD62-943358948B11}" name="Colonne12328"/>
    <tableColumn id="12370" xr3:uid="{43DDCD62-A8DF-457C-B0A5-A8AE4B1AFFB7}" name="Colonne12329"/>
    <tableColumn id="12371" xr3:uid="{C90D613B-AF71-4344-B000-ACFC897D001E}" name="Colonne12330"/>
    <tableColumn id="12372" xr3:uid="{C67F1D40-44A9-4734-A241-F837D48AD35B}" name="Colonne12331"/>
    <tableColumn id="12373" xr3:uid="{C34E44EC-3DD1-417A-A8E0-6E7675D39D2E}" name="Colonne12332"/>
    <tableColumn id="12374" xr3:uid="{8B5C42FD-4932-487A-98CF-6D0ACBCB411D}" name="Colonne12333"/>
    <tableColumn id="12375" xr3:uid="{DD2D16CA-F429-4409-90E1-E1B39ECF70FB}" name="Colonne12334"/>
    <tableColumn id="12376" xr3:uid="{13E325D2-C920-4791-B76B-1797073AD9E2}" name="Colonne12335"/>
    <tableColumn id="12377" xr3:uid="{5086A452-5EA1-421A-B62A-E446D52F7BFD}" name="Colonne12336"/>
    <tableColumn id="12378" xr3:uid="{D414B787-E79D-4A62-9760-39BA4155065F}" name="Colonne12337"/>
    <tableColumn id="12379" xr3:uid="{BA2EABE2-8698-42A9-B89E-D688756CD3C4}" name="Colonne12338"/>
    <tableColumn id="12380" xr3:uid="{D6EEBB81-16A7-41BC-B4F3-EA2A4FF02E6F}" name="Colonne12339"/>
    <tableColumn id="12381" xr3:uid="{381A31FE-F734-455D-9FBE-F2C3EE3844FC}" name="Colonne12340"/>
    <tableColumn id="12382" xr3:uid="{090A1223-07C5-47FA-915F-A8DEF4AEB99C}" name="Colonne12341"/>
    <tableColumn id="12383" xr3:uid="{D2561713-2FFE-4CA7-B9D5-7B0687EA3F2E}" name="Colonne12342"/>
    <tableColumn id="12384" xr3:uid="{5EB27DAE-3FD7-41F4-BA4A-2B61374749B1}" name="Colonne12343"/>
    <tableColumn id="12385" xr3:uid="{E945F109-D11C-4723-947F-5AEA3215E6B4}" name="Colonne12344"/>
    <tableColumn id="12386" xr3:uid="{F8D74810-F638-4E4A-AE29-A6EC28610E0B}" name="Colonne12345"/>
    <tableColumn id="12387" xr3:uid="{83CE58FB-EB94-4402-8FC6-F5806B56482D}" name="Colonne12346"/>
    <tableColumn id="12388" xr3:uid="{23F0303E-51B9-47DF-9AFD-AED76CCC6843}" name="Colonne12347"/>
    <tableColumn id="12389" xr3:uid="{531350B6-9955-4F32-A801-84B5C94898C6}" name="Colonne12348"/>
    <tableColumn id="12390" xr3:uid="{BEEB31DF-7132-48DB-BD04-EACB3ACA1A98}" name="Colonne12349"/>
    <tableColumn id="12391" xr3:uid="{34A907CF-8644-4CFD-A0AD-928EECFCD76D}" name="Colonne12350"/>
    <tableColumn id="12392" xr3:uid="{D6F0E92D-43D1-4B6A-9202-3E08B799FD7D}" name="Colonne12351"/>
    <tableColumn id="12393" xr3:uid="{F903D2FD-DC91-43AB-B976-31A0B9956FD3}" name="Colonne12352"/>
    <tableColumn id="12394" xr3:uid="{B544D5E2-98FB-4DB2-B074-3847EA10DB2D}" name="Colonne12353"/>
    <tableColumn id="12395" xr3:uid="{23E3CEF8-23D7-41BB-90C4-9B603845ABB3}" name="Colonne12354"/>
    <tableColumn id="12396" xr3:uid="{84442DF2-0561-4720-AC1E-D90B0BE9AC30}" name="Colonne12355"/>
    <tableColumn id="12397" xr3:uid="{D290C93F-7E1A-480D-8FB5-E163F54D3879}" name="Colonne12356"/>
    <tableColumn id="12398" xr3:uid="{2CAA1819-2A98-4079-9F6F-64ACED5B3C4B}" name="Colonne12357"/>
    <tableColumn id="12399" xr3:uid="{1D89C2EE-0C7D-43C5-8DC1-47002B2D18AA}" name="Colonne12358"/>
    <tableColumn id="12400" xr3:uid="{130D4DC4-80FE-4A85-B569-C34C1335DEEC}" name="Colonne12359"/>
    <tableColumn id="12401" xr3:uid="{C63D1C68-566C-4973-BB91-75EA8AD61EE0}" name="Colonne12360"/>
    <tableColumn id="12402" xr3:uid="{B8B2A8C1-8184-46BF-B6BA-AD5B6DFD703C}" name="Colonne12361"/>
    <tableColumn id="12403" xr3:uid="{431745C4-4A99-4972-A3CB-C39E8E18C754}" name="Colonne12362"/>
    <tableColumn id="12404" xr3:uid="{114EE79C-2237-4B04-8B97-A2CB5A232EB5}" name="Colonne12363"/>
    <tableColumn id="12405" xr3:uid="{90436E44-C8BD-4042-8E1E-31D29E544F20}" name="Colonne12364"/>
    <tableColumn id="12406" xr3:uid="{D22FCC45-B6C2-494B-BAAA-11888F0C4F36}" name="Colonne12365"/>
    <tableColumn id="12407" xr3:uid="{BEFFD457-9AAB-4073-88D5-0252F3E17BEF}" name="Colonne12366"/>
    <tableColumn id="12408" xr3:uid="{9424ADEC-4429-4A61-8FD2-28A164E8C9DC}" name="Colonne12367"/>
    <tableColumn id="12409" xr3:uid="{C42D62AA-CD61-4D10-9CCA-7E214EE1C4AC}" name="Colonne12368"/>
    <tableColumn id="12410" xr3:uid="{6A73C160-57A2-4BE7-A082-47581D231E6D}" name="Colonne12369"/>
    <tableColumn id="12411" xr3:uid="{FF5C1083-6623-4D16-826C-9369CB70219F}" name="Colonne12370"/>
    <tableColumn id="12412" xr3:uid="{6C905875-CD54-4610-8155-25E99EF8D496}" name="Colonne12371"/>
    <tableColumn id="12413" xr3:uid="{E296B15E-DC73-42CC-A46E-0F5C8696CE28}" name="Colonne12372"/>
    <tableColumn id="12414" xr3:uid="{92ABDE8D-871A-4446-B23C-41F11F44C94B}" name="Colonne12373"/>
    <tableColumn id="12415" xr3:uid="{84C8CE5F-E05D-43F3-89B5-98E3452BCF98}" name="Colonne12374"/>
    <tableColumn id="12416" xr3:uid="{5D6CE18D-A82D-42C3-A412-5C95431D79F3}" name="Colonne12375"/>
    <tableColumn id="12417" xr3:uid="{F636E0A1-4D8A-4000-B575-412B3640963D}" name="Colonne12376"/>
    <tableColumn id="12418" xr3:uid="{2A8BCD95-4650-4DC1-94A1-C8D7D0C32140}" name="Colonne12377"/>
    <tableColumn id="12419" xr3:uid="{6D6664C3-7610-45D8-8399-5108CF42D1B7}" name="Colonne12378"/>
    <tableColumn id="12420" xr3:uid="{B264C02A-57D4-47CD-9C64-0AAF16BDB869}" name="Colonne12379"/>
    <tableColumn id="12421" xr3:uid="{4FA1E964-00FF-4269-B5D0-9109C405EAF1}" name="Colonne12380"/>
    <tableColumn id="12422" xr3:uid="{0EA8BBBF-5D52-4F72-B869-B31B8D366F7C}" name="Colonne12381"/>
    <tableColumn id="12423" xr3:uid="{23A6ECC9-86ED-4AFD-838E-F29DCCC3CA33}" name="Colonne12382"/>
    <tableColumn id="12424" xr3:uid="{9D38E10F-514C-4F15-98B1-BC8EEAF3001A}" name="Colonne12383"/>
    <tableColumn id="12425" xr3:uid="{2E177693-D84B-44B2-B1B7-59D4233A0952}" name="Colonne12384"/>
    <tableColumn id="12426" xr3:uid="{301B9AD7-69DC-46F7-87EA-78F63C6248B5}" name="Colonne12385"/>
    <tableColumn id="12427" xr3:uid="{E3630E22-3F6F-4A15-8F2F-7292A7D33970}" name="Colonne12386"/>
    <tableColumn id="12428" xr3:uid="{C6AF0847-B181-4291-B76D-3435B438C95F}" name="Colonne12387"/>
    <tableColumn id="12429" xr3:uid="{08E4D7D7-E434-4A41-A3D8-1056FC979B25}" name="Colonne12388"/>
    <tableColumn id="12430" xr3:uid="{7F81CBD1-6D13-4458-8F51-1BECBAD22C0B}" name="Colonne12389"/>
    <tableColumn id="12431" xr3:uid="{A918145A-36E9-4A77-8468-C5B7A5E54632}" name="Colonne12390"/>
    <tableColumn id="12432" xr3:uid="{1F3191C0-2F2C-4E58-ABDA-4ADB64F2DA30}" name="Colonne12391"/>
    <tableColumn id="12433" xr3:uid="{31E8B56D-1F9D-4905-B3AF-EB2E7A7C6BF6}" name="Colonne12392"/>
    <tableColumn id="12434" xr3:uid="{137928AB-101F-4EF4-A0FC-EDBE15D2C1F1}" name="Colonne12393"/>
    <tableColumn id="12435" xr3:uid="{008377B5-EF36-435D-AC8F-0C8795EAE05C}" name="Colonne12394"/>
    <tableColumn id="12436" xr3:uid="{58F042C3-D7C7-49CA-84AA-979257B29760}" name="Colonne12395"/>
    <tableColumn id="12437" xr3:uid="{34EB09E3-48C8-47F0-8CA9-EA978845E0BA}" name="Colonne12396"/>
    <tableColumn id="12438" xr3:uid="{DE64D9E3-0792-4013-B5BD-DDC9F5CFD8F9}" name="Colonne12397"/>
    <tableColumn id="12439" xr3:uid="{BFDB115C-B486-44AA-A112-B74E048F9D2E}" name="Colonne12398"/>
    <tableColumn id="12440" xr3:uid="{92497979-C916-4815-80DE-956CB9159A8B}" name="Colonne12399"/>
    <tableColumn id="12441" xr3:uid="{67364B20-8F16-4226-BE31-199DF9E8AC08}" name="Colonne12400"/>
    <tableColumn id="12442" xr3:uid="{F43359AF-A703-40A4-9F38-B44550DEA196}" name="Colonne12401"/>
    <tableColumn id="12443" xr3:uid="{393D7479-DB8B-4CAF-9C2E-90848C28E200}" name="Colonne12402"/>
    <tableColumn id="12444" xr3:uid="{5764416C-B6C8-429E-88D7-0FC79F4A1E3A}" name="Colonne12403"/>
    <tableColumn id="12445" xr3:uid="{7B693791-18AE-4E98-910C-04C91ED5FE29}" name="Colonne12404"/>
    <tableColumn id="12446" xr3:uid="{D74D4395-7C78-4879-9ED5-8C318332C965}" name="Colonne12405"/>
    <tableColumn id="12447" xr3:uid="{798DF88F-A5CB-446A-BE2B-E192F023DF71}" name="Colonne12406"/>
    <tableColumn id="12448" xr3:uid="{056A9FD7-9E76-4D84-982F-39A7A719105C}" name="Colonne12407"/>
    <tableColumn id="12449" xr3:uid="{91B0B2CB-ED07-4B2E-8B83-7B8E2A8061D2}" name="Colonne12408"/>
    <tableColumn id="12450" xr3:uid="{8536D7BF-A2FE-48C1-B8D5-90474D5FC33C}" name="Colonne12409"/>
    <tableColumn id="12451" xr3:uid="{8BA1EE6E-7F11-4938-81EF-B81A78A005C8}" name="Colonne12410"/>
    <tableColumn id="12452" xr3:uid="{EA749292-8EFE-4D09-A620-D3177D8A3D33}" name="Colonne12411"/>
    <tableColumn id="12453" xr3:uid="{134039A8-3247-40C9-B090-DC0DB2A95D27}" name="Colonne12412"/>
    <tableColumn id="12454" xr3:uid="{5AD5F5E8-5603-44DB-8C5A-6EF0E90195B9}" name="Colonne12413"/>
    <tableColumn id="12455" xr3:uid="{6222ABE4-25D9-4DB3-ACED-CE18339F464B}" name="Colonne12414"/>
    <tableColumn id="12456" xr3:uid="{0B818144-2FF8-4F1A-BB70-959718351BDD}" name="Colonne12415"/>
    <tableColumn id="12457" xr3:uid="{97CD32FD-1EFF-45FB-88EB-0EE24CFAB90F}" name="Colonne12416"/>
    <tableColumn id="12458" xr3:uid="{DFF2C908-CC06-404C-BB4F-97A3FA7930AF}" name="Colonne12417"/>
    <tableColumn id="12459" xr3:uid="{FABA3CC4-91C4-4C74-91A2-195AE2BB0D01}" name="Colonne12418"/>
    <tableColumn id="12460" xr3:uid="{AD825201-5EE2-4419-A272-083B06B3A018}" name="Colonne12419"/>
    <tableColumn id="12461" xr3:uid="{31B1AC3C-7788-4D28-B92C-F76B32CB0CFD}" name="Colonne12420"/>
    <tableColumn id="12462" xr3:uid="{64091492-CDCB-4721-9CED-E7257B4C7231}" name="Colonne12421"/>
    <tableColumn id="12463" xr3:uid="{F411C156-88DF-4ADA-B6D3-AB9E7835687E}" name="Colonne12422"/>
    <tableColumn id="12464" xr3:uid="{E0B525EF-7E33-46F2-BF40-C0ECD9BBF811}" name="Colonne12423"/>
    <tableColumn id="12465" xr3:uid="{F4CA219A-A563-491F-A209-CA163235AB28}" name="Colonne12424"/>
    <tableColumn id="12466" xr3:uid="{D89F8517-FB70-45B3-8944-EE90B75DB5C9}" name="Colonne12425"/>
    <tableColumn id="12467" xr3:uid="{8E884332-6808-43E5-B276-96A14534B8CD}" name="Colonne12426"/>
    <tableColumn id="12468" xr3:uid="{EE1B49A9-7DDE-47CE-B261-BE5A8462FB0D}" name="Colonne12427"/>
    <tableColumn id="12469" xr3:uid="{0FF32073-4C26-452B-8C6E-F4090B582A8A}" name="Colonne12428"/>
    <tableColumn id="12470" xr3:uid="{57952008-B3D4-4C2D-BA72-1B7878EA5EFC}" name="Colonne12429"/>
    <tableColumn id="12471" xr3:uid="{35795124-C553-479F-A143-6E6CE53AE0C2}" name="Colonne12430"/>
    <tableColumn id="12472" xr3:uid="{2C0A1245-B6DC-4F75-826B-A47F0212D366}" name="Colonne12431"/>
    <tableColumn id="12473" xr3:uid="{4AF3612A-3555-4FBD-B4E7-D82709D59611}" name="Colonne12432"/>
    <tableColumn id="12474" xr3:uid="{014DC161-9733-45B0-9462-93D1B82787AA}" name="Colonne12433"/>
    <tableColumn id="12475" xr3:uid="{6F9C7C5C-4277-4152-8BD3-A8A91F8DD1C8}" name="Colonne12434"/>
    <tableColumn id="12476" xr3:uid="{146F57BE-F199-480D-8755-BBC105003E0B}" name="Colonne12435"/>
    <tableColumn id="12477" xr3:uid="{4F602BB3-9AB0-4BCC-85F8-EC09B92E9677}" name="Colonne12436"/>
    <tableColumn id="12478" xr3:uid="{A197C29D-490B-489C-BB6F-597DD4933A55}" name="Colonne12437"/>
    <tableColumn id="12479" xr3:uid="{A43992C0-60C7-4AC8-B565-E23F0DE8782D}" name="Colonne12438"/>
    <tableColumn id="12480" xr3:uid="{328D17D9-9189-4369-8D4B-EB781DD3ACDE}" name="Colonne12439"/>
    <tableColumn id="12481" xr3:uid="{D42AA433-7F30-4B71-ACEC-57E170DBACF4}" name="Colonne12440"/>
    <tableColumn id="12482" xr3:uid="{874A3412-CC5B-4CBA-B881-03A40BAC9F23}" name="Colonne12441"/>
    <tableColumn id="12483" xr3:uid="{EF9B834B-0D72-42B7-9C51-D1E2B941BA0B}" name="Colonne12442"/>
    <tableColumn id="12484" xr3:uid="{38DD2D64-B4F5-4F4A-9E69-DF87838CE875}" name="Colonne12443"/>
    <tableColumn id="12485" xr3:uid="{AC44BC78-ABBE-4E2E-BBF1-37FFDB14BB3C}" name="Colonne12444"/>
    <tableColumn id="12486" xr3:uid="{2D7B64BC-3A5B-4E55-A264-DB3386E06436}" name="Colonne12445"/>
    <tableColumn id="12487" xr3:uid="{BB3BF583-6221-4BEF-9C06-56732F62D882}" name="Colonne12446"/>
    <tableColumn id="12488" xr3:uid="{59938065-6757-4BAA-BE8A-E00E612A95F4}" name="Colonne12447"/>
    <tableColumn id="12489" xr3:uid="{8275B010-05C4-4FDF-8BD6-CAF2016F97D3}" name="Colonne12448"/>
    <tableColumn id="12490" xr3:uid="{27FD87EF-662C-4BF4-AD69-12D7EB7DD645}" name="Colonne12449"/>
    <tableColumn id="12491" xr3:uid="{3D3FBB8C-1FC3-4A46-82B5-C74E81D567F0}" name="Colonne12450"/>
    <tableColumn id="12492" xr3:uid="{6F7A7464-E43E-4EFC-A873-B71BD466203A}" name="Colonne12451"/>
    <tableColumn id="12493" xr3:uid="{A8CF742B-D979-4663-B9E7-7C8EA8266A1F}" name="Colonne12452"/>
    <tableColumn id="12494" xr3:uid="{9ED8D0C5-DB7B-4ECE-ABDF-E9FC63077C5C}" name="Colonne12453"/>
    <tableColumn id="12495" xr3:uid="{A7AB210F-24AA-4A38-8058-B6F4F11AFFAC}" name="Colonne12454"/>
    <tableColumn id="12496" xr3:uid="{6AF52B21-A9EF-41C6-B840-C71FF2F77048}" name="Colonne12455"/>
    <tableColumn id="12497" xr3:uid="{44D29C2A-BBB5-4EB7-8A32-82DF598FCB92}" name="Colonne12456"/>
    <tableColumn id="12498" xr3:uid="{6150AFB1-34C3-4681-9F43-A4ED26F9CAC9}" name="Colonne12457"/>
    <tableColumn id="12499" xr3:uid="{F877B0E5-824A-4BE6-9B4F-5557FA682F23}" name="Colonne12458"/>
    <tableColumn id="12500" xr3:uid="{0C8EDDC4-739D-40F2-9452-A99CC6CE7D11}" name="Colonne12459"/>
    <tableColumn id="12501" xr3:uid="{FF707BAD-65A2-4A52-8B73-1EB7C2DD3A03}" name="Colonne12460"/>
    <tableColumn id="12502" xr3:uid="{88F47EE4-7ACF-4A3C-8E46-2998724F07C2}" name="Colonne12461"/>
    <tableColumn id="12503" xr3:uid="{0492CAE2-D401-433D-80D9-35BA4377976C}" name="Colonne12462"/>
    <tableColumn id="12504" xr3:uid="{C64C2D16-DD99-4AD9-9119-9D4944A0E192}" name="Colonne12463"/>
    <tableColumn id="12505" xr3:uid="{9DC92A69-D8C2-44ED-86BA-4BE3F1B7164D}" name="Colonne12464"/>
    <tableColumn id="12506" xr3:uid="{FFBEE98E-AF5E-4D39-95E0-E0FFA54FE825}" name="Colonne12465"/>
    <tableColumn id="12507" xr3:uid="{234E2666-D927-4991-A9B1-4CDD4D1200BF}" name="Colonne12466"/>
    <tableColumn id="12508" xr3:uid="{0BA4D882-1611-4D2D-9C53-E5F239A42CE8}" name="Colonne12467"/>
    <tableColumn id="12509" xr3:uid="{0C0FFFEF-D8E8-4217-B792-A4418315162C}" name="Colonne12468"/>
    <tableColumn id="12510" xr3:uid="{EDA9EB4C-EE0E-42E4-9C24-A6DE9379DC0C}" name="Colonne12469"/>
    <tableColumn id="12511" xr3:uid="{A198496C-AD69-404D-8B03-29235DC2E0FA}" name="Colonne12470"/>
    <tableColumn id="12512" xr3:uid="{EE607ABC-890D-4A34-ACCB-A9B4373B8E8A}" name="Colonne12471"/>
    <tableColumn id="12513" xr3:uid="{C1F82DEC-C99D-4351-BAB7-96FBC0A4D01A}" name="Colonne12472"/>
    <tableColumn id="12514" xr3:uid="{8E5411DE-35C7-4877-A714-27D630E8B745}" name="Colonne12473"/>
    <tableColumn id="12515" xr3:uid="{A2F3007E-2032-44C1-887B-79F0B054DD9D}" name="Colonne12474"/>
    <tableColumn id="12516" xr3:uid="{F50AFFDE-AC64-4488-956B-680A7F611582}" name="Colonne12475"/>
    <tableColumn id="12517" xr3:uid="{9011BB68-6772-49D4-9F6E-A90DAFD3800A}" name="Colonne12476"/>
    <tableColumn id="12518" xr3:uid="{EE412FE5-3C75-480E-B392-FA6A52D7AE38}" name="Colonne12477"/>
    <tableColumn id="12519" xr3:uid="{858EF73B-A48B-46CE-91EC-8A9F029925C9}" name="Colonne12478"/>
    <tableColumn id="12520" xr3:uid="{40E8144C-40A2-4C20-9169-4CD0600CF219}" name="Colonne12479"/>
    <tableColumn id="12521" xr3:uid="{8D0F485D-5BEC-4882-9A6F-A15E95A935E3}" name="Colonne12480"/>
    <tableColumn id="12522" xr3:uid="{A5B78C76-5D7F-43DC-95F2-03D2F80DE4EE}" name="Colonne12481"/>
    <tableColumn id="12523" xr3:uid="{D80F3A9D-CDA8-42D2-B12B-63F5C4941CD0}" name="Colonne12482"/>
    <tableColumn id="12524" xr3:uid="{4CB2B787-7CD3-416D-AF4D-15DAF39184EA}" name="Colonne12483"/>
    <tableColumn id="12525" xr3:uid="{A40931EB-EE5A-4D0A-8D2A-0BC5A181BF12}" name="Colonne12484"/>
    <tableColumn id="12526" xr3:uid="{DDE43695-EE4B-444A-AFA0-8104E2354D01}" name="Colonne12485"/>
    <tableColumn id="12527" xr3:uid="{658FBF5B-2761-4E54-A4E7-AC86C9A4097E}" name="Colonne12486"/>
    <tableColumn id="12528" xr3:uid="{DF6CC81C-6F32-434F-ABD6-4DAFEF142CFC}" name="Colonne12487"/>
    <tableColumn id="12529" xr3:uid="{BED1073E-0464-44DB-8DD8-0D2FDB497B8D}" name="Colonne12488"/>
    <tableColumn id="12530" xr3:uid="{38864A0D-810C-4AAD-BD5C-25F5644D4D50}" name="Colonne12489"/>
    <tableColumn id="12531" xr3:uid="{60727334-2FFC-458C-A283-667EDBAAE8A9}" name="Colonne12490"/>
    <tableColumn id="12532" xr3:uid="{E06579E5-733F-4B9A-A09C-39D721BE2B32}" name="Colonne12491"/>
    <tableColumn id="12533" xr3:uid="{2C0DC1BB-9A90-46D0-B441-E3973270CFA2}" name="Colonne12492"/>
    <tableColumn id="12534" xr3:uid="{AA128ED7-DC86-46F7-AA81-1902F6F42D6F}" name="Colonne12493"/>
    <tableColumn id="12535" xr3:uid="{A5941ED8-947F-4F09-B704-B94310BA8598}" name="Colonne12494"/>
    <tableColumn id="12536" xr3:uid="{B817782A-B302-46FB-82E6-B29973C9CE6B}" name="Colonne12495"/>
    <tableColumn id="12537" xr3:uid="{FDAA6989-3771-4A23-B75F-FEE9ECCA80C7}" name="Colonne12496"/>
    <tableColumn id="12538" xr3:uid="{57151406-34CA-4347-879F-9F15B2B6C62B}" name="Colonne12497"/>
    <tableColumn id="12539" xr3:uid="{DA669E03-6012-4854-B05F-08C8C71139E5}" name="Colonne12498"/>
    <tableColumn id="12540" xr3:uid="{8B7CF6A8-DF9B-47C0-985E-D505265AF9B2}" name="Colonne12499"/>
    <tableColumn id="12541" xr3:uid="{BC3210AB-6A37-4679-BAD7-2248C5113949}" name="Colonne12500"/>
    <tableColumn id="12542" xr3:uid="{BE6C8B62-7756-43AF-8300-A5B030CB3796}" name="Colonne12501"/>
    <tableColumn id="12543" xr3:uid="{B01FF19B-7C5D-4A23-BEA1-978A9F51D48F}" name="Colonne12502"/>
    <tableColumn id="12544" xr3:uid="{57831A25-658D-47F7-95B1-A600D0193C84}" name="Colonne12503"/>
    <tableColumn id="12545" xr3:uid="{7BE69FDA-9806-467E-B14D-90427592C3A0}" name="Colonne12504"/>
    <tableColumn id="12546" xr3:uid="{0E9026F9-077B-48F2-8AC9-EB257611311A}" name="Colonne12505"/>
    <tableColumn id="12547" xr3:uid="{85450216-D311-4D77-9091-4D963C2E38FD}" name="Colonne12506"/>
    <tableColumn id="12548" xr3:uid="{94D9AFA2-8EB6-4CFC-BE05-04219CD7456C}" name="Colonne12507"/>
    <tableColumn id="12549" xr3:uid="{9514B883-E3F3-4D3B-8EAE-71F8CF2B3EC0}" name="Colonne12508"/>
    <tableColumn id="12550" xr3:uid="{095CDF05-4042-4BF2-A8D8-ACC75DCA869F}" name="Colonne12509"/>
    <tableColumn id="12551" xr3:uid="{EBD2C09A-057A-4A4E-861A-1476F18F444A}" name="Colonne12510"/>
    <tableColumn id="12552" xr3:uid="{9C4F9A29-2FDE-402D-B56C-9E46D3CD201C}" name="Colonne12511"/>
    <tableColumn id="12553" xr3:uid="{C228E46C-2730-417D-96DC-94956E1CE1A3}" name="Colonne12512"/>
    <tableColumn id="12554" xr3:uid="{98D047FA-956B-4845-97BB-BD4E3B6E64BA}" name="Colonne12513"/>
    <tableColumn id="12555" xr3:uid="{2918D5F5-3D37-4DBE-918F-C9C54D3ECB46}" name="Colonne12514"/>
    <tableColumn id="12556" xr3:uid="{9BF193A7-F69B-4848-AC51-3CA2B0E79F64}" name="Colonne12515"/>
    <tableColumn id="12557" xr3:uid="{1972C4CA-DDBC-4308-8145-74B259A6F7C1}" name="Colonne12516"/>
    <tableColumn id="12558" xr3:uid="{FC0C009C-B9D1-47D2-AA26-6B10485D6A41}" name="Colonne12517"/>
    <tableColumn id="12559" xr3:uid="{C0DB4CC4-CABD-48E5-9497-F0620E9A4577}" name="Colonne12518"/>
    <tableColumn id="12560" xr3:uid="{19558755-81F4-4577-9F67-A522F129267A}" name="Colonne12519"/>
    <tableColumn id="12561" xr3:uid="{803DE23C-25B1-424F-A3BA-F654054BEE29}" name="Colonne12520"/>
    <tableColumn id="12562" xr3:uid="{764C1677-0DBF-41A1-8B2F-B6E271F71C6A}" name="Colonne12521"/>
    <tableColumn id="12563" xr3:uid="{F492E0C4-F42C-4109-90B2-03ECB1AC2256}" name="Colonne12522"/>
    <tableColumn id="12564" xr3:uid="{B6A041FE-7997-44C2-8140-E53EE0891D39}" name="Colonne12523"/>
    <tableColumn id="12565" xr3:uid="{AA330AF8-5A96-47A5-8FF7-77C43518DF69}" name="Colonne12524"/>
    <tableColumn id="12566" xr3:uid="{0541E709-019E-4C70-8790-7D40139D7958}" name="Colonne12525"/>
    <tableColumn id="12567" xr3:uid="{20393989-0ED6-4546-9449-1EF309E9DF4C}" name="Colonne12526"/>
    <tableColumn id="12568" xr3:uid="{AC72E268-E8DC-411B-8050-F7C53D48FF89}" name="Colonne12527"/>
    <tableColumn id="12569" xr3:uid="{C8DFEE64-EBB0-4834-8052-35BA459F37A7}" name="Colonne12528"/>
    <tableColumn id="12570" xr3:uid="{497F60D4-7DA1-4AAB-AEFE-13208FC3D36F}" name="Colonne12529"/>
    <tableColumn id="12571" xr3:uid="{F07C40D8-DED7-41E0-A74E-53449AB2CBDA}" name="Colonne12530"/>
    <tableColumn id="12572" xr3:uid="{9D241F1C-28BA-4DF6-91D8-01A7DEFDCFD6}" name="Colonne12531"/>
    <tableColumn id="12573" xr3:uid="{54371C53-A811-4EC2-AD79-E73A8724B574}" name="Colonne12532"/>
    <tableColumn id="12574" xr3:uid="{FA77A716-6E54-4E2F-849F-C0DA53A63399}" name="Colonne12533"/>
    <tableColumn id="12575" xr3:uid="{17C71C1C-C44B-481E-818C-49AEEFBA1EE4}" name="Colonne12534"/>
    <tableColumn id="12576" xr3:uid="{70B85DA2-85B9-466D-9902-0C319D47F64B}" name="Colonne12535"/>
    <tableColumn id="12577" xr3:uid="{9481AA00-C084-4B64-AA52-49199E96DDE9}" name="Colonne12536"/>
    <tableColumn id="12578" xr3:uid="{CEA27D7B-BCAE-46D3-AC7F-4DB72651A952}" name="Colonne12537"/>
    <tableColumn id="12579" xr3:uid="{F771DF44-F95A-4F16-8E0E-D7BB4D822D2C}" name="Colonne12538"/>
    <tableColumn id="12580" xr3:uid="{9A052C3F-F60D-4F51-B84A-01C1422F8826}" name="Colonne12539"/>
    <tableColumn id="12581" xr3:uid="{B283D647-E358-482C-8529-221D08A83783}" name="Colonne12540"/>
    <tableColumn id="12582" xr3:uid="{70BD6037-5779-4566-A4AA-D80501154D60}" name="Colonne12541"/>
    <tableColumn id="12583" xr3:uid="{B0D8AF90-80EC-4FCA-81C4-0CE5B9923716}" name="Colonne12542"/>
    <tableColumn id="12584" xr3:uid="{F088483F-E83A-4B42-AA81-487E0D1013E7}" name="Colonne12543"/>
    <tableColumn id="12585" xr3:uid="{B00C7BCF-7415-4A7C-8403-B923792D4BC7}" name="Colonne12544"/>
    <tableColumn id="12586" xr3:uid="{A939BE9A-0281-46D8-997F-666A5571CC91}" name="Colonne12545"/>
    <tableColumn id="12587" xr3:uid="{E7759CD1-407F-4E65-B6B0-3F70AB608D30}" name="Colonne12546"/>
    <tableColumn id="12588" xr3:uid="{28CB1253-4796-488E-B750-EF21A80A2B0B}" name="Colonne12547"/>
    <tableColumn id="12589" xr3:uid="{E6A8A73A-ADD7-4F81-A500-2EE432C71FD3}" name="Colonne12548"/>
    <tableColumn id="12590" xr3:uid="{F3580B6C-510E-4C2A-92FB-FA25C635984D}" name="Colonne12549"/>
    <tableColumn id="12591" xr3:uid="{F04E1332-3B35-41B6-825B-977EDEB59D36}" name="Colonne12550"/>
    <tableColumn id="12592" xr3:uid="{A6C397D4-DE91-4D36-BC54-D3040374DA10}" name="Colonne12551"/>
    <tableColumn id="12593" xr3:uid="{2F0B43B8-99B5-4ECF-B9FA-546C1165C752}" name="Colonne12552"/>
    <tableColumn id="12594" xr3:uid="{01FD0BA6-F3D2-4879-A9F8-7AEFCF0E63A3}" name="Colonne12553"/>
    <tableColumn id="12595" xr3:uid="{0BDF04E2-778D-4EB5-A23F-D29BB9E769A8}" name="Colonne12554"/>
    <tableColumn id="12596" xr3:uid="{C02C6E7D-B335-44BA-BF4C-94F48BE62362}" name="Colonne12555"/>
    <tableColumn id="12597" xr3:uid="{5F9F2D4F-BC62-40A9-8356-C010FF6D46C9}" name="Colonne12556"/>
    <tableColumn id="12598" xr3:uid="{FEBCCD4A-570A-4187-8268-7C465D62C491}" name="Colonne12557"/>
    <tableColumn id="12599" xr3:uid="{F8BBFB58-9B69-4759-9CBC-966812B25EE2}" name="Colonne12558"/>
    <tableColumn id="12600" xr3:uid="{EF7F5693-75AC-4571-986E-1B1D26D33C47}" name="Colonne12559"/>
    <tableColumn id="12601" xr3:uid="{E5689A34-3232-47EE-B519-06579B6B26C0}" name="Colonne12560"/>
    <tableColumn id="12602" xr3:uid="{A8C891B5-F4D1-4BCD-92ED-19E445E6D981}" name="Colonne12561"/>
    <tableColumn id="12603" xr3:uid="{5F0A5B2F-E4DD-4D67-9B74-105070FF9B27}" name="Colonne12562"/>
    <tableColumn id="12604" xr3:uid="{951306C0-6378-4D22-9D80-989413CB8810}" name="Colonne12563"/>
    <tableColumn id="12605" xr3:uid="{CC018530-7AD8-4CBD-A1E9-A86DE435C8CD}" name="Colonne12564"/>
    <tableColumn id="12606" xr3:uid="{D3A9B598-B0FC-4773-ABF8-4EDE74537975}" name="Colonne12565"/>
    <tableColumn id="12607" xr3:uid="{BD53E34F-95F3-47BF-97E0-0A3DE69004C9}" name="Colonne12566"/>
    <tableColumn id="12608" xr3:uid="{19BDE362-6AC0-49C3-B90B-5B5F83AD9BDB}" name="Colonne12567"/>
    <tableColumn id="12609" xr3:uid="{07E9A3EC-2BE7-46A8-888A-EF2A05A95D4C}" name="Colonne12568"/>
    <tableColumn id="12610" xr3:uid="{C07835E0-82DD-41D8-9260-1216F2EEF4B5}" name="Colonne12569"/>
    <tableColumn id="12611" xr3:uid="{395D5822-21E7-4E53-9A8C-AAD80982037D}" name="Colonne12570"/>
    <tableColumn id="12612" xr3:uid="{C89D7241-9C8A-43BF-ACAA-4801065BF70D}" name="Colonne12571"/>
    <tableColumn id="12613" xr3:uid="{95EACF12-6842-4410-B101-E4DDDF03B7CC}" name="Colonne12572"/>
    <tableColumn id="12614" xr3:uid="{F085A7C0-3C8B-481D-9714-DCAE7A749C42}" name="Colonne12573"/>
    <tableColumn id="12615" xr3:uid="{7A2B23E8-D600-4DE8-B848-D035D22B02B8}" name="Colonne12574"/>
    <tableColumn id="12616" xr3:uid="{BE33D966-5868-40D5-ADB0-32FD22F4D343}" name="Colonne12575"/>
    <tableColumn id="12617" xr3:uid="{ADF7EABC-FA58-4E9B-9D87-75BC0EEFC9E3}" name="Colonne12576"/>
    <tableColumn id="12618" xr3:uid="{02829C72-326A-4993-A132-EC0F6A9FE3FC}" name="Colonne12577"/>
    <tableColumn id="12619" xr3:uid="{D27152DA-20D2-4CD1-A851-E761AE609119}" name="Colonne12578"/>
    <tableColumn id="12620" xr3:uid="{6F5A2FA4-3250-4007-B5E1-0358631D50A4}" name="Colonne12579"/>
    <tableColumn id="12621" xr3:uid="{D7CC9183-FEB1-4DF8-A481-17F8F9A46992}" name="Colonne12580"/>
    <tableColumn id="12622" xr3:uid="{B18818F8-7B8F-43CC-8736-D677F70A4586}" name="Colonne12581"/>
    <tableColumn id="12623" xr3:uid="{2D7618E3-9A6A-41D8-BBD3-CE46012EE0CB}" name="Colonne12582"/>
    <tableColumn id="12624" xr3:uid="{471412D5-9EEF-4B5A-BD32-8C3D34E9E3FE}" name="Colonne12583"/>
    <tableColumn id="12625" xr3:uid="{57FBEB8C-9A77-4D07-9A5D-AA04DA503D95}" name="Colonne12584"/>
    <tableColumn id="12626" xr3:uid="{231DE957-A3B2-427A-99A2-9DA27F0CBC48}" name="Colonne12585"/>
    <tableColumn id="12627" xr3:uid="{74E76AD3-99B2-4137-AF37-3A37331C7809}" name="Colonne12586"/>
    <tableColumn id="12628" xr3:uid="{17F6A1C3-1E45-40D7-9E66-6C05DABAC743}" name="Colonne12587"/>
    <tableColumn id="12629" xr3:uid="{AB938F79-FEBF-42A0-9502-558291F6F7BD}" name="Colonne12588"/>
    <tableColumn id="12630" xr3:uid="{2538DCAA-CD18-441A-9BC0-D1E8F5B868CC}" name="Colonne12589"/>
    <tableColumn id="12631" xr3:uid="{836EF95A-9FC6-49DB-818D-2CBAEC473C98}" name="Colonne12590"/>
    <tableColumn id="12632" xr3:uid="{728607B6-72F1-4154-A804-09F79269ACB8}" name="Colonne12591"/>
    <tableColumn id="12633" xr3:uid="{7E5F2BC4-66E3-42BC-8432-8DC9EADB180B}" name="Colonne12592"/>
    <tableColumn id="12634" xr3:uid="{58E8B4BE-DD35-4DB4-9E76-46D30F375CC4}" name="Colonne12593"/>
    <tableColumn id="12635" xr3:uid="{C1C8F5BC-315B-4FE9-B642-17771C81A6E4}" name="Colonne12594"/>
    <tableColumn id="12636" xr3:uid="{26D32C9F-9C43-43F7-A67C-CA8EC5B308B8}" name="Colonne12595"/>
    <tableColumn id="12637" xr3:uid="{03F61126-441C-435B-B632-AE79DAC590C4}" name="Colonne12596"/>
    <tableColumn id="12638" xr3:uid="{B111C877-DB3D-410E-A375-45B2BF1581D6}" name="Colonne12597"/>
    <tableColumn id="12639" xr3:uid="{DFD05420-7188-47C2-A533-A97F39D27D09}" name="Colonne12598"/>
    <tableColumn id="12640" xr3:uid="{687A64F6-1DA4-4DA4-990F-472B4823F8E0}" name="Colonne12599"/>
    <tableColumn id="12641" xr3:uid="{0F25EBAD-8E31-4EC8-8C6A-1AAC7FC36B7B}" name="Colonne12600"/>
    <tableColumn id="12642" xr3:uid="{F9AC82FC-90C9-4FB4-9FA7-4169E3BDEE7A}" name="Colonne12601"/>
    <tableColumn id="12643" xr3:uid="{52642BE8-FE51-422F-A515-07AB9A5CCADA}" name="Colonne12602"/>
    <tableColumn id="12644" xr3:uid="{B3914064-C6C0-4B2C-B328-93258E017173}" name="Colonne12603"/>
    <tableColumn id="12645" xr3:uid="{E732CDD5-B5C9-4545-865C-5D839F401304}" name="Colonne12604"/>
    <tableColumn id="12646" xr3:uid="{0B4BC5CE-2BD7-4B5B-8D4B-6035E4911FB7}" name="Colonne12605"/>
    <tableColumn id="12647" xr3:uid="{70EA486B-B368-4687-8BF4-0F4361864582}" name="Colonne12606"/>
    <tableColumn id="12648" xr3:uid="{B335580C-BD24-4FD7-9F51-CAD38BB6A4E8}" name="Colonne12607"/>
    <tableColumn id="12649" xr3:uid="{5397941A-7066-41E6-A1B0-C5B0E55A0218}" name="Colonne12608"/>
    <tableColumn id="12650" xr3:uid="{4FC6F406-E66E-44BD-A09D-07431F787E88}" name="Colonne12609"/>
    <tableColumn id="12651" xr3:uid="{BE2158BB-548E-4809-B61D-C3F516411987}" name="Colonne12610"/>
    <tableColumn id="12652" xr3:uid="{1C89FA90-BA6C-4C86-AB30-6B4A6B804C10}" name="Colonne12611"/>
    <tableColumn id="12653" xr3:uid="{70CD34E1-13EE-45E4-B8BD-879A4546CF25}" name="Colonne12612"/>
    <tableColumn id="12654" xr3:uid="{D69F26B8-D8B7-43F9-B102-5BBACD5FEEE5}" name="Colonne12613"/>
    <tableColumn id="12655" xr3:uid="{A47E8C5C-E394-4908-B638-DBEA1AAC634E}" name="Colonne12614"/>
    <tableColumn id="12656" xr3:uid="{54A7FFAE-2A66-46B8-B806-5B677BC5898E}" name="Colonne12615"/>
    <tableColumn id="12657" xr3:uid="{4A13B3A5-3DB2-4BF8-A15D-7B843BD4328E}" name="Colonne12616"/>
    <tableColumn id="12658" xr3:uid="{BBC0D6AB-DCA2-466B-A4CE-DE0472D72673}" name="Colonne12617"/>
    <tableColumn id="12659" xr3:uid="{1DF80735-1A7C-4279-94CF-3780F6393B8C}" name="Colonne12618"/>
    <tableColumn id="12660" xr3:uid="{DF150A77-59B8-44ED-9753-069DA3037592}" name="Colonne12619"/>
    <tableColumn id="12661" xr3:uid="{BE36179E-98F1-4054-BE71-6D6FAD3298EC}" name="Colonne12620"/>
    <tableColumn id="12662" xr3:uid="{74B6CFEA-D7DC-40C8-9DCD-10477F381233}" name="Colonne12621"/>
    <tableColumn id="12663" xr3:uid="{573AD77F-BD6C-4416-8796-E83563C7D89C}" name="Colonne12622"/>
    <tableColumn id="12664" xr3:uid="{040F88D0-392F-429C-A850-4674C665B678}" name="Colonne12623"/>
    <tableColumn id="12665" xr3:uid="{80A11B16-3DA4-46F6-843C-1197DB8D2757}" name="Colonne12624"/>
    <tableColumn id="12666" xr3:uid="{66873BD9-CDB5-4BB4-99CB-F7509F2538E0}" name="Colonne12625"/>
    <tableColumn id="12667" xr3:uid="{ED9DA1C2-DCE6-4F36-AB76-2CA545E3DEF4}" name="Colonne12626"/>
    <tableColumn id="12668" xr3:uid="{72F49B00-5C0F-4C89-8D01-2175ECFE5D6F}" name="Colonne12627"/>
    <tableColumn id="12669" xr3:uid="{31C8841E-49C0-4D9A-8F2B-438FCAEA9750}" name="Colonne12628"/>
    <tableColumn id="12670" xr3:uid="{999B9D0A-E26B-4CC6-922B-9BDA5F627E69}" name="Colonne12629"/>
    <tableColumn id="12671" xr3:uid="{53CD7748-1B57-446A-8543-E0C118C3874F}" name="Colonne12630"/>
    <tableColumn id="12672" xr3:uid="{C8046A78-8C8A-4DFD-841D-267C905C4D83}" name="Colonne12631"/>
    <tableColumn id="12673" xr3:uid="{984D0876-8941-42BC-B868-622BF90DBE86}" name="Colonne12632"/>
    <tableColumn id="12674" xr3:uid="{4295A6E1-4A14-4663-BA62-711553AE411F}" name="Colonne12633"/>
    <tableColumn id="12675" xr3:uid="{AC85ED1E-6E00-4247-9F31-4F6C77FA1317}" name="Colonne12634"/>
    <tableColumn id="12676" xr3:uid="{71605E04-0152-4976-B325-7CECAA9BCA3E}" name="Colonne12635"/>
    <tableColumn id="12677" xr3:uid="{F7E1DC71-52EB-420D-8068-B857D991CCFB}" name="Colonne12636"/>
    <tableColumn id="12678" xr3:uid="{F5266AA9-DF16-410B-B617-CAEB2085EC56}" name="Colonne12637"/>
    <tableColumn id="12679" xr3:uid="{783F99D6-7C04-4999-AE0B-B2C16327EB1C}" name="Colonne12638"/>
    <tableColumn id="12680" xr3:uid="{ABF90BBC-7196-4996-9EC8-5ED2FD8E69D3}" name="Colonne12639"/>
    <tableColumn id="12681" xr3:uid="{AC95CA2A-B033-46F2-A6B5-8ABB45070DB9}" name="Colonne12640"/>
    <tableColumn id="12682" xr3:uid="{51523D69-A550-40B5-8816-D4A6178AB656}" name="Colonne12641"/>
    <tableColumn id="12683" xr3:uid="{AC187087-54CF-46E2-9D80-52C97B180375}" name="Colonne12642"/>
    <tableColumn id="12684" xr3:uid="{0F754C70-35A1-462B-A811-327063120DB8}" name="Colonne12643"/>
    <tableColumn id="12685" xr3:uid="{2F570E7A-426B-4547-904C-D6D2A6498A26}" name="Colonne12644"/>
    <tableColumn id="12686" xr3:uid="{F0CA2052-15DE-487E-A2E1-E3027F0E9DF1}" name="Colonne12645"/>
    <tableColumn id="12687" xr3:uid="{5ED63365-3D37-425F-AA46-2D6959412364}" name="Colonne12646"/>
    <tableColumn id="12688" xr3:uid="{FAF1B35E-61C0-4045-B506-3A94248898EF}" name="Colonne12647"/>
    <tableColumn id="12689" xr3:uid="{EFAD4129-8FA1-4DFD-9033-630E3ABBE8C1}" name="Colonne12648"/>
    <tableColumn id="12690" xr3:uid="{21780E6D-560B-4401-AC54-D86E3F479A6D}" name="Colonne12649"/>
    <tableColumn id="12691" xr3:uid="{F5B1FD16-45AB-4781-A3FA-76634257C476}" name="Colonne12650"/>
    <tableColumn id="12692" xr3:uid="{38D84CC7-C6E6-4F16-9B92-48E9F09C0E04}" name="Colonne12651"/>
    <tableColumn id="12693" xr3:uid="{57E62DB8-DBE3-477F-BF95-82C439715BF7}" name="Colonne12652"/>
    <tableColumn id="12694" xr3:uid="{B2ECF5E4-BC9A-45B8-A59F-BA8DC1C89C0D}" name="Colonne12653"/>
    <tableColumn id="12695" xr3:uid="{86090C08-130C-47B6-8CD7-D60E630CC006}" name="Colonne12654"/>
    <tableColumn id="12696" xr3:uid="{45DFA39F-70AF-4FE6-8BBE-266BC0266051}" name="Colonne12655"/>
    <tableColumn id="12697" xr3:uid="{12DFC3EC-5F98-49EA-A7D2-CDB2B79CC3C7}" name="Colonne12656"/>
    <tableColumn id="12698" xr3:uid="{6FC22884-A197-466F-83A4-88202D164444}" name="Colonne12657"/>
    <tableColumn id="12699" xr3:uid="{5E320407-ED59-4840-ACE5-2604224AF082}" name="Colonne12658"/>
    <tableColumn id="12700" xr3:uid="{202C585B-F2F9-42E8-B279-33C996504418}" name="Colonne12659"/>
    <tableColumn id="12701" xr3:uid="{1466788C-44B7-4ABB-90C6-693A765933F7}" name="Colonne12660"/>
    <tableColumn id="12702" xr3:uid="{BF0FAD71-753E-436C-907B-9A27C2CF88E3}" name="Colonne12661"/>
    <tableColumn id="12703" xr3:uid="{27566137-A60B-4F4B-BE23-C111072FA757}" name="Colonne12662"/>
    <tableColumn id="12704" xr3:uid="{AE3CCE4C-6981-4F78-99E4-9B97B8C24813}" name="Colonne12663"/>
    <tableColumn id="12705" xr3:uid="{618DC84A-FFF9-4192-9984-3D5D1E247E3E}" name="Colonne12664"/>
    <tableColumn id="12706" xr3:uid="{533F31C2-479C-4AB1-8C02-CE69A662032B}" name="Colonne12665"/>
    <tableColumn id="12707" xr3:uid="{A8D75916-0BD1-4A6C-B98F-1C6A3F45B36D}" name="Colonne12666"/>
    <tableColumn id="12708" xr3:uid="{D9EF925A-98B6-4DC8-A5D4-5A25450A6F5B}" name="Colonne12667"/>
    <tableColumn id="12709" xr3:uid="{C4CEFE5E-46BC-45FF-B029-8EC0BD8FA4C7}" name="Colonne12668"/>
    <tableColumn id="12710" xr3:uid="{C25B7A23-E6B7-451D-A8A6-9CFC1D7E2A09}" name="Colonne12669"/>
    <tableColumn id="12711" xr3:uid="{9D28833F-5B2C-4152-B4EB-45E609F51096}" name="Colonne12670"/>
    <tableColumn id="12712" xr3:uid="{35802629-3D66-42AF-BE1D-4FE0C719AF85}" name="Colonne12671"/>
    <tableColumn id="12713" xr3:uid="{56A6661C-2B05-4C4F-A291-7C1D97D017EE}" name="Colonne12672"/>
    <tableColumn id="12714" xr3:uid="{5A555429-ECEC-4C88-9645-BCAD4BD9B513}" name="Colonne12673"/>
    <tableColumn id="12715" xr3:uid="{12E37FE8-B5FE-43B6-8A63-FCB86827B9B2}" name="Colonne12674"/>
    <tableColumn id="12716" xr3:uid="{A7ACFB49-4581-45F4-B7A7-9C33D7AFB2AB}" name="Colonne12675"/>
    <tableColumn id="12717" xr3:uid="{6E617E78-69D1-474E-BBF8-20D3C062B18F}" name="Colonne12676"/>
    <tableColumn id="12718" xr3:uid="{0EAAA99E-CC22-42F8-B049-19B853F59B0B}" name="Colonne12677"/>
    <tableColumn id="12719" xr3:uid="{2652A93E-7830-4E9C-8D9B-B2D588B66F33}" name="Colonne12678"/>
    <tableColumn id="12720" xr3:uid="{7AF0A33C-24DD-4161-871A-A32C65EE62C4}" name="Colonne12679"/>
    <tableColumn id="12721" xr3:uid="{50EC8E42-A3DD-434D-81F6-E228618809B2}" name="Colonne12680"/>
    <tableColumn id="12722" xr3:uid="{367F0EE0-BBEF-4125-A33D-D8071DBCF5AD}" name="Colonne12681"/>
    <tableColumn id="12723" xr3:uid="{B1220F39-F79C-46CE-9E3A-478754239499}" name="Colonne12682"/>
    <tableColumn id="12724" xr3:uid="{D10EC493-DBE9-42A9-9B8A-6398E2408E36}" name="Colonne12683"/>
    <tableColumn id="12725" xr3:uid="{A6D3DCCF-AE1F-4F0F-A95F-6E28462E141B}" name="Colonne12684"/>
    <tableColumn id="12726" xr3:uid="{6B92ADD6-3CBD-4D64-A165-33290CECD744}" name="Colonne12685"/>
    <tableColumn id="12727" xr3:uid="{A4BA51C1-9B61-4842-8A70-E746E9DACB24}" name="Colonne12686"/>
    <tableColumn id="12728" xr3:uid="{09B79818-C588-4401-BADB-C3F4250EC199}" name="Colonne12687"/>
    <tableColumn id="12729" xr3:uid="{D2595329-42C6-41E6-85BE-7D6D0789203C}" name="Colonne12688"/>
    <tableColumn id="12730" xr3:uid="{415BABB2-CA1B-4389-A30E-88AA83A8B9C4}" name="Colonne12689"/>
    <tableColumn id="12731" xr3:uid="{E6599F9D-8E10-4715-9288-8C9A2C150E13}" name="Colonne12690"/>
    <tableColumn id="12732" xr3:uid="{9F22C462-87CB-4C90-B0EB-B78DE3E7DE84}" name="Colonne12691"/>
    <tableColumn id="12733" xr3:uid="{FE067928-315E-4845-934E-BD59AAD90A90}" name="Colonne12692"/>
    <tableColumn id="12734" xr3:uid="{65446082-45E0-4558-99D4-FC3995BB70CF}" name="Colonne12693"/>
    <tableColumn id="12735" xr3:uid="{AF6C0029-EC98-4D38-8B62-387F703E0C9E}" name="Colonne12694"/>
    <tableColumn id="12736" xr3:uid="{F54B6BE7-E4EC-416D-9670-4032A0F841A1}" name="Colonne12695"/>
    <tableColumn id="12737" xr3:uid="{97C363A4-6283-432D-8958-14F9EA74D298}" name="Colonne12696"/>
    <tableColumn id="12738" xr3:uid="{0262E905-3C5B-4F77-85E9-379A0E7B4D32}" name="Colonne12697"/>
    <tableColumn id="12739" xr3:uid="{6F13C215-B19C-4EE6-941F-2E6734CAFE05}" name="Colonne12698"/>
    <tableColumn id="12740" xr3:uid="{7F494D66-67D1-43BC-9F49-EA61FEAB828D}" name="Colonne12699"/>
    <tableColumn id="12741" xr3:uid="{B0DE6E98-7FD4-4494-93E3-6114BF4C5FC0}" name="Colonne12700"/>
    <tableColumn id="12742" xr3:uid="{A357BD4C-33C9-418E-8350-2A9BB39368FC}" name="Colonne12701"/>
    <tableColumn id="12743" xr3:uid="{5C83AD52-C972-4DDC-8BEF-E3BFDF35DB37}" name="Colonne12702"/>
    <tableColumn id="12744" xr3:uid="{FC39034D-7F7C-43A1-B1D4-8D7294F75502}" name="Colonne12703"/>
    <tableColumn id="12745" xr3:uid="{185B6EE8-29EF-46A7-8AA4-0282ADDA0479}" name="Colonne12704"/>
    <tableColumn id="12746" xr3:uid="{55C73C09-E9CC-451D-9529-2296F6AA8EF9}" name="Colonne12705"/>
    <tableColumn id="12747" xr3:uid="{A791C6B5-A682-4756-B50B-503ED24B6962}" name="Colonne12706"/>
    <tableColumn id="12748" xr3:uid="{E8A5AF31-C883-4D7F-9513-E745358C6778}" name="Colonne12707"/>
    <tableColumn id="12749" xr3:uid="{8FCEA8AD-964E-4A21-B1BD-E88B680EDCEA}" name="Colonne12708"/>
    <tableColumn id="12750" xr3:uid="{AD0F8108-0CDA-4AF7-BFC7-D395C3503F52}" name="Colonne12709"/>
    <tableColumn id="12751" xr3:uid="{F8160F3F-6E82-4C96-AE6B-21F5D9EA8A30}" name="Colonne12710"/>
    <tableColumn id="12752" xr3:uid="{20F92934-F71B-4A76-9FC1-EB1A7B43561E}" name="Colonne12711"/>
    <tableColumn id="12753" xr3:uid="{3EF9F836-0908-4044-885E-79CDA89117E6}" name="Colonne12712"/>
    <tableColumn id="12754" xr3:uid="{BEB18E28-3D37-4361-B07B-90B29EE322F2}" name="Colonne12713"/>
    <tableColumn id="12755" xr3:uid="{9E732B53-ECDA-454F-88E6-DCDF808F9D11}" name="Colonne12714"/>
    <tableColumn id="12756" xr3:uid="{D31AAEC3-C19B-49D6-A9C7-08462D440C47}" name="Colonne12715"/>
    <tableColumn id="12757" xr3:uid="{12E7B1D2-01F5-4BFE-AF74-C3ADB34CD11B}" name="Colonne12716"/>
    <tableColumn id="12758" xr3:uid="{85C97235-7F41-4583-9E12-E16CA64B0C62}" name="Colonne12717"/>
    <tableColumn id="12759" xr3:uid="{C09A8A85-63E7-4105-90AD-21D07DD4CB9C}" name="Colonne12718"/>
    <tableColumn id="12760" xr3:uid="{61866EA7-6BF2-4919-AE5B-82B144F827CB}" name="Colonne12719"/>
    <tableColumn id="12761" xr3:uid="{E9DF8FA0-C0AC-41FA-A057-BC77C4CDACB1}" name="Colonne12720"/>
    <tableColumn id="12762" xr3:uid="{875335C3-1AD0-45E0-98D6-2BB488B04191}" name="Colonne12721"/>
    <tableColumn id="12763" xr3:uid="{AE24C333-D0F8-4818-BF3B-F59274DB0C04}" name="Colonne12722"/>
    <tableColumn id="12764" xr3:uid="{B88874CD-2812-40BA-BD8C-1237BD44E596}" name="Colonne12723"/>
    <tableColumn id="12765" xr3:uid="{00A358C7-1415-4314-9B4D-882A79947E3D}" name="Colonne12724"/>
    <tableColumn id="12766" xr3:uid="{082B5838-D3C4-4F55-9D3F-914BFABF3070}" name="Colonne12725"/>
    <tableColumn id="12767" xr3:uid="{B0A52048-BF3D-483D-A57D-B91DACF1A788}" name="Colonne12726"/>
    <tableColumn id="12768" xr3:uid="{20DE8DD1-F28C-42FE-BF58-162689769D8E}" name="Colonne12727"/>
    <tableColumn id="12769" xr3:uid="{26E33A60-750D-4814-B650-21D29A9AAFCC}" name="Colonne12728"/>
    <tableColumn id="12770" xr3:uid="{5575A251-FD7E-45BF-9555-ECF8E331E0B3}" name="Colonne12729"/>
    <tableColumn id="12771" xr3:uid="{BD83DCF2-8FE6-4622-B65A-D75910160FDA}" name="Colonne12730"/>
    <tableColumn id="12772" xr3:uid="{97026A43-8E72-449D-B69B-6EECF7203468}" name="Colonne12731"/>
    <tableColumn id="12773" xr3:uid="{2B40B791-001F-403A-A75D-0CE02DE64311}" name="Colonne12732"/>
    <tableColumn id="12774" xr3:uid="{84A07242-4744-4464-84AF-97B00E107B40}" name="Colonne12733"/>
    <tableColumn id="12775" xr3:uid="{588AD76C-3A92-467B-8CA2-6DD9C8238AFA}" name="Colonne12734"/>
    <tableColumn id="12776" xr3:uid="{1C3B64CE-4C26-4634-91B2-2AB30A3BA852}" name="Colonne12735"/>
    <tableColumn id="12777" xr3:uid="{896ADD65-5F06-4B59-98BC-C5A20C006A63}" name="Colonne12736"/>
    <tableColumn id="12778" xr3:uid="{7EF547BE-585B-4391-86F9-929BEEA986E3}" name="Colonne12737"/>
    <tableColumn id="12779" xr3:uid="{6048FD66-120B-4135-BB5A-8F7266586AAC}" name="Colonne12738"/>
    <tableColumn id="12780" xr3:uid="{D827DF48-5E26-4185-93CE-C37B91A200C1}" name="Colonne12739"/>
    <tableColumn id="12781" xr3:uid="{5956776E-7EDD-470F-BA68-E006A5A52B34}" name="Colonne12740"/>
    <tableColumn id="12782" xr3:uid="{E0B5DA49-76B5-4357-A0ED-651098BAD5E6}" name="Colonne12741"/>
    <tableColumn id="12783" xr3:uid="{50A0EB26-4068-4018-8B76-E1A032A2B997}" name="Colonne12742"/>
    <tableColumn id="12784" xr3:uid="{32EDB586-A9D2-47F1-B367-6C9B66936D35}" name="Colonne12743"/>
    <tableColumn id="12785" xr3:uid="{540D1871-2CF1-4574-8DFA-9ADD29CCACAE}" name="Colonne12744"/>
    <tableColumn id="12786" xr3:uid="{DA9F7A24-9948-49C5-9244-5681116E9D15}" name="Colonne12745"/>
    <tableColumn id="12787" xr3:uid="{DC11B40A-E376-410F-81E5-D14573FBB8C4}" name="Colonne12746"/>
    <tableColumn id="12788" xr3:uid="{EBDD071F-1E41-4998-83AB-786C9BB4B7CF}" name="Colonne12747"/>
    <tableColumn id="12789" xr3:uid="{FE73303F-E70F-4D94-94B7-0842EBF4B352}" name="Colonne12748"/>
    <tableColumn id="12790" xr3:uid="{D680FAEE-84CB-4454-9655-FB982FB70597}" name="Colonne12749"/>
    <tableColumn id="12791" xr3:uid="{28E6C526-7128-49F1-A5B4-9383DA5CBF4E}" name="Colonne12750"/>
    <tableColumn id="12792" xr3:uid="{D04A67A4-9DEC-4E71-9C78-BBCA6EECB348}" name="Colonne12751"/>
    <tableColumn id="12793" xr3:uid="{3E41227F-9F3C-4CAA-AA68-CE362B0136D3}" name="Colonne12752"/>
    <tableColumn id="12794" xr3:uid="{05DE12D8-FF39-459C-B003-413C4B71481A}" name="Colonne12753"/>
    <tableColumn id="12795" xr3:uid="{FBCAB4FE-B31F-49BF-B9B3-9D12C0DDB59A}" name="Colonne12754"/>
    <tableColumn id="12796" xr3:uid="{1024AA32-6BA7-4FB7-A0C8-5F36E72782EB}" name="Colonne12755"/>
    <tableColumn id="12797" xr3:uid="{F88EE7CD-5F21-4259-BFF6-EDA785F6586E}" name="Colonne12756"/>
    <tableColumn id="12798" xr3:uid="{8DA60B5F-6E34-49B8-A9CD-CE14F34E09A1}" name="Colonne12757"/>
    <tableColumn id="12799" xr3:uid="{0F990AFB-C206-4F2F-8899-A38B93261B28}" name="Colonne12758"/>
    <tableColumn id="12800" xr3:uid="{B95ADCA4-85D3-4A87-8B78-FE30717494D0}" name="Colonne12759"/>
    <tableColumn id="12801" xr3:uid="{13EDF615-8BAA-4A50-B85B-8E7F872A4EE1}" name="Colonne12760"/>
    <tableColumn id="12802" xr3:uid="{420A31E4-4BCB-4A61-BD71-E2AA0F144CAD}" name="Colonne12761"/>
    <tableColumn id="12803" xr3:uid="{82053EAA-C4DC-4959-B209-08A82EA28A2E}" name="Colonne12762"/>
    <tableColumn id="12804" xr3:uid="{3C68EDF6-7032-4715-AA61-CA32FD4CAB80}" name="Colonne12763"/>
    <tableColumn id="12805" xr3:uid="{8C58B44C-7E73-4423-A55D-7882EBC061ED}" name="Colonne12764"/>
    <tableColumn id="12806" xr3:uid="{7F6206D0-2DA1-4118-B753-86B1543D4323}" name="Colonne12765"/>
    <tableColumn id="12807" xr3:uid="{5D3CED98-C148-4C00-BB17-505E707D461A}" name="Colonne12766"/>
    <tableColumn id="12808" xr3:uid="{F0D41154-88D2-4867-9841-47873454084A}" name="Colonne12767"/>
    <tableColumn id="12809" xr3:uid="{E972CB89-8D8A-4873-9459-DBEF61113C84}" name="Colonne12768"/>
    <tableColumn id="12810" xr3:uid="{3DC10CC9-14F5-4A13-BD0C-627B4A1F9F17}" name="Colonne12769"/>
    <tableColumn id="12811" xr3:uid="{F3F30F3E-D25F-4985-9F88-421805F0857F}" name="Colonne12770"/>
    <tableColumn id="12812" xr3:uid="{5BEE2B52-6D6A-4A80-B15B-868A90AEF5D8}" name="Colonne12771"/>
    <tableColumn id="12813" xr3:uid="{7685C8F0-8DAF-4891-A57E-B9A0184395E4}" name="Colonne12772"/>
    <tableColumn id="12814" xr3:uid="{6DBBCD11-3FD5-47F1-AA69-2B4DFAC4DD85}" name="Colonne12773"/>
    <tableColumn id="12815" xr3:uid="{340684AA-615C-4F8F-AE94-64F3782AE20D}" name="Colonne12774"/>
    <tableColumn id="12816" xr3:uid="{DE9F7B0A-6583-4ECF-8651-F37581D0032F}" name="Colonne12775"/>
    <tableColumn id="12817" xr3:uid="{4839F44E-6B74-476F-A011-E20AF3E165F6}" name="Colonne12776"/>
    <tableColumn id="12818" xr3:uid="{E9D1CD07-F8F8-4B2E-A721-B9186C7049C9}" name="Colonne12777"/>
    <tableColumn id="12819" xr3:uid="{FF98453D-B5EE-4DD6-9CEC-65CEA3C825F9}" name="Colonne12778"/>
    <tableColumn id="12820" xr3:uid="{E61FBD1E-38E2-4F40-8C29-13ABB828F229}" name="Colonne12779"/>
    <tableColumn id="12821" xr3:uid="{0ADD84FA-66E1-4803-BBC8-C2DC659CACC2}" name="Colonne12780"/>
    <tableColumn id="12822" xr3:uid="{9E97ACB9-71B5-433F-9CD5-C71BCA65D0AB}" name="Colonne12781"/>
    <tableColumn id="12823" xr3:uid="{B9EC07D5-217E-4D3F-BAB6-49E1CC5C837E}" name="Colonne12782"/>
    <tableColumn id="12824" xr3:uid="{C7224387-5906-4BA7-8DF4-3D222D78E376}" name="Colonne12783"/>
    <tableColumn id="12825" xr3:uid="{91B914DB-4259-42AF-BDEB-C5B369C50DAB}" name="Colonne12784"/>
    <tableColumn id="12826" xr3:uid="{DC656226-DC77-4120-8F71-C4E906D71081}" name="Colonne12785"/>
    <tableColumn id="12827" xr3:uid="{4AC7604B-2382-48AE-82AF-6382E79D88FC}" name="Colonne12786"/>
    <tableColumn id="12828" xr3:uid="{F870A354-1D83-487A-BDC5-11D767B5F639}" name="Colonne12787"/>
    <tableColumn id="12829" xr3:uid="{1986B056-3DEE-44E6-AC0B-E9021C2A4ED8}" name="Colonne12788"/>
    <tableColumn id="12830" xr3:uid="{3F63ACF0-CB0D-4FC1-9D7D-6C984312992D}" name="Colonne12789"/>
    <tableColumn id="12831" xr3:uid="{84DFFA0A-27FC-46C3-9B74-504032CBA682}" name="Colonne12790"/>
    <tableColumn id="12832" xr3:uid="{4B657799-6EA1-40DE-A9FB-F6F4120C4012}" name="Colonne12791"/>
    <tableColumn id="12833" xr3:uid="{EED456EF-5E16-4E6F-909E-743503EEC76E}" name="Colonne12792"/>
    <tableColumn id="12834" xr3:uid="{9A5A150E-7C3E-42AD-87F3-A5360CB90517}" name="Colonne12793"/>
    <tableColumn id="12835" xr3:uid="{B5C6BB52-99FA-442F-86CC-633E81A90D76}" name="Colonne12794"/>
    <tableColumn id="12836" xr3:uid="{B0E01B3D-AA87-47D1-9A0C-9C73072A26B6}" name="Colonne12795"/>
    <tableColumn id="12837" xr3:uid="{48A525B6-4DA2-490D-8A9D-6740DFF66246}" name="Colonne12796"/>
    <tableColumn id="12838" xr3:uid="{C2A677E6-0C58-417C-A296-03B97D4ED550}" name="Colonne12797"/>
    <tableColumn id="12839" xr3:uid="{CC439295-41E9-4E04-82FE-CEE4AB4090E5}" name="Colonne12798"/>
    <tableColumn id="12840" xr3:uid="{60EEEBC3-C9BD-454E-B164-D47B0683576F}" name="Colonne12799"/>
    <tableColumn id="12841" xr3:uid="{F32E718A-6DD2-484B-900F-1512CB271E30}" name="Colonne12800"/>
    <tableColumn id="12842" xr3:uid="{16E555BF-72FB-46D2-80B1-7D06BC488437}" name="Colonne12801"/>
    <tableColumn id="12843" xr3:uid="{2F0605A0-2C16-4AEF-AFA5-07A420D2D1D1}" name="Colonne12802"/>
    <tableColumn id="12844" xr3:uid="{153CD1BA-CB2D-4201-AD7E-D60DB81B8866}" name="Colonne12803"/>
    <tableColumn id="12845" xr3:uid="{C7575066-1104-48C5-B278-5E88AFD89749}" name="Colonne12804"/>
    <tableColumn id="12846" xr3:uid="{30AC475D-BF8B-4C05-9FAE-E7A89F3ED02B}" name="Colonne12805"/>
    <tableColumn id="12847" xr3:uid="{68FCB113-36DF-4ACE-A0B3-8CB379664606}" name="Colonne12806"/>
    <tableColumn id="12848" xr3:uid="{26E8A50E-749B-4063-A70A-65AD599D7423}" name="Colonne12807"/>
    <tableColumn id="12849" xr3:uid="{7D173CE0-8560-4976-B390-07F0C9E203F9}" name="Colonne12808"/>
    <tableColumn id="12850" xr3:uid="{52E6218A-6350-4388-B362-F6444229916F}" name="Colonne12809"/>
    <tableColumn id="12851" xr3:uid="{2FE9673D-79EB-4994-968A-7DAD5E16A8AF}" name="Colonne12810"/>
    <tableColumn id="12852" xr3:uid="{EB3A2673-D636-45AE-A326-6A47CE698CFA}" name="Colonne12811"/>
    <tableColumn id="12853" xr3:uid="{EA07D84A-586B-474D-A2C0-4EF98AAD801A}" name="Colonne12812"/>
    <tableColumn id="12854" xr3:uid="{BC065F80-92ED-4769-B7E2-B6C9E2FFE7BC}" name="Colonne12813"/>
    <tableColumn id="12855" xr3:uid="{E812F5A0-3421-4C90-813A-4A6E2D0E498C}" name="Colonne12814"/>
    <tableColumn id="12856" xr3:uid="{2E22792C-F963-4E36-B2BD-2DD5DE8C0111}" name="Colonne12815"/>
    <tableColumn id="12857" xr3:uid="{4688562E-134E-45BC-96FE-B68AF66D6D3D}" name="Colonne12816"/>
    <tableColumn id="12858" xr3:uid="{809D385A-E132-42B5-94F0-A07629195253}" name="Colonne12817"/>
    <tableColumn id="12859" xr3:uid="{2ED01AA7-3CB2-4D81-94B2-2D658F44A991}" name="Colonne12818"/>
    <tableColumn id="12860" xr3:uid="{9B2734EC-6AF2-46F8-A6F8-7FD2A526F858}" name="Colonne12819"/>
    <tableColumn id="12861" xr3:uid="{4F43DD5A-B3A0-42CB-BA2B-DAD231819FCD}" name="Colonne12820"/>
    <tableColumn id="12862" xr3:uid="{12431D5A-4EBE-4B81-8C02-7BB14FEBF713}" name="Colonne12821"/>
    <tableColumn id="12863" xr3:uid="{9BE51985-218E-4325-886B-838AC00A16B8}" name="Colonne12822"/>
    <tableColumn id="12864" xr3:uid="{341DD199-3589-44F2-80CA-07FA79BDE2FF}" name="Colonne12823"/>
    <tableColumn id="12865" xr3:uid="{1A94CCFC-AC82-4E96-A581-66BF05E6E293}" name="Colonne12824"/>
    <tableColumn id="12866" xr3:uid="{E7B61F02-BF1E-4D92-95B0-9E5481F01FF9}" name="Colonne12825"/>
    <tableColumn id="12867" xr3:uid="{D117E964-B1D7-4B6F-AFE1-F45A67AB29D7}" name="Colonne12826"/>
    <tableColumn id="12868" xr3:uid="{51DADB6D-3DE3-4D1A-A050-FEDA26B1F390}" name="Colonne12827"/>
    <tableColumn id="12869" xr3:uid="{B79D2FC4-B081-435B-BDD5-98B52EB662E1}" name="Colonne12828"/>
    <tableColumn id="12870" xr3:uid="{C0ED39F2-F42E-40A2-9207-E667832F6E82}" name="Colonne12829"/>
    <tableColumn id="12871" xr3:uid="{E6AB4FAC-9542-4E7D-A930-EF07E032BF22}" name="Colonne12830"/>
    <tableColumn id="12872" xr3:uid="{5C155575-B372-4820-9362-5653D5152DC6}" name="Colonne12831"/>
    <tableColumn id="12873" xr3:uid="{74CF1129-A481-4445-99E9-08CA7C0D5564}" name="Colonne12832"/>
    <tableColumn id="12874" xr3:uid="{229F6DE3-E4DA-4769-A7EF-1021AB5880BC}" name="Colonne12833"/>
    <tableColumn id="12875" xr3:uid="{28BAA7C0-7496-4F90-A792-4B825F54028C}" name="Colonne12834"/>
    <tableColumn id="12876" xr3:uid="{8A53381F-27EC-41C8-A2C9-96830F173A0D}" name="Colonne12835"/>
    <tableColumn id="12877" xr3:uid="{EC02E3A2-A8CB-4928-84E0-975038E79AEF}" name="Colonne12836"/>
    <tableColumn id="12878" xr3:uid="{F98811EB-9EF5-4E25-B894-A672B33F9CCD}" name="Colonne12837"/>
    <tableColumn id="12879" xr3:uid="{4BF07D06-C26C-4BA9-A8F3-49A2CE7E097C}" name="Colonne12838"/>
    <tableColumn id="12880" xr3:uid="{AB7FB665-79CA-4165-9A1A-35D9AA79E3B7}" name="Colonne12839"/>
    <tableColumn id="12881" xr3:uid="{060CED34-3C14-40D1-BDEE-EB1379F9EDB1}" name="Colonne12840"/>
    <tableColumn id="12882" xr3:uid="{091E7364-3F5C-4725-A714-ED3729E513C5}" name="Colonne12841"/>
    <tableColumn id="12883" xr3:uid="{BA12A868-73B5-4A37-B4B5-D18E408E1A2E}" name="Colonne12842"/>
    <tableColumn id="12884" xr3:uid="{0BA9157F-32F3-46A7-934C-32C38CC3E911}" name="Colonne12843"/>
    <tableColumn id="12885" xr3:uid="{0E7719C3-EC92-4EF9-A0CC-10A18B0BACA9}" name="Colonne12844"/>
    <tableColumn id="12886" xr3:uid="{E284E363-C7A3-4D0C-BEF0-60A45EF0804C}" name="Colonne12845"/>
    <tableColumn id="12887" xr3:uid="{596E2FF4-8832-455F-82F7-79D2F47934D8}" name="Colonne12846"/>
    <tableColumn id="12888" xr3:uid="{5470750D-A6EA-402D-87E5-DE0F05AD09C5}" name="Colonne12847"/>
    <tableColumn id="12889" xr3:uid="{FFD64264-A911-487C-ADC1-4C85F5D1FFCB}" name="Colonne12848"/>
    <tableColumn id="12890" xr3:uid="{EFC464DC-4279-44FF-AECB-0958DFAFD2FB}" name="Colonne12849"/>
    <tableColumn id="12891" xr3:uid="{DD3115FE-D695-4A83-BBA2-2A8D0153EB33}" name="Colonne12850"/>
    <tableColumn id="12892" xr3:uid="{24DBCDE0-7B98-4192-83A0-EEEDA1584A52}" name="Colonne12851"/>
    <tableColumn id="12893" xr3:uid="{5D8AFA1E-42D8-4C5E-8532-E0A7039C4CAD}" name="Colonne12852"/>
    <tableColumn id="12894" xr3:uid="{A1F82042-9739-4FBB-B25A-C3F0C5624ABB}" name="Colonne12853"/>
    <tableColumn id="12895" xr3:uid="{E01A8B81-0F01-42B9-9160-02C6586BE1EB}" name="Colonne12854"/>
    <tableColumn id="12896" xr3:uid="{AD88A8A0-E1B1-4D98-8EF1-F5F20B9C68B9}" name="Colonne12855"/>
    <tableColumn id="12897" xr3:uid="{CD31B093-8821-4C31-B6E0-BE05878F5F02}" name="Colonne12856"/>
    <tableColumn id="12898" xr3:uid="{92CEFF60-3B2B-4B5D-911D-8EDC6E0D054F}" name="Colonne12857"/>
    <tableColumn id="12899" xr3:uid="{67D0696C-D35F-4F38-8522-09B95856924B}" name="Colonne12858"/>
    <tableColumn id="12900" xr3:uid="{462912D9-E9BC-4723-A60C-A6F40591887F}" name="Colonne12859"/>
    <tableColumn id="12901" xr3:uid="{4A8DD1F3-70C5-4796-B9BC-3626530793D6}" name="Colonne12860"/>
    <tableColumn id="12902" xr3:uid="{804446FC-6A50-4868-9897-712A2045E5BC}" name="Colonne12861"/>
    <tableColumn id="12903" xr3:uid="{E553B4BB-91EE-409D-B450-817E6D029295}" name="Colonne12862"/>
    <tableColumn id="12904" xr3:uid="{B695F510-D9A3-4D80-BEAA-D4A232F11954}" name="Colonne12863"/>
    <tableColumn id="12905" xr3:uid="{F2FBA2F6-ABB6-40BB-BB35-1B2583018E1E}" name="Colonne12864"/>
    <tableColumn id="12906" xr3:uid="{6488158F-A4DC-4C90-81C0-41E100EAEC7E}" name="Colonne12865"/>
    <tableColumn id="12907" xr3:uid="{7C0C715D-B1D8-4BAF-B734-B4EB630CAD3F}" name="Colonne12866"/>
    <tableColumn id="12908" xr3:uid="{D8A77393-FE66-472B-8232-13A3F584EC43}" name="Colonne12867"/>
    <tableColumn id="12909" xr3:uid="{FDDF0C06-78A7-4D5B-AC87-A05B84A879F9}" name="Colonne12868"/>
    <tableColumn id="12910" xr3:uid="{CCFB2D84-4295-4DD9-BB98-7638C636AF2F}" name="Colonne12869"/>
    <tableColumn id="12911" xr3:uid="{155C16A9-8282-4269-A6F9-B3379F9A6561}" name="Colonne12870"/>
    <tableColumn id="12912" xr3:uid="{49E433F6-BEB0-4967-92F5-D86A5DBD379C}" name="Colonne12871"/>
    <tableColumn id="12913" xr3:uid="{F60D3F15-40FE-4A11-A186-4A3E825EB109}" name="Colonne12872"/>
    <tableColumn id="12914" xr3:uid="{50B875F3-9611-420D-B9A4-8E3B08240416}" name="Colonne12873"/>
    <tableColumn id="12915" xr3:uid="{3324DDCF-5BB0-474F-8841-4016A5607527}" name="Colonne12874"/>
    <tableColumn id="12916" xr3:uid="{43E7EC55-2F52-4022-8FB6-8E712DDC930E}" name="Colonne12875"/>
    <tableColumn id="12917" xr3:uid="{57DAEDB1-A5AF-4CF8-A979-9E727D022C10}" name="Colonne12876"/>
    <tableColumn id="12918" xr3:uid="{D406311E-93AC-4418-A61B-71DA5AAF1B1A}" name="Colonne12877"/>
    <tableColumn id="12919" xr3:uid="{99E8EA82-069C-4486-BDD6-84070183C9B9}" name="Colonne12878"/>
    <tableColumn id="12920" xr3:uid="{AF3FC937-36C0-4FBA-86D8-D7F62BFEB824}" name="Colonne12879"/>
    <tableColumn id="12921" xr3:uid="{B8C565E9-171E-4E2B-ADD5-4824C4E7EB51}" name="Colonne12880"/>
    <tableColumn id="12922" xr3:uid="{3F5231BB-8F73-4547-9AED-3811C1AB341E}" name="Colonne12881"/>
    <tableColumn id="12923" xr3:uid="{9AF79E67-B34F-4B1C-8B85-75D9BA9C1502}" name="Colonne12882"/>
    <tableColumn id="12924" xr3:uid="{FF2E1264-4B33-4FA5-8AEC-C4BE11AEE77F}" name="Colonne12883"/>
    <tableColumn id="12925" xr3:uid="{958E2203-0B17-4A3F-98C8-5E292B733151}" name="Colonne12884"/>
    <tableColumn id="12926" xr3:uid="{D5642DAA-67DA-4F8C-BC8F-02EDF073797C}" name="Colonne12885"/>
    <tableColumn id="12927" xr3:uid="{4CA7EA4D-5466-4A45-BA2C-3E0955B81C02}" name="Colonne12886"/>
    <tableColumn id="12928" xr3:uid="{344F90FF-5DB4-46C8-891E-899B0CCF5D90}" name="Colonne12887"/>
    <tableColumn id="12929" xr3:uid="{72F41207-D58D-4B95-91F8-970763E0C80D}" name="Colonne12888"/>
    <tableColumn id="12930" xr3:uid="{832A7F33-C2E3-45BA-9F8D-B2DFD1F3EBCA}" name="Colonne12889"/>
    <tableColumn id="12931" xr3:uid="{D7FDFF9E-D5A5-41AF-80A8-55DE063CEC63}" name="Colonne12890"/>
    <tableColumn id="12932" xr3:uid="{B4313BFE-9504-4B46-8B4C-CDEC75388D77}" name="Colonne12891"/>
    <tableColumn id="12933" xr3:uid="{F0820C40-02D4-466B-BC57-0E11C850C54F}" name="Colonne12892"/>
    <tableColumn id="12934" xr3:uid="{1A7AACD8-C7B7-4799-B74A-CCE6BE991F2E}" name="Colonne12893"/>
    <tableColumn id="12935" xr3:uid="{975B789F-63B1-4A27-AAD2-96EED4CDD09D}" name="Colonne12894"/>
    <tableColumn id="12936" xr3:uid="{DC9A5D46-2242-45E6-BCAC-DF680D4A7349}" name="Colonne12895"/>
    <tableColumn id="12937" xr3:uid="{00C85BF1-EA32-49E0-8B94-93DF564563D8}" name="Colonne12896"/>
    <tableColumn id="12938" xr3:uid="{36B470CE-968B-4152-9E6A-11EB79B8D66A}" name="Colonne12897"/>
    <tableColumn id="12939" xr3:uid="{B9C8D1C0-93A5-479E-90B7-A5926130A3E9}" name="Colonne12898"/>
    <tableColumn id="12940" xr3:uid="{A24E82E8-A2C1-4F98-B3DA-E8D8B182A73E}" name="Colonne12899"/>
    <tableColumn id="12941" xr3:uid="{623A9828-8267-4783-96B3-7A2134EE74E2}" name="Colonne12900"/>
    <tableColumn id="12942" xr3:uid="{2D727B48-90A9-4810-933A-FA18A033AFEA}" name="Colonne12901"/>
    <tableColumn id="12943" xr3:uid="{6A823C13-6378-43C2-9CED-00BAFCFDABF9}" name="Colonne12902"/>
    <tableColumn id="12944" xr3:uid="{6A92A708-3411-4734-9396-1C117E919DDA}" name="Colonne12903"/>
    <tableColumn id="12945" xr3:uid="{C983FFDE-9E77-4F54-AA27-30C55FE5B00B}" name="Colonne12904"/>
    <tableColumn id="12946" xr3:uid="{A31D960E-91AC-4270-BA07-345BCF8E60EA}" name="Colonne12905"/>
    <tableColumn id="12947" xr3:uid="{B5F75498-4D9F-457E-BBF6-D38D7DAFAEE3}" name="Colonne12906"/>
    <tableColumn id="12948" xr3:uid="{DDEC427C-38BB-4E2D-BA05-B98424C00B05}" name="Colonne12907"/>
    <tableColumn id="12949" xr3:uid="{28FBA3D6-3A33-4BF4-BE91-AC55B04D9A4F}" name="Colonne12908"/>
    <tableColumn id="12950" xr3:uid="{9792C629-0221-42F6-89F6-330AD5BF9077}" name="Colonne12909"/>
    <tableColumn id="12951" xr3:uid="{B02C4C19-9EE2-4303-AA64-6A47624C65D3}" name="Colonne12910"/>
    <tableColumn id="12952" xr3:uid="{9E7D6313-6AA0-45F2-9611-E8DCEFB3215C}" name="Colonne12911"/>
    <tableColumn id="12953" xr3:uid="{757E93AA-D58A-437D-A42D-94D87F37271E}" name="Colonne12912"/>
    <tableColumn id="12954" xr3:uid="{3A51994A-54EF-4234-A350-5C39F52DDAA7}" name="Colonne12913"/>
    <tableColumn id="12955" xr3:uid="{30346CE2-81C6-45EB-8093-678429B26FEB}" name="Colonne12914"/>
    <tableColumn id="12956" xr3:uid="{FEAEE863-B54F-4404-BC09-1A8DEE8012FA}" name="Colonne12915"/>
    <tableColumn id="12957" xr3:uid="{115390F2-3EE2-4EE0-BA5E-ECFD7EDBB28F}" name="Colonne12916"/>
    <tableColumn id="12958" xr3:uid="{BA62B384-4069-45F1-985D-0E9BA058F50F}" name="Colonne12917"/>
    <tableColumn id="12959" xr3:uid="{26B3E2AE-1D52-4696-9201-459B12BB304E}" name="Colonne12918"/>
    <tableColumn id="12960" xr3:uid="{FB1BFA16-97D9-4E00-964D-B98C3663AFD0}" name="Colonne12919"/>
    <tableColumn id="12961" xr3:uid="{9694C590-3610-40F9-BD18-C37297F9F010}" name="Colonne12920"/>
    <tableColumn id="12962" xr3:uid="{20DA1561-315A-4358-911E-ADF0B4C23E7D}" name="Colonne12921"/>
    <tableColumn id="12963" xr3:uid="{E1FCFDD6-8DF1-4CE6-83B7-B323336DEC91}" name="Colonne12922"/>
    <tableColumn id="12964" xr3:uid="{992CF6FD-0523-4C39-96D5-9BF3BFF282DB}" name="Colonne12923"/>
    <tableColumn id="12965" xr3:uid="{4679C30B-7ED4-4B9C-8BBB-61A1F580A94C}" name="Colonne12924"/>
    <tableColumn id="12966" xr3:uid="{2EAC2880-1D98-4887-A105-4700F31DD332}" name="Colonne12925"/>
    <tableColumn id="12967" xr3:uid="{A6D0FB0C-6CDA-433B-9A08-D4595EB2F038}" name="Colonne12926"/>
    <tableColumn id="12968" xr3:uid="{1DFFFAE0-6CAE-454D-8526-1CA0DCECB7B8}" name="Colonne12927"/>
    <tableColumn id="12969" xr3:uid="{BD031359-F4DB-42C0-8CAA-67243B5EE056}" name="Colonne12928"/>
    <tableColumn id="12970" xr3:uid="{691AC232-30E4-42AA-8FFA-3902FE7C26DB}" name="Colonne12929"/>
    <tableColumn id="12971" xr3:uid="{DC6DBF88-CE0A-42A8-A37F-492C5D2C61AA}" name="Colonne12930"/>
    <tableColumn id="12972" xr3:uid="{AD61DA2D-BBFA-4682-99A0-A9380B0EFB6B}" name="Colonne12931"/>
    <tableColumn id="12973" xr3:uid="{D134B394-7F14-4DFD-BDE1-D4878448D8B1}" name="Colonne12932"/>
    <tableColumn id="12974" xr3:uid="{0761568B-CAA8-4EB5-80E4-D3EAF9159430}" name="Colonne12933"/>
    <tableColumn id="12975" xr3:uid="{E1C55689-B7D5-445D-8B8A-5CEF446615A6}" name="Colonne12934"/>
    <tableColumn id="12976" xr3:uid="{6F0500A2-1587-47BF-9101-A509B0D762A1}" name="Colonne12935"/>
    <tableColumn id="12977" xr3:uid="{113BABC1-03E4-4FF2-A4B6-4E57C161955A}" name="Colonne12936"/>
    <tableColumn id="12978" xr3:uid="{E79F326D-D6F4-4EF9-8D75-560D066C5D93}" name="Colonne12937"/>
    <tableColumn id="12979" xr3:uid="{0749DC6D-104D-458E-AF34-56050946DD19}" name="Colonne12938"/>
    <tableColumn id="12980" xr3:uid="{B944C61A-7F46-4353-9513-5E6B4A7A4654}" name="Colonne12939"/>
    <tableColumn id="12981" xr3:uid="{8AB80F73-554D-4B5C-9B7C-7EE9BB777E4D}" name="Colonne12940"/>
    <tableColumn id="12982" xr3:uid="{29435341-C2F6-4099-92B6-C10F9E2DFF50}" name="Colonne12941"/>
    <tableColumn id="12983" xr3:uid="{AD5B7C1E-E559-4018-B7D3-400467CA7415}" name="Colonne12942"/>
    <tableColumn id="12984" xr3:uid="{5E16673C-CC77-4D66-BBC7-D2CF2FB05C8B}" name="Colonne12943"/>
    <tableColumn id="12985" xr3:uid="{7C7D3291-9928-4015-A3CD-551C9C9B86F4}" name="Colonne12944"/>
    <tableColumn id="12986" xr3:uid="{B686BD60-2A34-45F8-9D69-66C1E09FA2EF}" name="Colonne12945"/>
    <tableColumn id="12987" xr3:uid="{672951E6-D935-43AE-8CFC-D1DCA5F8F2A9}" name="Colonne12946"/>
    <tableColumn id="12988" xr3:uid="{26BB3CF8-4962-4185-AB60-3874264E014D}" name="Colonne12947"/>
    <tableColumn id="12989" xr3:uid="{5054E4CA-9B77-4912-B413-6854B3E3B9D3}" name="Colonne12948"/>
    <tableColumn id="12990" xr3:uid="{783AAC1A-B263-4F9F-AADF-19AC9FD961F6}" name="Colonne12949"/>
    <tableColumn id="12991" xr3:uid="{BD9213A1-AE99-4B79-AA56-A69BC956EA96}" name="Colonne12950"/>
    <tableColumn id="12992" xr3:uid="{3750D45E-C229-4772-BF8D-55B4D9877628}" name="Colonne12951"/>
    <tableColumn id="12993" xr3:uid="{A4C69631-5E88-456C-A72A-461640FB5B5F}" name="Colonne12952"/>
    <tableColumn id="12994" xr3:uid="{391E2638-4F09-4EEC-9116-C23D65E71C81}" name="Colonne12953"/>
    <tableColumn id="12995" xr3:uid="{02C28375-CC7C-4B84-87E6-E17F2F4315BA}" name="Colonne12954"/>
    <tableColumn id="12996" xr3:uid="{5021DF10-7D3D-4D30-A6E1-AE419564DCB9}" name="Colonne12955"/>
    <tableColumn id="12997" xr3:uid="{652809CD-2DB5-428E-94FD-43680116C758}" name="Colonne12956"/>
    <tableColumn id="12998" xr3:uid="{802003B6-5649-419D-9A4C-BC0AAAD5B3C2}" name="Colonne12957"/>
    <tableColumn id="12999" xr3:uid="{982AB43C-24BC-4F8A-909F-A222BC2BD27E}" name="Colonne12958"/>
    <tableColumn id="13000" xr3:uid="{4BC4981D-9669-4D07-9E81-10611281F0C7}" name="Colonne12959"/>
    <tableColumn id="13001" xr3:uid="{DB7C6F06-3B79-443E-B46D-5DF73C3FFC21}" name="Colonne12960"/>
    <tableColumn id="13002" xr3:uid="{E77BE33A-D395-4B4C-8AAD-EFA07FF2BE6D}" name="Colonne12961"/>
    <tableColumn id="13003" xr3:uid="{610D62D6-C42B-4FBE-B458-7800B38BCF92}" name="Colonne12962"/>
    <tableColumn id="13004" xr3:uid="{7B1821F9-902B-4D16-8743-035E5188180A}" name="Colonne12963"/>
    <tableColumn id="13005" xr3:uid="{60EC6E65-ED7E-4F3C-B27D-D6C45E8FA75E}" name="Colonne12964"/>
    <tableColumn id="13006" xr3:uid="{A933F676-EA2C-4D1B-BE17-83BD9B75C93A}" name="Colonne12965"/>
    <tableColumn id="13007" xr3:uid="{7B623A19-6C57-427C-B117-E24D182E1389}" name="Colonne12966"/>
    <tableColumn id="13008" xr3:uid="{F1BD254E-A02E-40A7-B15F-FB7602564750}" name="Colonne12967"/>
    <tableColumn id="13009" xr3:uid="{84F27333-FD3F-40DF-8953-47C4BC371157}" name="Colonne12968"/>
    <tableColumn id="13010" xr3:uid="{E1FA33DD-5399-452C-B4FD-CB3D75FD445B}" name="Colonne12969"/>
    <tableColumn id="13011" xr3:uid="{C0577894-C375-4638-9290-547BE73430DD}" name="Colonne12970"/>
    <tableColumn id="13012" xr3:uid="{90D6D98D-3C5E-46C0-AEDC-416279F20C1A}" name="Colonne12971"/>
    <tableColumn id="13013" xr3:uid="{2D5BB4A2-010D-416E-BE67-5BDFC487804C}" name="Colonne12972"/>
    <tableColumn id="13014" xr3:uid="{5A704F2E-8598-4BF7-BE6D-251F3602B5C2}" name="Colonne12973"/>
    <tableColumn id="13015" xr3:uid="{6B77462C-BB34-4228-98BC-E10A4FB79BA1}" name="Colonne12974"/>
    <tableColumn id="13016" xr3:uid="{AEACAFC8-25BD-4351-8C0A-B5993435E9AF}" name="Colonne12975"/>
    <tableColumn id="13017" xr3:uid="{CD904B7F-7DA2-4516-92B0-9E90258B69AE}" name="Colonne12976"/>
    <tableColumn id="13018" xr3:uid="{87C988CF-F573-4547-B831-D74972EE56FD}" name="Colonne12977"/>
    <tableColumn id="13019" xr3:uid="{5D4ED08B-ED95-461C-B4CC-E0FF960EEE20}" name="Colonne12978"/>
    <tableColumn id="13020" xr3:uid="{2051CCFA-3F04-47D4-9350-787F625C9A73}" name="Colonne12979"/>
    <tableColumn id="13021" xr3:uid="{37ECBB62-9EED-46C4-85BE-0901A6A21E3C}" name="Colonne12980"/>
    <tableColumn id="13022" xr3:uid="{8C09DC1F-01E6-4722-9CAB-96CFA23F849A}" name="Colonne12981"/>
    <tableColumn id="13023" xr3:uid="{462FD843-768F-4AA7-9118-D80C57069936}" name="Colonne12982"/>
    <tableColumn id="13024" xr3:uid="{EFDDDC44-5ED5-49EA-879E-2CF5DEFADC7B}" name="Colonne12983"/>
    <tableColumn id="13025" xr3:uid="{28593AC3-A5D6-46BA-BE58-B4CFCE890BC1}" name="Colonne12984"/>
    <tableColumn id="13026" xr3:uid="{E92EE788-1CDE-4718-8F98-9C2E7D0D25FC}" name="Colonne12985"/>
    <tableColumn id="13027" xr3:uid="{2696F0A2-A2A2-47BD-A4B8-A43B813FD74D}" name="Colonne12986"/>
    <tableColumn id="13028" xr3:uid="{EDD83F5A-AAE2-4C33-882D-11F609D30D08}" name="Colonne12987"/>
    <tableColumn id="13029" xr3:uid="{4FC324D0-B77A-45F1-AF0E-49DF298DBBEE}" name="Colonne12988"/>
    <tableColumn id="13030" xr3:uid="{682CD862-2030-4ABC-BDBE-2406AF4EF491}" name="Colonne12989"/>
    <tableColumn id="13031" xr3:uid="{BCF451D1-CF2B-49BF-926B-2BE6706595E9}" name="Colonne12990"/>
    <tableColumn id="13032" xr3:uid="{110AB4B8-626F-45CC-926E-E83894039672}" name="Colonne12991"/>
    <tableColumn id="13033" xr3:uid="{EF6FA9A7-A25C-4642-B1E4-2C116F1714BA}" name="Colonne12992"/>
    <tableColumn id="13034" xr3:uid="{08BD4079-EF12-4FFE-89EB-382AF2A199D0}" name="Colonne12993"/>
    <tableColumn id="13035" xr3:uid="{184F9A65-D9AA-471A-A529-829AE22B5ED2}" name="Colonne12994"/>
    <tableColumn id="13036" xr3:uid="{C2C03AB9-8CC5-44DE-8BFC-F07B79595B53}" name="Colonne12995"/>
    <tableColumn id="13037" xr3:uid="{C6380253-33D8-4DFF-BF67-BC7685B56F48}" name="Colonne12996"/>
    <tableColumn id="13038" xr3:uid="{67EFA62A-EAEA-4536-B24A-E8E66B9AC1BA}" name="Colonne12997"/>
    <tableColumn id="13039" xr3:uid="{9D291CFE-5A9F-4931-8A29-FF87B75109DC}" name="Colonne12998"/>
    <tableColumn id="13040" xr3:uid="{5E97FF6A-56CC-4B89-AD29-E0711794DAF2}" name="Colonne12999"/>
    <tableColumn id="13041" xr3:uid="{D6AA5E72-02B5-47B3-A26B-91A4B64554DB}" name="Colonne13000"/>
    <tableColumn id="13042" xr3:uid="{40A3E863-F8AA-43F3-A797-8287FE617035}" name="Colonne13001"/>
    <tableColumn id="13043" xr3:uid="{E03DDF54-286E-4495-8DF3-774A2E69E6BD}" name="Colonne13002"/>
    <tableColumn id="13044" xr3:uid="{75007765-4154-4347-942C-23200549E36F}" name="Colonne13003"/>
    <tableColumn id="13045" xr3:uid="{2C39FCCC-8D11-4A81-BE59-D3642C24F6E8}" name="Colonne13004"/>
    <tableColumn id="13046" xr3:uid="{CA11124B-EE09-4A90-BFEE-7E6D942EC35A}" name="Colonne13005"/>
    <tableColumn id="13047" xr3:uid="{317C9736-A8D8-4017-B82E-DE69A90D2010}" name="Colonne13006"/>
    <tableColumn id="13048" xr3:uid="{0B916200-8832-4839-839E-B4B79B92C3C6}" name="Colonne13007"/>
    <tableColumn id="13049" xr3:uid="{AEB5D18A-EDBC-401C-B5CA-D5D07AEF199B}" name="Colonne13008"/>
    <tableColumn id="13050" xr3:uid="{43C7F4E6-C73C-4604-B7F4-7027EF311A22}" name="Colonne13009"/>
    <tableColumn id="13051" xr3:uid="{362E65E1-927D-47B8-96DF-25B5D0AA075E}" name="Colonne13010"/>
    <tableColumn id="13052" xr3:uid="{AC804893-CDA0-4556-8DD3-AE80A3F5CDD4}" name="Colonne13011"/>
    <tableColumn id="13053" xr3:uid="{F88D13E6-6D90-41A7-9416-381C0B17DB9D}" name="Colonne13012"/>
    <tableColumn id="13054" xr3:uid="{A1EAD912-77CA-45FB-887D-334BACBBE7F5}" name="Colonne13013"/>
    <tableColumn id="13055" xr3:uid="{8E83C3A8-301C-475B-B7C3-A31F7674F72B}" name="Colonne13014"/>
    <tableColumn id="13056" xr3:uid="{1A40A1F5-2CB8-40FF-8BA3-D73DD79A4D0D}" name="Colonne13015"/>
    <tableColumn id="13057" xr3:uid="{920954BF-CF6B-4D93-9AF2-B7A5110FA7D6}" name="Colonne13016"/>
    <tableColumn id="13058" xr3:uid="{2309BCD5-FC22-4E0C-9E70-5E6DBE06CC44}" name="Colonne13017"/>
    <tableColumn id="13059" xr3:uid="{B2F918F3-7702-49C9-A0A4-F8C5E95D760A}" name="Colonne13018"/>
    <tableColumn id="13060" xr3:uid="{BA629331-62E3-4EB4-92E6-A98EACDFEDC3}" name="Colonne13019"/>
    <tableColumn id="13061" xr3:uid="{513FCBF7-BB76-4C88-8746-03A42CB9CCBF}" name="Colonne13020"/>
    <tableColumn id="13062" xr3:uid="{93F19A9F-E213-4ABD-AE77-4F6AB6404C31}" name="Colonne13021"/>
    <tableColumn id="13063" xr3:uid="{98A219B3-B320-4A96-B8C8-31F6B852B909}" name="Colonne13022"/>
    <tableColumn id="13064" xr3:uid="{DB45DF2C-D9E2-4BFB-B762-489421D40486}" name="Colonne13023"/>
    <tableColumn id="13065" xr3:uid="{6D9298DD-78E2-4BCA-930E-ED46821547B6}" name="Colonne13024"/>
    <tableColumn id="13066" xr3:uid="{6B44D46A-476C-45A1-B852-CA9B928A3274}" name="Colonne13025"/>
    <tableColumn id="13067" xr3:uid="{FE46ACB4-78F6-4C4D-AD87-4EBC9CBB5A72}" name="Colonne13026"/>
    <tableColumn id="13068" xr3:uid="{F31C7CF3-A77B-4282-894E-BF9D93056C9B}" name="Colonne13027"/>
    <tableColumn id="13069" xr3:uid="{232D4AB3-6223-4B7E-A38A-AD04F265BE95}" name="Colonne13028"/>
    <tableColumn id="13070" xr3:uid="{C5B25162-23DA-4D56-8EA0-D27B408D194F}" name="Colonne13029"/>
    <tableColumn id="13071" xr3:uid="{188557BA-99A4-44FF-BC34-0F6EA9DA513E}" name="Colonne13030"/>
    <tableColumn id="13072" xr3:uid="{CA7E222C-AF57-4EBC-BAE6-5F590C33C3B6}" name="Colonne13031"/>
    <tableColumn id="13073" xr3:uid="{6F73B3ED-9B47-4EB4-8E08-5DA9CE325287}" name="Colonne13032"/>
    <tableColumn id="13074" xr3:uid="{32FCA109-15AB-4659-9C28-B6C1502E8469}" name="Colonne13033"/>
    <tableColumn id="13075" xr3:uid="{6F10AB4E-F452-4013-93E8-74F82D5A9F36}" name="Colonne13034"/>
    <tableColumn id="13076" xr3:uid="{64EDBDB3-6902-4C9F-98A8-33601E53D227}" name="Colonne13035"/>
    <tableColumn id="13077" xr3:uid="{5809E9CC-0266-4769-A3FF-8446F35B5A15}" name="Colonne13036"/>
    <tableColumn id="13078" xr3:uid="{E0E39A30-95E7-4800-9AED-ABF7C490AC94}" name="Colonne13037"/>
    <tableColumn id="13079" xr3:uid="{E31675D8-0E8D-4562-9278-F22B8EE1A411}" name="Colonne13038"/>
    <tableColumn id="13080" xr3:uid="{3199CD28-EF99-4845-84B4-03E36F38E995}" name="Colonne13039"/>
    <tableColumn id="13081" xr3:uid="{B90428B5-E170-4E5C-A74B-8219DF0572EC}" name="Colonne13040"/>
    <tableColumn id="13082" xr3:uid="{092E9FCA-64B7-4ECF-AACA-661ABA73D8A5}" name="Colonne13041"/>
    <tableColumn id="13083" xr3:uid="{86186837-8F53-45E8-8A01-AFBA21D2C00C}" name="Colonne13042"/>
    <tableColumn id="13084" xr3:uid="{51D544CC-E661-4556-A55E-F186A470C502}" name="Colonne13043"/>
    <tableColumn id="13085" xr3:uid="{083568FC-855B-411F-B45E-9058CA160ABE}" name="Colonne13044"/>
    <tableColumn id="13086" xr3:uid="{E11CE6C2-34A2-4210-B9A7-649A3481273F}" name="Colonne13045"/>
    <tableColumn id="13087" xr3:uid="{05190F89-1D0A-4A6E-838E-73F46EB73F9C}" name="Colonne13046"/>
    <tableColumn id="13088" xr3:uid="{D465BF72-DF2A-4FDA-827B-14EAB7B773D1}" name="Colonne13047"/>
    <tableColumn id="13089" xr3:uid="{FDF548EC-1C92-4E64-8861-4B8841554448}" name="Colonne13048"/>
    <tableColumn id="13090" xr3:uid="{6A7B99C8-3800-4D37-8CDA-0A5AEC7B51D1}" name="Colonne13049"/>
    <tableColumn id="13091" xr3:uid="{C959F50A-CD0C-4230-BFB0-63C7316F86E1}" name="Colonne13050"/>
    <tableColumn id="13092" xr3:uid="{D63F2085-CD8F-4F95-AC77-44460A076827}" name="Colonne13051"/>
    <tableColumn id="13093" xr3:uid="{B1112337-BEA1-44AB-A9FD-16EEAC1E9494}" name="Colonne13052"/>
    <tableColumn id="13094" xr3:uid="{94A8E363-9F7C-4F33-8633-063D9A058AEB}" name="Colonne13053"/>
    <tableColumn id="13095" xr3:uid="{94FDEB2B-5C0D-4743-8E30-2E405BBFAE5F}" name="Colonne13054"/>
    <tableColumn id="13096" xr3:uid="{C60EDD34-40C1-4DE4-9D14-74D4995E1E40}" name="Colonne13055"/>
    <tableColumn id="13097" xr3:uid="{B6F954F1-45D1-4C53-9CF6-8B70EA285FCC}" name="Colonne13056"/>
    <tableColumn id="13098" xr3:uid="{58F4BA32-6913-4DBA-B1C4-633CC6AFDCDB}" name="Colonne13057"/>
    <tableColumn id="13099" xr3:uid="{137DEBBA-27B3-45FE-99B9-C5F510A6472C}" name="Colonne13058"/>
    <tableColumn id="13100" xr3:uid="{4761C745-EFC1-4D43-8BE2-295D974694F1}" name="Colonne13059"/>
    <tableColumn id="13101" xr3:uid="{97729804-137E-440B-AA60-01DCFE9F5326}" name="Colonne13060"/>
    <tableColumn id="13102" xr3:uid="{57AFD417-227F-496C-A783-5137B7363D24}" name="Colonne13061"/>
    <tableColumn id="13103" xr3:uid="{E87164AA-47B4-4617-AB29-04C5F1368920}" name="Colonne13062"/>
    <tableColumn id="13104" xr3:uid="{83249AA2-3BF2-4B0D-BFBE-F1FFDBA12983}" name="Colonne13063"/>
    <tableColumn id="13105" xr3:uid="{5188E9D7-7039-4094-8BC2-1CDFEE839756}" name="Colonne13064"/>
    <tableColumn id="13106" xr3:uid="{BF79C5CC-8245-4282-A3D7-1F2779E9F0B9}" name="Colonne13065"/>
    <tableColumn id="13107" xr3:uid="{72C89A08-1BD1-4A4A-BCCD-B532794646E7}" name="Colonne13066"/>
    <tableColumn id="13108" xr3:uid="{E100FD77-2F7C-445B-AD7C-C118089A8CDF}" name="Colonne13067"/>
    <tableColumn id="13109" xr3:uid="{EF027529-6F31-4995-B360-2095F6971C95}" name="Colonne13068"/>
    <tableColumn id="13110" xr3:uid="{A2BD8581-8879-4F3E-8BE2-0B35631DD877}" name="Colonne13069"/>
    <tableColumn id="13111" xr3:uid="{35469654-D1D5-4BD9-B8E4-C5C8EF73E0FC}" name="Colonne13070"/>
    <tableColumn id="13112" xr3:uid="{DC016680-4325-4A22-B984-547A29DEDB74}" name="Colonne13071"/>
    <tableColumn id="13113" xr3:uid="{F622DF4D-4138-445C-954E-C19032A725CE}" name="Colonne13072"/>
    <tableColumn id="13114" xr3:uid="{3CB07B3B-7A7C-44B4-89A5-89E815C6D90D}" name="Colonne13073"/>
    <tableColumn id="13115" xr3:uid="{E614F830-BEAA-4820-B161-18CC43AA1D89}" name="Colonne13074"/>
    <tableColumn id="13116" xr3:uid="{786763C6-582D-45FF-BCEC-93FC6CF468D2}" name="Colonne13075"/>
    <tableColumn id="13117" xr3:uid="{1E57564C-5552-483C-95A0-174649266D59}" name="Colonne13076"/>
    <tableColumn id="13118" xr3:uid="{9EB956A2-06F2-4D8B-9689-02310B670014}" name="Colonne13077"/>
    <tableColumn id="13119" xr3:uid="{F84375ED-1DC1-4F8B-8642-42B2B09A0CB2}" name="Colonne13078"/>
    <tableColumn id="13120" xr3:uid="{18B80E6A-B111-43C2-9561-9E52D47038FA}" name="Colonne13079"/>
    <tableColumn id="13121" xr3:uid="{2CD726B9-6604-418B-ACD2-5207BB8C0AA8}" name="Colonne13080"/>
    <tableColumn id="13122" xr3:uid="{DB68154C-1B2A-4A45-AEC5-C65CA8CE4A94}" name="Colonne13081"/>
    <tableColumn id="13123" xr3:uid="{FE7A49A7-5426-4616-BDBB-F2381AF448BC}" name="Colonne13082"/>
    <tableColumn id="13124" xr3:uid="{C227788A-0E56-49B4-98AA-6CB380F68331}" name="Colonne13083"/>
    <tableColumn id="13125" xr3:uid="{10FD9809-1639-491A-85D7-E9C3EC0D0CD3}" name="Colonne13084"/>
    <tableColumn id="13126" xr3:uid="{13BD4EDB-A474-499A-AC14-B165E605642A}" name="Colonne13085"/>
    <tableColumn id="13127" xr3:uid="{1A266615-8553-46B9-AD34-0494044513EC}" name="Colonne13086"/>
    <tableColumn id="13128" xr3:uid="{F8D48BC5-B926-401A-978F-2506DEC14EEE}" name="Colonne13087"/>
    <tableColumn id="13129" xr3:uid="{C88BD7F4-6ED4-409B-ACE8-F17791917BC4}" name="Colonne13088"/>
    <tableColumn id="13130" xr3:uid="{7BF28252-2D80-4844-AD9A-88D18C9F1FA6}" name="Colonne13089"/>
    <tableColumn id="13131" xr3:uid="{A46A0567-B189-4707-8168-DF3CB3F566C6}" name="Colonne13090"/>
    <tableColumn id="13132" xr3:uid="{3A794C89-F5C4-43D0-B6F9-0DE51B70E870}" name="Colonne13091"/>
    <tableColumn id="13133" xr3:uid="{2F909BFE-190F-4B2F-8C0C-B3D426C8A9A9}" name="Colonne13092"/>
    <tableColumn id="13134" xr3:uid="{D4D8C2EE-05A9-48E8-BF34-B197E387FC67}" name="Colonne13093"/>
    <tableColumn id="13135" xr3:uid="{8B3F22E4-392F-4A57-BF50-A01FD88F453A}" name="Colonne13094"/>
    <tableColumn id="13136" xr3:uid="{6463A6C7-E138-4C72-A6C5-7BA1AE0C701F}" name="Colonne13095"/>
    <tableColumn id="13137" xr3:uid="{1EACFBCE-DC3D-4A9E-BAA1-21A4FE2F82AC}" name="Colonne13096"/>
    <tableColumn id="13138" xr3:uid="{60B3CBE7-F7A7-4B6C-8804-402A058AE4D6}" name="Colonne13097"/>
    <tableColumn id="13139" xr3:uid="{B4C5B656-4ECC-4F4A-91EC-73986CFF42CE}" name="Colonne13098"/>
    <tableColumn id="13140" xr3:uid="{7E9D0DB6-FCD0-404D-978D-C18F3BD57003}" name="Colonne13099"/>
    <tableColumn id="13141" xr3:uid="{DA7610E0-59F4-4D22-8399-BBE5A82F7131}" name="Colonne13100"/>
    <tableColumn id="13142" xr3:uid="{9CCFAC71-4C45-4183-939C-5C89DE88F12B}" name="Colonne13101"/>
    <tableColumn id="13143" xr3:uid="{C78684B2-7FA1-47CA-9A15-A52614D7C3B9}" name="Colonne13102"/>
    <tableColumn id="13144" xr3:uid="{05F8E165-66B9-446F-92F8-A1E3D50E066A}" name="Colonne13103"/>
    <tableColumn id="13145" xr3:uid="{216B94A2-02BF-4A07-B5D5-6961169FD9EB}" name="Colonne13104"/>
    <tableColumn id="13146" xr3:uid="{A17BE038-3CA8-4D52-B3E4-C514918953EF}" name="Colonne13105"/>
    <tableColumn id="13147" xr3:uid="{EB335BEA-F7FF-49B1-A260-FC7C9F191959}" name="Colonne13106"/>
    <tableColumn id="13148" xr3:uid="{1DA1E46E-1526-4986-9C60-A70D338D8E5A}" name="Colonne13107"/>
    <tableColumn id="13149" xr3:uid="{268BF5B6-4AE7-40E0-B379-021FA5E93AA4}" name="Colonne13108"/>
    <tableColumn id="13150" xr3:uid="{6275E94E-1FD8-479D-A2F2-9386A5400031}" name="Colonne13109"/>
    <tableColumn id="13151" xr3:uid="{EFC10F19-EEEA-4388-BFF5-D2AF71A6E38D}" name="Colonne13110"/>
    <tableColumn id="13152" xr3:uid="{D3CACD7D-1B13-4A0E-A4C3-AB0C63634E66}" name="Colonne13111"/>
    <tableColumn id="13153" xr3:uid="{AB3A3753-2426-438A-AE7A-1D1597DB1E8C}" name="Colonne13112"/>
    <tableColumn id="13154" xr3:uid="{782F7A1F-F344-4934-BAED-C48B70C273F0}" name="Colonne13113"/>
    <tableColumn id="13155" xr3:uid="{E4301A25-5C96-4673-AC8D-A51A17A156A9}" name="Colonne13114"/>
    <tableColumn id="13156" xr3:uid="{162A1A72-4FB6-4543-A26E-84E98A89BBB1}" name="Colonne13115"/>
    <tableColumn id="13157" xr3:uid="{31A6A70E-FFB7-4811-B17E-CA08CCD2CE2D}" name="Colonne13116"/>
    <tableColumn id="13158" xr3:uid="{F5232557-6404-43D7-83F4-778DBB33BDCB}" name="Colonne13117"/>
    <tableColumn id="13159" xr3:uid="{2B9C93D5-D079-4088-A726-4622B70B2A40}" name="Colonne13118"/>
    <tableColumn id="13160" xr3:uid="{DC76E530-B91D-412E-A0DF-B119F0A4569F}" name="Colonne13119"/>
    <tableColumn id="13161" xr3:uid="{7A3515F0-643B-4AA8-B19B-D39E543AEF2A}" name="Colonne13120"/>
    <tableColumn id="13162" xr3:uid="{36A2961E-2EEB-4198-8E4C-C4F8A3E9243E}" name="Colonne13121"/>
    <tableColumn id="13163" xr3:uid="{6013AA8A-2F7C-430B-95B5-AE60EEAD03F8}" name="Colonne13122"/>
    <tableColumn id="13164" xr3:uid="{60643053-6E26-4EC6-A8BF-86B363F6F3EE}" name="Colonne13123"/>
    <tableColumn id="13165" xr3:uid="{291E09DD-60C0-4555-AD02-EDB28358A664}" name="Colonne13124"/>
    <tableColumn id="13166" xr3:uid="{A2E9DE54-3AA3-4063-B457-EAA04375E53B}" name="Colonne13125"/>
    <tableColumn id="13167" xr3:uid="{04290B96-5E46-452E-A078-E777A21ED034}" name="Colonne13126"/>
    <tableColumn id="13168" xr3:uid="{2269FFAC-6157-4296-ACDF-D6AB697D7189}" name="Colonne13127"/>
    <tableColumn id="13169" xr3:uid="{E5546CA3-20A0-47CC-BDE4-537554152554}" name="Colonne13128"/>
    <tableColumn id="13170" xr3:uid="{25C12EE9-19AE-4DF5-AC27-04BCEBA2C8D6}" name="Colonne13129"/>
    <tableColumn id="13171" xr3:uid="{E646CA16-B0DA-4319-8034-1664E4A5D4C9}" name="Colonne13130"/>
    <tableColumn id="13172" xr3:uid="{E6D13B51-43E5-4322-BE05-3D376C23D09D}" name="Colonne13131"/>
    <tableColumn id="13173" xr3:uid="{6B28FCD7-3791-4CD5-8E67-07146877373F}" name="Colonne13132"/>
    <tableColumn id="13174" xr3:uid="{11F6563A-42F7-4BFE-B421-F1782554E119}" name="Colonne13133"/>
    <tableColumn id="13175" xr3:uid="{1E431E0B-F365-4FE9-89A3-CAA45B538AF2}" name="Colonne13134"/>
    <tableColumn id="13176" xr3:uid="{CFB48BD7-86AD-4F71-9324-DCCAED08E075}" name="Colonne13135"/>
    <tableColumn id="13177" xr3:uid="{2E03722D-788B-48CE-A8C6-B8AF44685C4D}" name="Colonne13136"/>
    <tableColumn id="13178" xr3:uid="{8645883C-FE9E-41EA-B3DF-BCF4497A342A}" name="Colonne13137"/>
    <tableColumn id="13179" xr3:uid="{DDE03330-92ED-4D40-A86D-0B7A37FE4DCF}" name="Colonne13138"/>
    <tableColumn id="13180" xr3:uid="{F393543C-30B9-4DA3-95BF-D173E03ECC84}" name="Colonne13139"/>
    <tableColumn id="13181" xr3:uid="{97F19B5B-4280-4631-8087-C0F9ECCB26B0}" name="Colonne13140"/>
    <tableColumn id="13182" xr3:uid="{FE33A453-FC81-44C7-9E25-A48199B5D72A}" name="Colonne13141"/>
    <tableColumn id="13183" xr3:uid="{20183B09-206A-4A85-850F-B7119061EAED}" name="Colonne13142"/>
    <tableColumn id="13184" xr3:uid="{DC7A848B-B2AB-4762-A418-D7C09F3A4B1B}" name="Colonne13143"/>
    <tableColumn id="13185" xr3:uid="{DF6D0C7F-2E41-4913-A2AD-383B70BE9A76}" name="Colonne13144"/>
    <tableColumn id="13186" xr3:uid="{E2B90135-9A3D-4488-8460-54AE0B4D4E6D}" name="Colonne13145"/>
    <tableColumn id="13187" xr3:uid="{587A181F-B5E3-498D-8836-D85917BF8C63}" name="Colonne13146"/>
    <tableColumn id="13188" xr3:uid="{EA790D48-01C9-4A2C-BC7F-37EC4EEE2C42}" name="Colonne13147"/>
    <tableColumn id="13189" xr3:uid="{E34DDAD0-46C9-4573-B338-61CEAFAB73CE}" name="Colonne13148"/>
    <tableColumn id="13190" xr3:uid="{AAE74CBA-21FC-456B-9D88-EAC8497FCC7A}" name="Colonne13149"/>
    <tableColumn id="13191" xr3:uid="{96D3482E-44AC-4865-887A-429BE8D51DF6}" name="Colonne13150"/>
    <tableColumn id="13192" xr3:uid="{5968DF06-E8B4-4407-AA72-9946AFDF101B}" name="Colonne13151"/>
    <tableColumn id="13193" xr3:uid="{E7F47373-2251-4C37-BD6B-D1CB461A4078}" name="Colonne13152"/>
    <tableColumn id="13194" xr3:uid="{416F20D2-6EC3-48F0-8E52-ABDFD6BD71CE}" name="Colonne13153"/>
    <tableColumn id="13195" xr3:uid="{463056FB-490A-436C-9D1A-CE7E23DEBD6E}" name="Colonne13154"/>
    <tableColumn id="13196" xr3:uid="{2A9EF14F-F08C-4667-B2FE-1D0BC27D7ECF}" name="Colonne13155"/>
    <tableColumn id="13197" xr3:uid="{A2AA2FF5-5539-4440-B001-174B3ACF6895}" name="Colonne13156"/>
    <tableColumn id="13198" xr3:uid="{0E1B3E83-7113-4DFF-B2D6-3794639A394D}" name="Colonne13157"/>
    <tableColumn id="13199" xr3:uid="{47E8A186-6A00-4FAC-BF10-546ADF0832EF}" name="Colonne13158"/>
    <tableColumn id="13200" xr3:uid="{FCA8BE49-7CFA-48FB-BCC2-FF509A5D962C}" name="Colonne13159"/>
    <tableColumn id="13201" xr3:uid="{CC741576-802A-4E3A-9472-7ABE2439ADC1}" name="Colonne13160"/>
    <tableColumn id="13202" xr3:uid="{F81ADAB4-931A-4B9A-AD26-11BBAF731C53}" name="Colonne13161"/>
    <tableColumn id="13203" xr3:uid="{412C51EF-7B91-44CB-A9F8-124379644A09}" name="Colonne13162"/>
    <tableColumn id="13204" xr3:uid="{5F8C1285-3FBD-409F-A1F8-090E8458DD6D}" name="Colonne13163"/>
    <tableColumn id="13205" xr3:uid="{211EA01B-B4E7-49D2-9FE2-8EFB0DA43C03}" name="Colonne13164"/>
    <tableColumn id="13206" xr3:uid="{30A2E3E8-E6CF-422C-B629-D03777CDA793}" name="Colonne13165"/>
    <tableColumn id="13207" xr3:uid="{A7350957-AD33-45D8-8E92-668398AA7776}" name="Colonne13166"/>
    <tableColumn id="13208" xr3:uid="{98B7C488-123A-4FFF-A09C-9D69C21504B7}" name="Colonne13167"/>
    <tableColumn id="13209" xr3:uid="{F4C3CCE7-A720-4EB3-86C6-17B783E94118}" name="Colonne13168"/>
    <tableColumn id="13210" xr3:uid="{98B2C3A8-7627-48BF-B36A-D366D512F1B3}" name="Colonne13169"/>
    <tableColumn id="13211" xr3:uid="{E21C9EA7-1FEC-4CC7-A001-A5A3643D25F8}" name="Colonne13170"/>
    <tableColumn id="13212" xr3:uid="{5EBDAC55-9DDF-4CA4-9D4B-162C1467AD8A}" name="Colonne13171"/>
    <tableColumn id="13213" xr3:uid="{1D9BAF88-CF49-44FA-863C-EE5831FEB963}" name="Colonne13172"/>
    <tableColumn id="13214" xr3:uid="{206FC076-00F9-4BB2-B488-05237F4D9FEF}" name="Colonne13173"/>
    <tableColumn id="13215" xr3:uid="{0D6A7AF7-D52A-4974-BFC8-8C57EB74BB59}" name="Colonne13174"/>
    <tableColumn id="13216" xr3:uid="{9B07110E-B9F8-4814-B956-C66E620488EA}" name="Colonne13175"/>
    <tableColumn id="13217" xr3:uid="{7C3BD823-B5F3-4EED-B129-633C5BFA022E}" name="Colonne13176"/>
    <tableColumn id="13218" xr3:uid="{0B248BB9-EA87-416B-A3E4-85B86DBF26EE}" name="Colonne13177"/>
    <tableColumn id="13219" xr3:uid="{6B7C50A8-B9B9-4947-BD0F-7A5EE3CAF0A7}" name="Colonne13178"/>
    <tableColumn id="13220" xr3:uid="{A17F08BD-87D2-46A5-B5E2-80321A4F878B}" name="Colonne13179"/>
    <tableColumn id="13221" xr3:uid="{0637333B-4B84-40B7-A285-655D50AFBAB3}" name="Colonne13180"/>
    <tableColumn id="13222" xr3:uid="{ED826959-835F-48CF-A9D6-D7AFE911CDA5}" name="Colonne13181"/>
    <tableColumn id="13223" xr3:uid="{A946E502-7E85-4670-AB95-3D8FC3ADB799}" name="Colonne13182"/>
    <tableColumn id="13224" xr3:uid="{E7710DF0-6FDB-45FD-8AE8-5C87AD62253A}" name="Colonne13183"/>
    <tableColumn id="13225" xr3:uid="{4DEFD0EF-8ECF-40AB-96D7-FF97046B595B}" name="Colonne13184"/>
    <tableColumn id="13226" xr3:uid="{41E0DCE6-ADCF-45FF-B2F7-5E026CCA7DBA}" name="Colonne13185"/>
    <tableColumn id="13227" xr3:uid="{5D85F38F-96BA-46BF-9817-4CBB1A6E8E98}" name="Colonne13186"/>
    <tableColumn id="13228" xr3:uid="{087E80A1-4A54-4DFE-98FA-3BA0FE31C409}" name="Colonne13187"/>
    <tableColumn id="13229" xr3:uid="{9F9C3BEF-0940-46D1-BAA0-5A04CE84E5A8}" name="Colonne13188"/>
    <tableColumn id="13230" xr3:uid="{3967ACFA-EC9A-46EF-BE2E-2D3D7A618179}" name="Colonne13189"/>
    <tableColumn id="13231" xr3:uid="{AF5B493C-4E1B-4E0A-A0D5-E0F114434D1F}" name="Colonne13190"/>
    <tableColumn id="13232" xr3:uid="{BE64D52C-55E9-47EE-8F6B-2A3BF635278E}" name="Colonne13191"/>
    <tableColumn id="13233" xr3:uid="{3A411DE7-B8F1-45CE-B8B5-907EAE389894}" name="Colonne13192"/>
    <tableColumn id="13234" xr3:uid="{6F92681A-8892-4744-BFE7-B418451E721F}" name="Colonne13193"/>
    <tableColumn id="13235" xr3:uid="{ED990F67-94CF-478D-B3E9-348060651165}" name="Colonne13194"/>
    <tableColumn id="13236" xr3:uid="{E1C27B59-0D59-4898-97C2-D608D3F5B1AA}" name="Colonne13195"/>
    <tableColumn id="13237" xr3:uid="{A2633EC1-056F-4546-9DCC-2CC44C76B626}" name="Colonne13196"/>
    <tableColumn id="13238" xr3:uid="{05BCA40B-7756-4D67-9023-DDE9C03FFF55}" name="Colonne13197"/>
    <tableColumn id="13239" xr3:uid="{1FCBBB94-260F-4C77-A15A-B28C16D55C61}" name="Colonne13198"/>
    <tableColumn id="13240" xr3:uid="{368307E8-9ED5-44BF-91EB-39EDD8D61464}" name="Colonne13199"/>
    <tableColumn id="13241" xr3:uid="{E94E8C3F-6E51-4C6E-B27B-D167808C0F3F}" name="Colonne13200"/>
    <tableColumn id="13242" xr3:uid="{C07F7C1D-B96A-4F5E-9908-1BB3AFB04FEE}" name="Colonne13201"/>
    <tableColumn id="13243" xr3:uid="{CE3E92E2-CA28-4216-81E0-88DF5CB84DE0}" name="Colonne13202"/>
    <tableColumn id="13244" xr3:uid="{160B917F-B756-404C-945D-DDC6FD92754F}" name="Colonne13203"/>
    <tableColumn id="13245" xr3:uid="{A0D73E20-E144-4574-9965-B6CBF60370A4}" name="Colonne13204"/>
    <tableColumn id="13246" xr3:uid="{1D04F569-CF86-4581-B124-D4F43DB32E9A}" name="Colonne13205"/>
    <tableColumn id="13247" xr3:uid="{80B4DB3E-A17F-4E4F-8306-20C1047D19BF}" name="Colonne13206"/>
    <tableColumn id="13248" xr3:uid="{C80197AB-56BB-4E6B-9626-C6837C60BC0A}" name="Colonne13207"/>
    <tableColumn id="13249" xr3:uid="{C5769542-6BF4-4AA8-BE6A-B8FA2B0E8C12}" name="Colonne13208"/>
    <tableColumn id="13250" xr3:uid="{74871103-7ED9-4D3B-A811-3906CB071F1B}" name="Colonne13209"/>
    <tableColumn id="13251" xr3:uid="{3376BE7F-5295-48B1-8DAE-C4F720BEAF13}" name="Colonne13210"/>
    <tableColumn id="13252" xr3:uid="{D7203196-AA9B-4352-BF2C-04F32A43239D}" name="Colonne13211"/>
    <tableColumn id="13253" xr3:uid="{474F8E32-6B51-45F1-855D-701B9EB51B55}" name="Colonne13212"/>
    <tableColumn id="13254" xr3:uid="{26C4D740-B10B-4A5D-9BC5-2B0FC0C812EB}" name="Colonne13213"/>
    <tableColumn id="13255" xr3:uid="{12B7F5A4-E2AB-4B38-BB07-C098FF695E9A}" name="Colonne13214"/>
    <tableColumn id="13256" xr3:uid="{EA2573F8-3A9D-442C-8A98-E11ABC322924}" name="Colonne13215"/>
    <tableColumn id="13257" xr3:uid="{0C9DA384-2F22-49A7-970F-EA07D8CB6410}" name="Colonne13216"/>
    <tableColumn id="13258" xr3:uid="{11B9EF0A-4D7A-467A-AF50-C10F7D9CC3FD}" name="Colonne13217"/>
    <tableColumn id="13259" xr3:uid="{C307063A-FBAD-45F4-BEB1-0A4C4FB841B4}" name="Colonne13218"/>
    <tableColumn id="13260" xr3:uid="{3D3993B8-FFAD-44CC-84D5-C5FC03019C16}" name="Colonne13219"/>
    <tableColumn id="13261" xr3:uid="{8B40A7DA-CD5A-426F-8EAA-3039FA58DD2C}" name="Colonne13220"/>
    <tableColumn id="13262" xr3:uid="{5F0FCA30-E2A6-445D-94C7-EF3F2800F864}" name="Colonne13221"/>
    <tableColumn id="13263" xr3:uid="{F04F54D8-7169-4286-A9C1-6C6BCFCAC209}" name="Colonne13222"/>
    <tableColumn id="13264" xr3:uid="{7A934BCC-D249-4A94-A9B8-6965068ABA2A}" name="Colonne13223"/>
    <tableColumn id="13265" xr3:uid="{D0769B2E-57D5-4B47-80CC-F4163A317E56}" name="Colonne13224"/>
    <tableColumn id="13266" xr3:uid="{193EE404-B62F-401F-AAFC-836233F48538}" name="Colonne13225"/>
    <tableColumn id="13267" xr3:uid="{0C808C61-8172-4A91-AD56-A3325FE5F787}" name="Colonne13226"/>
    <tableColumn id="13268" xr3:uid="{7FD6BFDD-5CCA-44E7-9E89-3CC8A2EE2C8B}" name="Colonne13227"/>
    <tableColumn id="13269" xr3:uid="{F58BB5CB-902F-4025-A27F-17269BFB6EB3}" name="Colonne13228"/>
    <tableColumn id="13270" xr3:uid="{DDAE229D-6E52-4D7C-8906-D3D4E1AB2450}" name="Colonne13229"/>
    <tableColumn id="13271" xr3:uid="{08D519AC-658A-43B5-9705-C2C4A860FF42}" name="Colonne13230"/>
    <tableColumn id="13272" xr3:uid="{D843866B-0D08-47B3-80A2-543F7E6F4616}" name="Colonne13231"/>
    <tableColumn id="13273" xr3:uid="{168DA380-502C-469D-B548-1321F5473E6D}" name="Colonne13232"/>
    <tableColumn id="13274" xr3:uid="{F262C26D-5F76-42E1-AE89-3954E95CFEF7}" name="Colonne13233"/>
    <tableColumn id="13275" xr3:uid="{F22CCEB0-1278-4012-9169-EEE5C7E660C0}" name="Colonne13234"/>
    <tableColumn id="13276" xr3:uid="{0D624268-525B-4894-8E82-E4694E3F4E9C}" name="Colonne13235"/>
    <tableColumn id="13277" xr3:uid="{D7BF9CA7-29AD-4163-8D35-94FB68C1E23F}" name="Colonne13236"/>
    <tableColumn id="13278" xr3:uid="{448C91E0-005D-4009-A6D9-B2BEF500FF49}" name="Colonne13237"/>
    <tableColumn id="13279" xr3:uid="{3E25B217-170A-4542-B609-9B6995C9F582}" name="Colonne13238"/>
    <tableColumn id="13280" xr3:uid="{0FC4D670-8CB1-4C5F-8693-780B8BFF22A7}" name="Colonne13239"/>
    <tableColumn id="13281" xr3:uid="{45BACEC3-066E-4719-A5F5-D8EEDABBBF80}" name="Colonne13240"/>
    <tableColumn id="13282" xr3:uid="{3AC7CFD2-8D7D-48D8-9EAB-8CEC12D0732F}" name="Colonne13241"/>
    <tableColumn id="13283" xr3:uid="{E82D4547-A4C4-46BA-ABCE-C1925BE1BF4C}" name="Colonne13242"/>
    <tableColumn id="13284" xr3:uid="{2D8F961C-6B05-4CA8-9421-F34625DB9A69}" name="Colonne13243"/>
    <tableColumn id="13285" xr3:uid="{6BF56147-8EE3-4B00-9AD7-F2B8BF11650C}" name="Colonne13244"/>
    <tableColumn id="13286" xr3:uid="{D9552D35-9FD9-401B-9671-7126E3B3CCFD}" name="Colonne13245"/>
    <tableColumn id="13287" xr3:uid="{F1373491-7DC0-4494-9607-E3A3A0A7FA1F}" name="Colonne13246"/>
    <tableColumn id="13288" xr3:uid="{7AD091DD-DE8C-4A46-BC0B-9FE5BB726AEE}" name="Colonne13247"/>
    <tableColumn id="13289" xr3:uid="{E35B7DE8-401D-4BF9-B224-F2B45E1161C2}" name="Colonne13248"/>
    <tableColumn id="13290" xr3:uid="{C1DF8E8B-7780-4D95-B168-783CACFA6655}" name="Colonne13249"/>
    <tableColumn id="13291" xr3:uid="{A0B245E3-3A04-4670-9D2D-EF9A60100242}" name="Colonne13250"/>
    <tableColumn id="13292" xr3:uid="{C3038690-DB0B-45BC-87FF-E4F20260F7F1}" name="Colonne13251"/>
    <tableColumn id="13293" xr3:uid="{FEF3D934-6416-4C02-9A6A-5A025EC2179A}" name="Colonne13252"/>
    <tableColumn id="13294" xr3:uid="{194AD0F7-33CA-4029-A857-363046E96004}" name="Colonne13253"/>
    <tableColumn id="13295" xr3:uid="{E1B321EC-347A-4653-85F5-FFC98DEE8AE9}" name="Colonne13254"/>
    <tableColumn id="13296" xr3:uid="{5D3DB28E-959B-405A-8465-4ADE67C87386}" name="Colonne13255"/>
    <tableColumn id="13297" xr3:uid="{D2F2A092-601E-49B4-9FD6-83EB21701778}" name="Colonne13256"/>
    <tableColumn id="13298" xr3:uid="{99F9497C-9DDA-4C85-B906-FE1403309723}" name="Colonne13257"/>
    <tableColumn id="13299" xr3:uid="{2965F69D-77F5-4D3C-BD75-76B718405283}" name="Colonne13258"/>
    <tableColumn id="13300" xr3:uid="{287CF8DF-C417-4A62-9CC1-A0BCF815E7DA}" name="Colonne13259"/>
    <tableColumn id="13301" xr3:uid="{6E6FCBB6-E7EC-438C-95C2-8A512A8AD91D}" name="Colonne13260"/>
    <tableColumn id="13302" xr3:uid="{382751B6-40EB-4FB7-80EC-447DA8A40B7F}" name="Colonne13261"/>
    <tableColumn id="13303" xr3:uid="{10F89A69-847F-4E12-A35E-2D2424BE03EB}" name="Colonne13262"/>
    <tableColumn id="13304" xr3:uid="{6BB52A86-C2A7-4EAD-A729-7E9CF15D4BDA}" name="Colonne13263"/>
    <tableColumn id="13305" xr3:uid="{AE2AE5ED-937D-4814-90EF-38CA3CDEBC9A}" name="Colonne13264"/>
    <tableColumn id="13306" xr3:uid="{A9C91703-6000-45CE-89F7-995BAC027C80}" name="Colonne13265"/>
    <tableColumn id="13307" xr3:uid="{FA43519C-4AD0-457E-9C83-F3AF8D6685F2}" name="Colonne13266"/>
    <tableColumn id="13308" xr3:uid="{B0481470-19A7-4963-9B19-7D484C402E06}" name="Colonne13267"/>
    <tableColumn id="13309" xr3:uid="{92660E38-563C-409F-A837-8B75C5E09439}" name="Colonne13268"/>
    <tableColumn id="13310" xr3:uid="{12EA07C5-A1AF-476A-B5AA-7F1A3552B755}" name="Colonne13269"/>
    <tableColumn id="13311" xr3:uid="{FA212448-CD54-488B-A63E-33CE10433F35}" name="Colonne13270"/>
    <tableColumn id="13312" xr3:uid="{D66E4E57-793A-4977-9202-A83F08414380}" name="Colonne13271"/>
    <tableColumn id="13313" xr3:uid="{BE1CB7FF-D8E4-4022-BE97-6614158F5986}" name="Colonne13272"/>
    <tableColumn id="13314" xr3:uid="{D4A4697D-33C0-42CC-9E47-76288C93198C}" name="Colonne13273"/>
    <tableColumn id="13315" xr3:uid="{52B689A8-8698-4253-A1C5-0AB8FCE40D3B}" name="Colonne13274"/>
    <tableColumn id="13316" xr3:uid="{604AF799-2899-4458-9C21-38F22184E57C}" name="Colonne13275"/>
    <tableColumn id="13317" xr3:uid="{2288E459-0A2E-4F1B-911F-C7CF37B9F129}" name="Colonne13276"/>
    <tableColumn id="13318" xr3:uid="{41E1982C-A956-4E6A-9985-BE6E3C68CBA8}" name="Colonne13277"/>
    <tableColumn id="13319" xr3:uid="{C44DBDFA-1042-4078-B2D6-EA9F289B6B9F}" name="Colonne13278"/>
    <tableColumn id="13320" xr3:uid="{DE370D94-07AC-41CB-8E3B-294CC3CCF073}" name="Colonne13279"/>
    <tableColumn id="13321" xr3:uid="{F3D71FEB-D1F8-4596-A4DA-5DE31DCCD0C7}" name="Colonne13280"/>
    <tableColumn id="13322" xr3:uid="{AD63B08E-A7F9-47B0-A193-D776D56CD2AA}" name="Colonne13281"/>
    <tableColumn id="13323" xr3:uid="{F0B5C702-08D4-4B11-A928-F7A9904DCA9D}" name="Colonne13282"/>
    <tableColumn id="13324" xr3:uid="{540E64AD-1E9A-4F18-B4F5-D73552755BA5}" name="Colonne13283"/>
    <tableColumn id="13325" xr3:uid="{E0F5E0E4-09A0-43E4-82CC-81CD89967DE5}" name="Colonne13284"/>
    <tableColumn id="13326" xr3:uid="{67C56C41-5B50-4A2F-882F-4A6DB155C458}" name="Colonne13285"/>
    <tableColumn id="13327" xr3:uid="{203A06B9-B882-42ED-995E-9278C6B89498}" name="Colonne13286"/>
    <tableColumn id="13328" xr3:uid="{C4320039-8B2C-4C40-8981-C39CF756B0DA}" name="Colonne13287"/>
    <tableColumn id="13329" xr3:uid="{D1D2B3C3-33DD-48DB-8044-A68C0A341ADC}" name="Colonne13288"/>
    <tableColumn id="13330" xr3:uid="{C9F47FAA-1AC3-489C-AA0F-16E93AEACDAA}" name="Colonne13289"/>
    <tableColumn id="13331" xr3:uid="{A295B04F-3AE2-45B4-9BAE-0A7170F97E24}" name="Colonne13290"/>
    <tableColumn id="13332" xr3:uid="{1CF8C6F3-5711-47F5-824B-77F5CEABBC55}" name="Colonne13291"/>
    <tableColumn id="13333" xr3:uid="{E853B70D-E7FB-4A43-A2AC-B279ADBDF60C}" name="Colonne13292"/>
    <tableColumn id="13334" xr3:uid="{FC889280-2E0A-4AB0-8B2C-2F1C6597D8B3}" name="Colonne13293"/>
    <tableColumn id="13335" xr3:uid="{43027007-3980-405F-A8A1-B04E08BBD4D8}" name="Colonne13294"/>
    <tableColumn id="13336" xr3:uid="{2A5A171C-2BB2-4019-905A-E23F3E06BC34}" name="Colonne13295"/>
    <tableColumn id="13337" xr3:uid="{C804D64F-A2B1-4B31-915C-557D7D997040}" name="Colonne13296"/>
    <tableColumn id="13338" xr3:uid="{1D5FEAA9-1DE0-4168-A3C5-80BF416A869E}" name="Colonne13297"/>
    <tableColumn id="13339" xr3:uid="{1C23E27C-6C76-4340-A079-A089060CB601}" name="Colonne13298"/>
    <tableColumn id="13340" xr3:uid="{419A2A0F-85DB-4395-BB73-38AE3301F516}" name="Colonne13299"/>
    <tableColumn id="13341" xr3:uid="{639DBC9C-C22E-48FB-9685-E76DA5194DFE}" name="Colonne13300"/>
    <tableColumn id="13342" xr3:uid="{674A2B9C-E0C5-412F-B1AF-B0BD39DAA248}" name="Colonne13301"/>
    <tableColumn id="13343" xr3:uid="{D73CBD41-DBAF-4BDD-AEDD-A7B58A650111}" name="Colonne13302"/>
    <tableColumn id="13344" xr3:uid="{0B1BBE5E-BAF5-4C53-80D5-BAFCD1769207}" name="Colonne13303"/>
    <tableColumn id="13345" xr3:uid="{82C67389-84BC-4CDE-9B08-C61AD0924086}" name="Colonne13304"/>
    <tableColumn id="13346" xr3:uid="{19316BB1-944D-4EF3-8E26-AA925A26D7CE}" name="Colonne13305"/>
    <tableColumn id="13347" xr3:uid="{6072CCC1-B183-4907-981B-227339D1099C}" name="Colonne13306"/>
    <tableColumn id="13348" xr3:uid="{FC6F4A95-EFDB-46B6-83CB-BDC56F9A6398}" name="Colonne13307"/>
    <tableColumn id="13349" xr3:uid="{A1AF6242-21BD-4401-9A5B-80D9AC61378F}" name="Colonne13308"/>
    <tableColumn id="13350" xr3:uid="{59E60D6C-22DA-4053-BC31-C2EB2F466658}" name="Colonne13309"/>
    <tableColumn id="13351" xr3:uid="{3BBE6178-14AD-471A-9D76-41197765764C}" name="Colonne13310"/>
    <tableColumn id="13352" xr3:uid="{90D4F2C2-0CB2-4F09-B7AB-8D6416F0985D}" name="Colonne13311"/>
    <tableColumn id="13353" xr3:uid="{FD047056-10C8-4D51-A321-8C286A7F4D34}" name="Colonne13312"/>
    <tableColumn id="13354" xr3:uid="{4B2ACBA9-3CA3-4C63-A912-ED2E6EDC0572}" name="Colonne13313"/>
    <tableColumn id="13355" xr3:uid="{460D3064-8E1F-47DC-A592-7FC51E128D40}" name="Colonne13314"/>
    <tableColumn id="13356" xr3:uid="{1849D2CB-886B-4812-9849-B2E13AE7325E}" name="Colonne13315"/>
    <tableColumn id="13357" xr3:uid="{C05E36BE-E7AD-498E-84EC-4BB4A7AB4360}" name="Colonne13316"/>
    <tableColumn id="13358" xr3:uid="{318AEAF8-3471-45D9-91EC-E3F0A809A21A}" name="Colonne13317"/>
    <tableColumn id="13359" xr3:uid="{B2AC564A-A052-4A1B-A92D-26F7A94BCE40}" name="Colonne13318"/>
    <tableColumn id="13360" xr3:uid="{266F93C9-EA5F-49C1-94D3-F593842DF041}" name="Colonne13319"/>
    <tableColumn id="13361" xr3:uid="{19DFC67F-1601-4F8F-A177-B668E740F1B7}" name="Colonne13320"/>
    <tableColumn id="13362" xr3:uid="{50E0D1F5-7E4C-4ECD-ADA0-8AAF3448D277}" name="Colonne13321"/>
    <tableColumn id="13363" xr3:uid="{FDFF3DBB-0EF3-4B3E-8003-E8282B3C8A39}" name="Colonne13322"/>
    <tableColumn id="13364" xr3:uid="{105BA7D5-8DA9-4752-96B4-B16256860721}" name="Colonne13323"/>
    <tableColumn id="13365" xr3:uid="{61782C04-9105-456A-9705-F481A395CF0F}" name="Colonne13324"/>
    <tableColumn id="13366" xr3:uid="{379B1839-B583-46EB-AE81-D4085215E0FB}" name="Colonne13325"/>
    <tableColumn id="13367" xr3:uid="{85346DA7-4E4D-429D-BA9C-CCFDF737DDBF}" name="Colonne13326"/>
    <tableColumn id="13368" xr3:uid="{3699065B-1310-4D1A-B9B6-0480A7D1A361}" name="Colonne13327"/>
    <tableColumn id="13369" xr3:uid="{8400F70A-C102-4476-91CB-7A55456C5A6C}" name="Colonne13328"/>
    <tableColumn id="13370" xr3:uid="{09E2A023-7DBC-4330-A916-04B6C19E2D4C}" name="Colonne13329"/>
    <tableColumn id="13371" xr3:uid="{C42536C0-0E0E-4798-ADAE-19D95BE34AE3}" name="Colonne13330"/>
    <tableColumn id="13372" xr3:uid="{4AEB17A5-A575-4905-B68B-98EFB14488EF}" name="Colonne13331"/>
    <tableColumn id="13373" xr3:uid="{1B890B11-588E-4760-A57A-713358E33A27}" name="Colonne13332"/>
    <tableColumn id="13374" xr3:uid="{A48C6441-1209-49AF-AC37-510A6EB926DC}" name="Colonne13333"/>
    <tableColumn id="13375" xr3:uid="{E19600F4-4DA1-454A-8771-3BD1ADFF9559}" name="Colonne13334"/>
    <tableColumn id="13376" xr3:uid="{5D031460-8AF0-43CB-AC91-4118AA0882A2}" name="Colonne13335"/>
    <tableColumn id="13377" xr3:uid="{D53C7706-89A1-48C3-A158-DC35F388B1C7}" name="Colonne13336"/>
    <tableColumn id="13378" xr3:uid="{6ED8EC58-1878-469B-8757-CA576A6B7FBB}" name="Colonne13337"/>
    <tableColumn id="13379" xr3:uid="{74836E78-69CE-4764-81A0-518BCF428E14}" name="Colonne13338"/>
    <tableColumn id="13380" xr3:uid="{166C62DA-2A95-471B-BBD0-1757435A0774}" name="Colonne13339"/>
    <tableColumn id="13381" xr3:uid="{674657E8-73CC-49ED-A90F-336B01D1C34A}" name="Colonne13340"/>
    <tableColumn id="13382" xr3:uid="{5EAF3E69-D3ED-4F97-847C-4579B5CC3CF2}" name="Colonne13341"/>
    <tableColumn id="13383" xr3:uid="{A37B9FFC-8DFB-4B2F-BF5E-97FC82FAF9A6}" name="Colonne13342"/>
    <tableColumn id="13384" xr3:uid="{DE97BC58-24C1-4404-BB39-FFF05682CC42}" name="Colonne13343"/>
    <tableColumn id="13385" xr3:uid="{843D6877-C404-4E8A-89B2-5055E22FB7AC}" name="Colonne13344"/>
    <tableColumn id="13386" xr3:uid="{DC403923-F790-4D0A-B23E-49028F9D2510}" name="Colonne13345"/>
    <tableColumn id="13387" xr3:uid="{88835447-5D47-4054-8612-DBF5101265FF}" name="Colonne13346"/>
    <tableColumn id="13388" xr3:uid="{B4BE642F-C3DA-4220-ADA5-092B5CDE3522}" name="Colonne13347"/>
    <tableColumn id="13389" xr3:uid="{5FCBF70F-8C52-4489-BD98-07BEEF1F973F}" name="Colonne13348"/>
    <tableColumn id="13390" xr3:uid="{BB5318B6-4A7D-4D2E-AC07-92F3609AC387}" name="Colonne13349"/>
    <tableColumn id="13391" xr3:uid="{F5073979-9826-47BE-8042-9FA54D694AE3}" name="Colonne13350"/>
    <tableColumn id="13392" xr3:uid="{246C7689-8340-40F6-BE36-E70C24971A06}" name="Colonne13351"/>
    <tableColumn id="13393" xr3:uid="{DCD793E6-2DF5-433E-9203-0413BA6E2C0B}" name="Colonne13352"/>
    <tableColumn id="13394" xr3:uid="{76FD8250-BC52-470E-8ED1-E35798B7ED0F}" name="Colonne13353"/>
    <tableColumn id="13395" xr3:uid="{A6FC9DB9-6D50-4371-8A55-CD684A2DE6B7}" name="Colonne13354"/>
    <tableColumn id="13396" xr3:uid="{3C4C53AF-B207-497C-9832-2A48617D9FA6}" name="Colonne13355"/>
    <tableColumn id="13397" xr3:uid="{B01CEF95-5A38-443D-866B-39E8488A832E}" name="Colonne13356"/>
    <tableColumn id="13398" xr3:uid="{65B3ED45-CFCE-4677-B3E5-50E3C4409E7B}" name="Colonne13357"/>
    <tableColumn id="13399" xr3:uid="{261A6422-7A13-4A00-BA5B-887861A8C820}" name="Colonne13358"/>
    <tableColumn id="13400" xr3:uid="{59819B01-BB45-4FDA-886A-2AE6FF9F1AF7}" name="Colonne13359"/>
    <tableColumn id="13401" xr3:uid="{0E2F0599-0622-404A-86F2-6EE9E63FB2DA}" name="Colonne13360"/>
    <tableColumn id="13402" xr3:uid="{5225125C-889C-4FDE-8594-1339927FE0B0}" name="Colonne13361"/>
    <tableColumn id="13403" xr3:uid="{31A2985F-2B3C-470A-8FBE-8E04E39D762F}" name="Colonne13362"/>
    <tableColumn id="13404" xr3:uid="{D6C27708-92DF-47DF-9F4E-E302EEFE6CD2}" name="Colonne13363"/>
    <tableColumn id="13405" xr3:uid="{7DE181E4-6BE0-4F8A-8F45-8C10CFD71C85}" name="Colonne13364"/>
    <tableColumn id="13406" xr3:uid="{60CC48F8-D2D7-41FC-91D2-F0369107FD09}" name="Colonne13365"/>
    <tableColumn id="13407" xr3:uid="{9C61DB5E-370A-4691-A50E-EC6BBBE61056}" name="Colonne13366"/>
    <tableColumn id="13408" xr3:uid="{43339DDD-0AF7-45FE-A17C-292809D118CC}" name="Colonne13367"/>
    <tableColumn id="13409" xr3:uid="{652D045E-77D7-4797-A1A9-7FF8A36111B1}" name="Colonne13368"/>
    <tableColumn id="13410" xr3:uid="{D939445B-3673-4D5C-B311-B5BAFEE15581}" name="Colonne13369"/>
    <tableColumn id="13411" xr3:uid="{D06E2C8D-E6E0-4B1A-86D6-FA684C500443}" name="Colonne13370"/>
    <tableColumn id="13412" xr3:uid="{68433D03-CBAF-427D-A97B-5338BD471F23}" name="Colonne13371"/>
    <tableColumn id="13413" xr3:uid="{F8F5F6D0-E79E-43CB-ABFB-A8877B95415B}" name="Colonne13372"/>
    <tableColumn id="13414" xr3:uid="{C2C60AD5-4A22-4B07-AF0F-D031E15BA241}" name="Colonne13373"/>
    <tableColumn id="13415" xr3:uid="{95FA83E1-4E8B-451A-B370-923E6DFD238E}" name="Colonne13374"/>
    <tableColumn id="13416" xr3:uid="{281E953F-D82C-414D-9CA4-C39499FD8260}" name="Colonne13375"/>
    <tableColumn id="13417" xr3:uid="{32B59A2C-0E20-435C-90C5-3192E9CC1A41}" name="Colonne13376"/>
    <tableColumn id="13418" xr3:uid="{4FDCF980-823F-4103-8324-62B11A779483}" name="Colonne13377"/>
    <tableColumn id="13419" xr3:uid="{8F518ABB-BF42-4DF4-86F6-7C0D6C93D515}" name="Colonne13378"/>
    <tableColumn id="13420" xr3:uid="{A73F4771-E5D8-4F1D-BCB8-D31E6291D93A}" name="Colonne13379"/>
    <tableColumn id="13421" xr3:uid="{86143C99-C6A5-4EF6-99B7-3F779CF20FC7}" name="Colonne13380"/>
    <tableColumn id="13422" xr3:uid="{F9B101E7-C24C-4F0D-A37B-27A6D8DD91F2}" name="Colonne13381"/>
    <tableColumn id="13423" xr3:uid="{A12C7D41-1BE4-44BC-B489-C19EDB249E52}" name="Colonne13382"/>
    <tableColumn id="13424" xr3:uid="{7E07E127-FBBB-406A-8539-25F16900852C}" name="Colonne13383"/>
    <tableColumn id="13425" xr3:uid="{A798DB9F-8D56-4F82-B001-3F1DE7621DA4}" name="Colonne13384"/>
    <tableColumn id="13426" xr3:uid="{E25D976D-EFE9-4825-8E5E-4CB81CD0F9EF}" name="Colonne13385"/>
    <tableColumn id="13427" xr3:uid="{82AB4E22-CDAB-42AB-844C-9042753C5711}" name="Colonne13386"/>
    <tableColumn id="13428" xr3:uid="{F99D413E-9384-49AC-BED9-E934154D3E5F}" name="Colonne13387"/>
    <tableColumn id="13429" xr3:uid="{F5AE04BB-ECA8-4DBA-BEF5-3347B07C5BAF}" name="Colonne13388"/>
    <tableColumn id="13430" xr3:uid="{5C91D92A-18CC-4ED7-8221-6DE243A66408}" name="Colonne13389"/>
    <tableColumn id="13431" xr3:uid="{C5993EFE-17F0-4D09-8829-0436CB090690}" name="Colonne13390"/>
    <tableColumn id="13432" xr3:uid="{2D09BDC3-33EB-4121-BD01-559007094F71}" name="Colonne13391"/>
    <tableColumn id="13433" xr3:uid="{241A6CED-EB96-458A-8CC1-A200E380C398}" name="Colonne13392"/>
    <tableColumn id="13434" xr3:uid="{DA6876E0-B2EF-45A3-A21C-FB262E3A169E}" name="Colonne13393"/>
    <tableColumn id="13435" xr3:uid="{C2C75E9C-4E97-4E86-AB97-6D8223CDC3B5}" name="Colonne13394"/>
    <tableColumn id="13436" xr3:uid="{332E1530-4302-4417-8508-A504C42B96C8}" name="Colonne13395"/>
    <tableColumn id="13437" xr3:uid="{6FE0FA56-87E0-4E02-962A-F41D73F30BCB}" name="Colonne13396"/>
    <tableColumn id="13438" xr3:uid="{27CCEBD1-9CF5-4FCA-BE68-E5297B7F9086}" name="Colonne13397"/>
    <tableColumn id="13439" xr3:uid="{380FDEA1-EDC0-44B2-BC5C-3298DB884E08}" name="Colonne13398"/>
    <tableColumn id="13440" xr3:uid="{7DD528F7-E095-4438-86A5-C722EA4920A4}" name="Colonne13399"/>
    <tableColumn id="13441" xr3:uid="{92FC889E-8F27-4121-9DC6-7122FE7695AF}" name="Colonne13400"/>
    <tableColumn id="13442" xr3:uid="{9F4CE576-9ACA-4C5F-8B38-10AB3D886270}" name="Colonne13401"/>
    <tableColumn id="13443" xr3:uid="{67189023-8364-45C8-81D8-D8E3F3BB5131}" name="Colonne13402"/>
    <tableColumn id="13444" xr3:uid="{6E5DC8DC-E594-4A35-930F-E7C34D2D2E63}" name="Colonne13403"/>
    <tableColumn id="13445" xr3:uid="{3A05C15E-78C8-4659-A912-2BDB0F0E206B}" name="Colonne13404"/>
    <tableColumn id="13446" xr3:uid="{FE64E27F-BEF7-4F57-A5CD-948A8AC4E6D9}" name="Colonne13405"/>
    <tableColumn id="13447" xr3:uid="{2B1382C6-20F6-427B-B512-52FF93EE5C55}" name="Colonne13406"/>
    <tableColumn id="13448" xr3:uid="{529B6F5F-E153-48DD-B25D-A5B73B422A25}" name="Colonne13407"/>
    <tableColumn id="13449" xr3:uid="{60CD6AC1-7499-4A3D-8AA4-3ADC1D9294AD}" name="Colonne13408"/>
    <tableColumn id="13450" xr3:uid="{EC6F4A92-83B7-49DB-B127-C9DC64B72D24}" name="Colonne13409"/>
    <tableColumn id="13451" xr3:uid="{67A1CF1D-DF4C-4106-9369-04D901A510B1}" name="Colonne13410"/>
    <tableColumn id="13452" xr3:uid="{F23506D2-B580-4753-B38C-F34DFEC58A36}" name="Colonne13411"/>
    <tableColumn id="13453" xr3:uid="{630E8282-DC80-4D58-BC53-B960450A9556}" name="Colonne13412"/>
    <tableColumn id="13454" xr3:uid="{783BA72D-6767-4321-A72B-079BF5FCDEFE}" name="Colonne13413"/>
    <tableColumn id="13455" xr3:uid="{307F525E-6BA1-4C68-A152-3A59B9B665A9}" name="Colonne13414"/>
    <tableColumn id="13456" xr3:uid="{525FBE70-DFCC-4AB0-B228-5B6C1016B0EB}" name="Colonne13415"/>
    <tableColumn id="13457" xr3:uid="{159A37E9-8C11-46CF-8CC1-3337FB4F88D0}" name="Colonne13416"/>
    <tableColumn id="13458" xr3:uid="{5F6E14B6-481C-4DA6-8917-2FAA299388C4}" name="Colonne13417"/>
    <tableColumn id="13459" xr3:uid="{4FA47643-0AC8-4D2B-86A5-A92C2BC293A5}" name="Colonne13418"/>
    <tableColumn id="13460" xr3:uid="{4B8F89B7-ACEB-413C-9029-D260B6B88BA8}" name="Colonne13419"/>
    <tableColumn id="13461" xr3:uid="{44EC8679-B0CE-4E66-8FF9-3CB3BA25B393}" name="Colonne13420"/>
    <tableColumn id="13462" xr3:uid="{5FDA8781-A60C-4B5E-8A2C-E00848AF5ECC}" name="Colonne13421"/>
    <tableColumn id="13463" xr3:uid="{730C9D00-8F7B-49D6-A0BE-4F5E9B0A266E}" name="Colonne13422"/>
    <tableColumn id="13464" xr3:uid="{1E6BC614-DFCE-4BF3-9D68-4D634EE6AEA2}" name="Colonne13423"/>
    <tableColumn id="13465" xr3:uid="{1F2C663C-E39F-43FD-8F5B-2B895CE5A808}" name="Colonne13424"/>
    <tableColumn id="13466" xr3:uid="{11DA46C2-624F-4234-8904-911DAA8BAF0F}" name="Colonne13425"/>
    <tableColumn id="13467" xr3:uid="{47A4EBFC-E87A-4338-9DB5-BD17665725A8}" name="Colonne13426"/>
    <tableColumn id="13468" xr3:uid="{691A26FE-C2A9-45C2-9351-73E42174F541}" name="Colonne13427"/>
    <tableColumn id="13469" xr3:uid="{FCD3AF62-7A18-483C-95C2-6DAB83A564E3}" name="Colonne13428"/>
    <tableColumn id="13470" xr3:uid="{1FF1B712-B816-4E7F-9ED9-25BDAF33E0FA}" name="Colonne13429"/>
    <tableColumn id="13471" xr3:uid="{3AA3BDF0-8B0A-47A6-A034-033E304D5D4D}" name="Colonne13430"/>
    <tableColumn id="13472" xr3:uid="{01D06B92-E6A5-4D4B-A172-994BB2BD1B41}" name="Colonne13431"/>
    <tableColumn id="13473" xr3:uid="{8DD41495-84BF-484C-91E0-86F38FBAD4D6}" name="Colonne13432"/>
    <tableColumn id="13474" xr3:uid="{E2E26453-20E6-42AC-BE79-F9DDFA8E17AE}" name="Colonne13433"/>
    <tableColumn id="13475" xr3:uid="{45C429FF-FADA-4DF0-A18B-48C2FC0D6B36}" name="Colonne13434"/>
    <tableColumn id="13476" xr3:uid="{9F225386-0B9F-4666-B710-31EDC9DD055C}" name="Colonne13435"/>
    <tableColumn id="13477" xr3:uid="{4385AEAD-3659-488B-803B-BF1A7E86E8D8}" name="Colonne13436"/>
    <tableColumn id="13478" xr3:uid="{889DDCB1-2D43-458D-B804-6B7C5C614646}" name="Colonne13437"/>
    <tableColumn id="13479" xr3:uid="{FC6505BE-0A28-4142-8CF5-F223404457B4}" name="Colonne13438"/>
    <tableColumn id="13480" xr3:uid="{8F0CC51B-5A0A-4F2E-A085-B4E84D0840D7}" name="Colonne13439"/>
    <tableColumn id="13481" xr3:uid="{901D705B-7B5A-40FC-8FB5-8753AE1FF20A}" name="Colonne13440"/>
    <tableColumn id="13482" xr3:uid="{EA51A184-2D92-462F-95EF-4E39785A40AE}" name="Colonne13441"/>
    <tableColumn id="13483" xr3:uid="{A6E021B6-3946-4F95-89EC-D4AD66B4672A}" name="Colonne13442"/>
    <tableColumn id="13484" xr3:uid="{397DF684-3829-47B2-BD6E-80D3AAE46DCC}" name="Colonne13443"/>
    <tableColumn id="13485" xr3:uid="{7AF646AB-C8C7-4FD6-85DF-968109B3AC26}" name="Colonne13444"/>
    <tableColumn id="13486" xr3:uid="{69DB1284-5D6C-4517-B079-F06FA0A5C613}" name="Colonne13445"/>
    <tableColumn id="13487" xr3:uid="{314E3B69-24B0-42BD-AB21-96BA5B38D330}" name="Colonne13446"/>
    <tableColumn id="13488" xr3:uid="{A83730A4-8696-47E5-9064-F083C3E58CD0}" name="Colonne13447"/>
    <tableColumn id="13489" xr3:uid="{D6CB062E-666E-4626-AFC7-F55FC47E6FA9}" name="Colonne13448"/>
    <tableColumn id="13490" xr3:uid="{65E0E67F-BD75-4F3D-B275-3830425396D3}" name="Colonne13449"/>
    <tableColumn id="13491" xr3:uid="{220C5897-98EE-4B56-842C-3453E37D2706}" name="Colonne13450"/>
    <tableColumn id="13492" xr3:uid="{2689F2D3-6273-414F-BBB2-DEC237E7E7AF}" name="Colonne13451"/>
    <tableColumn id="13493" xr3:uid="{A0D8209A-54D8-4604-8DF5-0A4B3A53E2D9}" name="Colonne13452"/>
    <tableColumn id="13494" xr3:uid="{C7666832-07E5-4789-ABF3-A2268356C0F0}" name="Colonne13453"/>
    <tableColumn id="13495" xr3:uid="{49C7D873-31E6-42C9-9268-9F994263FD77}" name="Colonne13454"/>
    <tableColumn id="13496" xr3:uid="{D2706A8E-BC6B-4388-AF43-BAF1C733DDB6}" name="Colonne13455"/>
    <tableColumn id="13497" xr3:uid="{E2C9CE05-AF04-488A-B77D-B770F5F6F38E}" name="Colonne13456"/>
    <tableColumn id="13498" xr3:uid="{EECB8138-E3C1-4F3C-BB19-225C812F4A7C}" name="Colonne13457"/>
    <tableColumn id="13499" xr3:uid="{C75E0BE8-FA68-4FE3-8F14-9A11510BDA45}" name="Colonne13458"/>
    <tableColumn id="13500" xr3:uid="{979D2B8B-8A78-4644-8D56-DBA84FBB7589}" name="Colonne13459"/>
    <tableColumn id="13501" xr3:uid="{072CFCD0-A8C4-428B-9566-4BBEE8486EA9}" name="Colonne13460"/>
    <tableColumn id="13502" xr3:uid="{AFBD25BA-4334-43C0-974C-46621B4EB25E}" name="Colonne13461"/>
    <tableColumn id="13503" xr3:uid="{4A8EC8BC-E058-466C-87F3-57D1342218BE}" name="Colonne13462"/>
    <tableColumn id="13504" xr3:uid="{2767420B-22A8-46FB-BBC9-CD46FE4B9A6B}" name="Colonne13463"/>
    <tableColumn id="13505" xr3:uid="{7C7F9A94-643C-4943-B959-417143DF0584}" name="Colonne13464"/>
    <tableColumn id="13506" xr3:uid="{98BDE7AF-F9E1-4104-994E-AD073262DF03}" name="Colonne13465"/>
    <tableColumn id="13507" xr3:uid="{6F0C42AA-DA43-4EDA-A660-47A4805AA0F1}" name="Colonne13466"/>
    <tableColumn id="13508" xr3:uid="{BC81AB77-2555-4209-9196-DA36BE68AE21}" name="Colonne13467"/>
    <tableColumn id="13509" xr3:uid="{7650317D-D2B7-4832-8EE4-A7A6E39CD7C7}" name="Colonne13468"/>
    <tableColumn id="13510" xr3:uid="{8DF24D3F-00AE-4F33-9DC8-279AE30D2909}" name="Colonne13469"/>
    <tableColumn id="13511" xr3:uid="{937D4E4A-B86D-4253-9F3D-5D518CED16A5}" name="Colonne13470"/>
    <tableColumn id="13512" xr3:uid="{23A86CDB-E580-4765-A02E-71872D4E40F3}" name="Colonne13471"/>
    <tableColumn id="13513" xr3:uid="{8ABD39B0-E857-4911-BED7-99784A10CA64}" name="Colonne13472"/>
    <tableColumn id="13514" xr3:uid="{F51C16CA-243C-4191-A73A-12D9074E961C}" name="Colonne13473"/>
    <tableColumn id="13515" xr3:uid="{57F7FB34-0502-48FF-82B1-9182DA4BB896}" name="Colonne13474"/>
    <tableColumn id="13516" xr3:uid="{05E55103-28BC-49C2-B666-8019F0A39F53}" name="Colonne13475"/>
    <tableColumn id="13517" xr3:uid="{B80174D2-2616-4701-BB88-7A5C01D9BE8F}" name="Colonne13476"/>
    <tableColumn id="13518" xr3:uid="{85F81D1A-8333-4C9D-AD59-70F08B065C64}" name="Colonne13477"/>
    <tableColumn id="13519" xr3:uid="{FBEA0F8C-DEAF-4B79-8818-59A405D5A2AA}" name="Colonne13478"/>
    <tableColumn id="13520" xr3:uid="{3AB69493-5E7C-4A39-BA86-EB6E51875E04}" name="Colonne13479"/>
    <tableColumn id="13521" xr3:uid="{6648D00A-65AC-47D3-BDA2-08182739E039}" name="Colonne13480"/>
    <tableColumn id="13522" xr3:uid="{39EAA527-36BB-439A-9306-EE9B79FA48D2}" name="Colonne13481"/>
    <tableColumn id="13523" xr3:uid="{8FF900CB-E834-4D2D-8FC7-22020DA9FE5A}" name="Colonne13482"/>
    <tableColumn id="13524" xr3:uid="{E7803F12-CD57-48E5-AD95-3C5175521BBC}" name="Colonne13483"/>
    <tableColumn id="13525" xr3:uid="{5D8C09DD-BBB0-4377-B2F4-A31DF81D58B2}" name="Colonne13484"/>
    <tableColumn id="13526" xr3:uid="{183AA89B-38AF-48C4-9756-48950F6815C0}" name="Colonne13485"/>
    <tableColumn id="13527" xr3:uid="{D9B1606F-AB0D-4D26-9B8B-59A19C265D99}" name="Colonne13486"/>
    <tableColumn id="13528" xr3:uid="{3B81166C-4E79-4C87-B987-814A161D7ABD}" name="Colonne13487"/>
    <tableColumn id="13529" xr3:uid="{1F0A9F8C-75AE-42D2-9426-676A0DD42A93}" name="Colonne13488"/>
    <tableColumn id="13530" xr3:uid="{E97B7728-F6E1-4395-94F3-97490F80608B}" name="Colonne13489"/>
    <tableColumn id="13531" xr3:uid="{D137F92A-847B-469F-9C8D-0C8B1761EF19}" name="Colonne13490"/>
    <tableColumn id="13532" xr3:uid="{02060E16-6035-4DE4-ADEC-D264C70CDCB6}" name="Colonne13491"/>
    <tableColumn id="13533" xr3:uid="{E8D06435-B2C3-4062-BCEB-922BA87EAA76}" name="Colonne13492"/>
    <tableColumn id="13534" xr3:uid="{15563F1E-493F-4B1A-A698-D96EA3757BBD}" name="Colonne13493"/>
    <tableColumn id="13535" xr3:uid="{0F1228D7-8AB0-4D57-9AB2-BD2A03E08B21}" name="Colonne13494"/>
    <tableColumn id="13536" xr3:uid="{D7AE4884-DAA1-43A4-A679-B650F4573536}" name="Colonne13495"/>
    <tableColumn id="13537" xr3:uid="{DE0D08E7-B4AC-42DE-9B38-1122F1C57D6D}" name="Colonne13496"/>
    <tableColumn id="13538" xr3:uid="{61395409-ADA6-495C-92BB-E8F7DDE44EAE}" name="Colonne13497"/>
    <tableColumn id="13539" xr3:uid="{FA11108E-515A-48FB-BE0D-8957362C375D}" name="Colonne13498"/>
    <tableColumn id="13540" xr3:uid="{91CF6F0D-B946-47F2-B813-B091E6BC916E}" name="Colonne13499"/>
    <tableColumn id="13541" xr3:uid="{51134CDC-6670-48B0-A197-71AD9B914867}" name="Colonne13500"/>
    <tableColumn id="13542" xr3:uid="{3D017868-DD5B-439E-ACC8-BE8CC268E575}" name="Colonne13501"/>
    <tableColumn id="13543" xr3:uid="{6B54190D-6540-46CB-9A68-72314E1B7DE4}" name="Colonne13502"/>
    <tableColumn id="13544" xr3:uid="{470CB4A9-0E22-488A-9F9B-04AA10F1276F}" name="Colonne13503"/>
    <tableColumn id="13545" xr3:uid="{A6972C97-EC44-473F-A4C8-62611AAC3F95}" name="Colonne13504"/>
    <tableColumn id="13546" xr3:uid="{1B81F167-5F46-4AB1-A056-C6A31F2B5347}" name="Colonne13505"/>
    <tableColumn id="13547" xr3:uid="{9BBB6205-57E0-4297-AF00-150D54073226}" name="Colonne13506"/>
    <tableColumn id="13548" xr3:uid="{5D968B8C-26DA-42EC-A6D4-B9D7ADF6C7A3}" name="Colonne13507"/>
    <tableColumn id="13549" xr3:uid="{73B236E5-D53B-4BD7-9B9F-5A0ADB4850CC}" name="Colonne13508"/>
    <tableColumn id="13550" xr3:uid="{F7FB2DFA-6D22-423F-B743-7DC953375500}" name="Colonne13509"/>
    <tableColumn id="13551" xr3:uid="{E5C71920-6D1F-45E9-8E51-EDC943EBEE9F}" name="Colonne13510"/>
    <tableColumn id="13552" xr3:uid="{32798477-2C99-48E2-B8EB-2DC8C6CE89F8}" name="Colonne13511"/>
    <tableColumn id="13553" xr3:uid="{04C969FE-B2F3-4C4A-90FE-3540C2A796D5}" name="Colonne13512"/>
    <tableColumn id="13554" xr3:uid="{FD393700-A1D3-492C-BE93-016C300F1BC2}" name="Colonne13513"/>
    <tableColumn id="13555" xr3:uid="{17A9551C-1735-4D20-B949-F8B8F5B7FFDF}" name="Colonne13514"/>
    <tableColumn id="13556" xr3:uid="{F0054D82-7D72-4AEF-9A3A-BD0319D43AED}" name="Colonne13515"/>
    <tableColumn id="13557" xr3:uid="{789019C3-8FDB-4211-8530-C6E3912CC602}" name="Colonne13516"/>
    <tableColumn id="13558" xr3:uid="{5EB4875E-DE8E-4AF9-B560-F7082EE3247A}" name="Colonne13517"/>
    <tableColumn id="13559" xr3:uid="{C821DB3D-6CB6-4104-BE46-1753D82CD866}" name="Colonne13518"/>
    <tableColumn id="13560" xr3:uid="{34E0BC81-EB03-43C4-8468-717657250902}" name="Colonne13519"/>
    <tableColumn id="13561" xr3:uid="{660E040A-AC25-485E-A970-6B0ABBCD681E}" name="Colonne13520"/>
    <tableColumn id="13562" xr3:uid="{A2F95ABF-B100-4F37-81C6-33178AFD755D}" name="Colonne13521"/>
    <tableColumn id="13563" xr3:uid="{5F7190C6-63B5-49EC-821E-FECAB5386973}" name="Colonne13522"/>
    <tableColumn id="13564" xr3:uid="{2FF8FD87-EED6-4EF7-9C54-6E66F201CFCF}" name="Colonne13523"/>
    <tableColumn id="13565" xr3:uid="{9B4FD891-452B-49AB-8EF3-ADD634D52533}" name="Colonne13524"/>
    <tableColumn id="13566" xr3:uid="{E24E255E-7EE9-4B0F-81EB-06FA9B270C5B}" name="Colonne13525"/>
    <tableColumn id="13567" xr3:uid="{8D9607D8-FAB6-4720-875D-8D7E44B717D9}" name="Colonne13526"/>
    <tableColumn id="13568" xr3:uid="{551801B7-AEF7-45CB-8CE1-31287145B019}" name="Colonne13527"/>
    <tableColumn id="13569" xr3:uid="{8858A346-49F4-4D8D-B59F-11D50C974949}" name="Colonne13528"/>
    <tableColumn id="13570" xr3:uid="{C8020227-139F-45C2-8E57-D849C52DCC24}" name="Colonne13529"/>
    <tableColumn id="13571" xr3:uid="{B86F1FE6-807F-4711-B059-86066EFBA5AF}" name="Colonne13530"/>
    <tableColumn id="13572" xr3:uid="{E02A7255-460C-464B-B2FC-CECE883F5046}" name="Colonne13531"/>
    <tableColumn id="13573" xr3:uid="{91EB2FDB-EF64-4115-A47C-AAAF770EF1AC}" name="Colonne13532"/>
    <tableColumn id="13574" xr3:uid="{739863B3-B9A4-48EC-9C98-9ECF9FF65902}" name="Colonne13533"/>
    <tableColumn id="13575" xr3:uid="{2D26AE71-57CF-4516-ABD7-5A74B643B556}" name="Colonne13534"/>
    <tableColumn id="13576" xr3:uid="{F1C429A8-8059-4B06-A87F-E7DC3DE519EE}" name="Colonne13535"/>
    <tableColumn id="13577" xr3:uid="{0B2B6464-C4F9-4D4B-AA64-06D3C719B50C}" name="Colonne13536"/>
    <tableColumn id="13578" xr3:uid="{EB85541C-A2DD-463D-A0B6-BDA060BF40E4}" name="Colonne13537"/>
    <tableColumn id="13579" xr3:uid="{E88E2CF5-E6E8-4692-A6AA-5E64F6FA3D7F}" name="Colonne13538"/>
    <tableColumn id="13580" xr3:uid="{2FAFDB5D-ACD6-4EF1-9E87-3627DB003BCF}" name="Colonne13539"/>
    <tableColumn id="13581" xr3:uid="{758EFFC0-9F9F-4128-9268-F63E32CC3B46}" name="Colonne13540"/>
    <tableColumn id="13582" xr3:uid="{AE90BDF4-E07D-47DB-8047-C22534A88CB3}" name="Colonne13541"/>
    <tableColumn id="13583" xr3:uid="{69E47B55-0340-49B8-B6F4-C59AB897EAF8}" name="Colonne13542"/>
    <tableColumn id="13584" xr3:uid="{31074799-4342-406C-AFF4-5D49E28602BE}" name="Colonne13543"/>
    <tableColumn id="13585" xr3:uid="{EA87B53A-AE29-4FD8-B339-DE1BC0DA0457}" name="Colonne13544"/>
    <tableColumn id="13586" xr3:uid="{FBC48261-088E-4FBA-BE6E-E2BF938332A8}" name="Colonne13545"/>
    <tableColumn id="13587" xr3:uid="{FED51B06-1C2C-41C2-8E35-58F00C77E968}" name="Colonne13546"/>
    <tableColumn id="13588" xr3:uid="{47598CF8-4950-482F-8B07-5EB1EE282E3A}" name="Colonne13547"/>
    <tableColumn id="13589" xr3:uid="{DA3053E6-4DFB-4F16-8BC9-168DD6E0982D}" name="Colonne13548"/>
    <tableColumn id="13590" xr3:uid="{9E6C06BD-539C-457B-84A8-B818F0DD6A9D}" name="Colonne13549"/>
    <tableColumn id="13591" xr3:uid="{EC76988F-B864-4FFF-906B-9053E3368B3D}" name="Colonne13550"/>
    <tableColumn id="13592" xr3:uid="{C60D5671-65C2-4613-B028-EB1B82E08726}" name="Colonne13551"/>
    <tableColumn id="13593" xr3:uid="{1FF692CD-EA78-43A0-9344-E1FBEADE874D}" name="Colonne13552"/>
    <tableColumn id="13594" xr3:uid="{BF9DD02C-84B1-4C09-9368-36FA92662513}" name="Colonne13553"/>
    <tableColumn id="13595" xr3:uid="{2D9058B7-D44B-425F-AB78-D9180D0F82A5}" name="Colonne13554"/>
    <tableColumn id="13596" xr3:uid="{6B3DF3CE-80EA-4558-BB13-3F4DFDF5099A}" name="Colonne13555"/>
    <tableColumn id="13597" xr3:uid="{D5D58EA8-988E-4957-BE1E-2F82D929C0B1}" name="Colonne13556"/>
    <tableColumn id="13598" xr3:uid="{B11EB486-D088-479B-B367-ED020DA74FCB}" name="Colonne13557"/>
    <tableColumn id="13599" xr3:uid="{95CC1176-8963-4A01-A967-76C779D112D0}" name="Colonne13558"/>
    <tableColumn id="13600" xr3:uid="{3E9E6AD6-88BE-439E-ACFF-F6B77E6ABD6E}" name="Colonne13559"/>
    <tableColumn id="13601" xr3:uid="{2DDDC807-2C41-4F99-B3C8-98EC6E35F59B}" name="Colonne13560"/>
    <tableColumn id="13602" xr3:uid="{44E26919-CB21-40A3-AE72-59DFB962966B}" name="Colonne13561"/>
    <tableColumn id="13603" xr3:uid="{B7D9AED4-E195-46A0-9F8C-F39F5E688498}" name="Colonne13562"/>
    <tableColumn id="13604" xr3:uid="{BE5C2F0C-6B63-4A6D-B250-666599181487}" name="Colonne13563"/>
    <tableColumn id="13605" xr3:uid="{3E9ACB66-F0E6-4612-B525-924ABB2291A2}" name="Colonne13564"/>
    <tableColumn id="13606" xr3:uid="{19A2A7C6-9CA1-467C-B3CE-48627BE6B813}" name="Colonne13565"/>
    <tableColumn id="13607" xr3:uid="{E4DD98D9-5011-4B17-8921-81147D07C2CD}" name="Colonne13566"/>
    <tableColumn id="13608" xr3:uid="{99ED3F70-DF0C-4B1B-9B58-64BC124DBB95}" name="Colonne13567"/>
    <tableColumn id="13609" xr3:uid="{595FAB77-5832-4E08-958B-19D9DAF856C8}" name="Colonne13568"/>
    <tableColumn id="13610" xr3:uid="{899713B6-3D28-4DD1-BB69-771E724A1720}" name="Colonne13569"/>
    <tableColumn id="13611" xr3:uid="{038B1D2A-07F8-4D55-AA8B-D8DDB4B4BF6C}" name="Colonne13570"/>
    <tableColumn id="13612" xr3:uid="{61D01FCB-5C97-4C2B-B381-89A3782EC886}" name="Colonne13571"/>
    <tableColumn id="13613" xr3:uid="{D1A5E986-E291-4C74-B4B5-AB33E2DA18C9}" name="Colonne13572"/>
    <tableColumn id="13614" xr3:uid="{FE8ED6F7-FBD1-41AE-A18A-43E945FDC930}" name="Colonne13573"/>
    <tableColumn id="13615" xr3:uid="{CA5F0F3F-3C9F-4B44-A02B-5399548968F9}" name="Colonne13574"/>
    <tableColumn id="13616" xr3:uid="{47D08FEA-55FD-44B0-89B9-FB5A47E36372}" name="Colonne13575"/>
    <tableColumn id="13617" xr3:uid="{E03FAB59-457E-4819-980D-3FC336EF6446}" name="Colonne13576"/>
    <tableColumn id="13618" xr3:uid="{CC9CB91C-FEF7-4ECE-89A7-DD75EFA7545B}" name="Colonne13577"/>
    <tableColumn id="13619" xr3:uid="{665545E7-1554-4F95-AC6E-EEFE92211E54}" name="Colonne13578"/>
    <tableColumn id="13620" xr3:uid="{7299776C-E8D1-47FE-B7AE-B5CA32209BCB}" name="Colonne13579"/>
    <tableColumn id="13621" xr3:uid="{BD3F59F8-CF2C-4C2D-8230-56838D698389}" name="Colonne13580"/>
    <tableColumn id="13622" xr3:uid="{8FB29E8A-F095-4B38-A0BC-4B46DACEAFF4}" name="Colonne13581"/>
    <tableColumn id="13623" xr3:uid="{96477794-7807-4A73-B45E-F82040890818}" name="Colonne13582"/>
    <tableColumn id="13624" xr3:uid="{F2CFDFC0-30D4-4ACA-8278-E9EFFC32C7F4}" name="Colonne13583"/>
    <tableColumn id="13625" xr3:uid="{5C8D0A3D-5A63-48BD-A78A-2DA4AF0F46A7}" name="Colonne13584"/>
    <tableColumn id="13626" xr3:uid="{FEFD9AB3-E7CE-439C-8ABF-A815D7C89420}" name="Colonne13585"/>
    <tableColumn id="13627" xr3:uid="{BDFB5F67-5136-441D-8209-256F515779A8}" name="Colonne13586"/>
    <tableColumn id="13628" xr3:uid="{F52741DF-856C-46C1-BDDF-5FF6D4632C08}" name="Colonne13587"/>
    <tableColumn id="13629" xr3:uid="{3A2EB77D-6E98-4E5A-9DDB-2F38AE2178C3}" name="Colonne13588"/>
    <tableColumn id="13630" xr3:uid="{12B5A03F-C163-436B-A866-A854C835E685}" name="Colonne13589"/>
    <tableColumn id="13631" xr3:uid="{B512C5C5-783B-4613-B909-1BE6D29FDB9D}" name="Colonne13590"/>
    <tableColumn id="13632" xr3:uid="{A419797D-20B4-448D-A75A-F19316020276}" name="Colonne13591"/>
    <tableColumn id="13633" xr3:uid="{A6CF70C0-3EC7-4E36-8DA1-64A145A20EB4}" name="Colonne13592"/>
    <tableColumn id="13634" xr3:uid="{A70B01F6-229F-44FF-9C29-F3BFCFFDE69B}" name="Colonne13593"/>
    <tableColumn id="13635" xr3:uid="{E293856C-4597-4516-B295-821F4960290F}" name="Colonne13594"/>
    <tableColumn id="13636" xr3:uid="{CF70B800-57E4-46F8-A0D6-95EEF4B3AB7B}" name="Colonne13595"/>
    <tableColumn id="13637" xr3:uid="{B38F4BBC-2623-4B88-A482-A8456257A207}" name="Colonne13596"/>
    <tableColumn id="13638" xr3:uid="{80C0DAEA-78F6-4FA6-A49E-30BCC9476F1B}" name="Colonne13597"/>
    <tableColumn id="13639" xr3:uid="{719B4661-381C-4F28-88C0-1B5E04E99207}" name="Colonne13598"/>
    <tableColumn id="13640" xr3:uid="{4D29D5E1-201B-43ED-975B-98867BFB4A9E}" name="Colonne13599"/>
    <tableColumn id="13641" xr3:uid="{2A4EACC0-7921-45E0-82B4-73DCD1F8127D}" name="Colonne13600"/>
    <tableColumn id="13642" xr3:uid="{871A677C-FC1E-4BE7-9AE8-7037894C7820}" name="Colonne13601"/>
    <tableColumn id="13643" xr3:uid="{54FAB49D-957A-4D09-9F7F-ADFA7781771B}" name="Colonne13602"/>
    <tableColumn id="13644" xr3:uid="{6EF42C17-6A5D-4991-AA37-13B97BB3BC36}" name="Colonne13603"/>
    <tableColumn id="13645" xr3:uid="{45E2C0A9-B187-44EA-8CCF-B3DE824AE8F3}" name="Colonne13604"/>
    <tableColumn id="13646" xr3:uid="{02C52DCB-68B2-4BF2-A4EA-6F3739B7C6BD}" name="Colonne13605"/>
    <tableColumn id="13647" xr3:uid="{BF6507AC-0433-47CC-BE84-C79AD2B4507D}" name="Colonne13606"/>
    <tableColumn id="13648" xr3:uid="{93E8E2E8-3535-4DEA-9FEA-159BBE6762FF}" name="Colonne13607"/>
    <tableColumn id="13649" xr3:uid="{19412994-C4F7-473A-AE2F-E7C9AAD01B38}" name="Colonne13608"/>
    <tableColumn id="13650" xr3:uid="{41D1F549-6963-4D32-AA2C-4FB3CFCB00E0}" name="Colonne13609"/>
    <tableColumn id="13651" xr3:uid="{43C62EA8-BF43-4AAA-83C4-C7ECEA407BC4}" name="Colonne13610"/>
    <tableColumn id="13652" xr3:uid="{C7562570-2887-4A7F-B984-CDD5FA7D2C75}" name="Colonne13611"/>
    <tableColumn id="13653" xr3:uid="{FAB01254-0074-4768-8A1E-DEC1D8E7E0E7}" name="Colonne13612"/>
    <tableColumn id="13654" xr3:uid="{F9743B76-02C2-4A99-A285-59AE1679EEA2}" name="Colonne13613"/>
    <tableColumn id="13655" xr3:uid="{56391815-5118-4489-BB4D-97E2DDE4F383}" name="Colonne13614"/>
    <tableColumn id="13656" xr3:uid="{2166B67F-6D9F-47EC-B6D5-A60F597B774B}" name="Colonne13615"/>
    <tableColumn id="13657" xr3:uid="{F292D7F1-9593-4324-805C-426C587AF396}" name="Colonne13616"/>
    <tableColumn id="13658" xr3:uid="{C67E56F5-C3D3-4569-8457-F79E79C269B5}" name="Colonne13617"/>
    <tableColumn id="13659" xr3:uid="{1AF30A84-4370-434D-BF35-F3868C82D3F9}" name="Colonne13618"/>
    <tableColumn id="13660" xr3:uid="{51027C94-E297-4B76-AF56-DD05A9892095}" name="Colonne13619"/>
    <tableColumn id="13661" xr3:uid="{4D5AD131-AF08-496D-B9F7-88030D887BDA}" name="Colonne13620"/>
    <tableColumn id="13662" xr3:uid="{12968238-8079-40D3-98EC-D6D7FBE3AF32}" name="Colonne13621"/>
    <tableColumn id="13663" xr3:uid="{BA753B7A-EE03-4C6C-A577-9821D0C58FF2}" name="Colonne13622"/>
    <tableColumn id="13664" xr3:uid="{A5B37868-A26F-42DA-8C48-CFBCB347CB1C}" name="Colonne13623"/>
    <tableColumn id="13665" xr3:uid="{0B82F6C8-5457-472F-A06E-37EF793F587B}" name="Colonne13624"/>
    <tableColumn id="13666" xr3:uid="{AF9036A2-E66B-471C-9AD9-D13A9A2C33AA}" name="Colonne13625"/>
    <tableColumn id="13667" xr3:uid="{EA718A48-2947-4BCB-BA13-C4974E315E5C}" name="Colonne13626"/>
    <tableColumn id="13668" xr3:uid="{3733D72D-ADC7-422B-9FF9-D852823EC355}" name="Colonne13627"/>
    <tableColumn id="13669" xr3:uid="{D709EAB3-E1F8-42CF-8038-2D47954FF46F}" name="Colonne13628"/>
    <tableColumn id="13670" xr3:uid="{2B39994E-DB11-475E-B36D-9202A58B8342}" name="Colonne13629"/>
    <tableColumn id="13671" xr3:uid="{1CC63648-F8C4-409C-9981-4F8B61B7CBCD}" name="Colonne13630"/>
    <tableColumn id="13672" xr3:uid="{1AD127D9-D813-4349-9688-C834BDB721CE}" name="Colonne13631"/>
    <tableColumn id="13673" xr3:uid="{68F5E5D0-5ED3-4B65-ABED-AF4E6CE3F8A0}" name="Colonne13632"/>
    <tableColumn id="13674" xr3:uid="{B837374A-78B4-46F6-AD4A-AD859768CA96}" name="Colonne13633"/>
    <tableColumn id="13675" xr3:uid="{268B490A-4CD5-4644-AF79-86168718AF33}" name="Colonne13634"/>
    <tableColumn id="13676" xr3:uid="{2FBD7B5C-3254-4356-9349-6DB18436CF50}" name="Colonne13635"/>
    <tableColumn id="13677" xr3:uid="{01E194ED-537F-475F-866C-4586DC375C2A}" name="Colonne13636"/>
    <tableColumn id="13678" xr3:uid="{41300535-7A68-4494-A2F6-EF281B5EA461}" name="Colonne13637"/>
    <tableColumn id="13679" xr3:uid="{DA5578F2-9771-4069-8067-ED4CA2D3E563}" name="Colonne13638"/>
    <tableColumn id="13680" xr3:uid="{7DCD8F69-355D-4305-8E16-179DE16D5A70}" name="Colonne13639"/>
    <tableColumn id="13681" xr3:uid="{42419E04-C119-4111-A740-625CF1F01F29}" name="Colonne13640"/>
    <tableColumn id="13682" xr3:uid="{04583AE5-C7A8-4E47-9519-C29B0437C20B}" name="Colonne13641"/>
    <tableColumn id="13683" xr3:uid="{EDA87C4B-4DA2-4F93-8BE6-057965D5347B}" name="Colonne13642"/>
    <tableColumn id="13684" xr3:uid="{67655248-4353-4ACD-BFFE-B82644514BE7}" name="Colonne13643"/>
    <tableColumn id="13685" xr3:uid="{B31AEE3E-8F94-4CA8-B153-63D9EBC2F7F0}" name="Colonne13644"/>
    <tableColumn id="13686" xr3:uid="{BF058F2B-475E-4DF9-8AC3-51B6BC51511C}" name="Colonne13645"/>
    <tableColumn id="13687" xr3:uid="{1E501B49-849A-4D5F-8785-C4F6E79689E9}" name="Colonne13646"/>
    <tableColumn id="13688" xr3:uid="{29743CA8-711F-472F-8124-4D63D2C45B64}" name="Colonne13647"/>
    <tableColumn id="13689" xr3:uid="{D903B49A-293E-4CFC-8E65-A88B6A6B2811}" name="Colonne13648"/>
    <tableColumn id="13690" xr3:uid="{C21618E9-1E89-410A-83CE-C68CD71110B6}" name="Colonne13649"/>
    <tableColumn id="13691" xr3:uid="{1C9330F0-2C34-481E-9446-1C90E7BDCD83}" name="Colonne13650"/>
    <tableColumn id="13692" xr3:uid="{B6640E37-C624-4561-8DD5-A3FC7EDBAC08}" name="Colonne13651"/>
    <tableColumn id="13693" xr3:uid="{0DBA10CC-B026-4F8C-B153-088AA0CD1C69}" name="Colonne13652"/>
    <tableColumn id="13694" xr3:uid="{2F12BD84-4BC7-45AF-B5AF-2EFF735A7BBB}" name="Colonne13653"/>
    <tableColumn id="13695" xr3:uid="{A1BE0940-8ACF-4AFD-A84C-E03F7FA64E9B}" name="Colonne13654"/>
    <tableColumn id="13696" xr3:uid="{612250A8-5008-4A25-9D79-A8C9835E37CF}" name="Colonne13655"/>
    <tableColumn id="13697" xr3:uid="{DDAD56C9-BCB1-492E-A915-9231A102FF5F}" name="Colonne13656"/>
    <tableColumn id="13698" xr3:uid="{131D9CC9-AAED-4D6D-AC78-8BE57F03005D}" name="Colonne13657"/>
    <tableColumn id="13699" xr3:uid="{1F6DCC0D-A7DB-4A87-BB55-C291E7BE9C29}" name="Colonne13658"/>
    <tableColumn id="13700" xr3:uid="{A241932B-64DB-4EA1-B3FA-9433BE3C0849}" name="Colonne13659"/>
    <tableColumn id="13701" xr3:uid="{A3EFD31E-F669-47DD-88B6-4B8B952E8952}" name="Colonne13660"/>
    <tableColumn id="13702" xr3:uid="{70A83EF3-E9FB-44FA-AC6E-9FB8E3964E06}" name="Colonne13661"/>
    <tableColumn id="13703" xr3:uid="{076D216C-C85B-4AE3-A7AF-261B83DF5836}" name="Colonne13662"/>
    <tableColumn id="13704" xr3:uid="{C64489D9-1462-49C8-96BF-A6693EDBCDD0}" name="Colonne13663"/>
    <tableColumn id="13705" xr3:uid="{2C44E356-6FC0-43D4-BCE1-01D9AE36EBE0}" name="Colonne13664"/>
    <tableColumn id="13706" xr3:uid="{B3581B04-A61A-4198-9BEF-96428C439BB4}" name="Colonne13665"/>
    <tableColumn id="13707" xr3:uid="{24181E02-E0E4-4836-858B-5A096572FBF5}" name="Colonne13666"/>
    <tableColumn id="13708" xr3:uid="{C2CB5E12-5F74-4F42-8171-84493E00ADCF}" name="Colonne13667"/>
    <tableColumn id="13709" xr3:uid="{C567EAF5-BEF5-4CE9-9A17-F875FBD96642}" name="Colonne13668"/>
    <tableColumn id="13710" xr3:uid="{60EF77D1-9C4A-46B8-8B1C-12849F381EEC}" name="Colonne13669"/>
    <tableColumn id="13711" xr3:uid="{612E4AFA-35C1-4376-B6AC-76A9F0A6A7B4}" name="Colonne13670"/>
    <tableColumn id="13712" xr3:uid="{BDC6579B-F48E-49D9-A788-2B7BB9F7B913}" name="Colonne13671"/>
    <tableColumn id="13713" xr3:uid="{FEA58B66-DDA0-4231-9AA6-0017DCA1312D}" name="Colonne13672"/>
    <tableColumn id="13714" xr3:uid="{0A7B5879-E59B-40D4-A2F1-BE7AD78EA6FC}" name="Colonne13673"/>
    <tableColumn id="13715" xr3:uid="{759BFF72-D251-4F31-A05E-140D7A4FF17F}" name="Colonne13674"/>
    <tableColumn id="13716" xr3:uid="{B351E634-707F-470C-AC4C-E1926944ACBF}" name="Colonne13675"/>
    <tableColumn id="13717" xr3:uid="{C857F9F6-6152-4C39-8507-D145C040A828}" name="Colonne13676"/>
    <tableColumn id="13718" xr3:uid="{895A838B-B6DB-4F00-92FD-BF79243407C6}" name="Colonne13677"/>
    <tableColumn id="13719" xr3:uid="{61C05336-74F8-461A-8DD3-AFEB3F6BDC37}" name="Colonne13678"/>
    <tableColumn id="13720" xr3:uid="{26CC8620-9381-4362-A578-E1F88C3CCFE0}" name="Colonne13679"/>
    <tableColumn id="13721" xr3:uid="{ABC03ED0-7163-4FC8-B650-E9BF440B696D}" name="Colonne13680"/>
    <tableColumn id="13722" xr3:uid="{23C9224D-F256-4AC9-86B9-5E61FCF3BAFD}" name="Colonne13681"/>
    <tableColumn id="13723" xr3:uid="{61419855-7531-4E88-86FC-5D508727D14B}" name="Colonne13682"/>
    <tableColumn id="13724" xr3:uid="{80A3B309-B818-405D-B644-804005205F18}" name="Colonne13683"/>
    <tableColumn id="13725" xr3:uid="{2555FDDD-489F-429C-84FA-9A322113758D}" name="Colonne13684"/>
    <tableColumn id="13726" xr3:uid="{D878FCE1-3E02-47D8-92B5-2D6878C64945}" name="Colonne13685"/>
    <tableColumn id="13727" xr3:uid="{48BA059C-2100-463B-913B-0E3C42E90861}" name="Colonne13686"/>
    <tableColumn id="13728" xr3:uid="{6A030959-71D4-4A6C-9EE3-167ADFE42810}" name="Colonne13687"/>
    <tableColumn id="13729" xr3:uid="{2693EE8A-9863-458F-AFBD-0A7DC593C6F4}" name="Colonne13688"/>
    <tableColumn id="13730" xr3:uid="{2B83BE68-035C-409E-AA45-F6E1D892EF53}" name="Colonne13689"/>
    <tableColumn id="13731" xr3:uid="{5C1687F7-BF80-49C3-A360-6E0A21563478}" name="Colonne13690"/>
    <tableColumn id="13732" xr3:uid="{5AB0AE05-881A-4389-91B2-375F75CF4207}" name="Colonne13691"/>
    <tableColumn id="13733" xr3:uid="{56B8F421-E173-417A-9553-E0B659172294}" name="Colonne13692"/>
    <tableColumn id="13734" xr3:uid="{F30E3D84-A200-4516-BC2B-126488E09CDE}" name="Colonne13693"/>
    <tableColumn id="13735" xr3:uid="{F15C2F30-B1F3-45CE-A71E-E71774A2BD57}" name="Colonne13694"/>
    <tableColumn id="13736" xr3:uid="{9636711E-269B-46F9-8281-01D912DCCBAC}" name="Colonne13695"/>
    <tableColumn id="13737" xr3:uid="{2F92F092-9575-40F2-935B-7AC0A84094A9}" name="Colonne13696"/>
    <tableColumn id="13738" xr3:uid="{66805A06-8B5D-44FC-B55B-9A73D233BFC0}" name="Colonne13697"/>
    <tableColumn id="13739" xr3:uid="{E7F58D6C-D8F4-47B3-9E0F-8B12CD735200}" name="Colonne13698"/>
    <tableColumn id="13740" xr3:uid="{BBE9309E-07A5-49BB-9C68-B6E7B56EEF58}" name="Colonne13699"/>
    <tableColumn id="13741" xr3:uid="{A461F14E-5631-44CE-8E06-77E6624EDB8B}" name="Colonne13700"/>
    <tableColumn id="13742" xr3:uid="{FB70C8B7-5881-4DBA-A0A6-937E85F17CBC}" name="Colonne13701"/>
    <tableColumn id="13743" xr3:uid="{315D5243-DF62-498F-B606-952B7F0DF296}" name="Colonne13702"/>
    <tableColumn id="13744" xr3:uid="{F4999965-A941-49EC-8D80-30D25B19A894}" name="Colonne13703"/>
    <tableColumn id="13745" xr3:uid="{570ED91E-B453-4F98-B944-0B349E81F50B}" name="Colonne13704"/>
    <tableColumn id="13746" xr3:uid="{FE3291E9-D555-4993-8EB1-A6AE42A14662}" name="Colonne13705"/>
    <tableColumn id="13747" xr3:uid="{BE8A0F30-6BEE-4224-A34A-A45F239D0A28}" name="Colonne13706"/>
    <tableColumn id="13748" xr3:uid="{296D5335-0E30-43B5-A212-98507DC5CE02}" name="Colonne13707"/>
    <tableColumn id="13749" xr3:uid="{420C0728-7BEE-4DFE-AFAE-78A5372215FB}" name="Colonne13708"/>
    <tableColumn id="13750" xr3:uid="{E0350C32-EE0F-4712-91C0-654EECDD0873}" name="Colonne13709"/>
    <tableColumn id="13751" xr3:uid="{771242A0-F70F-4CB4-A27E-936468756658}" name="Colonne13710"/>
    <tableColumn id="13752" xr3:uid="{A1606B9A-D506-4418-BF79-613B3F16E16D}" name="Colonne13711"/>
    <tableColumn id="13753" xr3:uid="{E72041E0-2940-4DC0-ADE7-4F80FF522A0D}" name="Colonne13712"/>
    <tableColumn id="13754" xr3:uid="{F98430A8-C143-4688-A3D8-09BE4CA97842}" name="Colonne13713"/>
    <tableColumn id="13755" xr3:uid="{F9BE883A-0A32-41E3-BF38-5EA9ED367BEF}" name="Colonne13714"/>
    <tableColumn id="13756" xr3:uid="{985C88C0-686F-4D2E-B71E-425CB6CE12FC}" name="Colonne13715"/>
    <tableColumn id="13757" xr3:uid="{8BC7692C-B3FD-40DC-86DD-E632D470967B}" name="Colonne13716"/>
    <tableColumn id="13758" xr3:uid="{2689E35D-55BD-4B4B-A64D-D91DE9565873}" name="Colonne13717"/>
    <tableColumn id="13759" xr3:uid="{51CE5D51-2B0E-4BA2-B882-450BC289F371}" name="Colonne13718"/>
    <tableColumn id="13760" xr3:uid="{BDD8B23B-6A7C-45A1-8246-552A26A618DF}" name="Colonne13719"/>
    <tableColumn id="13761" xr3:uid="{F3D49CD7-8A05-474B-AE26-0CB5031B711C}" name="Colonne13720"/>
    <tableColumn id="13762" xr3:uid="{6B3EFEC9-BADA-4CD5-A989-0C668A4AE2D0}" name="Colonne13721"/>
    <tableColumn id="13763" xr3:uid="{B32AFB17-C0B5-41CF-9997-AE10B8839039}" name="Colonne13722"/>
    <tableColumn id="13764" xr3:uid="{9E638033-3799-4951-8476-A4BC17E206EC}" name="Colonne13723"/>
    <tableColumn id="13765" xr3:uid="{681EDDB3-EDAF-439E-9447-172797566D4B}" name="Colonne13724"/>
    <tableColumn id="13766" xr3:uid="{FE47A31C-AF54-4077-ADB7-7A94AE9F69C4}" name="Colonne13725"/>
    <tableColumn id="13767" xr3:uid="{DDC917A4-42F0-43DA-B04E-6127D5C8852F}" name="Colonne13726"/>
    <tableColumn id="13768" xr3:uid="{A71D207C-1209-4C12-AF41-A2D1F1416D31}" name="Colonne13727"/>
    <tableColumn id="13769" xr3:uid="{25A24104-A89B-4C3E-AA03-7AB2A1C3A456}" name="Colonne13728"/>
    <tableColumn id="13770" xr3:uid="{66515382-4C33-4A9F-9C57-62F0DE509CED}" name="Colonne13729"/>
    <tableColumn id="13771" xr3:uid="{C0367EF2-B7CA-45DA-AE3D-A951DB363DA6}" name="Colonne13730"/>
    <tableColumn id="13772" xr3:uid="{750F5580-5746-4AA3-9795-A5E50234EB67}" name="Colonne13731"/>
    <tableColumn id="13773" xr3:uid="{CC813D11-010D-4E55-99EB-1FACD64D5E95}" name="Colonne13732"/>
    <tableColumn id="13774" xr3:uid="{C8F4A227-0EFD-4C6B-BEC8-7665B76C077B}" name="Colonne13733"/>
    <tableColumn id="13775" xr3:uid="{0F671B5B-BA9A-461F-82D9-63C4039AE0C8}" name="Colonne13734"/>
    <tableColumn id="13776" xr3:uid="{6D118728-7450-43E5-9881-DAEAADECD18D}" name="Colonne13735"/>
    <tableColumn id="13777" xr3:uid="{513ED7C6-54E7-4441-8776-F778FCA92CAB}" name="Colonne13736"/>
    <tableColumn id="13778" xr3:uid="{DEE5827C-88E3-4D7E-8D28-236EB3C87026}" name="Colonne13737"/>
    <tableColumn id="13779" xr3:uid="{524C84A7-BC99-49D2-A72B-06F90099D6D0}" name="Colonne13738"/>
    <tableColumn id="13780" xr3:uid="{275D7612-C836-44BD-A028-F3F6BCC0E66E}" name="Colonne13739"/>
    <tableColumn id="13781" xr3:uid="{1A173478-C578-4E81-B927-D38E3630698A}" name="Colonne13740"/>
    <tableColumn id="13782" xr3:uid="{6AA9175F-26F4-4822-A5F5-88D00F66905C}" name="Colonne13741"/>
    <tableColumn id="13783" xr3:uid="{244E9BFC-FD7B-4C11-B007-3EA814775460}" name="Colonne13742"/>
    <tableColumn id="13784" xr3:uid="{874EDCA6-06B8-43CC-99DB-4168E3EF26DA}" name="Colonne13743"/>
    <tableColumn id="13785" xr3:uid="{200AA64D-0858-4A5D-BEDB-9FC4374C2CF6}" name="Colonne13744"/>
    <tableColumn id="13786" xr3:uid="{A74C7C4F-7492-4549-8276-267B5C4D0442}" name="Colonne13745"/>
    <tableColumn id="13787" xr3:uid="{812E127F-2595-4F11-A729-93DFFD8B32C3}" name="Colonne13746"/>
    <tableColumn id="13788" xr3:uid="{F18CC32B-833B-4F69-B86A-1035943D0F47}" name="Colonne13747"/>
    <tableColumn id="13789" xr3:uid="{4D4E14AE-3E95-4AF0-A7AB-A8A0BEEE7E4D}" name="Colonne13748"/>
    <tableColumn id="13790" xr3:uid="{BB691BFD-1D4B-44FE-95DA-134432C6605F}" name="Colonne13749"/>
    <tableColumn id="13791" xr3:uid="{45C2F1EB-3B63-419E-944B-07FE8696A59E}" name="Colonne13750"/>
    <tableColumn id="13792" xr3:uid="{057F1CF5-4187-484C-9709-04B9044582EC}" name="Colonne13751"/>
    <tableColumn id="13793" xr3:uid="{582BE601-6006-454C-B411-E2AA2BF4F618}" name="Colonne13752"/>
    <tableColumn id="13794" xr3:uid="{82ADAA92-B582-43A3-B9A5-D708EDE4F08C}" name="Colonne13753"/>
    <tableColumn id="13795" xr3:uid="{26E255F8-AB06-4147-9F58-1908628F739E}" name="Colonne13754"/>
    <tableColumn id="13796" xr3:uid="{0B4B9140-BAB4-4A49-8F01-5CF86C21809D}" name="Colonne13755"/>
    <tableColumn id="13797" xr3:uid="{68D46ACC-30BF-4FAC-A3DF-61AC45BCDC6C}" name="Colonne13756"/>
    <tableColumn id="13798" xr3:uid="{47B5B96A-6A31-4FE9-8E01-F773B01CF1D7}" name="Colonne13757"/>
    <tableColumn id="13799" xr3:uid="{7D25B166-79B6-4040-ABB0-3C51B95B4941}" name="Colonne13758"/>
    <tableColumn id="13800" xr3:uid="{98E8BF9E-409A-4518-8383-AB7668D9843B}" name="Colonne13759"/>
    <tableColumn id="13801" xr3:uid="{126BB863-2F27-4F26-948F-231346153CFE}" name="Colonne13760"/>
    <tableColumn id="13802" xr3:uid="{0CE8F435-7D71-435F-8154-D982A7DE67F7}" name="Colonne13761"/>
    <tableColumn id="13803" xr3:uid="{2669DB7C-2EEC-4639-B9FD-FF3DA6ACBC40}" name="Colonne13762"/>
    <tableColumn id="13804" xr3:uid="{46738641-DB6E-4867-9E39-16DD22FD8CA2}" name="Colonne13763"/>
    <tableColumn id="13805" xr3:uid="{B83100C9-9D9E-49DD-B4B0-56B0576B1F4A}" name="Colonne13764"/>
    <tableColumn id="13806" xr3:uid="{04338D1F-29EF-43FD-84DF-E9AE52058601}" name="Colonne13765"/>
    <tableColumn id="13807" xr3:uid="{0A05A0EF-1D7B-4622-9B54-8304A7848D96}" name="Colonne13766"/>
    <tableColumn id="13808" xr3:uid="{0BA30D68-1520-4989-ADAE-5A9BCB8058E1}" name="Colonne13767"/>
    <tableColumn id="13809" xr3:uid="{49948DE3-65CD-4F89-B28B-E2F8E7107A39}" name="Colonne13768"/>
    <tableColumn id="13810" xr3:uid="{366BD88D-BBD4-4DF6-A5DC-E5BFC370FAC9}" name="Colonne13769"/>
    <tableColumn id="13811" xr3:uid="{C42E618D-A2F6-4A0C-B5A0-C1583735EB93}" name="Colonne13770"/>
    <tableColumn id="13812" xr3:uid="{82C0353F-5F41-49C9-BBB6-64B6A51C849F}" name="Colonne13771"/>
    <tableColumn id="13813" xr3:uid="{65AE44F4-2819-4A70-92E0-2428CB5757E1}" name="Colonne13772"/>
    <tableColumn id="13814" xr3:uid="{C2F59D12-753F-4D2F-B4E8-E02950BF88F4}" name="Colonne13773"/>
    <tableColumn id="13815" xr3:uid="{BEF4DA87-DCC6-4AEA-8B1D-BC7031ABCF8A}" name="Colonne13774"/>
    <tableColumn id="13816" xr3:uid="{65977351-E619-4E8B-AC1A-08942EB209CA}" name="Colonne13775"/>
    <tableColumn id="13817" xr3:uid="{A208B4F8-FF1F-4328-8255-625259D1F909}" name="Colonne13776"/>
    <tableColumn id="13818" xr3:uid="{170FE386-E59A-4F24-A1EB-F34A962F19ED}" name="Colonne13777"/>
    <tableColumn id="13819" xr3:uid="{708B1AB0-5DEC-47D0-A29A-AF2888F1ADAE}" name="Colonne13778"/>
    <tableColumn id="13820" xr3:uid="{E7A89F49-B426-43A0-B704-EF19FBDB597A}" name="Colonne13779"/>
    <tableColumn id="13821" xr3:uid="{B4961EBE-E511-4936-8782-FB86D16E768C}" name="Colonne13780"/>
    <tableColumn id="13822" xr3:uid="{B154A802-CFCF-4FB6-8AE9-70DBADFB7759}" name="Colonne13781"/>
    <tableColumn id="13823" xr3:uid="{F394DCE7-76F8-44EA-B6DB-016C9B9F7C0F}" name="Colonne13782"/>
    <tableColumn id="13824" xr3:uid="{85D4C6E2-4D6E-4DAD-8BBF-083A6CE409A2}" name="Colonne13783"/>
    <tableColumn id="13825" xr3:uid="{CFB89C53-4B47-4A54-B08A-3C326A067C80}" name="Colonne13784"/>
    <tableColumn id="13826" xr3:uid="{46290513-EC93-4373-A8A2-2943B142CD1F}" name="Colonne13785"/>
    <tableColumn id="13827" xr3:uid="{2945AAE5-DDAB-44BD-8025-C9738E13C93A}" name="Colonne13786"/>
    <tableColumn id="13828" xr3:uid="{FBE20FBE-D2E2-47EF-B12D-BDC5981B23F9}" name="Colonne13787"/>
    <tableColumn id="13829" xr3:uid="{D166DCEE-32C3-4248-929C-F481D643FB8E}" name="Colonne13788"/>
    <tableColumn id="13830" xr3:uid="{46D3CA1B-EE95-4DF7-800C-318134BCB601}" name="Colonne13789"/>
    <tableColumn id="13831" xr3:uid="{449D86AA-3537-4CCF-BE54-99E834A9C68C}" name="Colonne13790"/>
    <tableColumn id="13832" xr3:uid="{B58255BD-D506-4EF5-BDE0-5DC1732A15E1}" name="Colonne13791"/>
    <tableColumn id="13833" xr3:uid="{15BF81CB-01F1-4904-A51B-EDF50E7BD7B9}" name="Colonne13792"/>
    <tableColumn id="13834" xr3:uid="{773493DC-A016-4E84-8CC9-3EB987709E51}" name="Colonne13793"/>
    <tableColumn id="13835" xr3:uid="{71343062-55E2-445C-B9F3-EF06ADFBAB97}" name="Colonne13794"/>
    <tableColumn id="13836" xr3:uid="{0C090750-12F6-4274-8B97-F4B870B12AA9}" name="Colonne13795"/>
    <tableColumn id="13837" xr3:uid="{04BEC3EE-5BD4-4B15-A65A-9D785C91F5AA}" name="Colonne13796"/>
    <tableColumn id="13838" xr3:uid="{693BC4E8-F246-4CF2-90BF-5896B519D11E}" name="Colonne13797"/>
    <tableColumn id="13839" xr3:uid="{46E654C7-4EF2-435A-92B1-1113073A7BEC}" name="Colonne13798"/>
    <tableColumn id="13840" xr3:uid="{FE9075E4-94F0-4AA0-87C1-BCF8B147B432}" name="Colonne13799"/>
    <tableColumn id="13841" xr3:uid="{015520A5-C64F-4552-A37C-A225E86F3152}" name="Colonne13800"/>
    <tableColumn id="13842" xr3:uid="{DC4F49A4-FC31-40D0-ACF0-692E3354727F}" name="Colonne13801"/>
    <tableColumn id="13843" xr3:uid="{C33A7B3C-7863-4288-A818-F7B4B94178A7}" name="Colonne13802"/>
    <tableColumn id="13844" xr3:uid="{5685D88C-789A-472F-9AB2-6C5FDBAC9553}" name="Colonne13803"/>
    <tableColumn id="13845" xr3:uid="{9166B46E-83D4-4ABF-ACDD-A827EE752A8C}" name="Colonne13804"/>
    <tableColumn id="13846" xr3:uid="{5D5800F5-5BFD-4241-BBDB-7E2DD6F02B64}" name="Colonne13805"/>
    <tableColumn id="13847" xr3:uid="{B69443C2-7F0F-4A8F-A8F7-23E02AB8B80E}" name="Colonne13806"/>
    <tableColumn id="13848" xr3:uid="{A028B414-013F-4885-9A63-37F96A14D122}" name="Colonne13807"/>
    <tableColumn id="13849" xr3:uid="{ED67EA19-32AB-4E69-80A6-A25124154356}" name="Colonne13808"/>
    <tableColumn id="13850" xr3:uid="{B4C10F14-B3D6-4CF6-A23D-55132606C810}" name="Colonne13809"/>
    <tableColumn id="13851" xr3:uid="{16891F4C-DC6E-4ED4-9B8B-2809998C61D5}" name="Colonne13810"/>
    <tableColumn id="13852" xr3:uid="{9B92F3E7-66DE-4B01-93E1-38C20AED723A}" name="Colonne13811"/>
    <tableColumn id="13853" xr3:uid="{F4F853E9-89EA-4CB5-B50A-D006D5427DD9}" name="Colonne13812"/>
    <tableColumn id="13854" xr3:uid="{57078C64-E021-4504-BCE1-F7032A54A223}" name="Colonne13813"/>
    <tableColumn id="13855" xr3:uid="{EE43C60C-4936-4786-8747-557433962893}" name="Colonne13814"/>
    <tableColumn id="13856" xr3:uid="{565DBD98-4C9B-4197-8438-C94F106A797B}" name="Colonne13815"/>
    <tableColumn id="13857" xr3:uid="{3E3708BE-F4F0-4FA7-8B26-D7FF64850E61}" name="Colonne13816"/>
    <tableColumn id="13858" xr3:uid="{797E836A-B8AA-4CAF-879B-E69E93DCEEF2}" name="Colonne13817"/>
    <tableColumn id="13859" xr3:uid="{4B7EEA3C-58B1-4CCD-8BCF-95A9C23FFE27}" name="Colonne13818"/>
    <tableColumn id="13860" xr3:uid="{4F43C72F-1D81-4A18-A222-4C1E3156B94A}" name="Colonne13819"/>
    <tableColumn id="13861" xr3:uid="{1FA83C0D-F9E8-4E49-B61C-AECA67257C65}" name="Colonne13820"/>
    <tableColumn id="13862" xr3:uid="{5F207801-F59F-4953-926D-BFFDF4487F61}" name="Colonne13821"/>
    <tableColumn id="13863" xr3:uid="{E676CC2E-18C8-4FD3-9A3D-6F9883DB87C9}" name="Colonne13822"/>
    <tableColumn id="13864" xr3:uid="{099B8E12-92FA-43E9-A5F2-CEF8CD0BCA53}" name="Colonne13823"/>
    <tableColumn id="13865" xr3:uid="{03EC86F6-91BC-40DB-84D1-019A03375A59}" name="Colonne13824"/>
    <tableColumn id="13866" xr3:uid="{5314F4D8-0BFB-4941-B657-0476D4885A43}" name="Colonne13825"/>
    <tableColumn id="13867" xr3:uid="{83F6F0E0-2BEE-4FC5-9806-503D0D79C8C4}" name="Colonne13826"/>
    <tableColumn id="13868" xr3:uid="{80B0102E-694A-4B05-BEBE-7648E73F41D9}" name="Colonne13827"/>
    <tableColumn id="13869" xr3:uid="{11463B8B-6EA0-44A4-ADEC-1B973038FDF6}" name="Colonne13828"/>
    <tableColumn id="13870" xr3:uid="{FD123836-96B1-48D9-81C9-7BFD574116C3}" name="Colonne13829"/>
    <tableColumn id="13871" xr3:uid="{43958ED4-1CFE-41FA-80FE-703CB33B2BAA}" name="Colonne13830"/>
    <tableColumn id="13872" xr3:uid="{F7D6701D-AC0D-498F-991F-E4938C364E1F}" name="Colonne13831"/>
    <tableColumn id="13873" xr3:uid="{EA50656A-220F-46C8-925E-9020755FD567}" name="Colonne13832"/>
    <tableColumn id="13874" xr3:uid="{5FA68401-DA74-4E08-B26A-E91E3BA71CCA}" name="Colonne13833"/>
    <tableColumn id="13875" xr3:uid="{FA1F3020-59CC-4FDF-86D4-019226C69930}" name="Colonne13834"/>
    <tableColumn id="13876" xr3:uid="{2D730718-A245-450D-A354-E90A594646FF}" name="Colonne13835"/>
    <tableColumn id="13877" xr3:uid="{DCAAE5C8-1FD5-4778-A147-0302406BE3FE}" name="Colonne13836"/>
    <tableColumn id="13878" xr3:uid="{0C2B9A53-0937-4336-978D-D254B43C281E}" name="Colonne13837"/>
    <tableColumn id="13879" xr3:uid="{66B1A89B-F927-426B-B004-066015068E51}" name="Colonne13838"/>
    <tableColumn id="13880" xr3:uid="{64406109-A790-4203-ABDA-E1228583BE76}" name="Colonne13839"/>
    <tableColumn id="13881" xr3:uid="{335733F6-C2B2-4E6F-ADA1-8B0FF986C673}" name="Colonne13840"/>
    <tableColumn id="13882" xr3:uid="{3AA8E200-FB46-429F-97F7-B96F996D3EEF}" name="Colonne13841"/>
    <tableColumn id="13883" xr3:uid="{5B3183DE-B5E0-4574-827C-106C17DDA61C}" name="Colonne13842"/>
    <tableColumn id="13884" xr3:uid="{D2AFA830-FBD7-4127-9D45-3883F76A8D5C}" name="Colonne13843"/>
    <tableColumn id="13885" xr3:uid="{28636E77-2BB9-4A5C-B804-D379DC44AC4C}" name="Colonne13844"/>
    <tableColumn id="13886" xr3:uid="{798D8872-A3F0-4CCD-8327-5B80163379C1}" name="Colonne13845"/>
    <tableColumn id="13887" xr3:uid="{D2F63EE5-92B0-4252-89CE-2F23CAEED537}" name="Colonne13846"/>
    <tableColumn id="13888" xr3:uid="{72A9A6A6-747E-4825-8AD2-6EA9E672C7F4}" name="Colonne13847"/>
    <tableColumn id="13889" xr3:uid="{C3646F8E-D4F2-49F6-8282-2E605142F8A1}" name="Colonne13848"/>
    <tableColumn id="13890" xr3:uid="{76B7C5DA-E60F-43E1-9D93-5CC54F7F1699}" name="Colonne13849"/>
    <tableColumn id="13891" xr3:uid="{9305D5AB-592D-42BA-BDB0-A611E40AC4B8}" name="Colonne13850"/>
    <tableColumn id="13892" xr3:uid="{802480D2-4404-4BCD-820F-0DCEF51AD821}" name="Colonne13851"/>
    <tableColumn id="13893" xr3:uid="{7372C507-463A-4D54-B4CD-4BAD978C146F}" name="Colonne13852"/>
    <tableColumn id="13894" xr3:uid="{2DAD4C00-DB6E-4FF8-981E-64D581424BCE}" name="Colonne13853"/>
    <tableColumn id="13895" xr3:uid="{5B6DA64B-0037-4228-B394-33C93995967F}" name="Colonne13854"/>
    <tableColumn id="13896" xr3:uid="{98993D83-5E57-48DA-B080-D9B7538358DF}" name="Colonne13855"/>
    <tableColumn id="13897" xr3:uid="{55693857-028B-463B-B899-81E788020D83}" name="Colonne13856"/>
    <tableColumn id="13898" xr3:uid="{571878A1-3DCC-475F-98CF-C5B7069B34EF}" name="Colonne13857"/>
    <tableColumn id="13899" xr3:uid="{DBEE6D80-00E5-4CF9-9C45-9EE5795738DB}" name="Colonne13858"/>
    <tableColumn id="13900" xr3:uid="{93C3C3EB-69D4-4126-AB02-B527F2EBD9FE}" name="Colonne13859"/>
    <tableColumn id="13901" xr3:uid="{CA301267-F866-4035-96F1-314CA7A98261}" name="Colonne13860"/>
    <tableColumn id="13902" xr3:uid="{EC90E96F-B7DF-419E-9D4C-6029E2A94430}" name="Colonne13861"/>
    <tableColumn id="13903" xr3:uid="{B31BD297-FD6B-4335-8648-79D3B85F97F5}" name="Colonne13862"/>
    <tableColumn id="13904" xr3:uid="{8C42CF4A-163A-48FB-86CA-E7C7E0BBF0FD}" name="Colonne13863"/>
    <tableColumn id="13905" xr3:uid="{D4DBF962-1150-4121-8628-720657DA8C5F}" name="Colonne13864"/>
    <tableColumn id="13906" xr3:uid="{9EBB7BB2-4E00-4CE6-BC51-7DC294BD99CE}" name="Colonne13865"/>
    <tableColumn id="13907" xr3:uid="{1949952B-E798-423D-9D9C-69E6A868B8ED}" name="Colonne13866"/>
    <tableColumn id="13908" xr3:uid="{838E5149-7002-4755-BE36-6CEC44010A66}" name="Colonne13867"/>
    <tableColumn id="13909" xr3:uid="{89DE8BBE-752F-4D89-BE78-B8E37254A69B}" name="Colonne13868"/>
    <tableColumn id="13910" xr3:uid="{6CB41F3C-F86B-440C-92DD-D247711B71BC}" name="Colonne13869"/>
    <tableColumn id="13911" xr3:uid="{6CDDFD78-D5F8-4F05-83A1-FECBE1ADF546}" name="Colonne13870"/>
    <tableColumn id="13912" xr3:uid="{CA518715-8276-4EAD-AB3B-EF78C3A98234}" name="Colonne13871"/>
    <tableColumn id="13913" xr3:uid="{878CFFE6-FFBD-4BF7-981C-354931E65569}" name="Colonne13872"/>
    <tableColumn id="13914" xr3:uid="{2BEB92BB-E5C1-48D4-9C8B-7E807385999F}" name="Colonne13873"/>
    <tableColumn id="13915" xr3:uid="{36301B8B-720E-44A9-9B2A-EBB989D617FD}" name="Colonne13874"/>
    <tableColumn id="13916" xr3:uid="{B6CB493F-C217-4430-8CF9-4E887BB09C48}" name="Colonne13875"/>
    <tableColumn id="13917" xr3:uid="{15D84D24-33D9-4008-B291-35B9CEF0E063}" name="Colonne13876"/>
    <tableColumn id="13918" xr3:uid="{05448788-7EA5-43C6-A665-46C742562F6F}" name="Colonne13877"/>
    <tableColumn id="13919" xr3:uid="{D3E97D3F-89DA-4AC6-AC89-4DC4AFCBD8F4}" name="Colonne13878"/>
    <tableColumn id="13920" xr3:uid="{E450D064-3A27-4DFB-801F-8B71B5CDDF44}" name="Colonne13879"/>
    <tableColumn id="13921" xr3:uid="{C5DBBD33-9B8B-4FD9-83E1-E7E9F861F5E6}" name="Colonne13880"/>
    <tableColumn id="13922" xr3:uid="{BBB53076-4F73-4085-895F-5FE0BEDBD9BA}" name="Colonne13881"/>
    <tableColumn id="13923" xr3:uid="{E33429D2-8947-43C8-A360-B78143997F62}" name="Colonne13882"/>
    <tableColumn id="13924" xr3:uid="{14498735-F34C-4D92-82A2-CE4FC62265AE}" name="Colonne13883"/>
    <tableColumn id="13925" xr3:uid="{3D806CE7-FA33-409C-BC93-0780A526EF67}" name="Colonne13884"/>
    <tableColumn id="13926" xr3:uid="{D3984A44-E2C3-46D9-B175-5D5DBE0F924A}" name="Colonne13885"/>
    <tableColumn id="13927" xr3:uid="{B7EEFD06-E0D3-4265-8317-54D4A0652145}" name="Colonne13886"/>
    <tableColumn id="13928" xr3:uid="{0C2EF5A8-636C-47DF-A3C4-86D66CE908E7}" name="Colonne13887"/>
    <tableColumn id="13929" xr3:uid="{14216651-7C78-4C6C-B276-027DCE16B1E0}" name="Colonne13888"/>
    <tableColumn id="13930" xr3:uid="{558FAA77-F51F-43B8-BE03-CF6BA0AA12AA}" name="Colonne13889"/>
    <tableColumn id="13931" xr3:uid="{A8BAA649-8181-4548-8D6B-6CEDDE948256}" name="Colonne13890"/>
    <tableColumn id="13932" xr3:uid="{F12B1AFA-BFED-4EB8-A432-75F8BDC14689}" name="Colonne13891"/>
    <tableColumn id="13933" xr3:uid="{4E0FA655-6D05-4ED8-A16E-5A3BFAEEEABE}" name="Colonne13892"/>
    <tableColumn id="13934" xr3:uid="{9133F7F2-6C32-4C1D-BE11-BED7C6C4EF7F}" name="Colonne13893"/>
    <tableColumn id="13935" xr3:uid="{F5299A02-57C6-4956-8AF3-04F5129848E9}" name="Colonne13894"/>
    <tableColumn id="13936" xr3:uid="{92506DD5-30CD-4681-A8C1-114FB011796E}" name="Colonne13895"/>
    <tableColumn id="13937" xr3:uid="{DF7187E1-E1FF-4153-BE36-18BFCBC409FD}" name="Colonne13896"/>
    <tableColumn id="13938" xr3:uid="{3B72962D-C55B-4139-92B2-83080A6CC09C}" name="Colonne13897"/>
    <tableColumn id="13939" xr3:uid="{09EA7C80-90F0-4E96-B1A1-7B86C8A4FF02}" name="Colonne13898"/>
    <tableColumn id="13940" xr3:uid="{1BBA2B7C-F23A-4992-B710-81B11F9595DF}" name="Colonne13899"/>
    <tableColumn id="13941" xr3:uid="{B6359154-A2FF-4480-9FAD-FE83C42E9367}" name="Colonne13900"/>
    <tableColumn id="13942" xr3:uid="{2225B1A4-F972-4596-A2C2-DAD87394E94D}" name="Colonne13901"/>
    <tableColumn id="13943" xr3:uid="{8F13D1A1-428B-45B2-946D-29111E98E233}" name="Colonne13902"/>
    <tableColumn id="13944" xr3:uid="{9932498C-2359-48D1-A5BF-763F93BF3C99}" name="Colonne13903"/>
    <tableColumn id="13945" xr3:uid="{C7F3F405-9C7F-4E9F-A2CA-A1D73FD4BDFC}" name="Colonne13904"/>
    <tableColumn id="13946" xr3:uid="{AC114871-2810-4B7D-AF07-983C9D301C85}" name="Colonne13905"/>
    <tableColumn id="13947" xr3:uid="{AFD8DC4D-8C62-4C44-B94D-9C10EDC3BF46}" name="Colonne13906"/>
    <tableColumn id="13948" xr3:uid="{0C43F420-CD9A-490B-8BD9-7D2D22C618C1}" name="Colonne13907"/>
    <tableColumn id="13949" xr3:uid="{3A06DAC9-1FA8-4ECA-A840-BDF2C1EDC099}" name="Colonne13908"/>
    <tableColumn id="13950" xr3:uid="{138DE57C-B5EE-43AA-9F24-2B1B867FF643}" name="Colonne13909"/>
    <tableColumn id="13951" xr3:uid="{240F316A-08ED-4CA1-82B8-3F860467EED3}" name="Colonne13910"/>
    <tableColumn id="13952" xr3:uid="{A2B6E5C1-6572-4D29-B4E2-1D29A918C4DF}" name="Colonne13911"/>
    <tableColumn id="13953" xr3:uid="{0638B4BF-795D-46F7-A581-64164AC92B93}" name="Colonne13912"/>
    <tableColumn id="13954" xr3:uid="{46177DA2-93B7-4471-8C7A-C0E21575E7F3}" name="Colonne13913"/>
    <tableColumn id="13955" xr3:uid="{597FB158-2E16-42DD-ACC6-6D287EB822DC}" name="Colonne13914"/>
    <tableColumn id="13956" xr3:uid="{6BC93F81-BD5E-4D38-B54D-D08879285941}" name="Colonne13915"/>
    <tableColumn id="13957" xr3:uid="{B6C620E6-282C-41D8-B10C-990A3B7AF733}" name="Colonne13916"/>
    <tableColumn id="13958" xr3:uid="{B4AD80E9-442D-40A7-9F6B-D5C516151B5F}" name="Colonne13917"/>
    <tableColumn id="13959" xr3:uid="{7F3E048F-3744-4267-BEF4-6EABA3DEF5DC}" name="Colonne13918"/>
    <tableColumn id="13960" xr3:uid="{7F0E3F12-D8C7-4052-8DB3-B25A1480905C}" name="Colonne13919"/>
    <tableColumn id="13961" xr3:uid="{FB71D897-14FD-4040-A296-2F9EEB4A9694}" name="Colonne13920"/>
    <tableColumn id="13962" xr3:uid="{64629C77-2ACA-4D14-AA40-9928C1660E2A}" name="Colonne13921"/>
    <tableColumn id="13963" xr3:uid="{7DAD8BE4-09F9-47CB-91D5-D10D8EDFDEE4}" name="Colonne13922"/>
    <tableColumn id="13964" xr3:uid="{20F254AE-4655-4DDE-91CC-E6B173572E1D}" name="Colonne13923"/>
    <tableColumn id="13965" xr3:uid="{AFD37722-4690-4697-8D0D-DE72CF951C1F}" name="Colonne13924"/>
    <tableColumn id="13966" xr3:uid="{2AD5DD6F-A161-438B-BA95-8D311733EB7C}" name="Colonne13925"/>
    <tableColumn id="13967" xr3:uid="{0C166A85-7AD1-47D3-9D4C-7007DF401EE5}" name="Colonne13926"/>
    <tableColumn id="13968" xr3:uid="{09B54F87-D3A7-46E6-913C-2F2429F68AF7}" name="Colonne13927"/>
    <tableColumn id="13969" xr3:uid="{C417C553-9989-409B-A0E1-14466415C2DA}" name="Colonne13928"/>
    <tableColumn id="13970" xr3:uid="{DAB9A376-1DC4-482B-A405-900C56F55ED2}" name="Colonne13929"/>
    <tableColumn id="13971" xr3:uid="{09E9336F-2D47-48C9-9FAC-F53BC949B554}" name="Colonne13930"/>
    <tableColumn id="13972" xr3:uid="{34C6DD88-75CA-4A61-BB35-5BB4250FAC06}" name="Colonne13931"/>
    <tableColumn id="13973" xr3:uid="{FC999D0C-E1EE-4087-929D-DE8B1153278F}" name="Colonne13932"/>
    <tableColumn id="13974" xr3:uid="{FA39D72C-04F3-48C2-B3D1-E573AE70D054}" name="Colonne13933"/>
    <tableColumn id="13975" xr3:uid="{53853B60-41CE-4C1F-A6D5-AEA84CD1513C}" name="Colonne13934"/>
    <tableColumn id="13976" xr3:uid="{56FBB4F5-EF24-429C-95FC-D6953130CE6D}" name="Colonne13935"/>
    <tableColumn id="13977" xr3:uid="{2890A916-F9A2-4F20-8A11-A98C07629AF1}" name="Colonne13936"/>
    <tableColumn id="13978" xr3:uid="{802D897B-9A34-4C0D-A87D-0200BA99621A}" name="Colonne13937"/>
    <tableColumn id="13979" xr3:uid="{5DB8F3A6-FC1B-445C-B814-1703BA074BFB}" name="Colonne13938"/>
    <tableColumn id="13980" xr3:uid="{BD9A4D8C-40A0-4519-89C4-5AB3D64A8B5A}" name="Colonne13939"/>
    <tableColumn id="13981" xr3:uid="{40036437-BAAC-4377-A27F-B9B92128AEE6}" name="Colonne13940"/>
    <tableColumn id="13982" xr3:uid="{6E8CFB73-06CD-4478-AB56-38373A8B5F8F}" name="Colonne13941"/>
    <tableColumn id="13983" xr3:uid="{C901934B-AD0B-4312-B479-A71153A2F0E1}" name="Colonne13942"/>
    <tableColumn id="13984" xr3:uid="{D6754DCE-14E7-4922-A410-0D045501730C}" name="Colonne13943"/>
    <tableColumn id="13985" xr3:uid="{52C3AEDE-A6F4-4451-B135-35C329E3770C}" name="Colonne13944"/>
    <tableColumn id="13986" xr3:uid="{E6C8BEBD-071B-47CB-8358-E5A454FEC355}" name="Colonne13945"/>
    <tableColumn id="13987" xr3:uid="{5D624F3C-A9F3-4CF4-A61F-65D6B086E7C0}" name="Colonne13946"/>
    <tableColumn id="13988" xr3:uid="{A2F0E83C-409A-4454-9E8B-A0CA83F9EFAC}" name="Colonne13947"/>
    <tableColumn id="13989" xr3:uid="{C1451AC2-4D25-4A39-B8EB-B2CDC2A43410}" name="Colonne13948"/>
    <tableColumn id="13990" xr3:uid="{EDA928BF-763E-4524-87BD-D7CA147E677E}" name="Colonne13949"/>
    <tableColumn id="13991" xr3:uid="{7F23F9B2-00EF-44EF-9E67-09C04932D786}" name="Colonne13950"/>
    <tableColumn id="13992" xr3:uid="{A3DB5B1B-5B43-45B2-90C7-690E20C968E2}" name="Colonne13951"/>
    <tableColumn id="13993" xr3:uid="{A79AFD08-CA66-49E8-A0AB-3388E42DFAF2}" name="Colonne13952"/>
    <tableColumn id="13994" xr3:uid="{2D9A783E-1CF0-46C2-B60F-BDB7546289CA}" name="Colonne13953"/>
    <tableColumn id="13995" xr3:uid="{4CEFBBBD-1B5E-4C4F-A040-F47495D823D8}" name="Colonne13954"/>
    <tableColumn id="13996" xr3:uid="{AA2752BC-EF1F-4007-9150-7C880A09A9CF}" name="Colonne13955"/>
    <tableColumn id="13997" xr3:uid="{784697C5-E139-4BDC-BD13-EDD6CC76EAF0}" name="Colonne13956"/>
    <tableColumn id="13998" xr3:uid="{C110E9B0-7DE4-4981-BE80-7DC15590E41F}" name="Colonne13957"/>
    <tableColumn id="13999" xr3:uid="{63606B26-CAD4-45DC-A95F-CDFEFF6E32C8}" name="Colonne13958"/>
    <tableColumn id="14000" xr3:uid="{DB86DBFE-AFDB-4634-AAA8-3B6C64D4B79B}" name="Colonne13959"/>
    <tableColumn id="14001" xr3:uid="{4A1209B6-BBE0-44FE-91C1-F6D5886ECA7A}" name="Colonne13960"/>
    <tableColumn id="14002" xr3:uid="{8E20F4C4-AC7B-4E6E-91D8-5D4EC3A0C3FD}" name="Colonne13961"/>
    <tableColumn id="14003" xr3:uid="{3DC2175B-D1EE-45C5-AC81-78C7C73B617A}" name="Colonne13962"/>
    <tableColumn id="14004" xr3:uid="{675A12AB-BF2A-49AC-B268-BE6C30B5D8F3}" name="Colonne13963"/>
    <tableColumn id="14005" xr3:uid="{F5ADE001-A32A-4960-B468-2E51DBD76ED1}" name="Colonne13964"/>
    <tableColumn id="14006" xr3:uid="{AC7EED55-0AB1-4D6A-8BEC-855E5249F3BC}" name="Colonne13965"/>
    <tableColumn id="14007" xr3:uid="{93429ED9-1C5D-4136-B81A-35753562C948}" name="Colonne13966"/>
    <tableColumn id="14008" xr3:uid="{210BBE23-0E20-4EA1-BBFE-10B1425AA17C}" name="Colonne13967"/>
    <tableColumn id="14009" xr3:uid="{D91DF127-C013-4C79-8DA7-4AB1600B1EC1}" name="Colonne13968"/>
    <tableColumn id="14010" xr3:uid="{D06B948D-B5DC-4B5B-80A1-439CFC8D9803}" name="Colonne13969"/>
    <tableColumn id="14011" xr3:uid="{2F79F025-D350-4641-96EE-95C8A0D2D05E}" name="Colonne13970"/>
    <tableColumn id="14012" xr3:uid="{1CC40B1D-7905-49E6-9D4B-E89717C25F4A}" name="Colonne13971"/>
    <tableColumn id="14013" xr3:uid="{969D9687-DB3E-41E4-84D7-C5ED8344B2F9}" name="Colonne13972"/>
    <tableColumn id="14014" xr3:uid="{D66882F3-58F4-4A68-9B05-AAA68981E454}" name="Colonne13973"/>
    <tableColumn id="14015" xr3:uid="{47765B79-17A2-4F3F-8546-A9FD62ABADBF}" name="Colonne13974"/>
    <tableColumn id="14016" xr3:uid="{BF0247FF-77A8-4685-9710-78F6228DA8EA}" name="Colonne13975"/>
    <tableColumn id="14017" xr3:uid="{CADA0622-0C21-4086-91CC-31844061DAA1}" name="Colonne13976"/>
    <tableColumn id="14018" xr3:uid="{4BCACC8D-77EA-4BCB-BF21-B35DE26AC837}" name="Colonne13977"/>
    <tableColumn id="14019" xr3:uid="{488AFCB5-684B-4D61-91F2-9704E604485E}" name="Colonne13978"/>
    <tableColumn id="14020" xr3:uid="{507E2B95-45F4-4B72-9FBB-E15EDEAF32D5}" name="Colonne13979"/>
    <tableColumn id="14021" xr3:uid="{244BA7F2-22AC-4805-9080-E210C9520974}" name="Colonne13980"/>
    <tableColumn id="14022" xr3:uid="{A966FB62-3A1A-44DC-BC81-3B2CAF551637}" name="Colonne13981"/>
    <tableColumn id="14023" xr3:uid="{163C130A-28DD-4A01-9F7E-26BFC6DC362D}" name="Colonne13982"/>
    <tableColumn id="14024" xr3:uid="{6FEC6C88-FD7A-4F22-A69B-81DF5F439620}" name="Colonne13983"/>
    <tableColumn id="14025" xr3:uid="{A381BB98-8DCF-4418-ABF3-1AC60A5D5B0B}" name="Colonne13984"/>
    <tableColumn id="14026" xr3:uid="{6CD79446-AE00-438F-AB2E-9281650B6325}" name="Colonne13985"/>
    <tableColumn id="14027" xr3:uid="{55CF54FE-0D74-4017-9A34-7D928FD6FAA8}" name="Colonne13986"/>
    <tableColumn id="14028" xr3:uid="{6D1B2988-6C80-4D68-B71A-F0BBE9455950}" name="Colonne13987"/>
    <tableColumn id="14029" xr3:uid="{B32D07E7-7C41-4C84-93C6-C600E6BF4734}" name="Colonne13988"/>
    <tableColumn id="14030" xr3:uid="{A4E69082-1BDB-4A8D-965F-6429E01898D0}" name="Colonne13989"/>
    <tableColumn id="14031" xr3:uid="{AC94F7E8-51EC-4F18-AC59-5EDD4E18502C}" name="Colonne13990"/>
    <tableColumn id="14032" xr3:uid="{BD984E3A-1CEA-4518-83FE-5C646E11FD56}" name="Colonne13991"/>
    <tableColumn id="14033" xr3:uid="{503052B0-1ECC-4F74-BCC1-B76ACDA7DF5D}" name="Colonne13992"/>
    <tableColumn id="14034" xr3:uid="{F04E5776-92D7-4046-B724-FBF3120697FD}" name="Colonne13993"/>
    <tableColumn id="14035" xr3:uid="{2E49854E-B519-4457-BEEB-0C0E495408B9}" name="Colonne13994"/>
    <tableColumn id="14036" xr3:uid="{60B57CC8-CED7-4425-8FAF-BF5071C1C4F1}" name="Colonne13995"/>
    <tableColumn id="14037" xr3:uid="{04C1BD01-D9DC-49B7-9B56-4FF25C1FA1CC}" name="Colonne13996"/>
    <tableColumn id="14038" xr3:uid="{042A4319-4CB7-4A31-95A0-E746150D78E5}" name="Colonne13997"/>
    <tableColumn id="14039" xr3:uid="{F68DA55E-E6B1-473C-949E-DAE504C591A4}" name="Colonne13998"/>
    <tableColumn id="14040" xr3:uid="{F5EAA622-F157-4576-ACEA-225FCB62EE3A}" name="Colonne13999"/>
    <tableColumn id="14041" xr3:uid="{51CA0334-3E6C-4FD0-B8CA-1FFB3A91740E}" name="Colonne14000"/>
    <tableColumn id="14042" xr3:uid="{9D804BF3-7171-4C3B-A1B7-5C85FC6D19A3}" name="Colonne14001"/>
    <tableColumn id="14043" xr3:uid="{2608B6CF-AFCC-4417-8301-F92F18E15520}" name="Colonne14002"/>
    <tableColumn id="14044" xr3:uid="{4A52EB76-47C1-4680-9B03-439B00CFC42F}" name="Colonne14003"/>
    <tableColumn id="14045" xr3:uid="{0C95701A-2F24-4D92-8F16-DE5BBD8BC25B}" name="Colonne14004"/>
    <tableColumn id="14046" xr3:uid="{AC9FBAB8-28E9-4F4F-97BD-498D4CBC9F6F}" name="Colonne14005"/>
    <tableColumn id="14047" xr3:uid="{03A6439E-2FE7-4767-A061-A37087CFDF43}" name="Colonne14006"/>
    <tableColumn id="14048" xr3:uid="{DA4AB033-AA51-4DE9-9612-F01184D7FFD5}" name="Colonne14007"/>
    <tableColumn id="14049" xr3:uid="{1A0902A3-6859-451F-8C29-5D5E90A716DA}" name="Colonne14008"/>
    <tableColumn id="14050" xr3:uid="{A61C7092-306A-445A-BBB3-64B4571F9894}" name="Colonne14009"/>
    <tableColumn id="14051" xr3:uid="{978D1833-19FB-42A9-A31B-1B05AFAC79F0}" name="Colonne14010"/>
    <tableColumn id="14052" xr3:uid="{003A53E0-5998-41DA-A87A-4CE6992C55F6}" name="Colonne14011"/>
    <tableColumn id="14053" xr3:uid="{0614F141-9DC3-4555-A64C-42A710985742}" name="Colonne14012"/>
    <tableColumn id="14054" xr3:uid="{C912F09D-C8D9-4352-B1C4-4430E191E934}" name="Colonne14013"/>
    <tableColumn id="14055" xr3:uid="{244B45F2-25EB-4D1A-A019-DC30520392F2}" name="Colonne14014"/>
    <tableColumn id="14056" xr3:uid="{FDDCB2F0-0885-46FD-95E6-3710EEE319ED}" name="Colonne14015"/>
    <tableColumn id="14057" xr3:uid="{59ACBEBF-5703-40B5-9A41-7CF50262D9F8}" name="Colonne14016"/>
    <tableColumn id="14058" xr3:uid="{98A12CBE-1F91-4A73-83E8-0600D424D0E1}" name="Colonne14017"/>
    <tableColumn id="14059" xr3:uid="{2B313B55-823C-4CD6-B571-77254A9A97A4}" name="Colonne14018"/>
    <tableColumn id="14060" xr3:uid="{53F26CF5-F71D-41D3-B738-38D01D4554FF}" name="Colonne14019"/>
    <tableColumn id="14061" xr3:uid="{8530FD69-434E-4D5A-9950-0E958B759D38}" name="Colonne14020"/>
    <tableColumn id="14062" xr3:uid="{A4451797-0A51-4B88-A60E-6EA39D92613F}" name="Colonne14021"/>
    <tableColumn id="14063" xr3:uid="{66345B0A-9F68-4063-A6AA-8691FBD29B44}" name="Colonne14022"/>
    <tableColumn id="14064" xr3:uid="{7FF0151C-8922-40DD-9C55-83A7AD01BB80}" name="Colonne14023"/>
    <tableColumn id="14065" xr3:uid="{41F8D775-3FFD-4BD2-8338-ADE349CCE411}" name="Colonne14024"/>
    <tableColumn id="14066" xr3:uid="{E29E7F29-5AD1-454B-9A20-169BDF0AB7A3}" name="Colonne14025"/>
    <tableColumn id="14067" xr3:uid="{C1BCEA0D-E036-4D9A-9A6B-7CD1454CF3E5}" name="Colonne14026"/>
    <tableColumn id="14068" xr3:uid="{B25E4A54-F3DB-433C-9CEF-B48C0D56A1DB}" name="Colonne14027"/>
    <tableColumn id="14069" xr3:uid="{13684E68-EDE8-4A0E-A66D-9568EC16B87A}" name="Colonne14028"/>
    <tableColumn id="14070" xr3:uid="{3B5B6CC4-01EC-4A3F-948D-8310C7A8CFDF}" name="Colonne14029"/>
    <tableColumn id="14071" xr3:uid="{14988648-C74C-4295-8ECC-8467FEC3B6CE}" name="Colonne14030"/>
    <tableColumn id="14072" xr3:uid="{70513B81-E33B-41FA-ABEF-8FC3D65CFBAB}" name="Colonne14031"/>
    <tableColumn id="14073" xr3:uid="{2887A4F0-A329-43BE-95A4-4603AE2A7B6F}" name="Colonne14032"/>
    <tableColumn id="14074" xr3:uid="{BA6B95E0-A41B-4DFA-A120-20B9CB69805C}" name="Colonne14033"/>
    <tableColumn id="14075" xr3:uid="{F17C8436-3FB8-424F-BB98-EB43B552A24E}" name="Colonne14034"/>
    <tableColumn id="14076" xr3:uid="{61E0819D-B2A9-4C3C-A707-A68AD76D6883}" name="Colonne14035"/>
    <tableColumn id="14077" xr3:uid="{86D7947F-4EBE-41BE-86C7-78361F74629D}" name="Colonne14036"/>
    <tableColumn id="14078" xr3:uid="{93691ABB-816D-4CAE-B7B7-06AAB43DC0A7}" name="Colonne14037"/>
    <tableColumn id="14079" xr3:uid="{3F54A57A-E9D0-4C1B-A141-AA8889CB8108}" name="Colonne14038"/>
    <tableColumn id="14080" xr3:uid="{38D3A76E-2F07-49BC-845F-AC77893A9E77}" name="Colonne14039"/>
    <tableColumn id="14081" xr3:uid="{590FAF92-7CC1-48FD-B286-1A360C248D8D}" name="Colonne14040"/>
    <tableColumn id="14082" xr3:uid="{9879A873-BC58-4183-9E6A-C982FED8A768}" name="Colonne14041"/>
    <tableColumn id="14083" xr3:uid="{93294FB4-DAA9-4509-BB96-5BA8012157A4}" name="Colonne14042"/>
    <tableColumn id="14084" xr3:uid="{758259A8-F5A4-4CD1-A18B-AF411CA0B97E}" name="Colonne14043"/>
    <tableColumn id="14085" xr3:uid="{7A92AB6C-143E-4203-9ECB-C1BA69FF2760}" name="Colonne14044"/>
    <tableColumn id="14086" xr3:uid="{48E4FC29-4A41-4FD6-A90D-9DDA290CDD7B}" name="Colonne14045"/>
    <tableColumn id="14087" xr3:uid="{1F072843-4ADC-4CF0-A1D7-E220891FA67D}" name="Colonne14046"/>
    <tableColumn id="14088" xr3:uid="{0260E756-3742-45BF-9C7D-2C5C2ABF30AA}" name="Colonne14047"/>
    <tableColumn id="14089" xr3:uid="{290B9781-CB0F-42FD-B533-5238422C7B89}" name="Colonne14048"/>
    <tableColumn id="14090" xr3:uid="{B5C61FAF-8089-4095-BA51-34F772F8287B}" name="Colonne14049"/>
    <tableColumn id="14091" xr3:uid="{4B3B85D4-80BB-4E5A-915F-B3C8CE64EE9A}" name="Colonne14050"/>
    <tableColumn id="14092" xr3:uid="{35AAE9FE-D179-46F8-9BD4-1725E1C37A52}" name="Colonne14051"/>
    <tableColumn id="14093" xr3:uid="{0C647100-BA78-445E-A306-6CACF156E224}" name="Colonne14052"/>
    <tableColumn id="14094" xr3:uid="{5AE4D53F-F5E4-46B2-AB14-8050FBDC1B54}" name="Colonne14053"/>
    <tableColumn id="14095" xr3:uid="{1D6B22AB-B52F-454D-A2B9-5A216298D9D0}" name="Colonne14054"/>
    <tableColumn id="14096" xr3:uid="{3F6150C8-C070-41E3-8206-1F1EEB5479DD}" name="Colonne14055"/>
    <tableColumn id="14097" xr3:uid="{002B987F-F91F-4EEF-96FD-31E1057D5828}" name="Colonne14056"/>
    <tableColumn id="14098" xr3:uid="{B3330476-20A1-4CAD-A584-CA9AA7F7CA4D}" name="Colonne14057"/>
    <tableColumn id="14099" xr3:uid="{22821FE8-4197-4561-8238-530C3AB8C729}" name="Colonne14058"/>
    <tableColumn id="14100" xr3:uid="{498AA9BF-39A2-47F2-B270-8D63FB32635E}" name="Colonne14059"/>
    <tableColumn id="14101" xr3:uid="{8ACB724A-9335-4DC8-AC9D-0785F07F655D}" name="Colonne14060"/>
    <tableColumn id="14102" xr3:uid="{A6DB3A78-0492-4C07-AE09-FAA22B34B226}" name="Colonne14061"/>
    <tableColumn id="14103" xr3:uid="{F7743059-2467-45CD-9DA6-87333DAFCE48}" name="Colonne14062"/>
    <tableColumn id="14104" xr3:uid="{BC16EB21-677B-41FD-90F9-F1F551DE4610}" name="Colonne14063"/>
    <tableColumn id="14105" xr3:uid="{D9BC2FB2-4CA2-402D-89CC-B8BC49487CAA}" name="Colonne14064"/>
    <tableColumn id="14106" xr3:uid="{E1AD0FC3-0B26-447A-A909-489535F96F6E}" name="Colonne14065"/>
    <tableColumn id="14107" xr3:uid="{D3DDD1EB-71AB-4334-8EDA-4A4FA8330943}" name="Colonne14066"/>
    <tableColumn id="14108" xr3:uid="{58937952-8767-4BEB-856B-8BAD5CE49FEB}" name="Colonne14067"/>
    <tableColumn id="14109" xr3:uid="{61FEE49B-B371-4CAE-B6DA-FEAA31AE3D11}" name="Colonne14068"/>
    <tableColumn id="14110" xr3:uid="{6FC64029-5CE6-4995-8C81-D3DC5681A0C8}" name="Colonne14069"/>
    <tableColumn id="14111" xr3:uid="{04A1A2D1-7819-4E24-A369-DEE9DBA65E8E}" name="Colonne14070"/>
    <tableColumn id="14112" xr3:uid="{BC49B2F4-D6B1-4976-BFEE-2173657B2011}" name="Colonne14071"/>
    <tableColumn id="14113" xr3:uid="{707C9A97-6DDB-41F5-9DB5-08F53FEF0D47}" name="Colonne14072"/>
    <tableColumn id="14114" xr3:uid="{25A817F7-843C-416C-98DF-80875E35D901}" name="Colonne14073"/>
    <tableColumn id="14115" xr3:uid="{89B7CBB7-A75D-4440-9C00-2BCDF14D6E52}" name="Colonne14074"/>
    <tableColumn id="14116" xr3:uid="{1FCCFC02-B44F-445B-911B-AF38F11FE048}" name="Colonne14075"/>
    <tableColumn id="14117" xr3:uid="{B1E7C995-A5BA-466E-8949-A69379055E37}" name="Colonne14076"/>
    <tableColumn id="14118" xr3:uid="{072618E0-EAA5-4ACF-8C02-254F25C71C05}" name="Colonne14077"/>
    <tableColumn id="14119" xr3:uid="{A5C8EED6-7364-4029-8426-D120B7C8F820}" name="Colonne14078"/>
    <tableColumn id="14120" xr3:uid="{2E393729-A174-4F85-9466-4DDC20E9D5EC}" name="Colonne14079"/>
    <tableColumn id="14121" xr3:uid="{906ACBC5-5C92-46CB-8B6F-897B6242D278}" name="Colonne14080"/>
    <tableColumn id="14122" xr3:uid="{CB60E8B5-EA57-4823-85BC-EB6CD51E80BB}" name="Colonne14081"/>
    <tableColumn id="14123" xr3:uid="{536CC30C-2A59-426F-ADBC-B43A733F46D1}" name="Colonne14082"/>
    <tableColumn id="14124" xr3:uid="{72501B03-102B-4224-A739-DF0FC84E15C5}" name="Colonne14083"/>
    <tableColumn id="14125" xr3:uid="{494E0E4E-9576-4C22-A4EB-4E007078FEBD}" name="Colonne14084"/>
    <tableColumn id="14126" xr3:uid="{4C54663D-0570-4D9D-A3EF-91BA53E5C2E1}" name="Colonne14085"/>
    <tableColumn id="14127" xr3:uid="{404E2ED8-1503-4B4F-93F6-815DB0CDA87A}" name="Colonne14086"/>
    <tableColumn id="14128" xr3:uid="{002C0AE8-390D-4F8C-9241-552910BD5A96}" name="Colonne14087"/>
    <tableColumn id="14129" xr3:uid="{1DCCF2CD-0FF5-4F7C-A424-436BEED80333}" name="Colonne14088"/>
    <tableColumn id="14130" xr3:uid="{567C554F-7030-4B2E-A706-7529A8EA1476}" name="Colonne14089"/>
    <tableColumn id="14131" xr3:uid="{D488863F-2A57-4CE7-A43E-530EC373910E}" name="Colonne14090"/>
    <tableColumn id="14132" xr3:uid="{532F0482-CCC9-4834-8D54-0D43F3D9032C}" name="Colonne14091"/>
    <tableColumn id="14133" xr3:uid="{66DC4D09-9453-4CAC-A21E-F2FBF72983E3}" name="Colonne14092"/>
    <tableColumn id="14134" xr3:uid="{F3C9EABB-39C7-4235-82CB-1B27AB260AFF}" name="Colonne14093"/>
    <tableColumn id="14135" xr3:uid="{8172B5B1-79AA-4338-9108-191D5D32E42E}" name="Colonne14094"/>
    <tableColumn id="14136" xr3:uid="{228FF821-4737-4B10-AD3A-06B002445176}" name="Colonne14095"/>
    <tableColumn id="14137" xr3:uid="{447C3569-BC05-4E57-B647-5CEB84BA3D78}" name="Colonne14096"/>
    <tableColumn id="14138" xr3:uid="{9C0B4D97-5ED1-4808-873A-7C5C3CB0EB77}" name="Colonne14097"/>
    <tableColumn id="14139" xr3:uid="{63823A89-FFAC-4F91-AB43-6E8FFA3FFBEE}" name="Colonne14098"/>
    <tableColumn id="14140" xr3:uid="{5D3F56F6-8B10-4D54-B074-8DCECA6248D4}" name="Colonne14099"/>
    <tableColumn id="14141" xr3:uid="{458F2BAC-5D69-4C68-A7A6-E6E4FD26E0E2}" name="Colonne14100"/>
    <tableColumn id="14142" xr3:uid="{30BADBE2-E5A4-4E29-89AD-48156298215F}" name="Colonne14101"/>
    <tableColumn id="14143" xr3:uid="{B750B6B5-399A-4192-8934-DA061013D4FC}" name="Colonne14102"/>
    <tableColumn id="14144" xr3:uid="{3800A7E5-FB0F-4257-8C80-6E6EA9808054}" name="Colonne14103"/>
    <tableColumn id="14145" xr3:uid="{569EEF6B-CBEC-4D97-BBAA-760CE2CF3AB7}" name="Colonne14104"/>
    <tableColumn id="14146" xr3:uid="{51B5B303-8639-4EBF-BF09-198FCAD18257}" name="Colonne14105"/>
    <tableColumn id="14147" xr3:uid="{3C6FEA8B-3F31-403E-9C82-77F7F6676808}" name="Colonne14106"/>
    <tableColumn id="14148" xr3:uid="{33885085-B87B-4C86-A2EC-533C0FAEF025}" name="Colonne14107"/>
    <tableColumn id="14149" xr3:uid="{EBCC5D04-89F8-436F-BAB3-2C6E702C468F}" name="Colonne14108"/>
    <tableColumn id="14150" xr3:uid="{092DF182-7CC8-4CFE-8213-88B5AA161F13}" name="Colonne14109"/>
    <tableColumn id="14151" xr3:uid="{6EC74D81-98DA-4B76-8C84-2C81325B13A5}" name="Colonne14110"/>
    <tableColumn id="14152" xr3:uid="{D427028E-F302-4E6D-802D-1745D34B3EE1}" name="Colonne14111"/>
    <tableColumn id="14153" xr3:uid="{524AD9BB-69A5-46CD-9776-29FD4B1A7ACE}" name="Colonne14112"/>
    <tableColumn id="14154" xr3:uid="{004E5B13-111F-4CA0-95D1-108BB0AAF880}" name="Colonne14113"/>
    <tableColumn id="14155" xr3:uid="{422FDB2E-CBB5-44A5-B90F-EED0C89EF0C6}" name="Colonne14114"/>
    <tableColumn id="14156" xr3:uid="{DAB219D6-876A-4831-AFF6-D97EBC82A8EE}" name="Colonne14115"/>
    <tableColumn id="14157" xr3:uid="{EAC172ED-703C-43D1-A5C4-FCC765E8BF64}" name="Colonne14116"/>
    <tableColumn id="14158" xr3:uid="{AEC68523-6588-4F57-AC47-9F7885EC0A7D}" name="Colonne14117"/>
    <tableColumn id="14159" xr3:uid="{36B51F0B-4FF8-406E-8A3D-F1E510D4DE0C}" name="Colonne14118"/>
    <tableColumn id="14160" xr3:uid="{2D9F3BDB-A0E1-4A57-BB0C-9B066EAF4E1D}" name="Colonne14119"/>
    <tableColumn id="14161" xr3:uid="{1079587A-58BE-4FF6-9524-BE8B99272046}" name="Colonne14120"/>
    <tableColumn id="14162" xr3:uid="{0665927A-60D9-4954-8F9E-EF38776DD465}" name="Colonne14121"/>
    <tableColumn id="14163" xr3:uid="{5CA8A433-301C-4D47-B276-035EF6C5A72C}" name="Colonne14122"/>
    <tableColumn id="14164" xr3:uid="{973809A9-0078-44C6-AEEB-875818C948EF}" name="Colonne14123"/>
    <tableColumn id="14165" xr3:uid="{BC352FE0-5CD1-4748-9AAC-58228A4C504C}" name="Colonne14124"/>
    <tableColumn id="14166" xr3:uid="{6D890839-1231-45BA-AA10-E31EA2183F3B}" name="Colonne14125"/>
    <tableColumn id="14167" xr3:uid="{F32E1592-70D3-4312-AE5C-B0B616CE6446}" name="Colonne14126"/>
    <tableColumn id="14168" xr3:uid="{EDF14624-6E35-4342-8ACB-B12893603C57}" name="Colonne14127"/>
    <tableColumn id="14169" xr3:uid="{816BF877-D9D9-44DE-8E52-20074CB21D04}" name="Colonne14128"/>
    <tableColumn id="14170" xr3:uid="{8C87FE9D-916E-4EF9-A18F-0EA73F8FE24D}" name="Colonne14129"/>
    <tableColumn id="14171" xr3:uid="{21BAB899-5B3C-4FF9-9184-EA0362711C9A}" name="Colonne14130"/>
    <tableColumn id="14172" xr3:uid="{CD8B2778-6458-4B6F-B6B7-605031BF88DF}" name="Colonne14131"/>
    <tableColumn id="14173" xr3:uid="{18409754-742B-47B3-81E0-5C7932107307}" name="Colonne14132"/>
    <tableColumn id="14174" xr3:uid="{5EA3FF4A-F9DA-47B9-920F-2D2463185613}" name="Colonne14133"/>
    <tableColumn id="14175" xr3:uid="{A6F6F38C-A731-4116-A07C-5A1CAEB31144}" name="Colonne14134"/>
    <tableColumn id="14176" xr3:uid="{4005BBBC-4897-43A9-8303-7584B152E334}" name="Colonne14135"/>
    <tableColumn id="14177" xr3:uid="{FDD69448-9252-4AAF-B86C-0A08013A453C}" name="Colonne14136"/>
    <tableColumn id="14178" xr3:uid="{463D1CF8-1A6F-40B5-B7DC-5531BF241F4A}" name="Colonne14137"/>
    <tableColumn id="14179" xr3:uid="{BC901199-E74D-48AE-B8D7-0E19B4B5D0AC}" name="Colonne14138"/>
    <tableColumn id="14180" xr3:uid="{90E50A19-D9B9-4E1E-9B2C-6116299ABDDF}" name="Colonne14139"/>
    <tableColumn id="14181" xr3:uid="{3C0C20C9-AC4D-42E4-92A5-A4863B8D0D16}" name="Colonne14140"/>
    <tableColumn id="14182" xr3:uid="{7565021A-3E85-4F79-9926-7A26237D8000}" name="Colonne14141"/>
    <tableColumn id="14183" xr3:uid="{461F7937-AC70-4E1F-8984-3AC5EE9F89E7}" name="Colonne14142"/>
    <tableColumn id="14184" xr3:uid="{AF1967C4-5A5F-4D63-A786-CEC71DA3D47A}" name="Colonne14143"/>
    <tableColumn id="14185" xr3:uid="{AE43442B-4CB8-4174-910C-0BFC0DAD45C9}" name="Colonne14144"/>
    <tableColumn id="14186" xr3:uid="{2F7D46B5-03C9-4F5B-B145-2BA291DFFD51}" name="Colonne14145"/>
    <tableColumn id="14187" xr3:uid="{37473101-F383-485E-8FEF-CB3CDAB01FCC}" name="Colonne14146"/>
    <tableColumn id="14188" xr3:uid="{4695F0F3-B597-423C-940A-7E4E95B61E01}" name="Colonne14147"/>
    <tableColumn id="14189" xr3:uid="{F768196A-F45D-4673-90D6-AAB34F64CFD0}" name="Colonne14148"/>
    <tableColumn id="14190" xr3:uid="{A03F7CBF-96D2-41EC-8FDD-21A1AB1341F0}" name="Colonne14149"/>
    <tableColumn id="14191" xr3:uid="{F4D83E4F-511A-4C52-8CE0-D8C2D2E11E81}" name="Colonne14150"/>
    <tableColumn id="14192" xr3:uid="{FF52CABF-51BE-4DC1-94D8-5879362538AE}" name="Colonne14151"/>
    <tableColumn id="14193" xr3:uid="{FC5E7208-C0A7-4671-9FAE-6CA0AF9BAEA9}" name="Colonne14152"/>
    <tableColumn id="14194" xr3:uid="{7099164B-6F2C-424D-BE12-87F1CB30CD34}" name="Colonne14153"/>
    <tableColumn id="14195" xr3:uid="{0BA88CCF-5DDF-4190-90B9-26A3A66AA546}" name="Colonne14154"/>
    <tableColumn id="14196" xr3:uid="{627C63E6-F27A-4BD1-B9C7-BF9BC587BC5F}" name="Colonne14155"/>
    <tableColumn id="14197" xr3:uid="{F9D15180-A022-466B-A083-47962BA8EC29}" name="Colonne14156"/>
    <tableColumn id="14198" xr3:uid="{F6F2B46B-AD6A-41FE-9D7D-8865BA2CE90E}" name="Colonne14157"/>
    <tableColumn id="14199" xr3:uid="{B3371C29-8EB5-4856-BE4E-E171ADFF50D2}" name="Colonne14158"/>
    <tableColumn id="14200" xr3:uid="{1457BD3E-3E20-46CE-8218-4D01E0F4DE16}" name="Colonne14159"/>
    <tableColumn id="14201" xr3:uid="{92F54DD3-35A6-4BEB-9703-CE92C57D63E3}" name="Colonne14160"/>
    <tableColumn id="14202" xr3:uid="{660C31B3-ED27-40BF-A73C-1D5F229BE79C}" name="Colonne14161"/>
    <tableColumn id="14203" xr3:uid="{B6509431-F5FE-4771-91F9-2B60A514EAD8}" name="Colonne14162"/>
    <tableColumn id="14204" xr3:uid="{F0D29434-DD82-43FE-BF5C-78EE16096446}" name="Colonne14163"/>
    <tableColumn id="14205" xr3:uid="{B7F625CE-DFA5-464B-9EE9-678CC76B521D}" name="Colonne14164"/>
    <tableColumn id="14206" xr3:uid="{3469CD2D-4407-44D3-9469-37705F723C95}" name="Colonne14165"/>
    <tableColumn id="14207" xr3:uid="{E1600582-6EA9-498E-AFA3-D695EAB6508A}" name="Colonne14166"/>
    <tableColumn id="14208" xr3:uid="{1A2340DA-0EA6-4737-B68F-E80D77914B78}" name="Colonne14167"/>
    <tableColumn id="14209" xr3:uid="{E8031F93-653E-4F9E-B25D-B2F09B884BBE}" name="Colonne14168"/>
    <tableColumn id="14210" xr3:uid="{652EB11F-A0E0-4ACD-B7EF-B69CE9EAED3F}" name="Colonne14169"/>
    <tableColumn id="14211" xr3:uid="{E84B8915-0582-4396-B2E1-738C40E17E5E}" name="Colonne14170"/>
    <tableColumn id="14212" xr3:uid="{14C45536-309F-47D3-BCD5-D38D889F6510}" name="Colonne14171"/>
    <tableColumn id="14213" xr3:uid="{B051EA7E-8637-443B-BC32-35E82076FF7D}" name="Colonne14172"/>
    <tableColumn id="14214" xr3:uid="{9699E97F-E076-4608-95EE-061FA419F5A0}" name="Colonne14173"/>
    <tableColumn id="14215" xr3:uid="{35E76C39-3690-4D16-8B93-DA70316FF99B}" name="Colonne14174"/>
    <tableColumn id="14216" xr3:uid="{82DBE517-E83C-4948-8F58-73C696F867E7}" name="Colonne14175"/>
    <tableColumn id="14217" xr3:uid="{F3CB477A-25EA-46CA-A0B5-200B97AED5E9}" name="Colonne14176"/>
    <tableColumn id="14218" xr3:uid="{D43E0450-0ED7-4E0F-9B8D-ED6ED15B41E0}" name="Colonne14177"/>
    <tableColumn id="14219" xr3:uid="{C67D9BE8-7F03-41D3-ADF2-CC4299EA30D0}" name="Colonne14178"/>
    <tableColumn id="14220" xr3:uid="{5B23E63B-5EF6-41E4-9E33-E179556ECBFA}" name="Colonne14179"/>
    <tableColumn id="14221" xr3:uid="{89F13A32-16BA-4F6B-AD09-4F0DA0D3C5FA}" name="Colonne14180"/>
    <tableColumn id="14222" xr3:uid="{43132ED8-854E-4D68-8F24-922BF983F686}" name="Colonne14181"/>
    <tableColumn id="14223" xr3:uid="{AACC80CA-CD1A-4645-94A2-BA29C7B92B2F}" name="Colonne14182"/>
    <tableColumn id="14224" xr3:uid="{1D684B17-DE72-4AC6-8BCF-F07C3FCA4C21}" name="Colonne14183"/>
    <tableColumn id="14225" xr3:uid="{B853A23F-6865-464A-A83E-F630A9B702DA}" name="Colonne14184"/>
    <tableColumn id="14226" xr3:uid="{F4B8B64D-8EDD-4BA9-90E2-E8286228762B}" name="Colonne14185"/>
    <tableColumn id="14227" xr3:uid="{37CF2844-A5E6-480E-83F2-F62AA1BF88CC}" name="Colonne14186"/>
    <tableColumn id="14228" xr3:uid="{F46F7466-E3D5-49D2-9362-240C2FE31257}" name="Colonne14187"/>
    <tableColumn id="14229" xr3:uid="{06B62BB6-CF03-4F0C-91DC-A1FD9911D11F}" name="Colonne14188"/>
    <tableColumn id="14230" xr3:uid="{FAC8A9BE-F47E-4549-9528-81F9C35C7AB5}" name="Colonne14189"/>
    <tableColumn id="14231" xr3:uid="{7F9EDD71-A032-4E7B-8CCA-D82B059A99C5}" name="Colonne14190"/>
    <tableColumn id="14232" xr3:uid="{DD79A413-D762-49CA-A26B-53D839FC6C3A}" name="Colonne14191"/>
    <tableColumn id="14233" xr3:uid="{0C495D5F-B886-46EA-9E7D-3329A07F25B2}" name="Colonne14192"/>
    <tableColumn id="14234" xr3:uid="{8C9AB83A-A83D-4B5B-86B4-97227F2869A9}" name="Colonne14193"/>
    <tableColumn id="14235" xr3:uid="{6A84436C-1D3B-4D14-AAD9-50505CC70383}" name="Colonne14194"/>
    <tableColumn id="14236" xr3:uid="{4003B7BC-E05A-4DFD-BD7E-0CFC0A7EF265}" name="Colonne14195"/>
    <tableColumn id="14237" xr3:uid="{08B2F8B9-A362-4A07-A368-5348632EF750}" name="Colonne14196"/>
    <tableColumn id="14238" xr3:uid="{44510A84-D842-4C9D-BDBF-341C5C017262}" name="Colonne14197"/>
    <tableColumn id="14239" xr3:uid="{D5A55255-D40D-496D-95EF-7551DE735F8F}" name="Colonne14198"/>
    <tableColumn id="14240" xr3:uid="{87627D45-83AE-426A-A2C5-61F4523450EF}" name="Colonne14199"/>
    <tableColumn id="14241" xr3:uid="{A98C4FEC-2EC6-4929-B0B1-5A8D3F425213}" name="Colonne14200"/>
    <tableColumn id="14242" xr3:uid="{77B9171E-090D-4E25-93F1-871C0C0A8B0F}" name="Colonne14201"/>
    <tableColumn id="14243" xr3:uid="{2EC82AE5-78BD-4EA4-87F1-FEDDE80D967F}" name="Colonne14202"/>
    <tableColumn id="14244" xr3:uid="{F6AD6522-1CC5-4971-9AB0-82742734A91E}" name="Colonne14203"/>
    <tableColumn id="14245" xr3:uid="{C4D42924-7713-4C13-8A4B-11C283718404}" name="Colonne14204"/>
    <tableColumn id="14246" xr3:uid="{4BE4BDD9-318F-4ECB-AEC6-1E44A4409B75}" name="Colonne14205"/>
    <tableColumn id="14247" xr3:uid="{D3633C67-8A8F-4DAA-904C-15610C8C5A7C}" name="Colonne14206"/>
    <tableColumn id="14248" xr3:uid="{EFF2D78B-34D7-4906-ACB2-65421E3A61A3}" name="Colonne14207"/>
    <tableColumn id="14249" xr3:uid="{38847CA8-4953-4614-8C7E-30A72BFDFDAF}" name="Colonne14208"/>
    <tableColumn id="14250" xr3:uid="{CFC898AF-B67C-4659-89C5-01F98A59B41E}" name="Colonne14209"/>
    <tableColumn id="14251" xr3:uid="{B222F633-CF73-4406-90A1-95D395F953F9}" name="Colonne14210"/>
    <tableColumn id="14252" xr3:uid="{C8006CDA-0F58-4D56-A579-5D0FB85BFFE9}" name="Colonne14211"/>
    <tableColumn id="14253" xr3:uid="{5717FA56-5C5D-479B-8C45-415465AEFB90}" name="Colonne14212"/>
    <tableColumn id="14254" xr3:uid="{E8082D51-69D2-4F1D-836B-2153DA4932FB}" name="Colonne14213"/>
    <tableColumn id="14255" xr3:uid="{3E2BB557-AE02-4F38-96FC-729DD2BB5661}" name="Colonne14214"/>
    <tableColumn id="14256" xr3:uid="{061913B9-2C40-4574-91C3-C52CAB437F7D}" name="Colonne14215"/>
    <tableColumn id="14257" xr3:uid="{0AF92304-2327-445B-998D-16EE21FE50D5}" name="Colonne14216"/>
    <tableColumn id="14258" xr3:uid="{1A66ED68-BA80-4665-9037-6BA03BB7430D}" name="Colonne14217"/>
    <tableColumn id="14259" xr3:uid="{981A7C75-57C0-40AD-B6A3-5FAC999622B1}" name="Colonne14218"/>
    <tableColumn id="14260" xr3:uid="{B2D27CA4-D243-44F1-AA43-CDB53D977D04}" name="Colonne14219"/>
    <tableColumn id="14261" xr3:uid="{04F1739B-3AF6-4768-9142-6ECD0AA374B1}" name="Colonne14220"/>
    <tableColumn id="14262" xr3:uid="{23BC283D-340F-46B6-ADD0-0ACE424B6FF6}" name="Colonne14221"/>
    <tableColumn id="14263" xr3:uid="{31E3BD15-3586-497E-8A52-62E1C5683D06}" name="Colonne14222"/>
    <tableColumn id="14264" xr3:uid="{E06814DE-F26B-44C5-B5DE-4032CA0E79D0}" name="Colonne14223"/>
    <tableColumn id="14265" xr3:uid="{F26F7ACB-533D-477B-9462-B70AA5264A60}" name="Colonne14224"/>
    <tableColumn id="14266" xr3:uid="{60D000AC-9F67-4F59-809C-06BDFEAF0F3C}" name="Colonne14225"/>
    <tableColumn id="14267" xr3:uid="{04DAB19C-903E-427F-838D-9E8FDAEA5211}" name="Colonne14226"/>
    <tableColumn id="14268" xr3:uid="{525B80F7-8731-4D4D-BA7A-D0B6DB654617}" name="Colonne14227"/>
    <tableColumn id="14269" xr3:uid="{8D9BD1DE-528A-40E5-848E-B555D66099FD}" name="Colonne14228"/>
    <tableColumn id="14270" xr3:uid="{6E7B5E61-CE70-41C8-81EE-859BE930DEF0}" name="Colonne14229"/>
    <tableColumn id="14271" xr3:uid="{C3727291-7BE3-47D3-85D7-AB4EF449ABDA}" name="Colonne14230"/>
    <tableColumn id="14272" xr3:uid="{5D83B2B7-D4A9-4780-9C37-9C61B7CAEC27}" name="Colonne14231"/>
    <tableColumn id="14273" xr3:uid="{A1204806-087B-4C75-A8F4-4FD97363E048}" name="Colonne14232"/>
    <tableColumn id="14274" xr3:uid="{FD217594-FE4B-495C-B748-0DD50715D022}" name="Colonne14233"/>
    <tableColumn id="14275" xr3:uid="{69B46CFF-12FF-4925-8036-B883F71A01EF}" name="Colonne14234"/>
    <tableColumn id="14276" xr3:uid="{630D8BCF-68BA-4476-9C8E-C0A86FEF164A}" name="Colonne14235"/>
    <tableColumn id="14277" xr3:uid="{CF5C5373-5FFF-48E9-AEED-316884A3ACFC}" name="Colonne14236"/>
    <tableColumn id="14278" xr3:uid="{8F2A6528-3574-4267-A1D4-9A781E1483D0}" name="Colonne14237"/>
    <tableColumn id="14279" xr3:uid="{656CBD1F-6942-4200-AF1C-875A20F77726}" name="Colonne14238"/>
    <tableColumn id="14280" xr3:uid="{5B1BCCF4-19F8-45DE-BEC4-5ACD99C949C3}" name="Colonne14239"/>
    <tableColumn id="14281" xr3:uid="{0B29A4DD-976D-4EBB-AA68-42B62177BAFF}" name="Colonne14240"/>
    <tableColumn id="14282" xr3:uid="{3E1284B4-A239-4D03-9048-E994F9A055A7}" name="Colonne14241"/>
    <tableColumn id="14283" xr3:uid="{73E91A5E-C9FC-4AE3-8720-67D17F7EC579}" name="Colonne14242"/>
    <tableColumn id="14284" xr3:uid="{28E0BFD7-6401-4A11-B4CA-7538BE8D2DEA}" name="Colonne14243"/>
    <tableColumn id="14285" xr3:uid="{A70135BF-7897-40ED-A3D6-D67EE86714D4}" name="Colonne14244"/>
    <tableColumn id="14286" xr3:uid="{6FACABA3-634C-4FB5-B111-77E846177525}" name="Colonne14245"/>
    <tableColumn id="14287" xr3:uid="{BB9C9A93-26AA-42B2-8885-D8BAD1668692}" name="Colonne14246"/>
    <tableColumn id="14288" xr3:uid="{1AED9783-688B-4D09-BC68-1103C3EBA93A}" name="Colonne14247"/>
    <tableColumn id="14289" xr3:uid="{C9609E01-A502-43BE-A9F0-B2607A4AD8A6}" name="Colonne14248"/>
    <tableColumn id="14290" xr3:uid="{F32AD333-E85B-4C4E-B096-248F52955876}" name="Colonne14249"/>
    <tableColumn id="14291" xr3:uid="{98A0E7BE-3412-4149-BA8E-75DA96452E92}" name="Colonne14250"/>
    <tableColumn id="14292" xr3:uid="{B88BCCEA-9A36-4DE9-8FE1-61831E9A9474}" name="Colonne14251"/>
    <tableColumn id="14293" xr3:uid="{C81412F6-DA39-4EC9-8FEE-C66B0BF2E748}" name="Colonne14252"/>
    <tableColumn id="14294" xr3:uid="{D4550EB3-8D68-4544-A51B-85D3100337D3}" name="Colonne14253"/>
    <tableColumn id="14295" xr3:uid="{356C1D39-E333-4F03-8B08-1AC4BC053DB6}" name="Colonne14254"/>
    <tableColumn id="14296" xr3:uid="{D2D378ED-D1A8-405A-8A1D-A96BE098041D}" name="Colonne14255"/>
    <tableColumn id="14297" xr3:uid="{AE1C0224-313D-4F3E-8E3E-DA7FFB48A17D}" name="Colonne14256"/>
    <tableColumn id="14298" xr3:uid="{1436F27D-A02A-4382-B843-C68351AB6336}" name="Colonne14257"/>
    <tableColumn id="14299" xr3:uid="{80E86D6E-49E5-4516-8E69-E1F745AC9609}" name="Colonne14258"/>
    <tableColumn id="14300" xr3:uid="{9E512DFD-60AD-45DE-AC4E-FEFD7EA4468A}" name="Colonne14259"/>
    <tableColumn id="14301" xr3:uid="{0FDD8A5C-8C53-4576-BD68-623AB9B4E8DE}" name="Colonne14260"/>
    <tableColumn id="14302" xr3:uid="{3E0B1E27-E6FD-4EA5-B11F-855BFFC34F11}" name="Colonne14261"/>
    <tableColumn id="14303" xr3:uid="{4B669DC2-2840-4859-A96D-F4BD4B215B88}" name="Colonne14262"/>
    <tableColumn id="14304" xr3:uid="{9EA70E75-B626-4EAF-A1F6-C0DB55047841}" name="Colonne14263"/>
    <tableColumn id="14305" xr3:uid="{27A8D6E5-2F55-443D-BFB5-27F3DA0C90D3}" name="Colonne14264"/>
    <tableColumn id="14306" xr3:uid="{0E9BE129-3CB1-4C40-AAEF-B7F7F2F2AB8B}" name="Colonne14265"/>
    <tableColumn id="14307" xr3:uid="{07CCED4C-DAC9-4C74-84AB-8839B9545B87}" name="Colonne14266"/>
    <tableColumn id="14308" xr3:uid="{1C93FC67-4FB3-4D08-8980-BE7C9A21AADD}" name="Colonne14267"/>
    <tableColumn id="14309" xr3:uid="{7F0E786F-BD9F-4005-9890-FF1327AC3711}" name="Colonne14268"/>
    <tableColumn id="14310" xr3:uid="{A052D8E4-573F-44A6-B45A-0615BD200174}" name="Colonne14269"/>
    <tableColumn id="14311" xr3:uid="{82F864AF-31D9-40EE-8F11-F1B868907C75}" name="Colonne14270"/>
    <tableColumn id="14312" xr3:uid="{E3D64E20-6F51-4F46-B188-4F00C186A6BB}" name="Colonne14271"/>
    <tableColumn id="14313" xr3:uid="{BD8387AA-A975-45E4-B9D7-B65C02853419}" name="Colonne14272"/>
    <tableColumn id="14314" xr3:uid="{0504A317-3781-419C-92EC-150F78F5E14A}" name="Colonne14273"/>
    <tableColumn id="14315" xr3:uid="{FA2190FE-6B78-4435-8F91-AE35DA42C6AF}" name="Colonne14274"/>
    <tableColumn id="14316" xr3:uid="{EB5998CD-ACC2-4998-AA57-B6E675A06E55}" name="Colonne14275"/>
    <tableColumn id="14317" xr3:uid="{917C188E-5DF9-4025-AFED-BA78D0C8113B}" name="Colonne14276"/>
    <tableColumn id="14318" xr3:uid="{EDD08707-B75A-4AFB-A90A-77218FDDE2C2}" name="Colonne14277"/>
    <tableColumn id="14319" xr3:uid="{80951B58-FA9B-4BDB-AC63-37EAB5DF4B87}" name="Colonne14278"/>
    <tableColumn id="14320" xr3:uid="{D7E08455-EA34-4C7E-BFE0-0513C480506A}" name="Colonne14279"/>
    <tableColumn id="14321" xr3:uid="{2C0ACD58-E428-4DC2-8CAD-50DB27080335}" name="Colonne14280"/>
    <tableColumn id="14322" xr3:uid="{F5E809EE-005B-430B-AE29-17FFF9AB2402}" name="Colonne14281"/>
    <tableColumn id="14323" xr3:uid="{D4D770FB-2AD7-45AE-B85E-12A4342E89A7}" name="Colonne14282"/>
    <tableColumn id="14324" xr3:uid="{B8E4E561-3B11-4F3A-918B-1CD6F9D4AD31}" name="Colonne14283"/>
    <tableColumn id="14325" xr3:uid="{3E28CF40-9364-48B9-B519-0BEC84941BBA}" name="Colonne14284"/>
    <tableColumn id="14326" xr3:uid="{53825D5B-2D3D-4C67-A1B8-B7ED1DECEBB9}" name="Colonne14285"/>
    <tableColumn id="14327" xr3:uid="{215E0A74-768F-4DED-ACE8-CAE6EBD2F137}" name="Colonne14286"/>
    <tableColumn id="14328" xr3:uid="{D1B510F7-3567-448D-881C-DDA72A9ACEEA}" name="Colonne14287"/>
    <tableColumn id="14329" xr3:uid="{24B83321-731C-453F-82A1-BA7AD8DF74DB}" name="Colonne14288"/>
    <tableColumn id="14330" xr3:uid="{3BECCA0C-1100-4A18-A977-080D7E950FC9}" name="Colonne14289"/>
    <tableColumn id="14331" xr3:uid="{A5035990-120E-4A84-B2A5-8918D72526A3}" name="Colonne14290"/>
    <tableColumn id="14332" xr3:uid="{56B9BFFD-342D-462C-B6F5-A7F52BE064EF}" name="Colonne14291"/>
    <tableColumn id="14333" xr3:uid="{87C1F196-6032-4DEB-8123-B9F49DDFD7DE}" name="Colonne14292"/>
    <tableColumn id="14334" xr3:uid="{04E072E7-1E8B-4E71-A2E9-5BD666DA4588}" name="Colonne14293"/>
    <tableColumn id="14335" xr3:uid="{C51AB607-A8AE-4E16-9863-DCF889870E4D}" name="Colonne14294"/>
    <tableColumn id="14336" xr3:uid="{AF392340-6608-4DAA-BBCE-DA86CD19E5D4}" name="Colonne14295"/>
    <tableColumn id="14337" xr3:uid="{2D59AD72-BB69-45DB-9EF3-B70C6F818175}" name="Colonne14296"/>
    <tableColumn id="14338" xr3:uid="{073A8048-9B9A-4D77-BD2D-5864F9E84715}" name="Colonne14297"/>
    <tableColumn id="14339" xr3:uid="{5442A152-BD50-4658-AE1B-9FC69D3DA9A3}" name="Colonne14298"/>
    <tableColumn id="14340" xr3:uid="{80292601-5F23-4A66-A104-085C3134FCFB}" name="Colonne14299"/>
    <tableColumn id="14341" xr3:uid="{3CECCD71-8ED3-4B23-BA20-55B2ECE8815B}" name="Colonne14300"/>
    <tableColumn id="14342" xr3:uid="{50B53F13-353A-4FE8-8650-464CF98065CF}" name="Colonne14301"/>
    <tableColumn id="14343" xr3:uid="{F80F4122-2F04-4DAB-A67B-A2F34DF00E46}" name="Colonne14302"/>
    <tableColumn id="14344" xr3:uid="{FED8D7F4-1F7C-4C51-AA3D-265D99ECCDCC}" name="Colonne14303"/>
    <tableColumn id="14345" xr3:uid="{0249F5EF-CA04-423B-9799-F9899D81EAA9}" name="Colonne14304"/>
    <tableColumn id="14346" xr3:uid="{5BF5281D-8584-4D86-87A5-A86B3988C2AF}" name="Colonne14305"/>
    <tableColumn id="14347" xr3:uid="{7A6FDAE7-C5D4-44DD-967E-06F3989311DF}" name="Colonne14306"/>
    <tableColumn id="14348" xr3:uid="{1B62F9DC-7904-483F-B74C-17161F698A58}" name="Colonne14307"/>
    <tableColumn id="14349" xr3:uid="{04EE2F9E-5425-4F8F-A983-0B803740BAD2}" name="Colonne14308"/>
    <tableColumn id="14350" xr3:uid="{517C0503-0CB5-41C8-8F65-276C5439FA8A}" name="Colonne14309"/>
    <tableColumn id="14351" xr3:uid="{159ED051-68C7-435F-98E5-CA81AA7FE513}" name="Colonne14310"/>
    <tableColumn id="14352" xr3:uid="{1EA6BF4A-7438-4BB2-9D80-D5A0F0F7A3FF}" name="Colonne14311"/>
    <tableColumn id="14353" xr3:uid="{C7C329D5-42F8-4C1C-99F6-5467634BF198}" name="Colonne14312"/>
    <tableColumn id="14354" xr3:uid="{5943522D-32F4-4538-AA0E-3D3B65C8C075}" name="Colonne14313"/>
    <tableColumn id="14355" xr3:uid="{D7643765-FD00-428C-9968-9DB79502CDD1}" name="Colonne14314"/>
    <tableColumn id="14356" xr3:uid="{91E89ED8-C777-47DA-B1B6-59EC52292780}" name="Colonne14315"/>
    <tableColumn id="14357" xr3:uid="{708B780B-6829-4435-8956-E58DCAB0CAA1}" name="Colonne14316"/>
    <tableColumn id="14358" xr3:uid="{C5E17B80-070C-47C0-A186-12F1EFE0895B}" name="Colonne14317"/>
    <tableColumn id="14359" xr3:uid="{165B9820-741E-41BF-BE6D-35BD94854C28}" name="Colonne14318"/>
    <tableColumn id="14360" xr3:uid="{5F188227-0592-462C-8C74-6B2E50894971}" name="Colonne14319"/>
    <tableColumn id="14361" xr3:uid="{68D04276-77B8-44F4-93B1-7E3AF093BC4F}" name="Colonne14320"/>
    <tableColumn id="14362" xr3:uid="{769E7591-0AAB-4AE0-B0C1-A6B5FCBE0AAF}" name="Colonne14321"/>
    <tableColumn id="14363" xr3:uid="{7FE8B67E-349D-4C60-A98F-8EA73735288E}" name="Colonne14322"/>
    <tableColumn id="14364" xr3:uid="{7CC8D723-D90F-40A3-87FC-1A25D08C82CD}" name="Colonne14323"/>
    <tableColumn id="14365" xr3:uid="{3A60202A-D3B0-40DF-80A8-1AF86CD7F29C}" name="Colonne14324"/>
    <tableColumn id="14366" xr3:uid="{A8644BCD-C1BF-4165-B4F8-FAC205537A8C}" name="Colonne14325"/>
    <tableColumn id="14367" xr3:uid="{835A9F2D-0DAD-4485-90A7-A721F4A5E68E}" name="Colonne14326"/>
    <tableColumn id="14368" xr3:uid="{2E3441C9-9DA5-41CD-AF7B-FFB49CE7393D}" name="Colonne14327"/>
    <tableColumn id="14369" xr3:uid="{F7472FF8-C33F-4D62-87EA-2960D34D8630}" name="Colonne14328"/>
    <tableColumn id="14370" xr3:uid="{30D09922-A8B5-4732-ABC5-0B5608468CD3}" name="Colonne14329"/>
    <tableColumn id="14371" xr3:uid="{1C7F47C5-1038-43EC-93E5-2B22ABBD9D03}" name="Colonne14330"/>
    <tableColumn id="14372" xr3:uid="{395DA63F-B04D-4D8C-BFC9-E1D725363017}" name="Colonne14331"/>
    <tableColumn id="14373" xr3:uid="{7ED779F2-9FB1-4825-86B7-30441840BEAD}" name="Colonne14332"/>
    <tableColumn id="14374" xr3:uid="{2A47AA0E-2F08-437B-B0D4-54B42B56D0C1}" name="Colonne14333"/>
    <tableColumn id="14375" xr3:uid="{AA111CB9-25A7-4F40-B94E-A0A34F948A80}" name="Colonne14334"/>
    <tableColumn id="14376" xr3:uid="{25EE9EB4-397B-460B-93A5-F5938F3CA091}" name="Colonne14335"/>
    <tableColumn id="14377" xr3:uid="{8E8590BF-113C-41A9-8E19-33F5CCD0B2F0}" name="Colonne14336"/>
    <tableColumn id="14378" xr3:uid="{913C9A06-3DAA-4081-9495-AFA2A7023162}" name="Colonne14337"/>
    <tableColumn id="14379" xr3:uid="{553A8DDB-F459-45D4-AC55-F542350456F0}" name="Colonne14338"/>
    <tableColumn id="14380" xr3:uid="{9380BEF3-5843-4E8E-B9F3-91FFEAE4B07F}" name="Colonne14339"/>
    <tableColumn id="14381" xr3:uid="{2990D21E-4786-44AE-977B-FFFD871DFCEF}" name="Colonne14340"/>
    <tableColumn id="14382" xr3:uid="{8ED90B86-A43C-49E6-ACE2-DC95A11A5C18}" name="Colonne14341"/>
    <tableColumn id="14383" xr3:uid="{DB9E202A-E290-4DD2-9D72-84AAB65AE979}" name="Colonne14342"/>
    <tableColumn id="14384" xr3:uid="{D53E3BE9-B857-40AB-9A75-A0E0F17EF55E}" name="Colonne14343"/>
    <tableColumn id="14385" xr3:uid="{7DC0C64B-BE86-46EE-B04E-A704D04F4A9B}" name="Colonne14344"/>
    <tableColumn id="14386" xr3:uid="{DCA97494-AE83-426E-992F-B8204C2BE0A4}" name="Colonne14345"/>
    <tableColumn id="14387" xr3:uid="{56EF570E-1F32-40A8-B33E-D350D00E48FE}" name="Colonne14346"/>
    <tableColumn id="14388" xr3:uid="{B460E61C-2FB4-41B4-8099-17C4DCECB014}" name="Colonne14347"/>
    <tableColumn id="14389" xr3:uid="{3D9FFD22-2367-45E4-A3B1-556AF9287995}" name="Colonne14348"/>
    <tableColumn id="14390" xr3:uid="{68536BC9-BF43-42EF-8C32-AF827815CA89}" name="Colonne14349"/>
    <tableColumn id="14391" xr3:uid="{60030F3E-508D-4604-9DB6-FB99072FD48E}" name="Colonne14350"/>
    <tableColumn id="14392" xr3:uid="{A6828980-DD23-4A76-8F55-1E59642731C2}" name="Colonne14351"/>
    <tableColumn id="14393" xr3:uid="{F91EA027-DC0A-4222-8A6D-6E697ED52074}" name="Colonne14352"/>
    <tableColumn id="14394" xr3:uid="{9011D235-0F3D-4377-B117-1952430A00B0}" name="Colonne14353"/>
    <tableColumn id="14395" xr3:uid="{078D5E41-D21C-475F-832A-9D0FF72A1ADC}" name="Colonne14354"/>
    <tableColumn id="14396" xr3:uid="{EEF3DB48-3627-43B6-BBAB-9599E0B79F9B}" name="Colonne14355"/>
    <tableColumn id="14397" xr3:uid="{A0DF8209-D9F8-435E-9697-59CC5B4A1DD4}" name="Colonne14356"/>
    <tableColumn id="14398" xr3:uid="{52074361-BE34-45A8-8CD3-5C69B59DAC7C}" name="Colonne14357"/>
    <tableColumn id="14399" xr3:uid="{32EBCF38-F495-4508-B69F-F6280E9883E5}" name="Colonne14358"/>
    <tableColumn id="14400" xr3:uid="{40D2E9B0-4682-4672-A3F9-09B8AE8D9A81}" name="Colonne14359"/>
    <tableColumn id="14401" xr3:uid="{A5C6678B-4FD5-461E-A649-B72C338D0DC7}" name="Colonne14360"/>
    <tableColumn id="14402" xr3:uid="{83DC3CD8-70C5-4429-983D-007129A1446C}" name="Colonne14361"/>
    <tableColumn id="14403" xr3:uid="{984F2A95-47C3-4DD4-91C8-ADA974E10D3C}" name="Colonne14362"/>
    <tableColumn id="14404" xr3:uid="{33F7003E-689B-4812-AF26-40F1DC34A27A}" name="Colonne14363"/>
    <tableColumn id="14405" xr3:uid="{5EB237E7-2F7B-41EE-8814-15C58BD51A9C}" name="Colonne14364"/>
    <tableColumn id="14406" xr3:uid="{FD71E814-DE93-43CF-A240-35C5292A16D3}" name="Colonne14365"/>
    <tableColumn id="14407" xr3:uid="{47B8C12F-D7F3-4BD5-9D29-AD7273EFF808}" name="Colonne14366"/>
    <tableColumn id="14408" xr3:uid="{E6D4B0F5-8307-42CF-B1E8-A85B69C94800}" name="Colonne14367"/>
    <tableColumn id="14409" xr3:uid="{6883B4D8-9329-44CA-B4DB-1F7B9AEEBE1C}" name="Colonne14368"/>
    <tableColumn id="14410" xr3:uid="{F5B3AB34-A3AB-41D3-B335-19A28CA24B14}" name="Colonne14369"/>
    <tableColumn id="14411" xr3:uid="{3EF212EF-601D-43F0-A51A-C8160580452B}" name="Colonne14370"/>
    <tableColumn id="14412" xr3:uid="{4B75121F-1566-4B57-BB5E-D306E2923119}" name="Colonne14371"/>
    <tableColumn id="14413" xr3:uid="{BCC24DA9-A5B5-49FC-A5E1-DB77B7781064}" name="Colonne14372"/>
    <tableColumn id="14414" xr3:uid="{553BF9C0-32D9-4E2B-9F7F-4B2D273CC7F5}" name="Colonne14373"/>
    <tableColumn id="14415" xr3:uid="{7E1B0DC6-685D-4E8A-9B57-FDB074AEB179}" name="Colonne14374"/>
    <tableColumn id="14416" xr3:uid="{5B31315E-B2D7-4468-A598-96F6BF873F50}" name="Colonne14375"/>
    <tableColumn id="14417" xr3:uid="{B84BE55D-26D6-479C-8F3F-E82E32F26D1F}" name="Colonne14376"/>
    <tableColumn id="14418" xr3:uid="{25E9DE0F-0D48-461E-B5DA-51073FDF5B70}" name="Colonne14377"/>
    <tableColumn id="14419" xr3:uid="{99DE04F1-99E0-4425-A47A-C88D87B35D60}" name="Colonne14378"/>
    <tableColumn id="14420" xr3:uid="{CDE4376E-892E-4537-9372-6230F85C1DBD}" name="Colonne14379"/>
    <tableColumn id="14421" xr3:uid="{C6448E12-A4CD-44B8-AA55-BF029FF9E1DE}" name="Colonne14380"/>
    <tableColumn id="14422" xr3:uid="{7A749227-4574-4633-85E1-A8A9A4B12CF8}" name="Colonne14381"/>
    <tableColumn id="14423" xr3:uid="{5B5329D8-AA80-420E-92E6-4F30BE2039AD}" name="Colonne14382"/>
    <tableColumn id="14424" xr3:uid="{1A8D4400-1ADB-4853-806F-B3D7AC9224F2}" name="Colonne14383"/>
    <tableColumn id="14425" xr3:uid="{310AE72D-9B36-40AC-AF0F-93550A3236AA}" name="Colonne14384"/>
    <tableColumn id="14426" xr3:uid="{7B6BA289-AE08-435D-BD4F-1B9720C7611B}" name="Colonne14385"/>
    <tableColumn id="14427" xr3:uid="{14BFC1EC-94A2-4A61-B085-05EC1BC67CAA}" name="Colonne14386"/>
    <tableColumn id="14428" xr3:uid="{9007808C-E0A9-4372-804E-A74E59BEBA8B}" name="Colonne14387"/>
    <tableColumn id="14429" xr3:uid="{0C98CB7F-F773-4FD6-A681-7A7DC5095DDF}" name="Colonne14388"/>
    <tableColumn id="14430" xr3:uid="{B04EAAEE-5449-435B-A70E-EF9DC47FDF09}" name="Colonne14389"/>
    <tableColumn id="14431" xr3:uid="{BE6B2A4E-FF7B-4993-86F0-5B2DBB7F5FD9}" name="Colonne14390"/>
    <tableColumn id="14432" xr3:uid="{BAB7AB71-F5DF-4A9E-92B3-5C637BDD5A60}" name="Colonne14391"/>
    <tableColumn id="14433" xr3:uid="{C991B831-3C19-4349-9FF8-62ABF2E3A586}" name="Colonne14392"/>
    <tableColumn id="14434" xr3:uid="{82D05EDB-4F5D-480F-9460-5DEDCCA41D58}" name="Colonne14393"/>
    <tableColumn id="14435" xr3:uid="{9630BE87-E5E7-42A0-87B9-93E2F57C3C5A}" name="Colonne14394"/>
    <tableColumn id="14436" xr3:uid="{4904B075-9DDF-4229-A8C5-7B8E18F4B1B9}" name="Colonne14395"/>
    <tableColumn id="14437" xr3:uid="{345C9618-1B0F-4D4B-9D84-9E00E949CA44}" name="Colonne14396"/>
    <tableColumn id="14438" xr3:uid="{A85A20CC-5EEE-495F-83D1-209C7FD59255}" name="Colonne14397"/>
    <tableColumn id="14439" xr3:uid="{8B9ED568-739B-4BA0-AC39-B32C2FF14675}" name="Colonne14398"/>
    <tableColumn id="14440" xr3:uid="{6FA8F63E-8F61-4182-97D0-A9288442C2B2}" name="Colonne14399"/>
    <tableColumn id="14441" xr3:uid="{4D604948-5D5C-41B5-B586-710B8F0DAA9B}" name="Colonne14400"/>
    <tableColumn id="14442" xr3:uid="{04D8E431-8D15-431C-AE82-A1AA2CE5D94A}" name="Colonne14401"/>
    <tableColumn id="14443" xr3:uid="{7643A03E-E76A-4A8A-B1DD-A92C7093F677}" name="Colonne14402"/>
    <tableColumn id="14444" xr3:uid="{254BD145-217B-4DC8-B08D-17FC45238B7E}" name="Colonne14403"/>
    <tableColumn id="14445" xr3:uid="{D5E021A4-BFC8-43C1-9DBC-9E4BBAE6FD03}" name="Colonne14404"/>
    <tableColumn id="14446" xr3:uid="{021025BF-CB9F-446E-8FFC-F3A777A4D6FD}" name="Colonne14405"/>
    <tableColumn id="14447" xr3:uid="{7FF25C27-004E-4888-85AC-D867CD0E395A}" name="Colonne14406"/>
    <tableColumn id="14448" xr3:uid="{00790689-ABF6-45BD-8CD4-E235D180DA3E}" name="Colonne14407"/>
    <tableColumn id="14449" xr3:uid="{00DEC9E6-B649-4B69-A045-B3803EBFB71E}" name="Colonne14408"/>
    <tableColumn id="14450" xr3:uid="{20A30348-E616-4265-999E-31636E29255C}" name="Colonne14409"/>
    <tableColumn id="14451" xr3:uid="{B5FA25CD-2092-4AF4-9DD9-001CE18BA2FB}" name="Colonne14410"/>
    <tableColumn id="14452" xr3:uid="{0E183B8E-D3E5-4192-BA68-FE38F0160EF7}" name="Colonne14411"/>
    <tableColumn id="14453" xr3:uid="{3E8B44DA-73C0-4269-844A-2F4B6FC655B3}" name="Colonne14412"/>
    <tableColumn id="14454" xr3:uid="{B06AB9FD-02C1-4D84-8869-5619B3CE8D4F}" name="Colonne14413"/>
    <tableColumn id="14455" xr3:uid="{4B2CBAF4-E99E-4EE3-9C64-C9C0E0066B7A}" name="Colonne14414"/>
    <tableColumn id="14456" xr3:uid="{B51F0791-9BBF-4DDB-9069-DE8074E731AE}" name="Colonne14415"/>
    <tableColumn id="14457" xr3:uid="{66798A94-4512-4AFD-BE28-1A4986873441}" name="Colonne14416"/>
    <tableColumn id="14458" xr3:uid="{16648FD2-4424-407B-A541-0BBC3CFDD85B}" name="Colonne14417"/>
    <tableColumn id="14459" xr3:uid="{8308AF01-E1BB-4C75-A551-E05271EF7932}" name="Colonne14418"/>
    <tableColumn id="14460" xr3:uid="{9B4C3BB1-4D39-4BA6-9D5F-C98D4FD01933}" name="Colonne14419"/>
    <tableColumn id="14461" xr3:uid="{71F76A1C-EB34-4E22-84C2-2CD399FDBABC}" name="Colonne14420"/>
    <tableColumn id="14462" xr3:uid="{E143D39B-4053-4C6E-8B73-7DC4E6286BD8}" name="Colonne14421"/>
    <tableColumn id="14463" xr3:uid="{121B9995-7C5F-4418-A690-BE43546DA78A}" name="Colonne14422"/>
    <tableColumn id="14464" xr3:uid="{91A13997-7E82-4848-9746-1B61E046EE52}" name="Colonne14423"/>
    <tableColumn id="14465" xr3:uid="{0E39DBD1-52D0-43F5-AC77-E50639B11531}" name="Colonne14424"/>
    <tableColumn id="14466" xr3:uid="{F14E28A6-57EB-4A9F-BB87-72EE56CA28FC}" name="Colonne14425"/>
    <tableColumn id="14467" xr3:uid="{A7366CBD-917C-4019-AFE8-74AED768AED1}" name="Colonne14426"/>
    <tableColumn id="14468" xr3:uid="{A555A556-48D4-4BE3-B0F1-DED91EA98500}" name="Colonne14427"/>
    <tableColumn id="14469" xr3:uid="{F1604BA5-6436-4085-BB20-DB8DA9D48EBB}" name="Colonne14428"/>
    <tableColumn id="14470" xr3:uid="{370C9030-CF65-482E-BF81-AD2F7C47FEC9}" name="Colonne14429"/>
    <tableColumn id="14471" xr3:uid="{23D9FF53-FFC7-4BA9-84A5-56A64ED0EBE2}" name="Colonne14430"/>
    <tableColumn id="14472" xr3:uid="{0EA1DAF3-8535-4906-8AA6-6E6B21AD4776}" name="Colonne14431"/>
    <tableColumn id="14473" xr3:uid="{13F53E56-8228-4B98-816C-F30D9C9BFA26}" name="Colonne14432"/>
    <tableColumn id="14474" xr3:uid="{D85C69C2-9628-4F73-8A3C-CD64723E3714}" name="Colonne14433"/>
    <tableColumn id="14475" xr3:uid="{FD866B97-B47C-422A-914A-761519B2FF3C}" name="Colonne14434"/>
    <tableColumn id="14476" xr3:uid="{BBEAD236-3258-4A72-A760-BBFF87564FA5}" name="Colonne14435"/>
    <tableColumn id="14477" xr3:uid="{6BAE2826-19F1-4834-AC10-77F1C2412DA4}" name="Colonne14436"/>
    <tableColumn id="14478" xr3:uid="{C631041E-7FB6-425E-9AC2-C38AA660956B}" name="Colonne14437"/>
    <tableColumn id="14479" xr3:uid="{C48C6341-DD4E-4C68-A8A2-0792B2984DBD}" name="Colonne14438"/>
    <tableColumn id="14480" xr3:uid="{9B52D85D-8E3A-4532-9DA0-D835E2B338E8}" name="Colonne14439"/>
    <tableColumn id="14481" xr3:uid="{27C61767-3157-4E92-9A1B-9E9A62288342}" name="Colonne14440"/>
    <tableColumn id="14482" xr3:uid="{FE213368-0A09-493F-94B7-4E8293007640}" name="Colonne14441"/>
    <tableColumn id="14483" xr3:uid="{55A1CC61-C16C-4016-9B28-0440D6851C99}" name="Colonne14442"/>
    <tableColumn id="14484" xr3:uid="{45949451-CA33-4BF5-BD4B-7C0B24417878}" name="Colonne14443"/>
    <tableColumn id="14485" xr3:uid="{ADBED52A-3C54-4981-BBC1-902BD1AFEDED}" name="Colonne14444"/>
    <tableColumn id="14486" xr3:uid="{06D0FBC2-AF0F-40B3-9215-786098F7D128}" name="Colonne14445"/>
    <tableColumn id="14487" xr3:uid="{E826BC74-75D6-4096-9B29-24DAE922CE3D}" name="Colonne14446"/>
    <tableColumn id="14488" xr3:uid="{D6256C34-B711-480A-AE51-EFA43BBB78F2}" name="Colonne14447"/>
    <tableColumn id="14489" xr3:uid="{D31B9A3C-9226-4BE0-998F-CAEA43BB0F18}" name="Colonne14448"/>
    <tableColumn id="14490" xr3:uid="{7FCB5460-887F-4C69-A2F6-9F8D6141F6A1}" name="Colonne14449"/>
    <tableColumn id="14491" xr3:uid="{9A7B7C7D-F158-473E-A09D-647A763B6BDD}" name="Colonne14450"/>
    <tableColumn id="14492" xr3:uid="{693EA0F4-5B71-49DD-9B0C-A3F17718D245}" name="Colonne14451"/>
    <tableColumn id="14493" xr3:uid="{36625C4A-4A8D-4B18-A6F7-4EF9BB7185C2}" name="Colonne14452"/>
    <tableColumn id="14494" xr3:uid="{D972DC6F-320D-45EC-9994-7225C0E656F5}" name="Colonne14453"/>
    <tableColumn id="14495" xr3:uid="{80680F53-002E-471B-A981-47920F42288B}" name="Colonne14454"/>
    <tableColumn id="14496" xr3:uid="{94F660FF-C9D5-4BE8-9AF0-E2164049A7B6}" name="Colonne14455"/>
    <tableColumn id="14497" xr3:uid="{DE3D550B-BA3E-4829-80B8-C99F9535348E}" name="Colonne14456"/>
    <tableColumn id="14498" xr3:uid="{CC56DA1E-AB23-43FB-A5AC-D5D7F122B78C}" name="Colonne14457"/>
    <tableColumn id="14499" xr3:uid="{73F90482-2607-41C7-A810-406ADDF30A4D}" name="Colonne14458"/>
    <tableColumn id="14500" xr3:uid="{01C2BCDE-2286-499B-87ED-A30B79E45BE2}" name="Colonne14459"/>
    <tableColumn id="14501" xr3:uid="{3086C325-2BF9-4A6E-879B-8CDB9EEABDCC}" name="Colonne14460"/>
    <tableColumn id="14502" xr3:uid="{389CEDF2-E2DB-4E27-9378-358642CDF441}" name="Colonne14461"/>
    <tableColumn id="14503" xr3:uid="{9D75693E-1F3F-4DB3-BA27-D5D3A2DE3142}" name="Colonne14462"/>
    <tableColumn id="14504" xr3:uid="{41A84E03-BB3D-4F39-B105-BC8818F2196F}" name="Colonne14463"/>
    <tableColumn id="14505" xr3:uid="{E5536DC9-C17F-43FD-A259-D894D769A633}" name="Colonne14464"/>
    <tableColumn id="14506" xr3:uid="{34DB2BDD-5354-410C-B861-2E238ECED918}" name="Colonne14465"/>
    <tableColumn id="14507" xr3:uid="{F66F2E9A-234D-467C-BCCC-E8C124C0EEBC}" name="Colonne14466"/>
    <tableColumn id="14508" xr3:uid="{2AD921C9-881A-4ED0-968C-B6FFCAE6BD27}" name="Colonne14467"/>
    <tableColumn id="14509" xr3:uid="{31FAC24A-FAD4-46AC-B7CE-E524E6F4FE9D}" name="Colonne14468"/>
    <tableColumn id="14510" xr3:uid="{E0D721ED-2AD5-4603-8071-BC107FDC1023}" name="Colonne14469"/>
    <tableColumn id="14511" xr3:uid="{E8F34430-9F20-4970-BC07-E3BE94E0838F}" name="Colonne14470"/>
    <tableColumn id="14512" xr3:uid="{A653BF56-202F-464D-864D-63BA84DB5DA8}" name="Colonne14471"/>
    <tableColumn id="14513" xr3:uid="{37D6E481-0693-4EAE-AA4A-8218C5403912}" name="Colonne14472"/>
    <tableColumn id="14514" xr3:uid="{AE8A0889-A894-46BF-8D2A-5EADECB39E2E}" name="Colonne14473"/>
    <tableColumn id="14515" xr3:uid="{6D9BD78D-6D33-4C53-94D9-B51CAEF3BCC9}" name="Colonne14474"/>
    <tableColumn id="14516" xr3:uid="{9B0A397E-CE1D-4966-9C3D-42AEA8B34C94}" name="Colonne14475"/>
    <tableColumn id="14517" xr3:uid="{9157FCCF-4798-4552-8482-E44E0ED6C094}" name="Colonne14476"/>
    <tableColumn id="14518" xr3:uid="{171952F6-463F-490E-BC35-735F7AA29735}" name="Colonne14477"/>
    <tableColumn id="14519" xr3:uid="{1533EF1B-8301-4AEB-9CD8-D079423A29D6}" name="Colonne14478"/>
    <tableColumn id="14520" xr3:uid="{014F223E-104A-424D-8A06-1F3D9DF883A6}" name="Colonne14479"/>
    <tableColumn id="14521" xr3:uid="{6FE131A8-E96A-453D-AE86-CFE5B6AC5EE8}" name="Colonne14480"/>
    <tableColumn id="14522" xr3:uid="{57D1B7FE-3539-4112-993F-14CA8B7E4119}" name="Colonne14481"/>
    <tableColumn id="14523" xr3:uid="{75EED62E-F3CC-463C-9F37-C246C88CF742}" name="Colonne14482"/>
    <tableColumn id="14524" xr3:uid="{91E427A9-7E18-4DA6-946E-6FACFF42BE79}" name="Colonne14483"/>
    <tableColumn id="14525" xr3:uid="{8F042D7C-CC1D-41E3-A352-0E8DE9904923}" name="Colonne14484"/>
    <tableColumn id="14526" xr3:uid="{68B5B6D2-25F9-44E1-825B-95EF8F4ED816}" name="Colonne14485"/>
    <tableColumn id="14527" xr3:uid="{07E9244E-7865-45A5-B4AA-91C00D961787}" name="Colonne14486"/>
    <tableColumn id="14528" xr3:uid="{DEC52443-2DCE-4C0F-9E0C-0972860F46AE}" name="Colonne14487"/>
    <tableColumn id="14529" xr3:uid="{A08949BE-098D-4404-B4ED-953F421C2AF2}" name="Colonne14488"/>
    <tableColumn id="14530" xr3:uid="{9CE9721F-CFC0-44E6-9DEF-3D7645822302}" name="Colonne14489"/>
    <tableColumn id="14531" xr3:uid="{BEDB1E92-F74B-4097-BB06-70CBBEE42F3A}" name="Colonne14490"/>
    <tableColumn id="14532" xr3:uid="{FF400D99-CD85-4CAE-AA0E-663C87629436}" name="Colonne14491"/>
    <tableColumn id="14533" xr3:uid="{D85509F4-8EA6-4AD6-B488-EAC7E3A01435}" name="Colonne14492"/>
    <tableColumn id="14534" xr3:uid="{06F474A0-E62D-44DC-B7E1-F91A786E1157}" name="Colonne14493"/>
    <tableColumn id="14535" xr3:uid="{87CF73D7-BD9D-45C6-8E55-C3EC7A9CE9DA}" name="Colonne14494"/>
    <tableColumn id="14536" xr3:uid="{0582C83E-2829-47CF-BBDA-FD947E2364D8}" name="Colonne14495"/>
    <tableColumn id="14537" xr3:uid="{0F023DDC-6277-45B2-8B2D-9505F1F0729A}" name="Colonne14496"/>
    <tableColumn id="14538" xr3:uid="{5D6CCDBE-5706-4DFB-9BF8-CFD6BAE67698}" name="Colonne14497"/>
    <tableColumn id="14539" xr3:uid="{85B7630E-FEB3-41E3-95D8-AFB854242419}" name="Colonne14498"/>
    <tableColumn id="14540" xr3:uid="{7587E179-96D3-4697-8714-61DC28632D1D}" name="Colonne14499"/>
    <tableColumn id="14541" xr3:uid="{47FC31A2-96B0-4827-816E-F552F2C948B8}" name="Colonne14500"/>
    <tableColumn id="14542" xr3:uid="{72360DBF-95C0-4E74-93D9-D5C60DD03B14}" name="Colonne14501"/>
    <tableColumn id="14543" xr3:uid="{99A884A9-3020-428D-B056-3F52EF634EA3}" name="Colonne14502"/>
    <tableColumn id="14544" xr3:uid="{FF45BE05-EE1A-4482-A1FF-98F35E8A425A}" name="Colonne14503"/>
    <tableColumn id="14545" xr3:uid="{620C4414-2ABE-4682-9F1E-65427A424403}" name="Colonne14504"/>
    <tableColumn id="14546" xr3:uid="{DC46A247-3399-4B78-B1CE-99AFE8109A4D}" name="Colonne14505"/>
    <tableColumn id="14547" xr3:uid="{3A96761F-0836-4117-83A0-898C457C1B76}" name="Colonne14506"/>
    <tableColumn id="14548" xr3:uid="{49B1F111-E876-4DBE-A319-8AC7AAE24018}" name="Colonne14507"/>
    <tableColumn id="14549" xr3:uid="{62FA9A8C-2D6A-4213-B900-B4DE881BF509}" name="Colonne14508"/>
    <tableColumn id="14550" xr3:uid="{8BB554F6-4A22-47C5-94B5-DC742810DA01}" name="Colonne14509"/>
    <tableColumn id="14551" xr3:uid="{7BAC4900-2CE8-4F9A-AACE-C9DFBFE2D3D9}" name="Colonne14510"/>
    <tableColumn id="14552" xr3:uid="{1156D92E-8B1D-443A-B40F-AD5AAEB2E8C2}" name="Colonne14511"/>
    <tableColumn id="14553" xr3:uid="{F36A8BB3-129E-43C0-9DF2-79611E4D4641}" name="Colonne14512"/>
    <tableColumn id="14554" xr3:uid="{64027C51-3474-413F-A1A6-1CB2B0C16291}" name="Colonne14513"/>
    <tableColumn id="14555" xr3:uid="{974BE9AB-1615-4B3F-913A-223B8320B54F}" name="Colonne14514"/>
    <tableColumn id="14556" xr3:uid="{B0D777D1-5D5D-40EE-A92D-E340FF9DA32E}" name="Colonne14515"/>
    <tableColumn id="14557" xr3:uid="{D2E9979D-FC3B-4F6A-85AA-3608A201BD17}" name="Colonne14516"/>
    <tableColumn id="14558" xr3:uid="{B5B635A6-DD77-4A7E-A84A-FEC5CC522267}" name="Colonne14517"/>
    <tableColumn id="14559" xr3:uid="{FA86F605-ADDE-4F20-A716-E5673713FDBC}" name="Colonne14518"/>
    <tableColumn id="14560" xr3:uid="{87F72FE0-9C18-4188-88CF-0F43C21DEEC7}" name="Colonne14519"/>
    <tableColumn id="14561" xr3:uid="{84B16B1F-7E88-4DE9-80E9-A2913DC29FE8}" name="Colonne14520"/>
    <tableColumn id="14562" xr3:uid="{503BF8FC-7ECF-4B3E-81CB-7774F6E441BF}" name="Colonne14521"/>
    <tableColumn id="14563" xr3:uid="{052CF9C2-33E8-4AD0-B52B-D31E9130E4F2}" name="Colonne14522"/>
    <tableColumn id="14564" xr3:uid="{44B3958E-6D6B-4135-8F15-05E5EE1BF061}" name="Colonne14523"/>
    <tableColumn id="14565" xr3:uid="{9B867403-8828-4A21-95E7-6E8A6C22952B}" name="Colonne14524"/>
    <tableColumn id="14566" xr3:uid="{8F12D487-CD98-43D5-8588-D96FE21BD7E2}" name="Colonne14525"/>
    <tableColumn id="14567" xr3:uid="{66F87725-794F-4299-A520-7833F514AA70}" name="Colonne14526"/>
    <tableColumn id="14568" xr3:uid="{E1C83964-20EE-4A70-B161-CC433B7AB216}" name="Colonne14527"/>
    <tableColumn id="14569" xr3:uid="{41A93865-1081-43CE-9258-4E19D227CD3F}" name="Colonne14528"/>
    <tableColumn id="14570" xr3:uid="{48D831F9-1F9C-473E-8C8D-00B22711F214}" name="Colonne14529"/>
    <tableColumn id="14571" xr3:uid="{C2EF00DA-A2CE-47FD-A5A0-4E085F749230}" name="Colonne14530"/>
    <tableColumn id="14572" xr3:uid="{25AC1364-5F21-452C-BBC2-9FED0AA0DAC8}" name="Colonne14531"/>
    <tableColumn id="14573" xr3:uid="{715F060C-796A-42C1-9C97-05FC7FC6C450}" name="Colonne14532"/>
    <tableColumn id="14574" xr3:uid="{FF13824F-1E76-4FB6-BA91-7CA73F394B72}" name="Colonne14533"/>
    <tableColumn id="14575" xr3:uid="{CE24C0BF-4EC5-4E78-BF36-E8D1C759DD9D}" name="Colonne14534"/>
    <tableColumn id="14576" xr3:uid="{CE2E4A07-F979-493C-B598-5BAA0B75D596}" name="Colonne14535"/>
    <tableColumn id="14577" xr3:uid="{5E2A13F7-2CB9-43C3-81BA-FC4911C03DFA}" name="Colonne14536"/>
    <tableColumn id="14578" xr3:uid="{31531407-D883-4485-982B-8F18B8F824F5}" name="Colonne14537"/>
    <tableColumn id="14579" xr3:uid="{923141F2-9B17-4F90-A7D4-92A85ED95A0E}" name="Colonne14538"/>
    <tableColumn id="14580" xr3:uid="{EB0E149B-832C-4333-B8EE-5C9557B746F7}" name="Colonne14539"/>
    <tableColumn id="14581" xr3:uid="{B14DBF77-3819-4279-BC00-B3DDFB2AA358}" name="Colonne14540"/>
    <tableColumn id="14582" xr3:uid="{77374D77-F39B-4C89-8989-D0F4CE216271}" name="Colonne14541"/>
    <tableColumn id="14583" xr3:uid="{D1A26772-3A0F-46F2-87E6-F835574F2F96}" name="Colonne14542"/>
    <tableColumn id="14584" xr3:uid="{88456D4D-8FF3-425F-80C6-44540203ADE0}" name="Colonne14543"/>
    <tableColumn id="14585" xr3:uid="{2F95730C-9BDA-4084-85DC-1E1B1EDD0FB2}" name="Colonne14544"/>
    <tableColumn id="14586" xr3:uid="{DACF598D-52E0-4A5F-B199-8DCEC28E4BE4}" name="Colonne14545"/>
    <tableColumn id="14587" xr3:uid="{294AA0E5-C7D5-4EDA-A34D-125B0FDA5C12}" name="Colonne14546"/>
    <tableColumn id="14588" xr3:uid="{8CFBBEDA-8DE0-497C-BDC0-CA3B554692F4}" name="Colonne14547"/>
    <tableColumn id="14589" xr3:uid="{DBB75F7B-8C59-4DB1-B2C5-78D7B4259E5B}" name="Colonne14548"/>
    <tableColumn id="14590" xr3:uid="{D6C9A636-9430-4EB5-94B3-D2403A54FA45}" name="Colonne14549"/>
    <tableColumn id="14591" xr3:uid="{0D672F4C-F8A7-47B6-9743-83E951C42D2B}" name="Colonne14550"/>
    <tableColumn id="14592" xr3:uid="{56F45EFA-7871-4428-93F8-D6C0E7BE559B}" name="Colonne14551"/>
    <tableColumn id="14593" xr3:uid="{189E5CE7-10A3-433A-B77B-0CF0371A6259}" name="Colonne14552"/>
    <tableColumn id="14594" xr3:uid="{E5F5789A-5CEA-418C-A9DE-A7B7A16DCFFC}" name="Colonne14553"/>
    <tableColumn id="14595" xr3:uid="{03FB6243-D2D6-4B78-A058-4D0412A79962}" name="Colonne14554"/>
    <tableColumn id="14596" xr3:uid="{23A70D51-21F4-4D2A-B610-BFE0A54D37F7}" name="Colonne14555"/>
    <tableColumn id="14597" xr3:uid="{0776ADB3-21C5-496F-A2BD-293A7BE16FB1}" name="Colonne14556"/>
    <tableColumn id="14598" xr3:uid="{FC17E69D-628F-4EE3-AB7B-11206FEA1C85}" name="Colonne14557"/>
    <tableColumn id="14599" xr3:uid="{A08448BC-792F-4808-9AC2-BC06070B3959}" name="Colonne14558"/>
    <tableColumn id="14600" xr3:uid="{E77BC412-75BA-40A2-ADEF-46AFB85A1EDB}" name="Colonne14559"/>
    <tableColumn id="14601" xr3:uid="{EFBB7AC3-E104-4EE2-8582-41DD1438445F}" name="Colonne14560"/>
    <tableColumn id="14602" xr3:uid="{C7F55B3C-274F-428B-9E76-D8432F6901B7}" name="Colonne14561"/>
    <tableColumn id="14603" xr3:uid="{8CC08ADE-DC4A-4C7D-B7A3-944BA4680646}" name="Colonne14562"/>
    <tableColumn id="14604" xr3:uid="{A7EDDD23-919B-4B62-A224-7AA244206789}" name="Colonne14563"/>
    <tableColumn id="14605" xr3:uid="{3D4F706A-FD38-4FC4-8BE9-95143BA90E23}" name="Colonne14564"/>
    <tableColumn id="14606" xr3:uid="{E8FB15E7-B861-46CE-9185-A3E56C80F032}" name="Colonne14565"/>
    <tableColumn id="14607" xr3:uid="{94DC3653-14FA-4C09-835E-A30A1648B8AB}" name="Colonne14566"/>
    <tableColumn id="14608" xr3:uid="{B6321C76-E450-4924-9E05-56509BD3FC08}" name="Colonne14567"/>
    <tableColumn id="14609" xr3:uid="{94A2CD6B-3244-41C8-93A7-665AAF19A7BD}" name="Colonne14568"/>
    <tableColumn id="14610" xr3:uid="{2E567120-72F3-4A9E-8B4C-C4368B1D349F}" name="Colonne14569"/>
    <tableColumn id="14611" xr3:uid="{0F00AB10-4233-4C41-AE7F-B9DF9DB95E74}" name="Colonne14570"/>
    <tableColumn id="14612" xr3:uid="{A48E984D-E239-4875-BCA2-F15C9F89E2A8}" name="Colonne14571"/>
    <tableColumn id="14613" xr3:uid="{B69CAE52-93DB-468C-961F-EF76DD5F78BD}" name="Colonne14572"/>
    <tableColumn id="14614" xr3:uid="{689366B3-D488-4D0F-947F-7C0FEF8B78FC}" name="Colonne14573"/>
    <tableColumn id="14615" xr3:uid="{CF352DFD-A0F1-4FA8-AEBF-D202FC0EF768}" name="Colonne14574"/>
    <tableColumn id="14616" xr3:uid="{300615A7-EA30-4187-92BA-0146DB85028A}" name="Colonne14575"/>
    <tableColumn id="14617" xr3:uid="{7E180DE4-044B-42C6-8521-F11B5A591D21}" name="Colonne14576"/>
    <tableColumn id="14618" xr3:uid="{A1A8F36E-55F7-4D09-960D-202373E109C9}" name="Colonne14577"/>
    <tableColumn id="14619" xr3:uid="{0890E91B-E646-4BE1-B698-2DD56F82AAEB}" name="Colonne14578"/>
    <tableColumn id="14620" xr3:uid="{C160E62A-12FA-4E97-BC1D-E0261F6537A1}" name="Colonne14579"/>
    <tableColumn id="14621" xr3:uid="{45AC76A3-7A74-45BA-838B-841C2003957E}" name="Colonne14580"/>
    <tableColumn id="14622" xr3:uid="{9F4F704A-D003-4AB8-8C51-04495C99BA6B}" name="Colonne14581"/>
    <tableColumn id="14623" xr3:uid="{EDB8AE7F-0F3A-40B2-842A-544F6754BD93}" name="Colonne14582"/>
    <tableColumn id="14624" xr3:uid="{CD69D47F-3C04-43C6-97B5-8A009958BE25}" name="Colonne14583"/>
    <tableColumn id="14625" xr3:uid="{488C3783-02DB-43F5-B346-2A77372BE06C}" name="Colonne14584"/>
    <tableColumn id="14626" xr3:uid="{A52AB6AF-A5D4-4B3B-8003-37EE0E4B1D57}" name="Colonne14585"/>
    <tableColumn id="14627" xr3:uid="{5AA53B10-B4D9-4F4A-B72D-03941438AB2A}" name="Colonne14586"/>
    <tableColumn id="14628" xr3:uid="{3D38B9C0-2B69-4F18-B9BA-A46F90929381}" name="Colonne14587"/>
    <tableColumn id="14629" xr3:uid="{50807638-34F0-449A-BEFE-7808D3A7F29B}" name="Colonne14588"/>
    <tableColumn id="14630" xr3:uid="{7193B321-EB85-476B-8AAB-660CA8A9F3CF}" name="Colonne14589"/>
    <tableColumn id="14631" xr3:uid="{B6E72507-D58E-423B-A4B6-5B3997DDDA24}" name="Colonne14590"/>
    <tableColumn id="14632" xr3:uid="{1A550D3B-9D98-4CE1-955C-45726FDB5453}" name="Colonne14591"/>
    <tableColumn id="14633" xr3:uid="{1B9C5C79-EEFE-4CC2-8C95-68BA4341BF0A}" name="Colonne14592"/>
    <tableColumn id="14634" xr3:uid="{02699817-5FD0-4569-88FF-2DDA6B4F63D0}" name="Colonne14593"/>
    <tableColumn id="14635" xr3:uid="{2A0892D3-8CC5-4C96-A1CA-7BB591A79E48}" name="Colonne14594"/>
    <tableColumn id="14636" xr3:uid="{72053159-5A7F-46F2-969E-467C038D7138}" name="Colonne14595"/>
    <tableColumn id="14637" xr3:uid="{79CF8167-CF11-4942-9683-780764C416D0}" name="Colonne14596"/>
    <tableColumn id="14638" xr3:uid="{D6025910-A0A7-46E6-A5E0-1C470DB65F0A}" name="Colonne14597"/>
    <tableColumn id="14639" xr3:uid="{0A3DBB4C-9A54-4B52-B4E6-18A956CD937E}" name="Colonne14598"/>
    <tableColumn id="14640" xr3:uid="{5F6970D1-B6DC-4512-B07F-8E87FF87A426}" name="Colonne14599"/>
    <tableColumn id="14641" xr3:uid="{37BF5297-0F1D-43CD-ADA7-73E2B9CC0475}" name="Colonne14600"/>
    <tableColumn id="14642" xr3:uid="{2CF2C942-D683-4DA3-9499-C8062BC34020}" name="Colonne14601"/>
    <tableColumn id="14643" xr3:uid="{12BC953B-59BB-4A67-B1BE-980C3C478F8D}" name="Colonne14602"/>
    <tableColumn id="14644" xr3:uid="{670EB4F8-F676-46E2-9755-A5590C972319}" name="Colonne14603"/>
    <tableColumn id="14645" xr3:uid="{F2EBA913-2B3F-4628-865D-39E4DD4AAD44}" name="Colonne14604"/>
    <tableColumn id="14646" xr3:uid="{AB668888-D4C9-4081-A60B-FABE1F645568}" name="Colonne14605"/>
    <tableColumn id="14647" xr3:uid="{88236303-82C0-4C0A-A75F-6B5A00A0E869}" name="Colonne14606"/>
    <tableColumn id="14648" xr3:uid="{CBC3FEA1-4EB5-4226-ADBC-9424CD3598F3}" name="Colonne14607"/>
    <tableColumn id="14649" xr3:uid="{EAB07C7E-0204-450B-80A3-70BB170FEF18}" name="Colonne14608"/>
    <tableColumn id="14650" xr3:uid="{37FC6CAA-3F86-4EDA-8D45-604AD6580A69}" name="Colonne14609"/>
    <tableColumn id="14651" xr3:uid="{CEBE92CF-0C3D-4A7D-B591-9A9B5D832B6E}" name="Colonne14610"/>
    <tableColumn id="14652" xr3:uid="{256EB615-6F5F-4B5B-9F88-3C2D38CD6725}" name="Colonne14611"/>
    <tableColumn id="14653" xr3:uid="{1B4C5CE1-02DA-4EE6-B1BF-D2D1E18CCF88}" name="Colonne14612"/>
    <tableColumn id="14654" xr3:uid="{FC160C5F-827D-45A5-B5DD-94F53D509C10}" name="Colonne14613"/>
    <tableColumn id="14655" xr3:uid="{871BAB22-2A25-4934-B65D-3725D2916214}" name="Colonne14614"/>
    <tableColumn id="14656" xr3:uid="{91DB7B1E-792F-49C3-AC38-ECE7F5A05BB2}" name="Colonne14615"/>
    <tableColumn id="14657" xr3:uid="{A49D2982-B224-472D-819A-D49609EAA845}" name="Colonne14616"/>
    <tableColumn id="14658" xr3:uid="{7D4E1100-3C7E-4A62-9B35-7F98E815116D}" name="Colonne14617"/>
    <tableColumn id="14659" xr3:uid="{DE2B8196-8BF8-4518-B093-E15DA3E2BB98}" name="Colonne14618"/>
    <tableColumn id="14660" xr3:uid="{7EEA38CF-515B-42A5-9358-487B59EAF573}" name="Colonne14619"/>
    <tableColumn id="14661" xr3:uid="{6095F62A-66B0-4741-9DD3-0EB54CD92388}" name="Colonne14620"/>
    <tableColumn id="14662" xr3:uid="{BBAF8A98-274A-4DE1-8DB6-25793150A215}" name="Colonne14621"/>
    <tableColumn id="14663" xr3:uid="{1E7E06D3-A838-4049-96F2-F74A570FB1E8}" name="Colonne14622"/>
    <tableColumn id="14664" xr3:uid="{EC5F3C64-C747-4659-BFAB-01E702E04ADF}" name="Colonne14623"/>
    <tableColumn id="14665" xr3:uid="{03C03603-4E5D-43E8-9474-6ED8C7D51387}" name="Colonne14624"/>
    <tableColumn id="14666" xr3:uid="{3DE43B93-8CD9-46C8-9A3D-F98FC0D8E8F5}" name="Colonne14625"/>
    <tableColumn id="14667" xr3:uid="{AEAD3D59-3447-47DA-A27D-4DC445953FF3}" name="Colonne14626"/>
    <tableColumn id="14668" xr3:uid="{34D79381-7F47-45A0-9929-36FE6B17C792}" name="Colonne14627"/>
    <tableColumn id="14669" xr3:uid="{9B5D2A80-D0A1-47E3-831F-943BBD06AA47}" name="Colonne14628"/>
    <tableColumn id="14670" xr3:uid="{512C7FAB-7F47-4156-BBD9-4BC506523B46}" name="Colonne14629"/>
    <tableColumn id="14671" xr3:uid="{06968A5C-1A00-4E88-82BA-6D759995DF80}" name="Colonne14630"/>
    <tableColumn id="14672" xr3:uid="{BBF9B120-E1ED-476B-BA7B-6C9C4EC1BB08}" name="Colonne14631"/>
    <tableColumn id="14673" xr3:uid="{22E4208B-D7AE-47DE-9376-912FFF7AEFC4}" name="Colonne14632"/>
    <tableColumn id="14674" xr3:uid="{B9DB9575-005A-4CD0-AC29-7BDDAF0030F4}" name="Colonne14633"/>
    <tableColumn id="14675" xr3:uid="{AE363E38-C5AD-41A0-8E38-9D416D43A273}" name="Colonne14634"/>
    <tableColumn id="14676" xr3:uid="{B36BA02B-D482-4AAC-A2BA-CCA1E2C43CE8}" name="Colonne14635"/>
    <tableColumn id="14677" xr3:uid="{9D7BE079-2368-460C-81F2-DDDEF6E50FF3}" name="Colonne14636"/>
    <tableColumn id="14678" xr3:uid="{04B14F7D-36BD-4F0B-8A1B-5238FFDA19B4}" name="Colonne14637"/>
    <tableColumn id="14679" xr3:uid="{E19E6C6E-A88A-4F03-8204-33C1CC2A08B6}" name="Colonne14638"/>
    <tableColumn id="14680" xr3:uid="{2209A95E-BC60-43A7-83AB-DC84D29AC93F}" name="Colonne14639"/>
    <tableColumn id="14681" xr3:uid="{411365E9-E983-419B-B4F0-51D02917ED29}" name="Colonne14640"/>
    <tableColumn id="14682" xr3:uid="{457B8C34-9BDE-459D-AA23-52F5DCDE9C66}" name="Colonne14641"/>
    <tableColumn id="14683" xr3:uid="{8033C406-3161-4E59-9D25-A543B627158D}" name="Colonne14642"/>
    <tableColumn id="14684" xr3:uid="{2EFF15AA-258A-4B0F-BD42-EFC20062F0B3}" name="Colonne14643"/>
    <tableColumn id="14685" xr3:uid="{E139A4E1-75F1-4E2D-8AC6-F1AC84051673}" name="Colonne14644"/>
    <tableColumn id="14686" xr3:uid="{25AE41E2-78D6-4FAD-A2D5-E1BA88F03B94}" name="Colonne14645"/>
    <tableColumn id="14687" xr3:uid="{5F470287-E270-4ED0-AA53-E5E8BDD6CB0A}" name="Colonne14646"/>
    <tableColumn id="14688" xr3:uid="{DAD606AF-AD9A-4D75-AF17-76E2816DBF2D}" name="Colonne14647"/>
    <tableColumn id="14689" xr3:uid="{4A834D2E-243C-4774-8D97-50685842E09F}" name="Colonne14648"/>
    <tableColumn id="14690" xr3:uid="{788A9C46-1465-4BC4-A611-1C6A70EF132C}" name="Colonne14649"/>
    <tableColumn id="14691" xr3:uid="{A4D11BDE-E1B1-45A1-B53A-3DE5127745EB}" name="Colonne14650"/>
    <tableColumn id="14692" xr3:uid="{200B1437-A410-4E21-8599-E94E30474C61}" name="Colonne14651"/>
    <tableColumn id="14693" xr3:uid="{FC3329E9-A730-4315-8491-E63EC4B80E91}" name="Colonne14652"/>
    <tableColumn id="14694" xr3:uid="{9C1E0BEF-35EC-4C33-B396-E6E8820C1F78}" name="Colonne14653"/>
    <tableColumn id="14695" xr3:uid="{973DB44A-2E2C-4AC0-AA1F-E346683EB6EA}" name="Colonne14654"/>
    <tableColumn id="14696" xr3:uid="{3FD1382D-E521-491B-8357-DAFBEBE10F5F}" name="Colonne14655"/>
    <tableColumn id="14697" xr3:uid="{142E2A84-9B42-4602-92C0-2CF42F7038CB}" name="Colonne14656"/>
    <tableColumn id="14698" xr3:uid="{DC3ECAEB-A3F8-463A-8AC0-4DED34D11200}" name="Colonne14657"/>
    <tableColumn id="14699" xr3:uid="{3E10302B-5AB1-43C3-8BD0-0DCEE3C7A8CC}" name="Colonne14658"/>
    <tableColumn id="14700" xr3:uid="{06026B47-6037-42EA-AAD1-C1DA45C8CD74}" name="Colonne14659"/>
    <tableColumn id="14701" xr3:uid="{E2DE1B60-7228-4AC4-BC10-368DEFAC8528}" name="Colonne14660"/>
    <tableColumn id="14702" xr3:uid="{18C1113E-7BAC-4741-85BF-31B3C869CC32}" name="Colonne14661"/>
    <tableColumn id="14703" xr3:uid="{02B0BFF7-FE7F-49B7-B5ED-37034D753B67}" name="Colonne14662"/>
    <tableColumn id="14704" xr3:uid="{1CB8F5C4-19C8-46FD-9580-0E73B6C9A370}" name="Colonne14663"/>
    <tableColumn id="14705" xr3:uid="{E37178F4-747F-48C6-80EA-813206A7BC78}" name="Colonne14664"/>
    <tableColumn id="14706" xr3:uid="{D96CF85A-143E-4C2F-8DF8-AE5AC1D2862F}" name="Colonne14665"/>
    <tableColumn id="14707" xr3:uid="{7D61323A-A6AC-4977-8B17-1D219095FC5E}" name="Colonne14666"/>
    <tableColumn id="14708" xr3:uid="{630601F7-45E9-4834-99B8-891164A6C8D4}" name="Colonne14667"/>
    <tableColumn id="14709" xr3:uid="{E631FE27-23DF-4F06-A002-408DF229D085}" name="Colonne14668"/>
    <tableColumn id="14710" xr3:uid="{B8D061EB-A7B0-4A4E-8204-74F514F698C4}" name="Colonne14669"/>
    <tableColumn id="14711" xr3:uid="{C4321A59-0E2B-44EF-BD65-66A6C49D874D}" name="Colonne14670"/>
    <tableColumn id="14712" xr3:uid="{A86C5CA4-618F-4DB3-BB11-E1C98DC807B6}" name="Colonne14671"/>
    <tableColumn id="14713" xr3:uid="{10F24F0B-D961-4DB8-9F41-28A62A9A6119}" name="Colonne14672"/>
    <tableColumn id="14714" xr3:uid="{CBF878FA-2660-4F4F-9789-5822EF85F4DE}" name="Colonne14673"/>
    <tableColumn id="14715" xr3:uid="{F7D2434C-0F39-477A-894E-F57A894494DA}" name="Colonne14674"/>
    <tableColumn id="14716" xr3:uid="{3866A0E1-95BD-4091-AFEE-D5969DA47D5E}" name="Colonne14675"/>
    <tableColumn id="14717" xr3:uid="{7D6B5907-DF51-47AF-B616-EB31BCFB9CB7}" name="Colonne14676"/>
    <tableColumn id="14718" xr3:uid="{81F3E8B2-5848-41CF-98AD-9FDA62F86858}" name="Colonne14677"/>
    <tableColumn id="14719" xr3:uid="{8734B219-4698-458F-8581-C23765B56515}" name="Colonne14678"/>
    <tableColumn id="14720" xr3:uid="{B6C2D203-0298-4482-948E-3029FEB66CEC}" name="Colonne14679"/>
    <tableColumn id="14721" xr3:uid="{E69493A2-4DC5-4611-AB37-BA8078EBFC69}" name="Colonne14680"/>
    <tableColumn id="14722" xr3:uid="{D531CE9D-9B42-4888-B5CD-E8BFABC8356D}" name="Colonne14681"/>
    <tableColumn id="14723" xr3:uid="{6FF210F6-837D-473F-AB35-03EF1B971DF0}" name="Colonne14682"/>
    <tableColumn id="14724" xr3:uid="{4C2683BC-1344-41B7-8716-06DD5FA2282B}" name="Colonne14683"/>
    <tableColumn id="14725" xr3:uid="{A216B7DE-69BF-440C-905C-6A08A079BE74}" name="Colonne14684"/>
    <tableColumn id="14726" xr3:uid="{3FA0CC5D-614A-4611-8791-12A43DFBA48E}" name="Colonne14685"/>
    <tableColumn id="14727" xr3:uid="{8FF7D4A2-D6CB-4A0E-A1F9-2149856776FF}" name="Colonne14686"/>
    <tableColumn id="14728" xr3:uid="{1EB863C0-809F-4F1C-ABD8-C89047957738}" name="Colonne14687"/>
    <tableColumn id="14729" xr3:uid="{2D78B0B4-0962-46E6-BC7B-691688FA975C}" name="Colonne14688"/>
    <tableColumn id="14730" xr3:uid="{5F4CB9E1-C859-4DE8-AD69-C666D17359A4}" name="Colonne14689"/>
    <tableColumn id="14731" xr3:uid="{2BBC45EB-9376-4E18-98C4-D61728FB7A7D}" name="Colonne14690"/>
    <tableColumn id="14732" xr3:uid="{1DF8E052-E8E9-48D4-9104-DF266F439908}" name="Colonne14691"/>
    <tableColumn id="14733" xr3:uid="{8FA59938-55BA-4CD1-BBFA-2A5D3592F2D4}" name="Colonne14692"/>
    <tableColumn id="14734" xr3:uid="{0C223D4A-D8D0-4FFC-B688-06F401B6C20B}" name="Colonne14693"/>
    <tableColumn id="14735" xr3:uid="{70E37868-5065-41BF-AEF1-D95B7FDC58E9}" name="Colonne14694"/>
    <tableColumn id="14736" xr3:uid="{0FA63ED0-44A7-4F54-8253-249418779117}" name="Colonne14695"/>
    <tableColumn id="14737" xr3:uid="{EDA60C7C-D37A-4900-9EC6-7E005FE25AFD}" name="Colonne14696"/>
    <tableColumn id="14738" xr3:uid="{9A32B331-B4A4-4C52-9107-535C0422115C}" name="Colonne14697"/>
    <tableColumn id="14739" xr3:uid="{AF88C33D-6B88-43F7-9C1C-3CE5ACEC439B}" name="Colonne14698"/>
    <tableColumn id="14740" xr3:uid="{57D536DA-E89E-46FA-B1E9-AC3F2FED99AD}" name="Colonne14699"/>
    <tableColumn id="14741" xr3:uid="{6813F5CC-81B3-4EB6-9037-A1B773A66213}" name="Colonne14700"/>
    <tableColumn id="14742" xr3:uid="{0E9D8E73-972F-4593-A406-A235ADAD3729}" name="Colonne14701"/>
    <tableColumn id="14743" xr3:uid="{12F6D53F-24CA-45FB-8664-8FC7E607481E}" name="Colonne14702"/>
    <tableColumn id="14744" xr3:uid="{55150487-15B8-4C8E-A394-B82FB3F9C9DD}" name="Colonne14703"/>
    <tableColumn id="14745" xr3:uid="{9F8C8544-EC95-4423-8B84-E4BE5EA9187B}" name="Colonne14704"/>
    <tableColumn id="14746" xr3:uid="{B2C81D44-B23C-4F24-A0A5-4A42113ACBE7}" name="Colonne14705"/>
    <tableColumn id="14747" xr3:uid="{1FC8127C-12C1-43BA-8244-881D55CA883D}" name="Colonne14706"/>
    <tableColumn id="14748" xr3:uid="{ABB1D6DB-CA3F-4B78-86FA-6C2C03CA827F}" name="Colonne14707"/>
    <tableColumn id="14749" xr3:uid="{031B3D70-8882-4B4A-A6BD-EA758E6C5894}" name="Colonne14708"/>
    <tableColumn id="14750" xr3:uid="{F2029A77-6C24-4A3A-B294-952972344064}" name="Colonne14709"/>
    <tableColumn id="14751" xr3:uid="{7F036B58-3BA3-4457-AB8C-5BD7C4B8B12B}" name="Colonne14710"/>
    <tableColumn id="14752" xr3:uid="{E9EEE306-C7CE-4096-980E-B90FD06BFA7B}" name="Colonne14711"/>
    <tableColumn id="14753" xr3:uid="{1FDA7842-F50F-401F-BA93-D26D11FFEB77}" name="Colonne14712"/>
    <tableColumn id="14754" xr3:uid="{B92D1F22-90B5-44E5-9EF0-82669B0CD168}" name="Colonne14713"/>
    <tableColumn id="14755" xr3:uid="{8A466CF2-7AB6-44FB-BD15-1C78648D9539}" name="Colonne14714"/>
    <tableColumn id="14756" xr3:uid="{A421FC18-BE5F-4A5E-9361-E97A55BFAD75}" name="Colonne14715"/>
    <tableColumn id="14757" xr3:uid="{D367296A-38E5-4529-A2EB-8E7765351DA4}" name="Colonne14716"/>
    <tableColumn id="14758" xr3:uid="{6442DD5B-9E2A-4019-AF07-AED53FC431EC}" name="Colonne14717"/>
    <tableColumn id="14759" xr3:uid="{6CB6F0FE-74CF-4D05-AAF6-004E0CB6900C}" name="Colonne14718"/>
    <tableColumn id="14760" xr3:uid="{2DA21FB4-D255-43A9-8CFB-F66E1DEA11A1}" name="Colonne14719"/>
    <tableColumn id="14761" xr3:uid="{2CFFCAC8-08BC-4B86-AAC4-1CB8DFA22933}" name="Colonne14720"/>
    <tableColumn id="14762" xr3:uid="{A70FAE8E-F549-4D65-AAED-970D79788663}" name="Colonne14721"/>
    <tableColumn id="14763" xr3:uid="{8560DE3F-7A30-4364-81AD-EC6578591BC1}" name="Colonne14722"/>
    <tableColumn id="14764" xr3:uid="{DBC2782F-76EE-4805-9E98-ED948242EAB9}" name="Colonne14723"/>
    <tableColumn id="14765" xr3:uid="{A1D02EB8-49D8-4739-8F50-72B582267851}" name="Colonne14724"/>
    <tableColumn id="14766" xr3:uid="{5EA1A7B6-CCDF-4C4E-AA94-9D1A50476DB2}" name="Colonne14725"/>
    <tableColumn id="14767" xr3:uid="{AD83105E-A219-4923-9E09-F4288362B8FD}" name="Colonne14726"/>
    <tableColumn id="14768" xr3:uid="{7FCC09D1-9790-44E0-A6FB-E735A4778243}" name="Colonne14727"/>
    <tableColumn id="14769" xr3:uid="{114CFC0E-6594-4FBC-8F61-186E4CE71DE3}" name="Colonne14728"/>
    <tableColumn id="14770" xr3:uid="{ED275421-6EE0-42F8-99E7-9FA512782CD2}" name="Colonne14729"/>
    <tableColumn id="14771" xr3:uid="{FC57DF11-E15E-4D5E-9FC5-0B7D9795615C}" name="Colonne14730"/>
    <tableColumn id="14772" xr3:uid="{D2829D81-E856-4577-B5AE-D4FBA875B11D}" name="Colonne14731"/>
    <tableColumn id="14773" xr3:uid="{4526FA92-3B04-4E1C-BD96-CF5786CEA029}" name="Colonne14732"/>
    <tableColumn id="14774" xr3:uid="{6146D000-760A-427D-8718-464C5571E872}" name="Colonne14733"/>
    <tableColumn id="14775" xr3:uid="{9EDAD686-6928-4734-878F-A588544B33D5}" name="Colonne14734"/>
    <tableColumn id="14776" xr3:uid="{82B73B3D-5A75-4EC1-808D-C97116A8EC8D}" name="Colonne14735"/>
    <tableColumn id="14777" xr3:uid="{03171E4A-8FCF-4B70-A18B-A1DA7D27E4F0}" name="Colonne14736"/>
    <tableColumn id="14778" xr3:uid="{EDE36889-D072-460F-854D-33636CD4C7A0}" name="Colonne14737"/>
    <tableColumn id="14779" xr3:uid="{50F6C424-4166-4461-9856-BC1AA6F1E3D5}" name="Colonne14738"/>
    <tableColumn id="14780" xr3:uid="{88D6D2CD-549F-489A-9D4E-A328398ACD11}" name="Colonne14739"/>
    <tableColumn id="14781" xr3:uid="{3A873FCB-5763-4BB5-9CE1-ED99E7C0007E}" name="Colonne14740"/>
    <tableColumn id="14782" xr3:uid="{11BD073E-46CB-4518-8A07-39BB976A6B6F}" name="Colonne14741"/>
    <tableColumn id="14783" xr3:uid="{1A927355-F664-47BC-A596-728CB6312769}" name="Colonne14742"/>
    <tableColumn id="14784" xr3:uid="{773B641B-375B-415D-94A1-95E33FC7794F}" name="Colonne14743"/>
    <tableColumn id="14785" xr3:uid="{A0F22BD6-6AF6-4972-B53F-4698F1D02CAD}" name="Colonne14744"/>
    <tableColumn id="14786" xr3:uid="{CEC0C3E8-BA8C-496B-A25F-2788580F9245}" name="Colonne14745"/>
    <tableColumn id="14787" xr3:uid="{6911F711-5ABE-45D9-AF65-E83F3864FD33}" name="Colonne14746"/>
    <tableColumn id="14788" xr3:uid="{4997640C-E31F-4E72-93A3-F2B4BFA45D44}" name="Colonne14747"/>
    <tableColumn id="14789" xr3:uid="{92D38582-09E7-46D5-898A-5CDA18BCE15D}" name="Colonne14748"/>
    <tableColumn id="14790" xr3:uid="{3A110054-14B4-4F15-8586-718FDF092782}" name="Colonne14749"/>
    <tableColumn id="14791" xr3:uid="{0893DCD5-39B7-4F54-8625-FC74C56B976A}" name="Colonne14750"/>
    <tableColumn id="14792" xr3:uid="{628F3673-6D00-4B6D-BC67-910AEE9A8DA0}" name="Colonne14751"/>
    <tableColumn id="14793" xr3:uid="{275D971F-E302-46AC-A073-6D8B0E4CA74D}" name="Colonne14752"/>
    <tableColumn id="14794" xr3:uid="{6DFF5DFF-0459-491E-8666-81BCBB48BB92}" name="Colonne14753"/>
    <tableColumn id="14795" xr3:uid="{86D866DD-DF5C-4E95-A75B-AED165FD1F56}" name="Colonne14754"/>
    <tableColumn id="14796" xr3:uid="{CC2F5450-45CD-4848-89AA-5D264ECEED74}" name="Colonne14755"/>
    <tableColumn id="14797" xr3:uid="{EA1A9027-4F14-4E5D-A871-F13B3D6C2151}" name="Colonne14756"/>
    <tableColumn id="14798" xr3:uid="{F4347F24-13A2-4CAD-B05D-88808BCE2730}" name="Colonne14757"/>
    <tableColumn id="14799" xr3:uid="{FB64591F-AECF-4F4A-9337-4EFBD11F4EC4}" name="Colonne14758"/>
    <tableColumn id="14800" xr3:uid="{F8E0EEB5-C431-479A-94BC-55E11960D128}" name="Colonne14759"/>
    <tableColumn id="14801" xr3:uid="{85BC5DAA-101F-4651-A200-64912055A99B}" name="Colonne14760"/>
    <tableColumn id="14802" xr3:uid="{B17C36E6-250B-4775-BE3C-24039610E9A4}" name="Colonne14761"/>
    <tableColumn id="14803" xr3:uid="{1640922B-D80B-4295-8C92-872E36C87AC7}" name="Colonne14762"/>
    <tableColumn id="14804" xr3:uid="{5814440D-75DE-4418-881E-DFB4198C5468}" name="Colonne14763"/>
    <tableColumn id="14805" xr3:uid="{C10CFF9A-BE77-4083-ADEF-2073095CBE9D}" name="Colonne14764"/>
    <tableColumn id="14806" xr3:uid="{E8021010-AC65-42BA-83AA-1DFD932A626D}" name="Colonne14765"/>
    <tableColumn id="14807" xr3:uid="{9D06D07A-1DA1-4335-A3AF-F2A342D2F137}" name="Colonne14766"/>
    <tableColumn id="14808" xr3:uid="{7C0BA23D-B403-4F52-B251-C36D66CAAA68}" name="Colonne14767"/>
    <tableColumn id="14809" xr3:uid="{90D27C10-F3B2-44C2-99D1-14A81288C488}" name="Colonne14768"/>
    <tableColumn id="14810" xr3:uid="{0694BB93-5DD5-4A01-9B7B-BB6F7B857877}" name="Colonne14769"/>
    <tableColumn id="14811" xr3:uid="{8A4B8BB9-DA04-4AC0-B53D-DB517D1988BF}" name="Colonne14770"/>
    <tableColumn id="14812" xr3:uid="{D1A99BC1-431E-4820-90C3-04CBAFC95DEE}" name="Colonne14771"/>
    <tableColumn id="14813" xr3:uid="{03C8E831-0662-4826-94BD-A4FA65C7FDF4}" name="Colonne14772"/>
    <tableColumn id="14814" xr3:uid="{40F6CE18-5821-445D-BD63-636CB7B971AD}" name="Colonne14773"/>
    <tableColumn id="14815" xr3:uid="{47BAE362-0700-47B7-8B8F-D20234EA2477}" name="Colonne14774"/>
    <tableColumn id="14816" xr3:uid="{5B3399AA-4FE3-4F8C-90E1-81B066C67674}" name="Colonne14775"/>
    <tableColumn id="14817" xr3:uid="{EC958627-C125-4547-BFD7-EB9E29740933}" name="Colonne14776"/>
    <tableColumn id="14818" xr3:uid="{4221E644-1FFA-4D9F-BBA2-9B3B683680B0}" name="Colonne14777"/>
    <tableColumn id="14819" xr3:uid="{FC6BA4E7-C2B1-4930-9687-BAFCF66A0D28}" name="Colonne14778"/>
    <tableColumn id="14820" xr3:uid="{D4820CA9-5174-4DFE-8D62-43B583916F5E}" name="Colonne14779"/>
    <tableColumn id="14821" xr3:uid="{25AC2F7B-D16A-4639-AD82-8FEBD7A443AB}" name="Colonne14780"/>
    <tableColumn id="14822" xr3:uid="{AE80924C-4840-407F-9108-0C0739A2BB95}" name="Colonne14781"/>
    <tableColumn id="14823" xr3:uid="{3E84C12B-1179-4CF4-A932-03BF5D74A961}" name="Colonne14782"/>
    <tableColumn id="14824" xr3:uid="{2DC08A35-C2D7-423C-8933-B8ED9E9E9FAC}" name="Colonne14783"/>
    <tableColumn id="14825" xr3:uid="{DCF052AA-70B3-4AD7-ACCD-2F96730BEDFA}" name="Colonne14784"/>
    <tableColumn id="14826" xr3:uid="{72F2EAF3-7790-4C4D-9E10-EA1EA036E9F7}" name="Colonne14785"/>
    <tableColumn id="14827" xr3:uid="{26E68B9E-A36F-457B-B85E-4BE7370B0409}" name="Colonne14786"/>
    <tableColumn id="14828" xr3:uid="{8D042E83-F67C-45A0-8A5E-576E54EE69D5}" name="Colonne14787"/>
    <tableColumn id="14829" xr3:uid="{597F142B-EBCC-40C9-923B-3925EF9330EE}" name="Colonne14788"/>
    <tableColumn id="14830" xr3:uid="{D6B7D765-4E9F-4C02-90C9-2CF9E3C7663D}" name="Colonne14789"/>
    <tableColumn id="14831" xr3:uid="{BE75F259-D073-41D8-8EBD-9DD48E16970B}" name="Colonne14790"/>
    <tableColumn id="14832" xr3:uid="{9E977A8E-4487-4686-8E67-F9468D0B20AC}" name="Colonne14791"/>
    <tableColumn id="14833" xr3:uid="{267987F6-D9B0-40B9-B60F-6F3E220590FA}" name="Colonne14792"/>
    <tableColumn id="14834" xr3:uid="{5D9DBA9B-E61F-4FBC-98AE-D98F847CD898}" name="Colonne14793"/>
    <tableColumn id="14835" xr3:uid="{30ED58F8-57A3-46E5-B595-05E1E6232D66}" name="Colonne14794"/>
    <tableColumn id="14836" xr3:uid="{D2B0D51A-04D1-48D3-8349-0257F9C867FF}" name="Colonne14795"/>
    <tableColumn id="14837" xr3:uid="{6E73668C-0478-4A82-B785-4532AC02E1F1}" name="Colonne14796"/>
    <tableColumn id="14838" xr3:uid="{52B28C9D-4B81-4B76-B1B9-BC6096BD8EE5}" name="Colonne14797"/>
    <tableColumn id="14839" xr3:uid="{E9B90A1A-F3D1-40E5-8033-72DD32EC1D62}" name="Colonne14798"/>
    <tableColumn id="14840" xr3:uid="{3E5D7EA4-9DDB-41F1-95AC-4442BA83386A}" name="Colonne14799"/>
    <tableColumn id="14841" xr3:uid="{744924C4-27CD-4774-AC52-D684C212BAB1}" name="Colonne14800"/>
    <tableColumn id="14842" xr3:uid="{4CD16AD9-A4D6-4577-B671-76511FE249CE}" name="Colonne14801"/>
    <tableColumn id="14843" xr3:uid="{491312E1-5880-4E7D-848E-0F5B0EE637FB}" name="Colonne14802"/>
    <tableColumn id="14844" xr3:uid="{B4FBDAF6-27C2-4565-9025-E92E5BF6156D}" name="Colonne14803"/>
    <tableColumn id="14845" xr3:uid="{17D2D8E1-9864-4B21-BFE8-A2FFE477D00D}" name="Colonne14804"/>
    <tableColumn id="14846" xr3:uid="{A08CD234-9041-4CCA-AB2C-C6FCCAF10F46}" name="Colonne14805"/>
    <tableColumn id="14847" xr3:uid="{668AC1B1-BC60-4AAA-B320-5D5E719E226A}" name="Colonne14806"/>
    <tableColumn id="14848" xr3:uid="{B84F6F90-719B-4A11-882C-FBA0761F35E6}" name="Colonne14807"/>
    <tableColumn id="14849" xr3:uid="{9CA8F2A8-1431-4FB2-B523-F5830689B631}" name="Colonne14808"/>
    <tableColumn id="14850" xr3:uid="{0F1C0A7C-7792-4331-A933-49BE8C48392B}" name="Colonne14809"/>
    <tableColumn id="14851" xr3:uid="{1C63E244-2645-4245-A6C1-44BD5E987C80}" name="Colonne14810"/>
    <tableColumn id="14852" xr3:uid="{8C0A52AD-230E-42B2-8270-667145199DD0}" name="Colonne14811"/>
    <tableColumn id="14853" xr3:uid="{3BA91E84-45FA-4059-9A9B-BF3197E392B2}" name="Colonne14812"/>
    <tableColumn id="14854" xr3:uid="{DBEE1042-9613-49AE-A3CA-E8909C6A6426}" name="Colonne14813"/>
    <tableColumn id="14855" xr3:uid="{B5ACB82D-C89B-4AF4-8E85-CDA42665E7F3}" name="Colonne14814"/>
    <tableColumn id="14856" xr3:uid="{64A6A1F6-94C2-44DF-B35E-A30724CB44FF}" name="Colonne14815"/>
    <tableColumn id="14857" xr3:uid="{E98237BA-5863-4A65-A545-E20691E28FC8}" name="Colonne14816"/>
    <tableColumn id="14858" xr3:uid="{7DB3152B-D850-4659-B53B-E7EE20B64B51}" name="Colonne14817"/>
    <tableColumn id="14859" xr3:uid="{9133059B-A0B7-494D-8907-E36023808182}" name="Colonne14818"/>
    <tableColumn id="14860" xr3:uid="{8B8FA580-870F-437F-8939-67AF88FAA625}" name="Colonne14819"/>
    <tableColumn id="14861" xr3:uid="{78549FCD-0847-488D-A707-14D553D094DB}" name="Colonne14820"/>
    <tableColumn id="14862" xr3:uid="{64EFE08F-363D-4934-8523-03CEC9886C66}" name="Colonne14821"/>
    <tableColumn id="14863" xr3:uid="{2857490C-74BE-4FBF-881B-CD4F678A89F7}" name="Colonne14822"/>
    <tableColumn id="14864" xr3:uid="{2FD38F99-AAB8-4876-9BB0-16677014E666}" name="Colonne14823"/>
    <tableColumn id="14865" xr3:uid="{9A40B857-044D-47F8-A193-1EB0CB485422}" name="Colonne14824"/>
    <tableColumn id="14866" xr3:uid="{AD98C2A6-F2BF-44AC-9E5C-E5E67E735C9E}" name="Colonne14825"/>
    <tableColumn id="14867" xr3:uid="{C27570C9-24ED-461A-9111-F2CA233F540F}" name="Colonne14826"/>
    <tableColumn id="14868" xr3:uid="{71490F2E-413F-4E34-ADC3-8A0739D011C6}" name="Colonne14827"/>
    <tableColumn id="14869" xr3:uid="{805FA465-A695-45A9-9693-3287DE8F32D3}" name="Colonne14828"/>
    <tableColumn id="14870" xr3:uid="{5E1EFB5E-F5F9-49DC-850C-E3FB79390F3B}" name="Colonne14829"/>
    <tableColumn id="14871" xr3:uid="{E23B031B-C4A4-45F0-B7F3-9AE319469491}" name="Colonne14830"/>
    <tableColumn id="14872" xr3:uid="{C7A806EC-C59B-40F4-B297-5A4D5080537E}" name="Colonne14831"/>
    <tableColumn id="14873" xr3:uid="{5BEB2D3C-9DE7-4848-A8D7-8150F22E7AB8}" name="Colonne14832"/>
    <tableColumn id="14874" xr3:uid="{19CBDD70-2B42-4A8A-A479-96922F0CD8F8}" name="Colonne14833"/>
    <tableColumn id="14875" xr3:uid="{D1486700-A1F8-45AB-B60F-A265258BECD0}" name="Colonne14834"/>
    <tableColumn id="14876" xr3:uid="{53F7234B-5A03-4193-A2A8-EC97673BA2A2}" name="Colonne14835"/>
    <tableColumn id="14877" xr3:uid="{AC319D06-86FD-4178-BCFA-AD08DCCEEFD2}" name="Colonne14836"/>
    <tableColumn id="14878" xr3:uid="{AB502890-67BB-453F-BBA7-FFD1BCC13E89}" name="Colonne14837"/>
    <tableColumn id="14879" xr3:uid="{0EDE9114-EE89-400E-8CDE-9F9E07571386}" name="Colonne14838"/>
    <tableColumn id="14880" xr3:uid="{27893A51-7DE7-4689-ACDA-DFFCAFC61C76}" name="Colonne14839"/>
    <tableColumn id="14881" xr3:uid="{AA1C0577-0870-4206-9A7B-146F8ABEB9F9}" name="Colonne14840"/>
    <tableColumn id="14882" xr3:uid="{1A6D2B8E-ACA9-4E66-81A9-0FF366F5AC17}" name="Colonne14841"/>
    <tableColumn id="14883" xr3:uid="{98D8BB7C-1AA7-463D-9DF3-9C5A574A788D}" name="Colonne14842"/>
    <tableColumn id="14884" xr3:uid="{5F760838-D912-4170-BAB8-6C3A46ABE822}" name="Colonne14843"/>
    <tableColumn id="14885" xr3:uid="{45F19DA5-D57F-4B34-9261-170ECFEB906F}" name="Colonne14844"/>
    <tableColumn id="14886" xr3:uid="{5F51BF23-CCBB-4588-A492-47A5849540B2}" name="Colonne14845"/>
    <tableColumn id="14887" xr3:uid="{2CB9C474-A39A-42EC-A184-F0D933759B9B}" name="Colonne14846"/>
    <tableColumn id="14888" xr3:uid="{FF672E9B-CEFA-419B-B875-B5047ED4EEDA}" name="Colonne14847"/>
    <tableColumn id="14889" xr3:uid="{94E0C9AB-43E8-45BC-9042-BBB3F266642B}" name="Colonne14848"/>
    <tableColumn id="14890" xr3:uid="{171C0F8E-2DC4-4D53-B315-B463C45F117D}" name="Colonne14849"/>
    <tableColumn id="14891" xr3:uid="{4CDBE1A7-99DC-4772-991E-8A6B87E25151}" name="Colonne14850"/>
    <tableColumn id="14892" xr3:uid="{51A57BFE-4697-4904-91FA-CCF915E8EDD1}" name="Colonne14851"/>
    <tableColumn id="14893" xr3:uid="{2CBA6F46-0CDF-4631-B4F9-AEEED067C5F9}" name="Colonne14852"/>
    <tableColumn id="14894" xr3:uid="{1977A6D4-705E-46C0-A54D-42B0A9C0BA5D}" name="Colonne14853"/>
    <tableColumn id="14895" xr3:uid="{9290192F-0EA4-40A8-BAB9-D7D281CA2956}" name="Colonne14854"/>
    <tableColumn id="14896" xr3:uid="{BFB49BF2-835F-4498-9D14-79E281448B3A}" name="Colonne14855"/>
    <tableColumn id="14897" xr3:uid="{ECD2497A-CE6A-407C-A4FE-B5BFE213CF93}" name="Colonne14856"/>
    <tableColumn id="14898" xr3:uid="{31EB6EA7-9370-4444-B9A2-FAF80DE23CDE}" name="Colonne14857"/>
    <tableColumn id="14899" xr3:uid="{09669FB6-57BE-43CA-ABE1-4C6C618C760B}" name="Colonne14858"/>
    <tableColumn id="14900" xr3:uid="{70632D1F-B834-44C8-AC85-B26BFAF9CE99}" name="Colonne14859"/>
    <tableColumn id="14901" xr3:uid="{46EA8FAC-044C-4F3C-8407-D5190A50703B}" name="Colonne14860"/>
    <tableColumn id="14902" xr3:uid="{7E0DE504-82CF-4023-9867-303D84134E08}" name="Colonne14861"/>
    <tableColumn id="14903" xr3:uid="{79C0F912-B056-46C5-A3FB-B6AECCD77CBE}" name="Colonne14862"/>
    <tableColumn id="14904" xr3:uid="{64FA1783-C934-4A1D-A945-1CFF652AD944}" name="Colonne14863"/>
    <tableColumn id="14905" xr3:uid="{399BF84C-D923-4828-A954-C5C7768AC663}" name="Colonne14864"/>
    <tableColumn id="14906" xr3:uid="{ECCCF5B0-94DD-46D2-9F41-2CB7D050CBB9}" name="Colonne14865"/>
    <tableColumn id="14907" xr3:uid="{E233B0DA-BDA1-40B7-943A-A789C37FAFC4}" name="Colonne14866"/>
    <tableColumn id="14908" xr3:uid="{6A19C56D-3F61-493F-8DEA-908080EF971D}" name="Colonne14867"/>
    <tableColumn id="14909" xr3:uid="{6C39AC72-2B1D-4A0E-A8D3-11B1EA79A818}" name="Colonne14868"/>
    <tableColumn id="14910" xr3:uid="{A12D86E3-53E2-4C3E-A870-A0B7FC980467}" name="Colonne14869"/>
    <tableColumn id="14911" xr3:uid="{979D466B-8D21-4C73-B094-F555E7C4844E}" name="Colonne14870"/>
    <tableColumn id="14912" xr3:uid="{866DEBEA-3131-454D-8D01-EC358ED6AACB}" name="Colonne14871"/>
    <tableColumn id="14913" xr3:uid="{B28E0D87-74D0-402C-B129-491D3F0C93ED}" name="Colonne14872"/>
    <tableColumn id="14914" xr3:uid="{66204AA3-5F7C-41FD-8B3A-47A22776B81F}" name="Colonne14873"/>
    <tableColumn id="14915" xr3:uid="{4914F324-74AC-4784-B324-BB76007B89E4}" name="Colonne14874"/>
    <tableColumn id="14916" xr3:uid="{0EC6E355-1DDE-4B9B-88F2-2E5EF65D7C7C}" name="Colonne14875"/>
    <tableColumn id="14917" xr3:uid="{42CB0374-E43E-4524-803D-FFC0818AD543}" name="Colonne14876"/>
    <tableColumn id="14918" xr3:uid="{E592FC9E-0E6B-45D1-8686-76E5595DAFC6}" name="Colonne14877"/>
    <tableColumn id="14919" xr3:uid="{ADFBF32E-AEFB-4044-A3EE-EE76583D644F}" name="Colonne14878"/>
    <tableColumn id="14920" xr3:uid="{270BBCEA-5822-45F6-8D99-7DD904F95475}" name="Colonne14879"/>
    <tableColumn id="14921" xr3:uid="{6DB5E1AD-F8E4-439C-861D-11C92010B426}" name="Colonne14880"/>
    <tableColumn id="14922" xr3:uid="{C9D47788-70C2-4E1D-958B-3B2C493DC054}" name="Colonne14881"/>
    <tableColumn id="14923" xr3:uid="{EAFBD5B1-7C56-4760-8B24-E19BD9E5018A}" name="Colonne14882"/>
    <tableColumn id="14924" xr3:uid="{5396EF4F-A87C-4FB5-9F89-B1990E91F05E}" name="Colonne14883"/>
    <tableColumn id="14925" xr3:uid="{382BA9E5-035C-460C-8A12-D1E31DA9FD10}" name="Colonne14884"/>
    <tableColumn id="14926" xr3:uid="{8ABCD390-C9C0-400E-908F-7A56298E7AD2}" name="Colonne14885"/>
    <tableColumn id="14927" xr3:uid="{9EE5B920-D93D-4483-8C9D-1DBC978BCE79}" name="Colonne14886"/>
    <tableColumn id="14928" xr3:uid="{192D90E8-797F-4C9B-BB7F-C00764DD01DB}" name="Colonne14887"/>
    <tableColumn id="14929" xr3:uid="{88737FA2-274F-41F1-ABF2-B4CF3E83AB81}" name="Colonne14888"/>
    <tableColumn id="14930" xr3:uid="{CE487F9F-B412-4E95-9D30-C318BB7E42CA}" name="Colonne14889"/>
    <tableColumn id="14931" xr3:uid="{DC17C64E-F33E-4A4F-BF2D-5F902D5273A1}" name="Colonne14890"/>
    <tableColumn id="14932" xr3:uid="{9687BED3-70A8-4049-8792-958AB68FA3AD}" name="Colonne14891"/>
    <tableColumn id="14933" xr3:uid="{091F6C3E-9FB8-4D6B-A05F-3CF17C38ABCE}" name="Colonne14892"/>
    <tableColumn id="14934" xr3:uid="{F0D7AA87-AB93-4D84-9AD7-98903FFDFD25}" name="Colonne14893"/>
    <tableColumn id="14935" xr3:uid="{2BACD6AC-3C02-4836-9BFF-34C2E3CC14E5}" name="Colonne14894"/>
    <tableColumn id="14936" xr3:uid="{686F9766-D2B3-484B-95EE-17537D073111}" name="Colonne14895"/>
    <tableColumn id="14937" xr3:uid="{B31F70CE-9386-4CA1-9689-EB9BB183D885}" name="Colonne14896"/>
    <tableColumn id="14938" xr3:uid="{FD5555D5-7FAE-42DE-964A-6036780718D9}" name="Colonne14897"/>
    <tableColumn id="14939" xr3:uid="{86A76A6C-EC2D-46E7-81E8-C898FDC9B66F}" name="Colonne14898"/>
    <tableColumn id="14940" xr3:uid="{F0BCC38B-2755-48BE-A21F-BA2CDA684FAF}" name="Colonne14899"/>
    <tableColumn id="14941" xr3:uid="{51C72534-4F2B-45BB-8929-903CFAF1DD2F}" name="Colonne14900"/>
    <tableColumn id="14942" xr3:uid="{E30BBE87-149D-4457-A14C-C064A954F22D}" name="Colonne14901"/>
    <tableColumn id="14943" xr3:uid="{523FAE0B-AC33-40EC-98A0-B29F3A650AF8}" name="Colonne14902"/>
    <tableColumn id="14944" xr3:uid="{47F09F41-2451-4F00-AD6B-B334ADF1C148}" name="Colonne14903"/>
    <tableColumn id="14945" xr3:uid="{09FF495F-2642-40A4-81C5-A969AE6BDE62}" name="Colonne14904"/>
    <tableColumn id="14946" xr3:uid="{34084C07-6BA1-41FF-91BD-F414CC528D17}" name="Colonne14905"/>
    <tableColumn id="14947" xr3:uid="{F774AF44-B404-4DD3-A38C-D29AB46F75B9}" name="Colonne14906"/>
    <tableColumn id="14948" xr3:uid="{D0E7EBB7-3F12-456F-8201-F7EFAA2A7B6C}" name="Colonne14907"/>
    <tableColumn id="14949" xr3:uid="{73D0497F-5063-4137-BF48-0313D91E5BF1}" name="Colonne14908"/>
    <tableColumn id="14950" xr3:uid="{1CC1D9EE-D46F-44EB-A961-3D019EEDF951}" name="Colonne14909"/>
    <tableColumn id="14951" xr3:uid="{5A60C569-CBE1-49E6-895C-2926C8957608}" name="Colonne14910"/>
    <tableColumn id="14952" xr3:uid="{E7CFD8F6-039A-495E-BC23-CEC18BF288BF}" name="Colonne14911"/>
    <tableColumn id="14953" xr3:uid="{04BE8AAF-B4A8-4785-B020-7393001B644A}" name="Colonne14912"/>
    <tableColumn id="14954" xr3:uid="{23E0A539-90ED-4BE9-9204-4D7A56CB6329}" name="Colonne14913"/>
    <tableColumn id="14955" xr3:uid="{C4D21BE0-F815-49D3-AABF-CD368A49DB3C}" name="Colonne14914"/>
    <tableColumn id="14956" xr3:uid="{89E56AC7-D0D2-42E4-B3BE-853A3B9C97A6}" name="Colonne14915"/>
    <tableColumn id="14957" xr3:uid="{D6645FF2-9565-4061-A695-5F5944D0AB73}" name="Colonne14916"/>
    <tableColumn id="14958" xr3:uid="{55BF5F13-9B5F-41F5-B705-7DE6C495491A}" name="Colonne14917"/>
    <tableColumn id="14959" xr3:uid="{415B59ED-2806-4A6F-A3A0-BE4EDFB8235C}" name="Colonne14918"/>
    <tableColumn id="14960" xr3:uid="{40224DF7-375C-4BDE-8811-DF9EE7B91AEE}" name="Colonne14919"/>
    <tableColumn id="14961" xr3:uid="{413B4BEC-3247-4DCC-B8A6-3C7A0E363DF7}" name="Colonne14920"/>
    <tableColumn id="14962" xr3:uid="{49F2125B-B3FE-4936-AB9D-46ED86D4C581}" name="Colonne14921"/>
    <tableColumn id="14963" xr3:uid="{4EB37078-27F0-4FDF-8079-01810AAD5001}" name="Colonne14922"/>
    <tableColumn id="14964" xr3:uid="{404DA7B6-6508-4C69-9940-93A7DDBD4F86}" name="Colonne14923"/>
    <tableColumn id="14965" xr3:uid="{E7FAD40F-C613-42FF-9D21-2AC23C4B1DD4}" name="Colonne14924"/>
    <tableColumn id="14966" xr3:uid="{A81AAFEA-E5FB-4B2F-ABDD-DF254E29038F}" name="Colonne14925"/>
    <tableColumn id="14967" xr3:uid="{9EFDEDE2-AE79-4E3A-85FF-30058F187C25}" name="Colonne14926"/>
    <tableColumn id="14968" xr3:uid="{2D6BE4DE-34DF-4878-BB37-79076A891661}" name="Colonne14927"/>
    <tableColumn id="14969" xr3:uid="{24F14231-B5EC-4B2E-9D59-25B60B71CA02}" name="Colonne14928"/>
    <tableColumn id="14970" xr3:uid="{8D7C6CC2-4CA7-43C2-9D78-6D9E07B79450}" name="Colonne14929"/>
    <tableColumn id="14971" xr3:uid="{7639F124-12BE-4738-900B-5CD11F978EDF}" name="Colonne14930"/>
    <tableColumn id="14972" xr3:uid="{25FD1785-650F-42FC-BF2A-A672F8F1EDF8}" name="Colonne14931"/>
    <tableColumn id="14973" xr3:uid="{30B9D4DC-D1FA-4BA5-863F-ECD1A5F482AF}" name="Colonne14932"/>
    <tableColumn id="14974" xr3:uid="{2B9B4A42-A8ED-4248-960E-68150430B049}" name="Colonne14933"/>
    <tableColumn id="14975" xr3:uid="{0B8A2AC6-7E6E-49DD-B749-E961C1644C5C}" name="Colonne14934"/>
    <tableColumn id="14976" xr3:uid="{1FBD7FC2-658A-4172-A1BF-F3873800285F}" name="Colonne14935"/>
    <tableColumn id="14977" xr3:uid="{B36DD253-6511-4143-B354-D0D2915D948A}" name="Colonne14936"/>
    <tableColumn id="14978" xr3:uid="{7DF9DDF0-3DCD-4F23-8B6E-602B1E9C5292}" name="Colonne14937"/>
    <tableColumn id="14979" xr3:uid="{C4A079A5-42E5-479D-83DB-95410F324FFA}" name="Colonne14938"/>
    <tableColumn id="14980" xr3:uid="{3C78BB5C-AB1B-4871-825F-8994E1998057}" name="Colonne14939"/>
    <tableColumn id="14981" xr3:uid="{DB050C2A-3D8B-461E-B209-C8401A808701}" name="Colonne14940"/>
    <tableColumn id="14982" xr3:uid="{177856E3-BE7E-4412-8093-A37C7DB85EF4}" name="Colonne14941"/>
    <tableColumn id="14983" xr3:uid="{9691408B-2B76-483F-9D32-466463EAA670}" name="Colonne14942"/>
    <tableColumn id="14984" xr3:uid="{410318C1-8C62-40F1-ACE5-04CD06EA496E}" name="Colonne14943"/>
    <tableColumn id="14985" xr3:uid="{25EEF2EE-63E4-456C-88F2-99C620B902B5}" name="Colonne14944"/>
    <tableColumn id="14986" xr3:uid="{F8768D74-06C3-49EC-8803-4E2E002E2813}" name="Colonne14945"/>
    <tableColumn id="14987" xr3:uid="{FAD7C6D9-F3A9-44A2-ACFE-074D63816199}" name="Colonne14946"/>
    <tableColumn id="14988" xr3:uid="{2D4341EB-96CD-4F37-95CB-BE00DA2808C2}" name="Colonne14947"/>
    <tableColumn id="14989" xr3:uid="{B63C46F1-0D8E-4482-BC36-FB127AADF660}" name="Colonne14948"/>
    <tableColumn id="14990" xr3:uid="{39A42D1F-6EF0-4644-8BCD-74502F13B054}" name="Colonne14949"/>
    <tableColumn id="14991" xr3:uid="{40206A63-F034-4DB6-8B35-A28EE24724CF}" name="Colonne14950"/>
    <tableColumn id="14992" xr3:uid="{1C78779F-E1E9-42F6-B354-158B8F9CC25E}" name="Colonne14951"/>
    <tableColumn id="14993" xr3:uid="{92AE1F0B-1F49-4AC0-94B9-604FDD94FCE9}" name="Colonne14952"/>
    <tableColumn id="14994" xr3:uid="{58B911DD-A351-4A7C-BE25-73367803ECDF}" name="Colonne14953"/>
    <tableColumn id="14995" xr3:uid="{A1FCCBB3-3101-49EF-BD0E-EA5FD3040D17}" name="Colonne14954"/>
    <tableColumn id="14996" xr3:uid="{046DBECD-9559-4236-B197-DC402C476541}" name="Colonne14955"/>
    <tableColumn id="14997" xr3:uid="{8A6A79D9-4DA1-4365-8C6C-F45574A3F0CB}" name="Colonne14956"/>
    <tableColumn id="14998" xr3:uid="{002E61DB-7B8B-472D-9476-0707C425C610}" name="Colonne14957"/>
    <tableColumn id="14999" xr3:uid="{6971505E-159F-4876-9BD9-4DE94FE735F8}" name="Colonne14958"/>
    <tableColumn id="15000" xr3:uid="{C5C62D5B-8297-4681-A887-F8ED47EAC975}" name="Colonne14959"/>
    <tableColumn id="15001" xr3:uid="{D63585A3-9272-4420-8DBE-46E5F815363E}" name="Colonne14960"/>
    <tableColumn id="15002" xr3:uid="{04570CF7-188C-4355-892B-AE0066A60160}" name="Colonne14961"/>
    <tableColumn id="15003" xr3:uid="{9B5729D9-AC9B-46C1-8B54-0E105020FEE1}" name="Colonne14962"/>
    <tableColumn id="15004" xr3:uid="{9EFC96D8-F1B7-4059-9724-F4B3006704D4}" name="Colonne14963"/>
    <tableColumn id="15005" xr3:uid="{D0ED2DD6-5E03-4385-997B-8D8D3C7E56B3}" name="Colonne14964"/>
    <tableColumn id="15006" xr3:uid="{E413AD30-8809-4162-B8C5-C9DDB8D749F8}" name="Colonne14965"/>
    <tableColumn id="15007" xr3:uid="{E693B771-0D7D-43BC-B6B1-BBD331FCA278}" name="Colonne14966"/>
    <tableColumn id="15008" xr3:uid="{C96E04E4-5D7D-4681-BECE-519F750A6341}" name="Colonne14967"/>
    <tableColumn id="15009" xr3:uid="{307C5E55-4526-40DF-85A4-0E2B82E31031}" name="Colonne14968"/>
    <tableColumn id="15010" xr3:uid="{FD3EA4B5-9770-4426-8ED6-DDB4532FDA1D}" name="Colonne14969"/>
    <tableColumn id="15011" xr3:uid="{1A08971B-657E-4BFD-BAB8-53E38E256A25}" name="Colonne14970"/>
    <tableColumn id="15012" xr3:uid="{CA0A90CF-8E96-4BBC-B43C-55EB196BB63F}" name="Colonne14971"/>
    <tableColumn id="15013" xr3:uid="{E679E9D6-3ED3-4D9B-95A6-9B42D2F5C183}" name="Colonne14972"/>
    <tableColumn id="15014" xr3:uid="{D177B357-BAF9-482C-A909-F72E5FF4BD56}" name="Colonne14973"/>
    <tableColumn id="15015" xr3:uid="{E721000C-5E7E-4A67-9F2D-C3263C850C0F}" name="Colonne14974"/>
    <tableColumn id="15016" xr3:uid="{84EB46B7-7CDD-4439-9C84-EAA272AE1E77}" name="Colonne14975"/>
    <tableColumn id="15017" xr3:uid="{A43AB226-AC20-410B-B9A4-7A198A06570E}" name="Colonne14976"/>
    <tableColumn id="15018" xr3:uid="{A4F51A13-E6C2-4C68-8387-F682D99D3B20}" name="Colonne14977"/>
    <tableColumn id="15019" xr3:uid="{AB98DB3C-3A69-47C9-BE85-908C9413B151}" name="Colonne14978"/>
    <tableColumn id="15020" xr3:uid="{633F6D0C-804C-4B0A-9992-29ED0C54C562}" name="Colonne14979"/>
    <tableColumn id="15021" xr3:uid="{7F3BF2D1-A75A-4AB0-90C8-4AC89F0904A5}" name="Colonne14980"/>
    <tableColumn id="15022" xr3:uid="{4D81625F-E983-4002-B8DC-06644258D4F5}" name="Colonne14981"/>
    <tableColumn id="15023" xr3:uid="{857115C4-5808-4567-892B-ADAAAD4A9225}" name="Colonne14982"/>
    <tableColumn id="15024" xr3:uid="{94B551DA-B0D1-4136-B1F2-4333113848F9}" name="Colonne14983"/>
    <tableColumn id="15025" xr3:uid="{684EB975-0DAF-4D6A-B8EF-AE40C7759600}" name="Colonne14984"/>
    <tableColumn id="15026" xr3:uid="{434D7447-1234-4200-B372-E9371DC8C109}" name="Colonne14985"/>
    <tableColumn id="15027" xr3:uid="{3D6C7BDC-9F4C-416A-8B86-8C82386D594C}" name="Colonne14986"/>
    <tableColumn id="15028" xr3:uid="{35D320CE-BD89-4271-8198-4CEA57675626}" name="Colonne14987"/>
    <tableColumn id="15029" xr3:uid="{81AA6191-801B-4345-93FD-98BB9DB443F4}" name="Colonne14988"/>
    <tableColumn id="15030" xr3:uid="{F102FDC8-BDA1-4502-9A48-78790AEDA2E8}" name="Colonne14989"/>
    <tableColumn id="15031" xr3:uid="{27E0A6C9-0950-43E9-A99F-70CF2A524157}" name="Colonne14990"/>
    <tableColumn id="15032" xr3:uid="{90737923-3B6B-4339-95CD-F99BEB29421C}" name="Colonne14991"/>
    <tableColumn id="15033" xr3:uid="{6C244F75-015C-42DC-8713-2A2548D29AB8}" name="Colonne14992"/>
    <tableColumn id="15034" xr3:uid="{88E623B6-3029-43F7-BBB2-714142361A06}" name="Colonne14993"/>
    <tableColumn id="15035" xr3:uid="{0060A0DC-7C40-4CF3-8408-8D46B5566AB7}" name="Colonne14994"/>
    <tableColumn id="15036" xr3:uid="{949C503A-F6D2-4CFB-A206-93325E2DA37C}" name="Colonne14995"/>
    <tableColumn id="15037" xr3:uid="{3A254C99-F2F7-4894-94AB-A3F3668EED27}" name="Colonne14996"/>
    <tableColumn id="15038" xr3:uid="{BE0E741E-0164-4953-A575-9A13266656F6}" name="Colonne14997"/>
    <tableColumn id="15039" xr3:uid="{5114135A-9966-4F2F-96F1-2F7619C5C929}" name="Colonne14998"/>
    <tableColumn id="15040" xr3:uid="{72C8F84B-FFAD-4808-A487-5220E3ED3ED2}" name="Colonne14999"/>
    <tableColumn id="15041" xr3:uid="{CD454790-03B6-4A4A-A572-B820E5B031A0}" name="Colonne15000"/>
    <tableColumn id="15042" xr3:uid="{CA4311E0-4B94-42FF-B731-243E92E63A68}" name="Colonne15001"/>
    <tableColumn id="15043" xr3:uid="{8009704A-80FF-447E-98FA-4C10D5080A4C}" name="Colonne15002"/>
    <tableColumn id="15044" xr3:uid="{C327C9B5-3BCB-4AD5-9E0F-4393BA42E77A}" name="Colonne15003"/>
    <tableColumn id="15045" xr3:uid="{357D0B0C-4FA2-4AD3-8476-5CDAAAB01332}" name="Colonne15004"/>
    <tableColumn id="15046" xr3:uid="{CC5B23D3-BC68-4D00-BDD9-9B819DD21D8A}" name="Colonne15005"/>
    <tableColumn id="15047" xr3:uid="{ED3A695A-09BE-43E5-9420-4072AAE433D1}" name="Colonne15006"/>
    <tableColumn id="15048" xr3:uid="{C801AAB3-A4B3-45EB-800C-7E910459849B}" name="Colonne15007"/>
    <tableColumn id="15049" xr3:uid="{D839DF4E-DB65-4B22-BF58-60B8AB979BE4}" name="Colonne15008"/>
    <tableColumn id="15050" xr3:uid="{603B7CEC-667E-42D8-996A-7E9155FB9667}" name="Colonne15009"/>
    <tableColumn id="15051" xr3:uid="{AC616C89-960D-4B52-A167-A8431FD84C49}" name="Colonne15010"/>
    <tableColumn id="15052" xr3:uid="{EC5B90DA-FE14-45D3-94C1-E0326DA51A8C}" name="Colonne15011"/>
    <tableColumn id="15053" xr3:uid="{0B25C53E-4C40-4D21-832B-458E410D8AE5}" name="Colonne15012"/>
    <tableColumn id="15054" xr3:uid="{5683F0FA-71DA-4C06-8277-2171DD034B89}" name="Colonne15013"/>
    <tableColumn id="15055" xr3:uid="{2D7CE710-5EDD-4C2F-AD1F-C62B96ECA241}" name="Colonne15014"/>
    <tableColumn id="15056" xr3:uid="{BE6247E4-2DF3-472A-9FE8-74F32C413052}" name="Colonne15015"/>
    <tableColumn id="15057" xr3:uid="{300102EF-B825-4B7B-92D2-F0CC1D5C271F}" name="Colonne15016"/>
    <tableColumn id="15058" xr3:uid="{9F7EDF59-4CD0-4134-98F0-1929D26D0476}" name="Colonne15017"/>
    <tableColumn id="15059" xr3:uid="{1FD3940F-46AF-43D2-872D-23E029EF0849}" name="Colonne15018"/>
    <tableColumn id="15060" xr3:uid="{CDE48AF1-1696-453F-B8F6-0A098EB607A7}" name="Colonne15019"/>
    <tableColumn id="15061" xr3:uid="{99372D4B-D267-4D48-B4BE-0849D8861887}" name="Colonne15020"/>
    <tableColumn id="15062" xr3:uid="{34B0A8B9-5EB2-4866-8BF3-3FC94188E17F}" name="Colonne15021"/>
    <tableColumn id="15063" xr3:uid="{18D38973-09B0-42AE-8A85-48E7EE0B336F}" name="Colonne15022"/>
    <tableColumn id="15064" xr3:uid="{12692D81-26BD-422C-A5DA-BA3CFC2D9A03}" name="Colonne15023"/>
    <tableColumn id="15065" xr3:uid="{FAF6DD92-05FC-42E7-92DF-DA77157E4B91}" name="Colonne15024"/>
    <tableColumn id="15066" xr3:uid="{3674104E-9D65-45B4-B9A2-CB7727205E73}" name="Colonne15025"/>
    <tableColumn id="15067" xr3:uid="{957E857A-3850-4152-93C5-2B3DCDD18EDB}" name="Colonne15026"/>
    <tableColumn id="15068" xr3:uid="{993301D0-AC81-4A88-8AD4-B8FB517D53D6}" name="Colonne15027"/>
    <tableColumn id="15069" xr3:uid="{3C436160-3E73-4FE6-9DB6-1664AFA99494}" name="Colonne15028"/>
    <tableColumn id="15070" xr3:uid="{B1DAF4DA-574D-459D-9498-EAEA0779F87D}" name="Colonne15029"/>
    <tableColumn id="15071" xr3:uid="{DA7408C6-AB4C-4801-9BC9-0EF9838D3FDD}" name="Colonne15030"/>
    <tableColumn id="15072" xr3:uid="{14F440BC-DFCE-4DBB-94C7-22873E283655}" name="Colonne15031"/>
    <tableColumn id="15073" xr3:uid="{EEE61602-0304-4BED-B8ED-A4E8D277D4DA}" name="Colonne15032"/>
    <tableColumn id="15074" xr3:uid="{4F807C89-80E2-4DB5-A112-ECD76847B98E}" name="Colonne15033"/>
    <tableColumn id="15075" xr3:uid="{B507C023-0DEC-40A1-AE35-D90927D92D9E}" name="Colonne15034"/>
    <tableColumn id="15076" xr3:uid="{0ED82666-2A7B-47EB-9E1C-30021FCA53F5}" name="Colonne15035"/>
    <tableColumn id="15077" xr3:uid="{9F4F4D5B-4A3B-46C2-B1EC-1E96ACA70845}" name="Colonne15036"/>
    <tableColumn id="15078" xr3:uid="{405A1E6E-BE12-4385-B249-13B5CBAF4C94}" name="Colonne15037"/>
    <tableColumn id="15079" xr3:uid="{5C2716AE-8611-4799-845B-682FB66A8BE1}" name="Colonne15038"/>
    <tableColumn id="15080" xr3:uid="{EA13C843-F043-4F1B-B82E-665789A9C2E6}" name="Colonne15039"/>
    <tableColumn id="15081" xr3:uid="{247C7001-87FE-4F07-B263-86438302676B}" name="Colonne15040"/>
    <tableColumn id="15082" xr3:uid="{6C7A0F91-DBC4-45A3-9D19-15DA6259096B}" name="Colonne15041"/>
    <tableColumn id="15083" xr3:uid="{51A3FBD4-AEE1-4077-A633-8FFEC648619E}" name="Colonne15042"/>
    <tableColumn id="15084" xr3:uid="{D848CDF1-5F06-43E7-A4F3-5D300B378658}" name="Colonne15043"/>
    <tableColumn id="15085" xr3:uid="{AF4F90EF-42D3-4537-AB7F-E6C1B337024C}" name="Colonne15044"/>
    <tableColumn id="15086" xr3:uid="{55223204-FE35-491E-BC3D-EAE97A536F01}" name="Colonne15045"/>
    <tableColumn id="15087" xr3:uid="{EDF55D4D-7ADD-45BF-8E7E-9BA3A9152229}" name="Colonne15046"/>
    <tableColumn id="15088" xr3:uid="{3663A400-0A0B-4726-97BA-497308093070}" name="Colonne15047"/>
    <tableColumn id="15089" xr3:uid="{5DCD9955-FDB0-4E43-A4AB-ABFF04B14AC8}" name="Colonne15048"/>
    <tableColumn id="15090" xr3:uid="{10BA8A52-44A3-4101-8B5A-BBA8E7E07B06}" name="Colonne15049"/>
    <tableColumn id="15091" xr3:uid="{D0DD497A-B4AB-42E7-A103-385B280DC658}" name="Colonne15050"/>
    <tableColumn id="15092" xr3:uid="{35852597-3CEF-4343-BC6A-DD234107FD6C}" name="Colonne15051"/>
    <tableColumn id="15093" xr3:uid="{0FF77A91-F1F8-413D-83FC-D531F295935C}" name="Colonne15052"/>
    <tableColumn id="15094" xr3:uid="{812BA0CA-CBB8-469E-8FEE-BF9EFFEAC031}" name="Colonne15053"/>
    <tableColumn id="15095" xr3:uid="{26A45650-01EE-4B8F-A9A3-605A225D1BFC}" name="Colonne15054"/>
    <tableColumn id="15096" xr3:uid="{A0DCD97A-55E5-4FE7-9178-A1917CE8D639}" name="Colonne15055"/>
    <tableColumn id="15097" xr3:uid="{806DC375-6764-4E4E-A854-C3C2E7E8153A}" name="Colonne15056"/>
    <tableColumn id="15098" xr3:uid="{1329781E-CC82-4D49-8F88-BD0A89A89D6D}" name="Colonne15057"/>
    <tableColumn id="15099" xr3:uid="{481BC648-D268-4D48-93EC-35A9A74C75E7}" name="Colonne15058"/>
    <tableColumn id="15100" xr3:uid="{01B22DB4-F766-48C0-8E98-0035960A4854}" name="Colonne15059"/>
    <tableColumn id="15101" xr3:uid="{DB6FBAE3-B9D7-4CC8-86A5-7616C036CAB7}" name="Colonne15060"/>
    <tableColumn id="15102" xr3:uid="{D5FE0AE4-C649-42B8-8F77-FB1411935C5A}" name="Colonne15061"/>
    <tableColumn id="15103" xr3:uid="{06887F2A-7C21-48D7-A55F-EB2D308A8242}" name="Colonne15062"/>
    <tableColumn id="15104" xr3:uid="{862977D6-C834-40BB-A1AA-F2592B7DEAC6}" name="Colonne15063"/>
    <tableColumn id="15105" xr3:uid="{570969EB-B8A4-4262-BECB-2458AD9D0191}" name="Colonne15064"/>
    <tableColumn id="15106" xr3:uid="{71EAF9E9-00FF-4664-8ED7-6B54287334A2}" name="Colonne15065"/>
    <tableColumn id="15107" xr3:uid="{BA0BAFE1-4CD8-4162-81F6-2AFBAC8CEE98}" name="Colonne15066"/>
    <tableColumn id="15108" xr3:uid="{AD2CAE02-550B-489A-8C2F-E143B02C44C0}" name="Colonne15067"/>
    <tableColumn id="15109" xr3:uid="{E05DF5A7-5B85-4FA1-A6DD-38E9E3AB6A9C}" name="Colonne15068"/>
    <tableColumn id="15110" xr3:uid="{5BCFE335-E893-49E5-BD4F-3C9D8A090488}" name="Colonne15069"/>
    <tableColumn id="15111" xr3:uid="{DDAEF3B3-81BA-4679-81BF-5EDDF034FD9A}" name="Colonne15070"/>
    <tableColumn id="15112" xr3:uid="{7BBF2B11-2E74-4327-8A96-56F97F2D8252}" name="Colonne15071"/>
    <tableColumn id="15113" xr3:uid="{71DC461B-96FA-46FF-9A03-16C2E366F7AF}" name="Colonne15072"/>
    <tableColumn id="15114" xr3:uid="{C12AFBE6-7895-454E-BD66-3F370E24C927}" name="Colonne15073"/>
    <tableColumn id="15115" xr3:uid="{F36E9415-922D-4215-9B42-81DF5F2B1BC7}" name="Colonne15074"/>
    <tableColumn id="15116" xr3:uid="{B7783998-7DD8-45EE-AF15-001F2E458D2B}" name="Colonne15075"/>
    <tableColumn id="15117" xr3:uid="{C5C1EB81-2F9B-4D55-8F7A-2CFD4045B244}" name="Colonne15076"/>
    <tableColumn id="15118" xr3:uid="{1EA23456-3C0E-4D89-ACDA-A9B5D85F0AED}" name="Colonne15077"/>
    <tableColumn id="15119" xr3:uid="{7627288D-A557-4E42-B35B-5CCA47FB9C59}" name="Colonne15078"/>
    <tableColumn id="15120" xr3:uid="{4113DCB9-EA1E-468F-9423-87851F97E4D6}" name="Colonne15079"/>
    <tableColumn id="15121" xr3:uid="{0F5A8FC3-135B-4029-96D3-D7CD0D6F08CF}" name="Colonne15080"/>
    <tableColumn id="15122" xr3:uid="{A94AC6E8-5EEA-4750-8C02-3A3FC1CE8F19}" name="Colonne15081"/>
    <tableColumn id="15123" xr3:uid="{F8C95F60-7903-46C1-B721-88AD7876F97F}" name="Colonne15082"/>
    <tableColumn id="15124" xr3:uid="{7FB0597F-878B-465A-AAB0-9C110A37BDD4}" name="Colonne15083"/>
    <tableColumn id="15125" xr3:uid="{85D8FB28-54FA-459B-BB39-2577349BCF4E}" name="Colonne15084"/>
    <tableColumn id="15126" xr3:uid="{F4227DAD-A14F-46DD-A999-0DD4B77427DC}" name="Colonne15085"/>
    <tableColumn id="15127" xr3:uid="{27EAD83C-4427-4B98-9EC2-7CE7458E3185}" name="Colonne15086"/>
    <tableColumn id="15128" xr3:uid="{4395D22B-CBD6-46C6-AB7F-0F31FDB2A1E5}" name="Colonne15087"/>
    <tableColumn id="15129" xr3:uid="{ED0495D9-BE22-45EC-8FD7-AADB2ED44626}" name="Colonne15088"/>
    <tableColumn id="15130" xr3:uid="{91256606-4402-4462-98E9-3130AABA4850}" name="Colonne15089"/>
    <tableColumn id="15131" xr3:uid="{C8147ABA-B8DC-4A33-AF00-ACF00BE7B8E5}" name="Colonne15090"/>
    <tableColumn id="15132" xr3:uid="{13893454-27DB-4A2D-AC57-D1DAE06E171C}" name="Colonne15091"/>
    <tableColumn id="15133" xr3:uid="{B784696C-3B43-4AEF-8A5E-E2EF851FF817}" name="Colonne15092"/>
    <tableColumn id="15134" xr3:uid="{857DAED3-666C-4AD0-BAF5-7378AB321536}" name="Colonne15093"/>
    <tableColumn id="15135" xr3:uid="{2E512259-5AAF-43FA-B89F-FE5C2E71AC43}" name="Colonne15094"/>
    <tableColumn id="15136" xr3:uid="{33D86CD9-9960-4F98-B824-3D5349B49E61}" name="Colonne15095"/>
    <tableColumn id="15137" xr3:uid="{9969FFB5-7861-4AD7-A955-AC8EBBABF694}" name="Colonne15096"/>
    <tableColumn id="15138" xr3:uid="{74B3AE5D-D56E-462E-9F93-ADA7366BDFC0}" name="Colonne15097"/>
    <tableColumn id="15139" xr3:uid="{EBFD0A8F-663C-4455-8E8C-2EFC1B155576}" name="Colonne15098"/>
    <tableColumn id="15140" xr3:uid="{71D80AD4-A2C4-48EC-AC97-CBD5EB0FE4C1}" name="Colonne15099"/>
    <tableColumn id="15141" xr3:uid="{9D1ECDFD-1D0D-4EF5-8353-F5CC7047C98C}" name="Colonne15100"/>
    <tableColumn id="15142" xr3:uid="{820FEE38-CD03-413C-B8F3-8728067F8727}" name="Colonne15101"/>
    <tableColumn id="15143" xr3:uid="{2384A104-48F6-434A-AF95-2EAA1F0AAC8C}" name="Colonne15102"/>
    <tableColumn id="15144" xr3:uid="{EC54C2FC-F5E9-450C-BB4A-E19731038214}" name="Colonne15103"/>
    <tableColumn id="15145" xr3:uid="{88E946B8-DADC-4DD0-A89E-88AEFBBD167D}" name="Colonne15104"/>
    <tableColumn id="15146" xr3:uid="{63C3C735-3474-4E85-A824-92EB20144C30}" name="Colonne15105"/>
    <tableColumn id="15147" xr3:uid="{F1005120-F9F1-4124-B6E8-93AD3A23192C}" name="Colonne15106"/>
    <tableColumn id="15148" xr3:uid="{50015941-80DC-45BF-8ED1-122E7918DB9D}" name="Colonne15107"/>
    <tableColumn id="15149" xr3:uid="{E094E1AE-C4FD-4353-944D-366549F50BD0}" name="Colonne15108"/>
    <tableColumn id="15150" xr3:uid="{D8B8C805-6C35-413A-AFDD-E8AB628FCFF1}" name="Colonne15109"/>
    <tableColumn id="15151" xr3:uid="{EE8B7345-9011-4183-8919-4C2C9318B419}" name="Colonne15110"/>
    <tableColumn id="15152" xr3:uid="{A11A00F9-9978-417B-AACA-5DD3861D58DD}" name="Colonne15111"/>
    <tableColumn id="15153" xr3:uid="{7FFBF920-701E-45D3-A6F6-7B3D4411BBB5}" name="Colonne15112"/>
    <tableColumn id="15154" xr3:uid="{CD2F64A0-B74A-4D25-ABAC-A54453307027}" name="Colonne15113"/>
    <tableColumn id="15155" xr3:uid="{C7878630-A097-4586-BB9E-7AE47CBDE536}" name="Colonne15114"/>
    <tableColumn id="15156" xr3:uid="{83611B4A-F2DD-441C-BF50-A047E47C3E77}" name="Colonne15115"/>
    <tableColumn id="15157" xr3:uid="{77300522-7038-4CDC-AD63-DACAA5FBA969}" name="Colonne15116"/>
    <tableColumn id="15158" xr3:uid="{A467A1D6-0CF1-4475-BF12-57C2DC21F62B}" name="Colonne15117"/>
    <tableColumn id="15159" xr3:uid="{3D461106-B8D8-482E-A169-23313D73D781}" name="Colonne15118"/>
    <tableColumn id="15160" xr3:uid="{F7B5CB61-193A-4791-8D5F-112B5B9CFB86}" name="Colonne15119"/>
    <tableColumn id="15161" xr3:uid="{3B7D3152-2BBD-4C41-8171-8381273E7A69}" name="Colonne15120"/>
    <tableColumn id="15162" xr3:uid="{356984CF-1BC6-4ACB-9165-7344EF014BAE}" name="Colonne15121"/>
    <tableColumn id="15163" xr3:uid="{D5841B9C-51DE-42B0-ADF6-2C6171DE2718}" name="Colonne15122"/>
    <tableColumn id="15164" xr3:uid="{40054CCA-6785-48B9-9FF8-63C37335A619}" name="Colonne15123"/>
    <tableColumn id="15165" xr3:uid="{F36DE0E9-47CF-4F5B-9E90-7055AFD0C4C0}" name="Colonne15124"/>
    <tableColumn id="15166" xr3:uid="{C224D6FC-E22F-4427-AF24-C7443839E76A}" name="Colonne15125"/>
    <tableColumn id="15167" xr3:uid="{5FDA0825-59E0-4CAA-A0FA-8A7B2FFB7510}" name="Colonne15126"/>
    <tableColumn id="15168" xr3:uid="{DA6ACA8C-7EFD-43F5-A1ED-68FF1ED2E641}" name="Colonne15127"/>
    <tableColumn id="15169" xr3:uid="{73EBB52B-A10F-47DB-AB60-0A410A25CA26}" name="Colonne15128"/>
    <tableColumn id="15170" xr3:uid="{3584AA96-D1C0-4C34-9817-DD16FC5C1D94}" name="Colonne15129"/>
    <tableColumn id="15171" xr3:uid="{54E3B087-B3B5-48C1-8914-C728C1ED9959}" name="Colonne15130"/>
    <tableColumn id="15172" xr3:uid="{1548D178-08C1-4191-BA67-52F9C8AC7678}" name="Colonne15131"/>
    <tableColumn id="15173" xr3:uid="{D25650DB-30A0-4127-BA0A-6701D1BBDACC}" name="Colonne15132"/>
    <tableColumn id="15174" xr3:uid="{C664C5C1-1518-4A32-9CE5-0CC2CF90D91C}" name="Colonne15133"/>
    <tableColumn id="15175" xr3:uid="{E376559B-FCEA-42E1-9429-E9330BE2E417}" name="Colonne15134"/>
    <tableColumn id="15176" xr3:uid="{4EE2D2A4-072F-4312-B04D-C9FBE42EDBBB}" name="Colonne15135"/>
    <tableColumn id="15177" xr3:uid="{3984A530-E598-42D5-BF08-493D0195FC0F}" name="Colonne15136"/>
    <tableColumn id="15178" xr3:uid="{9A1247E1-9EEA-47E5-B2C0-5D9CD1E58094}" name="Colonne15137"/>
    <tableColumn id="15179" xr3:uid="{19C3CB92-E251-491B-BF4A-8580FCE9BBB2}" name="Colonne15138"/>
    <tableColumn id="15180" xr3:uid="{46A219E1-E707-4EB5-98CB-B276EF0E9A6C}" name="Colonne15139"/>
    <tableColumn id="15181" xr3:uid="{F32F5913-477E-49A2-827A-B354919B7595}" name="Colonne15140"/>
    <tableColumn id="15182" xr3:uid="{FB68E587-E2D6-49E7-9ABF-8A5BDCB275F3}" name="Colonne15141"/>
    <tableColumn id="15183" xr3:uid="{2588B7E5-D0D7-4334-8D7D-AF5C674157B8}" name="Colonne15142"/>
    <tableColumn id="15184" xr3:uid="{1EEF217F-74B7-4CE8-AD02-ABD0FA51CDCB}" name="Colonne15143"/>
    <tableColumn id="15185" xr3:uid="{6CA9A4E4-A52E-4F58-ADC3-42083A71BAC7}" name="Colonne15144"/>
    <tableColumn id="15186" xr3:uid="{C07C747F-38E1-4162-9B9E-9948B98D9491}" name="Colonne15145"/>
    <tableColumn id="15187" xr3:uid="{1340AEC1-554E-45A5-9C61-5D98476D8316}" name="Colonne15146"/>
    <tableColumn id="15188" xr3:uid="{34ACDAD4-BE4F-44BB-A4B4-CF1F419475AA}" name="Colonne15147"/>
    <tableColumn id="15189" xr3:uid="{11CFAD4B-8587-4F86-A4D6-F2A3F755D658}" name="Colonne15148"/>
    <tableColumn id="15190" xr3:uid="{3FCC568D-4A2A-4CD3-B0BA-22A863BCE59C}" name="Colonne15149"/>
    <tableColumn id="15191" xr3:uid="{05FF92A0-6DE1-4100-922F-8AF81E327178}" name="Colonne15150"/>
    <tableColumn id="15192" xr3:uid="{32EABB94-61EF-4D94-A2BE-039AC7ABF2F3}" name="Colonne15151"/>
    <tableColumn id="15193" xr3:uid="{9F465F51-ED34-48B4-B565-F5EE8F9B9A54}" name="Colonne15152"/>
    <tableColumn id="15194" xr3:uid="{CBBEC8CE-DBC5-4DD5-A61B-B83760DB0847}" name="Colonne15153"/>
    <tableColumn id="15195" xr3:uid="{239D156D-CCFC-42F1-9B6A-B72595F229DB}" name="Colonne15154"/>
    <tableColumn id="15196" xr3:uid="{4E23CA3F-1385-429D-8550-EB7E0F5C633F}" name="Colonne15155"/>
    <tableColumn id="15197" xr3:uid="{011FC07D-5BE7-4055-8C1A-52524ED762BA}" name="Colonne15156"/>
    <tableColumn id="15198" xr3:uid="{E166D51E-014D-4E2A-B83E-2212EA3E74EE}" name="Colonne15157"/>
    <tableColumn id="15199" xr3:uid="{EFA68CDA-7E11-4ABC-B43E-5608761E37E5}" name="Colonne15158"/>
    <tableColumn id="15200" xr3:uid="{D6F82691-1B99-40D7-8F73-581DD4DAEC38}" name="Colonne15159"/>
    <tableColumn id="15201" xr3:uid="{64CBFCB9-A06B-476D-8F88-A8714A5252EC}" name="Colonne15160"/>
    <tableColumn id="15202" xr3:uid="{3D526673-A0B7-468E-ACF0-3754863F186D}" name="Colonne15161"/>
    <tableColumn id="15203" xr3:uid="{B85FB877-CF36-44DE-BF0B-81DF7212F435}" name="Colonne15162"/>
    <tableColumn id="15204" xr3:uid="{318D3CEA-E925-4848-A58A-BE300B6BDA6E}" name="Colonne15163"/>
    <tableColumn id="15205" xr3:uid="{3DC8B242-D4B8-49C4-98B4-95538D266963}" name="Colonne15164"/>
    <tableColumn id="15206" xr3:uid="{B1B01279-5CA2-4AB9-9B07-3F8A78EDE3BE}" name="Colonne15165"/>
    <tableColumn id="15207" xr3:uid="{9AF1EDF9-6EE8-42DC-92C9-06B747ECF15C}" name="Colonne15166"/>
    <tableColumn id="15208" xr3:uid="{F92DB932-1A40-4328-8B96-416849F709BA}" name="Colonne15167"/>
    <tableColumn id="15209" xr3:uid="{39F80F2C-C124-4436-BA90-EB531505757E}" name="Colonne15168"/>
    <tableColumn id="15210" xr3:uid="{E67474D3-D0AD-419D-B026-4AAD57606D7C}" name="Colonne15169"/>
    <tableColumn id="15211" xr3:uid="{FA073F86-EDC4-4193-B01E-1070CA38B4D1}" name="Colonne15170"/>
    <tableColumn id="15212" xr3:uid="{FDC7D2D0-86DF-4AB3-A2C5-71E536ED4ED4}" name="Colonne15171"/>
    <tableColumn id="15213" xr3:uid="{F8FBAA7A-852E-46F1-B804-536F9C80FBD2}" name="Colonne15172"/>
    <tableColumn id="15214" xr3:uid="{48E93DA1-4053-4DBE-ACB7-3B704519F2AD}" name="Colonne15173"/>
    <tableColumn id="15215" xr3:uid="{D5153CC7-5D98-4CCD-8F98-821632CF1FFD}" name="Colonne15174"/>
    <tableColumn id="15216" xr3:uid="{9658B92A-D788-421C-9331-80AB408496CD}" name="Colonne15175"/>
    <tableColumn id="15217" xr3:uid="{C44E3DE6-D71E-4B5F-8DA4-21C205C904B3}" name="Colonne15176"/>
    <tableColumn id="15218" xr3:uid="{18E5595C-8551-4969-88A2-0C3D20D5D465}" name="Colonne15177"/>
    <tableColumn id="15219" xr3:uid="{1467B692-EBAC-4643-9C59-B5D9FA6BDB06}" name="Colonne15178"/>
    <tableColumn id="15220" xr3:uid="{2462DB23-F10B-4B6A-8082-76650D5390BB}" name="Colonne15179"/>
    <tableColumn id="15221" xr3:uid="{B663C91C-3505-4F09-8822-6527990D9E87}" name="Colonne15180"/>
    <tableColumn id="15222" xr3:uid="{B32B384B-5988-46E0-BDA7-83250B7ADC5C}" name="Colonne15181"/>
    <tableColumn id="15223" xr3:uid="{DDF62B5A-8B55-42ED-A334-21B2592113A7}" name="Colonne15182"/>
    <tableColumn id="15224" xr3:uid="{8E05846F-FFAB-45EF-8552-2D1876CF6D20}" name="Colonne15183"/>
    <tableColumn id="15225" xr3:uid="{50A764EA-4867-4251-80E2-473E4BAB71FF}" name="Colonne15184"/>
    <tableColumn id="15226" xr3:uid="{F579C25E-29F8-4189-BCDA-9AFD8DACC338}" name="Colonne15185"/>
    <tableColumn id="15227" xr3:uid="{58AE1D50-91C3-4893-A699-BC58DCFEBB9A}" name="Colonne15186"/>
    <tableColumn id="15228" xr3:uid="{892FA1E5-BA36-4DD6-9611-41BBC28E27CA}" name="Colonne15187"/>
    <tableColumn id="15229" xr3:uid="{2211FB96-3FA1-42C2-A6B3-5F486314857B}" name="Colonne15188"/>
    <tableColumn id="15230" xr3:uid="{BB40C0CE-793B-435A-8887-FC0362D76CCC}" name="Colonne15189"/>
    <tableColumn id="15231" xr3:uid="{E67467C4-B333-43B9-B10D-A618D2DA281D}" name="Colonne15190"/>
    <tableColumn id="15232" xr3:uid="{3C65F7EC-03CF-4E3E-B0F4-44A3D9EA38AD}" name="Colonne15191"/>
    <tableColumn id="15233" xr3:uid="{9E6EDBA9-80F1-4969-9C0E-594F17F09500}" name="Colonne15192"/>
    <tableColumn id="15234" xr3:uid="{81330971-96F5-4842-9266-290303AC9C13}" name="Colonne15193"/>
    <tableColumn id="15235" xr3:uid="{0F9E7FC8-2341-44F9-9010-84F07D129709}" name="Colonne15194"/>
    <tableColumn id="15236" xr3:uid="{79593ED8-5B4E-49CB-8491-2E428AB59EEA}" name="Colonne15195"/>
    <tableColumn id="15237" xr3:uid="{3902738E-937F-4E40-AB09-539FBBCC7A4A}" name="Colonne15196"/>
    <tableColumn id="15238" xr3:uid="{46D2F6C9-DD3A-403D-8EE8-F570C9FA193F}" name="Colonne15197"/>
    <tableColumn id="15239" xr3:uid="{4A0B3982-868E-4838-BC23-3CC7135BAD65}" name="Colonne15198"/>
    <tableColumn id="15240" xr3:uid="{99651128-8D5D-4BE7-A049-31E4D804E8D8}" name="Colonne15199"/>
    <tableColumn id="15241" xr3:uid="{9781519F-38ED-45C6-AAAC-E4230A3F1922}" name="Colonne15200"/>
    <tableColumn id="15242" xr3:uid="{51C5B63F-1DCC-4B98-A5A9-C5726D6C24E5}" name="Colonne15201"/>
    <tableColumn id="15243" xr3:uid="{3334A769-56EB-4380-80A7-C7F546DC2A40}" name="Colonne15202"/>
    <tableColumn id="15244" xr3:uid="{36D862A9-28A3-42E2-8123-25769B29FF9D}" name="Colonne15203"/>
    <tableColumn id="15245" xr3:uid="{2552A1EF-C89C-483A-882E-C4B5ACC17563}" name="Colonne15204"/>
    <tableColumn id="15246" xr3:uid="{D225769C-F5CC-43F8-A76B-4E1A40E80F87}" name="Colonne15205"/>
    <tableColumn id="15247" xr3:uid="{B726BCA0-FDA1-4BB5-B066-70DB1FF90A29}" name="Colonne15206"/>
    <tableColumn id="15248" xr3:uid="{6B0F73C0-072D-4E7C-A981-CBF2E779ABA3}" name="Colonne15207"/>
    <tableColumn id="15249" xr3:uid="{FB1F6ECB-43C8-46D9-9613-6FF659BFB911}" name="Colonne15208"/>
    <tableColumn id="15250" xr3:uid="{373B9200-6A37-4517-A9B9-2BCB1E48AB8F}" name="Colonne15209"/>
    <tableColumn id="15251" xr3:uid="{F08915EF-2673-4570-8E60-72239E028B5B}" name="Colonne15210"/>
    <tableColumn id="15252" xr3:uid="{1D53A7B1-8341-4149-A674-CF215F03D258}" name="Colonne15211"/>
    <tableColumn id="15253" xr3:uid="{C4F36E6E-971C-4E86-A3C5-222142C1D490}" name="Colonne15212"/>
    <tableColumn id="15254" xr3:uid="{245BD909-8F42-4FEA-926C-F97AD0EBD551}" name="Colonne15213"/>
    <tableColumn id="15255" xr3:uid="{54157167-FD0F-49C8-935F-2A0989C21D79}" name="Colonne15214"/>
    <tableColumn id="15256" xr3:uid="{481DF5F8-8F22-4C22-85BE-363A64D33C21}" name="Colonne15215"/>
    <tableColumn id="15257" xr3:uid="{518468A0-3732-4CFC-BA7D-E426AB2DA929}" name="Colonne15216"/>
    <tableColumn id="15258" xr3:uid="{C6921530-C291-45B9-9D75-4B1095363336}" name="Colonne15217"/>
    <tableColumn id="15259" xr3:uid="{EF578489-CFD0-44B9-865D-C72AD17F54A3}" name="Colonne15218"/>
    <tableColumn id="15260" xr3:uid="{FFB68368-09A8-43EF-83AE-BD7470DB7959}" name="Colonne15219"/>
    <tableColumn id="15261" xr3:uid="{E68FF0EC-992B-4242-B5C2-BE794CB1A042}" name="Colonne15220"/>
    <tableColumn id="15262" xr3:uid="{E9239193-0512-4566-A83F-23892604966D}" name="Colonne15221"/>
    <tableColumn id="15263" xr3:uid="{162C0A57-C148-4B25-B234-E8E91820F171}" name="Colonne15222"/>
    <tableColumn id="15264" xr3:uid="{1D2B7685-57D4-40BE-A654-2301196D21AE}" name="Colonne15223"/>
    <tableColumn id="15265" xr3:uid="{33BA1A52-709C-4DDA-AB05-2FE2677195F9}" name="Colonne15224"/>
    <tableColumn id="15266" xr3:uid="{7A35E906-8038-4CE6-9972-ADE135FEA32F}" name="Colonne15225"/>
    <tableColumn id="15267" xr3:uid="{8B3F5705-EAA6-468B-9F3C-2EE01DA90792}" name="Colonne15226"/>
    <tableColumn id="15268" xr3:uid="{32F70106-0B34-4AC8-BF2D-63B7A0FE07C1}" name="Colonne15227"/>
    <tableColumn id="15269" xr3:uid="{FFA74788-E5CF-45F4-B55B-7B18053DAE97}" name="Colonne15228"/>
    <tableColumn id="15270" xr3:uid="{00A1D4B5-4FD9-443D-8FFD-A358BF467D26}" name="Colonne15229"/>
    <tableColumn id="15271" xr3:uid="{B4DDB152-7616-4B3F-A765-2EC7E32ABEB6}" name="Colonne15230"/>
    <tableColumn id="15272" xr3:uid="{AFD82931-26C5-42D2-A137-3A5E9220FC40}" name="Colonne15231"/>
    <tableColumn id="15273" xr3:uid="{3B5F4825-8AC0-436E-A908-48542873736D}" name="Colonne15232"/>
    <tableColumn id="15274" xr3:uid="{3549CA7E-D010-4FA2-8047-0798A71180DC}" name="Colonne15233"/>
    <tableColumn id="15275" xr3:uid="{09E39BC3-C319-4493-9158-C451459F8176}" name="Colonne15234"/>
    <tableColumn id="15276" xr3:uid="{733CF7DF-6D55-49F7-98BD-938654CB4C11}" name="Colonne15235"/>
    <tableColumn id="15277" xr3:uid="{95A95070-EC73-406B-A76E-2D5C6AB0D5DD}" name="Colonne15236"/>
    <tableColumn id="15278" xr3:uid="{3975946E-21CD-4715-849B-BAE7418FA8A1}" name="Colonne15237"/>
    <tableColumn id="15279" xr3:uid="{588C14D7-118C-42FF-8ED9-6992E0974C48}" name="Colonne15238"/>
    <tableColumn id="15280" xr3:uid="{FB0E0CD3-4471-4F48-8C00-3962DD23BB19}" name="Colonne15239"/>
    <tableColumn id="15281" xr3:uid="{87E74478-B986-41EE-80E1-2D2D2A238C55}" name="Colonne15240"/>
    <tableColumn id="15282" xr3:uid="{01BBE233-711C-4DCE-9E16-5D86FEA2C8C4}" name="Colonne15241"/>
    <tableColumn id="15283" xr3:uid="{1D9E78CB-DF77-46CC-8A12-6FDF7AC53459}" name="Colonne15242"/>
    <tableColumn id="15284" xr3:uid="{CB1CC51E-2A7D-46A5-B99C-EEF16ECF2409}" name="Colonne15243"/>
    <tableColumn id="15285" xr3:uid="{E378E1B3-92C9-4786-9A03-B51F55ACE7B7}" name="Colonne15244"/>
    <tableColumn id="15286" xr3:uid="{3B1AE469-E013-45CB-B96C-088E82BE5BB3}" name="Colonne15245"/>
    <tableColumn id="15287" xr3:uid="{0C6D503A-B36A-4AAA-913D-C11DF77DC103}" name="Colonne15246"/>
    <tableColumn id="15288" xr3:uid="{548E4803-155E-4EB2-93C8-31FDB93447E6}" name="Colonne15247"/>
    <tableColumn id="15289" xr3:uid="{93EC5C60-F1C9-4DB8-A675-6B8B97CA7431}" name="Colonne15248"/>
    <tableColumn id="15290" xr3:uid="{F357DC41-D69E-4F98-A85E-DB8D8450587A}" name="Colonne15249"/>
    <tableColumn id="15291" xr3:uid="{11DE9F81-5032-4102-BCBA-E25E6106EBC7}" name="Colonne15250"/>
    <tableColumn id="15292" xr3:uid="{5C3C3526-5958-4744-BC2D-01B0639B7477}" name="Colonne15251"/>
    <tableColumn id="15293" xr3:uid="{E77ABE82-F8C5-427D-82D4-16CFF2165805}" name="Colonne15252"/>
    <tableColumn id="15294" xr3:uid="{C9F0B67D-8550-410D-8D16-2D0F8BA46B5F}" name="Colonne15253"/>
    <tableColumn id="15295" xr3:uid="{03B8A123-F9A7-4853-9FA1-9A614DD62DAE}" name="Colonne15254"/>
    <tableColumn id="15296" xr3:uid="{FA5E6036-C540-4550-9563-03F76872C10B}" name="Colonne15255"/>
    <tableColumn id="15297" xr3:uid="{6289E278-E66E-4FCB-9043-93B84B5D6E44}" name="Colonne15256"/>
    <tableColumn id="15298" xr3:uid="{02ABEA55-85A0-4F02-B279-6F91CFB8B994}" name="Colonne15257"/>
    <tableColumn id="15299" xr3:uid="{692E4201-44CA-49C2-827C-1BB8DBFCAF5C}" name="Colonne15258"/>
    <tableColumn id="15300" xr3:uid="{50F652E9-CD5F-4B04-9A0E-67D74CDAE95A}" name="Colonne15259"/>
    <tableColumn id="15301" xr3:uid="{710661A2-DC7C-48CD-B394-FAE01664AAD9}" name="Colonne15260"/>
    <tableColumn id="15302" xr3:uid="{A434D18F-433C-485E-87E1-7CE838B6A6FD}" name="Colonne15261"/>
    <tableColumn id="15303" xr3:uid="{E65F86D0-CE76-4FCD-BBB8-3E70B24A2675}" name="Colonne15262"/>
    <tableColumn id="15304" xr3:uid="{5910EEF3-4AF9-48E6-8362-64AF669DA773}" name="Colonne15263"/>
    <tableColumn id="15305" xr3:uid="{FA218619-A99F-4339-B881-FBCAFA6B54C6}" name="Colonne15264"/>
    <tableColumn id="15306" xr3:uid="{9FC6E81B-9B28-4EE7-817C-2F5EEB0D0A72}" name="Colonne15265"/>
    <tableColumn id="15307" xr3:uid="{8A77CC26-5AA2-4F9A-9CAA-22178406FF91}" name="Colonne15266"/>
    <tableColumn id="15308" xr3:uid="{8A649B6F-C86B-478C-8307-850C5A5B97D6}" name="Colonne15267"/>
    <tableColumn id="15309" xr3:uid="{D74C2171-F6A3-49B6-B87E-6E057193BA43}" name="Colonne15268"/>
    <tableColumn id="15310" xr3:uid="{015AF92B-7568-4C0B-932A-172DF67290F8}" name="Colonne15269"/>
    <tableColumn id="15311" xr3:uid="{347E0D6E-DB78-405F-B394-9763C9BB2ACF}" name="Colonne15270"/>
    <tableColumn id="15312" xr3:uid="{926DFAFF-9F17-427B-851E-6B56D1E82866}" name="Colonne15271"/>
    <tableColumn id="15313" xr3:uid="{D026E297-943B-4DDB-A6CD-FEFFA814D676}" name="Colonne15272"/>
    <tableColumn id="15314" xr3:uid="{F1E9A59C-916F-47B6-86EF-4B7195984575}" name="Colonne15273"/>
    <tableColumn id="15315" xr3:uid="{5C668083-0A53-453B-A010-7B9B43ED9105}" name="Colonne15274"/>
    <tableColumn id="15316" xr3:uid="{7BBA5D01-4258-456B-9251-A9199BFA5D80}" name="Colonne15275"/>
    <tableColumn id="15317" xr3:uid="{D4070896-C7AB-4134-BBBB-1F18398E0425}" name="Colonne15276"/>
    <tableColumn id="15318" xr3:uid="{B7F6D646-1E34-47AC-92C8-84A9144092BB}" name="Colonne15277"/>
    <tableColumn id="15319" xr3:uid="{0F3F53FF-4F11-454C-97E1-B2481B1C5E60}" name="Colonne15278"/>
    <tableColumn id="15320" xr3:uid="{1BF676D2-4E28-4EC8-9AB5-6AE936A77D30}" name="Colonne15279"/>
    <tableColumn id="15321" xr3:uid="{36489E58-9E8E-4EA4-BD73-30E556BBF6C0}" name="Colonne15280"/>
    <tableColumn id="15322" xr3:uid="{94B2AEE9-865F-455C-AFCC-043BB2F5156F}" name="Colonne15281"/>
    <tableColumn id="15323" xr3:uid="{E119E1CA-D540-408C-831E-96E40188F16B}" name="Colonne15282"/>
    <tableColumn id="15324" xr3:uid="{D84A20B7-7771-4296-A3DE-FF74F1D2FE94}" name="Colonne15283"/>
    <tableColumn id="15325" xr3:uid="{8705C533-A5CF-4A36-A8F1-D05866D4AE9B}" name="Colonne15284"/>
    <tableColumn id="15326" xr3:uid="{B54E3319-E5FC-4E5E-8544-FBE544367755}" name="Colonne15285"/>
    <tableColumn id="15327" xr3:uid="{AB81E326-0BD3-4DE5-8484-8DD87C259AEF}" name="Colonne15286"/>
    <tableColumn id="15328" xr3:uid="{CDD9F803-9906-4127-9FAD-52A8416216A1}" name="Colonne15287"/>
    <tableColumn id="15329" xr3:uid="{F0136A9E-2AE2-46EB-A495-355C543A867A}" name="Colonne15288"/>
    <tableColumn id="15330" xr3:uid="{1EB1B869-A176-456B-8C1B-428AAE1E5477}" name="Colonne15289"/>
    <tableColumn id="15331" xr3:uid="{4B1419E4-0DB3-4818-8C42-4C407963221E}" name="Colonne15290"/>
    <tableColumn id="15332" xr3:uid="{743F901B-4FEB-4200-8779-07C248BFF1D6}" name="Colonne15291"/>
    <tableColumn id="15333" xr3:uid="{30ECD084-EEC8-4E21-9162-C632A09538A6}" name="Colonne15292"/>
    <tableColumn id="15334" xr3:uid="{FE266A29-F44B-4A35-B9D7-BE2C7E2F3B1B}" name="Colonne15293"/>
    <tableColumn id="15335" xr3:uid="{05906EC6-FF00-4F34-A528-7A58621DACE6}" name="Colonne15294"/>
    <tableColumn id="15336" xr3:uid="{7FD3BBC7-F742-4CD9-AFAC-2BB2B7D6986E}" name="Colonne15295"/>
    <tableColumn id="15337" xr3:uid="{EC30478E-D6B1-4974-8A52-4449C26D4B6B}" name="Colonne15296"/>
    <tableColumn id="15338" xr3:uid="{A7622DB5-FE45-488C-9EF4-D63481E4681D}" name="Colonne15297"/>
    <tableColumn id="15339" xr3:uid="{CA1709E2-E7F2-4985-A664-D1EACF78AC96}" name="Colonne15298"/>
    <tableColumn id="15340" xr3:uid="{2BA1AA09-964E-4655-AD47-F4B07A4C5EB0}" name="Colonne15299"/>
    <tableColumn id="15341" xr3:uid="{D426490C-1F3A-438A-AF98-0D50DD25B84E}" name="Colonne15300"/>
    <tableColumn id="15342" xr3:uid="{718FF631-7464-4540-B35E-085DA1D561FC}" name="Colonne15301"/>
    <tableColumn id="15343" xr3:uid="{F1052EE8-536F-4898-A849-2E47327E7999}" name="Colonne15302"/>
    <tableColumn id="15344" xr3:uid="{29AB30B9-4843-4A67-8048-90EF3DEB02ED}" name="Colonne15303"/>
    <tableColumn id="15345" xr3:uid="{D3D1A500-EAD3-4710-A588-3A2FFF5F6D4E}" name="Colonne15304"/>
    <tableColumn id="15346" xr3:uid="{17239F4E-3C02-4C10-9ED0-0B10C55FD2F6}" name="Colonne15305"/>
    <tableColumn id="15347" xr3:uid="{741ADD2C-2835-4723-AAE4-A165EC35D967}" name="Colonne15306"/>
    <tableColumn id="15348" xr3:uid="{7209673F-09F0-4730-BAC9-EC8956FFEFBA}" name="Colonne15307"/>
    <tableColumn id="15349" xr3:uid="{B42D2FAD-2727-420F-9EF3-5A639F413AC6}" name="Colonne15308"/>
    <tableColumn id="15350" xr3:uid="{27E1FD18-1909-4CDC-8491-3B5BAEC745F3}" name="Colonne15309"/>
    <tableColumn id="15351" xr3:uid="{1CF38494-DD67-4C44-AFB7-B0FEEFCC4CCE}" name="Colonne15310"/>
    <tableColumn id="15352" xr3:uid="{90A3D579-30FC-4258-BE2D-42FF4F626B18}" name="Colonne15311"/>
    <tableColumn id="15353" xr3:uid="{24D35AB5-8C43-4C49-92ED-7432328C6BEE}" name="Colonne15312"/>
    <tableColumn id="15354" xr3:uid="{B4DF86AD-2183-4639-95E3-5156196EEC41}" name="Colonne15313"/>
    <tableColumn id="15355" xr3:uid="{D268D786-58A8-4756-B9E3-14A3022B4485}" name="Colonne15314"/>
    <tableColumn id="15356" xr3:uid="{9550A8CC-6E8E-4E34-9773-AA8430B05441}" name="Colonne15315"/>
    <tableColumn id="15357" xr3:uid="{F2E1B5F9-44E7-412B-8BF0-A568E3DF2E53}" name="Colonne15316"/>
    <tableColumn id="15358" xr3:uid="{7C9D7F15-F55A-4C75-B76F-49E037DC3717}" name="Colonne15317"/>
    <tableColumn id="15359" xr3:uid="{948E5BAC-FFCE-4B00-8A89-F93910F56AE8}" name="Colonne15318"/>
    <tableColumn id="15360" xr3:uid="{686D9AAC-9832-4E00-86CD-D1284374B418}" name="Colonne15319"/>
    <tableColumn id="15361" xr3:uid="{C638C4B5-25C7-48FE-A8D4-96A111567E1B}" name="Colonne15320"/>
    <tableColumn id="15362" xr3:uid="{FF3EE85B-01BE-4F36-8751-45EA464AAF96}" name="Colonne15321"/>
    <tableColumn id="15363" xr3:uid="{C828E494-6381-4FC8-A304-376F814D805C}" name="Colonne15322"/>
    <tableColumn id="15364" xr3:uid="{A4E61088-5C49-4B97-B64A-53E6A4BCC6FE}" name="Colonne15323"/>
    <tableColumn id="15365" xr3:uid="{C96F47C3-A918-4CC8-A302-7CC7790F8EEE}" name="Colonne15324"/>
    <tableColumn id="15366" xr3:uid="{9548829F-7C39-4A76-A19E-97C633C638E6}" name="Colonne15325"/>
    <tableColumn id="15367" xr3:uid="{7DFB3DA8-A530-4EEB-9822-3B82494646B7}" name="Colonne15326"/>
    <tableColumn id="15368" xr3:uid="{66427978-6D20-4365-89E3-A8F296C683A6}" name="Colonne15327"/>
    <tableColumn id="15369" xr3:uid="{38F017D3-36F1-4B89-8872-7352C5231271}" name="Colonne15328"/>
    <tableColumn id="15370" xr3:uid="{58CA5A71-F30A-41D8-97E0-BBBAFF8053B7}" name="Colonne15329"/>
    <tableColumn id="15371" xr3:uid="{D451205C-BEEE-40E5-99A4-8FCB8B9925AA}" name="Colonne15330"/>
    <tableColumn id="15372" xr3:uid="{DA865A31-C3F3-41BC-934C-5BCD90366DA9}" name="Colonne15331"/>
    <tableColumn id="15373" xr3:uid="{5AECDAC0-F9D7-480B-9438-329C8486EA8F}" name="Colonne15332"/>
    <tableColumn id="15374" xr3:uid="{4DA0BC00-5202-4CB4-926A-F9C4DCE2BD02}" name="Colonne15333"/>
    <tableColumn id="15375" xr3:uid="{4CA47946-3553-4CA4-9EED-583F3B62E96B}" name="Colonne15334"/>
    <tableColumn id="15376" xr3:uid="{A1CF1E18-01F0-4A34-BBD1-6022E8110B4E}" name="Colonne15335"/>
    <tableColumn id="15377" xr3:uid="{8DA44A2B-3DFB-45E4-B7B7-455FC65A29FD}" name="Colonne15336"/>
    <tableColumn id="15378" xr3:uid="{32D80891-9F35-468F-81B3-726E3D6444B7}" name="Colonne15337"/>
    <tableColumn id="15379" xr3:uid="{42199F15-947B-4714-BE5C-308A62BA6604}" name="Colonne15338"/>
    <tableColumn id="15380" xr3:uid="{B180F8AE-4BCD-44F3-9EF8-41870D167B2B}" name="Colonne15339"/>
    <tableColumn id="15381" xr3:uid="{E86730E0-AFBF-4239-BE4E-244AA2D97C99}" name="Colonne15340"/>
    <tableColumn id="15382" xr3:uid="{7D3DB4AC-B601-4E20-9B4C-A2E76FDE9CDA}" name="Colonne15341"/>
    <tableColumn id="15383" xr3:uid="{36F719EC-FBD9-4248-9C7E-8B9490DF1F83}" name="Colonne15342"/>
    <tableColumn id="15384" xr3:uid="{15545518-5E7D-4A47-AF21-B0AADD178B5D}" name="Colonne15343"/>
    <tableColumn id="15385" xr3:uid="{15A81844-3FEE-4983-B653-A27FAAACC092}" name="Colonne15344"/>
    <tableColumn id="15386" xr3:uid="{2396DE37-2D8D-4BCA-82C3-26AD8FACAF66}" name="Colonne15345"/>
    <tableColumn id="15387" xr3:uid="{5EABB910-43BB-4B8B-9ADD-6C684EEB7679}" name="Colonne15346"/>
    <tableColumn id="15388" xr3:uid="{B81B66AD-C791-4189-B36A-3431D629B581}" name="Colonne15347"/>
    <tableColumn id="15389" xr3:uid="{56645B6E-5F4F-4171-9D78-E872F31110C3}" name="Colonne15348"/>
    <tableColumn id="15390" xr3:uid="{FB64F53C-3218-4A3A-B93E-CB9F84AB797D}" name="Colonne15349"/>
    <tableColumn id="15391" xr3:uid="{39BE0483-5FEB-4AB8-BCB7-252874462AAF}" name="Colonne15350"/>
    <tableColumn id="15392" xr3:uid="{03351883-F88D-4F31-A531-33F98A3D1B9B}" name="Colonne15351"/>
    <tableColumn id="15393" xr3:uid="{9C878EB3-2D1B-4E8F-82D0-86B1D62666A0}" name="Colonne15352"/>
    <tableColumn id="15394" xr3:uid="{9614CD64-E23F-49F1-8525-6301ACF333EE}" name="Colonne15353"/>
    <tableColumn id="15395" xr3:uid="{5CC19C4C-9CC9-4B32-9828-C1EDFD31DE16}" name="Colonne15354"/>
    <tableColumn id="15396" xr3:uid="{699EF156-57D8-43F8-A8F3-8D496FA57718}" name="Colonne15355"/>
    <tableColumn id="15397" xr3:uid="{6B3BC2E8-33CF-4DC3-98B9-A25721D1B7C5}" name="Colonne15356"/>
    <tableColumn id="15398" xr3:uid="{1FBD77CF-EF42-4B27-B23D-A31CC5FDF53A}" name="Colonne15357"/>
    <tableColumn id="15399" xr3:uid="{E9E8CB12-4BA8-4F49-B6EB-9A463CE58591}" name="Colonne15358"/>
    <tableColumn id="15400" xr3:uid="{FC3C5081-F2E6-4E89-A516-075316594904}" name="Colonne15359"/>
    <tableColumn id="15401" xr3:uid="{2E5055A1-A7D7-436C-994F-EBEE0D392B96}" name="Colonne15360"/>
    <tableColumn id="15402" xr3:uid="{5C4AE899-D2AB-4911-99FE-33F4257300F6}" name="Colonne15361"/>
    <tableColumn id="15403" xr3:uid="{A3C85C37-51A5-4AFA-92E1-1FC63D9A4E7A}" name="Colonne15362"/>
    <tableColumn id="15404" xr3:uid="{1BEFD67C-BA19-43E8-9492-DCEE90550E3B}" name="Colonne15363"/>
    <tableColumn id="15405" xr3:uid="{9CD2FA94-6B80-4156-AC99-F1FDBF35F19B}" name="Colonne15364"/>
    <tableColumn id="15406" xr3:uid="{5929441F-7F3D-4195-8484-D7386D937DBC}" name="Colonne15365"/>
    <tableColumn id="15407" xr3:uid="{4D834597-9679-4CD6-8C6B-A62395D22685}" name="Colonne15366"/>
    <tableColumn id="15408" xr3:uid="{9C5EDAE8-8310-4B36-969C-20DC8151BB26}" name="Colonne15367"/>
    <tableColumn id="15409" xr3:uid="{5D486C54-62A8-4843-89D0-EB2009BC8261}" name="Colonne15368"/>
    <tableColumn id="15410" xr3:uid="{12244A3C-D8F0-4765-8500-DA06757BA557}" name="Colonne15369"/>
    <tableColumn id="15411" xr3:uid="{B785F36D-3302-458B-BB0E-E0A571555136}" name="Colonne15370"/>
    <tableColumn id="15412" xr3:uid="{EA5EE993-C459-4889-B4F9-0C7488ED2F39}" name="Colonne15371"/>
    <tableColumn id="15413" xr3:uid="{74D070F2-BBD6-49CC-BB50-FC1507AB283E}" name="Colonne15372"/>
    <tableColumn id="15414" xr3:uid="{9F14ED76-3F1F-4C27-91C2-5638F9892984}" name="Colonne15373"/>
    <tableColumn id="15415" xr3:uid="{470D7DA1-0EB3-487F-A867-29C84418EB91}" name="Colonne15374"/>
    <tableColumn id="15416" xr3:uid="{8F3D68A6-0EF1-4921-93E5-82A9676EA504}" name="Colonne15375"/>
    <tableColumn id="15417" xr3:uid="{03A715A1-DC9D-4991-9A7A-2196688ED2E4}" name="Colonne15376"/>
    <tableColumn id="15418" xr3:uid="{5DFC6778-54D6-4FB2-A08E-590DD7EB0FBC}" name="Colonne15377"/>
    <tableColumn id="15419" xr3:uid="{C47C286E-4F81-4CC6-9D9E-23F6C22D6EF5}" name="Colonne15378"/>
    <tableColumn id="15420" xr3:uid="{9979EA55-8A13-4A89-BCCD-75ED2F3BDFA3}" name="Colonne15379"/>
    <tableColumn id="15421" xr3:uid="{16B41E9F-5A9F-43CC-8D4B-D0737CF221BC}" name="Colonne15380"/>
    <tableColumn id="15422" xr3:uid="{F91735A9-D934-49F7-BBED-85CDED5C7165}" name="Colonne15381"/>
    <tableColumn id="15423" xr3:uid="{71FECA23-3D86-447B-80DB-B5CA7B527E99}" name="Colonne15382"/>
    <tableColumn id="15424" xr3:uid="{BC6759D6-F619-4618-A83A-BCF0B8CA587B}" name="Colonne15383"/>
    <tableColumn id="15425" xr3:uid="{83E22422-3525-4967-94F8-4980DA118A3E}" name="Colonne15384"/>
    <tableColumn id="15426" xr3:uid="{419C2DD1-D420-4CD2-BAAB-3702889D99EE}" name="Colonne15385"/>
    <tableColumn id="15427" xr3:uid="{E1F1A962-A8F5-4A8F-88C4-E6D1239F2683}" name="Colonne15386"/>
    <tableColumn id="15428" xr3:uid="{4736AD37-9BA2-4DEB-9E9D-C099803CDF86}" name="Colonne15387"/>
    <tableColumn id="15429" xr3:uid="{A9417742-7121-4FD2-BCC8-46D5BE8C2ACF}" name="Colonne15388"/>
    <tableColumn id="15430" xr3:uid="{6687E127-9F19-4E33-9CFB-B05E7A611B47}" name="Colonne15389"/>
    <tableColumn id="15431" xr3:uid="{79BEE4DD-B3A2-47FE-B6DC-986494383195}" name="Colonne15390"/>
    <tableColumn id="15432" xr3:uid="{E37C79B7-0E9F-4584-BCBF-980B269AE4E9}" name="Colonne15391"/>
    <tableColumn id="15433" xr3:uid="{7F98CD2A-1646-4C6C-82D8-C26C2646F354}" name="Colonne15392"/>
    <tableColumn id="15434" xr3:uid="{54BE4081-57FB-40AD-A0B6-E502BCB57B7B}" name="Colonne15393"/>
    <tableColumn id="15435" xr3:uid="{493BA9AA-3635-4250-B04A-DD2C69713B20}" name="Colonne15394"/>
    <tableColumn id="15436" xr3:uid="{B95453A1-60B1-4ACE-B944-0F9E14A17723}" name="Colonne15395"/>
    <tableColumn id="15437" xr3:uid="{B1BBFBC7-E7BD-4021-A704-2B6DCC62E559}" name="Colonne15396"/>
    <tableColumn id="15438" xr3:uid="{AC533160-A219-45D9-9B33-02F67A4BB3F7}" name="Colonne15397"/>
    <tableColumn id="15439" xr3:uid="{4333E281-36AB-49FF-8352-5415B3A9EB13}" name="Colonne15398"/>
    <tableColumn id="15440" xr3:uid="{703C373D-DACC-45AA-817A-DE36C41DB564}" name="Colonne15399"/>
    <tableColumn id="15441" xr3:uid="{C0D71C07-C2DD-4F22-845F-8DF4A9996F89}" name="Colonne15400"/>
    <tableColumn id="15442" xr3:uid="{357BBE94-1B7B-4E70-B58B-CA62512943C7}" name="Colonne15401"/>
    <tableColumn id="15443" xr3:uid="{FBB8C1B7-C09F-4889-B712-E95C835C7CC4}" name="Colonne15402"/>
    <tableColumn id="15444" xr3:uid="{F9ED7E6B-9F3B-459F-844B-A999CDF1A347}" name="Colonne15403"/>
    <tableColumn id="15445" xr3:uid="{1922E0F5-2BE4-4933-BB39-1A20D3789F33}" name="Colonne15404"/>
    <tableColumn id="15446" xr3:uid="{6B0E599B-4B51-4450-967C-9AEE7971D104}" name="Colonne15405"/>
    <tableColumn id="15447" xr3:uid="{36195314-AB78-432D-B406-73A1024A114F}" name="Colonne15406"/>
    <tableColumn id="15448" xr3:uid="{79D7F22E-14B2-473E-A3C2-D4C34F384F21}" name="Colonne15407"/>
    <tableColumn id="15449" xr3:uid="{88D436F8-4503-4326-8C32-13EB83137184}" name="Colonne15408"/>
    <tableColumn id="15450" xr3:uid="{B252745E-5C91-46F7-A890-2A5EEA8D2107}" name="Colonne15409"/>
    <tableColumn id="15451" xr3:uid="{B772640B-0D6D-47E4-A791-EE96B9908E64}" name="Colonne15410"/>
    <tableColumn id="15452" xr3:uid="{BD19CB42-5242-4CB8-A2A4-E8E701A0F3D0}" name="Colonne15411"/>
    <tableColumn id="15453" xr3:uid="{A964C581-0F1A-4076-80D7-5CF8A92E3B5F}" name="Colonne15412"/>
    <tableColumn id="15454" xr3:uid="{729AFBBE-F325-4E52-8D50-0B7CB51B83A7}" name="Colonne15413"/>
    <tableColumn id="15455" xr3:uid="{C9837CD6-C3B5-49DB-A875-0500EAEA6C63}" name="Colonne15414"/>
    <tableColumn id="15456" xr3:uid="{565E6FD0-4A6F-48BC-83BD-916254214BA9}" name="Colonne15415"/>
    <tableColumn id="15457" xr3:uid="{6CB96D7F-CF75-4D87-A113-AD848CE81B72}" name="Colonne15416"/>
    <tableColumn id="15458" xr3:uid="{DCB3F0DB-29A4-484B-919E-3710388C354D}" name="Colonne15417"/>
    <tableColumn id="15459" xr3:uid="{775F43B0-E6DC-46BE-801E-0D87AFA69801}" name="Colonne15418"/>
    <tableColumn id="15460" xr3:uid="{A4E491D6-E909-494F-94E4-31D93C0D41E0}" name="Colonne15419"/>
    <tableColumn id="15461" xr3:uid="{5DB67C02-01C3-4140-9D38-48A86A2D84ED}" name="Colonne15420"/>
    <tableColumn id="15462" xr3:uid="{985CDAC9-2741-4A58-B402-4F0585E016F4}" name="Colonne15421"/>
    <tableColumn id="15463" xr3:uid="{24642B30-E022-4BD2-B1DD-7F82FDE17CBE}" name="Colonne15422"/>
    <tableColumn id="15464" xr3:uid="{F4E5F5F4-789C-460E-8418-2E8595FE8AA7}" name="Colonne15423"/>
    <tableColumn id="15465" xr3:uid="{5214DB13-8CD7-4EBC-9819-978252CBE263}" name="Colonne15424"/>
    <tableColumn id="15466" xr3:uid="{DB82A8DD-5991-46D7-B5A5-DC55CE86324A}" name="Colonne15425"/>
    <tableColumn id="15467" xr3:uid="{EB12CD1F-B5EE-4042-9DCB-ED4260D4C85B}" name="Colonne15426"/>
    <tableColumn id="15468" xr3:uid="{38A17441-510B-470C-8755-C9C05E517D1F}" name="Colonne15427"/>
    <tableColumn id="15469" xr3:uid="{D7C60EE0-1DC5-49AB-A57C-3C21024D76E3}" name="Colonne15428"/>
    <tableColumn id="15470" xr3:uid="{F10349D9-2982-4F1A-8E54-096B087437F6}" name="Colonne15429"/>
    <tableColumn id="15471" xr3:uid="{E9F3852D-D3AD-4DE7-A18F-9B0665CC7ABE}" name="Colonne15430"/>
    <tableColumn id="15472" xr3:uid="{35830464-8053-490E-B5BC-A57EBE4386A2}" name="Colonne15431"/>
    <tableColumn id="15473" xr3:uid="{3335A3B0-9467-4060-B83D-58FACF38A13A}" name="Colonne15432"/>
    <tableColumn id="15474" xr3:uid="{4FCE6E91-4135-46CB-A9EC-781399410FEB}" name="Colonne15433"/>
    <tableColumn id="15475" xr3:uid="{3D2071F1-9171-4FC3-942C-6CFD810924B8}" name="Colonne15434"/>
    <tableColumn id="15476" xr3:uid="{596EFD06-611C-41A8-B76E-27CF28F69D8E}" name="Colonne15435"/>
    <tableColumn id="15477" xr3:uid="{A7F6FB5E-E3AD-4D8C-8AE1-7916D06EBDC6}" name="Colonne15436"/>
    <tableColumn id="15478" xr3:uid="{627ACF7D-CE46-4609-98F0-17444D46700C}" name="Colonne15437"/>
    <tableColumn id="15479" xr3:uid="{474018E6-3782-4E9C-B06D-C37F6E1759AD}" name="Colonne15438"/>
    <tableColumn id="15480" xr3:uid="{9BD2AD71-09B4-4EB1-B78F-14B00DBE06BD}" name="Colonne15439"/>
    <tableColumn id="15481" xr3:uid="{A91068BA-2F05-4D14-A409-1AD3E371DDFD}" name="Colonne15440"/>
    <tableColumn id="15482" xr3:uid="{9B74F2CA-2D3C-4018-826B-802D94CE3DF9}" name="Colonne15441"/>
    <tableColumn id="15483" xr3:uid="{56B79062-B710-4CC6-B845-EBAE8BF2D342}" name="Colonne15442"/>
    <tableColumn id="15484" xr3:uid="{1EFED957-9497-4A68-8DAC-0F57F42CCACF}" name="Colonne15443"/>
    <tableColumn id="15485" xr3:uid="{1269E5D5-327C-445F-80C8-03CBFD02CD6B}" name="Colonne15444"/>
    <tableColumn id="15486" xr3:uid="{906DEEB6-8CCE-4E4F-94D2-4E863D5538BB}" name="Colonne15445"/>
    <tableColumn id="15487" xr3:uid="{424AD537-924F-493F-BC0C-98D86450497B}" name="Colonne15446"/>
    <tableColumn id="15488" xr3:uid="{0F32F104-BAFD-495B-BC63-03BEB2B8403D}" name="Colonne15447"/>
    <tableColumn id="15489" xr3:uid="{72C9C821-C3AD-4994-9493-2CBDDA0CB158}" name="Colonne15448"/>
    <tableColumn id="15490" xr3:uid="{9D3469B6-2064-46BA-B4E1-08FD6F6A2527}" name="Colonne15449"/>
    <tableColumn id="15491" xr3:uid="{2E3014D8-57C3-45EC-A73C-7D2A3B9438EC}" name="Colonne15450"/>
    <tableColumn id="15492" xr3:uid="{26BC2411-94AD-419E-AA33-AB8370D765B7}" name="Colonne15451"/>
    <tableColumn id="15493" xr3:uid="{0983EAA0-EE77-4FB0-AAFF-9DB374ACA5F1}" name="Colonne15452"/>
    <tableColumn id="15494" xr3:uid="{C6525D9D-760A-4DF0-BB21-F9A6242252F4}" name="Colonne15453"/>
    <tableColumn id="15495" xr3:uid="{DED52E67-487A-422D-9A02-F1DCAA0E0BF0}" name="Colonne15454"/>
    <tableColumn id="15496" xr3:uid="{0E074F60-AB38-462A-B7CD-EB6286C11097}" name="Colonne15455"/>
    <tableColumn id="15497" xr3:uid="{0BE37D52-823B-4E5C-82E0-9F630B9A2FA7}" name="Colonne15456"/>
    <tableColumn id="15498" xr3:uid="{A21ECC15-EC3C-4D63-8F0F-04ED48FEC36C}" name="Colonne15457"/>
    <tableColumn id="15499" xr3:uid="{24805696-9ADC-4406-9B48-2BE2EFDC7868}" name="Colonne15458"/>
    <tableColumn id="15500" xr3:uid="{DC0318E2-36FB-4068-8D4E-5A4ED3352B97}" name="Colonne15459"/>
    <tableColumn id="15501" xr3:uid="{0D1A7396-1885-49C6-B3E8-0742CA8CF91A}" name="Colonne15460"/>
    <tableColumn id="15502" xr3:uid="{B03FB87D-E1DD-46BE-AE7A-AED7A76B5ACA}" name="Colonne15461"/>
    <tableColumn id="15503" xr3:uid="{11F7B39C-8744-4488-B15A-3670307DA3F5}" name="Colonne15462"/>
    <tableColumn id="15504" xr3:uid="{19B8A526-BCB8-4B02-B73D-7C857FA90118}" name="Colonne15463"/>
    <tableColumn id="15505" xr3:uid="{99E5A399-3156-4AE5-8787-7D33AF22C283}" name="Colonne15464"/>
    <tableColumn id="15506" xr3:uid="{288353D0-FB10-47F1-BC9F-C9B281C23A09}" name="Colonne15465"/>
    <tableColumn id="15507" xr3:uid="{0C8ECC4A-7331-4032-8CB8-D844969B8485}" name="Colonne15466"/>
    <tableColumn id="15508" xr3:uid="{345B4FA1-8033-4F57-BCBF-7A73C11932F3}" name="Colonne15467"/>
    <tableColumn id="15509" xr3:uid="{37477AB2-93C3-4DF4-9464-E063D8E7E5C0}" name="Colonne15468"/>
    <tableColumn id="15510" xr3:uid="{4D11E86D-9A78-4729-BDCA-656244FFEFD8}" name="Colonne15469"/>
    <tableColumn id="15511" xr3:uid="{3F70DBB2-ECAE-4563-BD91-248FA507F889}" name="Colonne15470"/>
    <tableColumn id="15512" xr3:uid="{11A1CAD6-F71B-4A8A-A299-6A37583EAF5C}" name="Colonne15471"/>
    <tableColumn id="15513" xr3:uid="{CD51DE4B-132F-475A-85FE-A1846B4FB48C}" name="Colonne15472"/>
    <tableColumn id="15514" xr3:uid="{161A07B3-D762-470D-8541-9E675D9D5B8A}" name="Colonne15473"/>
    <tableColumn id="15515" xr3:uid="{E7A157E8-2F8F-486A-91F6-0270AA86005D}" name="Colonne15474"/>
    <tableColumn id="15516" xr3:uid="{D1F37E9C-3EF1-49E5-BA41-35C873A7067C}" name="Colonne15475"/>
    <tableColumn id="15517" xr3:uid="{D378C986-7DA5-4298-945E-00500647019F}" name="Colonne15476"/>
    <tableColumn id="15518" xr3:uid="{A2E3067C-C7B4-4C44-8220-6D6F69CE28B2}" name="Colonne15477"/>
    <tableColumn id="15519" xr3:uid="{97827CDE-D6C2-4CC8-B595-4A7BFD25F807}" name="Colonne15478"/>
    <tableColumn id="15520" xr3:uid="{F448920D-4924-4972-B832-B3CF748AF69E}" name="Colonne15479"/>
    <tableColumn id="15521" xr3:uid="{43DBD57C-4D4B-4617-BD4A-A4045FDD432D}" name="Colonne15480"/>
    <tableColumn id="15522" xr3:uid="{F113E2DE-CD68-461B-B804-CB2A0F47AB53}" name="Colonne15481"/>
    <tableColumn id="15523" xr3:uid="{C6B7F143-C074-4965-95D9-DE43E94CBE61}" name="Colonne15482"/>
    <tableColumn id="15524" xr3:uid="{8A93647D-05AA-4D01-8BC6-68BCCA52AB64}" name="Colonne15483"/>
    <tableColumn id="15525" xr3:uid="{3AC1454A-DADE-49F1-9575-CAE517FDC6C2}" name="Colonne15484"/>
    <tableColumn id="15526" xr3:uid="{727E1D05-1652-49E7-9D8E-A8B76235D100}" name="Colonne15485"/>
    <tableColumn id="15527" xr3:uid="{8ED678D9-EE1B-4249-8E18-E753435C04D7}" name="Colonne15486"/>
    <tableColumn id="15528" xr3:uid="{84B76A72-9C77-4BDC-A0C1-882107234FB4}" name="Colonne15487"/>
    <tableColumn id="15529" xr3:uid="{95769B31-D193-4275-81BE-DB7A9B4E0F7B}" name="Colonne15488"/>
    <tableColumn id="15530" xr3:uid="{07636883-DAF4-4329-862D-69204F048F46}" name="Colonne15489"/>
    <tableColumn id="15531" xr3:uid="{A8272BEA-7947-4CCE-AAFD-3A45F869EE1A}" name="Colonne15490"/>
    <tableColumn id="15532" xr3:uid="{612554BF-A69F-49F1-87A9-AF721A491B1A}" name="Colonne15491"/>
    <tableColumn id="15533" xr3:uid="{E0A27435-E638-4BA8-928C-A5D0F850F216}" name="Colonne15492"/>
    <tableColumn id="15534" xr3:uid="{886D9040-C0F1-47EC-B443-638AC2DE030D}" name="Colonne15493"/>
    <tableColumn id="15535" xr3:uid="{DC6F90A2-05C4-44B6-ABB0-2297BB3D869C}" name="Colonne15494"/>
    <tableColumn id="15536" xr3:uid="{39299452-2FAD-4E0C-B97A-367D053AF2E6}" name="Colonne15495"/>
    <tableColumn id="15537" xr3:uid="{BE0459BA-CB83-4165-ADFD-86A72F465F1A}" name="Colonne15496"/>
    <tableColumn id="15538" xr3:uid="{108FE107-2D70-4BB0-B638-FEE3FC41B8D5}" name="Colonne15497"/>
    <tableColumn id="15539" xr3:uid="{FBD9CC02-530C-4505-B243-AF0FD57CD4E2}" name="Colonne15498"/>
    <tableColumn id="15540" xr3:uid="{2953F15A-5AD3-45A2-BDE5-EB1AD68EA986}" name="Colonne15499"/>
    <tableColumn id="15541" xr3:uid="{8C8EB9F0-4E63-4FB3-9CFF-AA7F77555CC1}" name="Colonne15500"/>
    <tableColumn id="15542" xr3:uid="{0E1776C2-850B-4CE4-806F-8C464133E11A}" name="Colonne15501"/>
    <tableColumn id="15543" xr3:uid="{7BFEF22D-FCD7-41DA-B438-801CA50B134C}" name="Colonne15502"/>
    <tableColumn id="15544" xr3:uid="{41E286BC-F48B-490A-8B2A-C84FA0682592}" name="Colonne15503"/>
    <tableColumn id="15545" xr3:uid="{30038DED-4226-47CE-A63F-7B25B84885B1}" name="Colonne15504"/>
    <tableColumn id="15546" xr3:uid="{61437DE4-60D1-4F3B-9D72-07D3EEC343B7}" name="Colonne15505"/>
    <tableColumn id="15547" xr3:uid="{038F9851-A48F-4E7A-BFE5-442210453B5E}" name="Colonne15506"/>
    <tableColumn id="15548" xr3:uid="{FBB4CA1D-4C98-483A-8204-2934E9C20A30}" name="Colonne15507"/>
    <tableColumn id="15549" xr3:uid="{64E5C7C1-3895-4E31-9434-9CD8BF3AC469}" name="Colonne15508"/>
    <tableColumn id="15550" xr3:uid="{6F54FA26-99D6-4F35-8103-B37EB51794AA}" name="Colonne15509"/>
    <tableColumn id="15551" xr3:uid="{0A971D78-2295-4A1E-B6F9-17F088606A3A}" name="Colonne15510"/>
    <tableColumn id="15552" xr3:uid="{316795D1-F7DA-4BFE-9561-C5C378C40E52}" name="Colonne15511"/>
    <tableColumn id="15553" xr3:uid="{0BED2A16-1462-4082-929B-800CB78198B4}" name="Colonne15512"/>
    <tableColumn id="15554" xr3:uid="{3901377A-C371-4093-9FC1-14BAFA4E8A92}" name="Colonne15513"/>
    <tableColumn id="15555" xr3:uid="{D2F84B1A-EE5B-4AE0-814D-9BA0156C382C}" name="Colonne15514"/>
    <tableColumn id="15556" xr3:uid="{56177979-B456-4584-9BEE-1F8F656FB191}" name="Colonne15515"/>
    <tableColumn id="15557" xr3:uid="{3F497D2D-D09B-4DBB-96DB-98BE236FC094}" name="Colonne15516"/>
    <tableColumn id="15558" xr3:uid="{D5843ABA-845D-4AA4-9098-93C280A6CF3B}" name="Colonne15517"/>
    <tableColumn id="15559" xr3:uid="{035315AA-637F-4460-BDA4-86632DC75275}" name="Colonne15518"/>
    <tableColumn id="15560" xr3:uid="{886EC976-ECC9-4A4E-BCB3-A1779A2E510D}" name="Colonne15519"/>
    <tableColumn id="15561" xr3:uid="{745D336B-3C0A-4B4C-ADA5-2762008F28B9}" name="Colonne15520"/>
    <tableColumn id="15562" xr3:uid="{D796A95E-B4FD-4BE4-92A8-2672FF3B4ED6}" name="Colonne15521"/>
    <tableColumn id="15563" xr3:uid="{7B6FDF06-6C7E-4FFF-97E7-BF241383E697}" name="Colonne15522"/>
    <tableColumn id="15564" xr3:uid="{B25FE407-F487-409A-8A00-3236E2CB934B}" name="Colonne15523"/>
    <tableColumn id="15565" xr3:uid="{FB792D70-6507-42F4-92B6-30A5726930F6}" name="Colonne15524"/>
    <tableColumn id="15566" xr3:uid="{1069BA1C-98D0-4A63-9902-521A929238B2}" name="Colonne15525"/>
    <tableColumn id="15567" xr3:uid="{9C4EB0C0-64ED-452A-85E7-7EFB179345B8}" name="Colonne15526"/>
    <tableColumn id="15568" xr3:uid="{64EE4642-AAFF-4F8E-8FE8-851FD3E2C9A1}" name="Colonne15527"/>
    <tableColumn id="15569" xr3:uid="{4A0336E0-AA15-4D8B-9F92-ACC0B74591EC}" name="Colonne15528"/>
    <tableColumn id="15570" xr3:uid="{71BFA8F7-EFAE-4B83-9BF1-E33C7BC434C4}" name="Colonne15529"/>
    <tableColumn id="15571" xr3:uid="{6A6A8C2C-22F5-48DF-8900-0D6C1A41E2AD}" name="Colonne15530"/>
    <tableColumn id="15572" xr3:uid="{5C233E05-40EC-4AF5-BAC5-EB81492277D8}" name="Colonne15531"/>
    <tableColumn id="15573" xr3:uid="{E5D0BEB8-C7A1-4C79-8DB4-394DB248A83D}" name="Colonne15532"/>
    <tableColumn id="15574" xr3:uid="{D4E40EB7-FE5E-45CC-9E36-B59529C276E2}" name="Colonne15533"/>
    <tableColumn id="15575" xr3:uid="{6B6BC128-BB0F-4ABB-AA5E-6326DE9A17D9}" name="Colonne15534"/>
    <tableColumn id="15576" xr3:uid="{6FDCB749-D50D-4C79-8132-681E0556C563}" name="Colonne15535"/>
    <tableColumn id="15577" xr3:uid="{FEE446DA-91A3-4CCB-8984-D1B719D6AD75}" name="Colonne15536"/>
    <tableColumn id="15578" xr3:uid="{00D15B98-1542-4196-82FB-FAE0FD67B444}" name="Colonne15537"/>
    <tableColumn id="15579" xr3:uid="{F27BFE4A-A96F-4CED-92C8-2399E5A4002B}" name="Colonne15538"/>
    <tableColumn id="15580" xr3:uid="{2B42B105-8AA4-47A8-A21B-C82200C7BE50}" name="Colonne15539"/>
    <tableColumn id="15581" xr3:uid="{A7B0B4FE-F19D-46C5-85E4-F6C072D3E202}" name="Colonne15540"/>
    <tableColumn id="15582" xr3:uid="{D8F91774-4B9D-4F75-AD2A-387FB1F49FBD}" name="Colonne15541"/>
    <tableColumn id="15583" xr3:uid="{E57D55F7-3586-4310-95FC-B4DB2DB73C9F}" name="Colonne15542"/>
    <tableColumn id="15584" xr3:uid="{D41E1FC2-0F23-4907-911A-2F38BF3C738C}" name="Colonne15543"/>
    <tableColumn id="15585" xr3:uid="{EC5BC561-5759-4CF5-8F90-97156E5D846E}" name="Colonne15544"/>
    <tableColumn id="15586" xr3:uid="{853C82B7-3B32-43A0-AD4A-5F4B30F13534}" name="Colonne15545"/>
    <tableColumn id="15587" xr3:uid="{7B23D5CD-7AB3-48FC-8133-AB3770950A32}" name="Colonne15546"/>
    <tableColumn id="15588" xr3:uid="{48756DAA-1B50-4BA6-888F-4817E701D40E}" name="Colonne15547"/>
    <tableColumn id="15589" xr3:uid="{9E58D220-6435-4D75-9188-4385B9FA8AD2}" name="Colonne15548"/>
    <tableColumn id="15590" xr3:uid="{10CF52DC-64FF-408B-BCD5-7078A5CAB885}" name="Colonne15549"/>
    <tableColumn id="15591" xr3:uid="{AB9D1D7D-722F-4C56-BDF4-F82D423DDF36}" name="Colonne15550"/>
    <tableColumn id="15592" xr3:uid="{5FE427B9-3FBA-4EAB-98CF-BA1CB85EC7D4}" name="Colonne15551"/>
    <tableColumn id="15593" xr3:uid="{8A3EB712-B163-4184-B3AF-B6269218FC85}" name="Colonne15552"/>
    <tableColumn id="15594" xr3:uid="{6B99D55A-76AD-4977-831B-B23B2EB45847}" name="Colonne15553"/>
    <tableColumn id="15595" xr3:uid="{8F27542B-E205-4309-ADA0-E9BD16B0E3E9}" name="Colonne15554"/>
    <tableColumn id="15596" xr3:uid="{8F3CB0FE-5EC8-4002-B4FD-FBA64D9ABC96}" name="Colonne15555"/>
    <tableColumn id="15597" xr3:uid="{D5C232DB-DE5A-4ADE-83E4-9763719784D3}" name="Colonne15556"/>
    <tableColumn id="15598" xr3:uid="{F08FBA0E-D234-4849-9AC0-9F2833A66253}" name="Colonne15557"/>
    <tableColumn id="15599" xr3:uid="{48587DB2-ED79-4128-9061-684CD6F8C286}" name="Colonne15558"/>
    <tableColumn id="15600" xr3:uid="{DB24DC05-30C2-4AE1-8484-D6BD36964449}" name="Colonne15559"/>
    <tableColumn id="15601" xr3:uid="{F6AE2F74-4DBF-467C-8C44-FC70039EC632}" name="Colonne15560"/>
    <tableColumn id="15602" xr3:uid="{44B7AC7F-21EF-47AA-9283-613D962AE347}" name="Colonne15561"/>
    <tableColumn id="15603" xr3:uid="{B6972864-EC74-4164-9090-7E21635C590E}" name="Colonne15562"/>
    <tableColumn id="15604" xr3:uid="{9A00C662-3ED5-4E76-89BD-3E45149B541C}" name="Colonne15563"/>
    <tableColumn id="15605" xr3:uid="{D58782A5-86D6-4245-B734-F6DF1C5D9B76}" name="Colonne15564"/>
    <tableColumn id="15606" xr3:uid="{62C45616-9D75-4107-B27D-F1E1657C0A4E}" name="Colonne15565"/>
    <tableColumn id="15607" xr3:uid="{1875D28E-4D69-444F-AA55-7227C3333238}" name="Colonne15566"/>
    <tableColumn id="15608" xr3:uid="{55577B9B-9607-4826-A2E6-F20E92BEB732}" name="Colonne15567"/>
    <tableColumn id="15609" xr3:uid="{2EECF029-1E57-473F-B48F-EA4A7B37D031}" name="Colonne15568"/>
    <tableColumn id="15610" xr3:uid="{6A290C29-DBA1-4C64-A45E-CEA9CCC93652}" name="Colonne15569"/>
    <tableColumn id="15611" xr3:uid="{71C65B4D-B433-411C-9789-ABB697F8E83F}" name="Colonne15570"/>
    <tableColumn id="15612" xr3:uid="{602F5B23-2708-4C54-B349-500385E2D09E}" name="Colonne15571"/>
    <tableColumn id="15613" xr3:uid="{CBD71484-337A-404D-9301-47AF6CAD3E58}" name="Colonne15572"/>
    <tableColumn id="15614" xr3:uid="{6498223A-7371-4975-84DD-0503FC12F71D}" name="Colonne15573"/>
    <tableColumn id="15615" xr3:uid="{D20CE761-86E2-4314-AE9D-15F568F9BA4A}" name="Colonne15574"/>
    <tableColumn id="15616" xr3:uid="{D5BCF0E5-D8E8-4736-81D8-7E122F7E6647}" name="Colonne15575"/>
    <tableColumn id="15617" xr3:uid="{03E30C9E-0BE9-4623-B91C-9E002CB2865E}" name="Colonne15576"/>
    <tableColumn id="15618" xr3:uid="{932FB0C3-F306-4670-A448-7149EAB5F8F7}" name="Colonne15577"/>
    <tableColumn id="15619" xr3:uid="{E6E41F7F-4F04-4452-8ED2-71373CD61E2A}" name="Colonne15578"/>
    <tableColumn id="15620" xr3:uid="{8CBB019B-A56D-4CB2-94FD-3ED897731580}" name="Colonne15579"/>
    <tableColumn id="15621" xr3:uid="{64E9ED11-7F03-4BF9-A6D5-F43AFCE02199}" name="Colonne15580"/>
    <tableColumn id="15622" xr3:uid="{12B18349-1CD8-4E62-8665-0E7ED1A974CA}" name="Colonne15581"/>
    <tableColumn id="15623" xr3:uid="{E61A935F-EE4A-43A4-8F8F-6220BB762363}" name="Colonne15582"/>
    <tableColumn id="15624" xr3:uid="{6160B84C-B8FB-4DC2-8AFD-687221BE09D4}" name="Colonne15583"/>
    <tableColumn id="15625" xr3:uid="{B3E88CD0-0578-4A08-BD82-578EF3BF8C69}" name="Colonne15584"/>
    <tableColumn id="15626" xr3:uid="{0D781BF8-A152-4D06-9878-45B1F7078C35}" name="Colonne15585"/>
    <tableColumn id="15627" xr3:uid="{1AAEC8AD-38E3-488B-AEA0-C8010C64B396}" name="Colonne15586"/>
    <tableColumn id="15628" xr3:uid="{8AB70940-F7A9-4368-9A67-184F31FA4FEF}" name="Colonne15587"/>
    <tableColumn id="15629" xr3:uid="{2CF444DD-2617-438B-93CE-65989C04572D}" name="Colonne15588"/>
    <tableColumn id="15630" xr3:uid="{F4965740-EB13-46B4-85CE-0243BBA9F5C3}" name="Colonne15589"/>
    <tableColumn id="15631" xr3:uid="{FA862A9F-2478-4F6C-B270-5A1102BC6FC3}" name="Colonne15590"/>
    <tableColumn id="15632" xr3:uid="{16875257-B663-4F49-B319-1D9CB0A3EA8A}" name="Colonne15591"/>
    <tableColumn id="15633" xr3:uid="{26AFDB51-6B25-4CC2-B789-43738EA14E3C}" name="Colonne15592"/>
    <tableColumn id="15634" xr3:uid="{E3A5D767-B881-4A27-9A24-B62A068D75EA}" name="Colonne15593"/>
    <tableColumn id="15635" xr3:uid="{079143DD-1BF0-40F3-A282-ADA29B295671}" name="Colonne15594"/>
    <tableColumn id="15636" xr3:uid="{4F56FE7A-187B-40D8-8E5E-F0391341B4DA}" name="Colonne15595"/>
    <tableColumn id="15637" xr3:uid="{1504685F-F917-46D5-8C66-B83F8B31A54D}" name="Colonne15596"/>
    <tableColumn id="15638" xr3:uid="{0FD0F56B-C1C2-4C08-81FC-CB21907064ED}" name="Colonne15597"/>
    <tableColumn id="15639" xr3:uid="{D71541EE-CFE2-43E8-B930-B6A384629A5F}" name="Colonne15598"/>
    <tableColumn id="15640" xr3:uid="{027E0A33-2EC7-47A5-B75E-06EB3DE3EFA8}" name="Colonne15599"/>
    <tableColumn id="15641" xr3:uid="{48DCB1E6-DE60-4866-BECD-0A10186CEDDE}" name="Colonne15600"/>
    <tableColumn id="15642" xr3:uid="{D8243466-97A7-4F4E-A7FB-3137F0F35B6A}" name="Colonne15601"/>
    <tableColumn id="15643" xr3:uid="{47A7DED3-6192-4BDD-AD0A-FFC1DAB9F63B}" name="Colonne15602"/>
    <tableColumn id="15644" xr3:uid="{6727A96A-2D84-4816-A296-BC3E0430F0CF}" name="Colonne15603"/>
    <tableColumn id="15645" xr3:uid="{94D3AE43-46CE-4482-940B-797EB7E1C711}" name="Colonne15604"/>
    <tableColumn id="15646" xr3:uid="{4E4B3887-A842-45E3-AA83-DEC6DE594E95}" name="Colonne15605"/>
    <tableColumn id="15647" xr3:uid="{890C829A-8431-426D-B05E-20B410E17733}" name="Colonne15606"/>
    <tableColumn id="15648" xr3:uid="{96BA8706-317A-4D7D-9C11-195A7B85B86C}" name="Colonne15607"/>
    <tableColumn id="15649" xr3:uid="{B653702C-6F7C-43D7-8BEE-2E27F6A38361}" name="Colonne15608"/>
    <tableColumn id="15650" xr3:uid="{96A5E23F-1208-48E1-9BB5-1ABD5A3B4E38}" name="Colonne15609"/>
    <tableColumn id="15651" xr3:uid="{7179723E-79CF-428D-9CE3-9E74118B44E3}" name="Colonne15610"/>
    <tableColumn id="15652" xr3:uid="{D983E23E-2FB8-4265-821F-29706242F93A}" name="Colonne15611"/>
    <tableColumn id="15653" xr3:uid="{63347CF2-8C35-4A39-98E3-58B8DE6A0945}" name="Colonne15612"/>
    <tableColumn id="15654" xr3:uid="{8E91CD2F-E567-4A53-8386-1CDA760C935E}" name="Colonne15613"/>
    <tableColumn id="15655" xr3:uid="{AB9ECBA7-F941-4AB8-A2F1-630577B90D92}" name="Colonne15614"/>
    <tableColumn id="15656" xr3:uid="{B4411A4C-5662-4B8E-B58A-73EF847A3AB7}" name="Colonne15615"/>
    <tableColumn id="15657" xr3:uid="{504122EC-AF1E-4EB1-A838-F9FEF3B1B188}" name="Colonne15616"/>
    <tableColumn id="15658" xr3:uid="{3BE1BC45-9A43-4911-9ED7-F9142F69AD33}" name="Colonne15617"/>
    <tableColumn id="15659" xr3:uid="{FB89924B-4325-481D-8864-12BFA68879BE}" name="Colonne15618"/>
    <tableColumn id="15660" xr3:uid="{25C9A0BF-3375-40F7-ABB9-D7E74CAF5EBE}" name="Colonne15619"/>
    <tableColumn id="15661" xr3:uid="{04DD7D14-0C07-4BB6-8F47-B92267D34344}" name="Colonne15620"/>
    <tableColumn id="15662" xr3:uid="{07321056-73A6-455F-84A0-D50114B36961}" name="Colonne15621"/>
    <tableColumn id="15663" xr3:uid="{00AF3E5A-ABFE-452E-968F-94EB162DD72D}" name="Colonne15622"/>
    <tableColumn id="15664" xr3:uid="{223CDAE1-7511-4F73-B15D-E153627BFFFE}" name="Colonne15623"/>
    <tableColumn id="15665" xr3:uid="{4993BC23-49F3-4E80-94B7-0644F2B92C30}" name="Colonne15624"/>
    <tableColumn id="15666" xr3:uid="{59C7F244-C632-4A4D-A501-966F63F368C2}" name="Colonne15625"/>
    <tableColumn id="15667" xr3:uid="{818F0516-05D7-4A6A-A0DB-34E3D1F3F228}" name="Colonne15626"/>
    <tableColumn id="15668" xr3:uid="{BC63EFF7-CD2F-42E7-A28A-F3737ABBDDAB}" name="Colonne15627"/>
    <tableColumn id="15669" xr3:uid="{9D2E3F80-A7B9-4C58-8237-1E637806F519}" name="Colonne15628"/>
    <tableColumn id="15670" xr3:uid="{F55DB382-6282-405E-9F63-623FB3E22DCE}" name="Colonne15629"/>
    <tableColumn id="15671" xr3:uid="{DF3D65E0-1198-4545-BA6A-5AD4ABE81A7D}" name="Colonne15630"/>
    <tableColumn id="15672" xr3:uid="{69E4106E-D66D-42A8-B2CA-0EC1D50D53AF}" name="Colonne15631"/>
    <tableColumn id="15673" xr3:uid="{507EE870-9909-4732-AFC5-EAAAEA90B218}" name="Colonne15632"/>
    <tableColumn id="15674" xr3:uid="{9E115AA1-BF03-4DAB-B6CB-E26D9864FB35}" name="Colonne15633"/>
    <tableColumn id="15675" xr3:uid="{D4483E23-FB58-4999-999F-2202DB1E7F7C}" name="Colonne15634"/>
    <tableColumn id="15676" xr3:uid="{DC8CB0E2-77B8-424B-A3F3-D2DDA012027B}" name="Colonne15635"/>
    <tableColumn id="15677" xr3:uid="{BB9D5644-5A2D-4C45-86A2-718E4BEFFCFA}" name="Colonne15636"/>
    <tableColumn id="15678" xr3:uid="{2FF96D0C-4CF0-46D1-9E03-8EA0180E2864}" name="Colonne15637"/>
    <tableColumn id="15679" xr3:uid="{029FB9F9-1DF3-4BE1-8FA6-46D0984787FB}" name="Colonne15638"/>
    <tableColumn id="15680" xr3:uid="{FA112B55-B37C-48C8-B547-5F27E87A5D21}" name="Colonne15639"/>
    <tableColumn id="15681" xr3:uid="{0DF54B53-E8F3-4E89-9A10-7C33FB31948D}" name="Colonne15640"/>
    <tableColumn id="15682" xr3:uid="{6FEA07D6-CC40-4C78-BD25-04B3428920EA}" name="Colonne15641"/>
    <tableColumn id="15683" xr3:uid="{3CF99985-E709-475A-9D83-64FF8F79859F}" name="Colonne15642"/>
    <tableColumn id="15684" xr3:uid="{77724050-AB49-43AC-A4F4-373F49958F51}" name="Colonne15643"/>
    <tableColumn id="15685" xr3:uid="{34703144-35B4-47AF-A455-92040A739EB3}" name="Colonne15644"/>
    <tableColumn id="15686" xr3:uid="{37231711-6AF4-4A4C-9345-5CE26CB3D0C8}" name="Colonne15645"/>
    <tableColumn id="15687" xr3:uid="{331F0C3C-E346-4B63-85B2-5508395BEC81}" name="Colonne15646"/>
    <tableColumn id="15688" xr3:uid="{8A2228D2-FC7D-415A-8B18-515E198E78D4}" name="Colonne15647"/>
    <tableColumn id="15689" xr3:uid="{2625276D-86C3-4BBD-ACAC-703144DDD40D}" name="Colonne15648"/>
    <tableColumn id="15690" xr3:uid="{0052239B-F0E8-42C1-937F-7297D5258C9C}" name="Colonne15649"/>
    <tableColumn id="15691" xr3:uid="{3472F9F4-829C-4A84-BA5C-26556C2BBF74}" name="Colonne15650"/>
    <tableColumn id="15692" xr3:uid="{EB68985B-033C-41AF-B769-1CD2144B6118}" name="Colonne15651"/>
    <tableColumn id="15693" xr3:uid="{EB0405EA-EAAF-4F68-B07B-1DA8834A7C94}" name="Colonne15652"/>
    <tableColumn id="15694" xr3:uid="{A89335C9-F170-4443-BB01-D66C04C6F7FF}" name="Colonne15653"/>
    <tableColumn id="15695" xr3:uid="{99FB0BDB-DA7F-4F87-AD6D-F7C5C7897B03}" name="Colonne15654"/>
    <tableColumn id="15696" xr3:uid="{64DD6F51-AC2D-4EEA-B809-E8955C59F103}" name="Colonne15655"/>
    <tableColumn id="15697" xr3:uid="{A1B327A2-25E0-4471-8C48-F6119B76C9C7}" name="Colonne15656"/>
    <tableColumn id="15698" xr3:uid="{5358E73B-0401-4130-9BF6-8E377563C2F5}" name="Colonne15657"/>
    <tableColumn id="15699" xr3:uid="{AEAA5986-7CD4-4B35-AD4B-DE7589852122}" name="Colonne15658"/>
    <tableColumn id="15700" xr3:uid="{2F1B83A2-CFE7-4D72-82A1-F71EF136E3E6}" name="Colonne15659"/>
    <tableColumn id="15701" xr3:uid="{B01E2883-DD6B-4B4C-968B-52DF6FBD3767}" name="Colonne15660"/>
    <tableColumn id="15702" xr3:uid="{7709B6DC-8619-4B33-B281-95A8BE102C6A}" name="Colonne15661"/>
    <tableColumn id="15703" xr3:uid="{570388F4-9AF0-4850-98CB-12EC127A5683}" name="Colonne15662"/>
    <tableColumn id="15704" xr3:uid="{AFC697B9-A538-4868-AB82-F5B321EAA97D}" name="Colonne15663"/>
    <tableColumn id="15705" xr3:uid="{3B03BE26-C452-4ECC-8BA5-8141F77D303C}" name="Colonne15664"/>
    <tableColumn id="15706" xr3:uid="{77CFB1CD-A4CD-44E7-9C4A-32E77BD27200}" name="Colonne15665"/>
    <tableColumn id="15707" xr3:uid="{E713833A-1EC0-4BA8-A297-3E3DDF1F977C}" name="Colonne15666"/>
    <tableColumn id="15708" xr3:uid="{496EE2EC-3DDC-459D-9842-ECE589E4D2C6}" name="Colonne15667"/>
    <tableColumn id="15709" xr3:uid="{7655AE0A-39D7-425B-ACAB-AE89FE6BF69F}" name="Colonne15668"/>
    <tableColumn id="15710" xr3:uid="{4C23150F-0106-4B9E-AB40-E561CAA658F1}" name="Colonne15669"/>
    <tableColumn id="15711" xr3:uid="{760E4BCE-BA3A-40AC-A3E2-E5738FAB28C9}" name="Colonne15670"/>
    <tableColumn id="15712" xr3:uid="{6CED50CE-31C5-4C5D-903B-D756087D167B}" name="Colonne15671"/>
    <tableColumn id="15713" xr3:uid="{95CC1478-B7CB-43CF-989D-F864007B53EF}" name="Colonne15672"/>
    <tableColumn id="15714" xr3:uid="{185577B1-49EE-4EF5-94AA-6AB40D925D6F}" name="Colonne15673"/>
    <tableColumn id="15715" xr3:uid="{644B7867-EC07-4E79-90BF-3BCFF9D8EC9D}" name="Colonne15674"/>
    <tableColumn id="15716" xr3:uid="{9150CE34-C109-416D-8A27-97633BE19FC1}" name="Colonne15675"/>
    <tableColumn id="15717" xr3:uid="{C294951F-8054-484B-91FC-1B6B9CE71715}" name="Colonne15676"/>
    <tableColumn id="15718" xr3:uid="{8AA4F846-A3A9-4C5F-8382-C34B090EAB4F}" name="Colonne15677"/>
    <tableColumn id="15719" xr3:uid="{C89892DC-0032-4DE3-9D65-65152F6B5D07}" name="Colonne15678"/>
    <tableColumn id="15720" xr3:uid="{031E0B7E-BABD-4F41-9E6D-8E995C075EC3}" name="Colonne15679"/>
    <tableColumn id="15721" xr3:uid="{BC538427-BBAE-4029-9801-1B07485AA2E8}" name="Colonne15680"/>
    <tableColumn id="15722" xr3:uid="{25ADF33E-6F20-423D-9B3F-6FCC53E1DF02}" name="Colonne15681"/>
    <tableColumn id="15723" xr3:uid="{FF5A0179-FF9F-4E94-A392-1DDD9D9D37D6}" name="Colonne15682"/>
    <tableColumn id="15724" xr3:uid="{A7D889A8-8B06-43CE-9DE7-8F2DE8DB3F15}" name="Colonne15683"/>
    <tableColumn id="15725" xr3:uid="{3FA735F2-73FE-4919-BB75-4F910F6759DB}" name="Colonne15684"/>
    <tableColumn id="15726" xr3:uid="{3787B5F6-B926-4BA1-8C50-EB81C99ED4A4}" name="Colonne15685"/>
    <tableColumn id="15727" xr3:uid="{204590E9-7C86-4FEB-94BA-609E4CDC135A}" name="Colonne15686"/>
    <tableColumn id="15728" xr3:uid="{919F3A9F-7E42-42D9-AE58-647735BAB355}" name="Colonne15687"/>
    <tableColumn id="15729" xr3:uid="{1570054F-C4A1-45AA-98F7-FA8BFF99D3C7}" name="Colonne15688"/>
    <tableColumn id="15730" xr3:uid="{7B77762D-678B-4536-A5C9-706195A6CAE8}" name="Colonne15689"/>
    <tableColumn id="15731" xr3:uid="{AE779258-D043-4679-97A0-2E180C3F3E6B}" name="Colonne15690"/>
    <tableColumn id="15732" xr3:uid="{95771872-9BF1-4DF4-B2C5-6FF3FB4050C9}" name="Colonne15691"/>
    <tableColumn id="15733" xr3:uid="{FFCC42F7-9CEE-4FE6-9C24-78FF9F033CEF}" name="Colonne15692"/>
    <tableColumn id="15734" xr3:uid="{62943F4B-2B06-477B-893B-A2902EAFD6F8}" name="Colonne15693"/>
    <tableColumn id="15735" xr3:uid="{B5EDF25B-6293-427E-A79C-D6C128C24E40}" name="Colonne15694"/>
    <tableColumn id="15736" xr3:uid="{9FFC2719-2EDD-4BBA-AC31-1C07DC256D97}" name="Colonne15695"/>
    <tableColumn id="15737" xr3:uid="{B4831EF9-9602-49A3-8871-FDE1AFA7AE4D}" name="Colonne15696"/>
    <tableColumn id="15738" xr3:uid="{48920296-A86F-4535-B67A-13421EFEA6C3}" name="Colonne15697"/>
    <tableColumn id="15739" xr3:uid="{98299107-7A37-45D8-A012-10ABE912BBFC}" name="Colonne15698"/>
    <tableColumn id="15740" xr3:uid="{D786EB02-150B-451C-97D4-87CB77814F3C}" name="Colonne15699"/>
    <tableColumn id="15741" xr3:uid="{A58BD4F3-8CBA-4CE9-A692-9D3DDFAA3591}" name="Colonne15700"/>
    <tableColumn id="15742" xr3:uid="{6DB80FC3-6EA7-4790-A49E-834F0B3C3EAD}" name="Colonne15701"/>
    <tableColumn id="15743" xr3:uid="{D0832D34-4863-42C0-B09D-56B7393B57EB}" name="Colonne15702"/>
    <tableColumn id="15744" xr3:uid="{509366D8-F88B-4231-88BB-A27BA1557216}" name="Colonne15703"/>
    <tableColumn id="15745" xr3:uid="{D9806E21-CDF6-49EF-B5D2-38C73FCF6980}" name="Colonne15704"/>
    <tableColumn id="15746" xr3:uid="{A6DCE21B-A0AA-4F80-8DD0-6DFD6FFFFE15}" name="Colonne15705"/>
    <tableColumn id="15747" xr3:uid="{B06B78D3-1FBF-41DF-9DFC-329C45CA0FD9}" name="Colonne15706"/>
    <tableColumn id="15748" xr3:uid="{60AF2E89-A99C-476E-B7CF-7E58C1DC0D5F}" name="Colonne15707"/>
    <tableColumn id="15749" xr3:uid="{C828B9E4-B8F7-41CC-B6E3-E3959A1CCD52}" name="Colonne15708"/>
    <tableColumn id="15750" xr3:uid="{9608DD25-6515-4188-A51C-4FA777AD3361}" name="Colonne15709"/>
    <tableColumn id="15751" xr3:uid="{42FDCDF9-67D0-4226-86DF-CC58144A2A6D}" name="Colonne15710"/>
    <tableColumn id="15752" xr3:uid="{91B38F4A-93ED-4204-AF60-5A7DF49D61C8}" name="Colonne15711"/>
    <tableColumn id="15753" xr3:uid="{8276437C-E608-47A9-AE3A-4575EF9A1B1A}" name="Colonne15712"/>
    <tableColumn id="15754" xr3:uid="{8664367F-215B-4CA1-85C3-72D44F7C21C1}" name="Colonne15713"/>
    <tableColumn id="15755" xr3:uid="{A4B8E24E-C0E8-48E5-A071-FD0D888E19F0}" name="Colonne15714"/>
    <tableColumn id="15756" xr3:uid="{36469A16-5782-4065-BBB0-AE504DF236E6}" name="Colonne15715"/>
    <tableColumn id="15757" xr3:uid="{C9211CFE-D701-4E31-985D-BBA03D247F5B}" name="Colonne15716"/>
    <tableColumn id="15758" xr3:uid="{9DA9E66B-EFB2-4A1E-9B01-6167E9C0B133}" name="Colonne15717"/>
    <tableColumn id="15759" xr3:uid="{73835D86-337C-45C8-8ADF-DB503E0A1CB0}" name="Colonne15718"/>
    <tableColumn id="15760" xr3:uid="{66BD0C5E-B819-4D08-8D92-BD831239E31F}" name="Colonne15719"/>
    <tableColumn id="15761" xr3:uid="{E27FB26C-7132-4BB4-981C-439238F88CD7}" name="Colonne15720"/>
    <tableColumn id="15762" xr3:uid="{3A878CC8-615A-4388-A623-33F57C1C5964}" name="Colonne15721"/>
    <tableColumn id="15763" xr3:uid="{6E476808-4770-4571-975A-EE55926EE299}" name="Colonne15722"/>
    <tableColumn id="15764" xr3:uid="{BF570D3D-C974-4899-A5D9-FB45918E60A8}" name="Colonne15723"/>
    <tableColumn id="15765" xr3:uid="{BE677F97-024C-496A-85B6-57C2564A0ABF}" name="Colonne15724"/>
    <tableColumn id="15766" xr3:uid="{154D61B1-614B-4775-A07A-8F9636983D2E}" name="Colonne15725"/>
    <tableColumn id="15767" xr3:uid="{D95FF309-BE1A-42C3-94B9-581FE0AC7A1F}" name="Colonne15726"/>
    <tableColumn id="15768" xr3:uid="{A63157EF-5C50-4D15-9EBE-977ECDD30715}" name="Colonne15727"/>
    <tableColumn id="15769" xr3:uid="{55EF296B-B5D8-44B2-A960-50ECAF1BE955}" name="Colonne15728"/>
    <tableColumn id="15770" xr3:uid="{9873FC48-11BE-4228-9C59-28A4E6D6CA67}" name="Colonne15729"/>
    <tableColumn id="15771" xr3:uid="{4AE3EE51-BF99-489E-B600-7AFB23D9B470}" name="Colonne15730"/>
    <tableColumn id="15772" xr3:uid="{162885D8-1D2E-4063-90D6-BFF186DB7DD9}" name="Colonne15731"/>
    <tableColumn id="15773" xr3:uid="{8D1BF478-3177-4D7B-9EC5-24A0BB1A727B}" name="Colonne15732"/>
    <tableColumn id="15774" xr3:uid="{2B0C34E0-CB52-493D-899A-E3116FD2609E}" name="Colonne15733"/>
    <tableColumn id="15775" xr3:uid="{CA7436C6-BF6F-4A32-B64B-9007B783E7A9}" name="Colonne15734"/>
    <tableColumn id="15776" xr3:uid="{692389E6-264F-4E56-AFFB-F00D8F941781}" name="Colonne15735"/>
    <tableColumn id="15777" xr3:uid="{100614C6-351F-4D8E-82BA-7D1C0C594423}" name="Colonne15736"/>
    <tableColumn id="15778" xr3:uid="{33479BEF-0E1C-478A-A1F5-C19195EF1DD2}" name="Colonne15737"/>
    <tableColumn id="15779" xr3:uid="{190C6DCC-9D33-487D-A731-84FF34BAA20A}" name="Colonne15738"/>
    <tableColumn id="15780" xr3:uid="{5C9A43D8-B702-4378-BB69-67D3007455BC}" name="Colonne15739"/>
    <tableColumn id="15781" xr3:uid="{DEB2EE34-494F-464C-8227-EEE3F1FBB791}" name="Colonne15740"/>
    <tableColumn id="15782" xr3:uid="{CCDB6977-C123-4598-A201-21552561AF67}" name="Colonne15741"/>
    <tableColumn id="15783" xr3:uid="{26A3D968-4F39-4369-8131-F138567FC057}" name="Colonne15742"/>
    <tableColumn id="15784" xr3:uid="{1EA1F474-F3E0-4C40-A61F-C83E1CE9F36B}" name="Colonne15743"/>
    <tableColumn id="15785" xr3:uid="{174D96A0-94C3-4BD5-9432-B092F94D761F}" name="Colonne15744"/>
    <tableColumn id="15786" xr3:uid="{9591D347-6734-414B-9703-A4FC36CC4A31}" name="Colonne15745"/>
    <tableColumn id="15787" xr3:uid="{428F5671-F6DD-4541-B3D5-8011069BF7C2}" name="Colonne15746"/>
    <tableColumn id="15788" xr3:uid="{0A185B45-B76D-4419-9644-BA4E2C08D7E6}" name="Colonne15747"/>
    <tableColumn id="15789" xr3:uid="{DEB2C3A8-8194-4B84-B755-6354C87695C8}" name="Colonne15748"/>
    <tableColumn id="15790" xr3:uid="{F87E9122-FA4E-47B2-ACB7-C32025856F29}" name="Colonne15749"/>
    <tableColumn id="15791" xr3:uid="{1D345020-3926-4A8A-B098-63B30990A85B}" name="Colonne15750"/>
    <tableColumn id="15792" xr3:uid="{795CF14D-68FB-491E-90DB-4226B23A1009}" name="Colonne15751"/>
    <tableColumn id="15793" xr3:uid="{FE47C427-9FD4-4058-B725-0491A4DC8CCE}" name="Colonne15752"/>
    <tableColumn id="15794" xr3:uid="{4EBAC8CF-FE77-4166-9740-539A5890A5E9}" name="Colonne15753"/>
    <tableColumn id="15795" xr3:uid="{04BEA2B2-7901-474A-AD43-A185C97845E8}" name="Colonne15754"/>
    <tableColumn id="15796" xr3:uid="{A46F2C27-7E71-4BFC-B1C1-4A0A60BB79D1}" name="Colonne15755"/>
    <tableColumn id="15797" xr3:uid="{D4C6D27C-ECE5-4866-BD4D-A0AEC6C038B3}" name="Colonne15756"/>
    <tableColumn id="15798" xr3:uid="{A0DE57CF-D51F-4FEF-A071-422F468219B2}" name="Colonne15757"/>
    <tableColumn id="15799" xr3:uid="{CBCC2361-0802-4368-B338-844E44EA4D86}" name="Colonne15758"/>
    <tableColumn id="15800" xr3:uid="{3502BB3A-5F02-481A-9C4A-34F009B10293}" name="Colonne15759"/>
    <tableColumn id="15801" xr3:uid="{1A15526B-BB1C-49BB-85BF-0887F082ED64}" name="Colonne15760"/>
    <tableColumn id="15802" xr3:uid="{401BE4B5-CDCF-4B5B-BA6F-F69A280C7523}" name="Colonne15761"/>
    <tableColumn id="15803" xr3:uid="{69BE6A0D-2F8A-49D9-9118-97B1A3997BBF}" name="Colonne15762"/>
    <tableColumn id="15804" xr3:uid="{D4BBCD21-E906-485A-8850-2E8B90E9418C}" name="Colonne15763"/>
    <tableColumn id="15805" xr3:uid="{C1A4070E-A152-4667-A944-DC525F311AA6}" name="Colonne15764"/>
    <tableColumn id="15806" xr3:uid="{55732BD1-63B9-4103-9BD5-9968F82599EB}" name="Colonne15765"/>
    <tableColumn id="15807" xr3:uid="{61D13210-C2CE-4ECC-9F62-9977A35A81C8}" name="Colonne15766"/>
    <tableColumn id="15808" xr3:uid="{BEB50611-36D5-4149-A1F6-7FE4F7D510D0}" name="Colonne15767"/>
    <tableColumn id="15809" xr3:uid="{298DDE49-A023-4B64-8828-F102F0C58AE1}" name="Colonne15768"/>
    <tableColumn id="15810" xr3:uid="{B47339B8-9AA0-4F58-B44D-EFCB1A066A4A}" name="Colonne15769"/>
    <tableColumn id="15811" xr3:uid="{CBAB79D7-9839-4EF7-AEBE-933EA2BB2788}" name="Colonne15770"/>
    <tableColumn id="15812" xr3:uid="{33B9472F-992F-4E12-B563-7AA3BB696917}" name="Colonne15771"/>
    <tableColumn id="15813" xr3:uid="{525C55DA-72F6-49B4-AF26-953F880EBC20}" name="Colonne15772"/>
    <tableColumn id="15814" xr3:uid="{B0233E0D-E95F-463E-9D1F-7E4CCE289E97}" name="Colonne15773"/>
    <tableColumn id="15815" xr3:uid="{0165E5D5-36F8-4235-B692-F039BEAA0A34}" name="Colonne15774"/>
    <tableColumn id="15816" xr3:uid="{09FCF889-E648-4774-92E2-2BA393D6FB4E}" name="Colonne15775"/>
    <tableColumn id="15817" xr3:uid="{F41B5725-40E5-4B90-BEDD-D228EF583575}" name="Colonne15776"/>
    <tableColumn id="15818" xr3:uid="{B4BC0033-5578-4139-80F2-FB959D6BCDD8}" name="Colonne15777"/>
    <tableColumn id="15819" xr3:uid="{CF95F4FA-06C2-4404-B587-0321DE891EE6}" name="Colonne15778"/>
    <tableColumn id="15820" xr3:uid="{A481EC9C-062D-4D7E-82EB-6CF03A9ED13E}" name="Colonne15779"/>
    <tableColumn id="15821" xr3:uid="{B48741CE-FA55-4CC8-A539-5A84088E688C}" name="Colonne15780"/>
    <tableColumn id="15822" xr3:uid="{FB9F42F4-3DCD-442E-84E3-EE9C37A48AAD}" name="Colonne15781"/>
    <tableColumn id="15823" xr3:uid="{4F23B32E-7536-4D4A-BD2E-9BCBD10C4EBD}" name="Colonne15782"/>
    <tableColumn id="15824" xr3:uid="{A7653531-0992-450C-AA77-36CD1BA8D760}" name="Colonne15783"/>
    <tableColumn id="15825" xr3:uid="{9C81787D-DA00-4C0E-BFBE-E44171CD91A8}" name="Colonne15784"/>
    <tableColumn id="15826" xr3:uid="{D3EC5E4D-61FA-4DBB-90F3-96B288B0C6E9}" name="Colonne15785"/>
    <tableColumn id="15827" xr3:uid="{68A0EAE4-CC58-4B8E-9F99-3DEC7CF0DC45}" name="Colonne15786"/>
    <tableColumn id="15828" xr3:uid="{72B65F6B-A4C5-4570-B027-C6A5FAE16E3A}" name="Colonne15787"/>
    <tableColumn id="15829" xr3:uid="{4E7C0159-3683-4F74-A240-DFFE2A8431D5}" name="Colonne15788"/>
    <tableColumn id="15830" xr3:uid="{79AFC291-0A29-45CA-B7BD-8394984C8F30}" name="Colonne15789"/>
    <tableColumn id="15831" xr3:uid="{A023F22E-CD0F-49AC-92D3-1773E122058C}" name="Colonne15790"/>
    <tableColumn id="15832" xr3:uid="{232BF7F3-B0FC-42B5-BCED-83098B6EAFF7}" name="Colonne15791"/>
    <tableColumn id="15833" xr3:uid="{D0B1F106-C5A9-43F3-AD3E-C0412CB1D94C}" name="Colonne15792"/>
    <tableColumn id="15834" xr3:uid="{1B2282C8-AEF4-475C-A5F2-7AAA4734F068}" name="Colonne15793"/>
    <tableColumn id="15835" xr3:uid="{125F3079-4361-4C16-AE77-C9D4DA13668F}" name="Colonne15794"/>
    <tableColumn id="15836" xr3:uid="{B53A1BC9-0DDB-464B-9119-062C4E8926A0}" name="Colonne15795"/>
    <tableColumn id="15837" xr3:uid="{9E87BE84-C756-4F58-A236-AD990BCD9507}" name="Colonne15796"/>
    <tableColumn id="15838" xr3:uid="{E0FA8F30-BFA6-42A0-9782-A60F11762DFB}" name="Colonne15797"/>
    <tableColumn id="15839" xr3:uid="{BB7CBB3C-865E-499D-AD25-5942BFB0B0E3}" name="Colonne15798"/>
    <tableColumn id="15840" xr3:uid="{AD4BBA4E-6AFA-4B89-8AFF-310CC185D9CE}" name="Colonne15799"/>
    <tableColumn id="15841" xr3:uid="{2990CA1E-0A36-40D4-B558-EDB099844A2E}" name="Colonne15800"/>
    <tableColumn id="15842" xr3:uid="{BB2CFBB5-8976-44E6-9B38-50D43D98CD7D}" name="Colonne15801"/>
    <tableColumn id="15843" xr3:uid="{5B49ACF5-F366-4604-96CD-83469F7C923F}" name="Colonne15802"/>
    <tableColumn id="15844" xr3:uid="{2C77FD7C-A7A1-4DBF-AC27-D6DAA7176A04}" name="Colonne15803"/>
    <tableColumn id="15845" xr3:uid="{09C64180-7CE3-416B-830C-8055E60A20EC}" name="Colonne15804"/>
    <tableColumn id="15846" xr3:uid="{286542D3-8B4D-485C-BA5B-4FD66BEEC581}" name="Colonne15805"/>
    <tableColumn id="15847" xr3:uid="{7697210D-700E-4633-B929-100A97C84AA1}" name="Colonne15806"/>
    <tableColumn id="15848" xr3:uid="{F0D8FC77-AD86-4B45-A1F8-13E8E173E4B1}" name="Colonne15807"/>
    <tableColumn id="15849" xr3:uid="{C60AED87-F237-4222-B122-4D6D3DEE99EF}" name="Colonne15808"/>
    <tableColumn id="15850" xr3:uid="{8B32A87A-452D-470B-A407-253FE5ECB1B3}" name="Colonne15809"/>
    <tableColumn id="15851" xr3:uid="{7AD757C3-D9DB-4729-A842-09B251B895CE}" name="Colonne15810"/>
    <tableColumn id="15852" xr3:uid="{CB7A6099-FF7F-4553-B177-C99118C06D21}" name="Colonne15811"/>
    <tableColumn id="15853" xr3:uid="{AE86D647-15EF-4B66-BD19-547C50F42790}" name="Colonne15812"/>
    <tableColumn id="15854" xr3:uid="{CF2F56D6-002D-48A3-A01D-761CB5014C02}" name="Colonne15813"/>
    <tableColumn id="15855" xr3:uid="{85A4EE39-00EA-4CBF-9135-F5A195CA1E63}" name="Colonne15814"/>
    <tableColumn id="15856" xr3:uid="{F192E916-8CC7-4196-9B8E-75A91E369451}" name="Colonne15815"/>
    <tableColumn id="15857" xr3:uid="{05423527-2D2E-46A8-89F4-B2166852CCB5}" name="Colonne15816"/>
    <tableColumn id="15858" xr3:uid="{12A73584-DCC8-4A8C-AC15-41DD7CC20A97}" name="Colonne15817"/>
    <tableColumn id="15859" xr3:uid="{DECB2CE9-433F-4369-B34A-7AC0A6457461}" name="Colonne15818"/>
    <tableColumn id="15860" xr3:uid="{D5BBBDB2-550D-432B-86D9-6E688FB60A88}" name="Colonne15819"/>
    <tableColumn id="15861" xr3:uid="{05DD564C-C869-4004-8FFF-9A8AA5E7AEEF}" name="Colonne15820"/>
    <tableColumn id="15862" xr3:uid="{BEBB5096-C576-4872-BE78-67895E48B5AC}" name="Colonne15821"/>
    <tableColumn id="15863" xr3:uid="{A46F7951-94A7-4C90-8BC2-C03A89EB4A27}" name="Colonne15822"/>
    <tableColumn id="15864" xr3:uid="{BA9527A6-6ABB-464C-8A95-9912251629DB}" name="Colonne15823"/>
    <tableColumn id="15865" xr3:uid="{013BC52A-E2DC-4CFF-A7D5-6A5A56CC43F5}" name="Colonne15824"/>
    <tableColumn id="15866" xr3:uid="{44C6EA00-BBD4-413F-B1A8-10E9B41BB19E}" name="Colonne15825"/>
    <tableColumn id="15867" xr3:uid="{0A55655D-2C58-4078-B24F-F04892EAA8B1}" name="Colonne15826"/>
    <tableColumn id="15868" xr3:uid="{F5775DB7-A597-4070-87AC-A3563C511956}" name="Colonne15827"/>
    <tableColumn id="15869" xr3:uid="{D923F701-24EE-44AE-B0FC-25843B3D1AA5}" name="Colonne15828"/>
    <tableColumn id="15870" xr3:uid="{3CBD6BE1-979D-4AAB-8012-C8F0D0E3BFB8}" name="Colonne15829"/>
    <tableColumn id="15871" xr3:uid="{F9C8B9CC-D017-4628-8AB9-832033E31807}" name="Colonne15830"/>
    <tableColumn id="15872" xr3:uid="{350BCB3C-C4BD-4E65-9F95-A88F04602B3C}" name="Colonne15831"/>
    <tableColumn id="15873" xr3:uid="{5BB49C84-CBB9-4B17-A215-3458EBB61146}" name="Colonne15832"/>
    <tableColumn id="15874" xr3:uid="{6E9C4360-FD20-4795-B9D6-411F2569B93E}" name="Colonne15833"/>
    <tableColumn id="15875" xr3:uid="{37FCEEF9-E680-4ABF-8096-921B50466AD0}" name="Colonne15834"/>
    <tableColumn id="15876" xr3:uid="{D5C085FE-5710-4E07-9E54-696C1088C3B1}" name="Colonne15835"/>
    <tableColumn id="15877" xr3:uid="{8260A7EA-40D6-491D-B5BE-A396CF254F06}" name="Colonne15836"/>
    <tableColumn id="15878" xr3:uid="{A84AD6F1-F616-41F9-9502-A668F12B86A4}" name="Colonne15837"/>
    <tableColumn id="15879" xr3:uid="{61A97B1D-5629-4F1C-B82E-1E1D51258283}" name="Colonne15838"/>
    <tableColumn id="15880" xr3:uid="{2F374C4D-054A-4137-83E3-58454298A1CC}" name="Colonne15839"/>
    <tableColumn id="15881" xr3:uid="{38A9FBBC-4EC3-41D6-B08D-A2EFDA9E3141}" name="Colonne15840"/>
    <tableColumn id="15882" xr3:uid="{FA23ACD4-B12E-4E30-B3D7-ADBCC80847A0}" name="Colonne15841"/>
    <tableColumn id="15883" xr3:uid="{1288E1A8-0042-4BB8-96DF-C6642D9A6CA4}" name="Colonne15842"/>
    <tableColumn id="15884" xr3:uid="{50EE994A-B2D9-4A41-BE00-98C459BA6103}" name="Colonne15843"/>
    <tableColumn id="15885" xr3:uid="{FBE8E57F-EAFF-4A2B-8D50-DA2EF44CDA77}" name="Colonne15844"/>
    <tableColumn id="15886" xr3:uid="{7D4F19B1-D1A0-48FE-B96E-764B66996DC7}" name="Colonne15845"/>
    <tableColumn id="15887" xr3:uid="{38A4E976-2A00-4503-97F1-B437A33CDE49}" name="Colonne15846"/>
    <tableColumn id="15888" xr3:uid="{6799FB3D-88F0-4DB7-97DB-5529AF698494}" name="Colonne15847"/>
    <tableColumn id="15889" xr3:uid="{8B1B743B-28C9-4E89-97A3-41704EBCBB2B}" name="Colonne15848"/>
    <tableColumn id="15890" xr3:uid="{5725D95B-EA22-451C-8359-16B46FDF012D}" name="Colonne15849"/>
    <tableColumn id="15891" xr3:uid="{9923BCC6-B7FF-40E7-A5AF-17A9FCFB7E35}" name="Colonne15850"/>
    <tableColumn id="15892" xr3:uid="{E67E3883-FE14-4F09-802C-42547EED67D3}" name="Colonne15851"/>
    <tableColumn id="15893" xr3:uid="{478E2548-D484-4BDE-9370-5957754DA6C1}" name="Colonne15852"/>
    <tableColumn id="15894" xr3:uid="{5628869A-9617-4CF4-AD31-61369BF83A7C}" name="Colonne15853"/>
    <tableColumn id="15895" xr3:uid="{6835A75B-0807-469C-BCD2-226748491485}" name="Colonne15854"/>
    <tableColumn id="15896" xr3:uid="{A91EC73F-5E12-41B9-A616-B24E32C13B8F}" name="Colonne15855"/>
    <tableColumn id="15897" xr3:uid="{C5B7657E-83FB-4507-A726-4952B5264842}" name="Colonne15856"/>
    <tableColumn id="15898" xr3:uid="{505801BA-49B2-499D-BCE4-BB014309E741}" name="Colonne15857"/>
    <tableColumn id="15899" xr3:uid="{5E617D1D-4294-4A58-ADC0-C11FDAB7DA5E}" name="Colonne15858"/>
    <tableColumn id="15900" xr3:uid="{D0AF3219-982A-427F-AB60-BCA0212AFBE8}" name="Colonne15859"/>
    <tableColumn id="15901" xr3:uid="{9D9D6E44-61C7-4EE0-B2D8-4CD9F7C5A9B9}" name="Colonne15860"/>
    <tableColumn id="15902" xr3:uid="{1B1BF539-D359-4B97-BB64-7DDFAD2B56DE}" name="Colonne15861"/>
    <tableColumn id="15903" xr3:uid="{FA73A4A4-F614-47C1-AD4D-1C0F9A54C15A}" name="Colonne15862"/>
    <tableColumn id="15904" xr3:uid="{C6BBD8EB-CF9E-49D8-9407-1BAF451302E9}" name="Colonne15863"/>
    <tableColumn id="15905" xr3:uid="{D875C3A2-B54A-4FC5-9B2C-B028B8D39A80}" name="Colonne15864"/>
    <tableColumn id="15906" xr3:uid="{203739CC-1C76-4973-9FE0-1077D4E7E591}" name="Colonne15865"/>
    <tableColumn id="15907" xr3:uid="{942C1C2F-E0EA-4411-AB7B-A967021F8436}" name="Colonne15866"/>
    <tableColumn id="15908" xr3:uid="{BC0126B8-B7B1-4C58-8F95-5E6DA0F56C18}" name="Colonne15867"/>
    <tableColumn id="15909" xr3:uid="{0895AD4A-56F8-42F0-987B-31E669418073}" name="Colonne15868"/>
    <tableColumn id="15910" xr3:uid="{110F7EB1-C6D0-4EC7-AEBD-69D4D2A1672F}" name="Colonne15869"/>
    <tableColumn id="15911" xr3:uid="{FB249105-807D-4E28-A5FB-2356997561A1}" name="Colonne15870"/>
    <tableColumn id="15912" xr3:uid="{9A9A4C55-F29A-4CC1-B644-0DDFD4350EC1}" name="Colonne15871"/>
    <tableColumn id="15913" xr3:uid="{E4B29FDB-649F-4933-9821-B9063D02AB9E}" name="Colonne15872"/>
    <tableColumn id="15914" xr3:uid="{D63D8335-0CC2-4E9F-951A-3DC5855EEFC1}" name="Colonne15873"/>
    <tableColumn id="15915" xr3:uid="{49EE5DA3-0C55-4DA6-9135-314C22B30994}" name="Colonne15874"/>
    <tableColumn id="15916" xr3:uid="{E4826BDB-754B-422B-8DA2-0AA3CE3AD225}" name="Colonne15875"/>
    <tableColumn id="15917" xr3:uid="{F811B0A4-109F-46A0-8F31-A0FEC77F4663}" name="Colonne15876"/>
    <tableColumn id="15918" xr3:uid="{20F88063-7443-4A6C-A321-B6915CF4A8C3}" name="Colonne15877"/>
    <tableColumn id="15919" xr3:uid="{B3C9CD0D-E391-4914-BA8C-5FBDD958AD49}" name="Colonne15878"/>
    <tableColumn id="15920" xr3:uid="{0B052F1D-CC97-4B8D-97C1-7AFCE2219A02}" name="Colonne15879"/>
    <tableColumn id="15921" xr3:uid="{DF81D224-D35D-4309-9B21-31BFD1DC1B31}" name="Colonne15880"/>
    <tableColumn id="15922" xr3:uid="{4C547B05-5826-4E7C-8A07-4E0E20B29680}" name="Colonne15881"/>
    <tableColumn id="15923" xr3:uid="{BAE1EB0C-6347-4F7D-BE33-1937ADD5D395}" name="Colonne15882"/>
    <tableColumn id="15924" xr3:uid="{0A12B4BE-A37C-4F6F-9BD7-E6F8CCE61665}" name="Colonne15883"/>
    <tableColumn id="15925" xr3:uid="{8D1B36F2-47D0-4242-A020-0F51EFB50D5D}" name="Colonne15884"/>
    <tableColumn id="15926" xr3:uid="{1EEB65B7-62ED-4A7D-9E65-21C9937B9EA3}" name="Colonne15885"/>
    <tableColumn id="15927" xr3:uid="{A188E377-B6D0-4EC7-A07C-38139D132CDC}" name="Colonne15886"/>
    <tableColumn id="15928" xr3:uid="{D4B0027F-9B93-4C35-B8A7-61E2BF5A1413}" name="Colonne15887"/>
    <tableColumn id="15929" xr3:uid="{F54B698F-13F6-4940-A514-98FF21EA470A}" name="Colonne15888"/>
    <tableColumn id="15930" xr3:uid="{9B73501E-CDFF-4C56-9E54-29F151EF40E9}" name="Colonne15889"/>
    <tableColumn id="15931" xr3:uid="{F93EEE01-7161-4D18-8C89-8C495AA9BE54}" name="Colonne15890"/>
    <tableColumn id="15932" xr3:uid="{62D8C39A-7705-4998-BE24-3FFCC771A3BA}" name="Colonne15891"/>
    <tableColumn id="15933" xr3:uid="{44468248-BFCE-4AEC-B4AB-3756E20661A4}" name="Colonne15892"/>
    <tableColumn id="15934" xr3:uid="{61455A68-208C-4078-9302-BBF84D4C5378}" name="Colonne15893"/>
    <tableColumn id="15935" xr3:uid="{0A3331DA-3C81-40CD-8660-BEF5DCC49096}" name="Colonne15894"/>
    <tableColumn id="15936" xr3:uid="{5F19EE29-BFD0-4A98-8F7B-F60F6D2B18F2}" name="Colonne15895"/>
    <tableColumn id="15937" xr3:uid="{D0C39DF2-3CD2-44EF-9C28-F346F2BF5C77}" name="Colonne15896"/>
    <tableColumn id="15938" xr3:uid="{69484FE4-98E4-459A-8BD8-AD50864F6F47}" name="Colonne15897"/>
    <tableColumn id="15939" xr3:uid="{18ED015E-DCC5-4FA0-8E76-0026BC90CCFC}" name="Colonne15898"/>
    <tableColumn id="15940" xr3:uid="{FA78C451-94F3-4686-A02B-6CE17B896D1D}" name="Colonne15899"/>
    <tableColumn id="15941" xr3:uid="{92E325AC-0F0B-4731-BD26-4E25D8ADD9A6}" name="Colonne15900"/>
    <tableColumn id="15942" xr3:uid="{BCECD3FD-9A6F-4753-BE81-24D24513E88C}" name="Colonne15901"/>
    <tableColumn id="15943" xr3:uid="{9F133F09-F20C-4A56-8CB9-CEC45063A16F}" name="Colonne15902"/>
    <tableColumn id="15944" xr3:uid="{90012A21-1CCE-45A4-B0AD-96B234A6A1E8}" name="Colonne15903"/>
    <tableColumn id="15945" xr3:uid="{524D29EB-B960-46CE-AF0F-1C9E420FA108}" name="Colonne15904"/>
    <tableColumn id="15946" xr3:uid="{2B8197FA-F400-4188-B7D0-9BF71B514771}" name="Colonne15905"/>
    <tableColumn id="15947" xr3:uid="{7A4AEFA8-3166-4176-AE0B-3F0749A89ED7}" name="Colonne15906"/>
    <tableColumn id="15948" xr3:uid="{FF836903-9F0F-4525-936E-BDEA91872B6D}" name="Colonne15907"/>
    <tableColumn id="15949" xr3:uid="{35EAB287-2BC6-4B15-89FF-6DECAC4547BC}" name="Colonne15908"/>
    <tableColumn id="15950" xr3:uid="{936006E5-DEFF-4795-AE66-AB8BFD43EAE9}" name="Colonne15909"/>
    <tableColumn id="15951" xr3:uid="{22984F47-4CAB-49C0-A9E9-B884D69643A0}" name="Colonne15910"/>
    <tableColumn id="15952" xr3:uid="{7F8C2975-171D-4051-9FF5-78FB3E86F73B}" name="Colonne15911"/>
    <tableColumn id="15953" xr3:uid="{1011C2E9-8A25-45A3-9FD2-3FFEA86E539B}" name="Colonne15912"/>
    <tableColumn id="15954" xr3:uid="{CF7AA9B4-AA96-44C0-AAE9-A50CA8BC7CFE}" name="Colonne15913"/>
    <tableColumn id="15955" xr3:uid="{DAF7648E-885E-432E-B4DA-1877302D3446}" name="Colonne15914"/>
    <tableColumn id="15956" xr3:uid="{C37C480C-92BC-4A00-A05F-9D55C1748F59}" name="Colonne15915"/>
    <tableColumn id="15957" xr3:uid="{F96A323A-9545-4B59-8D16-C50D24FA84A9}" name="Colonne15916"/>
    <tableColumn id="15958" xr3:uid="{5DD99F27-148E-4561-92EE-650FBDD835B0}" name="Colonne15917"/>
    <tableColumn id="15959" xr3:uid="{49EFC465-01E8-494D-BC45-87EAC5722EE7}" name="Colonne15918"/>
    <tableColumn id="15960" xr3:uid="{C390277E-F407-480B-A540-4069D3CBF5A1}" name="Colonne15919"/>
    <tableColumn id="15961" xr3:uid="{558452BD-6ABA-4FFB-9D6C-311B6805E45E}" name="Colonne15920"/>
    <tableColumn id="15962" xr3:uid="{FFA6E747-8DA8-494D-91A7-B4C0C3AFE5E3}" name="Colonne15921"/>
    <tableColumn id="15963" xr3:uid="{25633A63-90B5-4CC1-A5C4-4C48CEA85F2C}" name="Colonne15922"/>
    <tableColumn id="15964" xr3:uid="{D5805B9F-364B-467D-A9F2-6BDF71AF72BC}" name="Colonne15923"/>
    <tableColumn id="15965" xr3:uid="{78933283-FBC7-45D2-8998-AF0614665D09}" name="Colonne15924"/>
    <tableColumn id="15966" xr3:uid="{8967ADC6-67A9-4D5C-A0D5-2CE4E60884D0}" name="Colonne15925"/>
    <tableColumn id="15967" xr3:uid="{523F90EB-2DD6-4836-97E0-FC2E611E20F7}" name="Colonne15926"/>
    <tableColumn id="15968" xr3:uid="{7DCD029D-DA43-4C1B-912A-832982DD2B7F}" name="Colonne15927"/>
    <tableColumn id="15969" xr3:uid="{39D6D23F-9059-4065-A631-3ACD6B8BB2AA}" name="Colonne15928"/>
    <tableColumn id="15970" xr3:uid="{697D952C-15C2-43CD-95A1-D8077C50CA76}" name="Colonne15929"/>
    <tableColumn id="15971" xr3:uid="{6C21A452-F26A-4A0D-B246-90276056D3DB}" name="Colonne15930"/>
    <tableColumn id="15972" xr3:uid="{EF747106-11DF-4EC7-9D1B-4B53EF992029}" name="Colonne15931"/>
    <tableColumn id="15973" xr3:uid="{F2CA4836-7567-4987-B4A7-DAC3D698B584}" name="Colonne15932"/>
    <tableColumn id="15974" xr3:uid="{E67DB361-40F8-46F5-8836-B7B3F22CB087}" name="Colonne15933"/>
    <tableColumn id="15975" xr3:uid="{E4AC2C78-3676-435F-88B9-4EE6E6D74CA5}" name="Colonne15934"/>
    <tableColumn id="15976" xr3:uid="{51D130C2-3C76-42EB-AAE1-37BE703BD20A}" name="Colonne15935"/>
    <tableColumn id="15977" xr3:uid="{FBED07FD-FA98-41B5-81B4-D737EF1D84FA}" name="Colonne15936"/>
    <tableColumn id="15978" xr3:uid="{96500DE5-8DCE-41A1-87E9-3AE575A2A780}" name="Colonne15937"/>
    <tableColumn id="15979" xr3:uid="{53323419-E28B-4DFA-8EDC-B05DE1443335}" name="Colonne15938"/>
    <tableColumn id="15980" xr3:uid="{272AFED7-59F2-4583-9170-420AACE250AC}" name="Colonne15939"/>
    <tableColumn id="15981" xr3:uid="{7661930E-E84E-4281-BC48-0CBFAFCBB56E}" name="Colonne15940"/>
    <tableColumn id="15982" xr3:uid="{E09B0FED-ACB8-4467-B337-9C4A14C635B7}" name="Colonne15941"/>
    <tableColumn id="15983" xr3:uid="{037C31D9-9558-4956-865A-6119F5E4299A}" name="Colonne15942"/>
    <tableColumn id="15984" xr3:uid="{B184CA26-1376-40C9-BE67-9D3D17DEFCC1}" name="Colonne15943"/>
    <tableColumn id="15985" xr3:uid="{0A6F332C-F904-4223-891B-2698843BCB1E}" name="Colonne15944"/>
    <tableColumn id="15986" xr3:uid="{DEEEAD1D-0C2B-4ABB-9E3A-4D808EE830B2}" name="Colonne15945"/>
    <tableColumn id="15987" xr3:uid="{D80CD96C-E5FF-42B2-A38F-053CCF99547D}" name="Colonne15946"/>
    <tableColumn id="15988" xr3:uid="{25738DD0-1F84-4ECE-92FC-E4B3FA02AAFF}" name="Colonne15947"/>
    <tableColumn id="15989" xr3:uid="{3D476128-453B-438C-BB18-C885FE853A80}" name="Colonne15948"/>
    <tableColumn id="15990" xr3:uid="{4F3E1327-2A01-4A2C-9024-B981BDADD112}" name="Colonne15949"/>
    <tableColumn id="15991" xr3:uid="{729EF5C5-E4F8-487D-96EE-0F387DEF5D69}" name="Colonne15950"/>
    <tableColumn id="15992" xr3:uid="{3322B487-8088-41DC-A5B1-B438D715B091}" name="Colonne15951"/>
    <tableColumn id="15993" xr3:uid="{AE751AF7-8B61-48BC-A71B-88CAB4CE47AC}" name="Colonne15952"/>
    <tableColumn id="15994" xr3:uid="{C4596673-5401-4BEF-8108-BF9981DBBCF8}" name="Colonne15953"/>
    <tableColumn id="15995" xr3:uid="{6A6D519F-F85E-4DC5-9A2C-4708EEBB001A}" name="Colonne15954"/>
    <tableColumn id="15996" xr3:uid="{86E75E2C-AC6C-4FB4-9DF6-0D1E59A59C52}" name="Colonne15955"/>
    <tableColumn id="15997" xr3:uid="{1FBCABF3-185A-45B7-AFF6-916FD4C77203}" name="Colonne15956"/>
    <tableColumn id="15998" xr3:uid="{FD74E379-5C16-453C-B3C0-B10D73648AB1}" name="Colonne15957"/>
    <tableColumn id="15999" xr3:uid="{1549FB25-A7D1-403C-9BD2-4254193B63ED}" name="Colonne15958"/>
    <tableColumn id="16000" xr3:uid="{882D18DB-15D9-4891-9278-BEAAD3FDAECD}" name="Colonne15959"/>
    <tableColumn id="16001" xr3:uid="{3AD91DEF-0E86-43BF-B6CB-816A57708009}" name="Colonne15960"/>
    <tableColumn id="16002" xr3:uid="{200EB23B-C813-48DD-91D4-43E97B2DDD36}" name="Colonne15961"/>
    <tableColumn id="16003" xr3:uid="{779D8DFA-ADCD-4BCD-AEC9-2DE4461A289D}" name="Colonne15962"/>
    <tableColumn id="16004" xr3:uid="{A30510DA-3CC2-4C60-A3B6-E20D158270F8}" name="Colonne15963"/>
    <tableColumn id="16005" xr3:uid="{882BEEF8-CA85-4A4D-9AE0-D231AA000A20}" name="Colonne15964"/>
    <tableColumn id="16006" xr3:uid="{FDDCCECF-B8EE-427A-B9DD-CDE4955D7114}" name="Colonne15965"/>
    <tableColumn id="16007" xr3:uid="{E13E9DD2-8A81-4D29-9CF8-0F08BD499FEC}" name="Colonne15966"/>
    <tableColumn id="16008" xr3:uid="{7E9C9A71-75E3-440F-9B0A-F434DD1EF1DC}" name="Colonne15967"/>
    <tableColumn id="16009" xr3:uid="{3011CB78-1719-458B-8A2A-428319DAFC0D}" name="Colonne15968"/>
    <tableColumn id="16010" xr3:uid="{A2292638-2F0C-4443-8EB7-350ECC6F1504}" name="Colonne15969"/>
    <tableColumn id="16011" xr3:uid="{FA20BDB0-74F0-4A88-A976-AB03BC1A62DD}" name="Colonne15970"/>
    <tableColumn id="16012" xr3:uid="{56B5A831-B1EC-40C2-AA2F-5953B72F2D8D}" name="Colonne15971"/>
    <tableColumn id="16013" xr3:uid="{03180962-3B94-4026-80A1-B911B95A258C}" name="Colonne15972"/>
    <tableColumn id="16014" xr3:uid="{B177BF69-C98C-4151-88F0-706CBD1CF330}" name="Colonne15973"/>
    <tableColumn id="16015" xr3:uid="{C29532FC-4470-4AC7-950D-A9DC40853BDE}" name="Colonne15974"/>
    <tableColumn id="16016" xr3:uid="{4A3D764F-CCD8-43A3-8B7C-3EDA8085DCFE}" name="Colonne15975"/>
    <tableColumn id="16017" xr3:uid="{3105704E-A45F-4960-A5FA-15D04F5F3C7D}" name="Colonne15976"/>
    <tableColumn id="16018" xr3:uid="{C1C4F49D-2540-44D3-8209-96C6C548FE0F}" name="Colonne15977"/>
    <tableColumn id="16019" xr3:uid="{B4F67D9E-6DF8-427E-9F81-ABE35ED4933B}" name="Colonne15978"/>
    <tableColumn id="16020" xr3:uid="{A25A5DD4-C367-4ECF-BDEF-98FBAE42B4EB}" name="Colonne15979"/>
    <tableColumn id="16021" xr3:uid="{37FF2F14-49F8-4949-9C57-2DA45ADFEEA1}" name="Colonne15980"/>
    <tableColumn id="16022" xr3:uid="{AB9C4F0C-960E-448D-9B96-3BEE65ACA76E}" name="Colonne15981"/>
    <tableColumn id="16023" xr3:uid="{B0897DDE-DA05-4C76-B821-D4E5BC0A66A8}" name="Colonne15982"/>
    <tableColumn id="16024" xr3:uid="{0E5F6A36-3D66-4104-AD82-6F3ABEA30E43}" name="Colonne15983"/>
    <tableColumn id="16025" xr3:uid="{0C8E5A6D-9983-4D07-B4CB-539C6E174F22}" name="Colonne15984"/>
    <tableColumn id="16026" xr3:uid="{F686AAA2-80DB-4AAB-8A56-6094123A53DF}" name="Colonne15985"/>
    <tableColumn id="16027" xr3:uid="{D8A17F66-5290-45E1-841D-97A282BDCBE8}" name="Colonne15986"/>
    <tableColumn id="16028" xr3:uid="{F86A3DFA-9D81-4376-AEAB-A1FD5FC8843F}" name="Colonne15987"/>
    <tableColumn id="16029" xr3:uid="{D21D0511-A846-4585-B4C5-14DE2E1EBB5D}" name="Colonne15988"/>
    <tableColumn id="16030" xr3:uid="{95FD3CF9-14A3-4DA5-9359-F48B02AACD18}" name="Colonne15989"/>
    <tableColumn id="16031" xr3:uid="{602E6035-2F0C-4CC6-AC58-FEC5444A273B}" name="Colonne15990"/>
    <tableColumn id="16032" xr3:uid="{7061DB95-B031-468E-BD93-40CFC4E5DFC2}" name="Colonne15991"/>
    <tableColumn id="16033" xr3:uid="{78E35AFE-7E5B-4144-B650-E2DC280224C2}" name="Colonne15992"/>
    <tableColumn id="16034" xr3:uid="{CA0DF4D2-6E65-4701-9D6B-AD356EC15F7A}" name="Colonne15993"/>
    <tableColumn id="16035" xr3:uid="{DE68E0AA-9B62-419B-A586-DC5513677944}" name="Colonne15994"/>
    <tableColumn id="16036" xr3:uid="{6011C21B-91CF-4271-9186-AA8A015F0DCD}" name="Colonne15995"/>
    <tableColumn id="16037" xr3:uid="{41399D4D-E93C-468F-9169-4C667273093F}" name="Colonne15996"/>
    <tableColumn id="16038" xr3:uid="{38F56CE2-CC2F-4C92-8D45-F534FBF48D03}" name="Colonne15997"/>
    <tableColumn id="16039" xr3:uid="{AE28A3FF-E245-4F01-9609-4B918E15D837}" name="Colonne15998"/>
    <tableColumn id="16040" xr3:uid="{8BBC078D-08C1-4C4B-B9F7-24E74F06AF10}" name="Colonne15999"/>
    <tableColumn id="16041" xr3:uid="{8A5358AD-A5BE-4E28-BAFB-D33B90409154}" name="Colonne16000"/>
    <tableColumn id="16042" xr3:uid="{95478B06-4030-4D83-B274-0219A3E1558F}" name="Colonne16001"/>
    <tableColumn id="16043" xr3:uid="{88C474E1-FD17-401D-B19D-A9D3090F8ADB}" name="Colonne16002"/>
    <tableColumn id="16044" xr3:uid="{BD6A7FC4-9E86-40E1-8F50-F13353E80100}" name="Colonne16003"/>
    <tableColumn id="16045" xr3:uid="{9C95EA9B-6FA0-449B-8BB2-9080FA2D23D4}" name="Colonne16004"/>
    <tableColumn id="16046" xr3:uid="{68824EEC-7603-46D3-90B1-3AEC5127CAC9}" name="Colonne16005"/>
    <tableColumn id="16047" xr3:uid="{D446E026-E9CE-440F-9840-D168FD9B08CB}" name="Colonne16006"/>
    <tableColumn id="16048" xr3:uid="{5C28DDD1-22C3-47D1-846E-D0BB2DAAC48D}" name="Colonne16007"/>
    <tableColumn id="16049" xr3:uid="{090E8101-806B-4168-B11F-FC4036FC5234}" name="Colonne16008"/>
    <tableColumn id="16050" xr3:uid="{147171E6-6360-4264-9C8B-7A8EB1CD01A2}" name="Colonne16009"/>
    <tableColumn id="16051" xr3:uid="{BA6E6634-4D9D-4C7C-BD89-DD84798BA999}" name="Colonne16010"/>
    <tableColumn id="16052" xr3:uid="{D9FAEF22-4BB0-4602-8D31-03A5DE1E8763}" name="Colonne16011"/>
    <tableColumn id="16053" xr3:uid="{C73C72C9-04B1-46AC-90E6-7F918CB65F9B}" name="Colonne16012"/>
    <tableColumn id="16054" xr3:uid="{431A1E9E-EB42-4247-8BAC-42CEEE5643FA}" name="Colonne16013"/>
    <tableColumn id="16055" xr3:uid="{CC2543F1-AD3D-4F7A-97CE-B208DD2F1B11}" name="Colonne16014"/>
    <tableColumn id="16056" xr3:uid="{89861FDC-2149-476B-9DDA-281B79EC9763}" name="Colonne16015"/>
    <tableColumn id="16057" xr3:uid="{65F55235-5E88-4E96-B6A3-8D67D165A411}" name="Colonne16016"/>
    <tableColumn id="16058" xr3:uid="{9665057E-3DCB-496D-AB1A-E21CDC3358FA}" name="Colonne16017"/>
    <tableColumn id="16059" xr3:uid="{CD073D57-02E6-403B-9669-4CF54BE2B5F9}" name="Colonne16018"/>
    <tableColumn id="16060" xr3:uid="{F9B294EC-D54F-4690-9BB0-CB260E60895F}" name="Colonne16019"/>
    <tableColumn id="16061" xr3:uid="{FC4EFFBD-0038-4BDF-A3BD-BB1507E047F4}" name="Colonne16020"/>
    <tableColumn id="16062" xr3:uid="{A33E7647-89F9-4585-B370-251A8B7011D6}" name="Colonne16021"/>
    <tableColumn id="16063" xr3:uid="{1D0D8C3A-959A-460E-97B7-F6986B7EC3D7}" name="Colonne16022"/>
    <tableColumn id="16064" xr3:uid="{EA9DFA1A-7AF8-421B-904B-2F8FC623DA8F}" name="Colonne16023"/>
    <tableColumn id="16065" xr3:uid="{B375765B-92D4-4C69-82AD-28CD29E015E5}" name="Colonne16024"/>
    <tableColumn id="16066" xr3:uid="{3CC4454B-4186-4814-A9A6-39ABE194DCC8}" name="Colonne16025"/>
    <tableColumn id="16067" xr3:uid="{4F36997E-7634-4DFA-81E5-0C96E1A12354}" name="Colonne16026"/>
    <tableColumn id="16068" xr3:uid="{F96F6943-58D4-4E63-AEDB-895E56213F76}" name="Colonne16027"/>
    <tableColumn id="16069" xr3:uid="{8322A250-7CFC-43BE-8488-B1C3122CADD2}" name="Colonne16028"/>
    <tableColumn id="16070" xr3:uid="{EF2817B5-1E8E-4E5D-BD52-E32EC9AF845D}" name="Colonne16029"/>
    <tableColumn id="16071" xr3:uid="{B87AD803-8FAF-4B94-8698-E9A2C0767ABD}" name="Colonne16030"/>
    <tableColumn id="16072" xr3:uid="{ACCC95E4-3E3E-4AE5-8B94-FBCA7FED8BB4}" name="Colonne16031"/>
    <tableColumn id="16073" xr3:uid="{BA712236-CF5D-4833-B02D-5C9D925DC3CF}" name="Colonne16032"/>
    <tableColumn id="16074" xr3:uid="{33DCDBE5-C90A-469B-8010-8969066FCA6F}" name="Colonne16033"/>
    <tableColumn id="16075" xr3:uid="{80395060-2AEC-4786-8780-173066352AE1}" name="Colonne16034"/>
    <tableColumn id="16076" xr3:uid="{B34599F0-8923-41D9-83E0-B3C1B6571D54}" name="Colonne16035"/>
    <tableColumn id="16077" xr3:uid="{95D6FAE2-7F35-4EAE-A50E-BE2D284F350F}" name="Colonne16036"/>
    <tableColumn id="16078" xr3:uid="{BC2A22CA-3098-4105-9D5A-5EB8882ADCFF}" name="Colonne16037"/>
    <tableColumn id="16079" xr3:uid="{69C2FD93-1569-422B-8EF7-BDF19A34A3FC}" name="Colonne16038"/>
    <tableColumn id="16080" xr3:uid="{CB0ECD7B-D933-4FF1-8CF8-19B8617EC272}" name="Colonne16039"/>
    <tableColumn id="16081" xr3:uid="{4BC6538B-4586-499B-BACF-9997439B090B}" name="Colonne16040"/>
    <tableColumn id="16082" xr3:uid="{F3889629-A832-4DFD-A24D-C51F8384FACB}" name="Colonne16041"/>
    <tableColumn id="16083" xr3:uid="{DAD513AA-F9D5-4F0D-9AE9-9A0967974C30}" name="Colonne16042"/>
    <tableColumn id="16084" xr3:uid="{B3555594-275C-4943-A43A-55F8A8E4A2D6}" name="Colonne16043"/>
    <tableColumn id="16085" xr3:uid="{3DEF6203-4A29-4B31-A651-3B389418A74F}" name="Colonne16044"/>
    <tableColumn id="16086" xr3:uid="{80969BD0-C723-4795-9963-D783CE7B7842}" name="Colonne16045"/>
    <tableColumn id="16087" xr3:uid="{06D2A576-B5CA-4945-A06B-A9619C25B20B}" name="Colonne16046"/>
    <tableColumn id="16088" xr3:uid="{062989D4-5C9E-4287-A0AA-3D0BD779DC13}" name="Colonne16047"/>
    <tableColumn id="16089" xr3:uid="{16DFF5A5-F38A-4D3E-A933-DE97BCB09E10}" name="Colonne16048"/>
    <tableColumn id="16090" xr3:uid="{41DAAFF7-B28D-4258-9295-ACACB607824E}" name="Colonne16049"/>
    <tableColumn id="16091" xr3:uid="{C162D2ED-61E4-42EC-87D9-CCC60CFFD237}" name="Colonne16050"/>
    <tableColumn id="16092" xr3:uid="{19E1C92D-FD37-4C7B-BFB9-05078F801C0E}" name="Colonne16051"/>
    <tableColumn id="16093" xr3:uid="{EA6E9F50-FF46-44DB-936D-57A73D9E124F}" name="Colonne16052"/>
    <tableColumn id="16094" xr3:uid="{9FD98C65-A4A6-4CAB-8148-E7BD7A3F06A4}" name="Colonne16053"/>
    <tableColumn id="16095" xr3:uid="{1D186A51-3EE3-457A-A0B0-DE05DAF4B214}" name="Colonne16054"/>
    <tableColumn id="16096" xr3:uid="{90A3EA12-0F11-4369-BDB7-0B4342767666}" name="Colonne16055"/>
    <tableColumn id="16097" xr3:uid="{4B37D500-2B79-4CEA-B888-CC625CC983B5}" name="Colonne16056"/>
    <tableColumn id="16098" xr3:uid="{2E89F7EE-3785-468C-8216-1E6DEABD3E0F}" name="Colonne16057"/>
    <tableColumn id="16099" xr3:uid="{DCE587F1-6325-4BDE-8A16-6CD467B8EDC7}" name="Colonne16058"/>
    <tableColumn id="16100" xr3:uid="{A1AD7E97-1B54-432A-A010-9011CF86C2C5}" name="Colonne16059"/>
    <tableColumn id="16101" xr3:uid="{9F876677-97AE-4489-9D4B-565DB42F42BB}" name="Colonne16060"/>
    <tableColumn id="16102" xr3:uid="{B7114260-572A-4038-9670-1A90B0001122}" name="Colonne16061"/>
    <tableColumn id="16103" xr3:uid="{2830A9B1-166A-47C3-88AA-053F9993561F}" name="Colonne16062"/>
    <tableColumn id="16104" xr3:uid="{73E5A789-22D9-4DD9-8741-E1F5A75680E3}" name="Colonne16063"/>
    <tableColumn id="16105" xr3:uid="{A3A53AC1-F1F1-4660-8C96-9D505D4C6A92}" name="Colonne16064"/>
    <tableColumn id="16106" xr3:uid="{BA4DE5DD-376D-4E5F-923F-D09D872F4238}" name="Colonne16065"/>
    <tableColumn id="16107" xr3:uid="{215CB29D-37AC-4E4D-AFF2-E6EABF6FD305}" name="Colonne16066"/>
    <tableColumn id="16108" xr3:uid="{4A8333CF-544F-424D-A46E-E434BB28223E}" name="Colonne16067"/>
    <tableColumn id="16109" xr3:uid="{A41A5E35-893A-43AE-8513-0D42D9CE8F35}" name="Colonne16068"/>
    <tableColumn id="16110" xr3:uid="{FF9E84A0-4999-485C-98CA-DC9017393BC4}" name="Colonne16069"/>
    <tableColumn id="16111" xr3:uid="{A2A62502-9BD4-46FA-A86A-95E651C26996}" name="Colonne16070"/>
    <tableColumn id="16112" xr3:uid="{F646F3B5-A533-4F1E-83CC-BFC81707F40A}" name="Colonne16071"/>
    <tableColumn id="16113" xr3:uid="{01A30061-B904-4C91-B3DF-5D386083527B}" name="Colonne16072"/>
    <tableColumn id="16114" xr3:uid="{53847F05-90E1-447E-A78D-770ABB392EE3}" name="Colonne16073"/>
    <tableColumn id="16115" xr3:uid="{6AE7A0EA-58BD-4E06-B369-02D3A5986E45}" name="Colonne16074"/>
    <tableColumn id="16116" xr3:uid="{4955D039-AD49-4681-90A5-7E66C0E56F9C}" name="Colonne16075"/>
    <tableColumn id="16117" xr3:uid="{A65B5DAA-B443-48A9-BFBA-8C2AAF9C1F7B}" name="Colonne16076"/>
    <tableColumn id="16118" xr3:uid="{C77B1F1C-61B3-4D00-AE79-62349B8A2567}" name="Colonne16077"/>
    <tableColumn id="16119" xr3:uid="{1E236670-F4A2-4DE5-8F68-9CE1A99F3091}" name="Colonne16078"/>
    <tableColumn id="16120" xr3:uid="{8EBA0100-E727-4AEC-84B7-6A20742AA8F8}" name="Colonne16079"/>
    <tableColumn id="16121" xr3:uid="{DDE8648C-AFD6-48CA-9E9F-53D3AF9F24E2}" name="Colonne16080"/>
    <tableColumn id="16122" xr3:uid="{AB0A3DF1-1EA0-471E-88A0-C95695B44510}" name="Colonne16081"/>
    <tableColumn id="16123" xr3:uid="{9ECF9D3F-C9FC-4D73-B4EE-3143B6248C06}" name="Colonne16082"/>
    <tableColumn id="16124" xr3:uid="{1125FF89-E9DE-4AE0-BAB9-B3277E22EECC}" name="Colonne16083"/>
    <tableColumn id="16125" xr3:uid="{CB3B6DCF-8B2D-49DA-ADF3-FA296606E069}" name="Colonne16084"/>
    <tableColumn id="16126" xr3:uid="{32A26718-0840-4F02-AFBB-23190CCF82D2}" name="Colonne16085"/>
    <tableColumn id="16127" xr3:uid="{517409BB-7F13-45E6-B403-868C57C5BE48}" name="Colonne16086"/>
    <tableColumn id="16128" xr3:uid="{89F23A1D-66DD-4B9C-8256-E03386DB5D02}" name="Colonne16087"/>
    <tableColumn id="16129" xr3:uid="{496A84D7-FA97-4ED4-ACF3-5079054CD476}" name="Colonne16088"/>
    <tableColumn id="16130" xr3:uid="{0D16F543-4A20-40CC-9CC2-552A0604A120}" name="Colonne16089"/>
    <tableColumn id="16131" xr3:uid="{C5585D47-4FFF-4782-988C-57931A99E636}" name="Colonne16090"/>
    <tableColumn id="16132" xr3:uid="{7AF6F040-270C-4E53-AFAD-971A4C0083E3}" name="Colonne16091"/>
    <tableColumn id="16133" xr3:uid="{E2C6246A-12C0-4852-82A9-047DA896124E}" name="Colonne16092"/>
    <tableColumn id="16134" xr3:uid="{1B4647E3-A6C0-45EC-A98F-74F3D2543C59}" name="Colonne16093"/>
    <tableColumn id="16135" xr3:uid="{B772C774-AA8B-4F7E-8E98-6CFA15ECE5F8}" name="Colonne16094"/>
    <tableColumn id="16136" xr3:uid="{AC5C5C3F-B097-443B-99D0-C3D4211A391E}" name="Colonne16095"/>
    <tableColumn id="16137" xr3:uid="{E712221A-D1F0-46FA-B1F0-BAD9C2420AE3}" name="Colonne16096"/>
    <tableColumn id="16138" xr3:uid="{00D790A9-DD9B-42A9-9472-FD55765A5F71}" name="Colonne16097"/>
    <tableColumn id="16139" xr3:uid="{AC4DD406-7643-4513-ADD9-1493E300D943}" name="Colonne16098"/>
    <tableColumn id="16140" xr3:uid="{520D743B-D0E4-4F49-BABC-9B27A5CDC84D}" name="Colonne16099"/>
    <tableColumn id="16141" xr3:uid="{ED102207-12D8-4F00-BBF4-661875608488}" name="Colonne16100"/>
    <tableColumn id="16142" xr3:uid="{E23D886D-FA45-48D6-94EB-C7E3D4E3B4A7}" name="Colonne16101"/>
    <tableColumn id="16143" xr3:uid="{9FEB41F0-A361-41F4-8817-A67624382BEF}" name="Colonne16102"/>
    <tableColumn id="16144" xr3:uid="{0C767CB5-A74F-4F7E-B40C-58E46749A27B}" name="Colonne16103"/>
    <tableColumn id="16145" xr3:uid="{4D029DE2-4A89-4ACD-91C4-E5FFCD0DDD6F}" name="Colonne16104"/>
    <tableColumn id="16146" xr3:uid="{99697124-4AAD-4E84-8703-3D2E733D800B}" name="Colonne16105"/>
    <tableColumn id="16147" xr3:uid="{E0F988A7-66A2-449A-AB68-47D2779CDD50}" name="Colonne16106"/>
    <tableColumn id="16148" xr3:uid="{0CBF78B2-F4F0-4F43-9A3E-A16FDF25B23B}" name="Colonne16107"/>
    <tableColumn id="16149" xr3:uid="{0ECAF75A-9216-46F0-ACF2-74A89ED146BF}" name="Colonne16108"/>
    <tableColumn id="16150" xr3:uid="{89878BC2-8428-445B-B62F-AD260255C0D2}" name="Colonne16109"/>
    <tableColumn id="16151" xr3:uid="{6C26ED00-6345-40F4-B6C0-26A46BEECB5F}" name="Colonne16110"/>
    <tableColumn id="16152" xr3:uid="{258EAA73-DD50-4DFF-8CF0-B124142AF5A1}" name="Colonne16111"/>
    <tableColumn id="16153" xr3:uid="{C1D0FC90-C7BA-4104-9278-369704B0948B}" name="Colonne16112"/>
    <tableColumn id="16154" xr3:uid="{FC7D84DC-E294-4211-BE21-51764D35B913}" name="Colonne16113"/>
    <tableColumn id="16155" xr3:uid="{2F3E709C-971E-4EC9-9A7E-C0583DA4AB36}" name="Colonne16114"/>
    <tableColumn id="16156" xr3:uid="{02C83AAF-3CB6-4149-85D9-06BB4ED3295A}" name="Colonne16115"/>
    <tableColumn id="16157" xr3:uid="{C4D73536-0D78-4124-90D9-5A2507E35A16}" name="Colonne16116"/>
    <tableColumn id="16158" xr3:uid="{2B6A17B7-AABC-496A-9D1B-4806AFF446A0}" name="Colonne16117"/>
    <tableColumn id="16159" xr3:uid="{1C4E4272-A671-4379-ABD1-8278D90B88E7}" name="Colonne16118"/>
    <tableColumn id="16160" xr3:uid="{F789AF19-B0FF-4D4F-8421-0809E6501EB1}" name="Colonne16119"/>
    <tableColumn id="16161" xr3:uid="{AED6A23E-CD6F-4EBF-804D-1DBAAC1E125C}" name="Colonne16120"/>
    <tableColumn id="16162" xr3:uid="{5C315D5C-B13E-45FC-8C21-193254C19175}" name="Colonne16121"/>
    <tableColumn id="16163" xr3:uid="{A9F5B067-29AF-4C6F-83A0-69E31855439C}" name="Colonne16122"/>
    <tableColumn id="16164" xr3:uid="{DD19E28D-EF0D-4CB1-8605-8DCB77B44D9E}" name="Colonne16123"/>
    <tableColumn id="16165" xr3:uid="{747B1BD1-D146-4015-BA7C-4066F657B135}" name="Colonne16124"/>
    <tableColumn id="16166" xr3:uid="{3961D016-275B-454B-A881-7399350844AE}" name="Colonne16125"/>
    <tableColumn id="16167" xr3:uid="{364232B2-5BFA-4615-84E0-51EAC97B1BFD}" name="Colonne16126"/>
    <tableColumn id="16168" xr3:uid="{760AC035-17A5-4EE2-A79F-EE72425E10F8}" name="Colonne16127"/>
    <tableColumn id="16169" xr3:uid="{55406603-95D8-4E3F-911A-D6BADAD59145}" name="Colonne16128"/>
    <tableColumn id="16170" xr3:uid="{1239B450-3DC9-42B1-8DA1-81C25B28A269}" name="Colonne16129"/>
    <tableColumn id="16171" xr3:uid="{60C197E4-3C82-43AF-8965-21F74B4CD2AC}" name="Colonne16130"/>
    <tableColumn id="16172" xr3:uid="{DD8B363A-815A-4277-9DB4-FB5EE24405C7}" name="Colonne16131"/>
    <tableColumn id="16173" xr3:uid="{8C75417B-D1DE-4B25-9228-036EA43FC388}" name="Colonne16132"/>
    <tableColumn id="16174" xr3:uid="{6E17C787-56ED-4BA1-9D92-B3F87ACB6357}" name="Colonne16133"/>
    <tableColumn id="16175" xr3:uid="{355D0C9D-3058-4200-8BF5-9DF10E689834}" name="Colonne16134"/>
    <tableColumn id="16176" xr3:uid="{A8E9FF47-FE47-4952-A6C9-267001F49CFC}" name="Colonne16135"/>
    <tableColumn id="16177" xr3:uid="{D8977334-24EB-402B-8F86-3B4B6165CCCC}" name="Colonne16136"/>
    <tableColumn id="16178" xr3:uid="{3C89EA60-97E3-412E-8566-38930954FD82}" name="Colonne16137"/>
    <tableColumn id="16179" xr3:uid="{4F3A3F13-6617-48E9-B340-E0E69487267D}" name="Colonne16138"/>
    <tableColumn id="16180" xr3:uid="{553AD619-D55A-4859-B2B3-AB08EF874965}" name="Colonne16139"/>
    <tableColumn id="16181" xr3:uid="{2F664775-BA02-44A7-89FC-F9CD4C0CB1BA}" name="Colonne16140"/>
    <tableColumn id="16182" xr3:uid="{74D93421-F415-47A3-8446-FCF913982699}" name="Colonne16141"/>
    <tableColumn id="16183" xr3:uid="{7614DDCC-A218-40EA-A15F-99B2DF105E14}" name="Colonne16142"/>
    <tableColumn id="16184" xr3:uid="{7BD3B5EC-E6B1-42DF-94E0-8DB564F98F0D}" name="Colonne16143"/>
    <tableColumn id="16185" xr3:uid="{19C6D83A-F04C-4EA4-AE0E-8796DFFCD961}" name="Colonne16144"/>
    <tableColumn id="16186" xr3:uid="{78632169-7412-42C8-AF74-7795630E9491}" name="Colonne16145"/>
    <tableColumn id="16187" xr3:uid="{E3227DE3-A612-4576-B10E-31B9807DC6C1}" name="Colonne16146"/>
    <tableColumn id="16188" xr3:uid="{F1B91F9B-F0EF-403B-B3DB-74263026D7A7}" name="Colonne16147"/>
    <tableColumn id="16189" xr3:uid="{3149C114-15EB-4B51-9005-543A99EA49F8}" name="Colonne16148"/>
    <tableColumn id="16190" xr3:uid="{B71FD4C4-1582-47DC-B1CC-61DE16D460D1}" name="Colonne16149"/>
    <tableColumn id="16191" xr3:uid="{FC5879F6-93ED-4000-849A-E5F1C62C3309}" name="Colonne16150"/>
    <tableColumn id="16192" xr3:uid="{82751144-7356-4608-8E04-DB4E8926AE8E}" name="Colonne16151"/>
    <tableColumn id="16193" xr3:uid="{BDC42BE6-D3B0-4CB4-8796-2172FC733BFF}" name="Colonne16152"/>
    <tableColumn id="16194" xr3:uid="{9B21233B-4334-4200-88F6-1B5B4E1EFA7E}" name="Colonne16153"/>
    <tableColumn id="16195" xr3:uid="{2D4DD4FE-12B6-4975-8475-FBC6F6BA9308}" name="Colonne16154"/>
    <tableColumn id="16196" xr3:uid="{C86CCED3-7112-495C-8A61-D84AED4130F1}" name="Colonne16155"/>
    <tableColumn id="16197" xr3:uid="{0160D83F-A8AD-4296-B725-C90D7E0FABA2}" name="Colonne16156"/>
    <tableColumn id="16198" xr3:uid="{99CDA707-E6EE-4DF5-8A12-F38B68425148}" name="Colonne16157"/>
    <tableColumn id="16199" xr3:uid="{1B1B4246-9071-4BDC-91BA-2675AF6C9E44}" name="Colonne16158"/>
    <tableColumn id="16200" xr3:uid="{5F522E29-D98F-45E3-8098-F755899F859A}" name="Colonne16159"/>
    <tableColumn id="16201" xr3:uid="{5B440FD0-0E66-47F1-AAB4-04643AB9FCE2}" name="Colonne16160"/>
    <tableColumn id="16202" xr3:uid="{223BC72F-08F6-4766-AAFD-65BB1A153A83}" name="Colonne16161"/>
    <tableColumn id="16203" xr3:uid="{2CA52996-9B65-4E06-BC43-D89B64F2317A}" name="Colonne16162"/>
    <tableColumn id="16204" xr3:uid="{4C35A971-18F9-48A5-8C18-FABEC1B9D9E4}" name="Colonne16163"/>
    <tableColumn id="16205" xr3:uid="{E950CE08-7B05-43AF-A13E-6EEE87A1C5B1}" name="Colonne16164"/>
    <tableColumn id="16206" xr3:uid="{541BF802-BDF7-45D5-AC63-B5A04555018D}" name="Colonne16165"/>
    <tableColumn id="16207" xr3:uid="{A3E63ED1-C372-4D43-BE1B-0ABADC1745E5}" name="Colonne16166"/>
    <tableColumn id="16208" xr3:uid="{076B8FC7-16F8-4431-A06E-5BC6E72BA91F}" name="Colonne16167"/>
    <tableColumn id="16209" xr3:uid="{528D9C3D-CCE6-4263-A1FA-BADA3006D638}" name="Colonne16168"/>
    <tableColumn id="16210" xr3:uid="{FDBCB8E9-CCAD-40D4-AC15-8F512756746E}" name="Colonne16169"/>
    <tableColumn id="16211" xr3:uid="{E3294447-F51E-4F2C-BCF6-2069BD7D3D2D}" name="Colonne16170"/>
    <tableColumn id="16212" xr3:uid="{57200FB7-9BAB-45A5-8A15-E1748658075A}" name="Colonne16171"/>
    <tableColumn id="16213" xr3:uid="{2211411E-822B-40AC-9EBA-D3103DA98603}" name="Colonne16172"/>
    <tableColumn id="16214" xr3:uid="{4A8DFEA7-1BA3-435D-ABC1-41F832DF98C2}" name="Colonne16173"/>
    <tableColumn id="16215" xr3:uid="{D9D3AE1F-9120-4C30-8C4B-7C8E76608429}" name="Colonne16174"/>
    <tableColumn id="16216" xr3:uid="{67CB1001-5262-4DB3-AB09-0FACD1DFFE3D}" name="Colonne16175"/>
    <tableColumn id="16217" xr3:uid="{7F69C2BE-5D3D-4196-A5EF-AA84600F04DA}" name="Colonne16176"/>
    <tableColumn id="16218" xr3:uid="{84CA64EE-C02A-4E14-8B15-278C7C6B07E1}" name="Colonne16177"/>
    <tableColumn id="16219" xr3:uid="{25D0ABE9-B25F-42C2-8C03-FF97059D45F1}" name="Colonne16178"/>
    <tableColumn id="16220" xr3:uid="{5B59B6C8-F46C-4295-B2F6-5565556E1E07}" name="Colonne16179"/>
    <tableColumn id="16221" xr3:uid="{E346EB2C-50C8-41CB-89B0-7885214BB8D3}" name="Colonne16180"/>
    <tableColumn id="16222" xr3:uid="{B329222A-5E01-460D-8426-B45ECC456C1F}" name="Colonne16181"/>
    <tableColumn id="16223" xr3:uid="{B66FD4E1-0E38-4E1B-A2D0-F624521660C5}" name="Colonne16182"/>
    <tableColumn id="16224" xr3:uid="{F4C47E57-259C-4525-B3C4-FBCB83C5E0BA}" name="Colonne16183"/>
    <tableColumn id="16225" xr3:uid="{F4DDA6C3-7F23-4909-A15E-05A205A39FD8}" name="Colonne16184"/>
    <tableColumn id="16226" xr3:uid="{604B0867-4554-490D-B863-D165F7D19889}" name="Colonne16185"/>
    <tableColumn id="16227" xr3:uid="{32710F3F-5D04-483F-8A61-FD0A6B8AE5A3}" name="Colonne16186"/>
    <tableColumn id="16228" xr3:uid="{9EB2EFDA-4C5F-4F7B-AC31-99E67F6D4308}" name="Colonne16187"/>
    <tableColumn id="16229" xr3:uid="{F5CBA08C-BF51-4522-A1B9-DCBBB38A033F}" name="Colonne16188"/>
    <tableColumn id="16230" xr3:uid="{289A4EBE-7C32-4562-B95A-28967FC8503D}" name="Colonne16189"/>
    <tableColumn id="16231" xr3:uid="{18FC6664-A86F-4931-A1B0-BC8C60C576F8}" name="Colonne16190"/>
    <tableColumn id="16232" xr3:uid="{F9F4AEBA-104C-4247-859F-01DABB28287F}" name="Colonne16191"/>
    <tableColumn id="16233" xr3:uid="{8031F806-F88A-4B9A-AE16-D80EF8735DCD}" name="Colonne16192"/>
    <tableColumn id="16234" xr3:uid="{41C8C9C3-958A-42A4-9B71-F1DF9AB49274}" name="Colonne16193"/>
    <tableColumn id="16235" xr3:uid="{6B5141D6-4176-46DB-ADDB-6CAF2111377F}" name="Colonne16194"/>
    <tableColumn id="16236" xr3:uid="{3775EF2E-BC9C-4AB5-A746-13E1B2BE016A}" name="Colonne16195"/>
    <tableColumn id="16237" xr3:uid="{E9A8D686-12DE-4677-8C30-F7DC4A4AFA73}" name="Colonne16196"/>
    <tableColumn id="16238" xr3:uid="{00439D9C-D160-4636-A6DA-C7A8C46EB468}" name="Colonne16197"/>
    <tableColumn id="16239" xr3:uid="{0D8A4380-E7B3-4932-AA65-E3D072505F1A}" name="Colonne16198"/>
    <tableColumn id="16240" xr3:uid="{527AC4C5-1416-4F22-B07D-E45AAD197945}" name="Colonne16199"/>
    <tableColumn id="16241" xr3:uid="{58B91A24-9EA4-4DDE-B5BA-8BD6581FAB2A}" name="Colonne16200"/>
    <tableColumn id="16242" xr3:uid="{223AEC0E-CB75-46FA-9303-681923F55CF0}" name="Colonne16201"/>
    <tableColumn id="16243" xr3:uid="{C15C8470-2A4E-49FC-9E2A-24C39FF7FCC2}" name="Colonne16202"/>
    <tableColumn id="16244" xr3:uid="{3D4236BA-3CD8-4A8D-B5B0-129B3CB5749A}" name="Colonne16203"/>
    <tableColumn id="16245" xr3:uid="{AA8F4EB3-36E1-423B-AD34-8837AF22BFAD}" name="Colonne16204"/>
    <tableColumn id="16246" xr3:uid="{53652F53-7F53-46C9-8C66-6FF963F6E7ED}" name="Colonne16205"/>
    <tableColumn id="16247" xr3:uid="{E1CC6D2B-526D-4055-9BB4-D3064F7A79C7}" name="Colonne16206"/>
    <tableColumn id="16248" xr3:uid="{B21A782B-4809-4DB3-A1AF-5B2EEB191844}" name="Colonne16207"/>
    <tableColumn id="16249" xr3:uid="{705124E7-F558-493C-9147-75024AC74369}" name="Colonne16208"/>
    <tableColumn id="16250" xr3:uid="{B7641D41-15E8-4226-A9A4-676DF9D42A24}" name="Colonne16209"/>
    <tableColumn id="16251" xr3:uid="{CCCF0B83-949D-487C-9545-7E144F99C626}" name="Colonne16210"/>
    <tableColumn id="16252" xr3:uid="{B1D89779-EBA8-44DD-8BD3-349FCFA8E058}" name="Colonne16211"/>
    <tableColumn id="16253" xr3:uid="{A5D3298A-5C0C-4727-B349-1889DECB85A6}" name="Colonne16212"/>
    <tableColumn id="16254" xr3:uid="{73A99461-983E-421F-BA16-FDDBFC62F7FF}" name="Colonne16213"/>
    <tableColumn id="16255" xr3:uid="{1630CBF4-29B4-431F-8F64-326D08F2FE67}" name="Colonne16214"/>
    <tableColumn id="16256" xr3:uid="{A315DB77-DEDA-4119-AA57-6F2EA9243DE1}" name="Colonne16215"/>
    <tableColumn id="16257" xr3:uid="{1EA59AD3-1596-4CD4-83AE-84057D815367}" name="Colonne16216"/>
    <tableColumn id="16258" xr3:uid="{A86C83D5-16DA-4AB7-B214-7A7697C65CBF}" name="Colonne16217"/>
    <tableColumn id="16259" xr3:uid="{CBC250F3-25C7-47D2-8A44-BAA9A5703F0E}" name="Colonne16218"/>
    <tableColumn id="16260" xr3:uid="{D53F8496-2F93-437F-AA0B-CAFD8D0D4F04}" name="Colonne16219"/>
    <tableColumn id="16261" xr3:uid="{EE94C760-F574-444F-B6C1-09F0CE6FFFEA}" name="Colonne16220"/>
    <tableColumn id="16262" xr3:uid="{B9018BBC-F5BB-4D3D-9510-7177BA4DB8BF}" name="Colonne16221"/>
    <tableColumn id="16263" xr3:uid="{6BAB4527-B5C9-4C00-9E1C-DFE929B247C5}" name="Colonne16222"/>
    <tableColumn id="16264" xr3:uid="{D8010BFB-5B7D-4A43-8864-9ED2DCF648E3}" name="Colonne16223"/>
    <tableColumn id="16265" xr3:uid="{F7C6AB45-8D99-4A4F-B785-A9D5749F5C4F}" name="Colonne16224"/>
    <tableColumn id="16266" xr3:uid="{2844A8C6-4EFC-4C90-A7B7-63B8BB29DFF6}" name="Colonne16225"/>
    <tableColumn id="16267" xr3:uid="{038BF29A-75EA-44F2-8A2E-A427AC96EF0B}" name="Colonne16226"/>
    <tableColumn id="16268" xr3:uid="{7973526E-8972-4C6A-86C2-7F240FBC323F}" name="Colonne16227"/>
    <tableColumn id="16269" xr3:uid="{9F8FFFA0-E902-4E85-829D-1514EEB90F7C}" name="Colonne16228"/>
    <tableColumn id="16270" xr3:uid="{C515E74E-C5A0-461A-990D-4DCAD902399D}" name="Colonne16229"/>
    <tableColumn id="16271" xr3:uid="{A606897B-0874-4AEB-BBB6-A5469077F5D7}" name="Colonne16230"/>
    <tableColumn id="16272" xr3:uid="{AC3D587F-A75F-47B1-B3FA-E8307F7DE1B3}" name="Colonne16231"/>
    <tableColumn id="16273" xr3:uid="{05CD912D-54B0-4EE5-A54C-86214828E6BE}" name="Colonne16232"/>
    <tableColumn id="16274" xr3:uid="{67F90A91-1FF2-4002-B4E4-CEF5614C5140}" name="Colonne16233"/>
    <tableColumn id="16275" xr3:uid="{31AE2DBF-D8CD-490F-863F-1C109CA571A2}" name="Colonne16234"/>
    <tableColumn id="16276" xr3:uid="{E28105EC-5688-4DF0-901E-B9A4A604C669}" name="Colonne16235"/>
    <tableColumn id="16277" xr3:uid="{B3380A58-A29E-40EC-9E20-F2496C84929E}" name="Colonne16236"/>
    <tableColumn id="16278" xr3:uid="{AFAA3E92-E1B0-4F2A-9082-B84702093EB6}" name="Colonne16237"/>
    <tableColumn id="16279" xr3:uid="{DB63236B-6B3E-4F2B-8352-45839470D9F8}" name="Colonne16238"/>
    <tableColumn id="16280" xr3:uid="{805B11C9-8A06-460D-B1DA-6C6AF3A13AE9}" name="Colonne16239"/>
    <tableColumn id="16281" xr3:uid="{FA897FBE-E32C-46E7-A101-3C7BC86231AE}" name="Colonne16240"/>
    <tableColumn id="16282" xr3:uid="{763BFD78-F01D-4731-BC63-4644C34E69FA}" name="Colonne16241"/>
    <tableColumn id="16283" xr3:uid="{D1FBC4B6-2C32-4AE9-940B-D7607D4435EA}" name="Colonne16242"/>
    <tableColumn id="16284" xr3:uid="{352DEB11-FCF3-40D4-8E4A-41B63D2A32D4}" name="Colonne16243"/>
    <tableColumn id="16285" xr3:uid="{3E7ADE14-D560-4A15-9884-46409DC6CDD8}" name="Colonne16244"/>
    <tableColumn id="16286" xr3:uid="{E0326D96-5761-45DE-92DB-470605FA1B1B}" name="Colonne16245"/>
    <tableColumn id="16287" xr3:uid="{38805B5B-6AB6-4E6D-9EE4-CD4192CF77B7}" name="Colonne16246"/>
    <tableColumn id="16288" xr3:uid="{5D704F2D-9494-482F-8755-30A4DF6CB1BD}" name="Colonne16247"/>
    <tableColumn id="16289" xr3:uid="{61B58183-0B34-4CAF-9A40-A3F902C65F70}" name="Colonne16248"/>
    <tableColumn id="16290" xr3:uid="{714C8A58-2CC4-4C72-B46F-B7B33169EC87}" name="Colonne16249"/>
    <tableColumn id="16291" xr3:uid="{9C8698AB-D2D7-4226-B7CC-84A185B56CB0}" name="Colonne16250"/>
    <tableColumn id="16292" xr3:uid="{FBA1E7A5-1D14-4E29-9915-4FBBC9D641A2}" name="Colonne16251"/>
    <tableColumn id="16293" xr3:uid="{41B073F3-A62A-48CB-8DF5-91EF511D23B0}" name="Colonne16252"/>
    <tableColumn id="16294" xr3:uid="{E7F8AADC-A062-4D1F-842B-8DCB99BB89BE}" name="Colonne16253"/>
    <tableColumn id="16295" xr3:uid="{C17A839F-A312-436B-9F48-15CA25551D9D}" name="Colonne16254"/>
    <tableColumn id="16296" xr3:uid="{CBB82530-4B38-4D2D-8BF9-CB624914237D}" name="Colonne16255"/>
    <tableColumn id="16297" xr3:uid="{55118959-D9CA-4DB9-BB26-142EC540051C}" name="Colonne16256"/>
    <tableColumn id="16298" xr3:uid="{CE122FFA-9DDA-43CA-8863-C7FA1950C9E1}" name="Colonne16257"/>
    <tableColumn id="16299" xr3:uid="{81C7BE51-18D7-4022-83A8-384ECFAB5A50}" name="Colonne16258"/>
    <tableColumn id="16300" xr3:uid="{CF4ECDC8-ADEF-4739-9F9A-89117327F144}" name="Colonne16259"/>
    <tableColumn id="16301" xr3:uid="{25342DEC-47F9-416A-ADB2-E52E351D0956}" name="Colonne16260"/>
    <tableColumn id="16302" xr3:uid="{C91D7DFF-9368-42AC-BFF0-64897BCBE17F}" name="Colonne16261"/>
    <tableColumn id="16303" xr3:uid="{55D6502D-11AB-406A-80AF-43655393DAEE}" name="Colonne16262"/>
    <tableColumn id="16304" xr3:uid="{0C8E9C30-B02A-4DE1-85F0-9C2A6C177A09}" name="Colonne16263"/>
    <tableColumn id="16305" xr3:uid="{6B1E5BB2-61C7-447F-8090-A6F4C2B14BBC}" name="Colonne16264"/>
    <tableColumn id="16306" xr3:uid="{FE304062-F4C0-446C-9EB5-120127F111B5}" name="Colonne16265"/>
    <tableColumn id="16307" xr3:uid="{B4BD083E-39A1-456D-B3C1-8C20B875969B}" name="Colonne16266"/>
    <tableColumn id="16308" xr3:uid="{2A4DAD81-99BF-483B-9C03-8230D35306CF}" name="Colonne16267"/>
    <tableColumn id="16309" xr3:uid="{71E1150A-7404-43ED-B200-3C39E6DAAF81}" name="Colonne16268"/>
    <tableColumn id="16310" xr3:uid="{BB7D85F8-895D-4316-8F4C-11782B18B101}" name="Colonne16269"/>
    <tableColumn id="16311" xr3:uid="{86AA18C4-CCC9-4715-B425-6586D1CAB2E7}" name="Colonne16270"/>
    <tableColumn id="16312" xr3:uid="{EB82E515-9F6E-45AB-A033-56B959489FBC}" name="Colonne16271"/>
    <tableColumn id="16313" xr3:uid="{B745D004-FCD6-4AD6-BD77-C4AD27EE5115}" name="Colonne16272"/>
    <tableColumn id="16314" xr3:uid="{D9E15597-2741-4E47-B7F9-8420E781A0E9}" name="Colonne16273"/>
    <tableColumn id="16315" xr3:uid="{32B2E9A9-E03B-4DFE-AAEC-D56FA62A02C3}" name="Colonne16274"/>
    <tableColumn id="16316" xr3:uid="{0F742C35-B27A-42E3-88F4-6B6B508D760A}" name="Colonne16275"/>
    <tableColumn id="16317" xr3:uid="{30A8C013-7E7F-40D5-94EE-735E319EC3C7}" name="Colonne16276"/>
    <tableColumn id="16318" xr3:uid="{52F825BF-9B88-43F8-A4CE-6D2951C8E864}" name="Colonne16277"/>
    <tableColumn id="16319" xr3:uid="{0FCA811C-C89B-4D77-8E2D-9DC3535657B5}" name="Colonne16278"/>
    <tableColumn id="16320" xr3:uid="{13515706-F2A5-4578-B366-22182C24941A}" name="Colonne16279"/>
    <tableColumn id="16321" xr3:uid="{3A90515C-6846-40D5-9594-69286DDC1553}" name="Colonne16280"/>
    <tableColumn id="16322" xr3:uid="{4588DD4C-EF7F-4F54-943F-C0ED50C9E736}" name="Colonne16281"/>
    <tableColumn id="16323" xr3:uid="{097A67DA-4E4F-4117-8B68-5AF9F077EA15}" name="Colonne16282"/>
    <tableColumn id="16324" xr3:uid="{0E844214-E5AD-4F20-8A7C-9EB44DEA57ED}" name="Colonne16283"/>
    <tableColumn id="16325" xr3:uid="{DD48CC72-5AB4-47AD-B40B-BC3457ECFC4B}" name="Colonne16284"/>
    <tableColumn id="16326" xr3:uid="{E0AEBEAC-674D-4F1A-A2AC-AEB8AAAB734F}" name="Colonne16285"/>
    <tableColumn id="16327" xr3:uid="{9FD6CF72-FBEA-4BFA-B124-23F7548A25F3}" name="Colonne16286"/>
    <tableColumn id="16328" xr3:uid="{3B60CE5D-E84C-4532-BE62-34E9EAB9387E}" name="Colonne16287"/>
    <tableColumn id="16329" xr3:uid="{C2FCE3DA-804B-40CF-AF4E-1A2ECC4DF783}" name="Colonne16288"/>
    <tableColumn id="16330" xr3:uid="{400889E4-D68D-4F51-A160-9D17E12C21E5}" name="Colonne16289"/>
    <tableColumn id="16331" xr3:uid="{5FECE92E-EDC7-473F-9450-ABF58E5F75C0}" name="Colonne16290"/>
    <tableColumn id="16332" xr3:uid="{533B9A74-F3AA-4C09-96F7-D22126B94538}" name="Colonne16291"/>
    <tableColumn id="16333" xr3:uid="{6A40B527-D0EC-4A5C-A463-4D8E47BFC593}" name="Colonne16292"/>
    <tableColumn id="16334" xr3:uid="{4C20E6E0-F3E7-4DF1-AC79-1311C2C7575E}" name="Colonne16293"/>
    <tableColumn id="16335" xr3:uid="{C6304FF6-528A-43E6-8716-60389EE30C67}" name="Colonne16294"/>
    <tableColumn id="16336" xr3:uid="{DB620FF1-B194-410E-BAF4-1BCC7A4F8730}" name="Colonne16295"/>
    <tableColumn id="16337" xr3:uid="{54632362-38E7-4EBF-B175-1EE31E52DE33}" name="Colonne16296"/>
    <tableColumn id="16338" xr3:uid="{84ED1CF1-8685-41A3-B15E-3E309F437C2F}" name="Colonne16297"/>
    <tableColumn id="16339" xr3:uid="{29712FA8-C388-4516-9D0E-72994E5C754B}" name="Colonne16298"/>
    <tableColumn id="16340" xr3:uid="{4072A480-2E3F-4754-9C9D-DC14E63BEAC6}" name="Colonne16299"/>
    <tableColumn id="16341" xr3:uid="{4704EC53-A41D-44CB-B828-12CDF3278F0E}" name="Colonne16300"/>
    <tableColumn id="16342" xr3:uid="{C1E44AD8-2D7B-4300-817D-96BF423AB69C}" name="Colonne16301"/>
    <tableColumn id="16343" xr3:uid="{84176E1D-FE55-44F5-B1DB-BA35C0E8D9CC}" name="Colonne16302"/>
    <tableColumn id="16344" xr3:uid="{0BDB2A07-681E-43F4-836E-71E293B882D7}" name="Colonne16303"/>
    <tableColumn id="16345" xr3:uid="{C1409BED-E573-4999-91A6-172C0A7D6495}" name="Colonne16304"/>
    <tableColumn id="16346" xr3:uid="{02645FD7-6154-44CE-ADF2-B64D7BC93D27}" name="Colonne16305"/>
    <tableColumn id="16347" xr3:uid="{261981B4-39FB-40AF-A646-A554FF636259}" name="Colonne16306"/>
    <tableColumn id="16348" xr3:uid="{1D8F7348-0CE8-4E5B-B472-FE22585F2880}" name="Colonne16307"/>
    <tableColumn id="16349" xr3:uid="{CF04A72E-0A21-4902-ACC7-A474D66A5DCF}" name="Colonne16308"/>
    <tableColumn id="16350" xr3:uid="{7A7667E0-FA66-4F91-8E68-0B480F358C0A}" name="Colonne16309"/>
    <tableColumn id="16351" xr3:uid="{C152ADBB-BFDF-4A67-A013-7900407DF13D}" name="Colonne16310"/>
    <tableColumn id="16352" xr3:uid="{2B218224-D52D-453F-B6A2-29690DDCE8F4}" name="Colonne16311"/>
    <tableColumn id="16353" xr3:uid="{4E4F26D5-FCC1-4F98-9EEB-FC565BBD7C79}" name="Colonne16312"/>
    <tableColumn id="16354" xr3:uid="{CEA3F7DF-F8C6-49DA-AC2F-7BE6DC6C1A88}" name="Colonne16313"/>
    <tableColumn id="16355" xr3:uid="{69CB60E7-D13B-4739-91AE-90AD98216393}" name="Colonne16314"/>
    <tableColumn id="16356" xr3:uid="{B11E9681-00E5-41EF-A523-E05D6089ED5E}" name="Colonne16315"/>
    <tableColumn id="16357" xr3:uid="{CCE9ECD0-B473-41A2-9003-081C682CCB91}" name="Colonne16316"/>
    <tableColumn id="16358" xr3:uid="{353D13FB-8A07-46A2-8986-98D7367109BA}" name="Colonne16317"/>
    <tableColumn id="16359" xr3:uid="{C38C4044-E4CD-4364-9B3E-D3B588797C82}" name="Colonne16318"/>
    <tableColumn id="16360" xr3:uid="{1818BA11-AABA-484F-863F-9A091EFAF56C}" name="Colonne16319"/>
    <tableColumn id="16361" xr3:uid="{FD4BC054-2DD1-4AB1-97B7-FB7034684011}" name="Colonne16320"/>
    <tableColumn id="16362" xr3:uid="{0534876A-D8D1-4BB4-B694-BAAABA9107DB}" name="Colonne16321"/>
    <tableColumn id="16363" xr3:uid="{D2976B3E-3004-406A-ABA9-C684714AA5F1}" name="Colonne16322"/>
    <tableColumn id="16364" xr3:uid="{A9458971-94A2-4C0A-AAAE-BD46CBDA240E}" name="Colonne16323"/>
    <tableColumn id="16365" xr3:uid="{B83B6AFC-5C84-47A7-8D1A-DCA52355E911}" name="Colonne16324"/>
    <tableColumn id="16366" xr3:uid="{57C58FA7-4BDF-4183-A50F-0C7E19BF41E1}" name="Colonne16325"/>
    <tableColumn id="16367" xr3:uid="{B1E6F242-03C3-4CD1-9CD7-EA6CB757624D}" name="Colonne16326"/>
    <tableColumn id="16368" xr3:uid="{20D541E1-F47D-467E-BD2D-EC7F10DA9956}" name="Colonne16327"/>
    <tableColumn id="16369" xr3:uid="{6AD3195F-7E6F-48CE-BC44-F136A89E1BDD}" name="Colonne16328"/>
    <tableColumn id="16370" xr3:uid="{AECEB47C-D452-4D67-AB99-8212171DBB67}" name="Colonne16329"/>
    <tableColumn id="16371" xr3:uid="{0005C5E8-46DB-44CC-85CD-F2777F9A3815}" name="Colonne16330"/>
    <tableColumn id="16372" xr3:uid="{A96C7435-ADFA-4174-AC77-13B00A2ED848}" name="Colonne16331"/>
    <tableColumn id="16373" xr3:uid="{0AA7E1DF-BA07-4232-A54B-668ACA0EDFC4}" name="Colonne16332"/>
    <tableColumn id="16374" xr3:uid="{2D8F7A61-9132-45CE-B08B-8AF67153C9F6}" name="Colonne16333"/>
    <tableColumn id="16375" xr3:uid="{0E034B6A-5694-4D41-833F-29C73C8D022E}" name="Colonne16334"/>
    <tableColumn id="16376" xr3:uid="{96439998-AD10-4355-B54A-EFF827E7257A}" name="Colonne16335"/>
    <tableColumn id="16377" xr3:uid="{94F1E283-7311-40C9-819B-7FF5835CA448}" name="Colonne16336"/>
    <tableColumn id="16378" xr3:uid="{68CCF7BF-BD8E-45DB-BB4B-4A3F924A161B}" name="Colonne16337"/>
    <tableColumn id="16379" xr3:uid="{C8E0C4CD-C52D-4860-9C2A-09E958C6976B}" name="Colonne16338"/>
    <tableColumn id="16380" xr3:uid="{BCD240C6-E025-4B00-AFEF-B1312D090DF3}" name="Colonne16339"/>
    <tableColumn id="16381" xr3:uid="{E688C49B-B9C9-440B-B9F2-1769D4CE9545}" name="Colonne16340"/>
    <tableColumn id="16382" xr3:uid="{29404312-6C71-4016-8616-1C8208777FA9}" name="Colonne16341"/>
    <tableColumn id="16383" xr3:uid="{5A5B5014-37ED-40EF-B933-F73EF1A8CA88}" name="Colonne16342"/>
    <tableColumn id="16384" xr3:uid="{9A4E6E06-6F8E-400A-A0B1-DA117C07DDFF}" name="Colonne16343"/>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7B45E8E-208B-4F38-BC76-2E3FA66409D7}" name="Operations_Alger" displayName="Operations_Alger" ref="A1:P83" totalsRowShown="0">
  <autoFilter ref="A1:P83" xr:uid="{57B45E8E-208B-4F38-BC76-2E3FA66409D7}"/>
  <tableColumns count="16">
    <tableColumn id="24" xr3:uid="{E52EB52E-DE69-4110-AAE4-99582E455212}" name="wilaya_id" dataDxfId="30"/>
    <tableColumn id="4" xr3:uid="{974DC602-E606-4398-846A-02DFEE015E3E}" name="portfolio_id" dataDxfId="29"/>
    <tableColumn id="8" xr3:uid="{2846E816-1763-4AC2-8258-8DCC4C8EFC61}" name="program_id" dataDxfId="28"/>
    <tableColumn id="10" xr3:uid="{8201EF0F-7FB6-47FB-99A5-6F2420FA1C68}" name="regional_budget_directorate" dataDxfId="27"/>
    <tableColumn id="11" xr3:uid="{C1C98D12-19CA-49AF-AA00-C6B7386CAC5F}" name="name" dataDxfId="26"/>
    <tableColumn id="12" xr3:uid="{FC497865-1AD3-40D2-8702-EB6C33C7A656}" name="municipality" dataDxfId="25"/>
    <tableColumn id="13" xr3:uid="{020ADE5C-7E25-46F0-9BCB-85788BE9B1BE}" name="inscription_date" dataDxfId="24"/>
    <tableColumn id="15" xr3:uid="{0BCB3C38-36EC-4F12-95FA-64CB6D8FF504}" name="delay" dataDxfId="23"/>
    <tableColumn id="17" xr3:uid="{32C5FD4A-C830-40B3-9A0D-F82C3478006F}" name="current_ae" dataDxfId="22"/>
    <tableColumn id="18" xr3:uid="{BD5F8390-166D-4429-AE62-F498518AE436}" name="committed_ae" dataDxfId="21"/>
    <tableColumn id="19" xr3:uid="{75DC3CDD-880A-41AD-B8E5-92DB118BE7B3}" name="cumulative_payments" dataDxfId="20"/>
    <tableColumn id="20" xr3:uid="{C0DE715D-84E6-456C-890D-1395E8ECF42F}" name="financial_rate" dataDxfId="19"/>
    <tableColumn id="21" xr3:uid="{D3359960-6936-4132-82AB-50332B0FCE96}" name="physical_rate" dataDxfId="18"/>
    <tableColumn id="22" xr3:uid="{777045CE-2AD6-4427-B464-C3CF1620A235}" name="project_status" dataDxfId="2"/>
    <tableColumn id="2" xr3:uid="{5A7440A1-2251-426B-AEC9-6FAFA4F7E014}" name="status" dataDxfId="0"/>
    <tableColumn id="23" xr3:uid="{D1073020-22EA-4D3A-8644-4C375AA89C32}" name="observations" dataDxfId="1"/>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DE737B3-DFD2-4734-B593-78F1444B7A3E}" name="Operations_Alger_3" displayName="Operations_Alger_3" ref="A1:W84" totalsRowShown="0">
  <autoFilter ref="A1:W84" xr:uid="{DDE737B3-DFD2-4734-B593-78F1444B7A3E}"/>
  <tableColumns count="23">
    <tableColumn id="24" xr3:uid="{66CD6534-977D-4CE4-ADE3-36DF9797A038}" name="wilaya_id" dataDxfId="17"/>
    <tableColumn id="2" xr3:uid="{764E86A3-E9B1-4F3C-BE3D-41985D2F3A31}" name="wilaya_code" dataDxfId="16"/>
    <tableColumn id="3" xr3:uid="{9AA23740-E11E-4CF0-8CC0-6130CB2F3C65}" name="wilaya" dataDxfId="15"/>
    <tableColumn id="4" xr3:uid="{C8BB6210-AC0C-40E6-9586-F342CE3BDC7E}" name="portfolio_id" dataDxfId="14"/>
    <tableColumn id="5" xr3:uid="{9EE1B79B-4314-4721-8616-C728ADB3E7E0}" name="portdolio_code"/>
    <tableColumn id="6" xr3:uid="{91F6524E-CCD8-4FA4-8E77-0AAD2C756EE7}" name="portfolio_name" dataDxfId="13"/>
    <tableColumn id="7" xr3:uid="{3E802BBC-5FAA-4435-BE6C-AD2B850ADBFB}" name="programs_rows.id" dataDxfId="12"/>
    <tableColumn id="8" xr3:uid="{D02276A9-33E1-45B5-AB70-2F5EFAB0AAF4}" name="program_id" dataDxfId="11"/>
    <tableColumn id="9" xr3:uid="{D95121C2-7F6E-4C6E-912A-2A92884C8730}" name="program_code"/>
    <tableColumn id="10" xr3:uid="{AFDCC53F-098B-4DE1-9425-E716264EA1C4}" name="program_name" dataDxfId="10"/>
    <tableColumn id="11" xr3:uid="{02B5F4FE-EB00-48DE-8D2C-5A093AC10A3D}" name="operation_name" dataDxfId="9"/>
    <tableColumn id="12" xr3:uid="{86A2B9F9-2B8C-4967-8F67-9FC8A09AE3A9}" name="municipality" dataDxfId="8"/>
    <tableColumn id="13" xr3:uid="{C7BC0363-69F5-4558-88FC-2AC5AE3EE828}" name="Date d'inscription" dataDxfId="7"/>
    <tableColumn id="14" xr3:uid="{4FB943DC-0EE1-4E37-84AB-FB0379FB43C0}" name="Date d’ODS" dataDxfId="6"/>
    <tableColumn id="15" xr3:uid="{01915029-3FC5-46BB-8E31-F8D5F4EADCA4}" name="Délais de réalis"/>
    <tableColumn id="16" xr3:uid="{652D0B39-1E68-4D78-9F86-AEB59D5A561E}" name="Date d'achèvement" dataDxfId="5"/>
    <tableColumn id="17" xr3:uid="{62EB2558-B8DC-4964-8E45-7E00560F2236}" name="AE ACTUELLE"/>
    <tableColumn id="18" xr3:uid="{4544CEF7-7FCB-4BD5-B2F8-C44F337C6C31}" name="Engagements cumulés"/>
    <tableColumn id="19" xr3:uid="{DC2A0C93-52FB-4F4E-BC90-C57F348A0BEB}" name="Paiement cumulés"/>
    <tableColumn id="20" xr3:uid="{6673E455-3F33-4FE4-B243-FDD5E2AFE4A2}" name="Taux FIN %"/>
    <tableColumn id="21" xr3:uid="{53909F0E-3BB4-4ED6-934C-846C3F303895}" name="Taux phys %"/>
    <tableColumn id="22" xr3:uid="{5251ACC4-DC92-44A3-B3FF-25AB72F8F663}" name="Etat du Projet" dataDxfId="4"/>
    <tableColumn id="23" xr3:uid="{CE2C41E8-68CC-4C9D-9329-5DEDE5BF8A9F}" name="Observations" dataDxfId="3"/>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6.xml.rels><?xml version="1.0" encoding="UTF-8" standalone="yes"?>
<Relationships xmlns="http://schemas.openxmlformats.org/package/2006/relationships"><Relationship Id="rId3" Type="http://schemas.openxmlformats.org/officeDocument/2006/relationships/queryTable" Target="../queryTables/queryTable3.xml"/><Relationship Id="rId2" Type="http://schemas.openxmlformats.org/officeDocument/2006/relationships/vmlDrawing" Target="../drawings/vmlDrawing3.vml"/><Relationship Id="rId1" Type="http://schemas.openxmlformats.org/officeDocument/2006/relationships/printerSettings" Target="../printerSettings/printerSettings12.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ivotTable" Target="../pivotTables/pivotTable3.xm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4.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482"/>
  <sheetViews>
    <sheetView topLeftCell="A10" workbookViewId="0">
      <selection activeCell="A29" sqref="A29"/>
    </sheetView>
  </sheetViews>
  <sheetFormatPr baseColWidth="10" defaultRowHeight="15"/>
  <cols>
    <col min="4" max="4" width="6.140625" customWidth="1"/>
    <col min="5" max="5" width="14.85546875" customWidth="1"/>
    <col min="6" max="6" width="7.42578125" customWidth="1"/>
    <col min="7" max="7" width="14.85546875" customWidth="1"/>
    <col min="8" max="8" width="3.7109375" customWidth="1"/>
    <col min="9" max="9" width="18.42578125" customWidth="1"/>
    <col min="10" max="10" width="5" customWidth="1"/>
    <col min="11" max="11" width="19.42578125" style="569" customWidth="1"/>
  </cols>
  <sheetData>
    <row r="2" spans="1:13" ht="31.5">
      <c r="A2" s="99" t="s">
        <v>264</v>
      </c>
      <c r="C2" s="481" t="s">
        <v>1695</v>
      </c>
      <c r="D2" s="481"/>
      <c r="E2" s="481" t="s">
        <v>1696</v>
      </c>
      <c r="G2" s="481" t="s">
        <v>1696</v>
      </c>
      <c r="I2" s="568" t="s">
        <v>0</v>
      </c>
      <c r="K2" s="481" t="s">
        <v>1</v>
      </c>
      <c r="M2" s="481" t="s">
        <v>2685</v>
      </c>
    </row>
    <row r="3" spans="1:13" ht="31.5">
      <c r="A3" s="99"/>
      <c r="C3" s="481"/>
      <c r="D3" s="481"/>
      <c r="E3" s="481"/>
      <c r="G3" s="481"/>
      <c r="I3" s="568" t="s">
        <v>3094</v>
      </c>
      <c r="K3" s="481"/>
      <c r="M3" s="481"/>
    </row>
    <row r="4" spans="1:13" ht="15.75">
      <c r="A4" s="100" t="s">
        <v>265</v>
      </c>
      <c r="C4" s="474" t="s">
        <v>1697</v>
      </c>
      <c r="D4" s="474" t="s">
        <v>2683</v>
      </c>
      <c r="E4" s="475" t="s">
        <v>1698</v>
      </c>
      <c r="G4" s="475" t="str">
        <f>CONCATENATE(C4,D4,E4)</f>
        <v>001:Présidence de la République</v>
      </c>
      <c r="I4" s="475" t="s">
        <v>2686</v>
      </c>
      <c r="K4" s="477" t="s">
        <v>2872</v>
      </c>
      <c r="M4" s="570" t="s">
        <v>2873</v>
      </c>
    </row>
    <row r="5" spans="1:13" ht="15.75">
      <c r="A5" s="101" t="s">
        <v>266</v>
      </c>
      <c r="B5" t="s">
        <v>2684</v>
      </c>
      <c r="C5" s="476" t="s">
        <v>1697</v>
      </c>
      <c r="D5" s="476"/>
      <c r="E5" s="477" t="s">
        <v>1699</v>
      </c>
      <c r="G5" s="477" t="str">
        <f t="shared" ref="G5:G68" si="0">CONCATENATE(C5,D5,E5)</f>
        <v>001Activité de la Présidence de la République</v>
      </c>
      <c r="I5" s="475" t="s">
        <v>2687</v>
      </c>
      <c r="K5" s="477" t="s">
        <v>2738</v>
      </c>
      <c r="M5" s="570" t="s">
        <v>2874</v>
      </c>
    </row>
    <row r="6" spans="1:13" ht="15.75">
      <c r="A6" s="101" t="s">
        <v>267</v>
      </c>
      <c r="B6" t="s">
        <v>2685</v>
      </c>
      <c r="C6" s="478" t="s">
        <v>1582</v>
      </c>
      <c r="D6" s="478"/>
      <c r="E6" s="479" t="s">
        <v>1700</v>
      </c>
      <c r="G6" s="479" t="str">
        <f t="shared" si="0"/>
        <v>01Supervision de l'Activité Présidentielle</v>
      </c>
      <c r="I6" s="475" t="s">
        <v>2688</v>
      </c>
      <c r="K6" s="477" t="s">
        <v>2739</v>
      </c>
      <c r="M6" s="570" t="s">
        <v>2875</v>
      </c>
    </row>
    <row r="7" spans="1:13" ht="15.75">
      <c r="A7" s="101" t="s">
        <v>56</v>
      </c>
      <c r="C7" s="478" t="s">
        <v>1588</v>
      </c>
      <c r="D7" s="478"/>
      <c r="E7" s="479" t="s">
        <v>1701</v>
      </c>
      <c r="G7" s="479" t="str">
        <f t="shared" si="0"/>
        <v>02Sécurité et Protection</v>
      </c>
      <c r="I7" s="475" t="s">
        <v>2689</v>
      </c>
      <c r="K7" s="477" t="s">
        <v>2740</v>
      </c>
      <c r="M7" s="570" t="s">
        <v>2876</v>
      </c>
    </row>
    <row r="8" spans="1:13" ht="15.75">
      <c r="A8" s="101" t="s">
        <v>268</v>
      </c>
      <c r="C8" s="478" t="s">
        <v>1594</v>
      </c>
      <c r="D8" s="478"/>
      <c r="E8" s="479" t="s">
        <v>1702</v>
      </c>
      <c r="G8" s="479" t="str">
        <f t="shared" si="0"/>
        <v>03Archives et Mémoire Nationale</v>
      </c>
      <c r="I8" s="475" t="s">
        <v>2690</v>
      </c>
      <c r="K8" s="477" t="s">
        <v>2741</v>
      </c>
      <c r="M8" s="570" t="s">
        <v>2877</v>
      </c>
    </row>
    <row r="9" spans="1:13" ht="15.75">
      <c r="A9" s="101" t="s">
        <v>269</v>
      </c>
      <c r="C9" s="476" t="s">
        <v>1703</v>
      </c>
      <c r="D9" s="476"/>
      <c r="E9" s="477" t="s">
        <v>1704</v>
      </c>
      <c r="G9" s="477" t="str">
        <f t="shared" si="0"/>
        <v>002Coordination de l'Activité Juridique et Gouvernementale</v>
      </c>
      <c r="I9" s="475" t="s">
        <v>2691</v>
      </c>
      <c r="K9" s="477" t="s">
        <v>2742</v>
      </c>
      <c r="M9" s="570" t="s">
        <v>2878</v>
      </c>
    </row>
    <row r="10" spans="1:13" ht="15.75">
      <c r="A10" s="101" t="s">
        <v>270</v>
      </c>
      <c r="C10" s="478" t="s">
        <v>1582</v>
      </c>
      <c r="D10" s="478"/>
      <c r="E10" s="479" t="s">
        <v>1704</v>
      </c>
      <c r="G10" s="479" t="str">
        <f t="shared" si="0"/>
        <v>01Coordination de l'Activité Juridique et Gouvernementale</v>
      </c>
      <c r="I10" s="475" t="s">
        <v>2692</v>
      </c>
      <c r="K10" s="477" t="s">
        <v>2743</v>
      </c>
      <c r="M10" s="570" t="s">
        <v>2879</v>
      </c>
    </row>
    <row r="11" spans="1:13" ht="15.75">
      <c r="A11" s="101" t="s">
        <v>271</v>
      </c>
      <c r="C11" s="476" t="s">
        <v>1705</v>
      </c>
      <c r="D11" s="476"/>
      <c r="E11" s="477" t="s">
        <v>1706</v>
      </c>
      <c r="G11" s="477" t="str">
        <f t="shared" si="0"/>
        <v>003Médiation de la République</v>
      </c>
      <c r="I11" s="475" t="s">
        <v>2693</v>
      </c>
      <c r="K11" s="477" t="s">
        <v>2744</v>
      </c>
      <c r="M11" s="570" t="s">
        <v>2880</v>
      </c>
    </row>
    <row r="12" spans="1:13" ht="15.75">
      <c r="A12" s="101" t="s">
        <v>272</v>
      </c>
      <c r="C12" s="478" t="s">
        <v>1582</v>
      </c>
      <c r="D12" s="478"/>
      <c r="E12" s="479" t="s">
        <v>1706</v>
      </c>
      <c r="G12" s="479" t="str">
        <f t="shared" si="0"/>
        <v>01Médiation de la République</v>
      </c>
      <c r="I12" s="475" t="s">
        <v>2694</v>
      </c>
      <c r="K12" s="477" t="s">
        <v>2745</v>
      </c>
      <c r="M12" s="570" t="s">
        <v>2881</v>
      </c>
    </row>
    <row r="13" spans="1:13" ht="15.75">
      <c r="A13" s="101" t="s">
        <v>166</v>
      </c>
      <c r="C13" s="476" t="s">
        <v>1707</v>
      </c>
      <c r="D13" s="476"/>
      <c r="E13" s="477" t="s">
        <v>1708</v>
      </c>
      <c r="G13" s="477" t="str">
        <f t="shared" si="0"/>
        <v>004Promotion de la langue amazighe</v>
      </c>
      <c r="I13" s="475" t="s">
        <v>2695</v>
      </c>
      <c r="K13" s="477" t="s">
        <v>2746</v>
      </c>
      <c r="M13" s="570" t="s">
        <v>2882</v>
      </c>
    </row>
    <row r="14" spans="1:13" ht="15.75">
      <c r="A14" s="101" t="s">
        <v>144</v>
      </c>
      <c r="C14" s="478" t="s">
        <v>1582</v>
      </c>
      <c r="D14" s="478"/>
      <c r="E14" s="479" t="s">
        <v>1708</v>
      </c>
      <c r="G14" s="479" t="str">
        <f t="shared" si="0"/>
        <v>01Promotion de la langue amazighe</v>
      </c>
      <c r="I14" s="475" t="s">
        <v>2696</v>
      </c>
      <c r="K14" s="477" t="s">
        <v>2747</v>
      </c>
      <c r="M14" s="570" t="s">
        <v>2883</v>
      </c>
    </row>
    <row r="15" spans="1:13" ht="15.75">
      <c r="A15" s="101" t="s">
        <v>273</v>
      </c>
      <c r="C15" s="476" t="s">
        <v>1709</v>
      </c>
      <c r="D15" s="476"/>
      <c r="E15" s="477" t="s">
        <v>1710</v>
      </c>
      <c r="G15" s="477" t="str">
        <f t="shared" si="0"/>
        <v>005Administration Générale</v>
      </c>
      <c r="I15" s="475" t="s">
        <v>2697</v>
      </c>
      <c r="K15" s="477" t="s">
        <v>2748</v>
      </c>
      <c r="M15" s="570" t="s">
        <v>2884</v>
      </c>
    </row>
    <row r="16" spans="1:13" ht="15.75">
      <c r="A16" s="101" t="s">
        <v>274</v>
      </c>
      <c r="C16" s="478" t="s">
        <v>1582</v>
      </c>
      <c r="D16" s="478"/>
      <c r="E16" s="479" t="s">
        <v>1711</v>
      </c>
      <c r="G16" s="479" t="str">
        <f t="shared" si="0"/>
        <v>01Soutien Technique</v>
      </c>
      <c r="I16" s="475" t="s">
        <v>2698</v>
      </c>
      <c r="K16" s="477" t="s">
        <v>2749</v>
      </c>
      <c r="M16" s="570" t="s">
        <v>2885</v>
      </c>
    </row>
    <row r="17" spans="1:13" ht="15.75">
      <c r="A17" s="101" t="s">
        <v>275</v>
      </c>
      <c r="C17" s="478" t="s">
        <v>1588</v>
      </c>
      <c r="D17" s="478"/>
      <c r="E17" s="479" t="s">
        <v>1712</v>
      </c>
      <c r="G17" s="479" t="str">
        <f t="shared" si="0"/>
        <v>02Soutien Administratif</v>
      </c>
      <c r="I17" s="475" t="s">
        <v>2699</v>
      </c>
      <c r="K17" s="477" t="s">
        <v>2750</v>
      </c>
      <c r="M17" s="570" t="s">
        <v>2886</v>
      </c>
    </row>
    <row r="18" spans="1:13" ht="15.75">
      <c r="A18" s="101" t="s">
        <v>276</v>
      </c>
      <c r="C18" s="474" t="s">
        <v>1703</v>
      </c>
      <c r="D18" s="474"/>
      <c r="E18" s="475" t="s">
        <v>1713</v>
      </c>
      <c r="G18" s="475" t="str">
        <f t="shared" si="0"/>
        <v>002Services du Premier Ministre</v>
      </c>
      <c r="I18" s="475" t="s">
        <v>2700</v>
      </c>
      <c r="K18" s="477" t="s">
        <v>2751</v>
      </c>
      <c r="M18" s="570" t="s">
        <v>2887</v>
      </c>
    </row>
    <row r="19" spans="1:13" ht="15.75">
      <c r="A19" s="101" t="s">
        <v>92</v>
      </c>
      <c r="C19" s="476" t="s">
        <v>1714</v>
      </c>
      <c r="D19" s="476"/>
      <c r="E19" s="477" t="s">
        <v>1715</v>
      </c>
      <c r="G19" s="477" t="str">
        <f t="shared" si="0"/>
        <v>006Activité du Premier Ministre</v>
      </c>
      <c r="I19" s="475" t="s">
        <v>2701</v>
      </c>
      <c r="K19" s="477" t="s">
        <v>25</v>
      </c>
      <c r="M19" s="570" t="s">
        <v>2888</v>
      </c>
    </row>
    <row r="20" spans="1:13" ht="15.75">
      <c r="A20" s="101" t="s">
        <v>46</v>
      </c>
      <c r="C20" s="478" t="s">
        <v>1582</v>
      </c>
      <c r="D20" s="478"/>
      <c r="E20" s="479" t="s">
        <v>1716</v>
      </c>
      <c r="G20" s="479" t="str">
        <f t="shared" si="0"/>
        <v>01Gestion, coordination et suivi de l’activité du gouvernement</v>
      </c>
      <c r="I20" s="475" t="s">
        <v>2702</v>
      </c>
      <c r="K20" s="477" t="s">
        <v>2752</v>
      </c>
      <c r="M20" s="570" t="s">
        <v>2889</v>
      </c>
    </row>
    <row r="21" spans="1:13" ht="15.75">
      <c r="A21" s="101" t="s">
        <v>89</v>
      </c>
      <c r="C21" s="478" t="s">
        <v>1588</v>
      </c>
      <c r="D21" s="478"/>
      <c r="E21" s="479" t="s">
        <v>1717</v>
      </c>
      <c r="G21" s="479" t="str">
        <f t="shared" si="0"/>
        <v>02Soutien technique</v>
      </c>
      <c r="I21" s="475" t="s">
        <v>2703</v>
      </c>
      <c r="K21" s="477" t="s">
        <v>2753</v>
      </c>
      <c r="M21" s="570" t="s">
        <v>2890</v>
      </c>
    </row>
    <row r="22" spans="1:13" ht="15.75">
      <c r="A22" s="101" t="s">
        <v>277</v>
      </c>
      <c r="C22" s="476" t="s">
        <v>1718</v>
      </c>
      <c r="D22" s="476"/>
      <c r="E22" s="477" t="s">
        <v>1719</v>
      </c>
      <c r="G22" s="477" t="str">
        <f t="shared" si="0"/>
        <v>008Fonction publique et réforme administrative</v>
      </c>
      <c r="I22" s="475" t="s">
        <v>2704</v>
      </c>
      <c r="K22" s="477" t="s">
        <v>2754</v>
      </c>
      <c r="M22" s="570" t="s">
        <v>2891</v>
      </c>
    </row>
    <row r="23" spans="1:13" ht="15.75">
      <c r="A23" s="101" t="s">
        <v>278</v>
      </c>
      <c r="C23" s="478" t="s">
        <v>1582</v>
      </c>
      <c r="D23" s="478"/>
      <c r="E23" s="479" t="s">
        <v>1720</v>
      </c>
      <c r="G23" s="479" t="str">
        <f t="shared" si="0"/>
        <v>01Fonction publique</v>
      </c>
      <c r="I23" s="475" t="s">
        <v>2705</v>
      </c>
      <c r="K23" s="477" t="s">
        <v>2755</v>
      </c>
      <c r="M23" s="570" t="s">
        <v>2892</v>
      </c>
    </row>
    <row r="24" spans="1:13" ht="15.75">
      <c r="A24" s="101" t="s">
        <v>279</v>
      </c>
      <c r="C24" s="478" t="s">
        <v>1588</v>
      </c>
      <c r="D24" s="478"/>
      <c r="E24" s="479" t="s">
        <v>1721</v>
      </c>
      <c r="G24" s="479" t="str">
        <f t="shared" si="0"/>
        <v>02Réforme administrative</v>
      </c>
      <c r="I24" s="475" t="s">
        <v>2706</v>
      </c>
      <c r="K24" s="477" t="s">
        <v>2756</v>
      </c>
      <c r="M24" s="570" t="s">
        <v>2893</v>
      </c>
    </row>
    <row r="25" spans="1:13" ht="15.75">
      <c r="A25" s="101" t="s">
        <v>280</v>
      </c>
      <c r="C25" s="478" t="s">
        <v>1594</v>
      </c>
      <c r="D25" s="478"/>
      <c r="E25" s="479" t="s">
        <v>1722</v>
      </c>
      <c r="G25" s="479" t="str">
        <f t="shared" si="0"/>
        <v>03Soutien administratif</v>
      </c>
      <c r="I25" s="475" t="s">
        <v>2707</v>
      </c>
      <c r="K25" s="477" t="s">
        <v>2757</v>
      </c>
      <c r="M25" s="570" t="s">
        <v>2894</v>
      </c>
    </row>
    <row r="26" spans="1:13" ht="15.75">
      <c r="A26" s="101" t="s">
        <v>281</v>
      </c>
      <c r="C26" s="474" t="s">
        <v>1705</v>
      </c>
      <c r="D26" s="474"/>
      <c r="E26" s="475" t="s">
        <v>1723</v>
      </c>
      <c r="G26" s="475" t="str">
        <f t="shared" si="0"/>
        <v>003Défense Nationale</v>
      </c>
      <c r="I26" s="475" t="s">
        <v>2708</v>
      </c>
      <c r="K26" s="477" t="s">
        <v>2758</v>
      </c>
      <c r="M26" s="570" t="s">
        <v>2895</v>
      </c>
    </row>
    <row r="27" spans="1:13" ht="15.75">
      <c r="A27" s="101" t="s">
        <v>282</v>
      </c>
      <c r="C27" s="476" t="s">
        <v>1724</v>
      </c>
      <c r="D27" s="476"/>
      <c r="E27" s="477" t="s">
        <v>1723</v>
      </c>
      <c r="G27" s="477" t="str">
        <f t="shared" si="0"/>
        <v>009Défense Nationale</v>
      </c>
      <c r="I27" s="475" t="s">
        <v>2709</v>
      </c>
      <c r="K27" s="477" t="s">
        <v>2759</v>
      </c>
      <c r="M27" s="570" t="s">
        <v>2896</v>
      </c>
    </row>
    <row r="28" spans="1:13" ht="15.75">
      <c r="A28" s="101" t="s">
        <v>283</v>
      </c>
      <c r="C28" s="478" t="s">
        <v>1725</v>
      </c>
      <c r="D28" s="478"/>
      <c r="E28" s="479" t="s">
        <v>1723</v>
      </c>
      <c r="G28" s="479" t="str">
        <f t="shared" si="0"/>
        <v>00Défense Nationale</v>
      </c>
      <c r="I28" s="475" t="s">
        <v>2710</v>
      </c>
      <c r="K28" s="477" t="s">
        <v>2760</v>
      </c>
      <c r="M28" s="570" t="s">
        <v>2897</v>
      </c>
    </row>
    <row r="29" spans="1:13" ht="15.75">
      <c r="A29" s="101" t="s">
        <v>284</v>
      </c>
      <c r="C29" s="476" t="s">
        <v>1726</v>
      </c>
      <c r="D29" s="476"/>
      <c r="E29" s="477" t="s">
        <v>1727</v>
      </c>
      <c r="G29" s="477" t="str">
        <f t="shared" si="0"/>
        <v>010Logistique et soutien multiforme</v>
      </c>
      <c r="I29" s="475" t="s">
        <v>2711</v>
      </c>
      <c r="K29" s="477" t="s">
        <v>2761</v>
      </c>
      <c r="M29" s="570" t="s">
        <v>2898</v>
      </c>
    </row>
    <row r="30" spans="1:13" ht="15.75">
      <c r="A30" s="101" t="s">
        <v>285</v>
      </c>
      <c r="C30" s="478" t="s">
        <v>1725</v>
      </c>
      <c r="D30" s="478"/>
      <c r="E30" s="479" t="s">
        <v>1727</v>
      </c>
      <c r="G30" s="479" t="str">
        <f t="shared" si="0"/>
        <v>00Logistique et soutien multiforme</v>
      </c>
      <c r="I30" s="475" t="s">
        <v>2712</v>
      </c>
      <c r="K30" s="477" t="s">
        <v>2762</v>
      </c>
      <c r="M30" s="570" t="s">
        <v>2899</v>
      </c>
    </row>
    <row r="31" spans="1:13" ht="15.75">
      <c r="A31" s="101" t="s">
        <v>286</v>
      </c>
      <c r="C31" s="476" t="s">
        <v>1728</v>
      </c>
      <c r="D31" s="476"/>
      <c r="E31" s="477" t="s">
        <v>1710</v>
      </c>
      <c r="G31" s="477" t="str">
        <f t="shared" si="0"/>
        <v>011Administration Générale</v>
      </c>
      <c r="I31" s="475" t="s">
        <v>2713</v>
      </c>
      <c r="K31" s="477" t="s">
        <v>2763</v>
      </c>
      <c r="M31" s="570" t="s">
        <v>2900</v>
      </c>
    </row>
    <row r="32" spans="1:13" ht="15.75">
      <c r="A32" s="101" t="s">
        <v>287</v>
      </c>
      <c r="C32" s="478" t="s">
        <v>1725</v>
      </c>
      <c r="D32" s="478"/>
      <c r="E32" s="479" t="s">
        <v>1729</v>
      </c>
      <c r="G32" s="479" t="str">
        <f t="shared" si="0"/>
        <v>00Administration générale</v>
      </c>
      <c r="I32" s="475" t="s">
        <v>2714</v>
      </c>
      <c r="K32" s="477" t="s">
        <v>2764</v>
      </c>
      <c r="M32" s="570" t="s">
        <v>2901</v>
      </c>
    </row>
    <row r="33" spans="1:13" ht="15.75">
      <c r="A33" s="101" t="s">
        <v>288</v>
      </c>
      <c r="C33" s="474" t="s">
        <v>1707</v>
      </c>
      <c r="D33" s="474"/>
      <c r="E33" s="475" t="s">
        <v>1730</v>
      </c>
      <c r="G33" s="475" t="str">
        <f t="shared" si="0"/>
        <v>004Affaires Etrangères, Communauté Nationale à l'Etranger et Affaires Africaines</v>
      </c>
      <c r="I33" s="475" t="s">
        <v>2715</v>
      </c>
      <c r="K33" s="477" t="s">
        <v>2765</v>
      </c>
      <c r="M33" s="570" t="s">
        <v>2902</v>
      </c>
    </row>
    <row r="34" spans="1:13" ht="15.75">
      <c r="A34" s="101" t="s">
        <v>289</v>
      </c>
      <c r="C34" s="476" t="s">
        <v>1731</v>
      </c>
      <c r="D34" s="476"/>
      <c r="E34" s="477" t="s">
        <v>1732</v>
      </c>
      <c r="G34" s="477" t="str">
        <f t="shared" si="0"/>
        <v>012Activité diplomatique et consulaire</v>
      </c>
      <c r="I34" s="475" t="s">
        <v>2716</v>
      </c>
      <c r="K34" s="477" t="s">
        <v>2766</v>
      </c>
      <c r="M34" s="570" t="s">
        <v>2903</v>
      </c>
    </row>
    <row r="35" spans="1:13" ht="15.75">
      <c r="A35" s="101" t="s">
        <v>290</v>
      </c>
      <c r="C35" s="478" t="s">
        <v>1582</v>
      </c>
      <c r="D35" s="478"/>
      <c r="E35" s="479" t="s">
        <v>1733</v>
      </c>
      <c r="G35" s="479" t="str">
        <f t="shared" si="0"/>
        <v>01Diplomatie et relations extérieures</v>
      </c>
      <c r="I35" s="475" t="s">
        <v>2717</v>
      </c>
      <c r="K35" s="477" t="s">
        <v>2767</v>
      </c>
      <c r="M35" s="570" t="s">
        <v>2904</v>
      </c>
    </row>
    <row r="36" spans="1:13" ht="15.75">
      <c r="A36" s="101" t="s">
        <v>291</v>
      </c>
      <c r="C36" s="478" t="s">
        <v>1588</v>
      </c>
      <c r="D36" s="478"/>
      <c r="E36" s="479" t="s">
        <v>1734</v>
      </c>
      <c r="G36" s="479" t="str">
        <f t="shared" si="0"/>
        <v>02Affaires consulaires et communauté nationale à l'étranger</v>
      </c>
      <c r="I36" s="475" t="s">
        <v>2718</v>
      </c>
      <c r="K36" s="477" t="s">
        <v>2768</v>
      </c>
      <c r="M36" s="570" t="s">
        <v>2905</v>
      </c>
    </row>
    <row r="37" spans="1:13" ht="15.75">
      <c r="A37" s="101" t="s">
        <v>292</v>
      </c>
      <c r="C37" s="476" t="s">
        <v>1735</v>
      </c>
      <c r="D37" s="476"/>
      <c r="E37" s="477" t="s">
        <v>1729</v>
      </c>
      <c r="G37" s="477" t="str">
        <f t="shared" si="0"/>
        <v>013Administration générale</v>
      </c>
      <c r="I37" s="475" t="s">
        <v>2719</v>
      </c>
      <c r="K37" s="477" t="s">
        <v>2769</v>
      </c>
      <c r="M37" s="570" t="s">
        <v>2906</v>
      </c>
    </row>
    <row r="38" spans="1:13" ht="15.75">
      <c r="A38" s="101" t="s">
        <v>293</v>
      </c>
      <c r="C38" s="478" t="s">
        <v>1582</v>
      </c>
      <c r="D38" s="478"/>
      <c r="E38" s="479" t="s">
        <v>1736</v>
      </c>
      <c r="G38" s="479" t="str">
        <f t="shared" si="0"/>
        <v>01Gestion du ministère</v>
      </c>
      <c r="I38" s="475" t="s">
        <v>2720</v>
      </c>
      <c r="K38" s="477" t="s">
        <v>2770</v>
      </c>
      <c r="M38" s="570" t="s">
        <v>2905</v>
      </c>
    </row>
    <row r="39" spans="1:13" ht="15.75">
      <c r="A39" s="101" t="s">
        <v>104</v>
      </c>
      <c r="C39" s="478" t="s">
        <v>1588</v>
      </c>
      <c r="D39" s="478"/>
      <c r="E39" s="479" t="s">
        <v>1722</v>
      </c>
      <c r="G39" s="479" t="str">
        <f t="shared" si="0"/>
        <v>02Soutien administratif</v>
      </c>
      <c r="I39" s="475" t="s">
        <v>2721</v>
      </c>
      <c r="K39" s="477" t="s">
        <v>2771</v>
      </c>
      <c r="M39" s="570" t="s">
        <v>2907</v>
      </c>
    </row>
    <row r="40" spans="1:13" ht="15.75">
      <c r="A40" s="101" t="s">
        <v>294</v>
      </c>
      <c r="C40" s="474" t="s">
        <v>1709</v>
      </c>
      <c r="D40" s="474"/>
      <c r="E40" s="475" t="s">
        <v>1737</v>
      </c>
      <c r="G40" s="475" t="str">
        <f t="shared" si="0"/>
        <v>005Intérieur, Collectivités Locales et Aménagement du Territoire</v>
      </c>
      <c r="I40" s="475" t="s">
        <v>2722</v>
      </c>
      <c r="K40" s="477" t="s">
        <v>2772</v>
      </c>
      <c r="M40" s="570" t="s">
        <v>2908</v>
      </c>
    </row>
    <row r="41" spans="1:13" ht="15.75">
      <c r="A41" s="101" t="s">
        <v>295</v>
      </c>
      <c r="C41" s="476" t="s">
        <v>1738</v>
      </c>
      <c r="D41" s="476"/>
      <c r="E41" s="477" t="s">
        <v>1739</v>
      </c>
      <c r="G41" s="477" t="str">
        <f t="shared" si="0"/>
        <v>014Libertés publiques et circulation des personnes et des biens</v>
      </c>
      <c r="I41" s="475" t="s">
        <v>2723</v>
      </c>
      <c r="K41" s="477" t="s">
        <v>2773</v>
      </c>
      <c r="M41" s="570" t="s">
        <v>2909</v>
      </c>
    </row>
    <row r="42" spans="1:13" ht="15.75">
      <c r="A42" s="101" t="s">
        <v>296</v>
      </c>
      <c r="C42" s="478" t="s">
        <v>1582</v>
      </c>
      <c r="D42" s="478"/>
      <c r="E42" s="479" t="s">
        <v>1740</v>
      </c>
      <c r="G42" s="479" t="str">
        <f t="shared" si="0"/>
        <v>01Mouvement associatif et vie politique</v>
      </c>
      <c r="I42" s="475" t="s">
        <v>2724</v>
      </c>
      <c r="K42" s="477" t="s">
        <v>2774</v>
      </c>
      <c r="M42" s="570" t="s">
        <v>2910</v>
      </c>
    </row>
    <row r="43" spans="1:13" ht="15.75">
      <c r="A43" s="101" t="s">
        <v>297</v>
      </c>
      <c r="C43" s="478" t="s">
        <v>1588</v>
      </c>
      <c r="D43" s="478"/>
      <c r="E43" s="479" t="s">
        <v>1741</v>
      </c>
      <c r="G43" s="479" t="str">
        <f t="shared" si="0"/>
        <v>02Etat de circulation des personnes et des biens</v>
      </c>
      <c r="I43" s="475" t="s">
        <v>2725</v>
      </c>
      <c r="K43" s="477" t="s">
        <v>2775</v>
      </c>
      <c r="M43" s="570" t="s">
        <v>2892</v>
      </c>
    </row>
    <row r="44" spans="1:13" ht="15.75">
      <c r="A44" s="101" t="s">
        <v>298</v>
      </c>
      <c r="C44" s="478" t="s">
        <v>1594</v>
      </c>
      <c r="D44" s="478"/>
      <c r="E44" s="479" t="s">
        <v>1742</v>
      </c>
      <c r="G44" s="479" t="str">
        <f t="shared" si="0"/>
        <v>03Identité, titres et documents sécurisés</v>
      </c>
      <c r="I44" s="475" t="s">
        <v>2726</v>
      </c>
      <c r="K44" s="477" t="s">
        <v>2776</v>
      </c>
      <c r="M44" s="570" t="s">
        <v>2911</v>
      </c>
    </row>
    <row r="45" spans="1:13" ht="15.75">
      <c r="A45" s="101" t="s">
        <v>299</v>
      </c>
      <c r="C45" s="478" t="s">
        <v>1599</v>
      </c>
      <c r="D45" s="478"/>
      <c r="E45" s="479" t="s">
        <v>1743</v>
      </c>
      <c r="G45" s="479" t="str">
        <f t="shared" si="0"/>
        <v>04Numérisation du service public</v>
      </c>
      <c r="I45" s="475" t="s">
        <v>2727</v>
      </c>
      <c r="K45" s="477" t="s">
        <v>2777</v>
      </c>
      <c r="M45" s="570" t="s">
        <v>2912</v>
      </c>
    </row>
    <row r="46" spans="1:13" ht="15.75">
      <c r="A46" s="101" t="s">
        <v>300</v>
      </c>
      <c r="C46" s="476" t="s">
        <v>1744</v>
      </c>
      <c r="D46" s="476"/>
      <c r="E46" s="477" t="s">
        <v>1745</v>
      </c>
      <c r="G46" s="477" t="str">
        <f t="shared" si="0"/>
        <v>015Soutien aux Collectivités locales</v>
      </c>
      <c r="I46" s="475" t="s">
        <v>2728</v>
      </c>
      <c r="K46" s="477" t="s">
        <v>2778</v>
      </c>
      <c r="M46" s="570" t="s">
        <v>2913</v>
      </c>
    </row>
    <row r="47" spans="1:13" ht="15.75">
      <c r="A47" s="101" t="s">
        <v>301</v>
      </c>
      <c r="C47" s="478" t="s">
        <v>1582</v>
      </c>
      <c r="D47" s="478"/>
      <c r="E47" s="479" t="s">
        <v>1746</v>
      </c>
      <c r="G47" s="479" t="str">
        <f t="shared" si="0"/>
        <v>01Missions dévolues aux collectivités locales</v>
      </c>
      <c r="I47" s="475" t="s">
        <v>2729</v>
      </c>
      <c r="K47" s="477" t="s">
        <v>2779</v>
      </c>
      <c r="M47" s="570" t="s">
        <v>2914</v>
      </c>
    </row>
    <row r="48" spans="1:13" ht="15.75">
      <c r="A48" s="101" t="s">
        <v>302</v>
      </c>
      <c r="C48" s="478" t="s">
        <v>1588</v>
      </c>
      <c r="D48" s="478"/>
      <c r="E48" s="479" t="s">
        <v>1747</v>
      </c>
      <c r="G48" s="479" t="str">
        <f t="shared" si="0"/>
        <v>02Appui au développement socio-économique des collectivités locales</v>
      </c>
      <c r="I48" s="475" t="s">
        <v>2730</v>
      </c>
      <c r="K48" s="477" t="s">
        <v>2780</v>
      </c>
      <c r="M48" s="570" t="s">
        <v>2915</v>
      </c>
    </row>
    <row r="49" spans="1:13" ht="15.75">
      <c r="A49" s="101" t="s">
        <v>303</v>
      </c>
      <c r="C49" s="476" t="s">
        <v>1748</v>
      </c>
      <c r="D49" s="476"/>
      <c r="E49" s="477" t="s">
        <v>1749</v>
      </c>
      <c r="G49" s="477" t="str">
        <f t="shared" si="0"/>
        <v>016Aménagement du Territoire</v>
      </c>
      <c r="I49" s="475" t="s">
        <v>2731</v>
      </c>
      <c r="K49" s="477" t="s">
        <v>2781</v>
      </c>
      <c r="M49" s="570" t="s">
        <v>2916</v>
      </c>
    </row>
    <row r="50" spans="1:13" ht="15.75">
      <c r="A50" s="101" t="s">
        <v>304</v>
      </c>
      <c r="C50" s="478" t="s">
        <v>1582</v>
      </c>
      <c r="D50" s="478"/>
      <c r="E50" s="479" t="s">
        <v>1750</v>
      </c>
      <c r="G50" s="479" t="str">
        <f t="shared" si="0"/>
        <v>01Instruments de l'aménagement du territoire</v>
      </c>
      <c r="I50" s="475" t="s">
        <v>2732</v>
      </c>
      <c r="K50" s="477" t="s">
        <v>2782</v>
      </c>
      <c r="M50" s="570" t="s">
        <v>2917</v>
      </c>
    </row>
    <row r="51" spans="1:13" ht="15.75">
      <c r="A51" s="101" t="s">
        <v>305</v>
      </c>
      <c r="C51" s="478" t="s">
        <v>1588</v>
      </c>
      <c r="D51" s="478"/>
      <c r="E51" s="479" t="s">
        <v>1751</v>
      </c>
      <c r="G51" s="479" t="str">
        <f t="shared" si="0"/>
        <v>02Développement  et Attractivité du Territoire</v>
      </c>
      <c r="I51" s="475" t="s">
        <v>2733</v>
      </c>
      <c r="K51" s="477" t="s">
        <v>2783</v>
      </c>
      <c r="M51" s="570" t="s">
        <v>2891</v>
      </c>
    </row>
    <row r="52" spans="1:13" ht="15.75">
      <c r="A52" s="101" t="s">
        <v>306</v>
      </c>
      <c r="C52" s="476" t="s">
        <v>1752</v>
      </c>
      <c r="D52" s="476"/>
      <c r="E52" s="477" t="s">
        <v>1753</v>
      </c>
      <c r="G52" s="477" t="str">
        <f t="shared" si="0"/>
        <v>017Sûreté Nationale</v>
      </c>
      <c r="I52" s="475" t="s">
        <v>2734</v>
      </c>
      <c r="K52" s="477" t="s">
        <v>2784</v>
      </c>
      <c r="M52" s="570" t="s">
        <v>2892</v>
      </c>
    </row>
    <row r="53" spans="1:13" ht="15.75">
      <c r="A53" s="101" t="s">
        <v>307</v>
      </c>
      <c r="C53" s="478" t="s">
        <v>1582</v>
      </c>
      <c r="D53" s="478"/>
      <c r="E53" s="479" t="s">
        <v>1754</v>
      </c>
      <c r="G53" s="479" t="str">
        <f t="shared" si="0"/>
        <v>01Soutien administratif et logistique central et régional</v>
      </c>
      <c r="I53" s="475" t="s">
        <v>2735</v>
      </c>
      <c r="K53" s="477" t="s">
        <v>2785</v>
      </c>
      <c r="M53" s="570" t="s">
        <v>2918</v>
      </c>
    </row>
    <row r="54" spans="1:13" ht="15.75">
      <c r="A54" s="101" t="s">
        <v>308</v>
      </c>
      <c r="C54" s="478" t="s">
        <v>1588</v>
      </c>
      <c r="D54" s="478"/>
      <c r="E54" s="479" t="s">
        <v>1755</v>
      </c>
      <c r="G54" s="479" t="str">
        <f t="shared" si="0"/>
        <v>02Sécurité, ordre public, prévention  et intervention</v>
      </c>
      <c r="I54" s="475" t="s">
        <v>2736</v>
      </c>
      <c r="K54" s="477" t="s">
        <v>2786</v>
      </c>
      <c r="M54" s="570" t="s">
        <v>2919</v>
      </c>
    </row>
    <row r="55" spans="1:13" ht="15.75">
      <c r="A55" s="101" t="s">
        <v>309</v>
      </c>
      <c r="C55" s="478" t="s">
        <v>1594</v>
      </c>
      <c r="D55" s="478"/>
      <c r="E55" s="479" t="s">
        <v>1756</v>
      </c>
      <c r="G55" s="479" t="str">
        <f t="shared" si="0"/>
        <v>03Activités socio-professionnelles</v>
      </c>
      <c r="I55" s="475" t="s">
        <v>2737</v>
      </c>
      <c r="K55" s="477" t="s">
        <v>2787</v>
      </c>
      <c r="M55" s="570" t="s">
        <v>2920</v>
      </c>
    </row>
    <row r="56" spans="1:13" ht="15.75">
      <c r="A56" s="101" t="s">
        <v>310</v>
      </c>
      <c r="C56" s="476" t="s">
        <v>1757</v>
      </c>
      <c r="D56" s="476"/>
      <c r="E56" s="477" t="s">
        <v>1758</v>
      </c>
      <c r="G56" s="477" t="str">
        <f t="shared" si="0"/>
        <v>018Protection Civile</v>
      </c>
      <c r="K56" s="477" t="s">
        <v>2788</v>
      </c>
      <c r="M56" s="570" t="s">
        <v>2921</v>
      </c>
    </row>
    <row r="57" spans="1:13" ht="15.75">
      <c r="A57" s="101" t="s">
        <v>311</v>
      </c>
      <c r="C57" s="478" t="s">
        <v>1582</v>
      </c>
      <c r="D57" s="478"/>
      <c r="E57" s="479" t="s">
        <v>1759</v>
      </c>
      <c r="G57" s="479" t="str">
        <f t="shared" si="0"/>
        <v>01Intervention et Prévention</v>
      </c>
      <c r="K57" s="477" t="s">
        <v>2789</v>
      </c>
      <c r="M57" s="570" t="s">
        <v>2922</v>
      </c>
    </row>
    <row r="58" spans="1:13" ht="15.75">
      <c r="A58" s="101" t="s">
        <v>312</v>
      </c>
      <c r="C58" s="478" t="s">
        <v>1588</v>
      </c>
      <c r="D58" s="478"/>
      <c r="E58" s="479" t="s">
        <v>1760</v>
      </c>
      <c r="G58" s="479" t="str">
        <f t="shared" si="0"/>
        <v>02Soutien administratif et logistique</v>
      </c>
      <c r="K58" s="477" t="s">
        <v>2790</v>
      </c>
      <c r="M58" s="570" t="s">
        <v>2892</v>
      </c>
    </row>
    <row r="59" spans="1:13" ht="15.75">
      <c r="A59" s="101" t="s">
        <v>313</v>
      </c>
      <c r="C59" s="476" t="s">
        <v>1761</v>
      </c>
      <c r="D59" s="476"/>
      <c r="E59" s="477" t="s">
        <v>1762</v>
      </c>
      <c r="G59" s="477" t="str">
        <f t="shared" si="0"/>
        <v>019Transmissions Nationales</v>
      </c>
      <c r="K59" s="477" t="s">
        <v>2791</v>
      </c>
      <c r="M59" s="570" t="s">
        <v>2923</v>
      </c>
    </row>
    <row r="60" spans="1:13" ht="15.75">
      <c r="A60" s="101" t="s">
        <v>314</v>
      </c>
      <c r="C60" s="478" t="s">
        <v>1582</v>
      </c>
      <c r="D60" s="478"/>
      <c r="E60" s="479" t="s">
        <v>1763</v>
      </c>
      <c r="G60" s="479" t="str">
        <f t="shared" si="0"/>
        <v>01Réseaux des transmissions</v>
      </c>
      <c r="K60" s="477" t="s">
        <v>2792</v>
      </c>
      <c r="M60" s="570" t="s">
        <v>2924</v>
      </c>
    </row>
    <row r="61" spans="1:13" ht="15.75">
      <c r="A61" s="101" t="s">
        <v>315</v>
      </c>
      <c r="C61" s="478" t="s">
        <v>1588</v>
      </c>
      <c r="D61" s="478"/>
      <c r="E61" s="479" t="s">
        <v>1760</v>
      </c>
      <c r="G61" s="479" t="str">
        <f t="shared" si="0"/>
        <v>02Soutien administratif et logistique</v>
      </c>
      <c r="K61" s="477" t="s">
        <v>2793</v>
      </c>
      <c r="M61" s="570" t="s">
        <v>2885</v>
      </c>
    </row>
    <row r="62" spans="1:13" ht="15.75">
      <c r="A62" s="101" t="s">
        <v>316</v>
      </c>
      <c r="C62" s="476" t="s">
        <v>1764</v>
      </c>
      <c r="D62" s="476"/>
      <c r="E62" s="477" t="s">
        <v>1710</v>
      </c>
      <c r="G62" s="477" t="str">
        <f t="shared" si="0"/>
        <v>020Administration Générale</v>
      </c>
      <c r="K62" s="477" t="s">
        <v>2794</v>
      </c>
      <c r="M62" s="570" t="s">
        <v>2925</v>
      </c>
    </row>
    <row r="63" spans="1:13" ht="15.75">
      <c r="C63" s="478" t="s">
        <v>1582</v>
      </c>
      <c r="D63" s="478"/>
      <c r="E63" s="479" t="s">
        <v>1765</v>
      </c>
      <c r="G63" s="479" t="str">
        <f t="shared" si="0"/>
        <v>01Soutient Administratif et logistique</v>
      </c>
      <c r="K63" s="477" t="s">
        <v>2795</v>
      </c>
      <c r="M63" s="570" t="s">
        <v>2926</v>
      </c>
    </row>
    <row r="64" spans="1:13" ht="15.75">
      <c r="C64" s="478" t="s">
        <v>1588</v>
      </c>
      <c r="D64" s="478"/>
      <c r="E64" s="479" t="s">
        <v>1766</v>
      </c>
      <c r="G64" s="479" t="str">
        <f t="shared" si="0"/>
        <v>02Risques majeurs</v>
      </c>
      <c r="K64" s="477" t="s">
        <v>2796</v>
      </c>
      <c r="M64" s="570" t="s">
        <v>2885</v>
      </c>
    </row>
    <row r="65" spans="3:13" ht="15.75">
      <c r="C65" s="478" t="s">
        <v>1594</v>
      </c>
      <c r="D65" s="478"/>
      <c r="E65" s="479" t="s">
        <v>1767</v>
      </c>
      <c r="G65" s="479" t="str">
        <f t="shared" si="0"/>
        <v>03Sécurité routière</v>
      </c>
      <c r="K65" s="477" t="s">
        <v>2797</v>
      </c>
      <c r="M65" s="570" t="s">
        <v>2927</v>
      </c>
    </row>
    <row r="66" spans="3:13" ht="15.75">
      <c r="C66" s="474" t="s">
        <v>1714</v>
      </c>
      <c r="D66" s="474"/>
      <c r="E66" s="475" t="s">
        <v>1768</v>
      </c>
      <c r="G66" s="475" t="str">
        <f t="shared" si="0"/>
        <v>006Justice</v>
      </c>
      <c r="K66" s="477" t="s">
        <v>2798</v>
      </c>
      <c r="M66" s="570" t="s">
        <v>2928</v>
      </c>
    </row>
    <row r="67" spans="3:13" ht="15.75">
      <c r="C67" s="476" t="s">
        <v>1769</v>
      </c>
      <c r="D67" s="476"/>
      <c r="E67" s="477" t="s">
        <v>1770</v>
      </c>
      <c r="G67" s="477" t="str">
        <f t="shared" si="0"/>
        <v>021Activité judiciaire</v>
      </c>
      <c r="K67" s="477" t="s">
        <v>2799</v>
      </c>
      <c r="M67" s="570" t="s">
        <v>2885</v>
      </c>
    </row>
    <row r="68" spans="3:13" ht="15.75">
      <c r="C68" s="478" t="s">
        <v>1582</v>
      </c>
      <c r="D68" s="478"/>
      <c r="E68" s="479" t="s">
        <v>1771</v>
      </c>
      <c r="G68" s="479" t="str">
        <f t="shared" si="0"/>
        <v>01Activité judiciaire ordinaire et administrative</v>
      </c>
      <c r="K68" s="477" t="s">
        <v>2800</v>
      </c>
      <c r="M68" s="570" t="s">
        <v>2929</v>
      </c>
    </row>
    <row r="69" spans="3:13" ht="15.75">
      <c r="C69" s="478" t="s">
        <v>1588</v>
      </c>
      <c r="D69" s="478"/>
      <c r="E69" s="479" t="s">
        <v>1722</v>
      </c>
      <c r="G69" s="479" t="str">
        <f t="shared" ref="G69:G132" si="1">CONCATENATE(C69,D69,E69)</f>
        <v>02Soutien administratif</v>
      </c>
      <c r="K69" s="477" t="s">
        <v>2801</v>
      </c>
      <c r="M69" s="570" t="s">
        <v>2892</v>
      </c>
    </row>
    <row r="70" spans="3:13" ht="15.75">
      <c r="C70" s="478" t="s">
        <v>1594</v>
      </c>
      <c r="D70" s="478"/>
      <c r="E70" s="479" t="s">
        <v>1772</v>
      </c>
      <c r="G70" s="479" t="str">
        <f t="shared" si="1"/>
        <v xml:space="preserve">03Compte de la pension alimentaire </v>
      </c>
      <c r="K70" s="477" t="s">
        <v>2802</v>
      </c>
      <c r="M70" s="570" t="s">
        <v>2930</v>
      </c>
    </row>
    <row r="71" spans="3:13" ht="15.75">
      <c r="C71" s="476" t="s">
        <v>1773</v>
      </c>
      <c r="D71" s="476"/>
      <c r="E71" s="477" t="s">
        <v>1774</v>
      </c>
      <c r="G71" s="477" t="str">
        <f t="shared" si="1"/>
        <v>022Administration pénitentiaire</v>
      </c>
      <c r="K71" s="477" t="s">
        <v>2803</v>
      </c>
      <c r="M71" s="570" t="s">
        <v>2892</v>
      </c>
    </row>
    <row r="72" spans="3:13" ht="15.75">
      <c r="C72" s="478" t="s">
        <v>1582</v>
      </c>
      <c r="D72" s="478"/>
      <c r="E72" s="479" t="s">
        <v>1775</v>
      </c>
      <c r="G72" s="479" t="str">
        <f t="shared" si="1"/>
        <v>01Conditions de détention</v>
      </c>
      <c r="K72" s="477" t="s">
        <v>2804</v>
      </c>
      <c r="M72" s="570" t="s">
        <v>2931</v>
      </c>
    </row>
    <row r="73" spans="3:13" ht="15.75">
      <c r="C73" s="478" t="s">
        <v>1588</v>
      </c>
      <c r="D73" s="478"/>
      <c r="E73" s="479" t="s">
        <v>1776</v>
      </c>
      <c r="G73" s="479" t="str">
        <f t="shared" si="1"/>
        <v>02Réinsertion sociale</v>
      </c>
      <c r="K73" s="477" t="s">
        <v>2805</v>
      </c>
      <c r="M73" s="570" t="s">
        <v>2932</v>
      </c>
    </row>
    <row r="74" spans="3:13" ht="15.75">
      <c r="C74" s="478" t="s">
        <v>1594</v>
      </c>
      <c r="D74" s="478"/>
      <c r="E74" s="479" t="s">
        <v>1777</v>
      </c>
      <c r="G74" s="479" t="str">
        <f t="shared" si="1"/>
        <v>03Sécurité</v>
      </c>
      <c r="K74" s="477" t="s">
        <v>2806</v>
      </c>
      <c r="M74" s="570" t="s">
        <v>2933</v>
      </c>
    </row>
    <row r="75" spans="3:13" ht="15.75">
      <c r="C75" s="478" t="s">
        <v>1599</v>
      </c>
      <c r="D75" s="478"/>
      <c r="E75" s="479" t="s">
        <v>1722</v>
      </c>
      <c r="G75" s="479" t="str">
        <f t="shared" si="1"/>
        <v>04Soutien administratif</v>
      </c>
      <c r="K75" s="477" t="s">
        <v>2807</v>
      </c>
      <c r="M75" s="570" t="s">
        <v>2934</v>
      </c>
    </row>
    <row r="76" spans="3:13" ht="15.75">
      <c r="C76" s="476" t="s">
        <v>1778</v>
      </c>
      <c r="D76" s="476"/>
      <c r="E76" s="477" t="s">
        <v>1779</v>
      </c>
      <c r="G76" s="477" t="str">
        <f t="shared" si="1"/>
        <v>023Répression de la corruption</v>
      </c>
      <c r="K76" s="477" t="s">
        <v>2808</v>
      </c>
      <c r="M76" s="570" t="s">
        <v>2935</v>
      </c>
    </row>
    <row r="77" spans="3:13" ht="15.75">
      <c r="C77" s="478" t="s">
        <v>1582</v>
      </c>
      <c r="D77" s="478"/>
      <c r="E77" s="479" t="s">
        <v>1780</v>
      </c>
      <c r="G77" s="479" t="str">
        <f t="shared" si="1"/>
        <v>01Stratégie, Appui technique et administratif</v>
      </c>
      <c r="K77" s="477" t="s">
        <v>2809</v>
      </c>
      <c r="M77" s="570" t="s">
        <v>2936</v>
      </c>
    </row>
    <row r="78" spans="3:13" ht="15.75">
      <c r="C78" s="478" t="s">
        <v>1588</v>
      </c>
      <c r="D78" s="478"/>
      <c r="E78" s="479" t="s">
        <v>1781</v>
      </c>
      <c r="G78" s="479" t="str">
        <f t="shared" si="1"/>
        <v>02Investigations et recherches</v>
      </c>
      <c r="K78" s="477" t="s">
        <v>2810</v>
      </c>
      <c r="M78" s="570" t="s">
        <v>2937</v>
      </c>
    </row>
    <row r="79" spans="3:13" ht="15.75">
      <c r="C79" s="476" t="s">
        <v>1782</v>
      </c>
      <c r="D79" s="476"/>
      <c r="E79" s="477" t="s">
        <v>1729</v>
      </c>
      <c r="G79" s="477" t="str">
        <f t="shared" si="1"/>
        <v>024Administration générale</v>
      </c>
      <c r="K79" s="477" t="s">
        <v>2811</v>
      </c>
      <c r="M79" s="570" t="s">
        <v>2938</v>
      </c>
    </row>
    <row r="80" spans="3:13" ht="15.75">
      <c r="C80" s="478" t="s">
        <v>1582</v>
      </c>
      <c r="D80" s="478"/>
      <c r="E80" s="479" t="s">
        <v>1736</v>
      </c>
      <c r="G80" s="479" t="str">
        <f t="shared" si="1"/>
        <v>01Gestion du ministère</v>
      </c>
      <c r="K80" s="477" t="s">
        <v>2812</v>
      </c>
      <c r="M80" s="570" t="s">
        <v>2939</v>
      </c>
    </row>
    <row r="81" spans="3:13" ht="15.75">
      <c r="C81" s="478" t="s">
        <v>1588</v>
      </c>
      <c r="D81" s="478"/>
      <c r="E81" s="479" t="s">
        <v>1722</v>
      </c>
      <c r="G81" s="479" t="str">
        <f t="shared" si="1"/>
        <v>02Soutien administratif</v>
      </c>
      <c r="K81" s="477" t="s">
        <v>28</v>
      </c>
      <c r="M81" s="570" t="s">
        <v>2940</v>
      </c>
    </row>
    <row r="82" spans="3:13" ht="15.75">
      <c r="C82" s="474" t="s">
        <v>1783</v>
      </c>
      <c r="D82" s="474"/>
      <c r="E82" s="475" t="s">
        <v>1784</v>
      </c>
      <c r="G82" s="475" t="str">
        <f t="shared" si="1"/>
        <v>007Finances</v>
      </c>
      <c r="K82" s="477" t="s">
        <v>2813</v>
      </c>
      <c r="M82" s="570" t="s">
        <v>2941</v>
      </c>
    </row>
    <row r="83" spans="3:13" ht="15.75">
      <c r="C83" s="476" t="s">
        <v>1785</v>
      </c>
      <c r="D83" s="476"/>
      <c r="E83" s="477" t="s">
        <v>1786</v>
      </c>
      <c r="G83" s="477" t="str">
        <f t="shared" si="1"/>
        <v>025Trésor et gestion comptable</v>
      </c>
      <c r="K83" s="477" t="s">
        <v>2814</v>
      </c>
      <c r="M83" s="570" t="s">
        <v>2942</v>
      </c>
    </row>
    <row r="84" spans="3:13" ht="15.75">
      <c r="C84" s="478" t="s">
        <v>1582</v>
      </c>
      <c r="D84" s="478"/>
      <c r="E84" s="479" t="s">
        <v>1787</v>
      </c>
      <c r="G84" s="479" t="str">
        <f t="shared" si="1"/>
        <v>01Gestion financière de l'Etat</v>
      </c>
      <c r="K84" s="477" t="s">
        <v>2815</v>
      </c>
      <c r="M84" s="570" t="s">
        <v>2930</v>
      </c>
    </row>
    <row r="85" spans="3:13" ht="15.75">
      <c r="C85" s="478" t="s">
        <v>1588</v>
      </c>
      <c r="D85" s="478"/>
      <c r="E85" s="479" t="s">
        <v>1788</v>
      </c>
      <c r="G85" s="479" t="str">
        <f t="shared" si="1"/>
        <v>02Modernisation des systèmes d'information et instruments de paiement</v>
      </c>
      <c r="K85" s="477" t="s">
        <v>2816</v>
      </c>
      <c r="M85" s="570" t="s">
        <v>2892</v>
      </c>
    </row>
    <row r="86" spans="3:13" ht="15.75">
      <c r="C86" s="478" t="s">
        <v>1594</v>
      </c>
      <c r="D86" s="478"/>
      <c r="E86" s="479" t="s">
        <v>1789</v>
      </c>
      <c r="G86" s="479" t="str">
        <f t="shared" si="1"/>
        <v>03Gestion comptable des opérations du trésor</v>
      </c>
      <c r="K86" s="477" t="s">
        <v>2817</v>
      </c>
      <c r="M86" s="570" t="s">
        <v>2943</v>
      </c>
    </row>
    <row r="87" spans="3:13" ht="15.75">
      <c r="C87" s="478" t="s">
        <v>1599</v>
      </c>
      <c r="D87" s="478"/>
      <c r="E87" s="479" t="s">
        <v>1790</v>
      </c>
      <c r="G87" s="479" t="str">
        <f t="shared" si="1"/>
        <v>04Gestion des moyens et soutien administratif</v>
      </c>
      <c r="K87" s="477" t="s">
        <v>2818</v>
      </c>
      <c r="M87" s="570" t="s">
        <v>2944</v>
      </c>
    </row>
    <row r="88" spans="3:13" ht="15.75">
      <c r="C88" s="476" t="s">
        <v>1791</v>
      </c>
      <c r="D88" s="476"/>
      <c r="E88" s="477" t="s">
        <v>1792</v>
      </c>
      <c r="G88" s="477" t="str">
        <f t="shared" si="1"/>
        <v>026Impôts</v>
      </c>
      <c r="K88" s="477" t="s">
        <v>2819</v>
      </c>
      <c r="M88" s="570" t="s">
        <v>2945</v>
      </c>
    </row>
    <row r="89" spans="3:13" ht="15.75">
      <c r="C89" s="478" t="s">
        <v>1582</v>
      </c>
      <c r="D89" s="478"/>
      <c r="E89" s="479" t="s">
        <v>1793</v>
      </c>
      <c r="G89" s="479" t="str">
        <f t="shared" si="1"/>
        <v>01Assiette, recouvrement et Contrôle fiscal</v>
      </c>
      <c r="K89" s="477" t="s">
        <v>2820</v>
      </c>
      <c r="M89" s="570" t="s">
        <v>2946</v>
      </c>
    </row>
    <row r="90" spans="3:13" ht="15.75">
      <c r="C90" s="478" t="s">
        <v>1588</v>
      </c>
      <c r="D90" s="478"/>
      <c r="E90" s="479" t="s">
        <v>1722</v>
      </c>
      <c r="G90" s="479" t="str">
        <f t="shared" si="1"/>
        <v>02Soutien administratif</v>
      </c>
      <c r="K90" s="477" t="s">
        <v>2821</v>
      </c>
      <c r="M90" s="570" t="s">
        <v>2947</v>
      </c>
    </row>
    <row r="91" spans="3:13" ht="15.75">
      <c r="C91" s="476" t="s">
        <v>1794</v>
      </c>
      <c r="D91" s="476"/>
      <c r="E91" s="477" t="s">
        <v>1795</v>
      </c>
      <c r="G91" s="477" t="str">
        <f t="shared" si="1"/>
        <v>027Budget</v>
      </c>
      <c r="K91" s="477" t="s">
        <v>2822</v>
      </c>
      <c r="M91" s="570" t="s">
        <v>2948</v>
      </c>
    </row>
    <row r="92" spans="3:13" ht="15.75">
      <c r="C92" s="478" t="s">
        <v>1582</v>
      </c>
      <c r="D92" s="478"/>
      <c r="E92" s="479" t="s">
        <v>1796</v>
      </c>
      <c r="G92" s="479" t="str">
        <f t="shared" si="1"/>
        <v>01Elaboration et suivi du budget</v>
      </c>
      <c r="K92" s="477" t="s">
        <v>2823</v>
      </c>
      <c r="M92" s="570" t="s">
        <v>2891</v>
      </c>
    </row>
    <row r="93" spans="3:13" ht="15.75">
      <c r="C93" s="478" t="s">
        <v>1588</v>
      </c>
      <c r="D93" s="478"/>
      <c r="E93" s="479" t="s">
        <v>1797</v>
      </c>
      <c r="G93" s="479" t="str">
        <f t="shared" si="1"/>
        <v>02Contrôle de la dépense</v>
      </c>
      <c r="K93" s="477" t="s">
        <v>2824</v>
      </c>
      <c r="M93" s="570" t="s">
        <v>2892</v>
      </c>
    </row>
    <row r="94" spans="3:13" ht="15.75">
      <c r="C94" s="478" t="s">
        <v>1594</v>
      </c>
      <c r="D94" s="478"/>
      <c r="E94" s="479" t="s">
        <v>1722</v>
      </c>
      <c r="G94" s="479" t="str">
        <f t="shared" si="1"/>
        <v>03Soutien administratif</v>
      </c>
      <c r="K94" s="477" t="s">
        <v>2825</v>
      </c>
      <c r="M94" s="570" t="s">
        <v>2949</v>
      </c>
    </row>
    <row r="95" spans="3:13" ht="15.75">
      <c r="C95" s="476" t="s">
        <v>1798</v>
      </c>
      <c r="D95" s="476"/>
      <c r="E95" s="477" t="s">
        <v>1799</v>
      </c>
      <c r="G95" s="477" t="str">
        <f t="shared" si="1"/>
        <v>028Domaine national</v>
      </c>
      <c r="K95" s="477" t="s">
        <v>2826</v>
      </c>
      <c r="M95" s="570" t="s">
        <v>2950</v>
      </c>
    </row>
    <row r="96" spans="3:13" ht="15.75">
      <c r="C96" s="478" t="s">
        <v>1582</v>
      </c>
      <c r="D96" s="478"/>
      <c r="E96" s="479" t="s">
        <v>1800</v>
      </c>
      <c r="G96" s="479" t="str">
        <f t="shared" si="1"/>
        <v>01Gestion des Operations domaniales</v>
      </c>
      <c r="K96" s="477" t="s">
        <v>2827</v>
      </c>
      <c r="M96" s="570" t="s">
        <v>2951</v>
      </c>
    </row>
    <row r="97" spans="3:13" ht="15.75">
      <c r="C97" s="478" t="s">
        <v>1588</v>
      </c>
      <c r="D97" s="478"/>
      <c r="E97" s="479" t="s">
        <v>1801</v>
      </c>
      <c r="G97" s="479" t="str">
        <f t="shared" si="1"/>
        <v>02Conservation et cadastre</v>
      </c>
      <c r="K97" s="477" t="s">
        <v>2828</v>
      </c>
      <c r="M97" s="570" t="s">
        <v>2952</v>
      </c>
    </row>
    <row r="98" spans="3:13" ht="15.75">
      <c r="C98" s="478" t="s">
        <v>1594</v>
      </c>
      <c r="D98" s="478"/>
      <c r="E98" s="479" t="s">
        <v>1722</v>
      </c>
      <c r="G98" s="479" t="str">
        <f t="shared" si="1"/>
        <v>03Soutien administratif</v>
      </c>
      <c r="K98" s="477" t="s">
        <v>2829</v>
      </c>
      <c r="M98" s="570" t="s">
        <v>2953</v>
      </c>
    </row>
    <row r="99" spans="3:13" ht="15.75">
      <c r="C99" s="476" t="s">
        <v>1802</v>
      </c>
      <c r="D99" s="476"/>
      <c r="E99" s="477" t="s">
        <v>1803</v>
      </c>
      <c r="G99" s="477" t="str">
        <f t="shared" si="1"/>
        <v>029Douanes</v>
      </c>
      <c r="K99" s="477" t="s">
        <v>2830</v>
      </c>
      <c r="M99" s="570" t="s">
        <v>2954</v>
      </c>
    </row>
    <row r="100" spans="3:13" ht="15.75">
      <c r="C100" s="478" t="s">
        <v>1582</v>
      </c>
      <c r="D100" s="478"/>
      <c r="E100" s="479" t="s">
        <v>1804</v>
      </c>
      <c r="G100" s="479" t="str">
        <f t="shared" si="1"/>
        <v>01Recouvrement douanier</v>
      </c>
      <c r="K100" s="477" t="s">
        <v>2831</v>
      </c>
      <c r="M100" s="570" t="s">
        <v>2930</v>
      </c>
    </row>
    <row r="101" spans="3:13" ht="15.75">
      <c r="C101" s="478" t="s">
        <v>1588</v>
      </c>
      <c r="D101" s="478"/>
      <c r="E101" s="479" t="s">
        <v>1805</v>
      </c>
      <c r="G101" s="479" t="str">
        <f t="shared" si="1"/>
        <v>02Contrôles et Protection de l’Economie  nationale</v>
      </c>
      <c r="K101" s="477" t="s">
        <v>2832</v>
      </c>
      <c r="M101" s="570" t="s">
        <v>2892</v>
      </c>
    </row>
    <row r="102" spans="3:13" ht="15.75">
      <c r="C102" s="478" t="s">
        <v>1594</v>
      </c>
      <c r="D102" s="478"/>
      <c r="E102" s="479" t="s">
        <v>1722</v>
      </c>
      <c r="G102" s="479" t="str">
        <f t="shared" si="1"/>
        <v>03Soutien administratif</v>
      </c>
      <c r="K102" s="477" t="s">
        <v>2833</v>
      </c>
      <c r="M102" s="570" t="s">
        <v>2955</v>
      </c>
    </row>
    <row r="103" spans="3:13" ht="15.75">
      <c r="C103" s="476" t="s">
        <v>1806</v>
      </c>
      <c r="D103" s="476"/>
      <c r="E103" s="477" t="s">
        <v>1807</v>
      </c>
      <c r="G103" s="477" t="str">
        <f t="shared" si="1"/>
        <v>030Inspection des finances</v>
      </c>
      <c r="K103" s="477" t="s">
        <v>2834</v>
      </c>
      <c r="M103" s="570" t="s">
        <v>2956</v>
      </c>
    </row>
    <row r="104" spans="3:13" ht="15.75">
      <c r="C104" s="478" t="s">
        <v>1582</v>
      </c>
      <c r="D104" s="478"/>
      <c r="E104" s="479" t="s">
        <v>1808</v>
      </c>
      <c r="G104" s="479" t="str">
        <f t="shared" si="1"/>
        <v>01Contrôle administratif des finances publiques  et des capitaux marchands de l'Etat</v>
      </c>
      <c r="K104" s="477" t="s">
        <v>2835</v>
      </c>
      <c r="M104" s="570" t="s">
        <v>2957</v>
      </c>
    </row>
    <row r="105" spans="3:13" ht="15.75">
      <c r="C105" s="478" t="s">
        <v>1588</v>
      </c>
      <c r="D105" s="478"/>
      <c r="E105" s="479" t="s">
        <v>1722</v>
      </c>
      <c r="G105" s="479" t="str">
        <f t="shared" si="1"/>
        <v>02Soutien administratif</v>
      </c>
      <c r="K105" s="477" t="s">
        <v>2836</v>
      </c>
      <c r="M105" s="570" t="s">
        <v>2958</v>
      </c>
    </row>
    <row r="106" spans="3:13" ht="15.75">
      <c r="C106" s="476" t="s">
        <v>1809</v>
      </c>
      <c r="D106" s="476"/>
      <c r="E106" s="477" t="s">
        <v>1729</v>
      </c>
      <c r="G106" s="477" t="str">
        <f t="shared" si="1"/>
        <v>031Administration générale</v>
      </c>
      <c r="K106" s="477" t="s">
        <v>2837</v>
      </c>
      <c r="M106" s="570" t="s">
        <v>2959</v>
      </c>
    </row>
    <row r="107" spans="3:13" ht="15.75">
      <c r="C107" s="478" t="s">
        <v>1582</v>
      </c>
      <c r="D107" s="478"/>
      <c r="E107" s="479" t="s">
        <v>1810</v>
      </c>
      <c r="G107" s="479" t="str">
        <f t="shared" si="1"/>
        <v>01Gestion du Ministère</v>
      </c>
      <c r="K107" s="477" t="s">
        <v>2838</v>
      </c>
      <c r="M107" s="570" t="s">
        <v>2960</v>
      </c>
    </row>
    <row r="108" spans="3:13" ht="15.75">
      <c r="C108" s="478" t="s">
        <v>1588</v>
      </c>
      <c r="D108" s="478"/>
      <c r="E108" s="479" t="s">
        <v>1722</v>
      </c>
      <c r="G108" s="479" t="str">
        <f t="shared" si="1"/>
        <v>02Soutien administratif</v>
      </c>
      <c r="K108" s="477" t="s">
        <v>2839</v>
      </c>
      <c r="M108" s="570" t="s">
        <v>2891</v>
      </c>
    </row>
    <row r="109" spans="3:13" ht="15.75">
      <c r="C109" s="476" t="s">
        <v>1811</v>
      </c>
      <c r="D109" s="476"/>
      <c r="E109" s="477" t="s">
        <v>1812</v>
      </c>
      <c r="G109" s="477" t="str">
        <f t="shared" si="1"/>
        <v>700Crédits non assignés</v>
      </c>
      <c r="K109" s="477" t="s">
        <v>2840</v>
      </c>
      <c r="M109" s="570" t="s">
        <v>2892</v>
      </c>
    </row>
    <row r="110" spans="3:13" ht="15.75">
      <c r="C110" s="478" t="s">
        <v>1725</v>
      </c>
      <c r="D110" s="478"/>
      <c r="E110" s="479" t="s">
        <v>1812</v>
      </c>
      <c r="G110" s="479" t="str">
        <f t="shared" si="1"/>
        <v>00Crédits non assignés</v>
      </c>
      <c r="K110" s="477" t="s">
        <v>2841</v>
      </c>
      <c r="M110" s="570" t="s">
        <v>2961</v>
      </c>
    </row>
    <row r="111" spans="3:13" ht="15.75">
      <c r="C111" s="474" t="s">
        <v>1718</v>
      </c>
      <c r="D111" s="474"/>
      <c r="E111" s="475" t="s">
        <v>1813</v>
      </c>
      <c r="G111" s="475" t="str">
        <f t="shared" si="1"/>
        <v>008Energie, Mines et Energies Renouvelables</v>
      </c>
      <c r="K111" s="477" t="s">
        <v>2842</v>
      </c>
      <c r="M111" s="570" t="s">
        <v>2962</v>
      </c>
    </row>
    <row r="112" spans="3:13" ht="15.75">
      <c r="C112" s="476" t="s">
        <v>1814</v>
      </c>
      <c r="D112" s="476"/>
      <c r="E112" s="477" t="s">
        <v>1815</v>
      </c>
      <c r="G112" s="477" t="str">
        <f t="shared" si="1"/>
        <v>032Electricité, gaz et énergies nouvelles</v>
      </c>
      <c r="K112" s="477" t="s">
        <v>2843</v>
      </c>
      <c r="M112" s="570" t="s">
        <v>2963</v>
      </c>
    </row>
    <row r="113" spans="3:13" ht="15.75">
      <c r="C113" s="478" t="s">
        <v>1582</v>
      </c>
      <c r="D113" s="478"/>
      <c r="E113" s="479" t="s">
        <v>1816</v>
      </c>
      <c r="G113" s="479" t="str">
        <f t="shared" si="1"/>
        <v>01Electrification</v>
      </c>
      <c r="K113" s="477" t="s">
        <v>2844</v>
      </c>
      <c r="M113" s="570" t="s">
        <v>2964</v>
      </c>
    </row>
    <row r="114" spans="3:13" ht="15.75">
      <c r="C114" s="478" t="s">
        <v>1588</v>
      </c>
      <c r="D114" s="478"/>
      <c r="E114" s="479" t="s">
        <v>1817</v>
      </c>
      <c r="G114" s="479" t="str">
        <f t="shared" si="1"/>
        <v>02Distribution publique du gaz</v>
      </c>
      <c r="K114" s="477" t="s">
        <v>2845</v>
      </c>
      <c r="M114" s="570" t="s">
        <v>2965</v>
      </c>
    </row>
    <row r="115" spans="3:13" ht="15.75">
      <c r="C115" s="478" t="s">
        <v>1594</v>
      </c>
      <c r="D115" s="478"/>
      <c r="E115" s="479" t="s">
        <v>1818</v>
      </c>
      <c r="G115" s="479" t="str">
        <f t="shared" si="1"/>
        <v>03Programme spéciaux de l'électricité et du gaz</v>
      </c>
      <c r="K115" s="477" t="s">
        <v>2846</v>
      </c>
      <c r="M115" s="570" t="s">
        <v>2966</v>
      </c>
    </row>
    <row r="116" spans="3:13" ht="15.75">
      <c r="C116" s="478" t="s">
        <v>1599</v>
      </c>
      <c r="D116" s="478"/>
      <c r="E116" s="479" t="s">
        <v>1819</v>
      </c>
      <c r="G116" s="479" t="str">
        <f t="shared" si="1"/>
        <v>04Energies nouvelles</v>
      </c>
      <c r="K116" s="477" t="s">
        <v>2847</v>
      </c>
      <c r="M116" s="570" t="s">
        <v>2967</v>
      </c>
    </row>
    <row r="117" spans="3:13" ht="15.75">
      <c r="C117" s="478" t="s">
        <v>1603</v>
      </c>
      <c r="D117" s="478"/>
      <c r="E117" s="479" t="s">
        <v>1820</v>
      </c>
      <c r="G117" s="479" t="str">
        <f t="shared" si="1"/>
        <v>05Soutien de l'Etat à la facturation de l'électricité</v>
      </c>
      <c r="K117" s="477" t="s">
        <v>2848</v>
      </c>
      <c r="M117" s="570" t="s">
        <v>2891</v>
      </c>
    </row>
    <row r="118" spans="3:13" ht="15.75">
      <c r="C118" s="476" t="s">
        <v>1821</v>
      </c>
      <c r="D118" s="476"/>
      <c r="E118" s="477" t="s">
        <v>1822</v>
      </c>
      <c r="G118" s="477" t="str">
        <f t="shared" si="1"/>
        <v>033Mines</v>
      </c>
      <c r="K118" s="477" t="s">
        <v>2849</v>
      </c>
      <c r="M118" s="570" t="s">
        <v>2892</v>
      </c>
    </row>
    <row r="119" spans="3:13" ht="15.75">
      <c r="C119" s="478" t="s">
        <v>1582</v>
      </c>
      <c r="D119" s="478"/>
      <c r="E119" s="479" t="s">
        <v>1823</v>
      </c>
      <c r="G119" s="479" t="str">
        <f t="shared" si="1"/>
        <v>01Mines et carrières</v>
      </c>
      <c r="K119" s="477" t="s">
        <v>40</v>
      </c>
      <c r="M119" s="570" t="s">
        <v>2968</v>
      </c>
    </row>
    <row r="120" spans="3:13" ht="15.75">
      <c r="C120" s="478" t="s">
        <v>1588</v>
      </c>
      <c r="D120" s="478"/>
      <c r="E120" s="479" t="s">
        <v>1824</v>
      </c>
      <c r="G120" s="479" t="str">
        <f t="shared" si="1"/>
        <v>02Ressources Minières</v>
      </c>
      <c r="K120" s="477" t="s">
        <v>2850</v>
      </c>
      <c r="M120" s="570" t="s">
        <v>2969</v>
      </c>
    </row>
    <row r="121" spans="3:13" ht="15.75">
      <c r="C121" s="478" t="s">
        <v>1594</v>
      </c>
      <c r="D121" s="478"/>
      <c r="E121" s="479" t="s">
        <v>1825</v>
      </c>
      <c r="G121" s="479" t="str">
        <f t="shared" si="1"/>
        <v>03Développement minier</v>
      </c>
      <c r="K121" s="477" t="s">
        <v>2851</v>
      </c>
      <c r="M121" s="570" t="s">
        <v>2970</v>
      </c>
    </row>
    <row r="122" spans="3:13" ht="15.75">
      <c r="C122" s="476" t="s">
        <v>1826</v>
      </c>
      <c r="D122" s="476"/>
      <c r="E122" s="477" t="s">
        <v>1827</v>
      </c>
      <c r="G122" s="477" t="str">
        <f t="shared" si="1"/>
        <v>034Compensation au titre du dessalement de l'eau de mer</v>
      </c>
      <c r="K122" s="477" t="s">
        <v>2852</v>
      </c>
      <c r="M122" s="570" t="s">
        <v>2971</v>
      </c>
    </row>
    <row r="123" spans="3:13" ht="15.75">
      <c r="C123" s="478" t="s">
        <v>1582</v>
      </c>
      <c r="D123" s="478"/>
      <c r="E123" s="479" t="s">
        <v>1827</v>
      </c>
      <c r="G123" s="479" t="str">
        <f t="shared" si="1"/>
        <v>01Compensation au titre du dessalement de l'eau de mer</v>
      </c>
      <c r="K123" s="477" t="s">
        <v>2853</v>
      </c>
      <c r="M123" s="570" t="s">
        <v>2972</v>
      </c>
    </row>
    <row r="124" spans="3:13" ht="15.75">
      <c r="C124" s="476" t="s">
        <v>1828</v>
      </c>
      <c r="D124" s="476"/>
      <c r="E124" s="477" t="s">
        <v>1829</v>
      </c>
      <c r="G124" s="477" t="str">
        <f t="shared" si="1"/>
        <v>035Maitrise de l'Energie et Energies Renouvelables</v>
      </c>
      <c r="K124" s="477" t="s">
        <v>2854</v>
      </c>
      <c r="M124" s="570" t="s">
        <v>2891</v>
      </c>
    </row>
    <row r="125" spans="3:13" ht="15.75">
      <c r="C125" s="478" t="s">
        <v>1582</v>
      </c>
      <c r="D125" s="478"/>
      <c r="E125" s="479" t="s">
        <v>1830</v>
      </c>
      <c r="G125" s="479" t="str">
        <f t="shared" si="1"/>
        <v>01Maitrise de l'Energie</v>
      </c>
      <c r="K125" s="477" t="s">
        <v>2719</v>
      </c>
      <c r="M125" s="570" t="s">
        <v>2892</v>
      </c>
    </row>
    <row r="126" spans="3:13" ht="15.75">
      <c r="C126" s="478" t="s">
        <v>1588</v>
      </c>
      <c r="D126" s="478"/>
      <c r="E126" s="479" t="s">
        <v>1831</v>
      </c>
      <c r="G126" s="479" t="str">
        <f t="shared" si="1"/>
        <v>02Energies Renouvelables</v>
      </c>
      <c r="K126" s="477" t="s">
        <v>2855</v>
      </c>
      <c r="M126" s="570" t="s">
        <v>2973</v>
      </c>
    </row>
    <row r="127" spans="3:13" ht="15.75">
      <c r="C127" s="476" t="s">
        <v>1832</v>
      </c>
      <c r="D127" s="476"/>
      <c r="E127" s="477" t="s">
        <v>1710</v>
      </c>
      <c r="G127" s="477" t="str">
        <f t="shared" si="1"/>
        <v>036Administration Générale</v>
      </c>
      <c r="K127" s="477" t="s">
        <v>2856</v>
      </c>
      <c r="M127" s="570" t="s">
        <v>2974</v>
      </c>
    </row>
    <row r="128" spans="3:13" ht="15.75">
      <c r="C128" s="478" t="s">
        <v>1582</v>
      </c>
      <c r="D128" s="478"/>
      <c r="E128" s="479" t="s">
        <v>1810</v>
      </c>
      <c r="G128" s="479" t="str">
        <f t="shared" si="1"/>
        <v>01Gestion du Ministère</v>
      </c>
      <c r="K128" s="477" t="s">
        <v>2857</v>
      </c>
      <c r="M128" s="570" t="s">
        <v>2975</v>
      </c>
    </row>
    <row r="129" spans="3:13" ht="15.75">
      <c r="C129" s="478" t="s">
        <v>1588</v>
      </c>
      <c r="D129" s="478"/>
      <c r="E129" s="479" t="s">
        <v>1722</v>
      </c>
      <c r="G129" s="479" t="str">
        <f t="shared" si="1"/>
        <v>02Soutien administratif</v>
      </c>
      <c r="K129" s="477" t="s">
        <v>2723</v>
      </c>
      <c r="M129" s="570" t="s">
        <v>2976</v>
      </c>
    </row>
    <row r="130" spans="3:13" ht="15.75">
      <c r="C130" s="474" t="s">
        <v>1724</v>
      </c>
      <c r="D130" s="474"/>
      <c r="E130" s="475" t="s">
        <v>1833</v>
      </c>
      <c r="G130" s="475" t="str">
        <f t="shared" si="1"/>
        <v>009Moudjahidine et Ayants Droits</v>
      </c>
      <c r="K130" s="477" t="s">
        <v>2858</v>
      </c>
      <c r="M130" s="570" t="s">
        <v>2891</v>
      </c>
    </row>
    <row r="131" spans="3:13" ht="15.75">
      <c r="C131" s="476" t="s">
        <v>1834</v>
      </c>
      <c r="D131" s="476"/>
      <c r="E131" s="477" t="s">
        <v>1835</v>
      </c>
      <c r="G131" s="477" t="str">
        <f t="shared" si="1"/>
        <v>037Patrimoine historique et culturel</v>
      </c>
      <c r="K131" s="477" t="s">
        <v>2859</v>
      </c>
      <c r="M131" s="570" t="s">
        <v>2892</v>
      </c>
    </row>
    <row r="132" spans="3:13" ht="15.75">
      <c r="C132" s="478" t="s">
        <v>1582</v>
      </c>
      <c r="D132" s="478"/>
      <c r="E132" s="479" t="s">
        <v>1836</v>
      </c>
      <c r="G132" s="479" t="str">
        <f t="shared" si="1"/>
        <v>01Protection des symboles et des hauts -fait historique</v>
      </c>
      <c r="K132" s="477" t="s">
        <v>2860</v>
      </c>
      <c r="M132" s="570" t="s">
        <v>2977</v>
      </c>
    </row>
    <row r="133" spans="3:13" ht="15.75">
      <c r="C133" s="478" t="s">
        <v>1588</v>
      </c>
      <c r="D133" s="478"/>
      <c r="E133" s="479" t="s">
        <v>1837</v>
      </c>
      <c r="G133" s="479" t="str">
        <f t="shared" ref="G133:G196" si="2">CONCATENATE(C133,D133,E133)</f>
        <v>02Recherche historique et suivi des activités muséales</v>
      </c>
      <c r="K133" s="477" t="s">
        <v>2861</v>
      </c>
      <c r="M133" s="570" t="s">
        <v>2978</v>
      </c>
    </row>
    <row r="134" spans="3:13" ht="15.75">
      <c r="C134" s="476" t="s">
        <v>1838</v>
      </c>
      <c r="D134" s="476"/>
      <c r="E134" s="477" t="s">
        <v>1839</v>
      </c>
      <c r="G134" s="477" t="str">
        <f t="shared" si="2"/>
        <v>038Pensions</v>
      </c>
      <c r="K134" s="477" t="s">
        <v>2862</v>
      </c>
      <c r="M134" s="570" t="s">
        <v>2979</v>
      </c>
    </row>
    <row r="135" spans="3:13" ht="15.75">
      <c r="C135" s="478" t="s">
        <v>1582</v>
      </c>
      <c r="D135" s="478"/>
      <c r="E135" s="479" t="s">
        <v>1840</v>
      </c>
      <c r="G135" s="479" t="str">
        <f t="shared" si="2"/>
        <v>01Invalides et recours</v>
      </c>
      <c r="K135" s="477" t="s">
        <v>2863</v>
      </c>
      <c r="M135" s="570" t="s">
        <v>2980</v>
      </c>
    </row>
    <row r="136" spans="3:13" ht="15.75">
      <c r="C136" s="478" t="s">
        <v>1588</v>
      </c>
      <c r="D136" s="478"/>
      <c r="E136" s="479" t="s">
        <v>1841</v>
      </c>
      <c r="G136" s="479" t="str">
        <f t="shared" si="2"/>
        <v>02Ayants droit</v>
      </c>
      <c r="K136" s="477" t="s">
        <v>2864</v>
      </c>
      <c r="M136" s="570" t="s">
        <v>2892</v>
      </c>
    </row>
    <row r="137" spans="3:13" ht="15.75">
      <c r="C137" s="476" t="s">
        <v>1842</v>
      </c>
      <c r="D137" s="476"/>
      <c r="E137" s="477" t="s">
        <v>1843</v>
      </c>
      <c r="G137" s="477" t="str">
        <f t="shared" si="2"/>
        <v>039Protection sociale</v>
      </c>
      <c r="K137" s="477" t="s">
        <v>2865</v>
      </c>
      <c r="M137" s="570" t="s">
        <v>2981</v>
      </c>
    </row>
    <row r="138" spans="3:13" ht="15.75">
      <c r="C138" s="478" t="s">
        <v>1582</v>
      </c>
      <c r="D138" s="478"/>
      <c r="E138" s="479" t="s">
        <v>1844</v>
      </c>
      <c r="G138" s="479" t="str">
        <f t="shared" si="2"/>
        <v>01Santé des Moudjahidine et ayants droit</v>
      </c>
      <c r="K138" s="477" t="s">
        <v>2866</v>
      </c>
      <c r="M138" s="570" t="s">
        <v>2982</v>
      </c>
    </row>
    <row r="139" spans="3:13" ht="15.75">
      <c r="C139" s="478" t="s">
        <v>1588</v>
      </c>
      <c r="D139" s="478"/>
      <c r="E139" s="479" t="s">
        <v>1845</v>
      </c>
      <c r="G139" s="479" t="str">
        <f t="shared" si="2"/>
        <v>02Promotion sociale</v>
      </c>
      <c r="K139" s="477" t="s">
        <v>2867</v>
      </c>
      <c r="M139" s="570" t="s">
        <v>2983</v>
      </c>
    </row>
    <row r="140" spans="3:13" ht="15.75">
      <c r="C140" s="476" t="s">
        <v>1846</v>
      </c>
      <c r="D140" s="476"/>
      <c r="E140" s="477" t="s">
        <v>1729</v>
      </c>
      <c r="G140" s="477" t="str">
        <f t="shared" si="2"/>
        <v>040Administration générale</v>
      </c>
      <c r="K140" s="477" t="s">
        <v>2868</v>
      </c>
      <c r="M140" s="570" t="s">
        <v>2984</v>
      </c>
    </row>
    <row r="141" spans="3:13" ht="15.75">
      <c r="C141" s="478" t="s">
        <v>1582</v>
      </c>
      <c r="D141" s="478"/>
      <c r="E141" s="479" t="s">
        <v>1736</v>
      </c>
      <c r="G141" s="479" t="str">
        <f t="shared" si="2"/>
        <v>01Gestion du ministère</v>
      </c>
      <c r="K141" s="477" t="s">
        <v>2869</v>
      </c>
      <c r="M141" s="570" t="s">
        <v>2985</v>
      </c>
    </row>
    <row r="142" spans="3:13" ht="15.75">
      <c r="C142" s="478" t="s">
        <v>1588</v>
      </c>
      <c r="D142" s="478"/>
      <c r="E142" s="479" t="s">
        <v>1722</v>
      </c>
      <c r="G142" s="479" t="str">
        <f t="shared" si="2"/>
        <v>02Soutien administratif</v>
      </c>
      <c r="K142" s="477" t="s">
        <v>2870</v>
      </c>
      <c r="M142" s="570" t="s">
        <v>2986</v>
      </c>
    </row>
    <row r="143" spans="3:13" ht="15.75">
      <c r="C143" s="474" t="s">
        <v>1726</v>
      </c>
      <c r="D143" s="474"/>
      <c r="E143" s="475" t="s">
        <v>1847</v>
      </c>
      <c r="G143" s="475" t="str">
        <f t="shared" si="2"/>
        <v>010Affaires Religieuses et Wakfs</v>
      </c>
      <c r="K143" s="477" t="s">
        <v>2871</v>
      </c>
      <c r="M143" s="570" t="s">
        <v>2891</v>
      </c>
    </row>
    <row r="144" spans="3:13" ht="15.75">
      <c r="C144" s="476" t="s">
        <v>1848</v>
      </c>
      <c r="D144" s="476"/>
      <c r="E144" s="477" t="s">
        <v>1849</v>
      </c>
      <c r="G144" s="477" t="str">
        <f t="shared" si="2"/>
        <v>041Orientation religieuses et culture islamique</v>
      </c>
      <c r="M144" s="570" t="s">
        <v>2892</v>
      </c>
    </row>
    <row r="145" spans="3:13" ht="15.75">
      <c r="C145" s="478" t="s">
        <v>1582</v>
      </c>
      <c r="D145" s="478"/>
      <c r="E145" s="479" t="s">
        <v>1850</v>
      </c>
      <c r="G145" s="479" t="str">
        <f t="shared" si="2"/>
        <v>01Orientation religieuses</v>
      </c>
      <c r="M145" s="570" t="s">
        <v>2987</v>
      </c>
    </row>
    <row r="146" spans="3:13" ht="15.75">
      <c r="C146" s="478" t="s">
        <v>1588</v>
      </c>
      <c r="D146" s="478"/>
      <c r="E146" s="479" t="s">
        <v>1851</v>
      </c>
      <c r="G146" s="479" t="str">
        <f t="shared" si="2"/>
        <v>02Culture islamique</v>
      </c>
      <c r="M146" s="570" t="s">
        <v>2988</v>
      </c>
    </row>
    <row r="147" spans="3:13" ht="15.75">
      <c r="C147" s="478" t="s">
        <v>1594</v>
      </c>
      <c r="D147" s="478"/>
      <c r="E147" s="479" t="s">
        <v>1852</v>
      </c>
      <c r="G147" s="479" t="str">
        <f t="shared" si="2"/>
        <v>03Communication et coopération</v>
      </c>
      <c r="M147" s="570" t="s">
        <v>2989</v>
      </c>
    </row>
    <row r="148" spans="3:13" ht="15.75">
      <c r="C148" s="478" t="s">
        <v>1599</v>
      </c>
      <c r="D148" s="478"/>
      <c r="E148" s="479" t="s">
        <v>1853</v>
      </c>
      <c r="G148" s="479" t="str">
        <f t="shared" si="2"/>
        <v>04Lieux de cultes</v>
      </c>
      <c r="M148" s="570" t="s">
        <v>2990</v>
      </c>
    </row>
    <row r="149" spans="3:13" ht="15.75">
      <c r="C149" s="476" t="s">
        <v>1854</v>
      </c>
      <c r="D149" s="476"/>
      <c r="E149" s="477" t="s">
        <v>1855</v>
      </c>
      <c r="G149" s="477" t="str">
        <f t="shared" si="2"/>
        <v>042Formation et enseignement coranique</v>
      </c>
      <c r="M149" s="570" t="s">
        <v>2991</v>
      </c>
    </row>
    <row r="150" spans="3:13" ht="15.75">
      <c r="C150" s="478" t="s">
        <v>1582</v>
      </c>
      <c r="D150" s="478"/>
      <c r="E150" s="479" t="s">
        <v>1856</v>
      </c>
      <c r="G150" s="479" t="str">
        <f t="shared" si="2"/>
        <v>01Formation et évaluation et recherche</v>
      </c>
      <c r="M150" s="570" t="s">
        <v>2992</v>
      </c>
    </row>
    <row r="151" spans="3:13" ht="15.75">
      <c r="C151" s="478" t="s">
        <v>1588</v>
      </c>
      <c r="D151" s="478"/>
      <c r="E151" s="479" t="s">
        <v>1857</v>
      </c>
      <c r="G151" s="479" t="str">
        <f t="shared" si="2"/>
        <v>02Enseignement coranique</v>
      </c>
      <c r="M151" s="570" t="s">
        <v>2891</v>
      </c>
    </row>
    <row r="152" spans="3:13" ht="15.75">
      <c r="C152" s="476" t="s">
        <v>1858</v>
      </c>
      <c r="D152" s="476"/>
      <c r="E152" s="477" t="s">
        <v>1729</v>
      </c>
      <c r="G152" s="477" t="str">
        <f t="shared" si="2"/>
        <v>043Administration générale</v>
      </c>
      <c r="M152" s="570" t="s">
        <v>2892</v>
      </c>
    </row>
    <row r="153" spans="3:13" ht="15.75">
      <c r="C153" s="478" t="s">
        <v>1582</v>
      </c>
      <c r="D153" s="478"/>
      <c r="E153" s="479" t="s">
        <v>1810</v>
      </c>
      <c r="G153" s="479" t="str">
        <f t="shared" si="2"/>
        <v>01Gestion du Ministère</v>
      </c>
      <c r="M153" s="570" t="s">
        <v>2993</v>
      </c>
    </row>
    <row r="154" spans="3:13" ht="15.75">
      <c r="C154" s="478" t="s">
        <v>1588</v>
      </c>
      <c r="D154" s="478"/>
      <c r="E154" s="479" t="s">
        <v>1722</v>
      </c>
      <c r="G154" s="479" t="str">
        <f t="shared" si="2"/>
        <v>02Soutien administratif</v>
      </c>
      <c r="M154" s="570" t="s">
        <v>2994</v>
      </c>
    </row>
    <row r="155" spans="3:13" ht="15.75">
      <c r="C155" s="474" t="s">
        <v>1728</v>
      </c>
      <c r="D155" s="474"/>
      <c r="E155" s="475" t="s">
        <v>1859</v>
      </c>
      <c r="G155" s="475" t="str">
        <f t="shared" si="2"/>
        <v>011Education Nationale</v>
      </c>
      <c r="M155" s="570" t="s">
        <v>2995</v>
      </c>
    </row>
    <row r="156" spans="3:13" ht="15.75">
      <c r="C156" s="476" t="s">
        <v>1860</v>
      </c>
      <c r="D156" s="476"/>
      <c r="E156" s="477" t="s">
        <v>1861</v>
      </c>
      <c r="G156" s="477" t="str">
        <f t="shared" si="2"/>
        <v>044Enseignement</v>
      </c>
      <c r="M156" s="570" t="s">
        <v>2996</v>
      </c>
    </row>
    <row r="157" spans="3:13" ht="15.75">
      <c r="C157" s="478" t="s">
        <v>1582</v>
      </c>
      <c r="D157" s="478"/>
      <c r="E157" s="479" t="s">
        <v>1862</v>
      </c>
      <c r="G157" s="479" t="str">
        <f t="shared" si="2"/>
        <v>01Enseignement préparatoire et primaire</v>
      </c>
      <c r="M157" s="570" t="s">
        <v>2997</v>
      </c>
    </row>
    <row r="158" spans="3:13" ht="15.75">
      <c r="C158" s="478" t="s">
        <v>1588</v>
      </c>
      <c r="D158" s="478"/>
      <c r="E158" s="479" t="s">
        <v>1863</v>
      </c>
      <c r="G158" s="479" t="str">
        <f t="shared" si="2"/>
        <v>02Enseignement moyen normal et spécifique et à distance</v>
      </c>
      <c r="M158" s="570" t="s">
        <v>2930</v>
      </c>
    </row>
    <row r="159" spans="3:13" ht="15.75">
      <c r="C159" s="478" t="s">
        <v>1594</v>
      </c>
      <c r="D159" s="478"/>
      <c r="E159" s="479" t="s">
        <v>1864</v>
      </c>
      <c r="G159" s="479" t="str">
        <f t="shared" si="2"/>
        <v>03Enseignement secondaire normal, spécifique et à distance</v>
      </c>
      <c r="M159" s="570" t="s">
        <v>2880</v>
      </c>
    </row>
    <row r="160" spans="3:13" ht="15.75">
      <c r="C160" s="476" t="s">
        <v>1865</v>
      </c>
      <c r="D160" s="476"/>
      <c r="E160" s="477" t="s">
        <v>1866</v>
      </c>
      <c r="G160" s="477" t="str">
        <f t="shared" si="2"/>
        <v>046Formation</v>
      </c>
      <c r="M160" s="570" t="s">
        <v>2998</v>
      </c>
    </row>
    <row r="161" spans="3:13" ht="15.75">
      <c r="C161" s="478" t="s">
        <v>1582</v>
      </c>
      <c r="D161" s="478"/>
      <c r="E161" s="479" t="s">
        <v>1867</v>
      </c>
      <c r="G161" s="479" t="str">
        <f t="shared" si="2"/>
        <v>01Formation en cours d’emploi et Spécialisée</v>
      </c>
      <c r="M161" s="570" t="s">
        <v>2999</v>
      </c>
    </row>
    <row r="162" spans="3:13" ht="15.75">
      <c r="C162" s="476" t="s">
        <v>1868</v>
      </c>
      <c r="D162" s="476"/>
      <c r="E162" s="477" t="s">
        <v>1869</v>
      </c>
      <c r="G162" s="477" t="str">
        <f t="shared" si="2"/>
        <v>047Vie scolaire et transferts sociaux</v>
      </c>
      <c r="M162" s="570" t="s">
        <v>3000</v>
      </c>
    </row>
    <row r="163" spans="3:13" ht="15.75">
      <c r="C163" s="478" t="s">
        <v>1582</v>
      </c>
      <c r="D163" s="478"/>
      <c r="E163" s="479" t="s">
        <v>1870</v>
      </c>
      <c r="G163" s="479" t="str">
        <f t="shared" si="2"/>
        <v>01Vie scolaire</v>
      </c>
      <c r="M163" s="570" t="s">
        <v>3001</v>
      </c>
    </row>
    <row r="164" spans="3:13" ht="15.75">
      <c r="C164" s="478" t="s">
        <v>1588</v>
      </c>
      <c r="D164" s="478"/>
      <c r="E164" s="479" t="s">
        <v>1871</v>
      </c>
      <c r="G164" s="479" t="str">
        <f t="shared" si="2"/>
        <v>02Transferts sociaux</v>
      </c>
      <c r="M164" s="570" t="s">
        <v>3002</v>
      </c>
    </row>
    <row r="165" spans="3:13" ht="15.75">
      <c r="C165" s="476" t="s">
        <v>1872</v>
      </c>
      <c r="D165" s="476"/>
      <c r="E165" s="477" t="s">
        <v>1729</v>
      </c>
      <c r="G165" s="477" t="str">
        <f t="shared" si="2"/>
        <v>048Administration générale</v>
      </c>
      <c r="M165" s="570" t="s">
        <v>3003</v>
      </c>
    </row>
    <row r="166" spans="3:13" ht="15.75">
      <c r="C166" s="478" t="s">
        <v>1582</v>
      </c>
      <c r="D166" s="478"/>
      <c r="E166" s="479" t="s">
        <v>1736</v>
      </c>
      <c r="G166" s="479" t="str">
        <f t="shared" si="2"/>
        <v>01Gestion du ministère</v>
      </c>
      <c r="M166" s="570" t="s">
        <v>3004</v>
      </c>
    </row>
    <row r="167" spans="3:13" ht="15.75">
      <c r="C167" s="478" t="s">
        <v>1588</v>
      </c>
      <c r="D167" s="478"/>
      <c r="E167" s="479" t="s">
        <v>1722</v>
      </c>
      <c r="G167" s="479" t="str">
        <f t="shared" si="2"/>
        <v>02Soutien administratif</v>
      </c>
      <c r="M167" s="570" t="s">
        <v>3005</v>
      </c>
    </row>
    <row r="168" spans="3:13" ht="15.75">
      <c r="C168" s="474" t="s">
        <v>1731</v>
      </c>
      <c r="D168" s="474"/>
      <c r="E168" s="475" t="s">
        <v>1873</v>
      </c>
      <c r="G168" s="475" t="str">
        <f t="shared" si="2"/>
        <v>012Enseignement Supérieur et  Recherche Scientifique</v>
      </c>
      <c r="M168" s="570" t="s">
        <v>2891</v>
      </c>
    </row>
    <row r="169" spans="3:13" ht="15.75">
      <c r="C169" s="476" t="s">
        <v>1874</v>
      </c>
      <c r="D169" s="476"/>
      <c r="E169" s="477" t="s">
        <v>1875</v>
      </c>
      <c r="G169" s="477" t="str">
        <f t="shared" si="2"/>
        <v>049Enseignement et formation supérieurs</v>
      </c>
      <c r="M169" s="570" t="s">
        <v>3006</v>
      </c>
    </row>
    <row r="170" spans="3:13" ht="15.75">
      <c r="C170" s="478" t="s">
        <v>1582</v>
      </c>
      <c r="D170" s="478"/>
      <c r="E170" s="479" t="s">
        <v>1876</v>
      </c>
      <c r="G170" s="479" t="str">
        <f t="shared" si="2"/>
        <v>011er et 2ème cycles d’enseignement</v>
      </c>
      <c r="M170" s="570" t="s">
        <v>3007</v>
      </c>
    </row>
    <row r="171" spans="3:13" ht="15.75">
      <c r="C171" s="478" t="s">
        <v>1588</v>
      </c>
      <c r="D171" s="478"/>
      <c r="E171" s="479" t="s">
        <v>1877</v>
      </c>
      <c r="G171" s="479" t="str">
        <f t="shared" si="2"/>
        <v>02Formation au 3ème  cycle</v>
      </c>
      <c r="M171" s="570" t="s">
        <v>3008</v>
      </c>
    </row>
    <row r="172" spans="3:13" ht="15.75">
      <c r="C172" s="476" t="s">
        <v>1878</v>
      </c>
      <c r="D172" s="476"/>
      <c r="E172" s="477" t="s">
        <v>1879</v>
      </c>
      <c r="G172" s="477" t="str">
        <f t="shared" si="2"/>
        <v>050Recherche scientifique et développement technologique</v>
      </c>
      <c r="M172" s="570" t="s">
        <v>3009</v>
      </c>
    </row>
    <row r="173" spans="3:13" ht="15.75">
      <c r="C173" s="478" t="s">
        <v>1582</v>
      </c>
      <c r="D173" s="478"/>
      <c r="E173" s="479" t="s">
        <v>1880</v>
      </c>
      <c r="G173" s="479" t="str">
        <f t="shared" si="2"/>
        <v>01Soutien administratif à la recherche et gestion des finances</v>
      </c>
      <c r="M173" s="570" t="s">
        <v>3010</v>
      </c>
    </row>
    <row r="174" spans="3:13" ht="15.75">
      <c r="C174" s="478" t="s">
        <v>1588</v>
      </c>
      <c r="D174" s="478"/>
      <c r="E174" s="479" t="s">
        <v>1881</v>
      </c>
      <c r="G174" s="479" t="str">
        <f t="shared" si="2"/>
        <v>02Recherche et développement</v>
      </c>
      <c r="M174" s="570" t="s">
        <v>3011</v>
      </c>
    </row>
    <row r="175" spans="3:13" ht="15.75">
      <c r="C175" s="478" t="s">
        <v>1594</v>
      </c>
      <c r="D175" s="478"/>
      <c r="E175" s="479" t="s">
        <v>1882</v>
      </c>
      <c r="G175" s="479" t="str">
        <f t="shared" si="2"/>
        <v>03Innovation technologique</v>
      </c>
      <c r="M175" s="570" t="s">
        <v>3012</v>
      </c>
    </row>
    <row r="176" spans="3:13" ht="15.75">
      <c r="C176" s="476" t="s">
        <v>1883</v>
      </c>
      <c r="D176" s="476"/>
      <c r="E176" s="477" t="s">
        <v>1884</v>
      </c>
      <c r="G176" s="477" t="str">
        <f t="shared" si="2"/>
        <v>051Vie estudiantine</v>
      </c>
      <c r="M176" s="570" t="s">
        <v>3013</v>
      </c>
    </row>
    <row r="177" spans="3:13" ht="15.75">
      <c r="C177" s="478" t="s">
        <v>1582</v>
      </c>
      <c r="D177" s="478"/>
      <c r="E177" s="479" t="s">
        <v>1885</v>
      </c>
      <c r="G177" s="479" t="str">
        <f t="shared" si="2"/>
        <v>01Œuvres universitaires</v>
      </c>
      <c r="M177" s="570" t="s">
        <v>3014</v>
      </c>
    </row>
    <row r="178" spans="3:13" ht="15.75">
      <c r="C178" s="478" t="s">
        <v>1588</v>
      </c>
      <c r="D178" s="478"/>
      <c r="E178" s="479" t="s">
        <v>1886</v>
      </c>
      <c r="G178" s="479" t="str">
        <f t="shared" si="2"/>
        <v>02Conditions de vie des étudiants</v>
      </c>
      <c r="M178" s="570" t="s">
        <v>2891</v>
      </c>
    </row>
    <row r="179" spans="3:13" ht="15.75">
      <c r="C179" s="476" t="s">
        <v>1887</v>
      </c>
      <c r="D179" s="476"/>
      <c r="E179" s="477" t="s">
        <v>1729</v>
      </c>
      <c r="G179" s="477" t="str">
        <f t="shared" si="2"/>
        <v>052Administration générale</v>
      </c>
      <c r="M179" s="570" t="s">
        <v>2892</v>
      </c>
    </row>
    <row r="180" spans="3:13" ht="15.75">
      <c r="C180" s="478" t="s">
        <v>1582</v>
      </c>
      <c r="D180" s="478"/>
      <c r="E180" s="479" t="s">
        <v>1736</v>
      </c>
      <c r="G180" s="479" t="str">
        <f t="shared" si="2"/>
        <v>01Gestion du ministère</v>
      </c>
      <c r="M180" s="570" t="s">
        <v>3015</v>
      </c>
    </row>
    <row r="181" spans="3:13" ht="15.75">
      <c r="C181" s="478" t="s">
        <v>1588</v>
      </c>
      <c r="D181" s="478"/>
      <c r="E181" s="479" t="s">
        <v>1722</v>
      </c>
      <c r="G181" s="479" t="str">
        <f t="shared" si="2"/>
        <v>02Soutien administratif</v>
      </c>
      <c r="M181" s="570" t="s">
        <v>3016</v>
      </c>
    </row>
    <row r="182" spans="3:13" ht="15.75">
      <c r="C182" s="474" t="s">
        <v>1735</v>
      </c>
      <c r="D182" s="474"/>
      <c r="E182" s="475" t="s">
        <v>1888</v>
      </c>
      <c r="G182" s="475" t="str">
        <f t="shared" si="2"/>
        <v>013Formation et Enseignement Professionnels</v>
      </c>
      <c r="M182" s="570" t="s">
        <v>3017</v>
      </c>
    </row>
    <row r="183" spans="3:13" ht="15.75">
      <c r="C183" s="476" t="s">
        <v>1889</v>
      </c>
      <c r="D183" s="476"/>
      <c r="E183" s="477" t="s">
        <v>1890</v>
      </c>
      <c r="G183" s="477" t="str">
        <f t="shared" si="2"/>
        <v>053Formation Professionnelle</v>
      </c>
      <c r="M183" s="570" t="s">
        <v>3018</v>
      </c>
    </row>
    <row r="184" spans="3:13" ht="15.75">
      <c r="C184" s="478" t="s">
        <v>1582</v>
      </c>
      <c r="D184" s="478"/>
      <c r="E184" s="479" t="s">
        <v>1891</v>
      </c>
      <c r="G184" s="479" t="str">
        <f t="shared" si="2"/>
        <v>01Formation Professionnelle initiale</v>
      </c>
      <c r="M184" s="570" t="s">
        <v>2930</v>
      </c>
    </row>
    <row r="185" spans="3:13" ht="15.75">
      <c r="C185" s="478" t="s">
        <v>1588</v>
      </c>
      <c r="D185" s="478"/>
      <c r="E185" s="479" t="s">
        <v>1892</v>
      </c>
      <c r="G185" s="479" t="str">
        <f t="shared" si="2"/>
        <v>02Formation professionnelle continue et à distance</v>
      </c>
      <c r="M185" s="570" t="s">
        <v>2880</v>
      </c>
    </row>
    <row r="186" spans="3:13" ht="15.75">
      <c r="C186" s="478" t="s">
        <v>1594</v>
      </c>
      <c r="D186" s="478"/>
      <c r="E186" s="479" t="s">
        <v>1893</v>
      </c>
      <c r="G186" s="479" t="str">
        <f t="shared" si="2"/>
        <v>03Ingénierie pédagogique de la Formation Professionnelle</v>
      </c>
      <c r="M186" s="570" t="s">
        <v>3019</v>
      </c>
    </row>
    <row r="187" spans="3:13" ht="15.75">
      <c r="C187" s="476" t="s">
        <v>1894</v>
      </c>
      <c r="D187" s="476"/>
      <c r="E187" s="477" t="s">
        <v>1895</v>
      </c>
      <c r="G187" s="477" t="str">
        <f t="shared" si="2"/>
        <v>054Enseignement Professionnel</v>
      </c>
      <c r="M187" s="570" t="s">
        <v>3020</v>
      </c>
    </row>
    <row r="188" spans="3:13" ht="15.75">
      <c r="C188" s="478" t="s">
        <v>1582</v>
      </c>
      <c r="D188" s="478"/>
      <c r="E188" s="479" t="s">
        <v>1895</v>
      </c>
      <c r="G188" s="479" t="str">
        <f t="shared" si="2"/>
        <v>01Enseignement Professionnel</v>
      </c>
      <c r="M188" s="570" t="s">
        <v>3021</v>
      </c>
    </row>
    <row r="189" spans="3:13" ht="15.75">
      <c r="C189" s="478" t="s">
        <v>1588</v>
      </c>
      <c r="D189" s="478"/>
      <c r="E189" s="479" t="s">
        <v>1896</v>
      </c>
      <c r="G189" s="479" t="str">
        <f t="shared" si="2"/>
        <v>02Ingénierie pédagogique de l’Enseignement Professionnel</v>
      </c>
      <c r="M189" s="570" t="s">
        <v>2880</v>
      </c>
    </row>
    <row r="190" spans="3:13" ht="15.75">
      <c r="C190" s="476" t="s">
        <v>1897</v>
      </c>
      <c r="D190" s="476"/>
      <c r="E190" s="477" t="s">
        <v>1710</v>
      </c>
      <c r="G190" s="477" t="str">
        <f t="shared" si="2"/>
        <v>055Administration Générale</v>
      </c>
      <c r="M190" s="570" t="s">
        <v>3022</v>
      </c>
    </row>
    <row r="191" spans="3:13" ht="15.75">
      <c r="C191" s="478" t="s">
        <v>1582</v>
      </c>
      <c r="D191" s="478"/>
      <c r="E191" s="479" t="s">
        <v>1736</v>
      </c>
      <c r="G191" s="479" t="str">
        <f t="shared" si="2"/>
        <v>01Gestion du ministère</v>
      </c>
      <c r="M191" s="570" t="s">
        <v>3023</v>
      </c>
    </row>
    <row r="192" spans="3:13" ht="15.75">
      <c r="C192" s="478" t="s">
        <v>1588</v>
      </c>
      <c r="D192" s="478"/>
      <c r="E192" s="479" t="s">
        <v>1722</v>
      </c>
      <c r="G192" s="479" t="str">
        <f t="shared" si="2"/>
        <v>02Soutien administratif</v>
      </c>
      <c r="M192" s="570" t="s">
        <v>3024</v>
      </c>
    </row>
    <row r="193" spans="3:13" ht="15.75">
      <c r="C193" s="474" t="s">
        <v>1738</v>
      </c>
      <c r="D193" s="474"/>
      <c r="E193" s="475" t="s">
        <v>1898</v>
      </c>
      <c r="G193" s="475" t="str">
        <f t="shared" si="2"/>
        <v>014Culture et Arts</v>
      </c>
      <c r="M193" s="570" t="s">
        <v>3025</v>
      </c>
    </row>
    <row r="194" spans="3:13" ht="15.75">
      <c r="C194" s="476" t="s">
        <v>1899</v>
      </c>
      <c r="D194" s="476"/>
      <c r="E194" s="477" t="s">
        <v>1900</v>
      </c>
      <c r="G194" s="477" t="str">
        <f t="shared" si="2"/>
        <v>056Arts et Lettres</v>
      </c>
      <c r="M194" s="570" t="s">
        <v>3026</v>
      </c>
    </row>
    <row r="195" spans="3:13" ht="15.75">
      <c r="C195" s="478" t="s">
        <v>1582</v>
      </c>
      <c r="D195" s="478"/>
      <c r="E195" s="479" t="s">
        <v>1901</v>
      </c>
      <c r="G195" s="479" t="str">
        <f t="shared" si="2"/>
        <v>01Livre et lecture publique</v>
      </c>
      <c r="M195" s="570" t="s">
        <v>3027</v>
      </c>
    </row>
    <row r="196" spans="3:13" ht="15.75">
      <c r="C196" s="478" t="s">
        <v>1588</v>
      </c>
      <c r="D196" s="478"/>
      <c r="E196" s="479" t="s">
        <v>1902</v>
      </c>
      <c r="G196" s="479" t="str">
        <f t="shared" si="2"/>
        <v>02Création et diffusion du produit culturel  et artistique</v>
      </c>
      <c r="M196" s="570" t="s">
        <v>3028</v>
      </c>
    </row>
    <row r="197" spans="3:13" ht="15.75">
      <c r="C197" s="476" t="s">
        <v>1903</v>
      </c>
      <c r="D197" s="476"/>
      <c r="E197" s="477" t="s">
        <v>1904</v>
      </c>
      <c r="G197" s="477" t="str">
        <f t="shared" ref="G197:G260" si="3">CONCATENATE(C197,D197,E197)</f>
        <v>057Patrimoine culturel</v>
      </c>
      <c r="M197" s="570" t="s">
        <v>3029</v>
      </c>
    </row>
    <row r="198" spans="3:13" ht="15.75">
      <c r="C198" s="478" t="s">
        <v>1582</v>
      </c>
      <c r="D198" s="478"/>
      <c r="E198" s="479" t="s">
        <v>1905</v>
      </c>
      <c r="G198" s="479" t="str">
        <f t="shared" si="3"/>
        <v>01Protection, valorisation et exploitation du patrimoine culturel</v>
      </c>
      <c r="M198" s="570" t="s">
        <v>3030</v>
      </c>
    </row>
    <row r="199" spans="3:13" ht="15.75">
      <c r="C199" s="478" t="s">
        <v>1588</v>
      </c>
      <c r="D199" s="478"/>
      <c r="E199" s="479" t="s">
        <v>1906</v>
      </c>
      <c r="G199" s="479" t="str">
        <f t="shared" si="3"/>
        <v>02Restauration du patrimoine culturel</v>
      </c>
      <c r="M199" s="570" t="s">
        <v>2891</v>
      </c>
    </row>
    <row r="200" spans="3:13" ht="15.75">
      <c r="C200" s="476" t="s">
        <v>1907</v>
      </c>
      <c r="D200" s="476"/>
      <c r="E200" s="477" t="s">
        <v>1729</v>
      </c>
      <c r="G200" s="477" t="str">
        <f t="shared" si="3"/>
        <v>058Administration générale</v>
      </c>
      <c r="M200" s="570" t="s">
        <v>2892</v>
      </c>
    </row>
    <row r="201" spans="3:13" ht="15.75">
      <c r="C201" s="478" t="s">
        <v>1582</v>
      </c>
      <c r="D201" s="478"/>
      <c r="E201" s="479" t="s">
        <v>1736</v>
      </c>
      <c r="G201" s="479" t="str">
        <f t="shared" si="3"/>
        <v>01Gestion du ministère</v>
      </c>
      <c r="M201" s="570" t="s">
        <v>3031</v>
      </c>
    </row>
    <row r="202" spans="3:13" ht="15.75">
      <c r="C202" s="478" t="s">
        <v>1588</v>
      </c>
      <c r="D202" s="478"/>
      <c r="E202" s="479" t="s">
        <v>1722</v>
      </c>
      <c r="G202" s="479" t="str">
        <f t="shared" si="3"/>
        <v>02Soutien administratif</v>
      </c>
      <c r="M202" s="570" t="s">
        <v>3032</v>
      </c>
    </row>
    <row r="203" spans="3:13" ht="15.75">
      <c r="C203" s="474" t="s">
        <v>1744</v>
      </c>
      <c r="D203" s="474"/>
      <c r="E203" s="475" t="s">
        <v>1908</v>
      </c>
      <c r="G203" s="475" t="str">
        <f t="shared" si="3"/>
        <v>015Sports</v>
      </c>
      <c r="M203" s="570" t="s">
        <v>3033</v>
      </c>
    </row>
    <row r="204" spans="3:13" ht="15.75">
      <c r="C204" s="476" t="s">
        <v>1909</v>
      </c>
      <c r="D204" s="476"/>
      <c r="E204" s="477" t="s">
        <v>1908</v>
      </c>
      <c r="G204" s="477" t="str">
        <f t="shared" si="3"/>
        <v>060Sports</v>
      </c>
      <c r="M204" s="570" t="s">
        <v>3034</v>
      </c>
    </row>
    <row r="205" spans="3:13" ht="15.75">
      <c r="C205" s="478" t="s">
        <v>1582</v>
      </c>
      <c r="D205" s="478"/>
      <c r="E205" s="479" t="s">
        <v>1910</v>
      </c>
      <c r="G205" s="479" t="str">
        <f t="shared" si="3"/>
        <v>01Jeunes talents, sports de l'elite et de haut niveau</v>
      </c>
      <c r="M205" s="570" t="s">
        <v>3035</v>
      </c>
    </row>
    <row r="206" spans="3:13" ht="15.75">
      <c r="C206" s="478" t="s">
        <v>1588</v>
      </c>
      <c r="D206" s="478"/>
      <c r="E206" s="479" t="s">
        <v>1911</v>
      </c>
      <c r="G206" s="479" t="str">
        <f t="shared" si="3"/>
        <v>02Promotion du sport pour tous et en milieux educatif et spécialisé</v>
      </c>
      <c r="M206" s="570" t="s">
        <v>3036</v>
      </c>
    </row>
    <row r="207" spans="3:13" ht="15.75">
      <c r="C207" s="478" t="s">
        <v>1594</v>
      </c>
      <c r="D207" s="478"/>
      <c r="E207" s="479" t="s">
        <v>1912</v>
      </c>
      <c r="G207" s="479" t="str">
        <f t="shared" si="3"/>
        <v>03Vie associative, établissements sportifs et l'éthique sportive</v>
      </c>
      <c r="M207" s="570" t="s">
        <v>2891</v>
      </c>
    </row>
    <row r="208" spans="3:13" ht="15.75">
      <c r="C208" s="476" t="s">
        <v>1913</v>
      </c>
      <c r="D208" s="476"/>
      <c r="E208" s="477" t="s">
        <v>1710</v>
      </c>
      <c r="G208" s="477" t="str">
        <f t="shared" si="3"/>
        <v>061Administration Générale</v>
      </c>
      <c r="M208" s="570" t="s">
        <v>2892</v>
      </c>
    </row>
    <row r="209" spans="3:13" ht="15.75">
      <c r="C209" s="478" t="s">
        <v>1582</v>
      </c>
      <c r="D209" s="478"/>
      <c r="E209" s="479" t="s">
        <v>1914</v>
      </c>
      <c r="G209" s="479" t="str">
        <f t="shared" si="3"/>
        <v>01Gestion du Ministere</v>
      </c>
      <c r="M209" s="570" t="s">
        <v>3037</v>
      </c>
    </row>
    <row r="210" spans="3:13" ht="15.75">
      <c r="C210" s="478" t="s">
        <v>1588</v>
      </c>
      <c r="D210" s="478"/>
      <c r="E210" s="479" t="s">
        <v>1722</v>
      </c>
      <c r="G210" s="479" t="str">
        <f t="shared" si="3"/>
        <v>02Soutien administratif</v>
      </c>
      <c r="M210" s="570" t="s">
        <v>3038</v>
      </c>
    </row>
    <row r="211" spans="3:13" ht="15.75">
      <c r="C211" s="474" t="s">
        <v>1752</v>
      </c>
      <c r="D211" s="474"/>
      <c r="E211" s="475" t="s">
        <v>1915</v>
      </c>
      <c r="G211" s="475" t="str">
        <f t="shared" si="3"/>
        <v>017Poste et Télécommunications</v>
      </c>
      <c r="M211" s="570" t="s">
        <v>3039</v>
      </c>
    </row>
    <row r="212" spans="3:13" ht="15.75">
      <c r="C212" s="476" t="s">
        <v>1916</v>
      </c>
      <c r="D212" s="476"/>
      <c r="E212" s="477" t="s">
        <v>1917</v>
      </c>
      <c r="G212" s="477" t="str">
        <f t="shared" si="3"/>
        <v>065Développement des services postaux</v>
      </c>
      <c r="M212" s="570" t="s">
        <v>3040</v>
      </c>
    </row>
    <row r="213" spans="3:13" ht="15.75">
      <c r="C213" s="478" t="s">
        <v>1582</v>
      </c>
      <c r="D213" s="478"/>
      <c r="E213" s="479" t="s">
        <v>1918</v>
      </c>
      <c r="G213" s="479" t="str">
        <f t="shared" si="3"/>
        <v>01Développement de l'activité postale</v>
      </c>
      <c r="M213" s="570" t="s">
        <v>2891</v>
      </c>
    </row>
    <row r="214" spans="3:13" ht="15.75">
      <c r="C214" s="478" t="s">
        <v>1588</v>
      </c>
      <c r="D214" s="478"/>
      <c r="E214" s="479" t="s">
        <v>1919</v>
      </c>
      <c r="G214" s="479" t="str">
        <f t="shared" si="3"/>
        <v>02Développement des services financiers postaux</v>
      </c>
      <c r="M214" s="570" t="s">
        <v>2892</v>
      </c>
    </row>
    <row r="215" spans="3:13" ht="15.75">
      <c r="C215" s="476" t="s">
        <v>1920</v>
      </c>
      <c r="D215" s="476"/>
      <c r="E215" s="477" t="s">
        <v>1921</v>
      </c>
      <c r="G215" s="477" t="str">
        <f t="shared" si="3"/>
        <v>066Développement des télécommunications</v>
      </c>
      <c r="M215" s="570" t="s">
        <v>3041</v>
      </c>
    </row>
    <row r="216" spans="3:13" ht="15.75">
      <c r="C216" s="478" t="s">
        <v>1582</v>
      </c>
      <c r="D216" s="478"/>
      <c r="E216" s="479" t="s">
        <v>1922</v>
      </c>
      <c r="G216" s="479" t="str">
        <f t="shared" si="3"/>
        <v>01Développement et la sécurisation des infrastructures des Technologies de l'Information et de la Communication (TIC)</v>
      </c>
      <c r="M216" s="570" t="s">
        <v>3042</v>
      </c>
    </row>
    <row r="217" spans="3:13" ht="15.75">
      <c r="C217" s="478" t="s">
        <v>1588</v>
      </c>
      <c r="D217" s="478"/>
      <c r="E217" s="479" t="s">
        <v>1923</v>
      </c>
      <c r="G217" s="479" t="str">
        <f t="shared" si="3"/>
        <v>02Développement des activités liées à la radiocommunication et des équipements sensibles des télécommunications</v>
      </c>
      <c r="M217" s="570" t="s">
        <v>2891</v>
      </c>
    </row>
    <row r="218" spans="3:13" ht="15.75">
      <c r="C218" s="476" t="s">
        <v>1924</v>
      </c>
      <c r="D218" s="476"/>
      <c r="E218" s="477" t="s">
        <v>1925</v>
      </c>
      <c r="G218" s="477" t="str">
        <f t="shared" si="3"/>
        <v>067Edification de la société algérienne  de l'information</v>
      </c>
      <c r="M218" s="570" t="s">
        <v>2892</v>
      </c>
    </row>
    <row r="219" spans="3:13" ht="15.75">
      <c r="C219" s="478" t="s">
        <v>1582</v>
      </c>
      <c r="D219" s="478"/>
      <c r="E219" s="479" t="s">
        <v>1926</v>
      </c>
      <c r="G219" s="479" t="str">
        <f t="shared" si="3"/>
        <v>01Développement et promotion du contenu national, des services en ligne et généralisation des usages</v>
      </c>
      <c r="M219" s="570" t="s">
        <v>3043</v>
      </c>
    </row>
    <row r="220" spans="3:13" ht="15.75">
      <c r="C220" s="478" t="s">
        <v>1588</v>
      </c>
      <c r="D220" s="478"/>
      <c r="E220" s="479" t="s">
        <v>1927</v>
      </c>
      <c r="G220" s="479" t="str">
        <f t="shared" si="3"/>
        <v>02Mise en place et la promotion d'un environnement de confiance pour l’utilisation des nouvelles technologies</v>
      </c>
      <c r="M220" s="570" t="s">
        <v>3044</v>
      </c>
    </row>
    <row r="221" spans="3:13" ht="15.75">
      <c r="C221" s="476" t="s">
        <v>1928</v>
      </c>
      <c r="D221" s="476"/>
      <c r="E221" s="477" t="s">
        <v>1710</v>
      </c>
      <c r="G221" s="477" t="str">
        <f t="shared" si="3"/>
        <v>068Administration Générale</v>
      </c>
      <c r="M221" s="570" t="s">
        <v>3045</v>
      </c>
    </row>
    <row r="222" spans="3:13" ht="15.75">
      <c r="C222" s="478" t="s">
        <v>1582</v>
      </c>
      <c r="D222" s="478"/>
      <c r="E222" s="479" t="s">
        <v>1736</v>
      </c>
      <c r="G222" s="479" t="str">
        <f t="shared" si="3"/>
        <v>01Gestion du ministère</v>
      </c>
      <c r="M222" s="570" t="s">
        <v>3046</v>
      </c>
    </row>
    <row r="223" spans="3:13" ht="15.75">
      <c r="C223" s="478" t="s">
        <v>1588</v>
      </c>
      <c r="D223" s="478"/>
      <c r="E223" s="479" t="s">
        <v>1722</v>
      </c>
      <c r="G223" s="479" t="str">
        <f t="shared" si="3"/>
        <v>02Soutien administratif</v>
      </c>
      <c r="M223" s="570" t="s">
        <v>3047</v>
      </c>
    </row>
    <row r="224" spans="3:13" ht="15.75">
      <c r="C224" s="474" t="s">
        <v>1757</v>
      </c>
      <c r="D224" s="474"/>
      <c r="E224" s="475" t="s">
        <v>1929</v>
      </c>
      <c r="G224" s="475" t="str">
        <f t="shared" si="3"/>
        <v>018Solidarité Nationale, Famille et Condition de la Femme</v>
      </c>
      <c r="M224" s="570" t="s">
        <v>3048</v>
      </c>
    </row>
    <row r="225" spans="3:13" ht="15.75">
      <c r="C225" s="476" t="s">
        <v>1930</v>
      </c>
      <c r="D225" s="476"/>
      <c r="E225" s="477" t="s">
        <v>1931</v>
      </c>
      <c r="G225" s="477" t="str">
        <f t="shared" si="3"/>
        <v>069Personnes aux besoins spécifiques</v>
      </c>
      <c r="M225" s="570" t="s">
        <v>2891</v>
      </c>
    </row>
    <row r="226" spans="3:13" ht="15.75">
      <c r="C226" s="478" t="s">
        <v>1582</v>
      </c>
      <c r="D226" s="478"/>
      <c r="E226" s="479" t="s">
        <v>1932</v>
      </c>
      <c r="G226" s="479" t="str">
        <f t="shared" si="3"/>
        <v>01Protection et insertion des personnes aux besoins spécifiques</v>
      </c>
      <c r="M226" s="570" t="s">
        <v>2892</v>
      </c>
    </row>
    <row r="227" spans="3:13" ht="15.75">
      <c r="C227" s="478" t="s">
        <v>1588</v>
      </c>
      <c r="D227" s="478"/>
      <c r="E227" s="479" t="s">
        <v>1933</v>
      </c>
      <c r="G227" s="479" t="str">
        <f t="shared" si="3"/>
        <v>02Education et enseignement spécialisé des personnes aux besoins spécifiques</v>
      </c>
      <c r="M227" s="570" t="s">
        <v>3049</v>
      </c>
    </row>
    <row r="228" spans="3:13" ht="15.75">
      <c r="C228" s="476" t="s">
        <v>1934</v>
      </c>
      <c r="D228" s="476"/>
      <c r="E228" s="477" t="s">
        <v>1935</v>
      </c>
      <c r="G228" s="477" t="str">
        <f t="shared" si="3"/>
        <v>070Famille et condition de la femme</v>
      </c>
      <c r="M228" s="570" t="s">
        <v>3050</v>
      </c>
    </row>
    <row r="229" spans="3:13" ht="15.75">
      <c r="C229" s="478" t="s">
        <v>1582</v>
      </c>
      <c r="D229" s="478"/>
      <c r="E229" s="479" t="s">
        <v>1936</v>
      </c>
      <c r="G229" s="479" t="str">
        <f t="shared" si="3"/>
        <v>01Protection et promotion de la Famille et de la femme</v>
      </c>
      <c r="M229" s="570" t="s">
        <v>2891</v>
      </c>
    </row>
    <row r="230" spans="3:13" ht="15.75">
      <c r="C230" s="478" t="s">
        <v>1588</v>
      </c>
      <c r="D230" s="478"/>
      <c r="E230" s="479" t="s">
        <v>1937</v>
      </c>
      <c r="G230" s="479" t="str">
        <f t="shared" si="3"/>
        <v>02Protection de l'enfance et des personnes âgées</v>
      </c>
      <c r="M230" s="570" t="s">
        <v>2892</v>
      </c>
    </row>
    <row r="231" spans="3:13" ht="15.75">
      <c r="C231" s="476" t="s">
        <v>1938</v>
      </c>
      <c r="D231" s="476"/>
      <c r="E231" s="477" t="s">
        <v>1939</v>
      </c>
      <c r="G231" s="477" t="str">
        <f t="shared" si="3"/>
        <v>071Développement social et Action humanitaire</v>
      </c>
      <c r="M231" s="570" t="s">
        <v>3051</v>
      </c>
    </row>
    <row r="232" spans="3:13" ht="15.75">
      <c r="C232" s="478" t="s">
        <v>1582</v>
      </c>
      <c r="D232" s="478"/>
      <c r="E232" s="479" t="s">
        <v>1940</v>
      </c>
      <c r="G232" s="479" t="str">
        <f t="shared" si="3"/>
        <v>01Développement social</v>
      </c>
      <c r="M232" s="570" t="s">
        <v>3052</v>
      </c>
    </row>
    <row r="233" spans="3:13" ht="15.75">
      <c r="C233" s="478" t="s">
        <v>1588</v>
      </c>
      <c r="D233" s="478"/>
      <c r="E233" s="479" t="s">
        <v>1941</v>
      </c>
      <c r="G233" s="479" t="str">
        <f t="shared" si="3"/>
        <v>02Mouvement associatif et Action humanitaire</v>
      </c>
      <c r="M233" s="570" t="s">
        <v>3053</v>
      </c>
    </row>
    <row r="234" spans="3:13" ht="15.75">
      <c r="C234" s="476" t="s">
        <v>1942</v>
      </c>
      <c r="D234" s="476"/>
      <c r="E234" s="477" t="s">
        <v>1729</v>
      </c>
      <c r="G234" s="477" t="str">
        <f t="shared" si="3"/>
        <v>072Administration générale</v>
      </c>
      <c r="M234" s="570" t="s">
        <v>2930</v>
      </c>
    </row>
    <row r="235" spans="3:13" ht="15.75">
      <c r="C235" s="478" t="s">
        <v>1582</v>
      </c>
      <c r="D235" s="478"/>
      <c r="E235" s="479" t="s">
        <v>1736</v>
      </c>
      <c r="G235" s="479" t="str">
        <f t="shared" si="3"/>
        <v>01Gestion du ministère</v>
      </c>
      <c r="M235" s="570" t="s">
        <v>2880</v>
      </c>
    </row>
    <row r="236" spans="3:13" ht="15.75">
      <c r="C236" s="478" t="s">
        <v>1588</v>
      </c>
      <c r="D236" s="478"/>
      <c r="E236" s="479" t="s">
        <v>1722</v>
      </c>
      <c r="G236" s="479" t="str">
        <f t="shared" si="3"/>
        <v>02Soutien administratif</v>
      </c>
      <c r="M236" s="570" t="s">
        <v>3054</v>
      </c>
    </row>
    <row r="237" spans="3:13" ht="15.75">
      <c r="C237" s="474" t="s">
        <v>1761</v>
      </c>
      <c r="D237" s="474"/>
      <c r="E237" s="475" t="s">
        <v>1943</v>
      </c>
      <c r="G237" s="475" t="str">
        <f t="shared" si="3"/>
        <v>019Industrie et Production Pharmaceutique</v>
      </c>
      <c r="M237" s="570" t="s">
        <v>3055</v>
      </c>
    </row>
    <row r="238" spans="3:13" ht="15.75">
      <c r="C238" s="476" t="s">
        <v>1944</v>
      </c>
      <c r="D238" s="476"/>
      <c r="E238" s="477" t="s">
        <v>1945</v>
      </c>
      <c r="G238" s="477" t="str">
        <f t="shared" si="3"/>
        <v>073Compétitivité et Développement Industriels</v>
      </c>
      <c r="M238" s="570" t="s">
        <v>2930</v>
      </c>
    </row>
    <row r="239" spans="3:13" ht="15.75">
      <c r="C239" s="478" t="s">
        <v>1582</v>
      </c>
      <c r="D239" s="478"/>
      <c r="E239" s="479" t="s">
        <v>1946</v>
      </c>
      <c r="G239" s="479" t="str">
        <f t="shared" si="3"/>
        <v>01Compétitivité Industrielle</v>
      </c>
      <c r="M239" s="570" t="s">
        <v>2880</v>
      </c>
    </row>
    <row r="240" spans="3:13" ht="15.75">
      <c r="C240" s="478" t="s">
        <v>1588</v>
      </c>
      <c r="D240" s="478"/>
      <c r="E240" s="479" t="s">
        <v>1947</v>
      </c>
      <c r="G240" s="479" t="str">
        <f t="shared" si="3"/>
        <v>02Développement Industriel</v>
      </c>
      <c r="M240" s="570" t="s">
        <v>3056</v>
      </c>
    </row>
    <row r="241" spans="3:13" ht="15.75">
      <c r="C241" s="476" t="s">
        <v>1948</v>
      </c>
      <c r="D241" s="476"/>
      <c r="E241" s="477" t="s">
        <v>1949</v>
      </c>
      <c r="G241" s="477" t="str">
        <f t="shared" si="3"/>
        <v>074Appui à l'investissement</v>
      </c>
      <c r="M241" s="570" t="s">
        <v>3057</v>
      </c>
    </row>
    <row r="242" spans="3:13" ht="15.75">
      <c r="C242" s="478" t="s">
        <v>1582</v>
      </c>
      <c r="D242" s="478"/>
      <c r="E242" s="479" t="s">
        <v>1950</v>
      </c>
      <c r="G242" s="479" t="str">
        <f t="shared" si="3"/>
        <v>01Promotion de l'Investissement</v>
      </c>
      <c r="M242" s="570" t="s">
        <v>3058</v>
      </c>
    </row>
    <row r="243" spans="3:13" ht="15.75">
      <c r="C243" s="478" t="s">
        <v>1588</v>
      </c>
      <c r="D243" s="478"/>
      <c r="E243" s="479" t="s">
        <v>1951</v>
      </c>
      <c r="G243" s="479" t="str">
        <f t="shared" si="3"/>
        <v>02Appui à la PME</v>
      </c>
      <c r="M243" s="570" t="s">
        <v>3059</v>
      </c>
    </row>
    <row r="244" spans="3:13" ht="15.75">
      <c r="C244" s="476" t="s">
        <v>1952</v>
      </c>
      <c r="D244" s="476"/>
      <c r="E244" s="477" t="s">
        <v>1953</v>
      </c>
      <c r="G244" s="477" t="str">
        <f t="shared" si="3"/>
        <v>121Développement et Promotion de l'Industrie Pharmaceutique en Algerie</v>
      </c>
      <c r="M244" s="570" t="s">
        <v>3060</v>
      </c>
    </row>
    <row r="245" spans="3:13" ht="15.75">
      <c r="C245" s="478" t="s">
        <v>1582</v>
      </c>
      <c r="D245" s="478"/>
      <c r="E245" s="479" t="s">
        <v>1953</v>
      </c>
      <c r="G245" s="479" t="str">
        <f t="shared" si="3"/>
        <v>01Développement et Promotion de l'Industrie Pharmaceutique en Algerie</v>
      </c>
      <c r="M245" s="570" t="s">
        <v>3061</v>
      </c>
    </row>
    <row r="246" spans="3:13" ht="15.75">
      <c r="C246" s="476" t="s">
        <v>1954</v>
      </c>
      <c r="D246" s="476"/>
      <c r="E246" s="477" t="s">
        <v>1710</v>
      </c>
      <c r="G246" s="477" t="str">
        <f t="shared" si="3"/>
        <v>075Administration Générale</v>
      </c>
      <c r="M246" s="570" t="s">
        <v>3062</v>
      </c>
    </row>
    <row r="247" spans="3:13" ht="15.75">
      <c r="C247" s="478" t="s">
        <v>1582</v>
      </c>
      <c r="D247" s="478"/>
      <c r="E247" s="479" t="s">
        <v>1810</v>
      </c>
      <c r="G247" s="479" t="str">
        <f t="shared" si="3"/>
        <v>01Gestion du Ministère</v>
      </c>
      <c r="M247" s="570" t="s">
        <v>2891</v>
      </c>
    </row>
    <row r="248" spans="3:13" ht="15.75">
      <c r="C248" s="478" t="s">
        <v>1588</v>
      </c>
      <c r="D248" s="478"/>
      <c r="E248" s="479" t="s">
        <v>1712</v>
      </c>
      <c r="G248" s="479" t="str">
        <f t="shared" si="3"/>
        <v>02Soutien Administratif</v>
      </c>
      <c r="M248" s="570" t="s">
        <v>2892</v>
      </c>
    </row>
    <row r="249" spans="3:13" ht="15.75">
      <c r="C249" s="474" t="s">
        <v>1764</v>
      </c>
      <c r="D249" s="474"/>
      <c r="E249" s="475" t="s">
        <v>1955</v>
      </c>
      <c r="G249" s="475" t="str">
        <f t="shared" si="3"/>
        <v>020Agriculture, Développement Rural et Pêche</v>
      </c>
      <c r="M249" s="570" t="s">
        <v>3063</v>
      </c>
    </row>
    <row r="250" spans="3:13" ht="15.75">
      <c r="C250" s="476" t="s">
        <v>1956</v>
      </c>
      <c r="D250" s="476"/>
      <c r="E250" s="477" t="s">
        <v>1957</v>
      </c>
      <c r="G250" s="477" t="str">
        <f t="shared" si="3"/>
        <v>076Agriculture et Développement Rural</v>
      </c>
      <c r="M250" s="570" t="s">
        <v>3064</v>
      </c>
    </row>
    <row r="251" spans="3:13" ht="15.75">
      <c r="C251" s="478" t="s">
        <v>1582</v>
      </c>
      <c r="D251" s="478"/>
      <c r="E251" s="479" t="s">
        <v>1958</v>
      </c>
      <c r="G251" s="479" t="str">
        <f t="shared" si="3"/>
        <v>01Développement de l'agriculture</v>
      </c>
      <c r="M251" s="570" t="s">
        <v>3065</v>
      </c>
    </row>
    <row r="252" spans="3:13" ht="15.75">
      <c r="C252" s="478" t="s">
        <v>1588</v>
      </c>
      <c r="D252" s="478"/>
      <c r="E252" s="479" t="s">
        <v>1959</v>
      </c>
      <c r="G252" s="479" t="str">
        <f t="shared" si="3"/>
        <v>02Sécurité et qualité sanitaires des aliments</v>
      </c>
      <c r="M252" s="570" t="s">
        <v>2980</v>
      </c>
    </row>
    <row r="253" spans="3:13" ht="15.75">
      <c r="C253" s="478" t="s">
        <v>1594</v>
      </c>
      <c r="D253" s="478"/>
      <c r="E253" s="479" t="s">
        <v>1960</v>
      </c>
      <c r="G253" s="479" t="str">
        <f t="shared" si="3"/>
        <v>03Développement rural et gestion équilibrée et durable des territoires</v>
      </c>
      <c r="M253" s="570" t="s">
        <v>2892</v>
      </c>
    </row>
    <row r="254" spans="3:13" ht="15.75">
      <c r="C254" s="476" t="s">
        <v>1961</v>
      </c>
      <c r="D254" s="476"/>
      <c r="E254" s="477" t="s">
        <v>1962</v>
      </c>
      <c r="G254" s="477" t="str">
        <f t="shared" si="3"/>
        <v>077Forêts</v>
      </c>
      <c r="M254" s="570" t="s">
        <v>3066</v>
      </c>
    </row>
    <row r="255" spans="3:13" ht="15.75">
      <c r="C255" s="478" t="s">
        <v>1582</v>
      </c>
      <c r="D255" s="478"/>
      <c r="E255" s="479" t="s">
        <v>1963</v>
      </c>
      <c r="G255" s="479" t="str">
        <f t="shared" si="3"/>
        <v>01Gestion et soutien</v>
      </c>
      <c r="M255" s="570" t="s">
        <v>3067</v>
      </c>
    </row>
    <row r="256" spans="3:13" ht="15.75">
      <c r="C256" s="478" t="s">
        <v>1588</v>
      </c>
      <c r="D256" s="478"/>
      <c r="E256" s="479" t="s">
        <v>1964</v>
      </c>
      <c r="G256" s="479" t="str">
        <f t="shared" si="3"/>
        <v>02Gestion durable et conservation du patrimoine</v>
      </c>
      <c r="M256" s="570" t="s">
        <v>2930</v>
      </c>
    </row>
    <row r="257" spans="3:13" ht="15.75">
      <c r="C257" s="476" t="s">
        <v>1965</v>
      </c>
      <c r="D257" s="476"/>
      <c r="E257" s="477" t="s">
        <v>1966</v>
      </c>
      <c r="G257" s="477" t="str">
        <f t="shared" si="3"/>
        <v>117Pêche maritime</v>
      </c>
      <c r="M257" s="570" t="s">
        <v>2880</v>
      </c>
    </row>
    <row r="258" spans="3:13" ht="15.75">
      <c r="C258" s="478" t="s">
        <v>1582</v>
      </c>
      <c r="D258" s="478"/>
      <c r="E258" s="479" t="s">
        <v>1967</v>
      </c>
      <c r="G258" s="479" t="str">
        <f t="shared" si="3"/>
        <v>01Développement des activités et des infrastructures liées à la Pêche</v>
      </c>
      <c r="M258" s="570" t="s">
        <v>2719</v>
      </c>
    </row>
    <row r="259" spans="3:13" ht="15.75">
      <c r="C259" s="476" t="s">
        <v>1968</v>
      </c>
      <c r="D259" s="476"/>
      <c r="E259" s="477" t="s">
        <v>1969</v>
      </c>
      <c r="G259" s="477" t="str">
        <f t="shared" si="3"/>
        <v>118Aquaculture</v>
      </c>
      <c r="M259" s="570" t="s">
        <v>3068</v>
      </c>
    </row>
    <row r="260" spans="3:13" ht="15.75">
      <c r="C260" s="478" t="s">
        <v>1582</v>
      </c>
      <c r="D260" s="478"/>
      <c r="E260" s="479" t="s">
        <v>1970</v>
      </c>
      <c r="G260" s="479" t="str">
        <f t="shared" si="3"/>
        <v>01Développement des activités et des infrastructures liées à l'Aquaculture</v>
      </c>
      <c r="M260" s="570" t="s">
        <v>3068</v>
      </c>
    </row>
    <row r="261" spans="3:13" ht="15.75">
      <c r="C261" s="476" t="s">
        <v>1971</v>
      </c>
      <c r="D261" s="476"/>
      <c r="E261" s="477" t="s">
        <v>1972</v>
      </c>
      <c r="G261" s="477" t="str">
        <f t="shared" ref="G261:G324" si="4">CONCATENATE(C261,D261,E261)</f>
        <v>119Contrôle des actvités et de la qualité des produits de la pêche et de l'aquaculture</v>
      </c>
      <c r="M261" s="570" t="s">
        <v>3069</v>
      </c>
    </row>
    <row r="262" spans="3:13" ht="15.75">
      <c r="C262" s="478" t="s">
        <v>1582</v>
      </c>
      <c r="D262" s="478"/>
      <c r="E262" s="479" t="s">
        <v>1973</v>
      </c>
      <c r="G262" s="479" t="str">
        <f t="shared" si="4"/>
        <v>01Contrôle des activités de la Pêche et de l'aquaculture et de la salubrité des milieux et des produits halieutiques</v>
      </c>
      <c r="M262" s="570" t="s">
        <v>2723</v>
      </c>
    </row>
    <row r="263" spans="3:13" ht="15.75">
      <c r="C263" s="476" t="s">
        <v>1974</v>
      </c>
      <c r="D263" s="476"/>
      <c r="E263" s="477" t="s">
        <v>1710</v>
      </c>
      <c r="G263" s="477" t="str">
        <f t="shared" si="4"/>
        <v>078Administration Générale</v>
      </c>
      <c r="M263" s="570" t="s">
        <v>3070</v>
      </c>
    </row>
    <row r="264" spans="3:13" ht="15.75">
      <c r="C264" s="478" t="s">
        <v>1582</v>
      </c>
      <c r="D264" s="478"/>
      <c r="E264" s="479" t="s">
        <v>1736</v>
      </c>
      <c r="G264" s="479" t="str">
        <f t="shared" si="4"/>
        <v>01Gestion du ministère</v>
      </c>
      <c r="M264" s="570" t="s">
        <v>3071</v>
      </c>
    </row>
    <row r="265" spans="3:13" ht="15.75">
      <c r="C265" s="478" t="s">
        <v>1588</v>
      </c>
      <c r="D265" s="478"/>
      <c r="E265" s="479" t="s">
        <v>1975</v>
      </c>
      <c r="G265" s="479" t="str">
        <f t="shared" si="4"/>
        <v>02Gestion, intervention et soutien</v>
      </c>
      <c r="M265" s="570" t="s">
        <v>3072</v>
      </c>
    </row>
    <row r="266" spans="3:13" ht="15.75">
      <c r="C266" s="474" t="s">
        <v>1769</v>
      </c>
      <c r="D266" s="474"/>
      <c r="E266" s="475" t="s">
        <v>1976</v>
      </c>
      <c r="G266" s="475" t="str">
        <f t="shared" si="4"/>
        <v>021Habitat, Urbanisme et Ville</v>
      </c>
      <c r="M266" s="570" t="s">
        <v>3073</v>
      </c>
    </row>
    <row r="267" spans="3:13" ht="15.75">
      <c r="C267" s="476" t="s">
        <v>1977</v>
      </c>
      <c r="D267" s="476"/>
      <c r="E267" s="477" t="s">
        <v>1978</v>
      </c>
      <c r="G267" s="477" t="str">
        <f t="shared" si="4"/>
        <v>079Logement</v>
      </c>
      <c r="M267" s="570" t="s">
        <v>3072</v>
      </c>
    </row>
    <row r="268" spans="3:13" ht="15.75">
      <c r="C268" s="478" t="s">
        <v>1582</v>
      </c>
      <c r="D268" s="478"/>
      <c r="E268" s="479" t="s">
        <v>1979</v>
      </c>
      <c r="G268" s="479" t="str">
        <f t="shared" si="4"/>
        <v>01Logement public locatif</v>
      </c>
      <c r="M268" s="570" t="s">
        <v>3074</v>
      </c>
    </row>
    <row r="269" spans="3:13" ht="15.75">
      <c r="C269" s="478" t="s">
        <v>1588</v>
      </c>
      <c r="D269" s="478"/>
      <c r="E269" s="479" t="s">
        <v>1980</v>
      </c>
      <c r="G269" s="479" t="str">
        <f t="shared" si="4"/>
        <v>02Aides aux logement</v>
      </c>
      <c r="M269" s="570" t="s">
        <v>3075</v>
      </c>
    </row>
    <row r="270" spans="3:13" ht="15.75">
      <c r="C270" s="476" t="s">
        <v>1981</v>
      </c>
      <c r="D270" s="476"/>
      <c r="E270" s="477" t="s">
        <v>1982</v>
      </c>
      <c r="G270" s="477" t="str">
        <f t="shared" si="4"/>
        <v>080Urbanisme et aménagement</v>
      </c>
      <c r="M270" s="570" t="s">
        <v>3076</v>
      </c>
    </row>
    <row r="271" spans="3:13" ht="15.75">
      <c r="C271" s="478" t="s">
        <v>1582</v>
      </c>
      <c r="D271" s="478"/>
      <c r="E271" s="479" t="s">
        <v>1983</v>
      </c>
      <c r="G271" s="479" t="str">
        <f t="shared" si="4"/>
        <v>01Urbanisme</v>
      </c>
      <c r="M271" s="570" t="s">
        <v>3072</v>
      </c>
    </row>
    <row r="272" spans="3:13" ht="15.75">
      <c r="C272" s="478" t="s">
        <v>1588</v>
      </c>
      <c r="D272" s="478"/>
      <c r="E272" s="479" t="s">
        <v>1984</v>
      </c>
      <c r="G272" s="479" t="str">
        <f t="shared" si="4"/>
        <v>02Aménagement du foncier</v>
      </c>
      <c r="M272" s="570" t="s">
        <v>3077</v>
      </c>
    </row>
    <row r="273" spans="3:13" ht="15.75">
      <c r="C273" s="476" t="s">
        <v>1985</v>
      </c>
      <c r="D273" s="476"/>
      <c r="E273" s="477" t="s">
        <v>1986</v>
      </c>
      <c r="G273" s="477" t="str">
        <f t="shared" si="4"/>
        <v>081Villes et Villes nouvelles</v>
      </c>
      <c r="M273" s="570" t="s">
        <v>3078</v>
      </c>
    </row>
    <row r="274" spans="3:13" ht="15.75">
      <c r="C274" s="478" t="s">
        <v>1582</v>
      </c>
      <c r="D274" s="478"/>
      <c r="E274" s="479" t="s">
        <v>1986</v>
      </c>
      <c r="G274" s="479" t="str">
        <f t="shared" si="4"/>
        <v>01Villes et Villes nouvelles</v>
      </c>
      <c r="M274" s="570" t="s">
        <v>3079</v>
      </c>
    </row>
    <row r="275" spans="3:13" ht="15.75">
      <c r="C275" s="476" t="s">
        <v>1987</v>
      </c>
      <c r="D275" s="476"/>
      <c r="E275" s="477" t="s">
        <v>1988</v>
      </c>
      <c r="G275" s="477" t="str">
        <f t="shared" si="4"/>
        <v>082Equipements publics</v>
      </c>
      <c r="M275" s="570" t="s">
        <v>3080</v>
      </c>
    </row>
    <row r="276" spans="3:13" ht="15.75">
      <c r="C276" s="478" t="s">
        <v>1582</v>
      </c>
      <c r="D276" s="478"/>
      <c r="E276" s="479" t="s">
        <v>1989</v>
      </c>
      <c r="G276" s="479" t="str">
        <f t="shared" si="4"/>
        <v>01Équipements publics de l'éducation et de la formation</v>
      </c>
      <c r="M276" s="570" t="s">
        <v>3081</v>
      </c>
    </row>
    <row r="277" spans="3:13" ht="15.75">
      <c r="C277" s="478" t="s">
        <v>1588</v>
      </c>
      <c r="D277" s="478"/>
      <c r="E277" s="479" t="s">
        <v>1990</v>
      </c>
      <c r="G277" s="479" t="str">
        <f t="shared" si="4"/>
        <v>02Équipements publics de sécurité et de santé</v>
      </c>
      <c r="M277" s="570" t="s">
        <v>3082</v>
      </c>
    </row>
    <row r="278" spans="3:13" ht="15.75">
      <c r="C278" s="478" t="s">
        <v>1594</v>
      </c>
      <c r="D278" s="478"/>
      <c r="E278" s="479" t="s">
        <v>1991</v>
      </c>
      <c r="G278" s="479" t="str">
        <f t="shared" si="4"/>
        <v>03Autres publics équipements publics</v>
      </c>
      <c r="M278" s="570" t="s">
        <v>3072</v>
      </c>
    </row>
    <row r="279" spans="3:13" ht="15.75">
      <c r="C279" s="476" t="s">
        <v>1992</v>
      </c>
      <c r="D279" s="476"/>
      <c r="E279" s="477" t="s">
        <v>1729</v>
      </c>
      <c r="G279" s="477" t="str">
        <f t="shared" si="4"/>
        <v>083Administration générale</v>
      </c>
      <c r="M279" s="570" t="s">
        <v>3083</v>
      </c>
    </row>
    <row r="280" spans="3:13" ht="15.75">
      <c r="C280" s="478" t="s">
        <v>1582</v>
      </c>
      <c r="D280" s="478"/>
      <c r="E280" s="479" t="s">
        <v>1736</v>
      </c>
      <c r="G280" s="479" t="str">
        <f t="shared" si="4"/>
        <v>01Gestion du ministère</v>
      </c>
      <c r="M280" s="570" t="s">
        <v>3084</v>
      </c>
    </row>
    <row r="281" spans="3:13" ht="15.75">
      <c r="C281" s="478" t="s">
        <v>1588</v>
      </c>
      <c r="D281" s="478"/>
      <c r="E281" s="479" t="s">
        <v>1722</v>
      </c>
      <c r="G281" s="479" t="str">
        <f t="shared" si="4"/>
        <v>02Soutien administratif</v>
      </c>
      <c r="M281" s="570" t="s">
        <v>3085</v>
      </c>
    </row>
    <row r="282" spans="3:13" ht="15.75">
      <c r="C282" s="474" t="s">
        <v>1773</v>
      </c>
      <c r="D282" s="474"/>
      <c r="E282" s="475" t="s">
        <v>1993</v>
      </c>
      <c r="G282" s="475" t="str">
        <f t="shared" si="4"/>
        <v>022Commerce Intérieur et Régulation du Marché National</v>
      </c>
      <c r="M282" s="570" t="s">
        <v>3072</v>
      </c>
    </row>
    <row r="283" spans="3:13" ht="15.75">
      <c r="C283" s="476" t="s">
        <v>1994</v>
      </c>
      <c r="D283" s="476"/>
      <c r="E283" s="477" t="s">
        <v>1995</v>
      </c>
      <c r="G283" s="477" t="str">
        <f t="shared" si="4"/>
        <v>084Régulation et Promotion de la Concurrence</v>
      </c>
      <c r="M283" s="570" t="s">
        <v>3086</v>
      </c>
    </row>
    <row r="284" spans="3:13" ht="15.75">
      <c r="C284" s="478" t="s">
        <v>1582</v>
      </c>
      <c r="D284" s="478"/>
      <c r="E284" s="479" t="s">
        <v>1996</v>
      </c>
      <c r="G284" s="479" t="str">
        <f t="shared" si="4"/>
        <v>01Régulation des Marchés</v>
      </c>
      <c r="M284" s="570" t="s">
        <v>3072</v>
      </c>
    </row>
    <row r="285" spans="3:13" ht="15.75">
      <c r="C285" s="478" t="s">
        <v>1588</v>
      </c>
      <c r="D285" s="478"/>
      <c r="E285" s="479" t="s">
        <v>1997</v>
      </c>
      <c r="G285" s="479" t="str">
        <f t="shared" si="4"/>
        <v>02Organisation des Activités Commerciales</v>
      </c>
      <c r="M285" s="570" t="s">
        <v>3087</v>
      </c>
    </row>
    <row r="286" spans="3:13" ht="15.75">
      <c r="C286" s="476" t="s">
        <v>1998</v>
      </c>
      <c r="D286" s="476"/>
      <c r="E286" s="477" t="s">
        <v>1999</v>
      </c>
      <c r="G286" s="477" t="str">
        <f t="shared" si="4"/>
        <v>085Protection du Consommateur</v>
      </c>
      <c r="M286" s="570" t="s">
        <v>3072</v>
      </c>
    </row>
    <row r="287" spans="3:13" ht="15.75">
      <c r="C287" s="478" t="s">
        <v>1582</v>
      </c>
      <c r="D287" s="478"/>
      <c r="E287" s="479" t="s">
        <v>2000</v>
      </c>
      <c r="G287" s="479" t="str">
        <f t="shared" si="4"/>
        <v>01Analyse et contrôle de la qualité</v>
      </c>
      <c r="M287" s="570" t="s">
        <v>3088</v>
      </c>
    </row>
    <row r="288" spans="3:13" ht="15.75">
      <c r="C288" s="478" t="s">
        <v>1588</v>
      </c>
      <c r="D288" s="478"/>
      <c r="E288" s="479" t="s">
        <v>2001</v>
      </c>
      <c r="G288" s="479" t="str">
        <f t="shared" si="4"/>
        <v>02Contrôle des Pratiques Commerciales</v>
      </c>
      <c r="M288" s="570" t="s">
        <v>3072</v>
      </c>
    </row>
    <row r="289" spans="3:13" ht="15.75">
      <c r="C289" s="476" t="s">
        <v>2002</v>
      </c>
      <c r="D289" s="476"/>
      <c r="E289" s="477" t="s">
        <v>1710</v>
      </c>
      <c r="G289" s="477" t="str">
        <f t="shared" si="4"/>
        <v>087Administration Générale</v>
      </c>
      <c r="M289" s="570" t="s">
        <v>3089</v>
      </c>
    </row>
    <row r="290" spans="3:13" ht="15.75">
      <c r="C290" s="478" t="s">
        <v>1582</v>
      </c>
      <c r="D290" s="478"/>
      <c r="E290" s="479" t="s">
        <v>1810</v>
      </c>
      <c r="G290" s="479" t="str">
        <f t="shared" si="4"/>
        <v>01Gestion du Ministère</v>
      </c>
      <c r="M290" s="570" t="s">
        <v>3084</v>
      </c>
    </row>
    <row r="291" spans="3:13" ht="15.75">
      <c r="C291" s="478" t="s">
        <v>1588</v>
      </c>
      <c r="D291" s="478"/>
      <c r="E291" s="479" t="s">
        <v>1712</v>
      </c>
      <c r="G291" s="479" t="str">
        <f t="shared" si="4"/>
        <v>02Soutien Administratif</v>
      </c>
      <c r="M291" s="570" t="s">
        <v>3090</v>
      </c>
    </row>
    <row r="292" spans="3:13" ht="15.75">
      <c r="C292" s="474" t="s">
        <v>1778</v>
      </c>
      <c r="D292" s="474"/>
      <c r="E292" s="475" t="s">
        <v>2003</v>
      </c>
      <c r="G292" s="475" t="str">
        <f t="shared" si="4"/>
        <v>023Communication</v>
      </c>
      <c r="M292" s="570" t="s">
        <v>3084</v>
      </c>
    </row>
    <row r="293" spans="3:13" ht="15.75">
      <c r="C293" s="476" t="s">
        <v>2004</v>
      </c>
      <c r="D293" s="476"/>
      <c r="E293" s="477" t="s">
        <v>2005</v>
      </c>
      <c r="G293" s="477" t="str">
        <f t="shared" si="4"/>
        <v>088Médias et Communication institutionnelle</v>
      </c>
    </row>
    <row r="294" spans="3:13" ht="15.75">
      <c r="C294" s="478" t="s">
        <v>1582</v>
      </c>
      <c r="D294" s="478"/>
      <c r="E294" s="479" t="s">
        <v>2006</v>
      </c>
      <c r="G294" s="479" t="str">
        <f t="shared" si="4"/>
        <v>01Médias</v>
      </c>
    </row>
    <row r="295" spans="3:13" ht="15.75">
      <c r="C295" s="478" t="s">
        <v>1588</v>
      </c>
      <c r="D295" s="478"/>
      <c r="E295" s="479" t="s">
        <v>2007</v>
      </c>
      <c r="G295" s="479" t="str">
        <f t="shared" si="4"/>
        <v>02Communication Institutionnelle</v>
      </c>
    </row>
    <row r="296" spans="3:13" ht="15.75">
      <c r="C296" s="476" t="s">
        <v>2008</v>
      </c>
      <c r="D296" s="476"/>
      <c r="E296" s="477" t="s">
        <v>1710</v>
      </c>
      <c r="G296" s="477" t="str">
        <f t="shared" si="4"/>
        <v>089Administration Générale</v>
      </c>
    </row>
    <row r="297" spans="3:13" ht="15.75">
      <c r="C297" s="478" t="s">
        <v>1582</v>
      </c>
      <c r="D297" s="478"/>
      <c r="E297" s="479" t="s">
        <v>2009</v>
      </c>
      <c r="G297" s="479" t="str">
        <f t="shared" si="4"/>
        <v>01Gestion Du Ministère</v>
      </c>
    </row>
    <row r="298" spans="3:13" ht="15.75">
      <c r="C298" s="478" t="s">
        <v>1588</v>
      </c>
      <c r="D298" s="478"/>
      <c r="E298" s="479" t="s">
        <v>1712</v>
      </c>
      <c r="G298" s="479" t="str">
        <f t="shared" si="4"/>
        <v>02Soutien Administratif</v>
      </c>
    </row>
    <row r="299" spans="3:13" ht="15.75">
      <c r="C299" s="474" t="s">
        <v>1782</v>
      </c>
      <c r="D299" s="474"/>
      <c r="E299" s="475" t="s">
        <v>2010</v>
      </c>
      <c r="G299" s="475" t="str">
        <f t="shared" si="4"/>
        <v>024Travaux Publics et Infrastructures de Base</v>
      </c>
    </row>
    <row r="300" spans="3:13" ht="15.75">
      <c r="C300" s="476" t="s">
        <v>2011</v>
      </c>
      <c r="D300" s="476"/>
      <c r="E300" s="477" t="s">
        <v>2012</v>
      </c>
      <c r="G300" s="477" t="str">
        <f t="shared" si="4"/>
        <v>090Infrastructures routières et autoroutières</v>
      </c>
    </row>
    <row r="301" spans="3:13" ht="15.75">
      <c r="C301" s="478" t="s">
        <v>1582</v>
      </c>
      <c r="D301" s="478"/>
      <c r="E301" s="479" t="s">
        <v>2013</v>
      </c>
      <c r="G301" s="479" t="str">
        <f t="shared" si="4"/>
        <v>01Développement des infrastructures routiéres</v>
      </c>
    </row>
    <row r="302" spans="3:13" ht="15.75">
      <c r="C302" s="478" t="s">
        <v>1588</v>
      </c>
      <c r="D302" s="478"/>
      <c r="E302" s="479" t="s">
        <v>2014</v>
      </c>
      <c r="G302" s="479" t="str">
        <f t="shared" si="4"/>
        <v>02Entretien routier</v>
      </c>
    </row>
    <row r="303" spans="3:13" ht="15.75">
      <c r="C303" s="478" t="s">
        <v>1594</v>
      </c>
      <c r="D303" s="478"/>
      <c r="E303" s="479" t="s">
        <v>2015</v>
      </c>
      <c r="G303" s="479" t="str">
        <f t="shared" si="4"/>
        <v>03Développement et entretien des autoroutes</v>
      </c>
    </row>
    <row r="304" spans="3:13" ht="15.75">
      <c r="C304" s="476" t="s">
        <v>2016</v>
      </c>
      <c r="D304" s="476"/>
      <c r="E304" s="477" t="s">
        <v>2017</v>
      </c>
      <c r="G304" s="477" t="str">
        <f t="shared" si="4"/>
        <v>091Infrastructures aéroportuaires</v>
      </c>
    </row>
    <row r="305" spans="3:7" ht="15.75">
      <c r="C305" s="478" t="s">
        <v>1582</v>
      </c>
      <c r="D305" s="478"/>
      <c r="E305" s="479" t="s">
        <v>2018</v>
      </c>
      <c r="G305" s="479" t="str">
        <f t="shared" si="4"/>
        <v>01Développements des infrastructures aéroportuaires</v>
      </c>
    </row>
    <row r="306" spans="3:7" ht="15.75">
      <c r="C306" s="478" t="s">
        <v>1588</v>
      </c>
      <c r="D306" s="478"/>
      <c r="E306" s="479" t="s">
        <v>2019</v>
      </c>
      <c r="G306" s="479" t="str">
        <f t="shared" si="4"/>
        <v>02Maintenances des infrastructures aéroportuaires</v>
      </c>
    </row>
    <row r="307" spans="3:7" ht="15.75">
      <c r="C307" s="476" t="s">
        <v>2020</v>
      </c>
      <c r="D307" s="476"/>
      <c r="E307" s="477" t="s">
        <v>2021</v>
      </c>
      <c r="G307" s="477" t="str">
        <f t="shared" si="4"/>
        <v>092Infrastructures maritimes</v>
      </c>
    </row>
    <row r="308" spans="3:7" ht="15.75">
      <c r="C308" s="478" t="s">
        <v>1582</v>
      </c>
      <c r="D308" s="478"/>
      <c r="E308" s="479" t="s">
        <v>2022</v>
      </c>
      <c r="G308" s="479" t="str">
        <f t="shared" si="4"/>
        <v>01Développement des infrastructures maritimes</v>
      </c>
    </row>
    <row r="309" spans="3:7" ht="15.75">
      <c r="C309" s="478" t="s">
        <v>1588</v>
      </c>
      <c r="D309" s="478"/>
      <c r="E309" s="479" t="s">
        <v>2023</v>
      </c>
      <c r="G309" s="479" t="str">
        <f t="shared" si="4"/>
        <v>02Maintenance des infrastructures maritimes et signalisation</v>
      </c>
    </row>
    <row r="310" spans="3:7" ht="15.75">
      <c r="C310" s="476" t="s">
        <v>2024</v>
      </c>
      <c r="D310" s="476"/>
      <c r="E310" s="477" t="s">
        <v>2025</v>
      </c>
      <c r="G310" s="477" t="str">
        <f t="shared" si="4"/>
        <v>142Infrastructures ferroviaires et transports guidés</v>
      </c>
    </row>
    <row r="311" spans="3:7" ht="15.75">
      <c r="C311" s="478" t="s">
        <v>1582</v>
      </c>
      <c r="D311" s="478"/>
      <c r="E311" s="479" t="s">
        <v>2026</v>
      </c>
      <c r="G311" s="479" t="str">
        <f t="shared" si="4"/>
        <v>01Développement des Infrastructures Ferroviaires</v>
      </c>
    </row>
    <row r="312" spans="3:7" ht="15.75">
      <c r="C312" s="478" t="s">
        <v>1588</v>
      </c>
      <c r="D312" s="478"/>
      <c r="E312" s="479" t="s">
        <v>2027</v>
      </c>
      <c r="G312" s="479" t="str">
        <f t="shared" si="4"/>
        <v>02Développement des infrastructures de transports guidés</v>
      </c>
    </row>
    <row r="313" spans="3:7" ht="15.75">
      <c r="C313" s="476" t="s">
        <v>2028</v>
      </c>
      <c r="D313" s="476"/>
      <c r="E313" s="477" t="s">
        <v>1729</v>
      </c>
      <c r="G313" s="477" t="str">
        <f t="shared" si="4"/>
        <v>097Administration générale</v>
      </c>
    </row>
    <row r="314" spans="3:7" ht="15.75">
      <c r="C314" s="478" t="s">
        <v>1582</v>
      </c>
      <c r="D314" s="478"/>
      <c r="E314" s="479" t="s">
        <v>1736</v>
      </c>
      <c r="G314" s="479" t="str">
        <f t="shared" si="4"/>
        <v>01Gestion du ministère</v>
      </c>
    </row>
    <row r="315" spans="3:7" ht="15.75">
      <c r="C315" s="478" t="s">
        <v>1588</v>
      </c>
      <c r="D315" s="478"/>
      <c r="E315" s="479" t="s">
        <v>1722</v>
      </c>
      <c r="G315" s="479" t="str">
        <f t="shared" si="4"/>
        <v>02Soutien administratif</v>
      </c>
    </row>
    <row r="316" spans="3:7" ht="15.75">
      <c r="C316" s="474" t="s">
        <v>1785</v>
      </c>
      <c r="D316" s="474"/>
      <c r="E316" s="475" t="s">
        <v>2029</v>
      </c>
      <c r="G316" s="475" t="str">
        <f t="shared" si="4"/>
        <v>025Transports</v>
      </c>
    </row>
    <row r="317" spans="3:7" ht="15.75">
      <c r="C317" s="476" t="s">
        <v>2030</v>
      </c>
      <c r="D317" s="476"/>
      <c r="E317" s="477" t="s">
        <v>2031</v>
      </c>
      <c r="G317" s="477" t="str">
        <f t="shared" si="4"/>
        <v>098Mobilité et logistique</v>
      </c>
    </row>
    <row r="318" spans="3:7" ht="15.75">
      <c r="C318" s="478" t="s">
        <v>1582</v>
      </c>
      <c r="D318" s="478"/>
      <c r="E318" s="479" t="s">
        <v>2032</v>
      </c>
      <c r="G318" s="479" t="str">
        <f t="shared" si="4"/>
        <v>01Transports routiers et logistique</v>
      </c>
    </row>
    <row r="319" spans="3:7" ht="15.75">
      <c r="C319" s="478" t="s">
        <v>1588</v>
      </c>
      <c r="D319" s="478"/>
      <c r="E319" s="479" t="s">
        <v>2033</v>
      </c>
      <c r="G319" s="479" t="str">
        <f t="shared" si="4"/>
        <v>02Transports ferroviaires et guidés</v>
      </c>
    </row>
    <row r="320" spans="3:7" ht="15.75">
      <c r="C320" s="476" t="s">
        <v>2034</v>
      </c>
      <c r="D320" s="476"/>
      <c r="E320" s="477" t="s">
        <v>2035</v>
      </c>
      <c r="G320" s="477" t="str">
        <f t="shared" si="4"/>
        <v>099Marine marchande et ports</v>
      </c>
    </row>
    <row r="321" spans="3:7" ht="15.75">
      <c r="C321" s="478" t="s">
        <v>1582</v>
      </c>
      <c r="D321" s="478"/>
      <c r="E321" s="479" t="s">
        <v>2036</v>
      </c>
      <c r="G321" s="479" t="str">
        <f t="shared" si="4"/>
        <v>01Marine marchande</v>
      </c>
    </row>
    <row r="322" spans="3:7" ht="15.75">
      <c r="C322" s="478" t="s">
        <v>1588</v>
      </c>
      <c r="D322" s="478"/>
      <c r="E322" s="479" t="s">
        <v>2037</v>
      </c>
      <c r="G322" s="479" t="str">
        <f t="shared" si="4"/>
        <v>02Ports</v>
      </c>
    </row>
    <row r="323" spans="3:7" ht="15.75">
      <c r="C323" s="476" t="s">
        <v>116</v>
      </c>
      <c r="D323" s="476"/>
      <c r="E323" s="477" t="s">
        <v>2038</v>
      </c>
      <c r="G323" s="477" t="str">
        <f t="shared" si="4"/>
        <v>100Aéronautique et météorologie</v>
      </c>
    </row>
    <row r="324" spans="3:7" ht="15.75">
      <c r="C324" s="478" t="s">
        <v>1582</v>
      </c>
      <c r="D324" s="478"/>
      <c r="E324" s="479" t="s">
        <v>2039</v>
      </c>
      <c r="G324" s="479" t="str">
        <f t="shared" si="4"/>
        <v>01Aéronautique</v>
      </c>
    </row>
    <row r="325" spans="3:7" ht="15.75">
      <c r="C325" s="478" t="s">
        <v>1588</v>
      </c>
      <c r="D325" s="478"/>
      <c r="E325" s="479" t="s">
        <v>2040</v>
      </c>
      <c r="G325" s="479" t="str">
        <f t="shared" ref="G325:G388" si="5">CONCATENATE(C325,D325,E325)</f>
        <v>02Météorologie</v>
      </c>
    </row>
    <row r="326" spans="3:7" ht="15.75">
      <c r="C326" s="476" t="s">
        <v>2041</v>
      </c>
      <c r="D326" s="476"/>
      <c r="E326" s="477" t="s">
        <v>1729</v>
      </c>
      <c r="G326" s="477" t="str">
        <f t="shared" si="5"/>
        <v>101Administration générale</v>
      </c>
    </row>
    <row r="327" spans="3:7" ht="15.75">
      <c r="C327" s="478" t="s">
        <v>1582</v>
      </c>
      <c r="D327" s="478"/>
      <c r="E327" s="479" t="s">
        <v>1736</v>
      </c>
      <c r="G327" s="479" t="str">
        <f t="shared" si="5"/>
        <v>01Gestion du ministère</v>
      </c>
    </row>
    <row r="328" spans="3:7" ht="15.75">
      <c r="C328" s="478" t="s">
        <v>1588</v>
      </c>
      <c r="D328" s="478"/>
      <c r="E328" s="479" t="s">
        <v>1722</v>
      </c>
      <c r="G328" s="479" t="str">
        <f t="shared" si="5"/>
        <v>02Soutien administratif</v>
      </c>
    </row>
    <row r="329" spans="3:7" ht="15.75">
      <c r="C329" s="474" t="s">
        <v>1791</v>
      </c>
      <c r="D329" s="474"/>
      <c r="E329" s="475" t="s">
        <v>2042</v>
      </c>
      <c r="G329" s="475" t="str">
        <f t="shared" si="5"/>
        <v>026Tourisme et Artisanat</v>
      </c>
    </row>
    <row r="330" spans="3:7" ht="15.75">
      <c r="C330" s="476" t="s">
        <v>2043</v>
      </c>
      <c r="D330" s="476"/>
      <c r="E330" s="477" t="s">
        <v>2044</v>
      </c>
      <c r="G330" s="477" t="str">
        <f t="shared" si="5"/>
        <v>102Tourisme</v>
      </c>
    </row>
    <row r="331" spans="3:7" ht="15.75">
      <c r="C331" s="478" t="s">
        <v>1582</v>
      </c>
      <c r="D331" s="478"/>
      <c r="E331" s="479" t="s">
        <v>2045</v>
      </c>
      <c r="G331" s="479" t="str">
        <f t="shared" si="5"/>
        <v>01Politique et promotion du  tourisme</v>
      </c>
    </row>
    <row r="332" spans="3:7" ht="15.75">
      <c r="C332" s="478" t="s">
        <v>1588</v>
      </c>
      <c r="D332" s="478"/>
      <c r="E332" s="479" t="s">
        <v>2046</v>
      </c>
      <c r="G332" s="479" t="str">
        <f t="shared" si="5"/>
        <v>02Soutien aux projets touristiques</v>
      </c>
    </row>
    <row r="333" spans="3:7" ht="15.75">
      <c r="C333" s="476" t="s">
        <v>2047</v>
      </c>
      <c r="D333" s="476"/>
      <c r="E333" s="477" t="s">
        <v>2048</v>
      </c>
      <c r="G333" s="477" t="str">
        <f t="shared" si="5"/>
        <v>103Artisanat et métiers</v>
      </c>
    </row>
    <row r="334" spans="3:7" ht="15.75">
      <c r="C334" s="478" t="s">
        <v>1582</v>
      </c>
      <c r="D334" s="478"/>
      <c r="E334" s="479" t="s">
        <v>2049</v>
      </c>
      <c r="G334" s="479" t="str">
        <f t="shared" si="5"/>
        <v>01Pilotage et encadrement du développement de l’artisanat et des métiers</v>
      </c>
    </row>
    <row r="335" spans="3:7" ht="15.75">
      <c r="C335" s="478" t="s">
        <v>1588</v>
      </c>
      <c r="D335" s="478"/>
      <c r="E335" s="479" t="s">
        <v>2050</v>
      </c>
      <c r="G335" s="479" t="str">
        <f t="shared" si="5"/>
        <v>02Promotion et amélioration des performances des acteurs</v>
      </c>
    </row>
    <row r="336" spans="3:7" ht="15.75">
      <c r="C336" s="476" t="s">
        <v>2051</v>
      </c>
      <c r="D336" s="476"/>
      <c r="E336" s="477" t="s">
        <v>1729</v>
      </c>
      <c r="G336" s="477" t="str">
        <f t="shared" si="5"/>
        <v>104Administration générale</v>
      </c>
    </row>
    <row r="337" spans="3:7" ht="15.75">
      <c r="C337" s="478" t="s">
        <v>1582</v>
      </c>
      <c r="D337" s="478"/>
      <c r="E337" s="479" t="s">
        <v>1736</v>
      </c>
      <c r="G337" s="479" t="str">
        <f t="shared" si="5"/>
        <v>01Gestion du ministère</v>
      </c>
    </row>
    <row r="338" spans="3:7" ht="15.75">
      <c r="C338" s="478" t="s">
        <v>1588</v>
      </c>
      <c r="D338" s="478"/>
      <c r="E338" s="479" t="s">
        <v>1722</v>
      </c>
      <c r="G338" s="479" t="str">
        <f t="shared" si="5"/>
        <v>02Soutien administratif</v>
      </c>
    </row>
    <row r="339" spans="3:7" ht="15.75">
      <c r="C339" s="474" t="s">
        <v>1794</v>
      </c>
      <c r="D339" s="474"/>
      <c r="E339" s="475" t="s">
        <v>2052</v>
      </c>
      <c r="G339" s="475" t="str">
        <f t="shared" si="5"/>
        <v>027Santé</v>
      </c>
    </row>
    <row r="340" spans="3:7" ht="15.75">
      <c r="C340" s="476" t="s">
        <v>2053</v>
      </c>
      <c r="D340" s="476"/>
      <c r="E340" s="477" t="s">
        <v>2054</v>
      </c>
      <c r="G340" s="477" t="str">
        <f t="shared" si="5"/>
        <v>105Prévention et soins</v>
      </c>
    </row>
    <row r="341" spans="3:7" ht="15.75">
      <c r="C341" s="478" t="s">
        <v>1582</v>
      </c>
      <c r="D341" s="478"/>
      <c r="E341" s="479" t="s">
        <v>2054</v>
      </c>
      <c r="G341" s="479" t="str">
        <f t="shared" si="5"/>
        <v>01Prévention et soins</v>
      </c>
    </row>
    <row r="342" spans="3:7" ht="15.75">
      <c r="C342" s="476" t="s">
        <v>2055</v>
      </c>
      <c r="D342" s="476"/>
      <c r="E342" s="477" t="s">
        <v>2056</v>
      </c>
      <c r="G342" s="477" t="str">
        <f t="shared" si="5"/>
        <v>106Formation dans le domaine de la santé</v>
      </c>
    </row>
    <row r="343" spans="3:7" ht="15.75">
      <c r="C343" s="478" t="s">
        <v>1582</v>
      </c>
      <c r="D343" s="478"/>
      <c r="E343" s="479" t="s">
        <v>2057</v>
      </c>
      <c r="G343" s="479" t="str">
        <f t="shared" si="5"/>
        <v>01Formation et renforcement des compétences</v>
      </c>
    </row>
    <row r="344" spans="3:7" ht="15.75">
      <c r="C344" s="476" t="s">
        <v>2058</v>
      </c>
      <c r="D344" s="476"/>
      <c r="E344" s="477" t="s">
        <v>1729</v>
      </c>
      <c r="G344" s="477" t="str">
        <f t="shared" si="5"/>
        <v>107Administration générale</v>
      </c>
    </row>
    <row r="345" spans="3:7" ht="15.75">
      <c r="C345" s="478" t="s">
        <v>1582</v>
      </c>
      <c r="D345" s="478"/>
      <c r="E345" s="479" t="s">
        <v>1736</v>
      </c>
      <c r="G345" s="479" t="str">
        <f t="shared" si="5"/>
        <v>01Gestion du ministère</v>
      </c>
    </row>
    <row r="346" spans="3:7" ht="15.75">
      <c r="C346" s="478" t="s">
        <v>1588</v>
      </c>
      <c r="D346" s="478"/>
      <c r="E346" s="479" t="s">
        <v>1722</v>
      </c>
      <c r="G346" s="479" t="str">
        <f t="shared" si="5"/>
        <v>02Soutien administratif</v>
      </c>
    </row>
    <row r="347" spans="3:7" ht="15.75">
      <c r="C347" s="474" t="s">
        <v>1798</v>
      </c>
      <c r="D347" s="474"/>
      <c r="E347" s="475" t="s">
        <v>2059</v>
      </c>
      <c r="G347" s="475" t="str">
        <f t="shared" si="5"/>
        <v>028Travail, Emploi et Sécurité Sociale</v>
      </c>
    </row>
    <row r="348" spans="3:7" ht="15.75">
      <c r="C348" s="476" t="s">
        <v>2060</v>
      </c>
      <c r="D348" s="476"/>
      <c r="E348" s="477" t="s">
        <v>2061</v>
      </c>
      <c r="G348" s="477" t="str">
        <f t="shared" si="5"/>
        <v>108Inspection Générale du Travail</v>
      </c>
    </row>
    <row r="349" spans="3:7" ht="15.75">
      <c r="C349" s="478" t="s">
        <v>1588</v>
      </c>
      <c r="D349" s="478"/>
      <c r="E349" s="479" t="s">
        <v>2062</v>
      </c>
      <c r="G349" s="479" t="str">
        <f t="shared" si="5"/>
        <v>02Gestion administrative et financière</v>
      </c>
    </row>
    <row r="350" spans="3:7" ht="15.75">
      <c r="C350" s="478" t="s">
        <v>1582</v>
      </c>
      <c r="D350" s="478"/>
      <c r="E350" s="479" t="s">
        <v>2063</v>
      </c>
      <c r="G350" s="479" t="str">
        <f t="shared" si="5"/>
        <v>01Contrôle de l’application des dispositions  législatives et réglementaires du travail</v>
      </c>
    </row>
    <row r="351" spans="3:7" ht="15.75">
      <c r="C351" s="476" t="s">
        <v>2064</v>
      </c>
      <c r="D351" s="476"/>
      <c r="E351" s="477" t="s">
        <v>2065</v>
      </c>
      <c r="G351" s="477" t="str">
        <f t="shared" si="5"/>
        <v>109Soutien et promotion de l’emploi</v>
      </c>
    </row>
    <row r="352" spans="3:7" ht="15.75">
      <c r="C352" s="478" t="s">
        <v>1582</v>
      </c>
      <c r="D352" s="478"/>
      <c r="E352" s="479" t="s">
        <v>2066</v>
      </c>
      <c r="G352" s="479" t="str">
        <f t="shared" si="5"/>
        <v>01Accès au marché  de l’emploi</v>
      </c>
    </row>
    <row r="353" spans="3:7" ht="15.75">
      <c r="C353" s="478" t="s">
        <v>1588</v>
      </c>
      <c r="D353" s="478"/>
      <c r="E353" s="479" t="s">
        <v>2067</v>
      </c>
      <c r="G353" s="479" t="str">
        <f t="shared" si="5"/>
        <v>02Dispositif d’emploi</v>
      </c>
    </row>
    <row r="354" spans="3:7" ht="15.75">
      <c r="C354" s="476" t="s">
        <v>2068</v>
      </c>
      <c r="D354" s="476"/>
      <c r="E354" s="477" t="s">
        <v>2069</v>
      </c>
      <c r="G354" s="477" t="str">
        <f t="shared" si="5"/>
        <v>110Système de protection sociale</v>
      </c>
    </row>
    <row r="355" spans="3:7" ht="15.75">
      <c r="C355" s="478" t="s">
        <v>1582</v>
      </c>
      <c r="D355" s="478"/>
      <c r="E355" s="479" t="s">
        <v>2070</v>
      </c>
      <c r="G355" s="479" t="str">
        <f t="shared" si="5"/>
        <v>01Mise en œuvre de la politique de sécurité sociale</v>
      </c>
    </row>
    <row r="356" spans="3:7" ht="15.75">
      <c r="C356" s="478" t="s">
        <v>1588</v>
      </c>
      <c r="D356" s="478"/>
      <c r="E356" s="479" t="s">
        <v>2071</v>
      </c>
      <c r="G356" s="479" t="str">
        <f t="shared" si="5"/>
        <v>02Soutien au système de sécurité sociale</v>
      </c>
    </row>
    <row r="357" spans="3:7" ht="15.75">
      <c r="C357" s="476" t="s">
        <v>2072</v>
      </c>
      <c r="D357" s="476"/>
      <c r="E357" s="477" t="s">
        <v>1729</v>
      </c>
      <c r="G357" s="477" t="str">
        <f t="shared" si="5"/>
        <v>111Administration générale</v>
      </c>
    </row>
    <row r="358" spans="3:7" ht="15.75">
      <c r="C358" s="478" t="s">
        <v>1582</v>
      </c>
      <c r="D358" s="478"/>
      <c r="E358" s="479" t="s">
        <v>1736</v>
      </c>
      <c r="G358" s="479" t="str">
        <f t="shared" si="5"/>
        <v>01Gestion du ministère</v>
      </c>
    </row>
    <row r="359" spans="3:7" ht="15.75">
      <c r="C359" s="478" t="s">
        <v>1588</v>
      </c>
      <c r="D359" s="478"/>
      <c r="E359" s="479" t="s">
        <v>1722</v>
      </c>
      <c r="G359" s="479" t="str">
        <f t="shared" si="5"/>
        <v>02Soutien administratif</v>
      </c>
    </row>
    <row r="360" spans="3:7" ht="15.75">
      <c r="C360" s="474" t="s">
        <v>1802</v>
      </c>
      <c r="D360" s="474"/>
      <c r="E360" s="475" t="s">
        <v>2073</v>
      </c>
      <c r="G360" s="475" t="str">
        <f t="shared" si="5"/>
        <v>029Relations avec le Parlement</v>
      </c>
    </row>
    <row r="361" spans="3:7" ht="15.75">
      <c r="C361" s="476" t="s">
        <v>2074</v>
      </c>
      <c r="D361" s="476"/>
      <c r="E361" s="477" t="s">
        <v>2075</v>
      </c>
      <c r="G361" s="477" t="str">
        <f t="shared" si="5"/>
        <v>112Renforcement des relations entre le Gouvernement et le Parlement</v>
      </c>
    </row>
    <row r="362" spans="3:7" ht="15.75">
      <c r="C362" s="478" t="s">
        <v>1582</v>
      </c>
      <c r="D362" s="478"/>
      <c r="E362" s="479" t="s">
        <v>2076</v>
      </c>
      <c r="G362" s="479" t="str">
        <f t="shared" si="5"/>
        <v>01Suivi du travail Parlementaire</v>
      </c>
    </row>
    <row r="363" spans="3:7" ht="15.75">
      <c r="C363" s="478" t="s">
        <v>1588</v>
      </c>
      <c r="D363" s="478"/>
      <c r="E363" s="479" t="s">
        <v>2077</v>
      </c>
      <c r="G363" s="479" t="str">
        <f t="shared" si="5"/>
        <v>02Etude de textes législatifs et règlementaires</v>
      </c>
    </row>
    <row r="364" spans="3:7" ht="15.75">
      <c r="C364" s="476" t="s">
        <v>2078</v>
      </c>
      <c r="D364" s="476"/>
      <c r="E364" s="477" t="s">
        <v>1729</v>
      </c>
      <c r="G364" s="477" t="str">
        <f t="shared" si="5"/>
        <v>113Administration générale</v>
      </c>
    </row>
    <row r="365" spans="3:7" ht="15.75">
      <c r="C365" s="478" t="s">
        <v>1582</v>
      </c>
      <c r="D365" s="478"/>
      <c r="E365" s="479" t="s">
        <v>1736</v>
      </c>
      <c r="G365" s="479" t="str">
        <f t="shared" si="5"/>
        <v>01Gestion du ministère</v>
      </c>
    </row>
    <row r="366" spans="3:7" ht="15.75">
      <c r="C366" s="478" t="s">
        <v>1588</v>
      </c>
      <c r="D366" s="478"/>
      <c r="E366" s="479" t="s">
        <v>1722</v>
      </c>
      <c r="G366" s="479" t="str">
        <f t="shared" si="5"/>
        <v>02Soutien administratif</v>
      </c>
    </row>
    <row r="367" spans="3:7" ht="15.75">
      <c r="C367" s="474" t="s">
        <v>1806</v>
      </c>
      <c r="D367" s="474"/>
      <c r="E367" s="475" t="s">
        <v>2079</v>
      </c>
      <c r="G367" s="475" t="str">
        <f t="shared" si="5"/>
        <v>030Environnement et Qualité de la Vie</v>
      </c>
    </row>
    <row r="368" spans="3:7" ht="15.75">
      <c r="C368" s="476" t="s">
        <v>2080</v>
      </c>
      <c r="D368" s="476"/>
      <c r="E368" s="477" t="s">
        <v>2081</v>
      </c>
      <c r="G368" s="477" t="str">
        <f t="shared" si="5"/>
        <v>114Environnement et développement durable</v>
      </c>
    </row>
    <row r="369" spans="3:7" ht="15.75">
      <c r="C369" s="478" t="s">
        <v>1582</v>
      </c>
      <c r="D369" s="478"/>
      <c r="E369" s="479" t="s">
        <v>2082</v>
      </c>
      <c r="G369" s="479" t="str">
        <f t="shared" si="5"/>
        <v>01Environnement urbain et industriel</v>
      </c>
    </row>
    <row r="370" spans="3:7" ht="15.75">
      <c r="C370" s="478" t="s">
        <v>1588</v>
      </c>
      <c r="D370" s="478"/>
      <c r="E370" s="479" t="s">
        <v>2083</v>
      </c>
      <c r="G370" s="479" t="str">
        <f t="shared" si="5"/>
        <v>02Biodiversité et changement climatique</v>
      </c>
    </row>
    <row r="371" spans="3:7" ht="15.75">
      <c r="C371" s="478" t="s">
        <v>1594</v>
      </c>
      <c r="D371" s="478"/>
      <c r="E371" s="479" t="s">
        <v>2084</v>
      </c>
      <c r="G371" s="479" t="str">
        <f t="shared" si="5"/>
        <v>03Education et sensibilisation environnementale</v>
      </c>
    </row>
    <row r="372" spans="3:7" ht="15.75">
      <c r="C372" s="476" t="s">
        <v>2085</v>
      </c>
      <c r="D372" s="476"/>
      <c r="E372" s="477" t="s">
        <v>1710</v>
      </c>
      <c r="G372" s="477" t="str">
        <f t="shared" si="5"/>
        <v>116Administration Générale</v>
      </c>
    </row>
    <row r="373" spans="3:7" ht="15.75">
      <c r="C373" s="478" t="s">
        <v>1582</v>
      </c>
      <c r="D373" s="478"/>
      <c r="E373" s="479" t="s">
        <v>1810</v>
      </c>
      <c r="G373" s="479" t="str">
        <f t="shared" si="5"/>
        <v>01Gestion du Ministère</v>
      </c>
    </row>
    <row r="374" spans="3:7" ht="15.75">
      <c r="C374" s="478" t="s">
        <v>1588</v>
      </c>
      <c r="D374" s="478"/>
      <c r="E374" s="479" t="s">
        <v>1712</v>
      </c>
      <c r="G374" s="479" t="str">
        <f t="shared" si="5"/>
        <v>02Soutien Administratif</v>
      </c>
    </row>
    <row r="375" spans="3:7" ht="15.75">
      <c r="C375" s="474" t="s">
        <v>1821</v>
      </c>
      <c r="D375" s="474"/>
      <c r="E375" s="475" t="s">
        <v>2086</v>
      </c>
      <c r="G375" s="475" t="str">
        <f t="shared" si="5"/>
        <v>033Economie de la Connaissance, Start-up et Micro-Entreprises</v>
      </c>
    </row>
    <row r="376" spans="3:7" ht="15.75">
      <c r="C376" s="476" t="s">
        <v>2087</v>
      </c>
      <c r="D376" s="476"/>
      <c r="E376" s="477" t="s">
        <v>2088</v>
      </c>
      <c r="G376" s="477" t="str">
        <f t="shared" si="5"/>
        <v>123Promotion de l'économie de la connaissance, des startup et de l'entrepreneuriat</v>
      </c>
    </row>
    <row r="377" spans="3:7" ht="15.75">
      <c r="C377" s="478" t="s">
        <v>1582</v>
      </c>
      <c r="D377" s="478"/>
      <c r="E377" s="479" t="s">
        <v>2089</v>
      </c>
      <c r="G377" s="479" t="str">
        <f t="shared" si="5"/>
        <v>01Promotion  de l'Economie de la Connaissance et des Startup</v>
      </c>
    </row>
    <row r="378" spans="3:7" ht="15.75">
      <c r="C378" s="478" t="s">
        <v>1588</v>
      </c>
      <c r="D378" s="478"/>
      <c r="E378" s="479" t="s">
        <v>2090</v>
      </c>
      <c r="G378" s="479" t="str">
        <f t="shared" si="5"/>
        <v>02Promotion de l'Entrepreneuriat et de la créativité</v>
      </c>
    </row>
    <row r="379" spans="3:7" ht="15.75">
      <c r="C379" s="476" t="s">
        <v>2091</v>
      </c>
      <c r="D379" s="476"/>
      <c r="E379" s="477" t="s">
        <v>1710</v>
      </c>
      <c r="G379" s="477" t="str">
        <f t="shared" si="5"/>
        <v>124Administration Générale</v>
      </c>
    </row>
    <row r="380" spans="3:7" ht="15.75">
      <c r="C380" s="478" t="s">
        <v>1582</v>
      </c>
      <c r="D380" s="478"/>
      <c r="E380" s="479" t="s">
        <v>1810</v>
      </c>
      <c r="G380" s="479" t="str">
        <f t="shared" si="5"/>
        <v>01Gestion du Ministère</v>
      </c>
    </row>
    <row r="381" spans="3:7" ht="15.75">
      <c r="C381" s="478" t="s">
        <v>1588</v>
      </c>
      <c r="D381" s="478"/>
      <c r="E381" s="479" t="s">
        <v>1712</v>
      </c>
      <c r="G381" s="479" t="str">
        <f t="shared" si="5"/>
        <v>02Soutien Administratif</v>
      </c>
    </row>
    <row r="382" spans="3:7" ht="15.75">
      <c r="C382" s="474" t="s">
        <v>1883</v>
      </c>
      <c r="D382" s="474"/>
      <c r="E382" s="475" t="s">
        <v>2092</v>
      </c>
      <c r="G382" s="475" t="str">
        <f t="shared" si="5"/>
        <v>051Hydraulique</v>
      </c>
    </row>
    <row r="383" spans="3:7" ht="15.75">
      <c r="C383" s="476" t="s">
        <v>2093</v>
      </c>
      <c r="D383" s="476"/>
      <c r="E383" s="477" t="s">
        <v>2094</v>
      </c>
      <c r="G383" s="477" t="str">
        <f t="shared" si="5"/>
        <v>093Mobilisation des ressources en eau et de la sécurité hydrique</v>
      </c>
    </row>
    <row r="384" spans="3:7" ht="15.75">
      <c r="C384" s="478" t="s">
        <v>1582</v>
      </c>
      <c r="D384" s="478"/>
      <c r="E384" s="479" t="s">
        <v>2095</v>
      </c>
      <c r="G384" s="479" t="str">
        <f t="shared" si="5"/>
        <v>01Mobilisation des ressources en  eau Conventionnelles</v>
      </c>
    </row>
    <row r="385" spans="3:7" ht="15.75">
      <c r="C385" s="478" t="s">
        <v>1588</v>
      </c>
      <c r="D385" s="478"/>
      <c r="E385" s="479" t="s">
        <v>2096</v>
      </c>
      <c r="G385" s="479" t="str">
        <f t="shared" si="5"/>
        <v>02Eau non conventionnelle</v>
      </c>
    </row>
    <row r="386" spans="3:7" ht="15.75">
      <c r="C386" s="476" t="s">
        <v>2097</v>
      </c>
      <c r="D386" s="476"/>
      <c r="E386" s="477" t="s">
        <v>2098</v>
      </c>
      <c r="G386" s="477" t="str">
        <f t="shared" si="5"/>
        <v>094Approvisionnement en eau potable et industrielle</v>
      </c>
    </row>
    <row r="387" spans="3:7" ht="15.75">
      <c r="C387" s="478" t="s">
        <v>1582</v>
      </c>
      <c r="D387" s="478"/>
      <c r="E387" s="479" t="s">
        <v>2099</v>
      </c>
      <c r="G387" s="479" t="str">
        <f t="shared" si="5"/>
        <v>01Adduction et Réseaux de distribution en eau potable et industrielle</v>
      </c>
    </row>
    <row r="388" spans="3:7" ht="15.75">
      <c r="C388" s="476" t="s">
        <v>2100</v>
      </c>
      <c r="D388" s="476"/>
      <c r="E388" s="477" t="s">
        <v>2101</v>
      </c>
      <c r="G388" s="477" t="str">
        <f t="shared" si="5"/>
        <v>095Hydraulique agricole</v>
      </c>
    </row>
    <row r="389" spans="3:7" ht="15.75">
      <c r="C389" s="478" t="s">
        <v>1582</v>
      </c>
      <c r="D389" s="478"/>
      <c r="E389" s="479" t="s">
        <v>2102</v>
      </c>
      <c r="G389" s="479" t="str">
        <f t="shared" ref="G389:G452" si="6">CONCATENATE(C389,D389,E389)</f>
        <v>01Périmètres irrigués</v>
      </c>
    </row>
    <row r="390" spans="3:7" ht="15.75">
      <c r="C390" s="478" t="s">
        <v>1588</v>
      </c>
      <c r="D390" s="478"/>
      <c r="E390" s="479" t="s">
        <v>2103</v>
      </c>
      <c r="G390" s="479" t="str">
        <f t="shared" si="6"/>
        <v>02Petite et moyenne hydraulique</v>
      </c>
    </row>
    <row r="391" spans="3:7" ht="15.75">
      <c r="C391" s="476" t="s">
        <v>2104</v>
      </c>
      <c r="D391" s="476"/>
      <c r="E391" s="477" t="s">
        <v>2105</v>
      </c>
      <c r="G391" s="477" t="str">
        <f t="shared" si="6"/>
        <v>096Assainissement et protection du milieu naturel</v>
      </c>
    </row>
    <row r="392" spans="3:7" ht="15.75">
      <c r="C392" s="478" t="s">
        <v>1582</v>
      </c>
      <c r="D392" s="478"/>
      <c r="E392" s="479" t="s">
        <v>2106</v>
      </c>
      <c r="G392" s="479" t="str">
        <f t="shared" si="6"/>
        <v>01Réseaux d'assainissement et Systeme d'épuration</v>
      </c>
    </row>
    <row r="393" spans="3:7" ht="15.75">
      <c r="C393" s="478" t="s">
        <v>1588</v>
      </c>
      <c r="D393" s="478"/>
      <c r="E393" s="479" t="s">
        <v>2107</v>
      </c>
      <c r="G393" s="479" t="str">
        <f t="shared" si="6"/>
        <v>02Protection des villes contre les inondations</v>
      </c>
    </row>
    <row r="394" spans="3:7" ht="15.75">
      <c r="C394" s="476" t="s">
        <v>2108</v>
      </c>
      <c r="D394" s="476"/>
      <c r="E394" s="477" t="s">
        <v>1729</v>
      </c>
      <c r="G394" s="477" t="str">
        <f t="shared" si="6"/>
        <v>143Administration générale</v>
      </c>
    </row>
    <row r="395" spans="3:7" ht="15.75">
      <c r="C395" s="478" t="s">
        <v>1582</v>
      </c>
      <c r="D395" s="478"/>
      <c r="E395" s="479" t="s">
        <v>1736</v>
      </c>
      <c r="G395" s="479" t="str">
        <f t="shared" si="6"/>
        <v>01Gestion du ministère</v>
      </c>
    </row>
    <row r="396" spans="3:7" ht="15.75">
      <c r="C396" s="478" t="s">
        <v>1588</v>
      </c>
      <c r="D396" s="478"/>
      <c r="E396" s="479" t="s">
        <v>1722</v>
      </c>
      <c r="G396" s="479" t="str">
        <f t="shared" si="6"/>
        <v>02Soutien administratif</v>
      </c>
    </row>
    <row r="397" spans="3:7" ht="15.75">
      <c r="C397" s="474" t="s">
        <v>1887</v>
      </c>
      <c r="D397" s="474"/>
      <c r="E397" s="475" t="s">
        <v>2109</v>
      </c>
      <c r="G397" s="475" t="str">
        <f t="shared" si="6"/>
        <v>052Jeunesse</v>
      </c>
    </row>
    <row r="398" spans="3:7" ht="15.75">
      <c r="C398" s="476" t="s">
        <v>2110</v>
      </c>
      <c r="D398" s="476"/>
      <c r="E398" s="477" t="s">
        <v>2109</v>
      </c>
      <c r="G398" s="477" t="str">
        <f t="shared" si="6"/>
        <v>059Jeunesse</v>
      </c>
    </row>
    <row r="399" spans="3:7" ht="15.75">
      <c r="C399" s="478" t="s">
        <v>1582</v>
      </c>
      <c r="D399" s="478"/>
      <c r="E399" s="479" t="s">
        <v>2111</v>
      </c>
      <c r="G399" s="479" t="str">
        <f t="shared" si="6"/>
        <v>01Promotion de l'animation socio-educative</v>
      </c>
    </row>
    <row r="400" spans="3:7" ht="15.75">
      <c r="C400" s="478" t="s">
        <v>1588</v>
      </c>
      <c r="D400" s="478"/>
      <c r="E400" s="479" t="s">
        <v>2112</v>
      </c>
      <c r="G400" s="479" t="str">
        <f t="shared" si="6"/>
        <v>02Partenariat et établissements de jeunes</v>
      </c>
    </row>
    <row r="401" spans="3:7" ht="15.75">
      <c r="C401" s="478" t="s">
        <v>1594</v>
      </c>
      <c r="D401" s="478"/>
      <c r="E401" s="479" t="s">
        <v>2113</v>
      </c>
      <c r="G401" s="479" t="str">
        <f t="shared" si="6"/>
        <v>03Tourisme et loisirs de jeunes</v>
      </c>
    </row>
    <row r="402" spans="3:7" ht="15.75">
      <c r="C402" s="476" t="s">
        <v>2114</v>
      </c>
      <c r="D402" s="476"/>
      <c r="E402" s="477" t="s">
        <v>1710</v>
      </c>
      <c r="G402" s="477" t="str">
        <f t="shared" si="6"/>
        <v>144Administration Générale</v>
      </c>
    </row>
    <row r="403" spans="3:7" ht="15.75">
      <c r="C403" s="478" t="s">
        <v>1582</v>
      </c>
      <c r="D403" s="478"/>
      <c r="E403" s="479" t="s">
        <v>1914</v>
      </c>
      <c r="G403" s="479" t="str">
        <f t="shared" si="6"/>
        <v>01Gestion du Ministere</v>
      </c>
    </row>
    <row r="404" spans="3:7" ht="15.75">
      <c r="C404" s="478" t="s">
        <v>1588</v>
      </c>
      <c r="D404" s="478"/>
      <c r="E404" s="479" t="s">
        <v>1722</v>
      </c>
      <c r="G404" s="479" t="str">
        <f t="shared" si="6"/>
        <v>02Soutien administratif</v>
      </c>
    </row>
    <row r="405" spans="3:7" ht="15.75">
      <c r="C405" s="474" t="s">
        <v>1889</v>
      </c>
      <c r="D405" s="474"/>
      <c r="E405" s="475" t="s">
        <v>2115</v>
      </c>
      <c r="G405" s="475" t="str">
        <f t="shared" si="6"/>
        <v>053Commerce Extérieur et Promotion des Exportations</v>
      </c>
    </row>
    <row r="406" spans="3:7" ht="15.75">
      <c r="C406" s="476" t="s">
        <v>2116</v>
      </c>
      <c r="D406" s="476"/>
      <c r="E406" s="477" t="s">
        <v>2117</v>
      </c>
      <c r="G406" s="477" t="str">
        <f t="shared" si="6"/>
        <v>086Encadrement des Echanges Commerciaux et Promotion des Exportations</v>
      </c>
    </row>
    <row r="407" spans="3:7" ht="15.75">
      <c r="C407" s="478" t="s">
        <v>1582</v>
      </c>
      <c r="D407" s="478"/>
      <c r="E407" s="479" t="s">
        <v>2118</v>
      </c>
      <c r="G407" s="479" t="str">
        <f t="shared" si="6"/>
        <v>01Echanges Commerciaux</v>
      </c>
    </row>
    <row r="408" spans="3:7" ht="15.75">
      <c r="C408" s="478" t="s">
        <v>1588</v>
      </c>
      <c r="D408" s="478"/>
      <c r="E408" s="479" t="s">
        <v>2119</v>
      </c>
      <c r="G408" s="479" t="str">
        <f t="shared" si="6"/>
        <v>02Promotion des Exportations hors Hydrocarbures</v>
      </c>
    </row>
    <row r="409" spans="3:7" ht="15.75">
      <c r="C409" s="476" t="s">
        <v>2120</v>
      </c>
      <c r="D409" s="476"/>
      <c r="E409" s="477" t="s">
        <v>1710</v>
      </c>
      <c r="G409" s="477" t="str">
        <f t="shared" si="6"/>
        <v>145Administration Générale</v>
      </c>
    </row>
    <row r="410" spans="3:7" ht="15.75">
      <c r="C410" s="478" t="s">
        <v>1582</v>
      </c>
      <c r="D410" s="478"/>
      <c r="E410" s="479" t="s">
        <v>1810</v>
      </c>
      <c r="G410" s="479" t="str">
        <f t="shared" si="6"/>
        <v>01Gestion du Ministère</v>
      </c>
    </row>
    <row r="411" spans="3:7" ht="15.75">
      <c r="C411" s="478" t="s">
        <v>1588</v>
      </c>
      <c r="D411" s="478"/>
      <c r="E411" s="479" t="s">
        <v>1712</v>
      </c>
      <c r="G411" s="479" t="str">
        <f t="shared" si="6"/>
        <v>02Soutien Administratif</v>
      </c>
    </row>
    <row r="412" spans="3:7" ht="15.75">
      <c r="C412" s="473"/>
      <c r="D412" s="473"/>
      <c r="E412" s="480" t="s">
        <v>2121</v>
      </c>
      <c r="G412" s="480" t="str">
        <f t="shared" si="6"/>
        <v>S/Total Portefeuilles de Programmes 'Ministères'</v>
      </c>
    </row>
    <row r="413" spans="3:7" ht="15.75">
      <c r="C413" s="474" t="s">
        <v>1509</v>
      </c>
      <c r="D413" s="474"/>
      <c r="E413" s="475" t="s">
        <v>2122</v>
      </c>
      <c r="G413" s="475" t="str">
        <f t="shared" si="6"/>
        <v>500Assemblée  Populaire  Nationale</v>
      </c>
    </row>
    <row r="414" spans="3:7" ht="15.75">
      <c r="C414" s="476" t="s">
        <v>2123</v>
      </c>
      <c r="D414" s="476"/>
      <c r="E414" s="477" t="s">
        <v>2124</v>
      </c>
      <c r="G414" s="477" t="str">
        <f t="shared" si="6"/>
        <v>125Législation et contrôle de l'Action du Gouvernement.</v>
      </c>
    </row>
    <row r="415" spans="3:7" ht="15.75">
      <c r="C415" s="478" t="s">
        <v>1725</v>
      </c>
      <c r="D415" s="478"/>
      <c r="E415" s="479" t="s">
        <v>2124</v>
      </c>
      <c r="G415" s="479" t="str">
        <f t="shared" si="6"/>
        <v>00Législation et contrôle de l'Action du Gouvernement.</v>
      </c>
    </row>
    <row r="416" spans="3:7" ht="15.75">
      <c r="C416" s="474" t="s">
        <v>2125</v>
      </c>
      <c r="D416" s="474"/>
      <c r="E416" s="475" t="s">
        <v>2126</v>
      </c>
      <c r="G416" s="475" t="str">
        <f t="shared" si="6"/>
        <v>501Conseil de la Nation</v>
      </c>
    </row>
    <row r="417" spans="3:7" ht="15.75">
      <c r="C417" s="476" t="s">
        <v>2127</v>
      </c>
      <c r="D417" s="476"/>
      <c r="E417" s="477" t="s">
        <v>2124</v>
      </c>
      <c r="G417" s="477" t="str">
        <f t="shared" si="6"/>
        <v>126Législation et contrôle de l'Action du Gouvernement.</v>
      </c>
    </row>
    <row r="418" spans="3:7" ht="15.75">
      <c r="C418" s="478" t="s">
        <v>1725</v>
      </c>
      <c r="D418" s="478"/>
      <c r="E418" s="479" t="s">
        <v>2124</v>
      </c>
      <c r="G418" s="479" t="str">
        <f t="shared" si="6"/>
        <v>00Législation et contrôle de l'Action du Gouvernement.</v>
      </c>
    </row>
    <row r="419" spans="3:7" ht="15.75">
      <c r="C419" s="474" t="s">
        <v>2128</v>
      </c>
      <c r="D419" s="474"/>
      <c r="E419" s="475" t="s">
        <v>2129</v>
      </c>
      <c r="G419" s="475" t="str">
        <f t="shared" si="6"/>
        <v>505Cour Constitutionnelle</v>
      </c>
    </row>
    <row r="420" spans="3:7" ht="15.75">
      <c r="C420" s="476" t="s">
        <v>2130</v>
      </c>
      <c r="D420" s="476"/>
      <c r="E420" s="477" t="s">
        <v>2129</v>
      </c>
      <c r="G420" s="477" t="str">
        <f t="shared" si="6"/>
        <v>130Cour Constitutionnelle</v>
      </c>
    </row>
    <row r="421" spans="3:7" ht="15.75">
      <c r="C421" s="478" t="s">
        <v>1725</v>
      </c>
      <c r="D421" s="478"/>
      <c r="E421" s="479" t="s">
        <v>2129</v>
      </c>
      <c r="G421" s="479" t="str">
        <f t="shared" si="6"/>
        <v>00Cour Constitutionnelle</v>
      </c>
    </row>
    <row r="422" spans="3:7" ht="15.75">
      <c r="C422" s="473"/>
      <c r="D422" s="473"/>
      <c r="E422" s="480" t="s">
        <v>2131</v>
      </c>
      <c r="G422" s="480" t="str">
        <f t="shared" si="6"/>
        <v>S/Total Portefeuilles de Dotations</v>
      </c>
    </row>
    <row r="423" spans="3:7" ht="15.75">
      <c r="C423" s="474" t="s">
        <v>2132</v>
      </c>
      <c r="D423" s="474"/>
      <c r="E423" s="475" t="s">
        <v>2133</v>
      </c>
      <c r="G423" s="475" t="str">
        <f t="shared" si="6"/>
        <v>502Cour Suprême</v>
      </c>
    </row>
    <row r="424" spans="3:7" ht="15.75">
      <c r="C424" s="476" t="s">
        <v>2134</v>
      </c>
      <c r="D424" s="476"/>
      <c r="E424" s="477" t="s">
        <v>2135</v>
      </c>
      <c r="G424" s="477" t="str">
        <f t="shared" si="6"/>
        <v>127Contrôle et évaluation des décisions judiciaires et l'unification de la jurisprudence</v>
      </c>
    </row>
    <row r="425" spans="3:7" ht="15.75">
      <c r="C425" s="478" t="s">
        <v>1582</v>
      </c>
      <c r="D425" s="478"/>
      <c r="E425" s="479" t="s">
        <v>1770</v>
      </c>
      <c r="G425" s="479" t="str">
        <f t="shared" si="6"/>
        <v>01Activité judiciaire</v>
      </c>
    </row>
    <row r="426" spans="3:7" ht="15.75">
      <c r="C426" s="474" t="s">
        <v>2136</v>
      </c>
      <c r="D426" s="474"/>
      <c r="E426" s="475" t="s">
        <v>2137</v>
      </c>
      <c r="G426" s="475" t="str">
        <f t="shared" si="6"/>
        <v>503Conseil d'Etat</v>
      </c>
    </row>
    <row r="427" spans="3:7" ht="15.75">
      <c r="C427" s="476" t="s">
        <v>2138</v>
      </c>
      <c r="D427" s="476"/>
      <c r="E427" s="477" t="s">
        <v>2137</v>
      </c>
      <c r="G427" s="477" t="str">
        <f t="shared" si="6"/>
        <v>128Conseil d'Etat</v>
      </c>
    </row>
    <row r="428" spans="3:7" ht="15.75">
      <c r="C428" s="478" t="s">
        <v>1582</v>
      </c>
      <c r="D428" s="478"/>
      <c r="E428" s="479" t="s">
        <v>2139</v>
      </c>
      <c r="G428" s="479" t="str">
        <f t="shared" si="6"/>
        <v>01Régulation de l'activité des juridictions administratives et compétences consultatives</v>
      </c>
    </row>
    <row r="429" spans="3:7" ht="15.75">
      <c r="C429" s="478" t="s">
        <v>1588</v>
      </c>
      <c r="D429" s="478"/>
      <c r="E429" s="479" t="s">
        <v>1729</v>
      </c>
      <c r="G429" s="479" t="str">
        <f t="shared" si="6"/>
        <v>02Administration générale</v>
      </c>
    </row>
    <row r="430" spans="3:7" ht="15.75">
      <c r="C430" s="474" t="s">
        <v>2140</v>
      </c>
      <c r="D430" s="474"/>
      <c r="E430" s="475" t="s">
        <v>2141</v>
      </c>
      <c r="G430" s="475" t="str">
        <f t="shared" si="6"/>
        <v>504Conseil Supérieur de la Magistrature</v>
      </c>
    </row>
    <row r="431" spans="3:7" ht="15.75">
      <c r="C431" s="476" t="s">
        <v>2142</v>
      </c>
      <c r="D431" s="476"/>
      <c r="E431" s="477" t="s">
        <v>2143</v>
      </c>
      <c r="G431" s="477" t="str">
        <f t="shared" si="6"/>
        <v>129Indépendance de la justice</v>
      </c>
    </row>
    <row r="432" spans="3:7" ht="15.75">
      <c r="C432" s="478" t="s">
        <v>1582</v>
      </c>
      <c r="D432" s="478"/>
      <c r="E432" s="479" t="s">
        <v>2144</v>
      </c>
      <c r="G432" s="479" t="str">
        <f t="shared" si="6"/>
        <v>01Gestion des sessions du Conseil</v>
      </c>
    </row>
    <row r="433" spans="3:7" ht="15.75">
      <c r="C433" s="478" t="s">
        <v>1588</v>
      </c>
      <c r="D433" s="478"/>
      <c r="E433" s="479" t="s">
        <v>1729</v>
      </c>
      <c r="G433" s="479" t="str">
        <f t="shared" si="6"/>
        <v>02Administration générale</v>
      </c>
    </row>
    <row r="434" spans="3:7" ht="15.75">
      <c r="C434" s="474" t="s">
        <v>2145</v>
      </c>
      <c r="D434" s="474"/>
      <c r="E434" s="475" t="s">
        <v>2146</v>
      </c>
      <c r="G434" s="475" t="str">
        <f t="shared" si="6"/>
        <v>506Cour des Comptes</v>
      </c>
    </row>
    <row r="435" spans="3:7" ht="15.75">
      <c r="C435" s="476" t="s">
        <v>2147</v>
      </c>
      <c r="D435" s="476"/>
      <c r="E435" s="477" t="s">
        <v>2148</v>
      </c>
      <c r="G435" s="477" t="str">
        <f t="shared" si="6"/>
        <v>131Contrôle du patrimoine et des fonds publics</v>
      </c>
    </row>
    <row r="436" spans="3:7" ht="15.75">
      <c r="C436" s="478" t="s">
        <v>1582</v>
      </c>
      <c r="D436" s="478"/>
      <c r="E436" s="479" t="s">
        <v>2149</v>
      </c>
      <c r="G436" s="479" t="str">
        <f t="shared" si="6"/>
        <v>01Vérification et jugement des comptes de gestion.</v>
      </c>
    </row>
    <row r="437" spans="3:7" ht="15.75">
      <c r="C437" s="478" t="s">
        <v>1588</v>
      </c>
      <c r="D437" s="478"/>
      <c r="E437" s="479" t="s">
        <v>2150</v>
      </c>
      <c r="G437" s="479" t="str">
        <f t="shared" si="6"/>
        <v>02Contrôle de la qualité de gestion, de l’exécution de la loi de Finances et l’évaluation des programmes publics</v>
      </c>
    </row>
    <row r="438" spans="3:7" ht="15.75">
      <c r="C438" s="478" t="s">
        <v>1594</v>
      </c>
      <c r="D438" s="478"/>
      <c r="E438" s="479" t="s">
        <v>2151</v>
      </c>
      <c r="G438" s="479" t="str">
        <f t="shared" si="6"/>
        <v>03Administration et  générale</v>
      </c>
    </row>
    <row r="439" spans="3:7" ht="15.75">
      <c r="C439" s="474" t="s">
        <v>2152</v>
      </c>
      <c r="D439" s="474"/>
      <c r="E439" s="475" t="s">
        <v>2153</v>
      </c>
      <c r="G439" s="475" t="str">
        <f t="shared" si="6"/>
        <v>507Haute Autorité de Transparence, de Prévention et de Lutte Contre la Corruption</v>
      </c>
    </row>
    <row r="440" spans="3:7" ht="15.75">
      <c r="C440" s="476" t="s">
        <v>2154</v>
      </c>
      <c r="D440" s="476"/>
      <c r="E440" s="477" t="s">
        <v>2155</v>
      </c>
      <c r="G440" s="477" t="str">
        <f t="shared" si="6"/>
        <v>132Prévention et lutte contre la corruption</v>
      </c>
    </row>
    <row r="441" spans="3:7" ht="15.75">
      <c r="C441" s="478" t="s">
        <v>1588</v>
      </c>
      <c r="D441" s="478"/>
      <c r="E441" s="479" t="s">
        <v>1729</v>
      </c>
      <c r="G441" s="479" t="str">
        <f t="shared" si="6"/>
        <v>02Administration générale</v>
      </c>
    </row>
    <row r="442" spans="3:7" ht="15.75">
      <c r="C442" s="478" t="s">
        <v>1582</v>
      </c>
      <c r="D442" s="478"/>
      <c r="E442" s="479" t="s">
        <v>2156</v>
      </c>
      <c r="G442" s="479" t="str">
        <f t="shared" si="6"/>
        <v>01Formation, sensibilisation, prévention et lutte contre la corruption</v>
      </c>
    </row>
    <row r="443" spans="3:7" ht="15.75">
      <c r="C443" s="474" t="s">
        <v>2157</v>
      </c>
      <c r="D443" s="474"/>
      <c r="E443" s="475" t="s">
        <v>2158</v>
      </c>
      <c r="G443" s="475" t="str">
        <f t="shared" si="6"/>
        <v>508Autorité Nationale Indépendante des Elections</v>
      </c>
    </row>
    <row r="444" spans="3:7" ht="15.75">
      <c r="C444" s="476" t="s">
        <v>2159</v>
      </c>
      <c r="D444" s="476"/>
      <c r="E444" s="477" t="s">
        <v>2160</v>
      </c>
      <c r="G444" s="477" t="str">
        <f t="shared" si="6"/>
        <v>133Préparation, organisation, gestion et supervision de l'ensemble des opérations éléctorales et référendaires</v>
      </c>
    </row>
    <row r="445" spans="3:7" ht="15.75">
      <c r="C445" s="478" t="s">
        <v>1582</v>
      </c>
      <c r="D445" s="478"/>
      <c r="E445" s="479" t="s">
        <v>2161</v>
      </c>
      <c r="G445" s="479" t="str">
        <f t="shared" si="6"/>
        <v>01Préparation de l'ensemble des opérations éléctorales et référendaires</v>
      </c>
    </row>
    <row r="446" spans="3:7" ht="15.75">
      <c r="C446" s="478" t="s">
        <v>1588</v>
      </c>
      <c r="D446" s="478"/>
      <c r="E446" s="479" t="s">
        <v>2162</v>
      </c>
      <c r="G446" s="479" t="str">
        <f t="shared" si="6"/>
        <v>02Organisation, gestion et supervision de l'ensemble des opérations éléctorales et référendaires</v>
      </c>
    </row>
    <row r="447" spans="3:7" ht="15.75">
      <c r="C447" s="478" t="s">
        <v>1594</v>
      </c>
      <c r="D447" s="478"/>
      <c r="E447" s="479" t="s">
        <v>2163</v>
      </c>
      <c r="G447" s="479" t="str">
        <f t="shared" si="6"/>
        <v>03Révision ordinaire des listes électorales</v>
      </c>
    </row>
    <row r="448" spans="3:7" ht="15.75">
      <c r="C448" s="478" t="s">
        <v>1599</v>
      </c>
      <c r="D448" s="478"/>
      <c r="E448" s="479" t="s">
        <v>2151</v>
      </c>
      <c r="G448" s="479" t="str">
        <f t="shared" si="6"/>
        <v>04Administration et  générale</v>
      </c>
    </row>
    <row r="449" spans="3:7" ht="15.75">
      <c r="C449" s="474" t="s">
        <v>2164</v>
      </c>
      <c r="D449" s="474"/>
      <c r="E449" s="475" t="s">
        <v>2165</v>
      </c>
      <c r="G449" s="475" t="str">
        <f t="shared" si="6"/>
        <v>509Conseil National Economique, Social et Environnemental</v>
      </c>
    </row>
    <row r="450" spans="3:7" ht="15.75">
      <c r="C450" s="476" t="s">
        <v>2166</v>
      </c>
      <c r="D450" s="476"/>
      <c r="E450" s="477" t="s">
        <v>2167</v>
      </c>
      <c r="G450" s="477" t="str">
        <f t="shared" si="6"/>
        <v>134Dialogue ,  concertation et évaluation dans le domaine Economique, Social et Environnemental</v>
      </c>
    </row>
    <row r="451" spans="3:7" ht="15.75">
      <c r="C451" s="478" t="s">
        <v>1582</v>
      </c>
      <c r="D451" s="478"/>
      <c r="E451" s="479" t="s">
        <v>2168</v>
      </c>
      <c r="G451" s="479" t="str">
        <f t="shared" si="6"/>
        <v>01Avis , recommandations et   élaboration des rapports et des études</v>
      </c>
    </row>
    <row r="452" spans="3:7" ht="15.75">
      <c r="C452" s="478" t="s">
        <v>1588</v>
      </c>
      <c r="D452" s="478"/>
      <c r="E452" s="479" t="s">
        <v>1729</v>
      </c>
      <c r="G452" s="479" t="str">
        <f t="shared" si="6"/>
        <v>02Administration générale</v>
      </c>
    </row>
    <row r="453" spans="3:7" ht="15.75">
      <c r="C453" s="474" t="s">
        <v>2169</v>
      </c>
      <c r="D453" s="474"/>
      <c r="E453" s="475" t="s">
        <v>2170</v>
      </c>
      <c r="G453" s="475" t="str">
        <f t="shared" ref="G453:G481" si="7">CONCATENATE(C453,D453,E453)</f>
        <v>510Haut Conseil Islamique</v>
      </c>
    </row>
    <row r="454" spans="3:7" ht="15.75">
      <c r="C454" s="476" t="s">
        <v>2171</v>
      </c>
      <c r="D454" s="476"/>
      <c r="E454" s="477" t="s">
        <v>2172</v>
      </c>
      <c r="G454" s="477" t="str">
        <f t="shared" si="7"/>
        <v>135Promotion des prescriptions religieuses islamiques</v>
      </c>
    </row>
    <row r="455" spans="3:7" ht="15.75">
      <c r="C455" s="478" t="s">
        <v>1582</v>
      </c>
      <c r="D455" s="478"/>
      <c r="E455" s="479" t="s">
        <v>2173</v>
      </c>
      <c r="G455" s="479" t="str">
        <f t="shared" si="7"/>
        <v>01Encouragement et  promotion de l'ijtihad</v>
      </c>
    </row>
    <row r="456" spans="3:7" ht="15.75">
      <c r="C456" s="478" t="s">
        <v>1588</v>
      </c>
      <c r="D456" s="478"/>
      <c r="E456" s="479" t="s">
        <v>2151</v>
      </c>
      <c r="G456" s="479" t="str">
        <f t="shared" si="7"/>
        <v>02Administration et  générale</v>
      </c>
    </row>
    <row r="457" spans="3:7" ht="15.75">
      <c r="C457" s="474" t="s">
        <v>2174</v>
      </c>
      <c r="D457" s="474"/>
      <c r="E457" s="475" t="s">
        <v>2175</v>
      </c>
      <c r="G457" s="475" t="str">
        <f t="shared" si="7"/>
        <v>511Haut Conseil de la Langue Arabe</v>
      </c>
    </row>
    <row r="458" spans="3:7" ht="15.75">
      <c r="C458" s="476" t="s">
        <v>2176</v>
      </c>
      <c r="D458" s="476"/>
      <c r="E458" s="477" t="s">
        <v>2177</v>
      </c>
      <c r="G458" s="477" t="str">
        <f t="shared" si="7"/>
        <v>136Promotion et généralisation de la langue arabe</v>
      </c>
    </row>
    <row r="459" spans="3:7" ht="15.75">
      <c r="C459" s="478" t="s">
        <v>1582</v>
      </c>
      <c r="D459" s="478"/>
      <c r="E459" s="479" t="s">
        <v>2178</v>
      </c>
      <c r="G459" s="479" t="str">
        <f t="shared" si="7"/>
        <v>01Activités du Haut Conseil de la Langue Arabe</v>
      </c>
    </row>
    <row r="460" spans="3:7" ht="15.75">
      <c r="C460" s="478" t="s">
        <v>1588</v>
      </c>
      <c r="D460" s="478"/>
      <c r="E460" s="479" t="s">
        <v>1729</v>
      </c>
      <c r="G460" s="479" t="str">
        <f t="shared" si="7"/>
        <v>02Administration générale</v>
      </c>
    </row>
    <row r="461" spans="3:7" ht="15.75">
      <c r="C461" s="474" t="s">
        <v>2179</v>
      </c>
      <c r="D461" s="474"/>
      <c r="E461" s="475" t="s">
        <v>2180</v>
      </c>
      <c r="G461" s="475" t="str">
        <f t="shared" si="7"/>
        <v>512Conseil National des Droits de l'Homme</v>
      </c>
    </row>
    <row r="462" spans="3:7" ht="15.75">
      <c r="C462" s="476" t="s">
        <v>2181</v>
      </c>
      <c r="D462" s="476"/>
      <c r="E462" s="477" t="s">
        <v>2182</v>
      </c>
      <c r="G462" s="477" t="str">
        <f t="shared" si="7"/>
        <v>137Droits de l'Homme</v>
      </c>
    </row>
    <row r="463" spans="3:7" ht="15.75">
      <c r="C463" s="478" t="s">
        <v>1582</v>
      </c>
      <c r="D463" s="478"/>
      <c r="E463" s="479" t="s">
        <v>2183</v>
      </c>
      <c r="G463" s="479" t="str">
        <f t="shared" si="7"/>
        <v>01Promotion et protection des droits de l’homme</v>
      </c>
    </row>
    <row r="464" spans="3:7" ht="15.75">
      <c r="C464" s="478" t="s">
        <v>1588</v>
      </c>
      <c r="D464" s="478"/>
      <c r="E464" s="479" t="s">
        <v>1729</v>
      </c>
      <c r="G464" s="479" t="str">
        <f t="shared" si="7"/>
        <v>02Administration générale</v>
      </c>
    </row>
    <row r="465" spans="3:7" ht="15.75">
      <c r="C465" s="474" t="s">
        <v>2184</v>
      </c>
      <c r="D465" s="474"/>
      <c r="E465" s="475" t="s">
        <v>2185</v>
      </c>
      <c r="G465" s="475" t="str">
        <f t="shared" si="7"/>
        <v>513Académie Algérienne des Sciences et des Technologies</v>
      </c>
    </row>
    <row r="466" spans="3:7" ht="15.75">
      <c r="C466" s="476" t="s">
        <v>2186</v>
      </c>
      <c r="D466" s="476"/>
      <c r="E466" s="477" t="s">
        <v>2187</v>
      </c>
      <c r="G466" s="477" t="str">
        <f t="shared" si="7"/>
        <v>138Promouvoir le développement national durable par les sciences et les technologies</v>
      </c>
    </row>
    <row r="467" spans="3:7" ht="15.75">
      <c r="C467" s="478" t="s">
        <v>1582</v>
      </c>
      <c r="D467" s="478"/>
      <c r="E467" s="479" t="s">
        <v>2188</v>
      </c>
      <c r="G467" s="479" t="str">
        <f t="shared" si="7"/>
        <v>01La consultation et l'expertise dans le domaine des sciences et des technologies</v>
      </c>
    </row>
    <row r="468" spans="3:7" ht="15.75">
      <c r="C468" s="478" t="s">
        <v>1588</v>
      </c>
      <c r="D468" s="478"/>
      <c r="E468" s="479" t="s">
        <v>1729</v>
      </c>
      <c r="G468" s="479" t="str">
        <f t="shared" si="7"/>
        <v>02Administration générale</v>
      </c>
    </row>
    <row r="469" spans="3:7" ht="15.75">
      <c r="C469" s="474" t="s">
        <v>2189</v>
      </c>
      <c r="D469" s="474"/>
      <c r="E469" s="475" t="s">
        <v>2190</v>
      </c>
      <c r="G469" s="475" t="str">
        <f t="shared" si="7"/>
        <v>514Conseil National de la Recherche Scientifique et des Technologies</v>
      </c>
    </row>
    <row r="470" spans="3:7" ht="15.75">
      <c r="C470" s="476" t="s">
        <v>2191</v>
      </c>
      <c r="D470" s="476"/>
      <c r="E470" s="477" t="s">
        <v>2192</v>
      </c>
      <c r="G470" s="477" t="str">
        <f t="shared" si="7"/>
        <v>139Développement de la recherche scientifique et technologique</v>
      </c>
    </row>
    <row r="471" spans="3:7" ht="15.75">
      <c r="C471" s="478" t="s">
        <v>1582</v>
      </c>
      <c r="D471" s="478"/>
      <c r="E471" s="479" t="s">
        <v>2193</v>
      </c>
      <c r="G471" s="479" t="str">
        <f t="shared" si="7"/>
        <v>01Activité du Conseil</v>
      </c>
    </row>
    <row r="472" spans="3:7" ht="15.75">
      <c r="C472" s="478" t="s">
        <v>1588</v>
      </c>
      <c r="D472" s="478"/>
      <c r="E472" s="479" t="s">
        <v>1729</v>
      </c>
      <c r="G472" s="479" t="str">
        <f t="shared" si="7"/>
        <v>02Administration générale</v>
      </c>
    </row>
    <row r="473" spans="3:7" ht="15.75">
      <c r="C473" s="474" t="s">
        <v>2194</v>
      </c>
      <c r="D473" s="474"/>
      <c r="E473" s="475" t="s">
        <v>2195</v>
      </c>
      <c r="G473" s="475" t="str">
        <f t="shared" si="7"/>
        <v>515Observatoire National de la Société Civile</v>
      </c>
    </row>
    <row r="474" spans="3:7" ht="15.75">
      <c r="C474" s="476" t="s">
        <v>2196</v>
      </c>
      <c r="D474" s="476"/>
      <c r="E474" s="477" t="s">
        <v>2197</v>
      </c>
      <c r="G474" s="477" t="str">
        <f t="shared" si="7"/>
        <v>140Promotion de la société civile.</v>
      </c>
    </row>
    <row r="475" spans="3:7" ht="15.75">
      <c r="C475" s="478" t="s">
        <v>1582</v>
      </c>
      <c r="D475" s="478"/>
      <c r="E475" s="479" t="s">
        <v>2198</v>
      </c>
      <c r="G475" s="479" t="str">
        <f t="shared" si="7"/>
        <v>01Promotion de l'Action de la société civile</v>
      </c>
    </row>
    <row r="476" spans="3:7" ht="15.75">
      <c r="C476" s="478" t="s">
        <v>1588</v>
      </c>
      <c r="D476" s="478"/>
      <c r="E476" s="479" t="s">
        <v>2151</v>
      </c>
      <c r="G476" s="479" t="str">
        <f t="shared" si="7"/>
        <v>02Administration et  générale</v>
      </c>
    </row>
    <row r="477" spans="3:7" ht="15.75">
      <c r="C477" s="474" t="s">
        <v>2199</v>
      </c>
      <c r="D477" s="474"/>
      <c r="E477" s="475" t="s">
        <v>2200</v>
      </c>
      <c r="G477" s="475" t="str">
        <f t="shared" si="7"/>
        <v>516Conseil Superieur de la Jeunesse</v>
      </c>
    </row>
    <row r="478" spans="3:7" ht="15.75">
      <c r="C478" s="476" t="s">
        <v>2201</v>
      </c>
      <c r="D478" s="476"/>
      <c r="E478" s="477" t="s">
        <v>2202</v>
      </c>
      <c r="G478" s="477" t="str">
        <f t="shared" si="7"/>
        <v>141Promotion  de la jeunesse</v>
      </c>
    </row>
    <row r="479" spans="3:7" ht="15.75">
      <c r="C479" s="478" t="s">
        <v>1582</v>
      </c>
      <c r="D479" s="478"/>
      <c r="E479" s="479" t="s">
        <v>2203</v>
      </c>
      <c r="G479" s="479" t="str">
        <f t="shared" si="7"/>
        <v>01Activités du Conseil</v>
      </c>
    </row>
    <row r="480" spans="3:7" ht="15.75">
      <c r="C480" s="478" t="s">
        <v>1588</v>
      </c>
      <c r="D480" s="478"/>
      <c r="E480" s="479" t="s">
        <v>2151</v>
      </c>
      <c r="G480" s="479" t="str">
        <f t="shared" si="7"/>
        <v>02Administration et  générale</v>
      </c>
    </row>
    <row r="481" spans="3:7" ht="15.75">
      <c r="C481" s="473"/>
      <c r="D481" s="473"/>
      <c r="E481" s="480" t="s">
        <v>2204</v>
      </c>
      <c r="G481" s="480" t="str">
        <f t="shared" si="7"/>
        <v>S/Total Portefeuilles de Programmes 'Institutions'</v>
      </c>
    </row>
    <row r="482" spans="3:7" ht="15.75">
      <c r="C482" s="473"/>
      <c r="D482" s="473"/>
      <c r="E482" s="480" t="s">
        <v>2205</v>
      </c>
      <c r="G482" s="480"/>
    </row>
  </sheetData>
  <pageMargins left="0.7" right="0.7" top="0.75" bottom="0.75" header="0.3" footer="0.3"/>
  <pageSetup paperSize="9"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P79"/>
  <sheetViews>
    <sheetView zoomScale="70" zoomScaleNormal="70" workbookViewId="0">
      <pane xSplit="1" ySplit="3" topLeftCell="B52"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2" customWidth="1"/>
    <col min="2" max="2" width="35.42578125" style="23" bestFit="1" customWidth="1"/>
    <col min="3" max="3" width="35.42578125" style="2" customWidth="1"/>
    <col min="4" max="4" width="56.7109375" style="2" bestFit="1" customWidth="1"/>
    <col min="5" max="5" width="23.140625" style="2" customWidth="1"/>
    <col min="6" max="6" width="8.42578125" style="2" customWidth="1"/>
    <col min="7" max="7" width="10.42578125" style="2" customWidth="1"/>
    <col min="8" max="8" width="8" style="2" customWidth="1"/>
    <col min="9" max="9" width="11.42578125" style="2" customWidth="1"/>
    <col min="10" max="10" width="12.140625" style="2" customWidth="1"/>
    <col min="11" max="11" width="34.42578125" style="2" bestFit="1" customWidth="1"/>
    <col min="12" max="12" width="30.7109375" style="2" bestFit="1" customWidth="1"/>
    <col min="13" max="13" width="11.42578125" style="27" bestFit="1" customWidth="1"/>
    <col min="14" max="14" width="7.42578125" style="27" bestFit="1" customWidth="1"/>
    <col min="15" max="15" width="11.140625" style="2" bestFit="1" customWidth="1"/>
    <col min="16" max="16" width="50.140625" style="2" customWidth="1"/>
    <col min="17" max="16384" width="11.42578125" style="2"/>
  </cols>
  <sheetData>
    <row r="1" spans="1:16" ht="21">
      <c r="A1" s="862" t="s">
        <v>227</v>
      </c>
      <c r="B1" s="862"/>
      <c r="C1" s="862"/>
      <c r="D1" s="862"/>
      <c r="E1" s="862"/>
      <c r="F1" s="862"/>
      <c r="G1" s="862"/>
      <c r="H1" s="862"/>
      <c r="I1" s="862"/>
      <c r="J1" s="862"/>
      <c r="K1" s="862"/>
      <c r="L1" s="862"/>
      <c r="M1" s="862"/>
      <c r="N1" s="862"/>
      <c r="O1" s="862"/>
      <c r="P1" s="862"/>
    </row>
    <row r="2" spans="1:16">
      <c r="K2" s="2" t="s">
        <v>223</v>
      </c>
    </row>
    <row r="3" spans="1:16" ht="46.5">
      <c r="A3" s="31" t="s">
        <v>47</v>
      </c>
      <c r="B3" s="32" t="s">
        <v>0</v>
      </c>
      <c r="C3" s="31" t="s">
        <v>1</v>
      </c>
      <c r="D3" s="31" t="s">
        <v>44</v>
      </c>
      <c r="E3" s="31" t="s">
        <v>2</v>
      </c>
      <c r="F3" s="33" t="s">
        <v>3</v>
      </c>
      <c r="G3" s="33" t="s">
        <v>4</v>
      </c>
      <c r="H3" s="33" t="s">
        <v>5</v>
      </c>
      <c r="I3" s="33" t="s">
        <v>6</v>
      </c>
      <c r="J3" s="31" t="s">
        <v>224</v>
      </c>
      <c r="K3" s="31" t="s">
        <v>225</v>
      </c>
      <c r="L3" s="31" t="s">
        <v>226</v>
      </c>
      <c r="M3" s="34" t="s">
        <v>7</v>
      </c>
      <c r="N3" s="34" t="s">
        <v>8</v>
      </c>
      <c r="O3" s="31" t="s">
        <v>9</v>
      </c>
      <c r="P3" s="31" t="s">
        <v>10</v>
      </c>
    </row>
    <row r="4" spans="1:16" ht="38.25">
      <c r="A4" s="1" t="s">
        <v>46</v>
      </c>
      <c r="B4" s="10" t="s">
        <v>45</v>
      </c>
      <c r="C4" s="1" t="s">
        <v>11</v>
      </c>
      <c r="D4" s="11" t="s">
        <v>195</v>
      </c>
      <c r="E4" s="9" t="s">
        <v>12</v>
      </c>
      <c r="F4" s="12">
        <v>38717</v>
      </c>
      <c r="G4" s="13">
        <v>40422</v>
      </c>
      <c r="H4" s="14"/>
      <c r="I4" s="12"/>
      <c r="J4" s="15">
        <v>10789000</v>
      </c>
      <c r="K4" s="15">
        <v>10468489.869489999</v>
      </c>
      <c r="L4" s="15">
        <v>10270308.711719999</v>
      </c>
      <c r="M4" s="21">
        <v>0.95192406263045692</v>
      </c>
      <c r="N4" s="17">
        <v>1</v>
      </c>
      <c r="O4" s="18" t="s">
        <v>13</v>
      </c>
      <c r="P4" s="3" t="s">
        <v>14</v>
      </c>
    </row>
    <row r="5" spans="1:16" ht="25.5">
      <c r="A5" s="1" t="s">
        <v>46</v>
      </c>
      <c r="B5" s="19" t="s">
        <v>15</v>
      </c>
      <c r="C5" s="1" t="s">
        <v>16</v>
      </c>
      <c r="D5" s="11" t="s">
        <v>196</v>
      </c>
      <c r="E5" s="9" t="s">
        <v>17</v>
      </c>
      <c r="F5" s="12">
        <v>40727</v>
      </c>
      <c r="G5" s="13">
        <v>40993</v>
      </c>
      <c r="H5" s="9" t="s">
        <v>18</v>
      </c>
      <c r="I5" s="12" t="s">
        <v>19</v>
      </c>
      <c r="J5" s="15">
        <v>13400000</v>
      </c>
      <c r="K5" s="15">
        <v>13258054.142879998</v>
      </c>
      <c r="L5" s="15">
        <v>12588559.163829999</v>
      </c>
      <c r="M5" s="21">
        <v>0.93944471371865668</v>
      </c>
      <c r="N5" s="17">
        <v>0.99</v>
      </c>
      <c r="O5" s="18" t="s">
        <v>20</v>
      </c>
      <c r="P5" s="8" t="s">
        <v>21</v>
      </c>
    </row>
    <row r="6" spans="1:16" ht="25.5">
      <c r="A6" s="1" t="s">
        <v>46</v>
      </c>
      <c r="B6" s="10" t="s">
        <v>45</v>
      </c>
      <c r="C6" s="1" t="s">
        <v>11</v>
      </c>
      <c r="D6" s="11" t="s">
        <v>197</v>
      </c>
      <c r="E6" s="9" t="s">
        <v>22</v>
      </c>
      <c r="F6" s="12">
        <v>41841</v>
      </c>
      <c r="G6" s="13" t="s">
        <v>23</v>
      </c>
      <c r="H6" s="14"/>
      <c r="I6" s="12"/>
      <c r="J6" s="15">
        <v>15920000</v>
      </c>
      <c r="K6" s="15">
        <v>15903704.166100001</v>
      </c>
      <c r="L6" s="15">
        <v>14384685.092309998</v>
      </c>
      <c r="M6" s="21">
        <v>0.90356062137625615</v>
      </c>
      <c r="N6" s="17">
        <v>1</v>
      </c>
      <c r="O6" s="18" t="s">
        <v>13</v>
      </c>
      <c r="P6" s="3" t="s">
        <v>213</v>
      </c>
    </row>
    <row r="7" spans="1:16" ht="114.75">
      <c r="A7" s="1" t="s">
        <v>46</v>
      </c>
      <c r="B7" s="10" t="s">
        <v>24</v>
      </c>
      <c r="C7" s="20" t="s">
        <v>25</v>
      </c>
      <c r="D7" s="11" t="s">
        <v>198</v>
      </c>
      <c r="E7" s="21" t="s">
        <v>26</v>
      </c>
      <c r="F7" s="12">
        <v>39813</v>
      </c>
      <c r="G7" s="13">
        <v>39814</v>
      </c>
      <c r="H7" s="9"/>
      <c r="I7" s="15"/>
      <c r="J7" s="15">
        <v>16108000</v>
      </c>
      <c r="K7" s="15">
        <v>15142080.705219999</v>
      </c>
      <c r="L7" s="15">
        <v>10670180.696830001</v>
      </c>
      <c r="M7" s="21">
        <v>0.662414992353489</v>
      </c>
      <c r="N7" s="17">
        <v>0.56999999999999995</v>
      </c>
      <c r="O7" s="18" t="s">
        <v>20</v>
      </c>
      <c r="P7" s="8" t="s">
        <v>206</v>
      </c>
    </row>
    <row r="8" spans="1:16" ht="76.5">
      <c r="A8" s="1" t="s">
        <v>46</v>
      </c>
      <c r="B8" s="10" t="s">
        <v>27</v>
      </c>
      <c r="C8" s="1" t="s">
        <v>28</v>
      </c>
      <c r="D8" s="11" t="s">
        <v>199</v>
      </c>
      <c r="E8" s="16" t="s">
        <v>29</v>
      </c>
      <c r="F8" s="12">
        <v>37432</v>
      </c>
      <c r="G8" s="13">
        <v>40026</v>
      </c>
      <c r="H8" s="14"/>
      <c r="I8" s="12"/>
      <c r="J8" s="15">
        <v>16117420</v>
      </c>
      <c r="K8" s="15">
        <v>14444734.85826</v>
      </c>
      <c r="L8" s="15">
        <v>12355378.156100001</v>
      </c>
      <c r="M8" s="21">
        <v>0.76658535647144521</v>
      </c>
      <c r="N8" s="26">
        <v>0.44</v>
      </c>
      <c r="O8" s="18" t="s">
        <v>30</v>
      </c>
      <c r="P8" s="16" t="s">
        <v>207</v>
      </c>
    </row>
    <row r="9" spans="1:16" ht="38.25">
      <c r="A9" s="1" t="s">
        <v>46</v>
      </c>
      <c r="B9" s="10" t="s">
        <v>31</v>
      </c>
      <c r="C9" s="9" t="s">
        <v>32</v>
      </c>
      <c r="D9" s="11" t="s">
        <v>200</v>
      </c>
      <c r="E9" s="16" t="s">
        <v>33</v>
      </c>
      <c r="F9" s="12">
        <v>42803</v>
      </c>
      <c r="G9" s="13"/>
      <c r="H9" s="9"/>
      <c r="I9" s="12"/>
      <c r="J9" s="15">
        <v>17867591</v>
      </c>
      <c r="K9" s="15">
        <v>1922185.49905</v>
      </c>
      <c r="L9" s="15">
        <v>563080.16738999996</v>
      </c>
      <c r="M9" s="21">
        <v>3.1514050628873247E-2</v>
      </c>
      <c r="N9" s="17">
        <v>0.17</v>
      </c>
      <c r="O9" s="18" t="s">
        <v>20</v>
      </c>
      <c r="P9" s="16" t="s">
        <v>208</v>
      </c>
    </row>
    <row r="10" spans="1:16" ht="76.5">
      <c r="A10" s="1" t="s">
        <v>46</v>
      </c>
      <c r="B10" s="19" t="s">
        <v>15</v>
      </c>
      <c r="C10" s="1" t="s">
        <v>34</v>
      </c>
      <c r="D10" s="11" t="s">
        <v>201</v>
      </c>
      <c r="E10" s="9" t="s">
        <v>35</v>
      </c>
      <c r="F10" s="12">
        <v>41031</v>
      </c>
      <c r="G10" s="13">
        <v>41266</v>
      </c>
      <c r="H10" s="9" t="s">
        <v>36</v>
      </c>
      <c r="I10" s="12"/>
      <c r="J10" s="15">
        <v>24450000</v>
      </c>
      <c r="K10" s="15">
        <v>24282957.477630001</v>
      </c>
      <c r="L10" s="15">
        <v>23938306.589190003</v>
      </c>
      <c r="M10" s="21">
        <v>0.97907184413865045</v>
      </c>
      <c r="N10" s="17">
        <v>1</v>
      </c>
      <c r="O10" s="18" t="s">
        <v>13</v>
      </c>
      <c r="P10" s="3" t="s">
        <v>37</v>
      </c>
    </row>
    <row r="11" spans="1:16" ht="25.5">
      <c r="A11" s="1" t="s">
        <v>46</v>
      </c>
      <c r="B11" s="10" t="s">
        <v>45</v>
      </c>
      <c r="C11" s="1" t="s">
        <v>38</v>
      </c>
      <c r="D11" s="11" t="s">
        <v>202</v>
      </c>
      <c r="E11" s="9" t="s">
        <v>22</v>
      </c>
      <c r="F11" s="12">
        <v>41423</v>
      </c>
      <c r="G11" s="13"/>
      <c r="H11" s="14"/>
      <c r="I11" s="12"/>
      <c r="J11" s="15">
        <v>25411055</v>
      </c>
      <c r="K11" s="15">
        <v>25385758.7192</v>
      </c>
      <c r="L11" s="15">
        <v>21196181.722270001</v>
      </c>
      <c r="M11" s="21">
        <v>0.87162681739768</v>
      </c>
      <c r="N11" s="17">
        <v>1</v>
      </c>
      <c r="O11" s="18" t="s">
        <v>13</v>
      </c>
      <c r="P11" s="3" t="s">
        <v>209</v>
      </c>
    </row>
    <row r="12" spans="1:16" ht="63.75">
      <c r="A12" s="1" t="s">
        <v>46</v>
      </c>
      <c r="B12" s="10" t="s">
        <v>39</v>
      </c>
      <c r="C12" s="7" t="s">
        <v>40</v>
      </c>
      <c r="D12" s="11" t="s">
        <v>203</v>
      </c>
      <c r="E12" s="3" t="s">
        <v>210</v>
      </c>
      <c r="F12" s="12">
        <v>41064</v>
      </c>
      <c r="G12" s="13"/>
      <c r="H12" s="14" t="s">
        <v>41</v>
      </c>
      <c r="I12" s="12" t="s">
        <v>42</v>
      </c>
      <c r="J12" s="15">
        <v>48980888</v>
      </c>
      <c r="K12" s="15">
        <v>48561355.460129999</v>
      </c>
      <c r="L12" s="15">
        <v>46595777.233440004</v>
      </c>
      <c r="M12" s="21">
        <v>0.95130527714074931</v>
      </c>
      <c r="N12" s="17">
        <v>0.98</v>
      </c>
      <c r="O12" s="18" t="s">
        <v>20</v>
      </c>
      <c r="P12" s="8" t="s">
        <v>43</v>
      </c>
    </row>
    <row r="13" spans="1:16" ht="25.5">
      <c r="A13" s="1" t="s">
        <v>56</v>
      </c>
      <c r="B13" s="8" t="s">
        <v>15</v>
      </c>
      <c r="C13" s="4"/>
      <c r="D13" s="3" t="s">
        <v>48</v>
      </c>
      <c r="E13" s="4" t="s">
        <v>57</v>
      </c>
      <c r="F13" s="4"/>
      <c r="G13" s="4"/>
      <c r="H13" s="4"/>
      <c r="I13" s="4"/>
      <c r="J13" s="37">
        <v>3500000</v>
      </c>
      <c r="K13" s="37"/>
      <c r="L13" s="37"/>
      <c r="M13" s="22">
        <v>1</v>
      </c>
      <c r="N13" s="22">
        <v>1</v>
      </c>
      <c r="O13" s="4" t="s">
        <v>14</v>
      </c>
      <c r="P13" s="4" t="s">
        <v>14</v>
      </c>
    </row>
    <row r="14" spans="1:16" ht="25.5">
      <c r="A14" s="1" t="s">
        <v>56</v>
      </c>
      <c r="B14" s="8" t="s">
        <v>15</v>
      </c>
      <c r="C14" s="4"/>
      <c r="D14" s="3" t="s">
        <v>211</v>
      </c>
      <c r="E14" s="4" t="s">
        <v>58</v>
      </c>
      <c r="F14" s="4"/>
      <c r="G14" s="4"/>
      <c r="H14" s="4"/>
      <c r="I14" s="4"/>
      <c r="J14" s="37">
        <v>2250000</v>
      </c>
      <c r="K14" s="37"/>
      <c r="L14" s="37"/>
      <c r="M14" s="22">
        <v>0.35</v>
      </c>
      <c r="N14" s="22">
        <v>0.17</v>
      </c>
      <c r="O14" s="4" t="s">
        <v>67</v>
      </c>
      <c r="P14" s="4" t="s">
        <v>67</v>
      </c>
    </row>
    <row r="15" spans="1:16">
      <c r="A15" s="1" t="s">
        <v>56</v>
      </c>
      <c r="B15" s="8" t="s">
        <v>39</v>
      </c>
      <c r="C15" s="4"/>
      <c r="D15" s="866" t="s">
        <v>49</v>
      </c>
      <c r="E15" s="863" t="s">
        <v>59</v>
      </c>
      <c r="F15" s="4"/>
      <c r="G15" s="4"/>
      <c r="H15" s="4"/>
      <c r="I15" s="4"/>
      <c r="J15" s="865">
        <v>2550000</v>
      </c>
      <c r="K15" s="38"/>
      <c r="L15" s="38"/>
      <c r="M15" s="864">
        <v>0.98</v>
      </c>
      <c r="N15" s="864">
        <v>0.7</v>
      </c>
      <c r="O15" s="864" t="s">
        <v>212</v>
      </c>
      <c r="P15" s="864" t="s">
        <v>212</v>
      </c>
    </row>
    <row r="16" spans="1:16">
      <c r="A16" s="1" t="s">
        <v>56</v>
      </c>
      <c r="B16" s="8" t="s">
        <v>39</v>
      </c>
      <c r="C16" s="4"/>
      <c r="D16" s="866"/>
      <c r="E16" s="863"/>
      <c r="F16" s="4"/>
      <c r="G16" s="4"/>
      <c r="H16" s="4"/>
      <c r="I16" s="4"/>
      <c r="J16" s="865"/>
      <c r="K16" s="38"/>
      <c r="L16" s="38"/>
      <c r="M16" s="864"/>
      <c r="N16" s="864"/>
      <c r="O16" s="864"/>
      <c r="P16" s="864"/>
    </row>
    <row r="17" spans="1:16" ht="51">
      <c r="A17" s="1" t="s">
        <v>56</v>
      </c>
      <c r="B17" s="30" t="s">
        <v>188</v>
      </c>
      <c r="C17" s="4"/>
      <c r="D17" s="3" t="s">
        <v>50</v>
      </c>
      <c r="E17" s="4" t="s">
        <v>60</v>
      </c>
      <c r="F17" s="4"/>
      <c r="G17" s="4"/>
      <c r="H17" s="4"/>
      <c r="I17" s="4"/>
      <c r="J17" s="39">
        <v>2023771.4240000001</v>
      </c>
      <c r="K17" s="39"/>
      <c r="L17" s="39"/>
      <c r="M17" s="22">
        <v>0.5</v>
      </c>
      <c r="N17" s="22">
        <v>0.01</v>
      </c>
      <c r="O17" s="4"/>
      <c r="P17" s="4"/>
    </row>
    <row r="18" spans="1:16" ht="76.5">
      <c r="A18" s="1" t="s">
        <v>56</v>
      </c>
      <c r="B18" s="24" t="s">
        <v>194</v>
      </c>
      <c r="C18" s="4"/>
      <c r="D18" s="3" t="s">
        <v>51</v>
      </c>
      <c r="E18" s="4" t="s">
        <v>61</v>
      </c>
      <c r="F18" s="4"/>
      <c r="G18" s="4"/>
      <c r="H18" s="4"/>
      <c r="I18" s="4"/>
      <c r="J18" s="38">
        <v>2953000</v>
      </c>
      <c r="K18" s="38"/>
      <c r="L18" s="38"/>
      <c r="M18" s="22">
        <v>0.95</v>
      </c>
      <c r="N18" s="22">
        <v>0.72</v>
      </c>
      <c r="O18" s="4" t="s">
        <v>68</v>
      </c>
      <c r="P18" s="4" t="s">
        <v>68</v>
      </c>
    </row>
    <row r="19" spans="1:16" ht="25.5">
      <c r="A19" s="1" t="s">
        <v>56</v>
      </c>
      <c r="B19" s="25" t="s">
        <v>185</v>
      </c>
      <c r="C19" s="4"/>
      <c r="D19" s="5" t="s">
        <v>52</v>
      </c>
      <c r="E19" s="5" t="s">
        <v>61</v>
      </c>
      <c r="F19" s="4"/>
      <c r="G19" s="4"/>
      <c r="H19" s="4"/>
      <c r="I19" s="4"/>
      <c r="J19" s="40">
        <v>2671000</v>
      </c>
      <c r="K19" s="38"/>
      <c r="L19" s="38"/>
      <c r="M19" s="22">
        <v>1</v>
      </c>
      <c r="N19" s="22">
        <v>1</v>
      </c>
      <c r="O19" s="5" t="s">
        <v>69</v>
      </c>
      <c r="P19" s="5" t="s">
        <v>69</v>
      </c>
    </row>
    <row r="20" spans="1:16" ht="25.5">
      <c r="A20" s="1" t="s">
        <v>56</v>
      </c>
      <c r="B20" s="25" t="s">
        <v>185</v>
      </c>
      <c r="C20" s="4"/>
      <c r="D20" s="863" t="s">
        <v>53</v>
      </c>
      <c r="E20" s="863" t="s">
        <v>61</v>
      </c>
      <c r="F20" s="4"/>
      <c r="G20" s="4"/>
      <c r="H20" s="4"/>
      <c r="I20" s="4"/>
      <c r="J20" s="865">
        <v>8158300</v>
      </c>
      <c r="K20" s="38"/>
      <c r="L20" s="38"/>
      <c r="M20" s="22" t="s">
        <v>64</v>
      </c>
      <c r="N20" s="22">
        <v>1</v>
      </c>
      <c r="O20" s="863" t="s">
        <v>70</v>
      </c>
      <c r="P20" s="863" t="s">
        <v>70</v>
      </c>
    </row>
    <row r="21" spans="1:16" ht="25.5">
      <c r="A21" s="1" t="s">
        <v>56</v>
      </c>
      <c r="B21" s="25" t="s">
        <v>185</v>
      </c>
      <c r="C21" s="4"/>
      <c r="D21" s="863"/>
      <c r="E21" s="863"/>
      <c r="F21" s="4"/>
      <c r="G21" s="4"/>
      <c r="H21" s="4"/>
      <c r="I21" s="4"/>
      <c r="J21" s="865"/>
      <c r="K21" s="38"/>
      <c r="L21" s="38"/>
      <c r="M21" s="22" t="s">
        <v>65</v>
      </c>
      <c r="N21" s="22">
        <v>0.89</v>
      </c>
      <c r="O21" s="863"/>
      <c r="P21" s="863"/>
    </row>
    <row r="22" spans="1:16" ht="25.5">
      <c r="A22" s="1" t="s">
        <v>56</v>
      </c>
      <c r="B22" s="25" t="s">
        <v>185</v>
      </c>
      <c r="C22" s="4"/>
      <c r="D22" s="4" t="s">
        <v>54</v>
      </c>
      <c r="E22" s="4" t="s">
        <v>62</v>
      </c>
      <c r="F22" s="4"/>
      <c r="G22" s="4"/>
      <c r="H22" s="4"/>
      <c r="I22" s="4"/>
      <c r="J22" s="38">
        <v>2720000</v>
      </c>
      <c r="K22" s="38"/>
      <c r="L22" s="38"/>
      <c r="M22" s="22" t="s">
        <v>66</v>
      </c>
      <c r="N22" s="22">
        <v>0.8</v>
      </c>
      <c r="O22" s="4" t="s">
        <v>71</v>
      </c>
      <c r="P22" s="4" t="s">
        <v>71</v>
      </c>
    </row>
    <row r="23" spans="1:16" ht="63.75">
      <c r="A23" s="1" t="s">
        <v>56</v>
      </c>
      <c r="B23" s="25" t="s">
        <v>185</v>
      </c>
      <c r="C23" s="4"/>
      <c r="D23" s="4" t="s">
        <v>55</v>
      </c>
      <c r="E23" s="4" t="s">
        <v>63</v>
      </c>
      <c r="F23" s="4"/>
      <c r="G23" s="4"/>
      <c r="H23" s="4"/>
      <c r="I23" s="4"/>
      <c r="J23" s="38">
        <v>2500000</v>
      </c>
      <c r="K23" s="38"/>
      <c r="L23" s="38"/>
      <c r="M23" s="22">
        <v>0.02</v>
      </c>
      <c r="N23" s="22">
        <v>0.01</v>
      </c>
      <c r="O23" s="4" t="s">
        <v>72</v>
      </c>
      <c r="P23" s="4" t="s">
        <v>72</v>
      </c>
    </row>
    <row r="24" spans="1:16" ht="25.5">
      <c r="A24" s="1" t="s">
        <v>74</v>
      </c>
      <c r="B24" s="8" t="s">
        <v>45</v>
      </c>
      <c r="C24" s="4" t="s">
        <v>73</v>
      </c>
      <c r="D24" s="7" t="s">
        <v>75</v>
      </c>
      <c r="E24" s="4"/>
      <c r="F24" s="4"/>
      <c r="G24" s="4"/>
      <c r="H24" s="4"/>
      <c r="I24" s="4"/>
      <c r="J24" s="6">
        <v>2500000</v>
      </c>
      <c r="K24" s="41">
        <v>2479731.2784799999</v>
      </c>
      <c r="L24" s="41">
        <v>2434168</v>
      </c>
      <c r="M24" s="22"/>
      <c r="N24" s="42">
        <v>1</v>
      </c>
      <c r="O24" s="7" t="s">
        <v>13</v>
      </c>
      <c r="P24" s="7" t="s">
        <v>13</v>
      </c>
    </row>
    <row r="25" spans="1:16" ht="38.25">
      <c r="A25" s="1" t="s">
        <v>74</v>
      </c>
      <c r="B25" s="24" t="s">
        <v>188</v>
      </c>
      <c r="C25" s="4" t="s">
        <v>77</v>
      </c>
      <c r="D25" s="7" t="s">
        <v>76</v>
      </c>
      <c r="E25" s="4"/>
      <c r="F25" s="4"/>
      <c r="G25" s="4"/>
      <c r="H25" s="4"/>
      <c r="I25" s="4"/>
      <c r="J25" s="6">
        <v>3035657.1359999999</v>
      </c>
      <c r="K25" s="41">
        <v>2655436.7627099999</v>
      </c>
      <c r="L25" s="41">
        <v>570295.61488999997</v>
      </c>
      <c r="M25" s="22"/>
      <c r="N25" s="42">
        <v>0.67</v>
      </c>
      <c r="O25" s="7" t="s">
        <v>20</v>
      </c>
      <c r="P25" s="7"/>
    </row>
    <row r="26" spans="1:16" ht="25.5">
      <c r="A26" s="1" t="s">
        <v>74</v>
      </c>
      <c r="B26" s="8" t="s">
        <v>15</v>
      </c>
      <c r="C26" s="4" t="s">
        <v>80</v>
      </c>
      <c r="D26" s="7" t="s">
        <v>78</v>
      </c>
      <c r="E26" s="4"/>
      <c r="F26" s="4"/>
      <c r="G26" s="4"/>
      <c r="H26" s="4"/>
      <c r="I26" s="4"/>
      <c r="J26" s="6">
        <v>3750000</v>
      </c>
      <c r="K26" s="41">
        <v>3335589.9153400003</v>
      </c>
      <c r="L26" s="41">
        <v>3098229.6641500001</v>
      </c>
      <c r="M26" s="22"/>
      <c r="N26" s="42">
        <v>0.85</v>
      </c>
      <c r="O26" s="7" t="s">
        <v>20</v>
      </c>
      <c r="P26" s="7"/>
    </row>
    <row r="27" spans="1:16" ht="25.5">
      <c r="A27" s="1" t="s">
        <v>74</v>
      </c>
      <c r="B27" s="8" t="s">
        <v>15</v>
      </c>
      <c r="C27" s="4" t="s">
        <v>80</v>
      </c>
      <c r="D27" s="7" t="s">
        <v>79</v>
      </c>
      <c r="E27" s="4"/>
      <c r="F27" s="4"/>
      <c r="G27" s="4"/>
      <c r="H27" s="4"/>
      <c r="I27" s="4"/>
      <c r="J27" s="6">
        <v>8000000</v>
      </c>
      <c r="K27" s="41">
        <v>6376600.51339</v>
      </c>
      <c r="L27" s="41">
        <v>1500620.6656900002</v>
      </c>
      <c r="M27" s="22"/>
      <c r="N27" s="42">
        <v>0.67</v>
      </c>
      <c r="O27" s="7" t="s">
        <v>20</v>
      </c>
      <c r="P27" s="7"/>
    </row>
    <row r="28" spans="1:16" ht="25.5">
      <c r="A28" s="1" t="s">
        <v>74</v>
      </c>
      <c r="B28" s="25" t="s">
        <v>185</v>
      </c>
      <c r="C28" s="4" t="s">
        <v>83</v>
      </c>
      <c r="D28" s="7" t="s">
        <v>81</v>
      </c>
      <c r="E28" s="4"/>
      <c r="F28" s="4"/>
      <c r="G28" s="4"/>
      <c r="H28" s="4"/>
      <c r="I28" s="4"/>
      <c r="J28" s="6">
        <v>3200000</v>
      </c>
      <c r="K28" s="41">
        <v>2815424.44147</v>
      </c>
      <c r="L28" s="41">
        <v>194883.28863999998</v>
      </c>
      <c r="M28" s="22"/>
      <c r="N28" s="42">
        <v>0.1</v>
      </c>
      <c r="O28" s="7" t="s">
        <v>20</v>
      </c>
      <c r="P28" s="7"/>
    </row>
    <row r="29" spans="1:16">
      <c r="A29" s="1" t="s">
        <v>74</v>
      </c>
      <c r="B29" s="25" t="s">
        <v>185</v>
      </c>
      <c r="C29" s="4" t="s">
        <v>83</v>
      </c>
      <c r="D29" s="7" t="s">
        <v>82</v>
      </c>
      <c r="E29" s="4"/>
      <c r="F29" s="4"/>
      <c r="G29" s="4"/>
      <c r="H29" s="4"/>
      <c r="I29" s="4"/>
      <c r="J29" s="6">
        <v>5550000</v>
      </c>
      <c r="K29" s="41">
        <v>5549952.52049</v>
      </c>
      <c r="L29" s="41">
        <v>4113061.57681</v>
      </c>
      <c r="M29" s="22"/>
      <c r="N29" s="42">
        <v>0.75</v>
      </c>
      <c r="O29" s="7" t="s">
        <v>20</v>
      </c>
      <c r="P29" s="7"/>
    </row>
    <row r="30" spans="1:16" ht="38.25">
      <c r="A30" s="1" t="s">
        <v>74</v>
      </c>
      <c r="B30" s="8" t="s">
        <v>39</v>
      </c>
      <c r="C30" s="4" t="s">
        <v>85</v>
      </c>
      <c r="D30" s="7" t="s">
        <v>84</v>
      </c>
      <c r="E30" s="4"/>
      <c r="F30" s="4"/>
      <c r="G30" s="4"/>
      <c r="H30" s="4"/>
      <c r="I30" s="4"/>
      <c r="J30" s="6">
        <v>2800000</v>
      </c>
      <c r="K30" s="41">
        <v>1987035.7790999999</v>
      </c>
      <c r="L30" s="41">
        <v>296331.09010000003</v>
      </c>
      <c r="M30" s="22"/>
      <c r="N30" s="42">
        <v>0.15</v>
      </c>
      <c r="O30" s="7" t="s">
        <v>20</v>
      </c>
      <c r="P30" s="7"/>
    </row>
    <row r="31" spans="1:16" ht="38.25">
      <c r="A31" s="1" t="s">
        <v>89</v>
      </c>
      <c r="B31" s="8" t="s">
        <v>15</v>
      </c>
      <c r="C31" s="4" t="s">
        <v>86</v>
      </c>
      <c r="D31" s="7" t="s">
        <v>87</v>
      </c>
      <c r="E31" s="4"/>
      <c r="F31" s="4"/>
      <c r="G31" s="4"/>
      <c r="H31" s="4"/>
      <c r="I31" s="4"/>
      <c r="J31" s="6">
        <v>12000000</v>
      </c>
      <c r="K31" s="41">
        <v>0</v>
      </c>
      <c r="L31" s="41">
        <v>0</v>
      </c>
      <c r="M31" s="22">
        <v>0</v>
      </c>
      <c r="N31" s="42">
        <v>0</v>
      </c>
      <c r="O31" s="7"/>
      <c r="P31" s="7" t="s">
        <v>88</v>
      </c>
    </row>
    <row r="32" spans="1:16" ht="51">
      <c r="A32" s="1" t="s">
        <v>92</v>
      </c>
      <c r="B32" s="8" t="s">
        <v>39</v>
      </c>
      <c r="C32" s="4"/>
      <c r="D32" s="7" t="s">
        <v>90</v>
      </c>
      <c r="E32" s="7" t="s">
        <v>93</v>
      </c>
      <c r="F32" s="4"/>
      <c r="G32" s="43">
        <v>41047</v>
      </c>
      <c r="H32" s="4" t="s">
        <v>98</v>
      </c>
      <c r="I32" s="43">
        <v>46203</v>
      </c>
      <c r="J32" s="6">
        <v>32226000</v>
      </c>
      <c r="K32" s="6"/>
      <c r="L32" s="6">
        <v>23524980</v>
      </c>
      <c r="M32" s="22"/>
      <c r="N32" s="42"/>
      <c r="O32" s="7"/>
      <c r="P32" s="7" t="s">
        <v>101</v>
      </c>
    </row>
    <row r="33" spans="1:16" ht="38.25">
      <c r="A33" s="1" t="s">
        <v>92</v>
      </c>
      <c r="B33" s="8" t="s">
        <v>39</v>
      </c>
      <c r="C33" s="4"/>
      <c r="D33" s="7" t="s">
        <v>91</v>
      </c>
      <c r="E33" s="7" t="s">
        <v>94</v>
      </c>
      <c r="F33" s="4"/>
      <c r="G33" s="43"/>
      <c r="H33" s="4" t="s">
        <v>99</v>
      </c>
      <c r="I33" s="43">
        <v>45930</v>
      </c>
      <c r="J33" s="6">
        <v>12543752.188999999</v>
      </c>
      <c r="K33" s="6"/>
      <c r="L33" s="6">
        <v>0</v>
      </c>
      <c r="M33" s="22"/>
      <c r="N33" s="42"/>
      <c r="O33" s="7"/>
      <c r="P33" s="7" t="s">
        <v>214</v>
      </c>
    </row>
    <row r="34" spans="1:16" ht="38.25">
      <c r="A34" s="1" t="s">
        <v>92</v>
      </c>
      <c r="B34" s="8" t="s">
        <v>15</v>
      </c>
      <c r="C34" s="4"/>
      <c r="D34" s="5" t="s">
        <v>204</v>
      </c>
      <c r="E34" s="5" t="s">
        <v>95</v>
      </c>
      <c r="F34" s="4"/>
      <c r="G34" s="43">
        <v>41700</v>
      </c>
      <c r="H34" s="4" t="s">
        <v>100</v>
      </c>
      <c r="I34" s="43" t="s">
        <v>97</v>
      </c>
      <c r="J34" s="6">
        <v>130800000</v>
      </c>
      <c r="K34" s="6"/>
      <c r="L34" s="6">
        <v>76882000</v>
      </c>
      <c r="M34" s="22"/>
      <c r="N34" s="42"/>
      <c r="O34" s="7"/>
      <c r="P34" s="7" t="s">
        <v>102</v>
      </c>
    </row>
    <row r="35" spans="1:16" ht="102">
      <c r="A35" s="1" t="s">
        <v>92</v>
      </c>
      <c r="B35" s="25" t="s">
        <v>185</v>
      </c>
      <c r="C35" s="4"/>
      <c r="D35" s="5" t="s">
        <v>205</v>
      </c>
      <c r="E35" s="5" t="s">
        <v>96</v>
      </c>
      <c r="F35" s="4"/>
      <c r="G35" s="43" t="s">
        <v>97</v>
      </c>
      <c r="H35" s="4" t="s">
        <v>97</v>
      </c>
      <c r="I35" s="43" t="s">
        <v>97</v>
      </c>
      <c r="J35" s="6">
        <v>26300000</v>
      </c>
      <c r="K35" s="6"/>
      <c r="L35" s="6">
        <v>0</v>
      </c>
      <c r="M35" s="22"/>
      <c r="N35" s="42"/>
      <c r="O35" s="7"/>
      <c r="P35" s="7" t="s">
        <v>215</v>
      </c>
    </row>
    <row r="36" spans="1:16" ht="25.5">
      <c r="A36" s="1" t="s">
        <v>104</v>
      </c>
      <c r="B36" s="8" t="s">
        <v>45</v>
      </c>
      <c r="C36" s="4" t="s">
        <v>103</v>
      </c>
      <c r="D36" s="5" t="s">
        <v>105</v>
      </c>
      <c r="E36" s="5"/>
      <c r="F36" s="4"/>
      <c r="G36" s="43"/>
      <c r="H36" s="4"/>
      <c r="I36" s="43"/>
      <c r="J36" s="6">
        <v>2310000</v>
      </c>
      <c r="K36" s="6">
        <v>0</v>
      </c>
      <c r="L36" s="6">
        <v>0</v>
      </c>
      <c r="M36" s="22"/>
      <c r="N36" s="42" t="s">
        <v>106</v>
      </c>
      <c r="O36" s="7" t="s">
        <v>107</v>
      </c>
      <c r="P36" s="7" t="s">
        <v>108</v>
      </c>
    </row>
    <row r="37" spans="1:16" ht="25.5">
      <c r="A37" s="1" t="s">
        <v>104</v>
      </c>
      <c r="B37" s="8" t="s">
        <v>45</v>
      </c>
      <c r="C37" s="4" t="s">
        <v>103</v>
      </c>
      <c r="D37" s="5" t="s">
        <v>109</v>
      </c>
      <c r="E37" s="5"/>
      <c r="F37" s="4"/>
      <c r="G37" s="43"/>
      <c r="H37" s="4"/>
      <c r="I37" s="43"/>
      <c r="J37" s="6">
        <v>3740000</v>
      </c>
      <c r="K37" s="6">
        <v>3052865.96062</v>
      </c>
      <c r="L37" s="6">
        <v>1978724.52856</v>
      </c>
      <c r="M37" s="22"/>
      <c r="N37" s="42" t="s">
        <v>110</v>
      </c>
      <c r="O37" s="7" t="s">
        <v>20</v>
      </c>
      <c r="P37" s="7" t="s">
        <v>67</v>
      </c>
    </row>
    <row r="38" spans="1:16" ht="25.5">
      <c r="A38" s="1" t="s">
        <v>104</v>
      </c>
      <c r="B38" s="24" t="s">
        <v>193</v>
      </c>
      <c r="C38" s="4" t="s">
        <v>112</v>
      </c>
      <c r="D38" s="5" t="s">
        <v>111</v>
      </c>
      <c r="E38" s="5"/>
      <c r="F38" s="4"/>
      <c r="G38" s="43"/>
      <c r="H38" s="4"/>
      <c r="I38" s="43"/>
      <c r="J38" s="6">
        <v>2200000</v>
      </c>
      <c r="K38" s="6">
        <v>702335.67540999991</v>
      </c>
      <c r="L38" s="6">
        <v>675969.30566000007</v>
      </c>
      <c r="M38" s="22"/>
      <c r="N38" s="26">
        <v>0.45</v>
      </c>
      <c r="O38" s="7" t="s">
        <v>30</v>
      </c>
      <c r="P38" s="7" t="s">
        <v>216</v>
      </c>
    </row>
    <row r="39" spans="1:16" ht="38.25">
      <c r="A39" s="1" t="s">
        <v>104</v>
      </c>
      <c r="B39" s="8" t="s">
        <v>39</v>
      </c>
      <c r="C39" s="4" t="s">
        <v>113</v>
      </c>
      <c r="D39" s="5" t="s">
        <v>117</v>
      </c>
      <c r="E39" s="5"/>
      <c r="F39" s="4"/>
      <c r="G39" s="43"/>
      <c r="H39" s="4"/>
      <c r="I39" s="43"/>
      <c r="J39" s="6">
        <v>3750000</v>
      </c>
      <c r="K39" s="6">
        <v>3639861.63693</v>
      </c>
      <c r="L39" s="6">
        <v>3392146.1676000003</v>
      </c>
      <c r="M39" s="22"/>
      <c r="N39" s="44">
        <v>96</v>
      </c>
      <c r="O39" s="7" t="s">
        <v>114</v>
      </c>
      <c r="P39" s="7" t="s">
        <v>115</v>
      </c>
    </row>
    <row r="40" spans="1:16" ht="25.5">
      <c r="A40" s="1" t="s">
        <v>104</v>
      </c>
      <c r="B40" s="8" t="s">
        <v>39</v>
      </c>
      <c r="C40" s="4" t="s">
        <v>113</v>
      </c>
      <c r="D40" s="5" t="s">
        <v>118</v>
      </c>
      <c r="E40" s="5"/>
      <c r="F40" s="4"/>
      <c r="G40" s="43"/>
      <c r="H40" s="4"/>
      <c r="I40" s="43"/>
      <c r="J40" s="6">
        <v>2600000</v>
      </c>
      <c r="K40" s="6">
        <v>2571314.0070500001</v>
      </c>
      <c r="L40" s="6">
        <v>2570938.0471099997</v>
      </c>
      <c r="M40" s="22"/>
      <c r="N40" s="44">
        <v>100</v>
      </c>
      <c r="O40" s="7" t="s">
        <v>13</v>
      </c>
      <c r="P40" s="7" t="s">
        <v>135</v>
      </c>
    </row>
    <row r="41" spans="1:16" ht="25.5">
      <c r="A41" s="1" t="s">
        <v>104</v>
      </c>
      <c r="B41" s="25" t="s">
        <v>185</v>
      </c>
      <c r="C41" s="4" t="s">
        <v>119</v>
      </c>
      <c r="D41" s="5" t="s">
        <v>120</v>
      </c>
      <c r="E41" s="5"/>
      <c r="F41" s="4"/>
      <c r="G41" s="43"/>
      <c r="H41" s="4"/>
      <c r="I41" s="43"/>
      <c r="J41" s="6">
        <v>1743638</v>
      </c>
      <c r="K41" s="6">
        <v>105475.68238</v>
      </c>
      <c r="L41" s="6">
        <v>27361.35152</v>
      </c>
      <c r="M41" s="22"/>
      <c r="N41" s="44">
        <v>0</v>
      </c>
      <c r="O41" s="7" t="s">
        <v>126</v>
      </c>
      <c r="P41" s="7" t="s">
        <v>127</v>
      </c>
    </row>
    <row r="42" spans="1:16">
      <c r="A42" s="1" t="s">
        <v>104</v>
      </c>
      <c r="B42" s="25" t="s">
        <v>185</v>
      </c>
      <c r="C42" s="4" t="s">
        <v>119</v>
      </c>
      <c r="D42" s="5" t="s">
        <v>121</v>
      </c>
      <c r="E42" s="5"/>
      <c r="F42" s="4"/>
      <c r="G42" s="43"/>
      <c r="H42" s="4"/>
      <c r="I42" s="43"/>
      <c r="J42" s="6">
        <v>1600000</v>
      </c>
      <c r="K42" s="6">
        <v>1442450.3391099998</v>
      </c>
      <c r="L42" s="6">
        <v>227372.04347999999</v>
      </c>
      <c r="M42" s="22"/>
      <c r="N42" s="44">
        <v>30</v>
      </c>
      <c r="O42" s="7" t="s">
        <v>20</v>
      </c>
      <c r="P42" s="7" t="s">
        <v>67</v>
      </c>
    </row>
    <row r="43" spans="1:16" ht="25.5">
      <c r="A43" s="1" t="s">
        <v>104</v>
      </c>
      <c r="B43" s="25" t="s">
        <v>185</v>
      </c>
      <c r="C43" s="4" t="s">
        <v>119</v>
      </c>
      <c r="D43" s="5" t="s">
        <v>122</v>
      </c>
      <c r="E43" s="5"/>
      <c r="F43" s="4"/>
      <c r="G43" s="43"/>
      <c r="H43" s="4"/>
      <c r="I43" s="43"/>
      <c r="J43" s="6">
        <v>2110000</v>
      </c>
      <c r="K43" s="6">
        <v>1516941.0222799999</v>
      </c>
      <c r="L43" s="6">
        <v>1069818.3300800002</v>
      </c>
      <c r="M43" s="22"/>
      <c r="N43" s="26">
        <v>0.85</v>
      </c>
      <c r="O43" s="7" t="s">
        <v>30</v>
      </c>
      <c r="P43" s="7" t="s">
        <v>217</v>
      </c>
    </row>
    <row r="44" spans="1:16">
      <c r="A44" s="1" t="s">
        <v>104</v>
      </c>
      <c r="B44" s="25" t="s">
        <v>185</v>
      </c>
      <c r="C44" s="4" t="s">
        <v>119</v>
      </c>
      <c r="D44" s="5" t="s">
        <v>123</v>
      </c>
      <c r="E44" s="5"/>
      <c r="F44" s="4"/>
      <c r="G44" s="43"/>
      <c r="H44" s="4"/>
      <c r="I44" s="43"/>
      <c r="J44" s="6">
        <v>5520000</v>
      </c>
      <c r="K44" s="6">
        <v>5518318.4793800004</v>
      </c>
      <c r="L44" s="6">
        <v>2562608.4536299999</v>
      </c>
      <c r="M44" s="22"/>
      <c r="N44" s="42" t="s">
        <v>128</v>
      </c>
      <c r="O44" s="7" t="s">
        <v>20</v>
      </c>
      <c r="P44" s="7" t="s">
        <v>67</v>
      </c>
    </row>
    <row r="45" spans="1:16" ht="25.5">
      <c r="A45" s="1" t="s">
        <v>104</v>
      </c>
      <c r="B45" s="25" t="s">
        <v>185</v>
      </c>
      <c r="C45" s="4" t="s">
        <v>119</v>
      </c>
      <c r="D45" s="5" t="s">
        <v>124</v>
      </c>
      <c r="E45" s="5"/>
      <c r="F45" s="4"/>
      <c r="G45" s="43"/>
      <c r="H45" s="4"/>
      <c r="I45" s="43"/>
      <c r="J45" s="6">
        <v>2900000</v>
      </c>
      <c r="K45" s="6">
        <v>8390.2854499999994</v>
      </c>
      <c r="L45" s="6">
        <v>4445.8162300000004</v>
      </c>
      <c r="M45" s="22"/>
      <c r="N45" s="42" t="s">
        <v>106</v>
      </c>
      <c r="O45" s="7" t="s">
        <v>129</v>
      </c>
      <c r="P45" s="7" t="s">
        <v>127</v>
      </c>
    </row>
    <row r="46" spans="1:16" ht="25.5">
      <c r="A46" s="1" t="s">
        <v>104</v>
      </c>
      <c r="B46" s="25" t="s">
        <v>185</v>
      </c>
      <c r="C46" s="4" t="s">
        <v>119</v>
      </c>
      <c r="D46" s="5" t="s">
        <v>125</v>
      </c>
      <c r="E46" s="5"/>
      <c r="F46" s="4"/>
      <c r="G46" s="43"/>
      <c r="H46" s="4"/>
      <c r="I46" s="43"/>
      <c r="J46" s="6">
        <v>1700000</v>
      </c>
      <c r="K46" s="6">
        <v>3156.20318</v>
      </c>
      <c r="L46" s="6">
        <v>1596.20318</v>
      </c>
      <c r="M46" s="22"/>
      <c r="N46" s="42" t="s">
        <v>106</v>
      </c>
      <c r="O46" s="7" t="s">
        <v>126</v>
      </c>
      <c r="P46" s="7" t="s">
        <v>127</v>
      </c>
    </row>
    <row r="47" spans="1:16" ht="25.5">
      <c r="A47" s="1" t="s">
        <v>104</v>
      </c>
      <c r="B47" s="8" t="s">
        <v>15</v>
      </c>
      <c r="C47" s="4" t="s">
        <v>130</v>
      </c>
      <c r="D47" s="5" t="s">
        <v>131</v>
      </c>
      <c r="E47" s="5"/>
      <c r="F47" s="4"/>
      <c r="G47" s="43"/>
      <c r="H47" s="4"/>
      <c r="I47" s="43"/>
      <c r="J47" s="6">
        <v>8400000</v>
      </c>
      <c r="K47" s="6">
        <v>8188286.16273</v>
      </c>
      <c r="L47" s="6">
        <v>7337675.353219999</v>
      </c>
      <c r="M47" s="22"/>
      <c r="N47" s="42" t="s">
        <v>134</v>
      </c>
      <c r="O47" s="7" t="s">
        <v>20</v>
      </c>
      <c r="P47" s="7" t="s">
        <v>67</v>
      </c>
    </row>
    <row r="48" spans="1:16" ht="25.5">
      <c r="A48" s="1" t="s">
        <v>104</v>
      </c>
      <c r="B48" s="8" t="s">
        <v>15</v>
      </c>
      <c r="C48" s="4" t="s">
        <v>130</v>
      </c>
      <c r="D48" s="5" t="s">
        <v>132</v>
      </c>
      <c r="E48" s="5"/>
      <c r="F48" s="4"/>
      <c r="G48" s="43"/>
      <c r="H48" s="4"/>
      <c r="I48" s="43"/>
      <c r="J48" s="6">
        <v>1753614</v>
      </c>
      <c r="K48" s="6">
        <v>1688998.4175199999</v>
      </c>
      <c r="L48" s="6">
        <v>1623094.8989000004</v>
      </c>
      <c r="M48" s="22"/>
      <c r="N48" s="42" t="s">
        <v>116</v>
      </c>
      <c r="O48" s="7" t="s">
        <v>13</v>
      </c>
      <c r="P48" s="7" t="s">
        <v>135</v>
      </c>
    </row>
    <row r="49" spans="1:16" ht="25.5">
      <c r="A49" s="1" t="s">
        <v>104</v>
      </c>
      <c r="B49" s="8" t="s">
        <v>15</v>
      </c>
      <c r="C49" s="4" t="s">
        <v>130</v>
      </c>
      <c r="D49" s="5" t="s">
        <v>133</v>
      </c>
      <c r="E49" s="5"/>
      <c r="F49" s="4"/>
      <c r="G49" s="43"/>
      <c r="H49" s="4"/>
      <c r="I49" s="43"/>
      <c r="J49" s="6">
        <v>4216500</v>
      </c>
      <c r="K49" s="6">
        <v>4119821.8514299998</v>
      </c>
      <c r="L49" s="6">
        <v>4042541.5100300005</v>
      </c>
      <c r="M49" s="45"/>
      <c r="N49" s="42" t="s">
        <v>116</v>
      </c>
      <c r="O49" s="7" t="s">
        <v>13</v>
      </c>
      <c r="P49" s="7" t="s">
        <v>135</v>
      </c>
    </row>
    <row r="50" spans="1:16" ht="38.25">
      <c r="A50" s="1" t="s">
        <v>104</v>
      </c>
      <c r="B50" s="8" t="s">
        <v>39</v>
      </c>
      <c r="C50" s="4" t="s">
        <v>113</v>
      </c>
      <c r="D50" s="5" t="s">
        <v>136</v>
      </c>
      <c r="E50" s="5" t="s">
        <v>140</v>
      </c>
      <c r="F50" s="4"/>
      <c r="G50" s="43"/>
      <c r="H50" s="4"/>
      <c r="I50" s="43"/>
      <c r="J50" s="6">
        <v>20000000</v>
      </c>
      <c r="K50" s="6"/>
      <c r="L50" s="6"/>
      <c r="M50" s="22">
        <v>0.87</v>
      </c>
      <c r="N50" s="22">
        <v>0.98</v>
      </c>
      <c r="O50" s="7"/>
      <c r="P50" s="7" t="s">
        <v>218</v>
      </c>
    </row>
    <row r="51" spans="1:16" ht="25.5">
      <c r="A51" s="1" t="s">
        <v>104</v>
      </c>
      <c r="B51" s="8" t="s">
        <v>39</v>
      </c>
      <c r="C51" s="4" t="s">
        <v>191</v>
      </c>
      <c r="D51" s="5" t="s">
        <v>137</v>
      </c>
      <c r="E51" s="6" t="s">
        <v>141</v>
      </c>
      <c r="F51" s="6"/>
      <c r="G51" s="6"/>
      <c r="H51" s="46"/>
      <c r="I51" s="46"/>
      <c r="J51" s="6">
        <v>1900000</v>
      </c>
      <c r="K51" s="7"/>
      <c r="L51" s="29"/>
      <c r="M51" s="22">
        <v>0.2</v>
      </c>
      <c r="N51" s="22">
        <v>0.2</v>
      </c>
      <c r="O51" s="7"/>
      <c r="P51" s="29" t="s">
        <v>219</v>
      </c>
    </row>
    <row r="52" spans="1:16" ht="38.25">
      <c r="A52" s="1" t="s">
        <v>104</v>
      </c>
      <c r="B52" s="8" t="s">
        <v>39</v>
      </c>
      <c r="C52" s="4" t="s">
        <v>191</v>
      </c>
      <c r="D52" s="5" t="s">
        <v>138</v>
      </c>
      <c r="E52" s="7" t="s">
        <v>142</v>
      </c>
      <c r="F52" s="7"/>
      <c r="G52" s="29"/>
      <c r="H52" s="29"/>
      <c r="I52" s="29"/>
      <c r="J52" s="6">
        <v>4200000</v>
      </c>
      <c r="K52" s="29"/>
      <c r="L52" s="29"/>
      <c r="M52" s="22">
        <v>0</v>
      </c>
      <c r="N52" s="22">
        <v>0</v>
      </c>
      <c r="O52" s="7"/>
      <c r="P52" s="29" t="s">
        <v>220</v>
      </c>
    </row>
    <row r="53" spans="1:16" ht="38.25">
      <c r="A53" s="1" t="s">
        <v>104</v>
      </c>
      <c r="B53" s="8" t="s">
        <v>39</v>
      </c>
      <c r="C53" s="4" t="s">
        <v>191</v>
      </c>
      <c r="D53" s="5" t="s">
        <v>139</v>
      </c>
      <c r="E53" s="7" t="s">
        <v>143</v>
      </c>
      <c r="F53" s="7"/>
      <c r="G53" s="29"/>
      <c r="H53" s="29"/>
      <c r="I53" s="29"/>
      <c r="J53" s="6">
        <v>5177000</v>
      </c>
      <c r="K53" s="29"/>
      <c r="L53" s="29"/>
      <c r="M53" s="22">
        <v>0</v>
      </c>
      <c r="N53" s="22">
        <v>0</v>
      </c>
      <c r="O53" s="7"/>
      <c r="P53" s="29" t="s">
        <v>221</v>
      </c>
    </row>
    <row r="54" spans="1:16" ht="25.5">
      <c r="A54" s="1" t="s">
        <v>144</v>
      </c>
      <c r="B54" s="8" t="s">
        <v>15</v>
      </c>
      <c r="C54" s="4" t="s">
        <v>150</v>
      </c>
      <c r="D54" s="5" t="s">
        <v>145</v>
      </c>
      <c r="E54" s="5"/>
      <c r="F54" s="4"/>
      <c r="G54" s="43"/>
      <c r="H54" s="4"/>
      <c r="I54" s="43"/>
      <c r="J54" s="6">
        <v>3715000</v>
      </c>
      <c r="K54" s="6">
        <v>3711941.58978</v>
      </c>
      <c r="L54" s="6">
        <v>3707512.0858200002</v>
      </c>
      <c r="M54" s="22">
        <v>0.99</v>
      </c>
      <c r="N54" s="22"/>
      <c r="O54" s="22" t="s">
        <v>149</v>
      </c>
      <c r="P54" s="7"/>
    </row>
    <row r="55" spans="1:16" ht="25.5">
      <c r="A55" s="1" t="s">
        <v>144</v>
      </c>
      <c r="B55" s="8" t="s">
        <v>15</v>
      </c>
      <c r="C55" s="4" t="s">
        <v>150</v>
      </c>
      <c r="D55" s="5" t="s">
        <v>146</v>
      </c>
      <c r="E55" s="5"/>
      <c r="F55" s="4"/>
      <c r="G55" s="43"/>
      <c r="H55" s="4"/>
      <c r="I55" s="43"/>
      <c r="J55" s="6">
        <v>5813000</v>
      </c>
      <c r="K55" s="6">
        <v>5732396</v>
      </c>
      <c r="L55" s="6">
        <v>5570823</v>
      </c>
      <c r="M55" s="45"/>
      <c r="N55" s="22">
        <v>0.97</v>
      </c>
      <c r="O55" s="46" t="s">
        <v>149</v>
      </c>
      <c r="P55" s="7"/>
    </row>
    <row r="56" spans="1:16" ht="25.5">
      <c r="A56" s="1" t="s">
        <v>144</v>
      </c>
      <c r="B56" s="8" t="s">
        <v>15</v>
      </c>
      <c r="C56" s="4" t="s">
        <v>150</v>
      </c>
      <c r="D56" s="5" t="s">
        <v>147</v>
      </c>
      <c r="E56" s="5"/>
      <c r="F56" s="4"/>
      <c r="G56" s="43"/>
      <c r="H56" s="4"/>
      <c r="I56" s="43"/>
      <c r="J56" s="6">
        <v>1770127</v>
      </c>
      <c r="K56" s="6">
        <v>1718151.71478</v>
      </c>
      <c r="L56" s="6">
        <v>1650832</v>
      </c>
      <c r="M56" s="45"/>
      <c r="N56" s="22">
        <v>0.96</v>
      </c>
      <c r="O56" s="46" t="s">
        <v>149</v>
      </c>
      <c r="P56" s="7"/>
    </row>
    <row r="57" spans="1:16" ht="38.25">
      <c r="A57" s="1" t="s">
        <v>144</v>
      </c>
      <c r="B57" s="8" t="s">
        <v>15</v>
      </c>
      <c r="C57" s="4" t="s">
        <v>150</v>
      </c>
      <c r="D57" s="5" t="s">
        <v>148</v>
      </c>
      <c r="E57" s="5"/>
      <c r="F57" s="4"/>
      <c r="G57" s="43"/>
      <c r="H57" s="4"/>
      <c r="I57" s="43"/>
      <c r="J57" s="6">
        <v>4000000</v>
      </c>
      <c r="K57" s="6">
        <v>2649570.8295700001</v>
      </c>
      <c r="L57" s="6">
        <v>960980.72667</v>
      </c>
      <c r="M57" s="45"/>
      <c r="N57" s="22">
        <v>0.35</v>
      </c>
      <c r="O57" s="46" t="s">
        <v>149</v>
      </c>
      <c r="P57" s="7"/>
    </row>
    <row r="58" spans="1:16">
      <c r="A58" s="1" t="s">
        <v>144</v>
      </c>
      <c r="B58" s="25" t="s">
        <v>185</v>
      </c>
      <c r="C58" s="4" t="s">
        <v>151</v>
      </c>
      <c r="D58" s="5" t="s">
        <v>152</v>
      </c>
      <c r="E58" s="5"/>
      <c r="F58" s="4"/>
      <c r="G58" s="43"/>
      <c r="H58" s="4"/>
      <c r="I58" s="43"/>
      <c r="J58" s="6">
        <v>2730000</v>
      </c>
      <c r="K58" s="6">
        <v>603770.76642999996</v>
      </c>
      <c r="L58" s="6">
        <v>563379.12698000006</v>
      </c>
      <c r="M58" s="45"/>
      <c r="N58" s="22">
        <v>0.35</v>
      </c>
      <c r="O58" s="46" t="s">
        <v>149</v>
      </c>
      <c r="P58" s="7"/>
    </row>
    <row r="59" spans="1:16">
      <c r="A59" s="1" t="s">
        <v>144</v>
      </c>
      <c r="B59" s="25" t="s">
        <v>185</v>
      </c>
      <c r="C59" s="4" t="s">
        <v>151</v>
      </c>
      <c r="D59" s="5" t="s">
        <v>153</v>
      </c>
      <c r="E59" s="5"/>
      <c r="F59" s="4"/>
      <c r="G59" s="43"/>
      <c r="H59" s="4"/>
      <c r="I59" s="43"/>
      <c r="J59" s="6">
        <v>2000000</v>
      </c>
      <c r="K59" s="6">
        <v>1070656.74444</v>
      </c>
      <c r="L59" s="6">
        <v>819399.51109000004</v>
      </c>
      <c r="M59" s="45"/>
      <c r="N59" s="22">
        <v>0.7</v>
      </c>
      <c r="O59" s="46" t="s">
        <v>149</v>
      </c>
      <c r="P59" s="7"/>
    </row>
    <row r="60" spans="1:16" ht="25.5">
      <c r="A60" s="1" t="s">
        <v>144</v>
      </c>
      <c r="B60" s="25" t="s">
        <v>185</v>
      </c>
      <c r="C60" s="4" t="s">
        <v>151</v>
      </c>
      <c r="D60" s="5" t="s">
        <v>154</v>
      </c>
      <c r="E60" s="5"/>
      <c r="F60" s="4"/>
      <c r="G60" s="43"/>
      <c r="H60" s="4"/>
      <c r="I60" s="43"/>
      <c r="J60" s="6">
        <v>3400000</v>
      </c>
      <c r="K60" s="6">
        <v>124623.52535</v>
      </c>
      <c r="L60" s="6">
        <v>13449.51281</v>
      </c>
      <c r="M60" s="45"/>
      <c r="N60" s="22">
        <v>0.02</v>
      </c>
      <c r="O60" s="46" t="s">
        <v>149</v>
      </c>
      <c r="P60" s="7"/>
    </row>
    <row r="61" spans="1:16">
      <c r="A61" s="1" t="s">
        <v>144</v>
      </c>
      <c r="B61" s="25" t="s">
        <v>185</v>
      </c>
      <c r="C61" s="4" t="s">
        <v>151</v>
      </c>
      <c r="D61" s="5" t="s">
        <v>155</v>
      </c>
      <c r="E61" s="5"/>
      <c r="F61" s="4"/>
      <c r="G61" s="43"/>
      <c r="H61" s="4"/>
      <c r="I61" s="43"/>
      <c r="J61" s="6">
        <v>4448000</v>
      </c>
      <c r="K61" s="6">
        <v>3958952.8348099999</v>
      </c>
      <c r="L61" s="6">
        <v>833517.22701999999</v>
      </c>
      <c r="M61" s="45"/>
      <c r="N61" s="22">
        <v>0.35</v>
      </c>
      <c r="O61" s="46" t="s">
        <v>149</v>
      </c>
      <c r="P61" s="7"/>
    </row>
    <row r="62" spans="1:16" ht="38.25">
      <c r="A62" s="1" t="s">
        <v>144</v>
      </c>
      <c r="B62" s="8" t="s">
        <v>39</v>
      </c>
      <c r="C62" s="4" t="s">
        <v>156</v>
      </c>
      <c r="D62" s="5" t="s">
        <v>157</v>
      </c>
      <c r="E62" s="5"/>
      <c r="F62" s="4"/>
      <c r="G62" s="43"/>
      <c r="H62" s="4"/>
      <c r="I62" s="43"/>
      <c r="J62" s="6">
        <v>1100000</v>
      </c>
      <c r="K62" s="6">
        <v>1096253.23612</v>
      </c>
      <c r="L62" s="6">
        <v>892983.16842999996</v>
      </c>
      <c r="M62" s="45"/>
      <c r="N62" s="22">
        <v>0.95</v>
      </c>
      <c r="O62" s="46" t="s">
        <v>149</v>
      </c>
      <c r="P62" s="7"/>
    </row>
    <row r="63" spans="1:16" ht="25.5">
      <c r="A63" s="1" t="s">
        <v>144</v>
      </c>
      <c r="B63" s="8" t="s">
        <v>39</v>
      </c>
      <c r="C63" s="4" t="s">
        <v>156</v>
      </c>
      <c r="D63" s="5" t="s">
        <v>158</v>
      </c>
      <c r="E63" s="5"/>
      <c r="F63" s="4"/>
      <c r="G63" s="43"/>
      <c r="H63" s="4"/>
      <c r="I63" s="43"/>
      <c r="J63" s="6">
        <v>1000000</v>
      </c>
      <c r="K63" s="6">
        <v>961564.05536</v>
      </c>
      <c r="L63" s="6">
        <v>803878.77549999999</v>
      </c>
      <c r="M63" s="45"/>
      <c r="N63" s="22">
        <v>0.95</v>
      </c>
      <c r="O63" s="46" t="s">
        <v>149</v>
      </c>
      <c r="P63" s="7"/>
    </row>
    <row r="64" spans="1:16" ht="25.5">
      <c r="A64" s="1" t="s">
        <v>144</v>
      </c>
      <c r="B64" s="8" t="s">
        <v>39</v>
      </c>
      <c r="C64" s="4" t="s">
        <v>160</v>
      </c>
      <c r="D64" s="4" t="s">
        <v>159</v>
      </c>
      <c r="E64" s="5"/>
      <c r="F64" s="4"/>
      <c r="G64" s="43"/>
      <c r="H64" s="4"/>
      <c r="I64" s="43"/>
      <c r="J64" s="6">
        <v>2500000</v>
      </c>
      <c r="K64" s="6">
        <v>2487357.3569</v>
      </c>
      <c r="L64" s="6">
        <v>1054772</v>
      </c>
      <c r="M64" s="22"/>
      <c r="N64" s="22">
        <v>0.35</v>
      </c>
      <c r="O64" s="7" t="s">
        <v>149</v>
      </c>
      <c r="P64" s="7"/>
    </row>
    <row r="65" spans="1:16" ht="38.25">
      <c r="A65" s="1" t="s">
        <v>144</v>
      </c>
      <c r="B65" s="24" t="s">
        <v>188</v>
      </c>
      <c r="C65" s="29" t="s">
        <v>162</v>
      </c>
      <c r="D65" s="5" t="s">
        <v>161</v>
      </c>
      <c r="E65" s="5"/>
      <c r="F65" s="4"/>
      <c r="G65" s="43"/>
      <c r="H65" s="4"/>
      <c r="I65" s="43"/>
      <c r="J65" s="6">
        <v>2023771.4240000001</v>
      </c>
      <c r="K65" s="6">
        <v>2004612.6216099998</v>
      </c>
      <c r="L65" s="6">
        <v>633165.14153000002</v>
      </c>
      <c r="M65" s="45"/>
      <c r="N65" s="22">
        <v>0.35</v>
      </c>
      <c r="O65" s="46" t="s">
        <v>149</v>
      </c>
      <c r="P65" s="7"/>
    </row>
    <row r="66" spans="1:16" ht="25.5">
      <c r="A66" s="1" t="s">
        <v>144</v>
      </c>
      <c r="B66" s="25" t="s">
        <v>192</v>
      </c>
      <c r="C66" s="4" t="s">
        <v>165</v>
      </c>
      <c r="D66" s="5" t="s">
        <v>163</v>
      </c>
      <c r="E66" s="5"/>
      <c r="F66" s="4"/>
      <c r="G66" s="43"/>
      <c r="H66" s="4"/>
      <c r="I66" s="43"/>
      <c r="J66" s="6">
        <v>1500000</v>
      </c>
      <c r="K66" s="6">
        <v>1492019.9834799999</v>
      </c>
      <c r="L66" s="6">
        <v>1450673.42732</v>
      </c>
      <c r="M66" s="22"/>
      <c r="N66" s="22">
        <v>1</v>
      </c>
      <c r="O66" s="7"/>
      <c r="P66" s="7"/>
    </row>
    <row r="67" spans="1:16">
      <c r="A67" s="1" t="s">
        <v>144</v>
      </c>
      <c r="B67" s="25" t="s">
        <v>192</v>
      </c>
      <c r="C67" s="4" t="s">
        <v>165</v>
      </c>
      <c r="D67" s="5" t="s">
        <v>164</v>
      </c>
      <c r="E67" s="5"/>
      <c r="F67" s="4"/>
      <c r="G67" s="43"/>
      <c r="H67" s="4"/>
      <c r="I67" s="43"/>
      <c r="J67" s="6">
        <v>2500000</v>
      </c>
      <c r="K67" s="6">
        <v>1833365.2957899999</v>
      </c>
      <c r="L67" s="6">
        <v>1470926.7498399999</v>
      </c>
      <c r="M67" s="22"/>
      <c r="N67" s="22">
        <v>0.9</v>
      </c>
      <c r="O67" s="7"/>
      <c r="P67" s="7"/>
    </row>
    <row r="68" spans="1:16" ht="63.75">
      <c r="A68" s="1" t="s">
        <v>166</v>
      </c>
      <c r="B68" s="8" t="s">
        <v>39</v>
      </c>
      <c r="C68" s="4" t="s">
        <v>167</v>
      </c>
      <c r="D68" s="5" t="s">
        <v>168</v>
      </c>
      <c r="E68" s="5"/>
      <c r="F68" s="4"/>
      <c r="G68" s="43"/>
      <c r="H68" s="4"/>
      <c r="I68" s="43"/>
      <c r="J68" s="35">
        <v>900000</v>
      </c>
      <c r="K68" s="35">
        <v>747749</v>
      </c>
      <c r="L68" s="35">
        <v>554326</v>
      </c>
      <c r="M68" s="45"/>
      <c r="N68" s="45">
        <v>0.99</v>
      </c>
      <c r="O68" s="7"/>
      <c r="P68" s="7"/>
    </row>
    <row r="69" spans="1:16" ht="25.5">
      <c r="A69" s="1" t="s">
        <v>166</v>
      </c>
      <c r="B69" s="8" t="s">
        <v>39</v>
      </c>
      <c r="C69" s="4" t="s">
        <v>167</v>
      </c>
      <c r="D69" s="5" t="s">
        <v>169</v>
      </c>
      <c r="E69" s="5"/>
      <c r="F69" s="4"/>
      <c r="G69" s="43"/>
      <c r="H69" s="4"/>
      <c r="I69" s="43"/>
      <c r="J69" s="35">
        <v>200000</v>
      </c>
      <c r="K69" s="35">
        <v>162512</v>
      </c>
      <c r="L69" s="35">
        <v>147833</v>
      </c>
      <c r="M69" s="45"/>
      <c r="N69" s="45">
        <v>0.99</v>
      </c>
      <c r="O69" s="7"/>
      <c r="P69" s="7"/>
    </row>
    <row r="70" spans="1:16" ht="51">
      <c r="A70" s="1" t="s">
        <v>166</v>
      </c>
      <c r="B70" s="8" t="s">
        <v>39</v>
      </c>
      <c r="C70" s="36" t="s">
        <v>170</v>
      </c>
      <c r="D70" s="8" t="s">
        <v>171</v>
      </c>
      <c r="E70" s="5"/>
      <c r="F70" s="4"/>
      <c r="G70" s="43"/>
      <c r="H70" s="4"/>
      <c r="I70" s="43"/>
      <c r="J70" s="35">
        <v>200000</v>
      </c>
      <c r="K70" s="35">
        <v>193424</v>
      </c>
      <c r="L70" s="35">
        <v>192267</v>
      </c>
      <c r="M70" s="45"/>
      <c r="N70" s="45">
        <v>0.96</v>
      </c>
      <c r="O70" s="7"/>
      <c r="P70" s="7"/>
    </row>
    <row r="71" spans="1:16" ht="25.5">
      <c r="A71" s="1" t="s">
        <v>166</v>
      </c>
      <c r="B71" s="8" t="s">
        <v>39</v>
      </c>
      <c r="C71" s="36" t="s">
        <v>40</v>
      </c>
      <c r="D71" s="8" t="s">
        <v>172</v>
      </c>
      <c r="E71" s="5"/>
      <c r="F71" s="4"/>
      <c r="G71" s="43"/>
      <c r="H71" s="4"/>
      <c r="I71" s="43"/>
      <c r="J71" s="35">
        <v>5000000</v>
      </c>
      <c r="K71" s="35">
        <v>0</v>
      </c>
      <c r="L71" s="35">
        <v>0</v>
      </c>
      <c r="M71" s="26"/>
      <c r="N71" s="45">
        <v>0</v>
      </c>
      <c r="O71" s="29"/>
      <c r="P71" s="29" t="s">
        <v>175</v>
      </c>
    </row>
    <row r="72" spans="1:16" ht="25.5">
      <c r="A72" s="1" t="s">
        <v>166</v>
      </c>
      <c r="B72" s="8" t="s">
        <v>39</v>
      </c>
      <c r="C72" s="36" t="s">
        <v>40</v>
      </c>
      <c r="D72" s="8" t="s">
        <v>173</v>
      </c>
      <c r="E72" s="5"/>
      <c r="F72" s="4"/>
      <c r="G72" s="43"/>
      <c r="H72" s="4"/>
      <c r="I72" s="43"/>
      <c r="J72" s="35">
        <v>3500000</v>
      </c>
      <c r="K72" s="35">
        <v>0</v>
      </c>
      <c r="L72" s="35">
        <v>0</v>
      </c>
      <c r="M72" s="26"/>
      <c r="N72" s="45">
        <v>0</v>
      </c>
      <c r="O72" s="29"/>
      <c r="P72" s="29" t="s">
        <v>175</v>
      </c>
    </row>
    <row r="73" spans="1:16" ht="25.5">
      <c r="A73" s="1" t="s">
        <v>166</v>
      </c>
      <c r="B73" s="8" t="s">
        <v>39</v>
      </c>
      <c r="C73" s="36" t="s">
        <v>40</v>
      </c>
      <c r="D73" s="8" t="s">
        <v>174</v>
      </c>
      <c r="E73" s="5"/>
      <c r="F73" s="4"/>
      <c r="G73" s="43"/>
      <c r="H73" s="4"/>
      <c r="I73" s="43"/>
      <c r="J73" s="35">
        <v>5494000</v>
      </c>
      <c r="K73" s="35"/>
      <c r="L73" s="35"/>
      <c r="M73" s="26"/>
      <c r="N73" s="45">
        <v>0.25</v>
      </c>
      <c r="O73" s="29"/>
      <c r="P73" s="29" t="s">
        <v>176</v>
      </c>
    </row>
    <row r="74" spans="1:16" ht="38.25">
      <c r="A74" s="1" t="s">
        <v>166</v>
      </c>
      <c r="B74" s="8" t="s">
        <v>15</v>
      </c>
      <c r="C74" s="4" t="s">
        <v>177</v>
      </c>
      <c r="D74" s="8" t="s">
        <v>178</v>
      </c>
      <c r="E74" s="5"/>
      <c r="F74" s="4"/>
      <c r="G74" s="43"/>
      <c r="H74" s="4"/>
      <c r="I74" s="43"/>
      <c r="J74" s="35">
        <v>5900000</v>
      </c>
      <c r="K74" s="35">
        <v>5771602</v>
      </c>
      <c r="L74" s="35">
        <v>5428259</v>
      </c>
      <c r="M74" s="26"/>
      <c r="N74" s="45">
        <v>0.99</v>
      </c>
      <c r="O74" s="29"/>
      <c r="P74" s="29"/>
    </row>
    <row r="75" spans="1:16" ht="38.25">
      <c r="A75" s="1" t="s">
        <v>166</v>
      </c>
      <c r="B75" s="8" t="s">
        <v>15</v>
      </c>
      <c r="C75" s="4" t="s">
        <v>183</v>
      </c>
      <c r="D75" s="28" t="s">
        <v>179</v>
      </c>
      <c r="E75" s="5"/>
      <c r="F75" s="4"/>
      <c r="G75" s="43"/>
      <c r="H75" s="4"/>
      <c r="I75" s="43"/>
      <c r="J75" s="35">
        <v>3000000</v>
      </c>
      <c r="K75" s="35">
        <v>1699931</v>
      </c>
      <c r="L75" s="35">
        <v>439863</v>
      </c>
      <c r="M75" s="26"/>
      <c r="N75" s="45">
        <v>0.25</v>
      </c>
      <c r="O75" s="29"/>
      <c r="P75" s="29"/>
    </row>
    <row r="76" spans="1:16" ht="38.25">
      <c r="A76" s="1" t="s">
        <v>166</v>
      </c>
      <c r="B76" s="8" t="s">
        <v>15</v>
      </c>
      <c r="C76" s="4" t="s">
        <v>184</v>
      </c>
      <c r="D76" s="28" t="s">
        <v>180</v>
      </c>
      <c r="E76" s="5"/>
      <c r="F76" s="4"/>
      <c r="G76" s="43"/>
      <c r="H76" s="4"/>
      <c r="I76" s="43"/>
      <c r="J76" s="35">
        <v>3000000</v>
      </c>
      <c r="K76" s="35">
        <v>2160908</v>
      </c>
      <c r="L76" s="35">
        <v>749639</v>
      </c>
      <c r="M76" s="26"/>
      <c r="N76" s="45">
        <v>0.95</v>
      </c>
      <c r="O76" s="29"/>
      <c r="P76" s="29"/>
    </row>
    <row r="77" spans="1:16" ht="25.5">
      <c r="A77" s="1" t="s">
        <v>166</v>
      </c>
      <c r="B77" s="24" t="s">
        <v>194</v>
      </c>
      <c r="C77" s="4" t="s">
        <v>181</v>
      </c>
      <c r="D77" s="28" t="s">
        <v>182</v>
      </c>
      <c r="E77" s="5"/>
      <c r="F77" s="4"/>
      <c r="G77" s="43"/>
      <c r="H77" s="4"/>
      <c r="I77" s="43"/>
      <c r="J77" s="35">
        <v>1000000</v>
      </c>
      <c r="K77" s="35">
        <v>989297</v>
      </c>
      <c r="L77" s="35">
        <v>199422</v>
      </c>
      <c r="M77" s="26"/>
      <c r="N77" s="45">
        <v>0.35</v>
      </c>
      <c r="O77" s="29"/>
      <c r="P77" s="29"/>
    </row>
    <row r="78" spans="1:16" ht="25.5">
      <c r="A78" s="1" t="s">
        <v>166</v>
      </c>
      <c r="B78" s="25" t="s">
        <v>185</v>
      </c>
      <c r="C78" s="4" t="s">
        <v>186</v>
      </c>
      <c r="D78" s="28" t="s">
        <v>187</v>
      </c>
      <c r="E78" s="5"/>
      <c r="F78" s="4"/>
      <c r="G78" s="43"/>
      <c r="H78" s="4"/>
      <c r="I78" s="43"/>
      <c r="J78" s="35">
        <v>250000</v>
      </c>
      <c r="K78" s="35">
        <v>27688</v>
      </c>
      <c r="L78" s="35">
        <v>478</v>
      </c>
      <c r="M78" s="26"/>
      <c r="N78" s="45">
        <v>0</v>
      </c>
      <c r="O78" s="29"/>
      <c r="P78" s="29"/>
    </row>
    <row r="79" spans="1:16" ht="38.25">
      <c r="A79" s="1" t="s">
        <v>166</v>
      </c>
      <c r="B79" s="30" t="s">
        <v>188</v>
      </c>
      <c r="C79" s="29" t="s">
        <v>189</v>
      </c>
      <c r="D79" s="28" t="s">
        <v>190</v>
      </c>
      <c r="E79" s="29"/>
      <c r="F79" s="29"/>
      <c r="G79" s="29"/>
      <c r="H79" s="29"/>
      <c r="I79" s="29"/>
      <c r="J79" s="35">
        <v>1517829</v>
      </c>
      <c r="K79" s="35">
        <v>1316051</v>
      </c>
      <c r="L79" s="35">
        <v>725356</v>
      </c>
      <c r="M79" s="26"/>
      <c r="N79" s="45">
        <v>0.85</v>
      </c>
      <c r="O79" s="29"/>
      <c r="P79" s="29"/>
    </row>
  </sheetData>
  <autoFilter ref="A3:P79" xr:uid="{00000000-0009-0000-0000-000001000000}"/>
  <mergeCells count="13">
    <mergeCell ref="A1:P1"/>
    <mergeCell ref="P20:P21"/>
    <mergeCell ref="O15:O16"/>
    <mergeCell ref="J15:J16"/>
    <mergeCell ref="N15:N16"/>
    <mergeCell ref="P15:P16"/>
    <mergeCell ref="M15:M16"/>
    <mergeCell ref="D15:D16"/>
    <mergeCell ref="D20:D21"/>
    <mergeCell ref="O20:O21"/>
    <mergeCell ref="E20:E21"/>
    <mergeCell ref="J20:J21"/>
    <mergeCell ref="E15:E16"/>
  </mergeCells>
  <phoneticPr fontId="5" type="noConversion"/>
  <pageMargins left="0" right="0" top="0" bottom="0" header="0" footer="0"/>
  <pageSetup paperSize="9" orientation="landscape"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77"/>
  <sheetViews>
    <sheetView zoomScale="70" zoomScaleNormal="70" workbookViewId="0">
      <pane xSplit="1" ySplit="3" topLeftCell="B4" activePane="bottomRight" state="frozen"/>
      <selection activeCell="I13" sqref="I13"/>
      <selection pane="topRight" activeCell="I13" sqref="I13"/>
      <selection pane="bottomLeft" activeCell="I13" sqref="I13"/>
      <selection pane="bottomRight" activeCell="I13" sqref="I13"/>
    </sheetView>
  </sheetViews>
  <sheetFormatPr baseColWidth="10" defaultColWidth="11.42578125" defaultRowHeight="12.75"/>
  <cols>
    <col min="1" max="1" width="21.42578125" style="94" customWidth="1"/>
    <col min="2" max="2" width="35.42578125" style="95" bestFit="1" customWidth="1"/>
    <col min="3" max="3" width="56.7109375" style="49" bestFit="1" customWidth="1"/>
    <col min="4" max="4" width="19.85546875" style="96" customWidth="1"/>
    <col min="5" max="5" width="27.7109375" style="96" customWidth="1"/>
    <col min="6" max="6" width="23.7109375" style="96" customWidth="1"/>
    <col min="7" max="7" width="11.42578125" style="50" bestFit="1" customWidth="1"/>
    <col min="8" max="8" width="7.42578125" style="50" bestFit="1" customWidth="1"/>
    <col min="9" max="9" width="20.140625" style="48" customWidth="1"/>
    <col min="10" max="10" width="28.42578125" style="48" customWidth="1"/>
    <col min="11" max="16384" width="11.42578125" style="48"/>
  </cols>
  <sheetData>
    <row r="1" spans="1:16" ht="21">
      <c r="A1" s="862" t="s">
        <v>227</v>
      </c>
      <c r="B1" s="862"/>
      <c r="C1" s="862"/>
      <c r="D1" s="862"/>
      <c r="E1" s="862"/>
      <c r="F1" s="862"/>
      <c r="G1" s="862"/>
      <c r="H1" s="862"/>
      <c r="I1" s="862"/>
      <c r="J1" s="862"/>
      <c r="K1" s="47"/>
      <c r="L1" s="47"/>
      <c r="M1" s="47"/>
      <c r="N1" s="47"/>
      <c r="O1" s="47"/>
      <c r="P1" s="47"/>
    </row>
    <row r="2" spans="1:16">
      <c r="A2" s="48"/>
      <c r="B2" s="49"/>
      <c r="C2" s="48"/>
      <c r="D2" s="48"/>
      <c r="E2" s="48"/>
      <c r="F2" s="48"/>
      <c r="G2" s="48"/>
      <c r="H2" s="48"/>
      <c r="I2" s="48" t="s">
        <v>223</v>
      </c>
      <c r="M2" s="50"/>
      <c r="N2" s="50"/>
    </row>
    <row r="3" spans="1:16" ht="33">
      <c r="A3" s="51" t="s">
        <v>47</v>
      </c>
      <c r="B3" s="52" t="s">
        <v>0</v>
      </c>
      <c r="C3" s="52" t="s">
        <v>44</v>
      </c>
      <c r="D3" s="53" t="s">
        <v>224</v>
      </c>
      <c r="E3" s="53" t="s">
        <v>225</v>
      </c>
      <c r="F3" s="53" t="s">
        <v>226</v>
      </c>
      <c r="G3" s="54" t="s">
        <v>7</v>
      </c>
      <c r="H3" s="54" t="s">
        <v>8</v>
      </c>
      <c r="I3" s="55" t="s">
        <v>9</v>
      </c>
      <c r="J3" s="56" t="s">
        <v>10</v>
      </c>
    </row>
    <row r="4" spans="1:16" ht="38.25">
      <c r="A4" s="57" t="s">
        <v>56</v>
      </c>
      <c r="B4" s="58" t="s">
        <v>194</v>
      </c>
      <c r="C4" s="58" t="s">
        <v>51</v>
      </c>
      <c r="D4" s="59">
        <v>2953000</v>
      </c>
      <c r="E4" s="59"/>
      <c r="F4" s="59"/>
      <c r="G4" s="60">
        <v>0.95</v>
      </c>
      <c r="H4" s="60">
        <v>0.72</v>
      </c>
      <c r="I4" s="61" t="s">
        <v>68</v>
      </c>
      <c r="J4" s="61"/>
    </row>
    <row r="5" spans="1:16" ht="38.25">
      <c r="A5" s="57" t="s">
        <v>56</v>
      </c>
      <c r="B5" s="62" t="s">
        <v>188</v>
      </c>
      <c r="C5" s="58" t="s">
        <v>50</v>
      </c>
      <c r="D5" s="63">
        <v>2023771.4240000001</v>
      </c>
      <c r="E5" s="63"/>
      <c r="F5" s="63"/>
      <c r="G5" s="60">
        <v>0.5</v>
      </c>
      <c r="H5" s="60">
        <v>0.01</v>
      </c>
      <c r="I5" s="64"/>
      <c r="J5" s="61"/>
    </row>
    <row r="6" spans="1:16" ht="25.5">
      <c r="A6" s="57" t="s">
        <v>56</v>
      </c>
      <c r="B6" s="58" t="s">
        <v>15</v>
      </c>
      <c r="C6" s="58" t="s">
        <v>211</v>
      </c>
      <c r="D6" s="63">
        <v>2250000</v>
      </c>
      <c r="E6" s="63"/>
      <c r="F6" s="63"/>
      <c r="G6" s="60">
        <v>0.35</v>
      </c>
      <c r="H6" s="60">
        <v>0.17</v>
      </c>
      <c r="I6" s="64" t="s">
        <v>67</v>
      </c>
      <c r="J6" s="61"/>
    </row>
    <row r="7" spans="1:16" ht="25.5">
      <c r="A7" s="57" t="s">
        <v>56</v>
      </c>
      <c r="B7" s="58" t="s">
        <v>15</v>
      </c>
      <c r="C7" s="58" t="s">
        <v>48</v>
      </c>
      <c r="D7" s="63">
        <v>3500000</v>
      </c>
      <c r="E7" s="63"/>
      <c r="F7" s="63"/>
      <c r="G7" s="60">
        <v>1</v>
      </c>
      <c r="H7" s="60">
        <v>1</v>
      </c>
      <c r="I7" s="64" t="s">
        <v>14</v>
      </c>
      <c r="J7" s="61"/>
    </row>
    <row r="8" spans="1:16" ht="25.5">
      <c r="A8" s="57" t="s">
        <v>56</v>
      </c>
      <c r="B8" s="62" t="s">
        <v>185</v>
      </c>
      <c r="C8" s="58" t="s">
        <v>55</v>
      </c>
      <c r="D8" s="59">
        <v>2500000</v>
      </c>
      <c r="E8" s="59"/>
      <c r="F8" s="59"/>
      <c r="G8" s="60">
        <v>0.02</v>
      </c>
      <c r="H8" s="60">
        <v>0.01</v>
      </c>
      <c r="I8" s="64" t="s">
        <v>72</v>
      </c>
      <c r="J8" s="61"/>
    </row>
    <row r="9" spans="1:16" ht="25.5">
      <c r="A9" s="57" t="s">
        <v>56</v>
      </c>
      <c r="B9" s="62" t="s">
        <v>185</v>
      </c>
      <c r="C9" s="58" t="s">
        <v>54</v>
      </c>
      <c r="D9" s="59">
        <v>2720000</v>
      </c>
      <c r="E9" s="59"/>
      <c r="F9" s="59"/>
      <c r="G9" s="65">
        <v>0.85</v>
      </c>
      <c r="H9" s="60">
        <v>0.8</v>
      </c>
      <c r="I9" s="64" t="s">
        <v>71</v>
      </c>
      <c r="J9" s="61"/>
    </row>
    <row r="10" spans="1:16" ht="25.5">
      <c r="A10" s="57" t="s">
        <v>56</v>
      </c>
      <c r="B10" s="62" t="s">
        <v>185</v>
      </c>
      <c r="C10" s="58" t="s">
        <v>53</v>
      </c>
      <c r="D10" s="66">
        <v>8158300</v>
      </c>
      <c r="E10" s="59"/>
      <c r="F10" s="59"/>
      <c r="G10" s="65">
        <v>0.95</v>
      </c>
      <c r="H10" s="60">
        <v>0.89</v>
      </c>
      <c r="I10" s="67" t="s">
        <v>70</v>
      </c>
      <c r="J10" s="68"/>
    </row>
    <row r="11" spans="1:16" ht="25.5">
      <c r="A11" s="57" t="s">
        <v>56</v>
      </c>
      <c r="B11" s="58" t="s">
        <v>185</v>
      </c>
      <c r="C11" s="58" t="s">
        <v>52</v>
      </c>
      <c r="D11" s="66">
        <v>2671000</v>
      </c>
      <c r="E11" s="59"/>
      <c r="F11" s="59"/>
      <c r="G11" s="65">
        <v>1</v>
      </c>
      <c r="H11" s="60">
        <v>1</v>
      </c>
      <c r="I11" s="67" t="s">
        <v>69</v>
      </c>
      <c r="J11" s="68"/>
    </row>
    <row r="12" spans="1:16" ht="38.25">
      <c r="A12" s="57" t="s">
        <v>56</v>
      </c>
      <c r="B12" s="58" t="s">
        <v>39</v>
      </c>
      <c r="C12" s="58" t="s">
        <v>49</v>
      </c>
      <c r="D12" s="66">
        <v>2550000</v>
      </c>
      <c r="E12" s="59"/>
      <c r="F12" s="59"/>
      <c r="G12" s="60">
        <v>0.98</v>
      </c>
      <c r="H12" s="60">
        <v>0.7</v>
      </c>
      <c r="I12" s="69" t="s">
        <v>67</v>
      </c>
      <c r="J12" s="70" t="s">
        <v>212</v>
      </c>
    </row>
    <row r="13" spans="1:16">
      <c r="A13" s="57" t="s">
        <v>166</v>
      </c>
      <c r="B13" s="58" t="s">
        <v>194</v>
      </c>
      <c r="C13" s="71" t="s">
        <v>228</v>
      </c>
      <c r="D13" s="72">
        <v>1000000</v>
      </c>
      <c r="E13" s="72">
        <v>989297</v>
      </c>
      <c r="F13" s="72">
        <v>199422</v>
      </c>
      <c r="G13" s="65"/>
      <c r="H13" s="60">
        <v>0.35</v>
      </c>
      <c r="I13" s="73"/>
      <c r="J13" s="68"/>
    </row>
    <row r="14" spans="1:16" ht="38.25">
      <c r="A14" s="57" t="s">
        <v>166</v>
      </c>
      <c r="B14" s="62" t="s">
        <v>188</v>
      </c>
      <c r="C14" s="71" t="s">
        <v>240</v>
      </c>
      <c r="D14" s="72">
        <v>1517829</v>
      </c>
      <c r="E14" s="72">
        <v>1316051</v>
      </c>
      <c r="F14" s="72">
        <v>725356</v>
      </c>
      <c r="G14" s="65"/>
      <c r="H14" s="60">
        <v>0.85</v>
      </c>
      <c r="I14" s="73"/>
      <c r="J14" s="68"/>
    </row>
    <row r="15" spans="1:16" ht="38.25">
      <c r="A15" s="57" t="s">
        <v>166</v>
      </c>
      <c r="B15" s="58" t="s">
        <v>15</v>
      </c>
      <c r="C15" s="71" t="s">
        <v>238</v>
      </c>
      <c r="D15" s="72">
        <v>3000000</v>
      </c>
      <c r="E15" s="72">
        <v>2160908</v>
      </c>
      <c r="F15" s="72">
        <v>749639</v>
      </c>
      <c r="G15" s="65"/>
      <c r="H15" s="60">
        <v>0.95</v>
      </c>
      <c r="I15" s="73"/>
      <c r="J15" s="68"/>
    </row>
    <row r="16" spans="1:16" ht="25.5">
      <c r="A16" s="57" t="s">
        <v>166</v>
      </c>
      <c r="B16" s="58" t="s">
        <v>15</v>
      </c>
      <c r="C16" s="71" t="s">
        <v>229</v>
      </c>
      <c r="D16" s="72">
        <v>3000000</v>
      </c>
      <c r="E16" s="72">
        <v>1699931</v>
      </c>
      <c r="F16" s="72">
        <v>439863</v>
      </c>
      <c r="G16" s="65"/>
      <c r="H16" s="60">
        <v>0.25</v>
      </c>
      <c r="I16" s="73"/>
      <c r="J16" s="68"/>
    </row>
    <row r="17" spans="1:10" ht="25.5">
      <c r="A17" s="57" t="s">
        <v>166</v>
      </c>
      <c r="B17" s="58" t="s">
        <v>15</v>
      </c>
      <c r="C17" s="58" t="s">
        <v>230</v>
      </c>
      <c r="D17" s="72">
        <v>5900000</v>
      </c>
      <c r="E17" s="72">
        <v>5771602</v>
      </c>
      <c r="F17" s="72">
        <v>5428259</v>
      </c>
      <c r="G17" s="65"/>
      <c r="H17" s="60">
        <v>0.99</v>
      </c>
      <c r="I17" s="73"/>
      <c r="J17" s="68"/>
    </row>
    <row r="18" spans="1:10" ht="25.5">
      <c r="A18" s="57" t="s">
        <v>166</v>
      </c>
      <c r="B18" s="58" t="s">
        <v>185</v>
      </c>
      <c r="C18" s="71" t="s">
        <v>239</v>
      </c>
      <c r="D18" s="72">
        <v>250000</v>
      </c>
      <c r="E18" s="72">
        <v>27688</v>
      </c>
      <c r="F18" s="72">
        <v>478</v>
      </c>
      <c r="G18" s="65"/>
      <c r="H18" s="60">
        <v>0</v>
      </c>
      <c r="I18" s="73"/>
      <c r="J18" s="68"/>
    </row>
    <row r="19" spans="1:10" ht="63.75">
      <c r="A19" s="57" t="s">
        <v>166</v>
      </c>
      <c r="B19" s="58" t="s">
        <v>39</v>
      </c>
      <c r="C19" s="58" t="s">
        <v>237</v>
      </c>
      <c r="D19" s="72">
        <v>900000</v>
      </c>
      <c r="E19" s="72">
        <v>747749</v>
      </c>
      <c r="F19" s="72">
        <v>554326</v>
      </c>
      <c r="G19" s="60"/>
      <c r="H19" s="60">
        <v>0.99</v>
      </c>
      <c r="I19" s="67"/>
      <c r="J19" s="68"/>
    </row>
    <row r="20" spans="1:10" ht="51">
      <c r="A20" s="57" t="s">
        <v>166</v>
      </c>
      <c r="B20" s="58" t="s">
        <v>39</v>
      </c>
      <c r="C20" s="58" t="s">
        <v>236</v>
      </c>
      <c r="D20" s="72">
        <v>200000</v>
      </c>
      <c r="E20" s="72">
        <v>193424</v>
      </c>
      <c r="F20" s="72">
        <v>192267</v>
      </c>
      <c r="G20" s="60"/>
      <c r="H20" s="60">
        <v>0.96</v>
      </c>
      <c r="I20" s="67"/>
      <c r="J20" s="68"/>
    </row>
    <row r="21" spans="1:10" ht="25.5">
      <c r="A21" s="57" t="s">
        <v>166</v>
      </c>
      <c r="B21" s="58" t="s">
        <v>39</v>
      </c>
      <c r="C21" s="58" t="s">
        <v>241</v>
      </c>
      <c r="D21" s="72">
        <v>200000</v>
      </c>
      <c r="E21" s="72">
        <v>162512</v>
      </c>
      <c r="F21" s="72">
        <v>147833</v>
      </c>
      <c r="G21" s="60"/>
      <c r="H21" s="60">
        <v>0.99</v>
      </c>
      <c r="I21" s="67"/>
      <c r="J21" s="68"/>
    </row>
    <row r="22" spans="1:10" ht="25.5">
      <c r="A22" s="57" t="s">
        <v>166</v>
      </c>
      <c r="B22" s="58" t="s">
        <v>39</v>
      </c>
      <c r="C22" s="58" t="s">
        <v>174</v>
      </c>
      <c r="D22" s="72">
        <v>5494000</v>
      </c>
      <c r="E22" s="72"/>
      <c r="F22" s="72"/>
      <c r="G22" s="65"/>
      <c r="H22" s="60">
        <v>0.25</v>
      </c>
      <c r="I22" s="73"/>
      <c r="J22" s="68" t="s">
        <v>176</v>
      </c>
    </row>
    <row r="23" spans="1:10" ht="25.5">
      <c r="A23" s="57" t="s">
        <v>166</v>
      </c>
      <c r="B23" s="58" t="s">
        <v>39</v>
      </c>
      <c r="C23" s="58" t="s">
        <v>173</v>
      </c>
      <c r="D23" s="72">
        <v>3500000</v>
      </c>
      <c r="E23" s="72">
        <v>0</v>
      </c>
      <c r="F23" s="72">
        <v>0</v>
      </c>
      <c r="G23" s="65"/>
      <c r="H23" s="60">
        <v>0</v>
      </c>
      <c r="I23" s="73"/>
      <c r="J23" s="68" t="s">
        <v>175</v>
      </c>
    </row>
    <row r="24" spans="1:10" ht="25.5">
      <c r="A24" s="57" t="s">
        <v>166</v>
      </c>
      <c r="B24" s="58" t="s">
        <v>39</v>
      </c>
      <c r="C24" s="58" t="s">
        <v>172</v>
      </c>
      <c r="D24" s="72">
        <v>5000000</v>
      </c>
      <c r="E24" s="72">
        <v>0</v>
      </c>
      <c r="F24" s="72">
        <v>0</v>
      </c>
      <c r="G24" s="65"/>
      <c r="H24" s="60">
        <v>0</v>
      </c>
      <c r="I24" s="73"/>
      <c r="J24" s="68" t="s">
        <v>175</v>
      </c>
    </row>
    <row r="25" spans="1:10" ht="25.5">
      <c r="A25" s="57" t="s">
        <v>144</v>
      </c>
      <c r="B25" s="58" t="s">
        <v>192</v>
      </c>
      <c r="C25" s="58" t="s">
        <v>164</v>
      </c>
      <c r="D25" s="74">
        <v>2500000</v>
      </c>
      <c r="E25" s="74">
        <v>1833365.2957899999</v>
      </c>
      <c r="F25" s="74">
        <v>1470926.7498399999</v>
      </c>
      <c r="G25" s="60"/>
      <c r="H25" s="60">
        <v>0.9</v>
      </c>
      <c r="I25" s="67"/>
      <c r="J25" s="68"/>
    </row>
    <row r="26" spans="1:10" ht="25.5">
      <c r="A26" s="57" t="s">
        <v>144</v>
      </c>
      <c r="B26" s="58" t="s">
        <v>192</v>
      </c>
      <c r="C26" s="58" t="s">
        <v>163</v>
      </c>
      <c r="D26" s="74">
        <v>1500000</v>
      </c>
      <c r="E26" s="74">
        <v>1492019.9834799999</v>
      </c>
      <c r="F26" s="74">
        <v>1450673.42732</v>
      </c>
      <c r="G26" s="60"/>
      <c r="H26" s="60">
        <v>1</v>
      </c>
      <c r="I26" s="67"/>
      <c r="J26" s="68"/>
    </row>
    <row r="27" spans="1:10" ht="38.25">
      <c r="A27" s="57" t="s">
        <v>144</v>
      </c>
      <c r="B27" s="58" t="s">
        <v>188</v>
      </c>
      <c r="C27" s="58" t="s">
        <v>161</v>
      </c>
      <c r="D27" s="74">
        <v>2023771.4240000001</v>
      </c>
      <c r="E27" s="74">
        <v>2004612.6216099998</v>
      </c>
      <c r="F27" s="74">
        <v>633165.14153000002</v>
      </c>
      <c r="G27" s="60"/>
      <c r="H27" s="60">
        <v>0.35</v>
      </c>
      <c r="I27" s="75" t="s">
        <v>149</v>
      </c>
      <c r="J27" s="68"/>
    </row>
    <row r="28" spans="1:10" ht="38.25">
      <c r="A28" s="57" t="s">
        <v>144</v>
      </c>
      <c r="B28" s="58" t="s">
        <v>15</v>
      </c>
      <c r="C28" s="58" t="s">
        <v>146</v>
      </c>
      <c r="D28" s="74">
        <v>5813000</v>
      </c>
      <c r="E28" s="74">
        <v>5732396</v>
      </c>
      <c r="F28" s="74">
        <v>5570823</v>
      </c>
      <c r="G28" s="60"/>
      <c r="H28" s="60">
        <v>0.97</v>
      </c>
      <c r="I28" s="75" t="s">
        <v>149</v>
      </c>
      <c r="J28" s="68"/>
    </row>
    <row r="29" spans="1:10" ht="25.5">
      <c r="A29" s="57" t="s">
        <v>144</v>
      </c>
      <c r="B29" s="58" t="s">
        <v>15</v>
      </c>
      <c r="C29" s="58" t="s">
        <v>145</v>
      </c>
      <c r="D29" s="74">
        <v>3715000</v>
      </c>
      <c r="E29" s="74">
        <v>3711941.58978</v>
      </c>
      <c r="F29" s="74">
        <v>3707512.0858200002</v>
      </c>
      <c r="G29" s="60">
        <v>0.99</v>
      </c>
      <c r="H29" s="60"/>
      <c r="I29" s="60" t="s">
        <v>149</v>
      </c>
      <c r="J29" s="68"/>
    </row>
    <row r="30" spans="1:10" ht="38.25">
      <c r="A30" s="57" t="s">
        <v>144</v>
      </c>
      <c r="B30" s="58" t="s">
        <v>15</v>
      </c>
      <c r="C30" s="58" t="s">
        <v>148</v>
      </c>
      <c r="D30" s="74">
        <v>4000000</v>
      </c>
      <c r="E30" s="74">
        <v>2649570.8295700001</v>
      </c>
      <c r="F30" s="74">
        <v>960980.72667</v>
      </c>
      <c r="G30" s="60"/>
      <c r="H30" s="60">
        <v>0.35</v>
      </c>
      <c r="I30" s="75" t="s">
        <v>149</v>
      </c>
      <c r="J30" s="68"/>
    </row>
    <row r="31" spans="1:10" ht="25.5">
      <c r="A31" s="57" t="s">
        <v>144</v>
      </c>
      <c r="B31" s="58" t="s">
        <v>15</v>
      </c>
      <c r="C31" s="58" t="s">
        <v>147</v>
      </c>
      <c r="D31" s="74">
        <v>1770127</v>
      </c>
      <c r="E31" s="74">
        <v>1718151.71478</v>
      </c>
      <c r="F31" s="74">
        <v>1650832</v>
      </c>
      <c r="G31" s="60"/>
      <c r="H31" s="60">
        <v>0.96</v>
      </c>
      <c r="I31" s="75" t="s">
        <v>149</v>
      </c>
      <c r="J31" s="68"/>
    </row>
    <row r="32" spans="1:10">
      <c r="A32" s="57" t="s">
        <v>144</v>
      </c>
      <c r="B32" s="58" t="s">
        <v>185</v>
      </c>
      <c r="C32" s="58" t="s">
        <v>155</v>
      </c>
      <c r="D32" s="74">
        <v>4448000</v>
      </c>
      <c r="E32" s="74">
        <v>3958952.8348099999</v>
      </c>
      <c r="F32" s="74">
        <v>833517.22701999999</v>
      </c>
      <c r="G32" s="60"/>
      <c r="H32" s="60">
        <v>0.35</v>
      </c>
      <c r="I32" s="75" t="s">
        <v>149</v>
      </c>
      <c r="J32" s="68"/>
    </row>
    <row r="33" spans="1:10">
      <c r="A33" s="57" t="s">
        <v>144</v>
      </c>
      <c r="B33" s="58" t="s">
        <v>185</v>
      </c>
      <c r="C33" s="58" t="s">
        <v>152</v>
      </c>
      <c r="D33" s="74">
        <v>2730000</v>
      </c>
      <c r="E33" s="74">
        <v>603770.76642999996</v>
      </c>
      <c r="F33" s="74">
        <v>563379.12698000006</v>
      </c>
      <c r="G33" s="60"/>
      <c r="H33" s="60">
        <v>0.35</v>
      </c>
      <c r="I33" s="75" t="s">
        <v>149</v>
      </c>
      <c r="J33" s="68"/>
    </row>
    <row r="34" spans="1:10" ht="25.5">
      <c r="A34" s="57" t="s">
        <v>144</v>
      </c>
      <c r="B34" s="58" t="s">
        <v>185</v>
      </c>
      <c r="C34" s="58" t="s">
        <v>154</v>
      </c>
      <c r="D34" s="74">
        <v>3400000</v>
      </c>
      <c r="E34" s="74">
        <v>124623.52535</v>
      </c>
      <c r="F34" s="74">
        <v>13449.51281</v>
      </c>
      <c r="G34" s="60"/>
      <c r="H34" s="60">
        <v>0.02</v>
      </c>
      <c r="I34" s="75" t="s">
        <v>149</v>
      </c>
      <c r="J34" s="68"/>
    </row>
    <row r="35" spans="1:10">
      <c r="A35" s="57" t="s">
        <v>144</v>
      </c>
      <c r="B35" s="58" t="s">
        <v>185</v>
      </c>
      <c r="C35" s="58" t="s">
        <v>153</v>
      </c>
      <c r="D35" s="74">
        <v>2000000</v>
      </c>
      <c r="E35" s="74">
        <v>1070656.74444</v>
      </c>
      <c r="F35" s="74">
        <v>819399.51109000004</v>
      </c>
      <c r="G35" s="60"/>
      <c r="H35" s="60">
        <v>0.7</v>
      </c>
      <c r="I35" s="75" t="s">
        <v>149</v>
      </c>
      <c r="J35" s="68"/>
    </row>
    <row r="36" spans="1:10" ht="38.25">
      <c r="A36" s="57" t="s">
        <v>144</v>
      </c>
      <c r="B36" s="58" t="s">
        <v>39</v>
      </c>
      <c r="C36" s="58" t="s">
        <v>157</v>
      </c>
      <c r="D36" s="74">
        <v>1100000</v>
      </c>
      <c r="E36" s="74">
        <v>1096253.23612</v>
      </c>
      <c r="F36" s="74">
        <v>892983.16842999996</v>
      </c>
      <c r="G36" s="60"/>
      <c r="H36" s="60">
        <v>0.95</v>
      </c>
      <c r="I36" s="75" t="s">
        <v>149</v>
      </c>
      <c r="J36" s="68"/>
    </row>
    <row r="37" spans="1:10" ht="25.5">
      <c r="A37" s="57" t="s">
        <v>144</v>
      </c>
      <c r="B37" s="58" t="s">
        <v>39</v>
      </c>
      <c r="C37" s="58" t="s">
        <v>159</v>
      </c>
      <c r="D37" s="74">
        <v>2500000</v>
      </c>
      <c r="E37" s="74">
        <v>2487357.3569</v>
      </c>
      <c r="F37" s="74">
        <v>1054772</v>
      </c>
      <c r="G37" s="60"/>
      <c r="H37" s="60">
        <v>0.35</v>
      </c>
      <c r="I37" s="75" t="s">
        <v>149</v>
      </c>
      <c r="J37" s="68"/>
    </row>
    <row r="38" spans="1:10" ht="25.5">
      <c r="A38" s="57" t="s">
        <v>144</v>
      </c>
      <c r="B38" s="58" t="s">
        <v>39</v>
      </c>
      <c r="C38" s="58" t="s">
        <v>158</v>
      </c>
      <c r="D38" s="74">
        <v>1000000</v>
      </c>
      <c r="E38" s="74">
        <v>961564.05536</v>
      </c>
      <c r="F38" s="74">
        <v>803878.77549999999</v>
      </c>
      <c r="G38" s="60"/>
      <c r="H38" s="60">
        <v>0.95</v>
      </c>
      <c r="I38" s="75" t="s">
        <v>149</v>
      </c>
      <c r="J38" s="68"/>
    </row>
    <row r="39" spans="1:10" ht="63.75">
      <c r="A39" s="57" t="s">
        <v>92</v>
      </c>
      <c r="B39" s="58" t="s">
        <v>15</v>
      </c>
      <c r="C39" s="58" t="s">
        <v>204</v>
      </c>
      <c r="D39" s="74">
        <v>130800000</v>
      </c>
      <c r="E39" s="74"/>
      <c r="F39" s="74">
        <v>76882000</v>
      </c>
      <c r="G39" s="60"/>
      <c r="H39" s="60"/>
      <c r="I39" s="67"/>
      <c r="J39" s="68" t="s">
        <v>102</v>
      </c>
    </row>
    <row r="40" spans="1:10" ht="204">
      <c r="A40" s="57" t="s">
        <v>92</v>
      </c>
      <c r="B40" s="58" t="s">
        <v>185</v>
      </c>
      <c r="C40" s="58" t="s">
        <v>205</v>
      </c>
      <c r="D40" s="74">
        <v>26300000</v>
      </c>
      <c r="E40" s="74"/>
      <c r="F40" s="74">
        <v>0</v>
      </c>
      <c r="G40" s="60"/>
      <c r="H40" s="60"/>
      <c r="I40" s="67"/>
      <c r="J40" s="68" t="s">
        <v>215</v>
      </c>
    </row>
    <row r="41" spans="1:10" ht="25.5">
      <c r="A41" s="57" t="s">
        <v>92</v>
      </c>
      <c r="B41" s="58" t="s">
        <v>39</v>
      </c>
      <c r="C41" s="58" t="s">
        <v>90</v>
      </c>
      <c r="D41" s="74">
        <v>32226000</v>
      </c>
      <c r="E41" s="74"/>
      <c r="F41" s="74">
        <v>23524980</v>
      </c>
      <c r="G41" s="60"/>
      <c r="H41" s="60"/>
      <c r="I41" s="67"/>
      <c r="J41" s="68" t="s">
        <v>231</v>
      </c>
    </row>
    <row r="42" spans="1:10" ht="51">
      <c r="A42" s="57" t="s">
        <v>92</v>
      </c>
      <c r="B42" s="58" t="s">
        <v>39</v>
      </c>
      <c r="C42" s="58" t="s">
        <v>91</v>
      </c>
      <c r="D42" s="74">
        <v>12543752.188999999</v>
      </c>
      <c r="E42" s="74"/>
      <c r="F42" s="74">
        <v>0</v>
      </c>
      <c r="G42" s="60"/>
      <c r="H42" s="60"/>
      <c r="I42" s="67"/>
      <c r="J42" s="68" t="s">
        <v>214</v>
      </c>
    </row>
    <row r="43" spans="1:10" ht="229.5">
      <c r="A43" s="57" t="s">
        <v>46</v>
      </c>
      <c r="B43" s="76" t="s">
        <v>24</v>
      </c>
      <c r="C43" s="77" t="s">
        <v>198</v>
      </c>
      <c r="D43" s="78">
        <v>16108000</v>
      </c>
      <c r="E43" s="78">
        <v>15142080.705219999</v>
      </c>
      <c r="F43" s="78">
        <v>10670180.696830001</v>
      </c>
      <c r="G43" s="79">
        <v>0.662414992353489</v>
      </c>
      <c r="H43" s="80">
        <v>0.56999999999999995</v>
      </c>
      <c r="I43" s="81" t="s">
        <v>20</v>
      </c>
      <c r="J43" s="82" t="s">
        <v>206</v>
      </c>
    </row>
    <row r="44" spans="1:10" ht="38.25">
      <c r="A44" s="57" t="s">
        <v>46</v>
      </c>
      <c r="B44" s="76" t="s">
        <v>45</v>
      </c>
      <c r="C44" s="77" t="s">
        <v>195</v>
      </c>
      <c r="D44" s="78">
        <v>10789000</v>
      </c>
      <c r="E44" s="78">
        <v>10468489.869489999</v>
      </c>
      <c r="F44" s="78">
        <v>10270308.711719999</v>
      </c>
      <c r="G44" s="79">
        <v>0.95192406263045692</v>
      </c>
      <c r="H44" s="80">
        <v>1</v>
      </c>
      <c r="I44" s="81" t="s">
        <v>13</v>
      </c>
      <c r="J44" s="61" t="s">
        <v>14</v>
      </c>
    </row>
    <row r="45" spans="1:10" ht="25.5">
      <c r="A45" s="57" t="s">
        <v>46</v>
      </c>
      <c r="B45" s="76" t="s">
        <v>45</v>
      </c>
      <c r="C45" s="77" t="s">
        <v>197</v>
      </c>
      <c r="D45" s="78">
        <v>15920000</v>
      </c>
      <c r="E45" s="78">
        <v>15903704.166100001</v>
      </c>
      <c r="F45" s="78">
        <v>14384685.092309998</v>
      </c>
      <c r="G45" s="79">
        <v>0.90356062137625615</v>
      </c>
      <c r="H45" s="80">
        <v>1</v>
      </c>
      <c r="I45" s="81" t="s">
        <v>13</v>
      </c>
      <c r="J45" s="61" t="s">
        <v>213</v>
      </c>
    </row>
    <row r="46" spans="1:10" ht="25.5">
      <c r="A46" s="57" t="s">
        <v>46</v>
      </c>
      <c r="B46" s="76" t="s">
        <v>45</v>
      </c>
      <c r="C46" s="77" t="s">
        <v>202</v>
      </c>
      <c r="D46" s="78">
        <v>25411055</v>
      </c>
      <c r="E46" s="78">
        <v>25385758.7192</v>
      </c>
      <c r="F46" s="78">
        <v>21196181.722270001</v>
      </c>
      <c r="G46" s="79">
        <v>0.87162681739768</v>
      </c>
      <c r="H46" s="80">
        <v>1</v>
      </c>
      <c r="I46" s="81" t="s">
        <v>13</v>
      </c>
      <c r="J46" s="61" t="s">
        <v>209</v>
      </c>
    </row>
    <row r="47" spans="1:10" ht="38.25">
      <c r="A47" s="57" t="s">
        <v>46</v>
      </c>
      <c r="B47" s="76" t="s">
        <v>31</v>
      </c>
      <c r="C47" s="77" t="s">
        <v>200</v>
      </c>
      <c r="D47" s="78">
        <v>17867591</v>
      </c>
      <c r="E47" s="78">
        <v>1922185.49905</v>
      </c>
      <c r="F47" s="78">
        <v>563080.16738999996</v>
      </c>
      <c r="G47" s="79">
        <v>3.1514050628873247E-2</v>
      </c>
      <c r="H47" s="80">
        <v>0.17</v>
      </c>
      <c r="I47" s="81" t="s">
        <v>20</v>
      </c>
      <c r="J47" s="83" t="s">
        <v>208</v>
      </c>
    </row>
    <row r="48" spans="1:10" ht="153">
      <c r="A48" s="57" t="s">
        <v>46</v>
      </c>
      <c r="B48" s="76" t="s">
        <v>27</v>
      </c>
      <c r="C48" s="77" t="s">
        <v>199</v>
      </c>
      <c r="D48" s="78">
        <v>16117420</v>
      </c>
      <c r="E48" s="78">
        <v>14444734.85826</v>
      </c>
      <c r="F48" s="78">
        <v>12355378.156100001</v>
      </c>
      <c r="G48" s="79">
        <v>0.76658535647144521</v>
      </c>
      <c r="H48" s="65">
        <v>0.44</v>
      </c>
      <c r="I48" s="81" t="s">
        <v>30</v>
      </c>
      <c r="J48" s="83" t="s">
        <v>207</v>
      </c>
    </row>
    <row r="49" spans="1:10" ht="38.25">
      <c r="A49" s="57" t="s">
        <v>46</v>
      </c>
      <c r="B49" s="84" t="s">
        <v>15</v>
      </c>
      <c r="C49" s="77" t="s">
        <v>196</v>
      </c>
      <c r="D49" s="78">
        <v>13400000</v>
      </c>
      <c r="E49" s="78">
        <v>13258054.142879998</v>
      </c>
      <c r="F49" s="78">
        <v>12588559.163829999</v>
      </c>
      <c r="G49" s="79">
        <v>0.93944471371865668</v>
      </c>
      <c r="H49" s="80">
        <v>0.99</v>
      </c>
      <c r="I49" s="81" t="s">
        <v>20</v>
      </c>
      <c r="J49" s="82" t="s">
        <v>21</v>
      </c>
    </row>
    <row r="50" spans="1:10" ht="140.25">
      <c r="A50" s="57" t="s">
        <v>46</v>
      </c>
      <c r="B50" s="84" t="s">
        <v>15</v>
      </c>
      <c r="C50" s="77" t="s">
        <v>201</v>
      </c>
      <c r="D50" s="78">
        <v>24450000</v>
      </c>
      <c r="E50" s="78">
        <v>24282957.477630001</v>
      </c>
      <c r="F50" s="78">
        <v>23938306.589190003</v>
      </c>
      <c r="G50" s="79">
        <v>0.97907184413865045</v>
      </c>
      <c r="H50" s="80">
        <v>1</v>
      </c>
      <c r="I50" s="81" t="s">
        <v>13</v>
      </c>
      <c r="J50" s="61" t="s">
        <v>37</v>
      </c>
    </row>
    <row r="51" spans="1:10" ht="38.25">
      <c r="A51" s="57" t="s">
        <v>46</v>
      </c>
      <c r="B51" s="76" t="s">
        <v>39</v>
      </c>
      <c r="C51" s="77" t="s">
        <v>203</v>
      </c>
      <c r="D51" s="78">
        <v>48980888</v>
      </c>
      <c r="E51" s="78">
        <v>48561355.460129999</v>
      </c>
      <c r="F51" s="78">
        <v>46595777.233440004</v>
      </c>
      <c r="G51" s="79">
        <v>0.95130527714074931</v>
      </c>
      <c r="H51" s="80">
        <v>0.98</v>
      </c>
      <c r="I51" s="81" t="s">
        <v>20</v>
      </c>
      <c r="J51" s="82" t="s">
        <v>43</v>
      </c>
    </row>
    <row r="52" spans="1:10" ht="38.25">
      <c r="A52" s="57" t="s">
        <v>89</v>
      </c>
      <c r="B52" s="58" t="s">
        <v>15</v>
      </c>
      <c r="C52" s="58" t="s">
        <v>245</v>
      </c>
      <c r="D52" s="74">
        <v>12000000</v>
      </c>
      <c r="E52" s="85">
        <v>0</v>
      </c>
      <c r="F52" s="85">
        <v>0</v>
      </c>
      <c r="G52" s="60">
        <v>0</v>
      </c>
      <c r="H52" s="60">
        <v>0</v>
      </c>
      <c r="I52" s="67"/>
      <c r="J52" s="68" t="s">
        <v>88</v>
      </c>
    </row>
    <row r="53" spans="1:10" ht="25.5">
      <c r="A53" s="57" t="s">
        <v>74</v>
      </c>
      <c r="B53" s="58" t="s">
        <v>45</v>
      </c>
      <c r="C53" s="58" t="s">
        <v>75</v>
      </c>
      <c r="D53" s="74">
        <v>2500000</v>
      </c>
      <c r="E53" s="85">
        <v>2479731.2784799999</v>
      </c>
      <c r="F53" s="85">
        <v>2434168</v>
      </c>
      <c r="G53" s="60"/>
      <c r="H53" s="60">
        <v>1</v>
      </c>
      <c r="I53" s="67" t="s">
        <v>13</v>
      </c>
      <c r="J53" s="68" t="s">
        <v>13</v>
      </c>
    </row>
    <row r="54" spans="1:10" ht="38.25">
      <c r="A54" s="57" t="s">
        <v>74</v>
      </c>
      <c r="B54" s="58" t="s">
        <v>188</v>
      </c>
      <c r="C54" s="58" t="s">
        <v>232</v>
      </c>
      <c r="D54" s="74">
        <v>3035657.1359999999</v>
      </c>
      <c r="E54" s="85">
        <v>2655436.7627099999</v>
      </c>
      <c r="F54" s="85">
        <v>570295.61488999997</v>
      </c>
      <c r="G54" s="60"/>
      <c r="H54" s="60">
        <v>0.67</v>
      </c>
      <c r="I54" s="67" t="s">
        <v>20</v>
      </c>
      <c r="J54" s="68"/>
    </row>
    <row r="55" spans="1:10" ht="25.5">
      <c r="A55" s="57" t="s">
        <v>74</v>
      </c>
      <c r="B55" s="58" t="s">
        <v>15</v>
      </c>
      <c r="C55" s="58" t="s">
        <v>79</v>
      </c>
      <c r="D55" s="74">
        <v>8000000</v>
      </c>
      <c r="E55" s="85">
        <v>6376600.51339</v>
      </c>
      <c r="F55" s="85">
        <v>1500620.6656900002</v>
      </c>
      <c r="G55" s="60"/>
      <c r="H55" s="60">
        <v>0.67</v>
      </c>
      <c r="I55" s="67" t="s">
        <v>20</v>
      </c>
      <c r="J55" s="68"/>
    </row>
    <row r="56" spans="1:10" ht="25.5">
      <c r="A56" s="57" t="s">
        <v>74</v>
      </c>
      <c r="B56" s="58" t="s">
        <v>15</v>
      </c>
      <c r="C56" s="58" t="s">
        <v>78</v>
      </c>
      <c r="D56" s="74">
        <v>3750000</v>
      </c>
      <c r="E56" s="85">
        <v>3335589.9153400003</v>
      </c>
      <c r="F56" s="85">
        <v>3098229.6641500001</v>
      </c>
      <c r="G56" s="60"/>
      <c r="H56" s="60">
        <v>0.85</v>
      </c>
      <c r="I56" s="67" t="s">
        <v>20</v>
      </c>
      <c r="J56" s="68"/>
    </row>
    <row r="57" spans="1:10" ht="25.5">
      <c r="A57" s="57" t="s">
        <v>74</v>
      </c>
      <c r="B57" s="58" t="s">
        <v>185</v>
      </c>
      <c r="C57" s="58" t="s">
        <v>81</v>
      </c>
      <c r="D57" s="74">
        <v>3200000</v>
      </c>
      <c r="E57" s="85">
        <v>2815424.44147</v>
      </c>
      <c r="F57" s="85">
        <v>194883.28863999998</v>
      </c>
      <c r="G57" s="60"/>
      <c r="H57" s="60">
        <v>0.1</v>
      </c>
      <c r="I57" s="67" t="s">
        <v>20</v>
      </c>
      <c r="J57" s="68"/>
    </row>
    <row r="58" spans="1:10">
      <c r="A58" s="57" t="s">
        <v>74</v>
      </c>
      <c r="B58" s="58" t="s">
        <v>185</v>
      </c>
      <c r="C58" s="58" t="s">
        <v>82</v>
      </c>
      <c r="D58" s="74">
        <v>5550000</v>
      </c>
      <c r="E58" s="85">
        <v>5549952.52049</v>
      </c>
      <c r="F58" s="85">
        <v>4113061.57681</v>
      </c>
      <c r="G58" s="60"/>
      <c r="H58" s="60">
        <v>0.75</v>
      </c>
      <c r="I58" s="67" t="s">
        <v>20</v>
      </c>
      <c r="J58" s="68"/>
    </row>
    <row r="59" spans="1:10" ht="38.25">
      <c r="A59" s="57" t="s">
        <v>74</v>
      </c>
      <c r="B59" s="58" t="s">
        <v>39</v>
      </c>
      <c r="C59" s="58" t="s">
        <v>84</v>
      </c>
      <c r="D59" s="74">
        <v>2800000</v>
      </c>
      <c r="E59" s="85">
        <v>1987035.7790999999</v>
      </c>
      <c r="F59" s="85">
        <v>296331.09010000003</v>
      </c>
      <c r="G59" s="60"/>
      <c r="H59" s="60">
        <v>0.15</v>
      </c>
      <c r="I59" s="67" t="s">
        <v>20</v>
      </c>
      <c r="J59" s="68"/>
    </row>
    <row r="60" spans="1:10" ht="38.25">
      <c r="A60" s="57" t="s">
        <v>104</v>
      </c>
      <c r="B60" s="58" t="s">
        <v>193</v>
      </c>
      <c r="C60" s="58" t="s">
        <v>111</v>
      </c>
      <c r="D60" s="74">
        <v>2200000</v>
      </c>
      <c r="E60" s="74">
        <v>702335.67540999991</v>
      </c>
      <c r="F60" s="74">
        <v>675969.30566000007</v>
      </c>
      <c r="G60" s="60"/>
      <c r="H60" s="65">
        <v>0.45</v>
      </c>
      <c r="I60" s="67" t="s">
        <v>30</v>
      </c>
      <c r="J60" s="68" t="s">
        <v>216</v>
      </c>
    </row>
    <row r="61" spans="1:10" ht="25.5">
      <c r="A61" s="57" t="s">
        <v>104</v>
      </c>
      <c r="B61" s="58" t="s">
        <v>45</v>
      </c>
      <c r="C61" s="58" t="s">
        <v>109</v>
      </c>
      <c r="D61" s="74">
        <v>3740000</v>
      </c>
      <c r="E61" s="74">
        <v>3052865.96062</v>
      </c>
      <c r="F61" s="74">
        <v>1978724.52856</v>
      </c>
      <c r="G61" s="60"/>
      <c r="H61" s="60">
        <v>0.7</v>
      </c>
      <c r="I61" s="67" t="s">
        <v>20</v>
      </c>
      <c r="J61" s="68" t="s">
        <v>67</v>
      </c>
    </row>
    <row r="62" spans="1:10" ht="25.5">
      <c r="A62" s="57" t="s">
        <v>104</v>
      </c>
      <c r="B62" s="58" t="s">
        <v>45</v>
      </c>
      <c r="C62" s="58" t="s">
        <v>105</v>
      </c>
      <c r="D62" s="74">
        <v>2310000</v>
      </c>
      <c r="E62" s="74">
        <v>0</v>
      </c>
      <c r="F62" s="74">
        <v>0</v>
      </c>
      <c r="G62" s="60"/>
      <c r="H62" s="60">
        <v>0</v>
      </c>
      <c r="I62" s="67" t="s">
        <v>107</v>
      </c>
      <c r="J62" s="68" t="s">
        <v>108</v>
      </c>
    </row>
    <row r="63" spans="1:10" ht="25.5">
      <c r="A63" s="57" t="s">
        <v>104</v>
      </c>
      <c r="B63" s="58" t="s">
        <v>15</v>
      </c>
      <c r="C63" s="58" t="s">
        <v>132</v>
      </c>
      <c r="D63" s="74">
        <v>1753614</v>
      </c>
      <c r="E63" s="74">
        <v>1688998.4175199999</v>
      </c>
      <c r="F63" s="74">
        <v>1623094.8989000004</v>
      </c>
      <c r="G63" s="60"/>
      <c r="H63" s="60">
        <v>1</v>
      </c>
      <c r="I63" s="67" t="s">
        <v>13</v>
      </c>
      <c r="J63" s="68" t="s">
        <v>135</v>
      </c>
    </row>
    <row r="64" spans="1:10" ht="25.5">
      <c r="A64" s="57" t="s">
        <v>104</v>
      </c>
      <c r="B64" s="58" t="s">
        <v>15</v>
      </c>
      <c r="C64" s="58" t="s">
        <v>131</v>
      </c>
      <c r="D64" s="74">
        <v>8400000</v>
      </c>
      <c r="E64" s="74">
        <v>8188286.16273</v>
      </c>
      <c r="F64" s="74">
        <v>7337675.353219999</v>
      </c>
      <c r="G64" s="60"/>
      <c r="H64" s="60">
        <v>0.9</v>
      </c>
      <c r="I64" s="67" t="s">
        <v>20</v>
      </c>
      <c r="J64" s="68" t="s">
        <v>67</v>
      </c>
    </row>
    <row r="65" spans="1:10" ht="25.5">
      <c r="A65" s="57" t="s">
        <v>104</v>
      </c>
      <c r="B65" s="58" t="s">
        <v>15</v>
      </c>
      <c r="C65" s="58" t="s">
        <v>133</v>
      </c>
      <c r="D65" s="74">
        <v>4216500</v>
      </c>
      <c r="E65" s="74">
        <v>4119821.8514299998</v>
      </c>
      <c r="F65" s="74">
        <v>4042541.5100300005</v>
      </c>
      <c r="G65" s="60"/>
      <c r="H65" s="60">
        <v>1</v>
      </c>
      <c r="I65" s="67" t="s">
        <v>13</v>
      </c>
      <c r="J65" s="68" t="s">
        <v>135</v>
      </c>
    </row>
    <row r="66" spans="1:10" ht="38.25">
      <c r="A66" s="57" t="s">
        <v>104</v>
      </c>
      <c r="B66" s="58" t="s">
        <v>185</v>
      </c>
      <c r="C66" s="58" t="s">
        <v>125</v>
      </c>
      <c r="D66" s="74">
        <v>1700000</v>
      </c>
      <c r="E66" s="74">
        <v>3156.20318</v>
      </c>
      <c r="F66" s="74">
        <v>1596.20318</v>
      </c>
      <c r="G66" s="60"/>
      <c r="H66" s="60">
        <v>0</v>
      </c>
      <c r="I66" s="67" t="s">
        <v>126</v>
      </c>
      <c r="J66" s="68" t="s">
        <v>233</v>
      </c>
    </row>
    <row r="67" spans="1:10" ht="38.25">
      <c r="A67" s="57" t="s">
        <v>104</v>
      </c>
      <c r="B67" s="58" t="s">
        <v>185</v>
      </c>
      <c r="C67" s="58" t="s">
        <v>120</v>
      </c>
      <c r="D67" s="74">
        <v>1743638</v>
      </c>
      <c r="E67" s="74">
        <v>105475.68238</v>
      </c>
      <c r="F67" s="74">
        <v>27361.35152</v>
      </c>
      <c r="G67" s="60"/>
      <c r="H67" s="60">
        <v>0</v>
      </c>
      <c r="I67" s="67" t="s">
        <v>126</v>
      </c>
      <c r="J67" s="68" t="s">
        <v>233</v>
      </c>
    </row>
    <row r="68" spans="1:10">
      <c r="A68" s="57" t="s">
        <v>104</v>
      </c>
      <c r="B68" s="58" t="s">
        <v>185</v>
      </c>
      <c r="C68" s="58" t="s">
        <v>123</v>
      </c>
      <c r="D68" s="74">
        <v>5520000</v>
      </c>
      <c r="E68" s="74">
        <v>5518318.4793800004</v>
      </c>
      <c r="F68" s="74">
        <v>2562608.4536299999</v>
      </c>
      <c r="G68" s="60"/>
      <c r="H68" s="60">
        <v>0.8</v>
      </c>
      <c r="I68" s="67" t="s">
        <v>20</v>
      </c>
      <c r="J68" s="68" t="s">
        <v>67</v>
      </c>
    </row>
    <row r="69" spans="1:10" ht="51">
      <c r="A69" s="57" t="s">
        <v>104</v>
      </c>
      <c r="B69" s="58" t="s">
        <v>185</v>
      </c>
      <c r="C69" s="58" t="s">
        <v>122</v>
      </c>
      <c r="D69" s="74">
        <v>2110000</v>
      </c>
      <c r="E69" s="74">
        <v>1516941.0222799999</v>
      </c>
      <c r="F69" s="74">
        <v>1069818.3300800002</v>
      </c>
      <c r="G69" s="60"/>
      <c r="H69" s="65">
        <v>0.85</v>
      </c>
      <c r="I69" s="67" t="s">
        <v>30</v>
      </c>
      <c r="J69" s="68" t="s">
        <v>234</v>
      </c>
    </row>
    <row r="70" spans="1:10" ht="38.25">
      <c r="A70" s="57" t="s">
        <v>104</v>
      </c>
      <c r="B70" s="58" t="s">
        <v>185</v>
      </c>
      <c r="C70" s="58" t="s">
        <v>124</v>
      </c>
      <c r="D70" s="74">
        <v>2900000</v>
      </c>
      <c r="E70" s="74">
        <v>8390.2854499999994</v>
      </c>
      <c r="F70" s="74">
        <v>4445.8162300000004</v>
      </c>
      <c r="G70" s="60"/>
      <c r="H70" s="60">
        <v>0</v>
      </c>
      <c r="I70" s="67" t="s">
        <v>129</v>
      </c>
      <c r="J70" s="68" t="s">
        <v>233</v>
      </c>
    </row>
    <row r="71" spans="1:10">
      <c r="A71" s="57" t="s">
        <v>104</v>
      </c>
      <c r="B71" s="58" t="s">
        <v>185</v>
      </c>
      <c r="C71" s="58" t="s">
        <v>121</v>
      </c>
      <c r="D71" s="74">
        <v>1600000</v>
      </c>
      <c r="E71" s="74">
        <v>1442450.3391099998</v>
      </c>
      <c r="F71" s="74">
        <v>227372.04347999999</v>
      </c>
      <c r="G71" s="60"/>
      <c r="H71" s="60">
        <v>0.3</v>
      </c>
      <c r="I71" s="67" t="s">
        <v>20</v>
      </c>
      <c r="J71" s="68" t="s">
        <v>67</v>
      </c>
    </row>
    <row r="72" spans="1:10" ht="38.25">
      <c r="A72" s="57" t="s">
        <v>104</v>
      </c>
      <c r="B72" s="58" t="s">
        <v>39</v>
      </c>
      <c r="C72" s="58" t="s">
        <v>117</v>
      </c>
      <c r="D72" s="74">
        <v>3750000</v>
      </c>
      <c r="E72" s="74">
        <v>3639861.63693</v>
      </c>
      <c r="F72" s="74">
        <v>3392146.1676000003</v>
      </c>
      <c r="G72" s="60"/>
      <c r="H72" s="60">
        <v>0.96</v>
      </c>
      <c r="I72" s="67" t="s">
        <v>114</v>
      </c>
      <c r="J72" s="68" t="s">
        <v>115</v>
      </c>
    </row>
    <row r="73" spans="1:10" ht="25.5">
      <c r="A73" s="57" t="s">
        <v>104</v>
      </c>
      <c r="B73" s="58" t="s">
        <v>39</v>
      </c>
      <c r="C73" s="58" t="s">
        <v>246</v>
      </c>
      <c r="D73" s="74">
        <v>1900000</v>
      </c>
      <c r="E73" s="74"/>
      <c r="F73" s="86"/>
      <c r="G73" s="60">
        <v>0.2</v>
      </c>
      <c r="H73" s="60">
        <v>0.2</v>
      </c>
      <c r="I73" s="67"/>
      <c r="J73" s="68" t="s">
        <v>235</v>
      </c>
    </row>
    <row r="74" spans="1:10" ht="63.75">
      <c r="A74" s="57" t="s">
        <v>104</v>
      </c>
      <c r="B74" s="58" t="s">
        <v>39</v>
      </c>
      <c r="C74" s="58" t="s">
        <v>136</v>
      </c>
      <c r="D74" s="74">
        <v>20000000</v>
      </c>
      <c r="E74" s="74"/>
      <c r="F74" s="74"/>
      <c r="G74" s="60">
        <v>0.87</v>
      </c>
      <c r="H74" s="60">
        <v>0.98</v>
      </c>
      <c r="I74" s="67"/>
      <c r="J74" s="68" t="s">
        <v>242</v>
      </c>
    </row>
    <row r="75" spans="1:10" ht="25.5">
      <c r="A75" s="57" t="s">
        <v>104</v>
      </c>
      <c r="B75" s="58" t="s">
        <v>39</v>
      </c>
      <c r="C75" s="58" t="s">
        <v>118</v>
      </c>
      <c r="D75" s="74">
        <v>2600000</v>
      </c>
      <c r="E75" s="74">
        <v>2571314.0070500001</v>
      </c>
      <c r="F75" s="74">
        <v>2570938.0471099997</v>
      </c>
      <c r="G75" s="60"/>
      <c r="H75" s="60">
        <v>1</v>
      </c>
      <c r="I75" s="67" t="s">
        <v>13</v>
      </c>
      <c r="J75" s="68" t="s">
        <v>135</v>
      </c>
    </row>
    <row r="76" spans="1:10" ht="76.5">
      <c r="A76" s="57" t="s">
        <v>104</v>
      </c>
      <c r="B76" s="58" t="s">
        <v>39</v>
      </c>
      <c r="C76" s="58" t="s">
        <v>247</v>
      </c>
      <c r="D76" s="74">
        <v>4200000</v>
      </c>
      <c r="E76" s="86"/>
      <c r="F76" s="86"/>
      <c r="G76" s="60">
        <v>0</v>
      </c>
      <c r="H76" s="60">
        <v>0</v>
      </c>
      <c r="I76" s="67"/>
      <c r="J76" s="68" t="s">
        <v>244</v>
      </c>
    </row>
    <row r="77" spans="1:10" ht="63.75">
      <c r="A77" s="87" t="s">
        <v>104</v>
      </c>
      <c r="B77" s="88" t="s">
        <v>39</v>
      </c>
      <c r="C77" s="88" t="s">
        <v>139</v>
      </c>
      <c r="D77" s="89">
        <v>5177000</v>
      </c>
      <c r="E77" s="90"/>
      <c r="F77" s="90"/>
      <c r="G77" s="91">
        <v>0</v>
      </c>
      <c r="H77" s="91">
        <v>0</v>
      </c>
      <c r="I77" s="92"/>
      <c r="J77" s="93" t="s">
        <v>243</v>
      </c>
    </row>
  </sheetData>
  <mergeCells count="1">
    <mergeCell ref="A1:J1"/>
  </mergeCells>
  <pageMargins left="0" right="0" top="0.19685039370078741" bottom="0.39370078740157483" header="0" footer="0"/>
  <pageSetup paperSize="9" scale="56" orientation="landscape" verticalDpi="0" r:id="rId1"/>
  <headerFooter>
    <oddFooter>&amp;R&amp;P/&amp;N</oddFooter>
  </headerFooter>
  <rowBreaks count="3" manualBreakCount="3">
    <brk id="24" max="9" man="1"/>
    <brk id="42" max="9" man="1"/>
    <brk id="59" max="9"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pageSetUpPr fitToPage="1"/>
  </sheetPr>
  <dimension ref="A1:V146"/>
  <sheetViews>
    <sheetView zoomScale="85" zoomScaleNormal="85" zoomScaleSheetLayoutView="85" workbookViewId="0">
      <pane ySplit="1" topLeftCell="A2" activePane="bottomLeft" state="frozen"/>
      <selection activeCell="I13" sqref="I13"/>
      <selection pane="bottomLeft" activeCell="I13" sqref="I13"/>
    </sheetView>
  </sheetViews>
  <sheetFormatPr baseColWidth="10" defaultColWidth="22.42578125" defaultRowHeight="17.25"/>
  <cols>
    <col min="1" max="1" width="6.7109375" style="122" bestFit="1" customWidth="1"/>
    <col min="2" max="2" width="11.140625" style="122" customWidth="1"/>
    <col min="3" max="3" width="8.7109375" style="122" customWidth="1"/>
    <col min="4" max="6" width="22.140625" style="125" customWidth="1"/>
    <col min="7" max="8" width="34.85546875" style="122" customWidth="1"/>
    <col min="9" max="9" width="20.42578125" style="122" customWidth="1"/>
    <col min="10" max="10" width="20.42578125" style="124" customWidth="1"/>
    <col min="11" max="11" width="20.42578125" style="122" customWidth="1"/>
    <col min="12" max="13" width="19.28515625" style="122" customWidth="1"/>
    <col min="14" max="15" width="16" style="122" customWidth="1"/>
    <col min="16" max="16" width="17.28515625" style="122" customWidth="1"/>
    <col min="17" max="17" width="20.42578125" style="122" customWidth="1"/>
    <col min="18" max="18" width="12.140625" style="123" bestFit="1" customWidth="1"/>
    <col min="19" max="19" width="26.140625" style="122" customWidth="1"/>
    <col min="20" max="16384" width="22.42578125" style="122"/>
  </cols>
  <sheetData>
    <row r="1" spans="1:22" s="172" customFormat="1">
      <c r="A1" s="173" t="s">
        <v>251</v>
      </c>
      <c r="B1" s="173" t="s">
        <v>47</v>
      </c>
      <c r="C1" s="173" t="s">
        <v>252</v>
      </c>
      <c r="D1" s="173" t="s">
        <v>0</v>
      </c>
      <c r="E1" s="173" t="s">
        <v>253</v>
      </c>
      <c r="F1" s="173" t="s">
        <v>248</v>
      </c>
      <c r="G1" s="173" t="s">
        <v>249</v>
      </c>
      <c r="H1" s="173" t="s">
        <v>250</v>
      </c>
      <c r="I1" s="173" t="s">
        <v>254</v>
      </c>
      <c r="J1" s="173" t="s">
        <v>255</v>
      </c>
      <c r="K1" s="173" t="s">
        <v>256</v>
      </c>
      <c r="L1" s="173" t="s">
        <v>257</v>
      </c>
      <c r="M1" s="173" t="s">
        <v>258</v>
      </c>
      <c r="N1" s="173" t="s">
        <v>259</v>
      </c>
      <c r="O1" s="173" t="s">
        <v>260</v>
      </c>
      <c r="P1" s="173" t="s">
        <v>261</v>
      </c>
      <c r="Q1" s="173" t="s">
        <v>525</v>
      </c>
      <c r="R1" s="173" t="s">
        <v>263</v>
      </c>
      <c r="S1" s="173" t="s">
        <v>10</v>
      </c>
    </row>
    <row r="2" spans="1:22">
      <c r="A2" s="128" t="s">
        <v>318</v>
      </c>
      <c r="B2" s="128" t="s">
        <v>295</v>
      </c>
      <c r="C2" s="128" t="s">
        <v>319</v>
      </c>
      <c r="D2" s="103" t="s">
        <v>320</v>
      </c>
      <c r="E2" s="103"/>
      <c r="F2" s="103"/>
      <c r="G2" s="104" t="s">
        <v>321</v>
      </c>
      <c r="H2" s="104"/>
      <c r="I2" s="105">
        <v>500000</v>
      </c>
      <c r="J2" s="106">
        <v>2350000</v>
      </c>
      <c r="K2" s="106">
        <v>2064650.0142999999</v>
      </c>
      <c r="L2" s="106">
        <v>285349.98569999996</v>
      </c>
      <c r="M2" s="106">
        <v>120681.74495000001</v>
      </c>
      <c r="N2" s="106">
        <v>10000</v>
      </c>
      <c r="O2" s="106">
        <f t="shared" ref="O2:O7" si="0">M2+N2</f>
        <v>130681.74495000001</v>
      </c>
      <c r="P2" s="106">
        <v>79244.913159999996</v>
      </c>
      <c r="Q2" s="106">
        <v>1435907</v>
      </c>
      <c r="R2" s="157">
        <v>0.75</v>
      </c>
      <c r="S2" s="128" t="s">
        <v>20</v>
      </c>
      <c r="T2" s="171"/>
      <c r="U2" s="170"/>
      <c r="V2" s="146"/>
    </row>
    <row r="3" spans="1:22">
      <c r="A3" s="128" t="s">
        <v>318</v>
      </c>
      <c r="B3" s="128" t="s">
        <v>295</v>
      </c>
      <c r="C3" s="128" t="s">
        <v>319</v>
      </c>
      <c r="D3" s="103" t="s">
        <v>322</v>
      </c>
      <c r="E3" s="103"/>
      <c r="F3" s="103"/>
      <c r="G3" s="104" t="s">
        <v>323</v>
      </c>
      <c r="H3" s="104"/>
      <c r="I3" s="105">
        <v>72702</v>
      </c>
      <c r="J3" s="106">
        <v>1134702</v>
      </c>
      <c r="K3" s="106">
        <v>387110.56057999999</v>
      </c>
      <c r="L3" s="106">
        <v>747591.43941999995</v>
      </c>
      <c r="M3" s="106">
        <v>162952.28877000001</v>
      </c>
      <c r="N3" s="106">
        <v>0</v>
      </c>
      <c r="O3" s="106">
        <f t="shared" si="0"/>
        <v>162952.28877000001</v>
      </c>
      <c r="P3" s="106">
        <v>2206.4349300000003</v>
      </c>
      <c r="Q3" s="106">
        <v>180273</v>
      </c>
      <c r="R3" s="157">
        <v>0.2</v>
      </c>
      <c r="S3" s="128" t="s">
        <v>67</v>
      </c>
    </row>
    <row r="4" spans="1:22">
      <c r="A4" s="128" t="s">
        <v>318</v>
      </c>
      <c r="B4" s="128" t="s">
        <v>295</v>
      </c>
      <c r="C4" s="128" t="s">
        <v>319</v>
      </c>
      <c r="D4" s="107" t="s">
        <v>324</v>
      </c>
      <c r="E4" s="107"/>
      <c r="F4" s="107"/>
      <c r="G4" s="108" t="s">
        <v>325</v>
      </c>
      <c r="H4" s="108"/>
      <c r="I4" s="105">
        <v>2500000</v>
      </c>
      <c r="J4" s="106">
        <v>2500000</v>
      </c>
      <c r="K4" s="106">
        <v>1218477.3228</v>
      </c>
      <c r="L4" s="106">
        <v>1281522.6772</v>
      </c>
      <c r="M4" s="106">
        <v>2384541.57008</v>
      </c>
      <c r="N4" s="106">
        <v>0</v>
      </c>
      <c r="O4" s="106">
        <f t="shared" si="0"/>
        <v>2384541.57008</v>
      </c>
      <c r="P4" s="106">
        <v>0</v>
      </c>
      <c r="Q4" s="106">
        <v>115458</v>
      </c>
      <c r="R4" s="157">
        <v>0.4</v>
      </c>
      <c r="S4" s="128" t="s">
        <v>326</v>
      </c>
    </row>
    <row r="5" spans="1:22">
      <c r="A5" s="128" t="s">
        <v>318</v>
      </c>
      <c r="B5" s="128" t="s">
        <v>295</v>
      </c>
      <c r="C5" s="128" t="s">
        <v>319</v>
      </c>
      <c r="D5" s="103" t="s">
        <v>327</v>
      </c>
      <c r="E5" s="103"/>
      <c r="F5" s="103"/>
      <c r="G5" s="104" t="s">
        <v>328</v>
      </c>
      <c r="H5" s="104"/>
      <c r="I5" s="106">
        <v>1450000</v>
      </c>
      <c r="J5" s="106">
        <v>1450000</v>
      </c>
      <c r="K5" s="106">
        <v>1114943.40965</v>
      </c>
      <c r="L5" s="106">
        <v>335056.59035000001</v>
      </c>
      <c r="M5" s="106">
        <v>163860.91881999999</v>
      </c>
      <c r="N5" s="106">
        <v>0</v>
      </c>
      <c r="O5" s="106">
        <f t="shared" si="0"/>
        <v>163860.91881999999</v>
      </c>
      <c r="P5" s="106">
        <v>129611.07982</v>
      </c>
      <c r="Q5" s="106">
        <v>1023623</v>
      </c>
      <c r="R5" s="157">
        <v>0.05</v>
      </c>
      <c r="S5" s="128" t="s">
        <v>20</v>
      </c>
    </row>
    <row r="6" spans="1:22">
      <c r="A6" s="128" t="s">
        <v>318</v>
      </c>
      <c r="B6" s="128" t="s">
        <v>295</v>
      </c>
      <c r="C6" s="128" t="s">
        <v>319</v>
      </c>
      <c r="D6" s="103" t="s">
        <v>327</v>
      </c>
      <c r="E6" s="103"/>
      <c r="F6" s="103"/>
      <c r="G6" s="104" t="s">
        <v>329</v>
      </c>
      <c r="H6" s="104"/>
      <c r="I6" s="106">
        <v>2086885</v>
      </c>
      <c r="J6" s="106">
        <v>2306885</v>
      </c>
      <c r="K6" s="106">
        <v>2278224.0315999999</v>
      </c>
      <c r="L6" s="106">
        <v>28660.968399999998</v>
      </c>
      <c r="M6" s="106">
        <v>353015.15205000003</v>
      </c>
      <c r="N6" s="106">
        <v>0</v>
      </c>
      <c r="O6" s="106">
        <f t="shared" si="0"/>
        <v>353015.15205000003</v>
      </c>
      <c r="P6" s="106">
        <v>0</v>
      </c>
      <c r="Q6" s="106">
        <v>1921212</v>
      </c>
      <c r="R6" s="157">
        <v>0.75</v>
      </c>
      <c r="S6" s="128" t="s">
        <v>330</v>
      </c>
    </row>
    <row r="7" spans="1:22">
      <c r="A7" s="128" t="s">
        <v>318</v>
      </c>
      <c r="B7" s="128" t="s">
        <v>295</v>
      </c>
      <c r="C7" s="128" t="s">
        <v>319</v>
      </c>
      <c r="D7" s="103" t="s">
        <v>327</v>
      </c>
      <c r="E7" s="103"/>
      <c r="F7" s="103"/>
      <c r="G7" s="104" t="s">
        <v>331</v>
      </c>
      <c r="H7" s="104"/>
      <c r="I7" s="106">
        <v>2139000</v>
      </c>
      <c r="J7" s="106">
        <v>2139000</v>
      </c>
      <c r="K7" s="106">
        <v>2127611.2351899999</v>
      </c>
      <c r="L7" s="106">
        <v>11388.764810000001</v>
      </c>
      <c r="M7" s="106">
        <v>692094.34565999999</v>
      </c>
      <c r="N7" s="106">
        <v>0</v>
      </c>
      <c r="O7" s="106">
        <f t="shared" si="0"/>
        <v>692094.34565999999</v>
      </c>
      <c r="P7" s="106">
        <v>0</v>
      </c>
      <c r="Q7" s="106">
        <v>88331</v>
      </c>
      <c r="R7" s="157">
        <v>0</v>
      </c>
      <c r="S7" s="128" t="s">
        <v>20</v>
      </c>
    </row>
    <row r="8" spans="1:22">
      <c r="A8" s="128" t="s">
        <v>318</v>
      </c>
      <c r="B8" s="128" t="s">
        <v>295</v>
      </c>
      <c r="C8" s="128" t="s">
        <v>319</v>
      </c>
      <c r="D8" s="103"/>
      <c r="E8" s="103"/>
      <c r="F8" s="103"/>
      <c r="G8" s="104"/>
      <c r="H8" s="104"/>
      <c r="I8" s="105">
        <f t="shared" ref="I8:Q8" si="1">I7+I6+I5</f>
        <v>5675885</v>
      </c>
      <c r="J8" s="106">
        <f t="shared" si="1"/>
        <v>5895885</v>
      </c>
      <c r="K8" s="106">
        <f t="shared" si="1"/>
        <v>5520778.6764399996</v>
      </c>
      <c r="L8" s="106">
        <f t="shared" si="1"/>
        <v>375106.32355999999</v>
      </c>
      <c r="M8" s="106">
        <f t="shared" si="1"/>
        <v>1208970.41653</v>
      </c>
      <c r="N8" s="106">
        <f t="shared" si="1"/>
        <v>0</v>
      </c>
      <c r="O8" s="106">
        <f t="shared" si="1"/>
        <v>1208970.41653</v>
      </c>
      <c r="P8" s="106">
        <f t="shared" si="1"/>
        <v>129611.07982</v>
      </c>
      <c r="Q8" s="106">
        <f t="shared" si="1"/>
        <v>3033166</v>
      </c>
      <c r="R8" s="157"/>
      <c r="S8" s="128"/>
    </row>
    <row r="9" spans="1:22">
      <c r="A9" s="128" t="s">
        <v>318</v>
      </c>
      <c r="B9" s="128" t="s">
        <v>295</v>
      </c>
      <c r="C9" s="128" t="s">
        <v>319</v>
      </c>
      <c r="D9" s="107" t="s">
        <v>332</v>
      </c>
      <c r="E9" s="107"/>
      <c r="F9" s="107"/>
      <c r="G9" s="108" t="s">
        <v>333</v>
      </c>
      <c r="H9" s="108"/>
      <c r="I9" s="105">
        <v>1200000</v>
      </c>
      <c r="J9" s="106">
        <v>4906524</v>
      </c>
      <c r="K9" s="106">
        <v>1347.913</v>
      </c>
      <c r="L9" s="106">
        <v>4905176.0870000003</v>
      </c>
      <c r="M9" s="106">
        <v>1200000</v>
      </c>
      <c r="N9" s="106">
        <v>0</v>
      </c>
      <c r="O9" s="106">
        <f>M9+N9</f>
        <v>1200000</v>
      </c>
      <c r="P9" s="106">
        <v>1347.913</v>
      </c>
      <c r="Q9" s="106">
        <v>1347.913</v>
      </c>
      <c r="R9" s="157">
        <v>0</v>
      </c>
      <c r="S9" s="128" t="s">
        <v>334</v>
      </c>
    </row>
    <row r="10" spans="1:22">
      <c r="A10" s="128" t="s">
        <v>318</v>
      </c>
      <c r="B10" s="128" t="s">
        <v>295</v>
      </c>
      <c r="C10" s="128" t="s">
        <v>319</v>
      </c>
      <c r="D10" s="109" t="s">
        <v>335</v>
      </c>
      <c r="E10" s="109"/>
      <c r="F10" s="109"/>
      <c r="G10" s="110" t="s">
        <v>336</v>
      </c>
      <c r="H10" s="110"/>
      <c r="I10" s="105">
        <v>1800000</v>
      </c>
      <c r="J10" s="106">
        <v>1800000</v>
      </c>
      <c r="K10" s="106">
        <v>1777648.38674</v>
      </c>
      <c r="L10" s="106">
        <v>22351.613260000002</v>
      </c>
      <c r="M10" s="106">
        <v>140000</v>
      </c>
      <c r="N10" s="106">
        <v>0</v>
      </c>
      <c r="O10" s="106">
        <f>M10+N10</f>
        <v>140000</v>
      </c>
      <c r="P10" s="106">
        <v>0</v>
      </c>
      <c r="Q10" s="106">
        <v>1657587</v>
      </c>
      <c r="R10" s="157">
        <v>0.9</v>
      </c>
      <c r="S10" s="128" t="s">
        <v>330</v>
      </c>
    </row>
    <row r="11" spans="1:22">
      <c r="A11" s="128" t="s">
        <v>318</v>
      </c>
      <c r="B11" s="128" t="s">
        <v>295</v>
      </c>
      <c r="C11" s="128" t="s">
        <v>337</v>
      </c>
      <c r="D11" s="107" t="s">
        <v>324</v>
      </c>
      <c r="E11" s="107"/>
      <c r="F11" s="107"/>
      <c r="G11" s="108" t="s">
        <v>338</v>
      </c>
      <c r="H11" s="108"/>
      <c r="I11" s="111">
        <v>1500000</v>
      </c>
      <c r="J11" s="111">
        <v>1500000</v>
      </c>
      <c r="K11" s="111">
        <v>65993.354000000007</v>
      </c>
      <c r="L11" s="111">
        <v>1434006.6459999999</v>
      </c>
      <c r="M11" s="111">
        <v>0</v>
      </c>
      <c r="N11" s="111">
        <v>100000</v>
      </c>
      <c r="O11" s="111">
        <f>M11+N11</f>
        <v>100000</v>
      </c>
      <c r="P11" s="111">
        <v>10710</v>
      </c>
      <c r="Q11" s="111">
        <v>40170.353999999999</v>
      </c>
      <c r="R11" s="157">
        <v>0.05</v>
      </c>
      <c r="S11" s="128" t="s">
        <v>339</v>
      </c>
    </row>
    <row r="12" spans="1:22">
      <c r="A12" s="128" t="s">
        <v>318</v>
      </c>
      <c r="B12" s="128" t="s">
        <v>295</v>
      </c>
      <c r="C12" s="128" t="s">
        <v>337</v>
      </c>
      <c r="D12" s="107" t="s">
        <v>324</v>
      </c>
      <c r="E12" s="107"/>
      <c r="F12" s="107"/>
      <c r="G12" s="108" t="s">
        <v>340</v>
      </c>
      <c r="H12" s="108"/>
      <c r="I12" s="111">
        <v>1500000</v>
      </c>
      <c r="J12" s="111">
        <v>1500000</v>
      </c>
      <c r="K12" s="111">
        <v>1439636.9235699999</v>
      </c>
      <c r="L12" s="111">
        <v>60363.076430000001</v>
      </c>
      <c r="M12" s="111">
        <v>0</v>
      </c>
      <c r="N12" s="111">
        <v>100000</v>
      </c>
      <c r="O12" s="111">
        <f>M12+N12</f>
        <v>100000</v>
      </c>
      <c r="P12" s="111">
        <v>99559.125199999995</v>
      </c>
      <c r="Q12" s="111">
        <v>567854.47593000007</v>
      </c>
      <c r="R12" s="157">
        <v>0.3</v>
      </c>
      <c r="S12" s="128" t="s">
        <v>339</v>
      </c>
    </row>
    <row r="13" spans="1:22">
      <c r="A13" s="128" t="s">
        <v>318</v>
      </c>
      <c r="B13" s="128" t="s">
        <v>295</v>
      </c>
      <c r="C13" s="128" t="s">
        <v>337</v>
      </c>
      <c r="D13" s="107" t="s">
        <v>324</v>
      </c>
      <c r="E13" s="107"/>
      <c r="F13" s="107"/>
      <c r="G13" s="108" t="s">
        <v>341</v>
      </c>
      <c r="H13" s="108"/>
      <c r="I13" s="111">
        <v>1000000</v>
      </c>
      <c r="J13" s="111">
        <v>1000000</v>
      </c>
      <c r="K13" s="111">
        <v>9093.0596500000011</v>
      </c>
      <c r="L13" s="111">
        <v>990906.94035000005</v>
      </c>
      <c r="M13" s="111">
        <v>0</v>
      </c>
      <c r="N13" s="111">
        <v>100000</v>
      </c>
      <c r="O13" s="111">
        <f>M13+N13</f>
        <v>100000</v>
      </c>
      <c r="P13" s="111">
        <v>7417.8102600000002</v>
      </c>
      <c r="Q13" s="111">
        <v>7909.6372599999995</v>
      </c>
      <c r="R13" s="157">
        <v>0.03</v>
      </c>
      <c r="S13" s="128" t="s">
        <v>339</v>
      </c>
    </row>
    <row r="14" spans="1:22">
      <c r="A14" s="128" t="s">
        <v>318</v>
      </c>
      <c r="B14" s="128" t="s">
        <v>295</v>
      </c>
      <c r="C14" s="128" t="s">
        <v>337</v>
      </c>
      <c r="D14" s="103"/>
      <c r="E14" s="103"/>
      <c r="F14" s="103"/>
      <c r="G14" s="104"/>
      <c r="H14" s="104"/>
      <c r="I14" s="169">
        <f t="shared" ref="I14:Q14" si="2">I13+I12+I11</f>
        <v>4000000</v>
      </c>
      <c r="J14" s="168">
        <f t="shared" si="2"/>
        <v>4000000</v>
      </c>
      <c r="K14" s="168">
        <f t="shared" si="2"/>
        <v>1514723.3372199999</v>
      </c>
      <c r="L14" s="168">
        <f t="shared" si="2"/>
        <v>2485276.6627799999</v>
      </c>
      <c r="M14" s="168">
        <f t="shared" si="2"/>
        <v>0</v>
      </c>
      <c r="N14" s="168">
        <f t="shared" si="2"/>
        <v>300000</v>
      </c>
      <c r="O14" s="168">
        <f t="shared" si="2"/>
        <v>300000</v>
      </c>
      <c r="P14" s="168">
        <f t="shared" si="2"/>
        <v>117686.93545999999</v>
      </c>
      <c r="Q14" s="168">
        <f t="shared" si="2"/>
        <v>615934.46719000011</v>
      </c>
      <c r="R14" s="157"/>
      <c r="S14" s="136"/>
    </row>
    <row r="15" spans="1:22">
      <c r="A15" s="128" t="s">
        <v>318</v>
      </c>
      <c r="B15" s="128" t="s">
        <v>295</v>
      </c>
      <c r="C15" s="128" t="s">
        <v>337</v>
      </c>
      <c r="D15" s="107" t="s">
        <v>332</v>
      </c>
      <c r="E15" s="107"/>
      <c r="F15" s="107"/>
      <c r="G15" s="108" t="s">
        <v>342</v>
      </c>
      <c r="H15" s="108"/>
      <c r="I15" s="113">
        <v>1091961</v>
      </c>
      <c r="J15" s="111">
        <v>1091961</v>
      </c>
      <c r="K15" s="111">
        <v>34970.849000000002</v>
      </c>
      <c r="L15" s="111">
        <v>1056990.1510000001</v>
      </c>
      <c r="M15" s="111">
        <v>0</v>
      </c>
      <c r="N15" s="111">
        <v>0</v>
      </c>
      <c r="O15" s="111">
        <f>M15+N15</f>
        <v>0</v>
      </c>
      <c r="P15" s="111">
        <v>0</v>
      </c>
      <c r="Q15" s="111">
        <v>0</v>
      </c>
      <c r="R15" s="157">
        <v>0</v>
      </c>
      <c r="S15" s="128" t="s">
        <v>330</v>
      </c>
    </row>
    <row r="16" spans="1:22">
      <c r="A16" s="128" t="s">
        <v>318</v>
      </c>
      <c r="B16" s="128" t="s">
        <v>295</v>
      </c>
      <c r="C16" s="128" t="s">
        <v>337</v>
      </c>
      <c r="D16" s="109" t="s">
        <v>343</v>
      </c>
      <c r="E16" s="109"/>
      <c r="F16" s="109"/>
      <c r="G16" s="110" t="s">
        <v>344</v>
      </c>
      <c r="H16" s="110"/>
      <c r="I16" s="113">
        <v>3500000</v>
      </c>
      <c r="J16" s="111">
        <v>3500000</v>
      </c>
      <c r="K16" s="111">
        <v>0</v>
      </c>
      <c r="L16" s="111">
        <v>3500000</v>
      </c>
      <c r="M16" s="111">
        <v>0</v>
      </c>
      <c r="N16" s="111">
        <v>100000</v>
      </c>
      <c r="O16" s="111">
        <f>M16+N16</f>
        <v>100000</v>
      </c>
      <c r="P16" s="111">
        <v>0</v>
      </c>
      <c r="Q16" s="111">
        <v>0</v>
      </c>
      <c r="R16" s="157">
        <v>0</v>
      </c>
      <c r="S16" s="128" t="s">
        <v>330</v>
      </c>
    </row>
    <row r="17" spans="1:19">
      <c r="A17" s="128" t="s">
        <v>318</v>
      </c>
      <c r="B17" s="136" t="s">
        <v>308</v>
      </c>
      <c r="C17" s="128"/>
      <c r="D17" s="128" t="s">
        <v>345</v>
      </c>
      <c r="E17" s="128"/>
      <c r="F17" s="128"/>
      <c r="G17" s="150">
        <v>1</v>
      </c>
      <c r="H17" s="150"/>
      <c r="I17" s="144">
        <v>1092152</v>
      </c>
      <c r="J17" s="144">
        <v>1092152</v>
      </c>
      <c r="K17" s="144">
        <v>912990</v>
      </c>
      <c r="L17" s="144">
        <f t="shared" ref="L17:L25" si="3">J17-K17</f>
        <v>179162</v>
      </c>
      <c r="M17" s="144">
        <v>102153</v>
      </c>
      <c r="N17" s="144">
        <v>0</v>
      </c>
      <c r="O17" s="144"/>
      <c r="P17" s="144">
        <v>0</v>
      </c>
      <c r="Q17" s="144">
        <v>225847</v>
      </c>
      <c r="R17" s="164">
        <v>0.6</v>
      </c>
      <c r="S17" s="131" t="s">
        <v>20</v>
      </c>
    </row>
    <row r="18" spans="1:19">
      <c r="A18" s="128" t="s">
        <v>318</v>
      </c>
      <c r="B18" s="136" t="s">
        <v>308</v>
      </c>
      <c r="C18" s="128"/>
      <c r="D18" s="136" t="s">
        <v>346</v>
      </c>
      <c r="E18" s="136"/>
      <c r="F18" s="136"/>
      <c r="G18" s="136" t="s">
        <v>347</v>
      </c>
      <c r="H18" s="136"/>
      <c r="I18" s="144">
        <v>7187373</v>
      </c>
      <c r="J18" s="144">
        <f>7187373+80000</f>
        <v>7267373</v>
      </c>
      <c r="K18" s="144">
        <v>7185043</v>
      </c>
      <c r="L18" s="144">
        <f t="shared" si="3"/>
        <v>82330</v>
      </c>
      <c r="M18" s="144">
        <v>3946135</v>
      </c>
      <c r="N18" s="144">
        <v>0</v>
      </c>
      <c r="O18" s="144"/>
      <c r="P18" s="144">
        <v>0</v>
      </c>
      <c r="Q18" s="144">
        <v>3241237</v>
      </c>
      <c r="R18" s="164">
        <v>0.86</v>
      </c>
      <c r="S18" s="131" t="s">
        <v>20</v>
      </c>
    </row>
    <row r="19" spans="1:19">
      <c r="A19" s="128" t="s">
        <v>318</v>
      </c>
      <c r="B19" s="136" t="s">
        <v>308</v>
      </c>
      <c r="C19" s="128"/>
      <c r="D19" s="136" t="s">
        <v>346</v>
      </c>
      <c r="E19" s="136"/>
      <c r="F19" s="136"/>
      <c r="G19" s="129" t="s">
        <v>348</v>
      </c>
      <c r="H19" s="129"/>
      <c r="I19" s="167">
        <v>10125000</v>
      </c>
      <c r="J19" s="167">
        <v>10125000</v>
      </c>
      <c r="K19" s="167">
        <v>9926536</v>
      </c>
      <c r="L19" s="167">
        <f t="shared" si="3"/>
        <v>198464</v>
      </c>
      <c r="M19" s="167">
        <v>9628112</v>
      </c>
      <c r="N19" s="167">
        <v>0</v>
      </c>
      <c r="O19" s="167"/>
      <c r="P19" s="167">
        <v>0</v>
      </c>
      <c r="Q19" s="167">
        <v>496888</v>
      </c>
      <c r="R19" s="166">
        <v>0.18</v>
      </c>
      <c r="S19" s="165" t="s">
        <v>20</v>
      </c>
    </row>
    <row r="20" spans="1:19">
      <c r="A20" s="128" t="s">
        <v>318</v>
      </c>
      <c r="B20" s="136" t="s">
        <v>308</v>
      </c>
      <c r="C20" s="128"/>
      <c r="D20" s="136" t="s">
        <v>346</v>
      </c>
      <c r="E20" s="136"/>
      <c r="F20" s="136"/>
      <c r="G20" s="136" t="s">
        <v>349</v>
      </c>
      <c r="H20" s="136"/>
      <c r="I20" s="144">
        <v>10700000</v>
      </c>
      <c r="J20" s="144">
        <v>10700000</v>
      </c>
      <c r="K20" s="144">
        <v>10001729</v>
      </c>
      <c r="L20" s="144">
        <f t="shared" si="3"/>
        <v>698271</v>
      </c>
      <c r="M20" s="144">
        <v>8031425</v>
      </c>
      <c r="N20" s="144">
        <v>0</v>
      </c>
      <c r="O20" s="144"/>
      <c r="P20" s="144">
        <v>0</v>
      </c>
      <c r="Q20" s="144">
        <v>2668575</v>
      </c>
      <c r="R20" s="164">
        <v>0.35</v>
      </c>
      <c r="S20" s="131" t="s">
        <v>20</v>
      </c>
    </row>
    <row r="21" spans="1:19">
      <c r="A21" s="128" t="s">
        <v>318</v>
      </c>
      <c r="B21" s="136" t="s">
        <v>308</v>
      </c>
      <c r="C21" s="128"/>
      <c r="D21" s="136" t="s">
        <v>346</v>
      </c>
      <c r="E21" s="136"/>
      <c r="F21" s="136"/>
      <c r="G21" s="128" t="s">
        <v>350</v>
      </c>
      <c r="H21" s="128"/>
      <c r="I21" s="144">
        <v>1788831</v>
      </c>
      <c r="J21" s="144">
        <v>1788831</v>
      </c>
      <c r="K21" s="144">
        <v>836383</v>
      </c>
      <c r="L21" s="144">
        <f t="shared" si="3"/>
        <v>952448</v>
      </c>
      <c r="M21" s="144">
        <v>0</v>
      </c>
      <c r="N21" s="144">
        <v>0</v>
      </c>
      <c r="O21" s="144"/>
      <c r="P21" s="144">
        <v>0</v>
      </c>
      <c r="Q21" s="144">
        <v>0</v>
      </c>
      <c r="R21" s="164">
        <v>0.87</v>
      </c>
      <c r="S21" s="131" t="s">
        <v>351</v>
      </c>
    </row>
    <row r="22" spans="1:19">
      <c r="A22" s="128" t="s">
        <v>318</v>
      </c>
      <c r="B22" s="136" t="s">
        <v>308</v>
      </c>
      <c r="C22" s="128"/>
      <c r="D22" s="136" t="s">
        <v>346</v>
      </c>
      <c r="E22" s="136"/>
      <c r="F22" s="136"/>
      <c r="G22" s="128" t="s">
        <v>352</v>
      </c>
      <c r="H22" s="128"/>
      <c r="I22" s="144">
        <v>1500000</v>
      </c>
      <c r="J22" s="144">
        <v>1500000</v>
      </c>
      <c r="K22" s="144">
        <v>1409941</v>
      </c>
      <c r="L22" s="144">
        <f t="shared" si="3"/>
        <v>90059</v>
      </c>
      <c r="M22" s="144">
        <v>0</v>
      </c>
      <c r="N22" s="144">
        <v>0</v>
      </c>
      <c r="O22" s="144"/>
      <c r="P22" s="144">
        <v>0</v>
      </c>
      <c r="Q22" s="144">
        <v>0</v>
      </c>
      <c r="R22" s="164">
        <v>0.05</v>
      </c>
      <c r="S22" s="131" t="s">
        <v>67</v>
      </c>
    </row>
    <row r="23" spans="1:19">
      <c r="A23" s="128" t="s">
        <v>318</v>
      </c>
      <c r="B23" s="136" t="s">
        <v>308</v>
      </c>
      <c r="C23" s="128"/>
      <c r="D23" s="136" t="s">
        <v>346</v>
      </c>
      <c r="E23" s="136"/>
      <c r="F23" s="136"/>
      <c r="G23" s="128" t="s">
        <v>353</v>
      </c>
      <c r="H23" s="128"/>
      <c r="I23" s="144">
        <v>2900000</v>
      </c>
      <c r="J23" s="144">
        <v>2900000</v>
      </c>
      <c r="K23" s="144">
        <v>0</v>
      </c>
      <c r="L23" s="144">
        <f t="shared" si="3"/>
        <v>2900000</v>
      </c>
      <c r="M23" s="144">
        <v>0</v>
      </c>
      <c r="N23" s="144">
        <v>0</v>
      </c>
      <c r="O23" s="144"/>
      <c r="P23" s="144">
        <v>0</v>
      </c>
      <c r="Q23" s="144">
        <v>0</v>
      </c>
      <c r="R23" s="157">
        <v>0</v>
      </c>
      <c r="S23" s="144" t="s">
        <v>354</v>
      </c>
    </row>
    <row r="24" spans="1:19">
      <c r="A24" s="128" t="s">
        <v>318</v>
      </c>
      <c r="B24" s="136" t="s">
        <v>308</v>
      </c>
      <c r="C24" s="128"/>
      <c r="D24" s="136" t="s">
        <v>346</v>
      </c>
      <c r="E24" s="136"/>
      <c r="F24" s="136"/>
      <c r="G24" s="128" t="s">
        <v>353</v>
      </c>
      <c r="H24" s="128"/>
      <c r="I24" s="144">
        <v>3633000</v>
      </c>
      <c r="J24" s="144">
        <v>3633000</v>
      </c>
      <c r="K24" s="144">
        <v>0</v>
      </c>
      <c r="L24" s="144">
        <f t="shared" si="3"/>
        <v>3633000</v>
      </c>
      <c r="M24" s="144">
        <v>0</v>
      </c>
      <c r="N24" s="144">
        <v>0</v>
      </c>
      <c r="O24" s="144"/>
      <c r="P24" s="144">
        <v>0</v>
      </c>
      <c r="Q24" s="144">
        <v>0</v>
      </c>
      <c r="R24" s="157">
        <v>0</v>
      </c>
      <c r="S24" s="144" t="s">
        <v>355</v>
      </c>
    </row>
    <row r="25" spans="1:19">
      <c r="A25" s="128" t="s">
        <v>318</v>
      </c>
      <c r="B25" s="136" t="s">
        <v>308</v>
      </c>
      <c r="C25" s="128"/>
      <c r="D25" s="136" t="s">
        <v>346</v>
      </c>
      <c r="E25" s="136"/>
      <c r="F25" s="136"/>
      <c r="G25" s="128" t="s">
        <v>353</v>
      </c>
      <c r="H25" s="128"/>
      <c r="I25" s="144">
        <v>1380000</v>
      </c>
      <c r="J25" s="144">
        <v>1380000</v>
      </c>
      <c r="K25" s="144">
        <v>0</v>
      </c>
      <c r="L25" s="144">
        <f t="shared" si="3"/>
        <v>1380000</v>
      </c>
      <c r="M25" s="144">
        <v>0</v>
      </c>
      <c r="N25" s="144">
        <v>0</v>
      </c>
      <c r="O25" s="144"/>
      <c r="P25" s="144">
        <v>0</v>
      </c>
      <c r="Q25" s="144">
        <v>0</v>
      </c>
      <c r="R25" s="157">
        <v>0</v>
      </c>
      <c r="S25" s="144" t="s">
        <v>356</v>
      </c>
    </row>
    <row r="26" spans="1:19">
      <c r="A26" s="128" t="s">
        <v>318</v>
      </c>
      <c r="B26" s="136" t="s">
        <v>308</v>
      </c>
      <c r="C26" s="128"/>
      <c r="D26" s="163" t="s">
        <v>346</v>
      </c>
      <c r="E26" s="163"/>
      <c r="F26" s="163"/>
      <c r="G26" s="150">
        <v>8</v>
      </c>
      <c r="H26" s="150"/>
      <c r="I26" s="144">
        <f t="shared" ref="I26:N26" si="4">I25+I24+I23+I22+I21+I20+I19+I18</f>
        <v>39214204</v>
      </c>
      <c r="J26" s="144">
        <f t="shared" si="4"/>
        <v>39294204</v>
      </c>
      <c r="K26" s="144">
        <f t="shared" si="4"/>
        <v>29359632</v>
      </c>
      <c r="L26" s="144">
        <f t="shared" si="4"/>
        <v>9934572</v>
      </c>
      <c r="M26" s="144">
        <f t="shared" si="4"/>
        <v>21605672</v>
      </c>
      <c r="N26" s="144">
        <f t="shared" si="4"/>
        <v>0</v>
      </c>
      <c r="O26" s="144"/>
      <c r="P26" s="144">
        <f>P25+P24+P23+P22+P21+P20+P19+P18</f>
        <v>0</v>
      </c>
      <c r="Q26" s="144">
        <f>Q25+Q24+Q23+Q22+Q21+Q20+Q19+Q18</f>
        <v>6406700</v>
      </c>
      <c r="R26" s="144">
        <f>R25+R24+R23+R22+R21+R20+R19+R18</f>
        <v>2.31</v>
      </c>
      <c r="S26" s="144" t="e">
        <f>S25+S24+S23+S22+S21+S20+S19+S18</f>
        <v>#VALUE!</v>
      </c>
    </row>
    <row r="27" spans="1:19">
      <c r="A27" s="128" t="s">
        <v>318</v>
      </c>
      <c r="B27" s="136" t="s">
        <v>308</v>
      </c>
      <c r="C27" s="128"/>
      <c r="D27" s="136" t="s">
        <v>357</v>
      </c>
      <c r="E27" s="136"/>
      <c r="F27" s="136"/>
      <c r="G27" s="150">
        <v>1</v>
      </c>
      <c r="H27" s="150"/>
      <c r="I27" s="144">
        <v>1000000</v>
      </c>
      <c r="J27" s="144">
        <v>1000000</v>
      </c>
      <c r="K27" s="144">
        <v>706252</v>
      </c>
      <c r="L27" s="144">
        <f>J27-K27</f>
        <v>293748</v>
      </c>
      <c r="M27" s="144">
        <v>0</v>
      </c>
      <c r="N27" s="144">
        <v>20000</v>
      </c>
      <c r="O27" s="144"/>
      <c r="P27" s="144">
        <v>0</v>
      </c>
      <c r="Q27" s="144">
        <v>385985</v>
      </c>
      <c r="R27" s="157">
        <v>0.73</v>
      </c>
      <c r="S27" s="131" t="s">
        <v>20</v>
      </c>
    </row>
    <row r="28" spans="1:19">
      <c r="A28" s="128" t="s">
        <v>318</v>
      </c>
      <c r="B28" s="136" t="s">
        <v>307</v>
      </c>
      <c r="C28" s="128"/>
      <c r="D28" s="136" t="s">
        <v>358</v>
      </c>
      <c r="E28" s="162" t="s">
        <v>359</v>
      </c>
      <c r="F28" s="162" t="s">
        <v>360</v>
      </c>
      <c r="G28" s="128" t="s">
        <v>361</v>
      </c>
      <c r="H28" s="136" t="s">
        <v>362</v>
      </c>
      <c r="I28" s="160">
        <v>2276743</v>
      </c>
      <c r="J28" s="160">
        <v>2276743</v>
      </c>
      <c r="K28" s="160">
        <v>2180272</v>
      </c>
      <c r="L28" s="160">
        <v>96472</v>
      </c>
      <c r="M28" s="144">
        <v>0</v>
      </c>
      <c r="N28" s="144">
        <v>1000000</v>
      </c>
      <c r="O28" s="144"/>
      <c r="P28" s="144">
        <v>0</v>
      </c>
      <c r="Q28" s="160">
        <v>359184</v>
      </c>
      <c r="R28" s="147" t="s">
        <v>363</v>
      </c>
      <c r="S28" s="136"/>
    </row>
    <row r="29" spans="1:19">
      <c r="A29" s="128" t="s">
        <v>318</v>
      </c>
      <c r="B29" s="136" t="s">
        <v>307</v>
      </c>
      <c r="C29" s="128"/>
      <c r="D29" s="136" t="s">
        <v>358</v>
      </c>
      <c r="E29" s="162" t="s">
        <v>359</v>
      </c>
      <c r="F29" s="162" t="s">
        <v>364</v>
      </c>
      <c r="G29" s="128" t="s">
        <v>365</v>
      </c>
      <c r="H29" s="136" t="s">
        <v>366</v>
      </c>
      <c r="I29" s="160">
        <v>4200000</v>
      </c>
      <c r="J29" s="160">
        <v>4200000</v>
      </c>
      <c r="K29" s="160">
        <v>0</v>
      </c>
      <c r="L29" s="160">
        <f t="shared" ref="L29:L34" si="5">J29-K29</f>
        <v>4200000</v>
      </c>
      <c r="M29" s="144"/>
      <c r="N29" s="144">
        <v>200000</v>
      </c>
      <c r="O29" s="144"/>
      <c r="P29" s="144">
        <v>0</v>
      </c>
      <c r="Q29" s="160">
        <v>0</v>
      </c>
      <c r="R29" s="147"/>
      <c r="S29" s="136"/>
    </row>
    <row r="30" spans="1:19">
      <c r="A30" s="128" t="s">
        <v>318</v>
      </c>
      <c r="B30" s="136" t="s">
        <v>307</v>
      </c>
      <c r="C30" s="128"/>
      <c r="D30" s="136" t="s">
        <v>358</v>
      </c>
      <c r="E30" s="162" t="s">
        <v>367</v>
      </c>
      <c r="F30" s="162" t="s">
        <v>364</v>
      </c>
      <c r="G30" s="128" t="s">
        <v>365</v>
      </c>
      <c r="H30" s="136" t="s">
        <v>368</v>
      </c>
      <c r="I30" s="160">
        <v>1050000</v>
      </c>
      <c r="J30" s="160">
        <v>1050000</v>
      </c>
      <c r="K30" s="160">
        <v>0</v>
      </c>
      <c r="L30" s="160">
        <f t="shared" si="5"/>
        <v>1050000</v>
      </c>
      <c r="M30" s="144"/>
      <c r="N30" s="144">
        <v>100000</v>
      </c>
      <c r="O30" s="144"/>
      <c r="P30" s="144">
        <v>0</v>
      </c>
      <c r="Q30" s="160">
        <v>0</v>
      </c>
      <c r="R30" s="147"/>
      <c r="S30" s="136"/>
    </row>
    <row r="31" spans="1:19">
      <c r="A31" s="128" t="s">
        <v>318</v>
      </c>
      <c r="B31" s="136" t="s">
        <v>307</v>
      </c>
      <c r="C31" s="128"/>
      <c r="D31" s="136" t="s">
        <v>369</v>
      </c>
      <c r="E31" s="136" t="s">
        <v>370</v>
      </c>
      <c r="F31" s="136" t="s">
        <v>371</v>
      </c>
      <c r="G31" s="128" t="s">
        <v>372</v>
      </c>
      <c r="H31" s="136" t="s">
        <v>373</v>
      </c>
      <c r="I31" s="161">
        <v>1200000</v>
      </c>
      <c r="J31" s="160">
        <v>1200000</v>
      </c>
      <c r="K31" s="160">
        <v>633963</v>
      </c>
      <c r="L31" s="160">
        <f t="shared" si="5"/>
        <v>566037</v>
      </c>
      <c r="M31" s="160">
        <v>0</v>
      </c>
      <c r="N31" s="160" t="s">
        <v>363</v>
      </c>
      <c r="O31" s="160"/>
      <c r="P31" s="160" t="s">
        <v>363</v>
      </c>
      <c r="Q31" s="160" t="s">
        <v>363</v>
      </c>
      <c r="R31" s="160"/>
      <c r="S31" s="160"/>
    </row>
    <row r="32" spans="1:19">
      <c r="A32" s="128" t="s">
        <v>318</v>
      </c>
      <c r="B32" s="136" t="s">
        <v>307</v>
      </c>
      <c r="C32" s="128"/>
      <c r="D32" s="136" t="s">
        <v>374</v>
      </c>
      <c r="E32" s="136" t="s">
        <v>375</v>
      </c>
      <c r="F32" s="136" t="s">
        <v>376</v>
      </c>
      <c r="G32" s="128" t="s">
        <v>377</v>
      </c>
      <c r="H32" s="136" t="s">
        <v>378</v>
      </c>
      <c r="I32" s="161">
        <v>2500000</v>
      </c>
      <c r="J32" s="160">
        <v>2500000</v>
      </c>
      <c r="K32" s="160">
        <v>60767</v>
      </c>
      <c r="L32" s="160">
        <f t="shared" si="5"/>
        <v>2439233</v>
      </c>
      <c r="M32" s="160">
        <v>0</v>
      </c>
      <c r="N32" s="160" t="s">
        <v>363</v>
      </c>
      <c r="O32" s="160"/>
      <c r="P32" s="160" t="s">
        <v>363</v>
      </c>
      <c r="Q32" s="160" t="s">
        <v>363</v>
      </c>
      <c r="R32" s="160"/>
      <c r="S32" s="160"/>
    </row>
    <row r="33" spans="1:19">
      <c r="A33" s="128" t="s">
        <v>318</v>
      </c>
      <c r="B33" s="136" t="s">
        <v>307</v>
      </c>
      <c r="C33" s="128"/>
      <c r="D33" s="136" t="s">
        <v>379</v>
      </c>
      <c r="E33" s="136" t="s">
        <v>380</v>
      </c>
      <c r="F33" s="136" t="s">
        <v>381</v>
      </c>
      <c r="G33" s="128" t="s">
        <v>382</v>
      </c>
      <c r="H33" s="136" t="s">
        <v>383</v>
      </c>
      <c r="I33" s="161">
        <v>3000000</v>
      </c>
      <c r="J33" s="160">
        <v>1630850</v>
      </c>
      <c r="K33" s="160">
        <v>1206759</v>
      </c>
      <c r="L33" s="160">
        <f t="shared" si="5"/>
        <v>424091</v>
      </c>
      <c r="M33" s="160"/>
      <c r="N33" s="160">
        <v>0</v>
      </c>
      <c r="O33" s="160"/>
      <c r="P33" s="160">
        <v>0</v>
      </c>
      <c r="Q33" s="160">
        <v>905796</v>
      </c>
      <c r="R33" s="160"/>
      <c r="S33" s="160"/>
    </row>
    <row r="34" spans="1:19">
      <c r="A34" s="128" t="s">
        <v>318</v>
      </c>
      <c r="B34" s="136" t="s">
        <v>307</v>
      </c>
      <c r="C34" s="128"/>
      <c r="D34" s="136" t="s">
        <v>384</v>
      </c>
      <c r="E34" s="136" t="s">
        <v>385</v>
      </c>
      <c r="F34" s="136" t="s">
        <v>386</v>
      </c>
      <c r="G34" s="128" t="s">
        <v>387</v>
      </c>
      <c r="H34" s="136" t="s">
        <v>388</v>
      </c>
      <c r="I34" s="161">
        <v>1000000</v>
      </c>
      <c r="J34" s="160">
        <v>1000000</v>
      </c>
      <c r="K34" s="160">
        <v>998536</v>
      </c>
      <c r="L34" s="160">
        <f t="shared" si="5"/>
        <v>1464</v>
      </c>
      <c r="M34" s="160"/>
      <c r="N34" s="160" t="s">
        <v>363</v>
      </c>
      <c r="O34" s="160"/>
      <c r="P34" s="160" t="s">
        <v>363</v>
      </c>
      <c r="Q34" s="160" t="s">
        <v>363</v>
      </c>
      <c r="R34" s="160"/>
      <c r="S34" s="160"/>
    </row>
    <row r="35" spans="1:19">
      <c r="A35" s="128" t="s">
        <v>318</v>
      </c>
      <c r="B35" s="136" t="s">
        <v>307</v>
      </c>
      <c r="C35" s="128"/>
      <c r="D35" s="136" t="s">
        <v>389</v>
      </c>
      <c r="E35" s="136" t="s">
        <v>363</v>
      </c>
      <c r="F35" s="136" t="s">
        <v>363</v>
      </c>
      <c r="G35" s="128" t="s">
        <v>363</v>
      </c>
      <c r="H35" s="128" t="s">
        <v>390</v>
      </c>
      <c r="I35" s="160">
        <v>136000000</v>
      </c>
      <c r="J35" s="160">
        <v>136000000</v>
      </c>
      <c r="K35" s="160"/>
      <c r="L35" s="160" t="s">
        <v>363</v>
      </c>
      <c r="M35" s="160" t="s">
        <v>363</v>
      </c>
      <c r="N35" s="160" t="s">
        <v>363</v>
      </c>
      <c r="O35" s="160"/>
      <c r="P35" s="160" t="s">
        <v>363</v>
      </c>
      <c r="Q35" s="160" t="s">
        <v>363</v>
      </c>
      <c r="R35" s="160" t="s">
        <v>363</v>
      </c>
      <c r="S35" s="160"/>
    </row>
    <row r="36" spans="1:19">
      <c r="A36" s="128" t="s">
        <v>318</v>
      </c>
      <c r="B36" s="136" t="s">
        <v>291</v>
      </c>
      <c r="C36" s="128" t="s">
        <v>391</v>
      </c>
      <c r="D36" s="128" t="s">
        <v>392</v>
      </c>
      <c r="E36" s="128"/>
      <c r="F36" s="128"/>
      <c r="G36" s="128" t="s">
        <v>393</v>
      </c>
      <c r="H36" s="128"/>
      <c r="I36" s="144">
        <v>1040000</v>
      </c>
      <c r="J36" s="144">
        <v>1590000</v>
      </c>
      <c r="K36" s="144">
        <v>1399975</v>
      </c>
      <c r="L36" s="144">
        <f>+J36-K36</f>
        <v>190025</v>
      </c>
      <c r="M36" s="144">
        <v>45757</v>
      </c>
      <c r="N36" s="144">
        <v>0</v>
      </c>
      <c r="O36" s="144">
        <f>M36+N36</f>
        <v>45757</v>
      </c>
      <c r="P36" s="144"/>
      <c r="Q36" s="144">
        <v>1345682</v>
      </c>
      <c r="R36" s="157">
        <v>0.95</v>
      </c>
      <c r="S36" s="136"/>
    </row>
    <row r="37" spans="1:19">
      <c r="A37" s="128" t="s">
        <v>318</v>
      </c>
      <c r="B37" s="136" t="s">
        <v>291</v>
      </c>
      <c r="C37" s="128" t="s">
        <v>391</v>
      </c>
      <c r="D37" s="128" t="s">
        <v>392</v>
      </c>
      <c r="E37" s="128"/>
      <c r="F37" s="128"/>
      <c r="G37" s="128" t="s">
        <v>394</v>
      </c>
      <c r="H37" s="128"/>
      <c r="I37" s="144">
        <v>3000000</v>
      </c>
      <c r="J37" s="144">
        <v>3000000</v>
      </c>
      <c r="K37" s="144">
        <v>2586220</v>
      </c>
      <c r="L37" s="144">
        <f>+J37-K37</f>
        <v>413780</v>
      </c>
      <c r="M37" s="144">
        <v>556</v>
      </c>
      <c r="N37" s="144">
        <v>250000</v>
      </c>
      <c r="O37" s="144">
        <f>M37+N37</f>
        <v>250556</v>
      </c>
      <c r="P37" s="144"/>
      <c r="Q37" s="144">
        <v>2301854</v>
      </c>
      <c r="R37" s="157">
        <v>0.95</v>
      </c>
      <c r="S37" s="136"/>
    </row>
    <row r="38" spans="1:19">
      <c r="A38" s="128" t="s">
        <v>318</v>
      </c>
      <c r="B38" s="136" t="s">
        <v>291</v>
      </c>
      <c r="C38" s="128" t="s">
        <v>391</v>
      </c>
      <c r="D38" s="128" t="s">
        <v>392</v>
      </c>
      <c r="E38" s="128"/>
      <c r="F38" s="128"/>
      <c r="G38" s="128" t="s">
        <v>395</v>
      </c>
      <c r="H38" s="128"/>
      <c r="I38" s="144">
        <v>3000000</v>
      </c>
      <c r="J38" s="144">
        <v>3000000</v>
      </c>
      <c r="K38" s="144">
        <v>1364878</v>
      </c>
      <c r="L38" s="144">
        <f>+J38-K38</f>
        <v>1635122</v>
      </c>
      <c r="M38" s="144">
        <v>0</v>
      </c>
      <c r="N38" s="144">
        <v>0</v>
      </c>
      <c r="O38" s="144">
        <f>M38+N38</f>
        <v>0</v>
      </c>
      <c r="P38" s="144"/>
      <c r="Q38" s="144">
        <v>0</v>
      </c>
      <c r="R38" s="157">
        <v>0.05</v>
      </c>
      <c r="S38" s="136"/>
    </row>
    <row r="39" spans="1:19">
      <c r="A39" s="128" t="s">
        <v>318</v>
      </c>
      <c r="B39" s="136" t="s">
        <v>291</v>
      </c>
      <c r="C39" s="128" t="s">
        <v>391</v>
      </c>
      <c r="D39" s="128" t="s">
        <v>392</v>
      </c>
      <c r="E39" s="128"/>
      <c r="F39" s="128"/>
      <c r="G39" s="128" t="s">
        <v>396</v>
      </c>
      <c r="H39" s="128"/>
      <c r="I39" s="144">
        <v>1251000</v>
      </c>
      <c r="J39" s="144">
        <v>1251000</v>
      </c>
      <c r="K39" s="144">
        <v>0</v>
      </c>
      <c r="L39" s="144">
        <f>+J39-K39</f>
        <v>1251000</v>
      </c>
      <c r="M39" s="144">
        <v>0</v>
      </c>
      <c r="N39" s="144">
        <v>0</v>
      </c>
      <c r="O39" s="144">
        <f>M39+N39</f>
        <v>0</v>
      </c>
      <c r="P39" s="144"/>
      <c r="Q39" s="144">
        <v>0</v>
      </c>
      <c r="R39" s="157">
        <v>0</v>
      </c>
      <c r="S39" s="136"/>
    </row>
    <row r="40" spans="1:19">
      <c r="A40" s="128" t="s">
        <v>318</v>
      </c>
      <c r="B40" s="136" t="s">
        <v>291</v>
      </c>
      <c r="C40" s="128" t="s">
        <v>391</v>
      </c>
      <c r="D40" s="128" t="s">
        <v>392</v>
      </c>
      <c r="E40" s="128"/>
      <c r="F40" s="128"/>
      <c r="G40" s="150">
        <v>4</v>
      </c>
      <c r="H40" s="150"/>
      <c r="I40" s="158">
        <f t="shared" ref="I40:Q40" si="6">SUM(I36:I39)</f>
        <v>8291000</v>
      </c>
      <c r="J40" s="158">
        <f t="shared" si="6"/>
        <v>8841000</v>
      </c>
      <c r="K40" s="158">
        <f t="shared" si="6"/>
        <v>5351073</v>
      </c>
      <c r="L40" s="158">
        <f t="shared" si="6"/>
        <v>3489927</v>
      </c>
      <c r="M40" s="158">
        <f t="shared" si="6"/>
        <v>46313</v>
      </c>
      <c r="N40" s="158">
        <f t="shared" si="6"/>
        <v>250000</v>
      </c>
      <c r="O40" s="158">
        <f t="shared" si="6"/>
        <v>296313</v>
      </c>
      <c r="P40" s="158">
        <f t="shared" si="6"/>
        <v>0</v>
      </c>
      <c r="Q40" s="158">
        <f t="shared" si="6"/>
        <v>3647536</v>
      </c>
      <c r="R40" s="144"/>
      <c r="S40" s="136"/>
    </row>
    <row r="41" spans="1:19">
      <c r="A41" s="128" t="s">
        <v>318</v>
      </c>
      <c r="B41" s="136" t="s">
        <v>291</v>
      </c>
      <c r="C41" s="128" t="s">
        <v>391</v>
      </c>
      <c r="D41" s="128" t="s">
        <v>397</v>
      </c>
      <c r="E41" s="128"/>
      <c r="F41" s="128"/>
      <c r="G41" s="128" t="s">
        <v>398</v>
      </c>
      <c r="H41" s="128"/>
      <c r="I41" s="144">
        <v>610000</v>
      </c>
      <c r="J41" s="144">
        <v>2010000</v>
      </c>
      <c r="K41" s="144">
        <v>1848114</v>
      </c>
      <c r="L41" s="144">
        <f>+J41-K41</f>
        <v>161886</v>
      </c>
      <c r="M41" s="144">
        <v>265000</v>
      </c>
      <c r="N41" s="144">
        <v>0</v>
      </c>
      <c r="O41" s="144">
        <f>M41+N41</f>
        <v>265000</v>
      </c>
      <c r="P41" s="144"/>
      <c r="Q41" s="144">
        <v>1398553</v>
      </c>
      <c r="R41" s="157">
        <v>0.77</v>
      </c>
      <c r="S41" s="136"/>
    </row>
    <row r="42" spans="1:19">
      <c r="A42" s="128" t="s">
        <v>318</v>
      </c>
      <c r="B42" s="136" t="s">
        <v>291</v>
      </c>
      <c r="C42" s="128" t="s">
        <v>391</v>
      </c>
      <c r="D42" s="128" t="s">
        <v>397</v>
      </c>
      <c r="E42" s="128"/>
      <c r="F42" s="128"/>
      <c r="G42" s="128" t="s">
        <v>399</v>
      </c>
      <c r="H42" s="128"/>
      <c r="I42" s="144">
        <v>1200000</v>
      </c>
      <c r="J42" s="144">
        <v>3134000</v>
      </c>
      <c r="K42" s="144">
        <v>2399105</v>
      </c>
      <c r="L42" s="144">
        <f>+J42-K42</f>
        <v>734895</v>
      </c>
      <c r="M42" s="144">
        <v>400</v>
      </c>
      <c r="N42" s="144">
        <v>100000</v>
      </c>
      <c r="O42" s="144">
        <f>M42+N42</f>
        <v>100400</v>
      </c>
      <c r="P42" s="144"/>
      <c r="Q42" s="144">
        <v>742717</v>
      </c>
      <c r="R42" s="157" t="s">
        <v>400</v>
      </c>
      <c r="S42" s="136"/>
    </row>
    <row r="43" spans="1:19">
      <c r="A43" s="128" t="s">
        <v>318</v>
      </c>
      <c r="B43" s="136" t="s">
        <v>291</v>
      </c>
      <c r="C43" s="128" t="s">
        <v>391</v>
      </c>
      <c r="D43" s="128" t="s">
        <v>397</v>
      </c>
      <c r="E43" s="128"/>
      <c r="F43" s="128"/>
      <c r="G43" s="128" t="s">
        <v>401</v>
      </c>
      <c r="H43" s="128"/>
      <c r="I43" s="144">
        <v>1500000</v>
      </c>
      <c r="J43" s="144">
        <v>2608300</v>
      </c>
      <c r="K43" s="144">
        <v>1401097</v>
      </c>
      <c r="L43" s="144">
        <f>+J43-K43</f>
        <v>1207203</v>
      </c>
      <c r="M43" s="144">
        <v>1497762</v>
      </c>
      <c r="N43" s="144">
        <v>0</v>
      </c>
      <c r="O43" s="144">
        <f>M43+N43</f>
        <v>1497762</v>
      </c>
      <c r="P43" s="144"/>
      <c r="Q43" s="144">
        <v>2238</v>
      </c>
      <c r="R43" s="157">
        <v>0.05</v>
      </c>
      <c r="S43" s="136" t="s">
        <v>402</v>
      </c>
    </row>
    <row r="44" spans="1:19">
      <c r="A44" s="128" t="s">
        <v>318</v>
      </c>
      <c r="B44" s="136" t="s">
        <v>291</v>
      </c>
      <c r="C44" s="128" t="s">
        <v>391</v>
      </c>
      <c r="D44" s="128" t="s">
        <v>397</v>
      </c>
      <c r="E44" s="128"/>
      <c r="F44" s="128"/>
      <c r="G44" s="150">
        <v>3</v>
      </c>
      <c r="H44" s="150"/>
      <c r="I44" s="158">
        <f t="shared" ref="I44:R44" si="7">SUM(I41:I43)</f>
        <v>3310000</v>
      </c>
      <c r="J44" s="158">
        <f t="shared" si="7"/>
        <v>7752300</v>
      </c>
      <c r="K44" s="158">
        <f t="shared" si="7"/>
        <v>5648316</v>
      </c>
      <c r="L44" s="158">
        <f t="shared" si="7"/>
        <v>2103984</v>
      </c>
      <c r="M44" s="158">
        <f t="shared" si="7"/>
        <v>1763162</v>
      </c>
      <c r="N44" s="158">
        <f t="shared" si="7"/>
        <v>100000</v>
      </c>
      <c r="O44" s="158">
        <f t="shared" si="7"/>
        <v>1863162</v>
      </c>
      <c r="P44" s="158">
        <f t="shared" si="7"/>
        <v>0</v>
      </c>
      <c r="Q44" s="158">
        <f t="shared" si="7"/>
        <v>2143508</v>
      </c>
      <c r="R44" s="158">
        <f t="shared" si="7"/>
        <v>0.82000000000000006</v>
      </c>
      <c r="S44" s="136"/>
    </row>
    <row r="45" spans="1:19">
      <c r="A45" s="128" t="s">
        <v>318</v>
      </c>
      <c r="B45" s="136" t="s">
        <v>291</v>
      </c>
      <c r="C45" s="128" t="s">
        <v>391</v>
      </c>
      <c r="D45" s="128" t="s">
        <v>403</v>
      </c>
      <c r="E45" s="128"/>
      <c r="F45" s="128"/>
      <c r="G45" s="128" t="s">
        <v>404</v>
      </c>
      <c r="H45" s="128"/>
      <c r="I45" s="144">
        <v>415000</v>
      </c>
      <c r="J45" s="144">
        <v>1127000</v>
      </c>
      <c r="K45" s="144">
        <v>926530</v>
      </c>
      <c r="L45" s="144">
        <f>+J45-K45</f>
        <v>200470</v>
      </c>
      <c r="M45" s="144">
        <v>70681</v>
      </c>
      <c r="N45" s="144">
        <v>10000</v>
      </c>
      <c r="O45" s="144">
        <f>M45+N45</f>
        <v>80681</v>
      </c>
      <c r="P45" s="144"/>
      <c r="Q45" s="144">
        <v>907820</v>
      </c>
      <c r="R45" s="157">
        <v>0.95</v>
      </c>
      <c r="S45" s="136" t="s">
        <v>405</v>
      </c>
    </row>
    <row r="46" spans="1:19">
      <c r="A46" s="128" t="s">
        <v>318</v>
      </c>
      <c r="B46" s="136" t="s">
        <v>291</v>
      </c>
      <c r="C46" s="128" t="s">
        <v>391</v>
      </c>
      <c r="D46" s="128" t="s">
        <v>403</v>
      </c>
      <c r="E46" s="128"/>
      <c r="F46" s="128"/>
      <c r="G46" s="159" t="s">
        <v>406</v>
      </c>
      <c r="H46" s="159"/>
      <c r="I46" s="144">
        <v>2380000</v>
      </c>
      <c r="J46" s="144">
        <v>2380000</v>
      </c>
      <c r="K46" s="144">
        <v>567280</v>
      </c>
      <c r="L46" s="144">
        <f>+J46-K46</f>
        <v>1812720</v>
      </c>
      <c r="M46" s="144">
        <v>0</v>
      </c>
      <c r="N46" s="144">
        <v>0</v>
      </c>
      <c r="O46" s="144">
        <f>M46+N46</f>
        <v>0</v>
      </c>
      <c r="P46" s="144"/>
      <c r="Q46" s="144">
        <v>0</v>
      </c>
      <c r="R46" s="157">
        <v>0.6</v>
      </c>
      <c r="S46" s="136"/>
    </row>
    <row r="47" spans="1:19">
      <c r="A47" s="128" t="s">
        <v>318</v>
      </c>
      <c r="B47" s="136" t="s">
        <v>291</v>
      </c>
      <c r="C47" s="128" t="s">
        <v>391</v>
      </c>
      <c r="D47" s="128" t="s">
        <v>403</v>
      </c>
      <c r="E47" s="128"/>
      <c r="F47" s="128"/>
      <c r="G47" s="150">
        <v>2</v>
      </c>
      <c r="H47" s="150"/>
      <c r="I47" s="158">
        <f t="shared" ref="I47:Q47" si="8">SUM(I45:I46)</f>
        <v>2795000</v>
      </c>
      <c r="J47" s="158">
        <f t="shared" si="8"/>
        <v>3507000</v>
      </c>
      <c r="K47" s="158">
        <f t="shared" si="8"/>
        <v>1493810</v>
      </c>
      <c r="L47" s="158">
        <f t="shared" si="8"/>
        <v>2013190</v>
      </c>
      <c r="M47" s="158">
        <f t="shared" si="8"/>
        <v>70681</v>
      </c>
      <c r="N47" s="158">
        <f t="shared" si="8"/>
        <v>10000</v>
      </c>
      <c r="O47" s="158">
        <f t="shared" si="8"/>
        <v>80681</v>
      </c>
      <c r="P47" s="158">
        <f t="shared" si="8"/>
        <v>0</v>
      </c>
      <c r="Q47" s="158">
        <f t="shared" si="8"/>
        <v>907820</v>
      </c>
      <c r="R47" s="157"/>
      <c r="S47" s="136"/>
    </row>
    <row r="48" spans="1:19">
      <c r="A48" s="128" t="s">
        <v>318</v>
      </c>
      <c r="B48" s="136" t="s">
        <v>291</v>
      </c>
      <c r="C48" s="128" t="s">
        <v>391</v>
      </c>
      <c r="D48" s="128" t="s">
        <v>407</v>
      </c>
      <c r="E48" s="128"/>
      <c r="F48" s="128"/>
      <c r="G48" s="128" t="s">
        <v>408</v>
      </c>
      <c r="H48" s="128"/>
      <c r="I48" s="144">
        <v>1000000</v>
      </c>
      <c r="J48" s="144">
        <v>1000000</v>
      </c>
      <c r="K48" s="144">
        <v>893898</v>
      </c>
      <c r="L48" s="144">
        <f>+J48-K48</f>
        <v>106102</v>
      </c>
      <c r="M48" s="144">
        <v>309186</v>
      </c>
      <c r="N48" s="144">
        <v>0</v>
      </c>
      <c r="O48" s="144">
        <f>M48+N48</f>
        <v>309186</v>
      </c>
      <c r="P48" s="144"/>
      <c r="Q48" s="144">
        <v>690814</v>
      </c>
      <c r="R48" s="157">
        <v>0.85</v>
      </c>
      <c r="S48" s="868" t="s">
        <v>409</v>
      </c>
    </row>
    <row r="49" spans="1:19">
      <c r="A49" s="128" t="s">
        <v>318</v>
      </c>
      <c r="B49" s="136" t="s">
        <v>291</v>
      </c>
      <c r="C49" s="128" t="s">
        <v>391</v>
      </c>
      <c r="D49" s="128" t="s">
        <v>407</v>
      </c>
      <c r="E49" s="128"/>
      <c r="F49" s="128"/>
      <c r="G49" s="128" t="s">
        <v>410</v>
      </c>
      <c r="H49" s="128"/>
      <c r="I49" s="144">
        <v>1500000</v>
      </c>
      <c r="J49" s="144">
        <v>1500000</v>
      </c>
      <c r="K49" s="144">
        <v>1490573</v>
      </c>
      <c r="L49" s="144">
        <f>+J49-K49</f>
        <v>9427</v>
      </c>
      <c r="M49" s="144">
        <v>332602</v>
      </c>
      <c r="N49" s="144">
        <v>0</v>
      </c>
      <c r="O49" s="144">
        <f>M49+N49</f>
        <v>332602</v>
      </c>
      <c r="P49" s="144"/>
      <c r="Q49" s="144">
        <v>1167398</v>
      </c>
      <c r="R49" s="157">
        <v>0.8</v>
      </c>
      <c r="S49" s="868"/>
    </row>
    <row r="50" spans="1:19">
      <c r="A50" s="128" t="s">
        <v>318</v>
      </c>
      <c r="B50" s="136" t="s">
        <v>291</v>
      </c>
      <c r="C50" s="128" t="s">
        <v>391</v>
      </c>
      <c r="D50" s="128" t="s">
        <v>407</v>
      </c>
      <c r="E50" s="128"/>
      <c r="F50" s="128"/>
      <c r="G50" s="150">
        <v>2</v>
      </c>
      <c r="H50" s="150"/>
      <c r="I50" s="158">
        <f t="shared" ref="I50:Q50" si="9">SUM(I48:I49)</f>
        <v>2500000</v>
      </c>
      <c r="J50" s="158">
        <f t="shared" si="9"/>
        <v>2500000</v>
      </c>
      <c r="K50" s="158">
        <f t="shared" si="9"/>
        <v>2384471</v>
      </c>
      <c r="L50" s="158">
        <f t="shared" si="9"/>
        <v>115529</v>
      </c>
      <c r="M50" s="158">
        <f t="shared" si="9"/>
        <v>641788</v>
      </c>
      <c r="N50" s="158">
        <f t="shared" si="9"/>
        <v>0</v>
      </c>
      <c r="O50" s="158">
        <f t="shared" si="9"/>
        <v>641788</v>
      </c>
      <c r="P50" s="158">
        <f t="shared" si="9"/>
        <v>0</v>
      </c>
      <c r="Q50" s="158">
        <f t="shared" si="9"/>
        <v>1858212</v>
      </c>
      <c r="R50" s="157"/>
      <c r="S50" s="128"/>
    </row>
    <row r="51" spans="1:19">
      <c r="A51" s="128" t="s">
        <v>318</v>
      </c>
      <c r="B51" s="136" t="s">
        <v>291</v>
      </c>
      <c r="C51" s="128" t="s">
        <v>391</v>
      </c>
      <c r="D51" s="128" t="s">
        <v>411</v>
      </c>
      <c r="E51" s="128"/>
      <c r="F51" s="128"/>
      <c r="G51" s="150">
        <v>1</v>
      </c>
      <c r="H51" s="150"/>
      <c r="I51" s="144">
        <v>1200000</v>
      </c>
      <c r="J51" s="144">
        <v>1200000</v>
      </c>
      <c r="K51" s="144">
        <v>1182853</v>
      </c>
      <c r="L51" s="144">
        <f>+J51-K51</f>
        <v>17147</v>
      </c>
      <c r="M51" s="144">
        <v>203458</v>
      </c>
      <c r="N51" s="144">
        <v>0</v>
      </c>
      <c r="O51" s="144">
        <f>M51+N51</f>
        <v>203458</v>
      </c>
      <c r="P51" s="144"/>
      <c r="Q51" s="144">
        <v>996542</v>
      </c>
      <c r="R51" s="157">
        <v>0.83</v>
      </c>
      <c r="S51" s="136"/>
    </row>
    <row r="52" spans="1:19">
      <c r="A52" s="128" t="s">
        <v>318</v>
      </c>
      <c r="B52" s="136" t="s">
        <v>291</v>
      </c>
      <c r="C52" s="128" t="s">
        <v>391</v>
      </c>
      <c r="D52" s="128" t="s">
        <v>412</v>
      </c>
      <c r="E52" s="128"/>
      <c r="F52" s="128"/>
      <c r="G52" s="150">
        <v>1</v>
      </c>
      <c r="H52" s="150"/>
      <c r="I52" s="144">
        <v>800000</v>
      </c>
      <c r="J52" s="144">
        <v>1650000</v>
      </c>
      <c r="K52" s="144">
        <v>990669</v>
      </c>
      <c r="L52" s="144">
        <f>+J52-K52</f>
        <v>659331</v>
      </c>
      <c r="M52" s="144">
        <v>682517</v>
      </c>
      <c r="N52" s="144">
        <v>0</v>
      </c>
      <c r="O52" s="144">
        <f>M52+N52</f>
        <v>682517</v>
      </c>
      <c r="P52" s="144"/>
      <c r="Q52" s="144">
        <v>967483</v>
      </c>
      <c r="R52" s="157">
        <v>0.95</v>
      </c>
      <c r="S52" s="136" t="s">
        <v>413</v>
      </c>
    </row>
    <row r="53" spans="1:19">
      <c r="A53" s="128" t="s">
        <v>318</v>
      </c>
      <c r="B53" s="136" t="s">
        <v>291</v>
      </c>
      <c r="C53" s="128" t="s">
        <v>391</v>
      </c>
      <c r="D53" s="128" t="s">
        <v>414</v>
      </c>
      <c r="E53" s="128"/>
      <c r="F53" s="128"/>
      <c r="G53" s="128" t="s">
        <v>396</v>
      </c>
      <c r="H53" s="128"/>
      <c r="I53" s="144">
        <v>2754006</v>
      </c>
      <c r="J53" s="144">
        <v>2754006</v>
      </c>
      <c r="K53" s="144">
        <v>0</v>
      </c>
      <c r="L53" s="144">
        <f>+J53-K53</f>
        <v>2754006</v>
      </c>
      <c r="M53" s="144">
        <v>0</v>
      </c>
      <c r="N53" s="144">
        <v>200000</v>
      </c>
      <c r="O53" s="144">
        <f>M53+N53</f>
        <v>200000</v>
      </c>
      <c r="P53" s="144"/>
      <c r="Q53" s="144">
        <v>0</v>
      </c>
      <c r="R53" s="157">
        <v>0</v>
      </c>
      <c r="S53" s="128" t="s">
        <v>415</v>
      </c>
    </row>
    <row r="54" spans="1:19">
      <c r="A54" s="128" t="s">
        <v>318</v>
      </c>
      <c r="B54" s="136" t="s">
        <v>291</v>
      </c>
      <c r="C54" s="128" t="s">
        <v>391</v>
      </c>
      <c r="D54" s="128" t="s">
        <v>414</v>
      </c>
      <c r="E54" s="128"/>
      <c r="F54" s="128"/>
      <c r="G54" s="128" t="s">
        <v>416</v>
      </c>
      <c r="H54" s="128"/>
      <c r="I54" s="144">
        <v>1770800</v>
      </c>
      <c r="J54" s="144">
        <v>1770800</v>
      </c>
      <c r="K54" s="144">
        <v>1415972</v>
      </c>
      <c r="L54" s="144">
        <f>+J54-K54</f>
        <v>354828</v>
      </c>
      <c r="M54" s="144">
        <v>0</v>
      </c>
      <c r="N54" s="144">
        <v>437000</v>
      </c>
      <c r="O54" s="144">
        <f>M54+N54</f>
        <v>437000</v>
      </c>
      <c r="P54" s="144"/>
      <c r="Q54" s="144">
        <v>13708</v>
      </c>
      <c r="R54" s="157">
        <v>0.25</v>
      </c>
      <c r="S54" s="136" t="s">
        <v>417</v>
      </c>
    </row>
    <row r="55" spans="1:19">
      <c r="A55" s="128" t="s">
        <v>318</v>
      </c>
      <c r="B55" s="136" t="s">
        <v>291</v>
      </c>
      <c r="C55" s="128" t="s">
        <v>391</v>
      </c>
      <c r="D55" s="128" t="s">
        <v>414</v>
      </c>
      <c r="E55" s="128"/>
      <c r="F55" s="128"/>
      <c r="G55" s="150">
        <v>2</v>
      </c>
      <c r="H55" s="150"/>
      <c r="I55" s="158">
        <f t="shared" ref="I55:Q55" si="10">I54+I53</f>
        <v>4524806</v>
      </c>
      <c r="J55" s="158">
        <f t="shared" si="10"/>
        <v>4524806</v>
      </c>
      <c r="K55" s="158">
        <f t="shared" si="10"/>
        <v>1415972</v>
      </c>
      <c r="L55" s="158">
        <f t="shared" si="10"/>
        <v>3108834</v>
      </c>
      <c r="M55" s="158">
        <f t="shared" si="10"/>
        <v>0</v>
      </c>
      <c r="N55" s="158">
        <f t="shared" si="10"/>
        <v>637000</v>
      </c>
      <c r="O55" s="158">
        <f t="shared" si="10"/>
        <v>637000</v>
      </c>
      <c r="P55" s="158">
        <f t="shared" si="10"/>
        <v>0</v>
      </c>
      <c r="Q55" s="158">
        <f t="shared" si="10"/>
        <v>13708</v>
      </c>
      <c r="R55" s="157"/>
      <c r="S55" s="136"/>
    </row>
    <row r="56" spans="1:19">
      <c r="A56" s="128" t="s">
        <v>318</v>
      </c>
      <c r="B56" s="136" t="s">
        <v>291</v>
      </c>
      <c r="C56" s="136" t="s">
        <v>418</v>
      </c>
      <c r="D56" s="128" t="s">
        <v>392</v>
      </c>
      <c r="E56" s="128"/>
      <c r="F56" s="128"/>
      <c r="G56" s="128" t="s">
        <v>419</v>
      </c>
      <c r="H56" s="128"/>
      <c r="I56" s="131">
        <v>1056371</v>
      </c>
      <c r="J56" s="131">
        <v>1056371</v>
      </c>
      <c r="K56" s="131">
        <v>1028094</v>
      </c>
      <c r="L56" s="131">
        <f>J56-K56</f>
        <v>28277</v>
      </c>
      <c r="M56" s="144"/>
      <c r="N56" s="144">
        <v>0</v>
      </c>
      <c r="O56" s="144">
        <f>M56+N56</f>
        <v>0</v>
      </c>
      <c r="P56" s="144"/>
      <c r="Q56" s="131">
        <v>1017397</v>
      </c>
      <c r="R56" s="142">
        <v>0.96</v>
      </c>
      <c r="S56" s="128"/>
    </row>
    <row r="57" spans="1:19">
      <c r="A57" s="128" t="s">
        <v>318</v>
      </c>
      <c r="B57" s="136" t="s">
        <v>291</v>
      </c>
      <c r="C57" s="136" t="s">
        <v>418</v>
      </c>
      <c r="D57" s="128" t="s">
        <v>392</v>
      </c>
      <c r="E57" s="128"/>
      <c r="F57" s="128"/>
      <c r="G57" s="128" t="s">
        <v>420</v>
      </c>
      <c r="H57" s="128"/>
      <c r="I57" s="131">
        <v>1088088</v>
      </c>
      <c r="J57" s="131">
        <v>1088088</v>
      </c>
      <c r="K57" s="131">
        <v>1086807</v>
      </c>
      <c r="L57" s="131">
        <f>J57-K57</f>
        <v>1281</v>
      </c>
      <c r="M57" s="128"/>
      <c r="N57" s="128"/>
      <c r="O57" s="144">
        <f>M57+N57</f>
        <v>0</v>
      </c>
      <c r="P57" s="128"/>
      <c r="Q57" s="131">
        <v>1055880</v>
      </c>
      <c r="R57" s="142">
        <v>0.97</v>
      </c>
      <c r="S57" s="128"/>
    </row>
    <row r="58" spans="1:19">
      <c r="A58" s="128" t="s">
        <v>318</v>
      </c>
      <c r="B58" s="136" t="s">
        <v>291</v>
      </c>
      <c r="C58" s="136" t="s">
        <v>418</v>
      </c>
      <c r="D58" s="128" t="s">
        <v>392</v>
      </c>
      <c r="E58" s="128"/>
      <c r="F58" s="128"/>
      <c r="G58" s="150">
        <v>2</v>
      </c>
      <c r="H58" s="150"/>
      <c r="I58" s="139">
        <f t="shared" ref="I58:Q58" si="11">SUM(I56:I57)</f>
        <v>2144459</v>
      </c>
      <c r="J58" s="139">
        <f t="shared" si="11"/>
        <v>2144459</v>
      </c>
      <c r="K58" s="139">
        <f t="shared" si="11"/>
        <v>2114901</v>
      </c>
      <c r="L58" s="139">
        <f t="shared" si="11"/>
        <v>29558</v>
      </c>
      <c r="M58" s="139">
        <f t="shared" si="11"/>
        <v>0</v>
      </c>
      <c r="N58" s="139">
        <f t="shared" si="11"/>
        <v>0</v>
      </c>
      <c r="O58" s="139">
        <f t="shared" si="11"/>
        <v>0</v>
      </c>
      <c r="P58" s="139">
        <f t="shared" si="11"/>
        <v>0</v>
      </c>
      <c r="Q58" s="139">
        <f t="shared" si="11"/>
        <v>2073277</v>
      </c>
      <c r="R58" s="142"/>
      <c r="S58" s="128"/>
    </row>
    <row r="59" spans="1:19">
      <c r="A59" s="128" t="s">
        <v>318</v>
      </c>
      <c r="B59" s="136" t="s">
        <v>291</v>
      </c>
      <c r="C59" s="136" t="s">
        <v>418</v>
      </c>
      <c r="D59" s="128" t="s">
        <v>414</v>
      </c>
      <c r="E59" s="128"/>
      <c r="F59" s="128"/>
      <c r="G59" s="128"/>
      <c r="H59" s="128"/>
      <c r="I59" s="131">
        <v>1275529</v>
      </c>
      <c r="J59" s="131">
        <v>1275529</v>
      </c>
      <c r="K59" s="131">
        <v>1275529</v>
      </c>
      <c r="L59" s="131">
        <f>J59-K59</f>
        <v>0</v>
      </c>
      <c r="M59" s="128"/>
      <c r="N59" s="128"/>
      <c r="O59" s="144">
        <f>M59+N59</f>
        <v>0</v>
      </c>
      <c r="P59" s="128"/>
      <c r="Q59" s="131">
        <v>366834</v>
      </c>
      <c r="R59" s="142">
        <v>0.9</v>
      </c>
      <c r="S59" s="128"/>
    </row>
    <row r="60" spans="1:19">
      <c r="A60" s="128" t="s">
        <v>318</v>
      </c>
      <c r="B60" s="136" t="s">
        <v>291</v>
      </c>
      <c r="C60" s="136" t="s">
        <v>418</v>
      </c>
      <c r="D60" s="128" t="s">
        <v>414</v>
      </c>
      <c r="E60" s="128"/>
      <c r="F60" s="128"/>
      <c r="G60" s="128"/>
      <c r="H60" s="128"/>
      <c r="I60" s="155" t="s">
        <v>421</v>
      </c>
      <c r="J60" s="155" t="s">
        <v>421</v>
      </c>
      <c r="K60" s="131">
        <v>17022505</v>
      </c>
      <c r="L60" s="128"/>
      <c r="M60" s="128"/>
      <c r="N60" s="128"/>
      <c r="O60" s="144">
        <f>M60+N60</f>
        <v>0</v>
      </c>
      <c r="P60" s="128"/>
      <c r="Q60" s="131">
        <v>2215327</v>
      </c>
      <c r="R60" s="155" t="s">
        <v>20</v>
      </c>
      <c r="S60" s="128"/>
    </row>
    <row r="61" spans="1:19">
      <c r="A61" s="128" t="s">
        <v>318</v>
      </c>
      <c r="B61" s="136" t="s">
        <v>291</v>
      </c>
      <c r="C61" s="136" t="s">
        <v>418</v>
      </c>
      <c r="D61" s="128" t="s">
        <v>414</v>
      </c>
      <c r="E61" s="128"/>
      <c r="F61" s="128"/>
      <c r="G61" s="150">
        <v>2</v>
      </c>
      <c r="H61" s="150"/>
      <c r="I61" s="156">
        <f t="shared" ref="I61:Q61" si="12">SUM(I59:I60)</f>
        <v>1275529</v>
      </c>
      <c r="J61" s="156">
        <f t="shared" si="12"/>
        <v>1275529</v>
      </c>
      <c r="K61" s="156">
        <f t="shared" si="12"/>
        <v>18298034</v>
      </c>
      <c r="L61" s="156">
        <f t="shared" si="12"/>
        <v>0</v>
      </c>
      <c r="M61" s="156">
        <f t="shared" si="12"/>
        <v>0</v>
      </c>
      <c r="N61" s="156">
        <f t="shared" si="12"/>
        <v>0</v>
      </c>
      <c r="O61" s="156">
        <f t="shared" si="12"/>
        <v>0</v>
      </c>
      <c r="P61" s="156">
        <f t="shared" si="12"/>
        <v>0</v>
      </c>
      <c r="Q61" s="156">
        <f t="shared" si="12"/>
        <v>2582161</v>
      </c>
      <c r="R61" s="155"/>
      <c r="S61" s="128"/>
    </row>
    <row r="62" spans="1:19">
      <c r="A62" s="128" t="s">
        <v>318</v>
      </c>
      <c r="B62" s="136" t="s">
        <v>291</v>
      </c>
      <c r="C62" s="136" t="s">
        <v>418</v>
      </c>
      <c r="D62" s="128" t="s">
        <v>422</v>
      </c>
      <c r="E62" s="128"/>
      <c r="F62" s="128"/>
      <c r="G62" s="150">
        <v>1</v>
      </c>
      <c r="H62" s="150"/>
      <c r="I62" s="131">
        <v>50000000</v>
      </c>
      <c r="J62" s="131">
        <v>50000000</v>
      </c>
      <c r="K62" s="128"/>
      <c r="L62" s="128"/>
      <c r="M62" s="128"/>
      <c r="N62" s="128"/>
      <c r="O62" s="144">
        <f>M62+N62</f>
        <v>0</v>
      </c>
      <c r="P62" s="128"/>
      <c r="Q62" s="131">
        <f>J62*0.77</f>
        <v>38500000</v>
      </c>
      <c r="R62" s="142">
        <v>0.77</v>
      </c>
      <c r="S62" s="128"/>
    </row>
    <row r="63" spans="1:19">
      <c r="A63" s="128" t="s">
        <v>318</v>
      </c>
      <c r="B63" s="136" t="s">
        <v>291</v>
      </c>
      <c r="C63" s="136" t="s">
        <v>418</v>
      </c>
      <c r="D63" s="128" t="s">
        <v>423</v>
      </c>
      <c r="E63" s="128"/>
      <c r="F63" s="128"/>
      <c r="G63" s="128"/>
      <c r="H63" s="128"/>
      <c r="I63" s="131">
        <v>1200000</v>
      </c>
      <c r="J63" s="131">
        <v>1200000</v>
      </c>
      <c r="K63" s="154"/>
      <c r="L63" s="154"/>
      <c r="M63" s="128"/>
      <c r="N63" s="128"/>
      <c r="O63" s="144">
        <f>M63+N63</f>
        <v>0</v>
      </c>
      <c r="P63" s="128"/>
      <c r="Q63" s="128"/>
      <c r="R63" s="142">
        <v>0.95</v>
      </c>
      <c r="S63" s="152"/>
    </row>
    <row r="64" spans="1:19">
      <c r="A64" s="128" t="s">
        <v>318</v>
      </c>
      <c r="B64" s="136" t="s">
        <v>291</v>
      </c>
      <c r="C64" s="136" t="s">
        <v>418</v>
      </c>
      <c r="D64" s="128" t="s">
        <v>423</v>
      </c>
      <c r="E64" s="128"/>
      <c r="F64" s="128"/>
      <c r="G64" s="128"/>
      <c r="H64" s="128"/>
      <c r="I64" s="131">
        <v>2031000</v>
      </c>
      <c r="J64" s="131">
        <v>2031000</v>
      </c>
      <c r="K64" s="131"/>
      <c r="L64" s="131"/>
      <c r="M64" s="128"/>
      <c r="N64" s="128"/>
      <c r="O64" s="144">
        <f>M64+N64</f>
        <v>0</v>
      </c>
      <c r="P64" s="128"/>
      <c r="Q64" s="128"/>
      <c r="R64" s="154"/>
      <c r="S64" s="153" t="s">
        <v>424</v>
      </c>
    </row>
    <row r="65" spans="1:19">
      <c r="A65" s="128" t="s">
        <v>318</v>
      </c>
      <c r="B65" s="136" t="s">
        <v>291</v>
      </c>
      <c r="C65" s="136" t="s">
        <v>418</v>
      </c>
      <c r="D65" s="128" t="s">
        <v>423</v>
      </c>
      <c r="E65" s="128"/>
      <c r="F65" s="128"/>
      <c r="G65" s="128"/>
      <c r="H65" s="128"/>
      <c r="I65" s="131">
        <v>2000000</v>
      </c>
      <c r="J65" s="131">
        <v>2000000</v>
      </c>
      <c r="K65" s="131"/>
      <c r="L65" s="131"/>
      <c r="M65" s="128"/>
      <c r="N65" s="128"/>
      <c r="O65" s="144">
        <f>M65+N65</f>
        <v>0</v>
      </c>
      <c r="P65" s="128"/>
      <c r="Q65" s="128"/>
      <c r="R65" s="142">
        <v>0.92</v>
      </c>
      <c r="S65" s="152"/>
    </row>
    <row r="66" spans="1:19">
      <c r="A66" s="128" t="s">
        <v>318</v>
      </c>
      <c r="B66" s="136" t="s">
        <v>291</v>
      </c>
      <c r="C66" s="136" t="s">
        <v>418</v>
      </c>
      <c r="D66" s="128" t="s">
        <v>423</v>
      </c>
      <c r="E66" s="128"/>
      <c r="F66" s="128"/>
      <c r="G66" s="128"/>
      <c r="H66" s="128"/>
      <c r="I66" s="131">
        <v>3600000</v>
      </c>
      <c r="J66" s="131">
        <v>3600000</v>
      </c>
      <c r="K66" s="131">
        <v>3600000</v>
      </c>
      <c r="L66" s="131">
        <f>J66-K66</f>
        <v>0</v>
      </c>
      <c r="M66" s="128"/>
      <c r="N66" s="128"/>
      <c r="O66" s="144">
        <f>M66+N66</f>
        <v>0</v>
      </c>
      <c r="P66" s="128"/>
      <c r="Q66" s="128"/>
      <c r="R66" s="142">
        <v>0.42</v>
      </c>
      <c r="S66" s="151" t="s">
        <v>425</v>
      </c>
    </row>
    <row r="67" spans="1:19">
      <c r="A67" s="128" t="s">
        <v>318</v>
      </c>
      <c r="B67" s="136" t="s">
        <v>291</v>
      </c>
      <c r="C67" s="136" t="s">
        <v>418</v>
      </c>
      <c r="D67" s="128" t="s">
        <v>423</v>
      </c>
      <c r="E67" s="128"/>
      <c r="F67" s="128"/>
      <c r="G67" s="150">
        <v>4</v>
      </c>
      <c r="H67" s="150"/>
      <c r="I67" s="139">
        <f t="shared" ref="I67:Q67" si="13">I66+I65+I64+I63</f>
        <v>8831000</v>
      </c>
      <c r="J67" s="139">
        <f t="shared" si="13"/>
        <v>8831000</v>
      </c>
      <c r="K67" s="139">
        <f t="shared" si="13"/>
        <v>3600000</v>
      </c>
      <c r="L67" s="139">
        <f t="shared" si="13"/>
        <v>0</v>
      </c>
      <c r="M67" s="139">
        <f t="shared" si="13"/>
        <v>0</v>
      </c>
      <c r="N67" s="139">
        <f t="shared" si="13"/>
        <v>0</v>
      </c>
      <c r="O67" s="139">
        <f t="shared" si="13"/>
        <v>0</v>
      </c>
      <c r="P67" s="139">
        <f t="shared" si="13"/>
        <v>0</v>
      </c>
      <c r="Q67" s="139">
        <f t="shared" si="13"/>
        <v>0</v>
      </c>
      <c r="R67" s="128"/>
      <c r="S67" s="128"/>
    </row>
    <row r="68" spans="1:19">
      <c r="A68" s="128" t="s">
        <v>318</v>
      </c>
      <c r="B68" s="136" t="s">
        <v>266</v>
      </c>
      <c r="C68" s="128"/>
      <c r="D68" s="128" t="s">
        <v>426</v>
      </c>
      <c r="E68" s="128"/>
      <c r="F68" s="128"/>
      <c r="G68" s="128" t="s">
        <v>427</v>
      </c>
      <c r="H68" s="128"/>
      <c r="I68" s="148">
        <v>1050000</v>
      </c>
      <c r="J68" s="148">
        <v>1050000</v>
      </c>
      <c r="K68" s="148">
        <v>0</v>
      </c>
      <c r="L68" s="148">
        <v>1050000</v>
      </c>
      <c r="M68" s="148">
        <v>0</v>
      </c>
      <c r="N68" s="148">
        <v>52500</v>
      </c>
      <c r="O68" s="148">
        <f>M68+N68</f>
        <v>52500</v>
      </c>
      <c r="P68" s="148">
        <v>0</v>
      </c>
      <c r="Q68" s="144">
        <v>0</v>
      </c>
      <c r="R68" s="128">
        <v>0</v>
      </c>
      <c r="S68" s="136" t="s">
        <v>428</v>
      </c>
    </row>
    <row r="69" spans="1:19">
      <c r="A69" s="128" t="s">
        <v>318</v>
      </c>
      <c r="B69" s="136" t="s">
        <v>266</v>
      </c>
      <c r="C69" s="128"/>
      <c r="D69" s="128" t="s">
        <v>426</v>
      </c>
      <c r="E69" s="128"/>
      <c r="F69" s="128"/>
      <c r="G69" s="128" t="s">
        <v>427</v>
      </c>
      <c r="H69" s="128"/>
      <c r="I69" s="148">
        <v>3000000</v>
      </c>
      <c r="J69" s="148">
        <v>3000000</v>
      </c>
      <c r="K69" s="148">
        <v>0</v>
      </c>
      <c r="L69" s="148">
        <v>3000000</v>
      </c>
      <c r="M69" s="148">
        <v>0</v>
      </c>
      <c r="N69" s="148">
        <v>200000</v>
      </c>
      <c r="O69" s="148">
        <f>M69+N69</f>
        <v>200000</v>
      </c>
      <c r="P69" s="148">
        <v>0</v>
      </c>
      <c r="Q69" s="144">
        <v>0</v>
      </c>
      <c r="R69" s="128">
        <v>0</v>
      </c>
      <c r="S69" s="136" t="s">
        <v>429</v>
      </c>
    </row>
    <row r="70" spans="1:19">
      <c r="A70" s="128" t="s">
        <v>318</v>
      </c>
      <c r="B70" s="136" t="s">
        <v>266</v>
      </c>
      <c r="C70" s="128"/>
      <c r="D70" s="128" t="s">
        <v>426</v>
      </c>
      <c r="E70" s="128"/>
      <c r="F70" s="128"/>
      <c r="G70" s="128" t="s">
        <v>430</v>
      </c>
      <c r="H70" s="128"/>
      <c r="I70" s="148">
        <v>2782686</v>
      </c>
      <c r="J70" s="148">
        <v>2782686</v>
      </c>
      <c r="K70" s="148">
        <v>2590291</v>
      </c>
      <c r="L70" s="148">
        <v>192395</v>
      </c>
      <c r="M70" s="148">
        <v>0</v>
      </c>
      <c r="N70" s="148">
        <v>643462</v>
      </c>
      <c r="O70" s="148">
        <f>M70+N70</f>
        <v>643462</v>
      </c>
      <c r="P70" s="148">
        <v>0</v>
      </c>
      <c r="Q70" s="148">
        <v>179870</v>
      </c>
      <c r="R70" s="144">
        <v>50</v>
      </c>
      <c r="S70" s="136" t="s">
        <v>431</v>
      </c>
    </row>
    <row r="71" spans="1:19">
      <c r="A71" s="128" t="s">
        <v>318</v>
      </c>
      <c r="B71" s="136" t="s">
        <v>266</v>
      </c>
      <c r="C71" s="128"/>
      <c r="D71" s="128"/>
      <c r="E71" s="128"/>
      <c r="F71" s="128"/>
      <c r="G71" s="128"/>
      <c r="H71" s="128"/>
      <c r="I71" s="148">
        <f t="shared" ref="I71:Q71" si="14">I70+I69+I68</f>
        <v>6832686</v>
      </c>
      <c r="J71" s="148">
        <f t="shared" si="14"/>
        <v>6832686</v>
      </c>
      <c r="K71" s="148">
        <f t="shared" si="14"/>
        <v>2590291</v>
      </c>
      <c r="L71" s="148">
        <f t="shared" si="14"/>
        <v>4242395</v>
      </c>
      <c r="M71" s="148">
        <f t="shared" si="14"/>
        <v>0</v>
      </c>
      <c r="N71" s="148">
        <f t="shared" si="14"/>
        <v>895962</v>
      </c>
      <c r="O71" s="148">
        <f t="shared" si="14"/>
        <v>895962</v>
      </c>
      <c r="P71" s="148">
        <f t="shared" si="14"/>
        <v>0</v>
      </c>
      <c r="Q71" s="148">
        <f t="shared" si="14"/>
        <v>179870</v>
      </c>
      <c r="R71" s="144"/>
      <c r="S71" s="136"/>
    </row>
    <row r="72" spans="1:19">
      <c r="A72" s="128" t="s">
        <v>318</v>
      </c>
      <c r="B72" s="136" t="s">
        <v>266</v>
      </c>
      <c r="C72" s="128"/>
      <c r="D72" s="128" t="s">
        <v>432</v>
      </c>
      <c r="E72" s="128"/>
      <c r="F72" s="128"/>
      <c r="G72" s="128" t="s">
        <v>433</v>
      </c>
      <c r="H72" s="128"/>
      <c r="I72" s="148">
        <v>3000000</v>
      </c>
      <c r="J72" s="148">
        <v>3000000</v>
      </c>
      <c r="K72" s="148">
        <v>0</v>
      </c>
      <c r="L72" s="148">
        <v>3000000</v>
      </c>
      <c r="M72" s="148">
        <v>0</v>
      </c>
      <c r="N72" s="148">
        <v>0</v>
      </c>
      <c r="O72" s="148">
        <f t="shared" ref="O72:O78" si="15">M72+N72</f>
        <v>0</v>
      </c>
      <c r="P72" s="148">
        <v>0</v>
      </c>
      <c r="Q72" s="148">
        <v>0</v>
      </c>
      <c r="R72" s="144"/>
      <c r="S72" s="136" t="s">
        <v>434</v>
      </c>
    </row>
    <row r="73" spans="1:19">
      <c r="A73" s="128" t="s">
        <v>318</v>
      </c>
      <c r="B73" s="136" t="s">
        <v>266</v>
      </c>
      <c r="C73" s="128"/>
      <c r="D73" s="128" t="s">
        <v>432</v>
      </c>
      <c r="E73" s="128"/>
      <c r="F73" s="128"/>
      <c r="G73" s="128" t="s">
        <v>435</v>
      </c>
      <c r="H73" s="128"/>
      <c r="I73" s="148">
        <v>4500000</v>
      </c>
      <c r="J73" s="148">
        <v>4500000</v>
      </c>
      <c r="K73" s="148">
        <v>3801162</v>
      </c>
      <c r="L73" s="148">
        <v>698838</v>
      </c>
      <c r="M73" s="148">
        <v>0</v>
      </c>
      <c r="N73" s="148">
        <v>0</v>
      </c>
      <c r="O73" s="148">
        <f t="shared" si="15"/>
        <v>0</v>
      </c>
      <c r="P73" s="148">
        <v>0</v>
      </c>
      <c r="Q73" s="148">
        <v>399109</v>
      </c>
      <c r="R73" s="144">
        <v>15</v>
      </c>
      <c r="S73" s="136" t="s">
        <v>436</v>
      </c>
    </row>
    <row r="74" spans="1:19">
      <c r="A74" s="128" t="s">
        <v>318</v>
      </c>
      <c r="B74" s="136" t="s">
        <v>266</v>
      </c>
      <c r="C74" s="128"/>
      <c r="D74" s="128" t="s">
        <v>432</v>
      </c>
      <c r="E74" s="128"/>
      <c r="F74" s="128"/>
      <c r="G74" s="128" t="s">
        <v>437</v>
      </c>
      <c r="H74" s="128"/>
      <c r="I74" s="148">
        <v>15000000</v>
      </c>
      <c r="J74" s="148">
        <v>4300000</v>
      </c>
      <c r="K74" s="148">
        <v>3782556</v>
      </c>
      <c r="L74" s="148">
        <v>517444</v>
      </c>
      <c r="M74" s="148">
        <v>3478065</v>
      </c>
      <c r="N74" s="148">
        <v>0</v>
      </c>
      <c r="O74" s="148">
        <f t="shared" si="15"/>
        <v>3478065</v>
      </c>
      <c r="P74" s="148">
        <v>0</v>
      </c>
      <c r="Q74" s="148">
        <v>821935</v>
      </c>
      <c r="R74" s="144">
        <v>45</v>
      </c>
      <c r="S74" s="136" t="s">
        <v>436</v>
      </c>
    </row>
    <row r="75" spans="1:19">
      <c r="A75" s="128" t="s">
        <v>318</v>
      </c>
      <c r="B75" s="136" t="s">
        <v>266</v>
      </c>
      <c r="C75" s="128"/>
      <c r="D75" s="128" t="s">
        <v>432</v>
      </c>
      <c r="E75" s="128"/>
      <c r="F75" s="128"/>
      <c r="G75" s="128" t="s">
        <v>438</v>
      </c>
      <c r="H75" s="128"/>
      <c r="I75" s="148">
        <v>15000000</v>
      </c>
      <c r="J75" s="148">
        <v>4875000</v>
      </c>
      <c r="K75" s="148">
        <v>4730789</v>
      </c>
      <c r="L75" s="148">
        <v>144211</v>
      </c>
      <c r="M75" s="148">
        <v>4453745</v>
      </c>
      <c r="N75" s="148">
        <v>0</v>
      </c>
      <c r="O75" s="148">
        <f t="shared" si="15"/>
        <v>4453745</v>
      </c>
      <c r="P75" s="148">
        <v>0</v>
      </c>
      <c r="Q75" s="148">
        <v>421255</v>
      </c>
      <c r="R75" s="144">
        <v>5</v>
      </c>
      <c r="S75" s="136" t="s">
        <v>436</v>
      </c>
    </row>
    <row r="76" spans="1:19">
      <c r="A76" s="128" t="s">
        <v>318</v>
      </c>
      <c r="B76" s="136" t="s">
        <v>266</v>
      </c>
      <c r="C76" s="128"/>
      <c r="D76" s="128" t="s">
        <v>432</v>
      </c>
      <c r="E76" s="128"/>
      <c r="F76" s="128"/>
      <c r="G76" s="128" t="s">
        <v>439</v>
      </c>
      <c r="H76" s="128"/>
      <c r="I76" s="148">
        <v>4500000</v>
      </c>
      <c r="J76" s="148">
        <v>4500000</v>
      </c>
      <c r="K76" s="148">
        <v>4191770</v>
      </c>
      <c r="L76" s="148">
        <v>308230</v>
      </c>
      <c r="M76" s="148">
        <v>68598</v>
      </c>
      <c r="N76" s="148">
        <v>0</v>
      </c>
      <c r="O76" s="148">
        <f t="shared" si="15"/>
        <v>68598</v>
      </c>
      <c r="P76" s="148">
        <v>0</v>
      </c>
      <c r="Q76" s="148">
        <v>2184926</v>
      </c>
      <c r="R76" s="144">
        <v>85</v>
      </c>
      <c r="S76" s="136" t="s">
        <v>436</v>
      </c>
    </row>
    <row r="77" spans="1:19">
      <c r="A77" s="128" t="s">
        <v>318</v>
      </c>
      <c r="B77" s="136" t="s">
        <v>266</v>
      </c>
      <c r="C77" s="128"/>
      <c r="D77" s="128" t="s">
        <v>432</v>
      </c>
      <c r="E77" s="128"/>
      <c r="F77" s="128"/>
      <c r="G77" s="128" t="s">
        <v>440</v>
      </c>
      <c r="H77" s="128"/>
      <c r="I77" s="148">
        <v>500000</v>
      </c>
      <c r="J77" s="148">
        <v>1100000</v>
      </c>
      <c r="K77" s="148">
        <v>616982</v>
      </c>
      <c r="L77" s="148">
        <v>483018</v>
      </c>
      <c r="M77" s="148">
        <v>20000</v>
      </c>
      <c r="N77" s="148">
        <v>0</v>
      </c>
      <c r="O77" s="148">
        <f t="shared" si="15"/>
        <v>20000</v>
      </c>
      <c r="P77" s="148">
        <v>0</v>
      </c>
      <c r="Q77" s="148">
        <v>262446</v>
      </c>
      <c r="R77" s="144">
        <v>52</v>
      </c>
      <c r="S77" s="136" t="s">
        <v>436</v>
      </c>
    </row>
    <row r="78" spans="1:19">
      <c r="A78" s="128" t="s">
        <v>318</v>
      </c>
      <c r="B78" s="136" t="s">
        <v>266</v>
      </c>
      <c r="C78" s="128"/>
      <c r="D78" s="128" t="s">
        <v>432</v>
      </c>
      <c r="E78" s="128"/>
      <c r="F78" s="128"/>
      <c r="G78" s="128" t="s">
        <v>441</v>
      </c>
      <c r="H78" s="128"/>
      <c r="I78" s="148">
        <v>1000000</v>
      </c>
      <c r="J78" s="148">
        <v>1671326</v>
      </c>
      <c r="K78" s="148">
        <v>1251753</v>
      </c>
      <c r="L78" s="148">
        <v>419573</v>
      </c>
      <c r="M78" s="148">
        <v>36936</v>
      </c>
      <c r="N78" s="148">
        <v>0</v>
      </c>
      <c r="O78" s="148">
        <f t="shared" si="15"/>
        <v>36936</v>
      </c>
      <c r="P78" s="148">
        <v>0</v>
      </c>
      <c r="Q78" s="148">
        <v>1215635</v>
      </c>
      <c r="R78" s="144">
        <v>86</v>
      </c>
      <c r="S78" s="136" t="s">
        <v>436</v>
      </c>
    </row>
    <row r="79" spans="1:19">
      <c r="A79" s="128" t="s">
        <v>318</v>
      </c>
      <c r="B79" s="136" t="s">
        <v>266</v>
      </c>
      <c r="C79" s="128"/>
      <c r="D79" s="128"/>
      <c r="E79" s="128"/>
      <c r="F79" s="128"/>
      <c r="G79" s="128">
        <v>7</v>
      </c>
      <c r="H79" s="128"/>
      <c r="I79" s="149">
        <f t="shared" ref="I79:Q79" si="16">I78+I77+I76+I75+I74+I73+I72</f>
        <v>43500000</v>
      </c>
      <c r="J79" s="148">
        <f t="shared" si="16"/>
        <v>23946326</v>
      </c>
      <c r="K79" s="148">
        <f t="shared" si="16"/>
        <v>18375012</v>
      </c>
      <c r="L79" s="148">
        <f t="shared" si="16"/>
        <v>5571314</v>
      </c>
      <c r="M79" s="148">
        <f t="shared" si="16"/>
        <v>8057344</v>
      </c>
      <c r="N79" s="148">
        <f t="shared" si="16"/>
        <v>0</v>
      </c>
      <c r="O79" s="148">
        <f t="shared" si="16"/>
        <v>8057344</v>
      </c>
      <c r="P79" s="148">
        <f t="shared" si="16"/>
        <v>0</v>
      </c>
      <c r="Q79" s="148">
        <f t="shared" si="16"/>
        <v>5305306</v>
      </c>
      <c r="R79" s="144"/>
      <c r="S79" s="136"/>
    </row>
    <row r="80" spans="1:19">
      <c r="A80" s="128" t="s">
        <v>318</v>
      </c>
      <c r="B80" s="136" t="s">
        <v>266</v>
      </c>
      <c r="C80" s="128"/>
      <c r="D80" s="128" t="s">
        <v>345</v>
      </c>
      <c r="E80" s="128"/>
      <c r="F80" s="128"/>
      <c r="G80" s="128" t="s">
        <v>442</v>
      </c>
      <c r="H80" s="128"/>
      <c r="I80" s="148">
        <v>1000000</v>
      </c>
      <c r="J80" s="148">
        <v>1000000</v>
      </c>
      <c r="K80" s="148">
        <v>0</v>
      </c>
      <c r="L80" s="148">
        <v>1000000</v>
      </c>
      <c r="M80" s="148">
        <v>0</v>
      </c>
      <c r="N80" s="148">
        <v>0</v>
      </c>
      <c r="O80" s="148">
        <f>M80+N80</f>
        <v>0</v>
      </c>
      <c r="P80" s="148">
        <v>0</v>
      </c>
      <c r="Q80" s="148">
        <v>0</v>
      </c>
      <c r="R80" s="144"/>
      <c r="S80" s="136" t="s">
        <v>434</v>
      </c>
    </row>
    <row r="81" spans="1:19">
      <c r="A81" s="128" t="s">
        <v>318</v>
      </c>
      <c r="B81" s="136" t="s">
        <v>266</v>
      </c>
      <c r="C81" s="128"/>
      <c r="D81" s="128" t="s">
        <v>345</v>
      </c>
      <c r="E81" s="128"/>
      <c r="F81" s="128"/>
      <c r="G81" s="128" t="s">
        <v>443</v>
      </c>
      <c r="H81" s="128"/>
      <c r="I81" s="148">
        <v>3000000</v>
      </c>
      <c r="J81" s="148">
        <v>4999035</v>
      </c>
      <c r="K81" s="148">
        <v>4486348</v>
      </c>
      <c r="L81" s="148">
        <v>512687</v>
      </c>
      <c r="M81" s="148">
        <v>216608</v>
      </c>
      <c r="N81" s="148">
        <v>0</v>
      </c>
      <c r="O81" s="148">
        <f>M81+N81</f>
        <v>216608</v>
      </c>
      <c r="P81" s="148">
        <v>0</v>
      </c>
      <c r="Q81" s="148">
        <v>3873676</v>
      </c>
      <c r="R81" s="144">
        <v>86</v>
      </c>
      <c r="S81" s="136" t="s">
        <v>436</v>
      </c>
    </row>
    <row r="82" spans="1:19">
      <c r="A82" s="128" t="s">
        <v>318</v>
      </c>
      <c r="B82" s="136" t="s">
        <v>266</v>
      </c>
      <c r="C82" s="128"/>
      <c r="D82" s="128"/>
      <c r="E82" s="128"/>
      <c r="F82" s="128"/>
      <c r="G82" s="128">
        <v>2</v>
      </c>
      <c r="H82" s="128"/>
      <c r="I82" s="149">
        <f t="shared" ref="I82:Q82" si="17">I81+I80</f>
        <v>4000000</v>
      </c>
      <c r="J82" s="148">
        <f t="shared" si="17"/>
        <v>5999035</v>
      </c>
      <c r="K82" s="148">
        <f t="shared" si="17"/>
        <v>4486348</v>
      </c>
      <c r="L82" s="148">
        <f t="shared" si="17"/>
        <v>1512687</v>
      </c>
      <c r="M82" s="148">
        <f t="shared" si="17"/>
        <v>216608</v>
      </c>
      <c r="N82" s="148">
        <f t="shared" si="17"/>
        <v>0</v>
      </c>
      <c r="O82" s="148">
        <f t="shared" si="17"/>
        <v>216608</v>
      </c>
      <c r="P82" s="148">
        <f t="shared" si="17"/>
        <v>0</v>
      </c>
      <c r="Q82" s="148">
        <f t="shared" si="17"/>
        <v>3873676</v>
      </c>
      <c r="R82" s="144"/>
      <c r="S82" s="136"/>
    </row>
    <row r="83" spans="1:19">
      <c r="A83" s="128" t="s">
        <v>318</v>
      </c>
      <c r="B83" s="136" t="s">
        <v>266</v>
      </c>
      <c r="C83" s="128"/>
      <c r="D83" s="128" t="s">
        <v>444</v>
      </c>
      <c r="E83" s="128"/>
      <c r="F83" s="128"/>
      <c r="G83" s="128" t="s">
        <v>445</v>
      </c>
      <c r="H83" s="128"/>
      <c r="I83" s="148">
        <v>1500000</v>
      </c>
      <c r="J83" s="148">
        <v>1500000</v>
      </c>
      <c r="K83" s="148">
        <v>1495698</v>
      </c>
      <c r="L83" s="148">
        <v>4302</v>
      </c>
      <c r="M83" s="148">
        <v>449775</v>
      </c>
      <c r="N83" s="148">
        <v>0</v>
      </c>
      <c r="O83" s="148">
        <f>M83+N83</f>
        <v>449775</v>
      </c>
      <c r="P83" s="148">
        <v>0</v>
      </c>
      <c r="Q83" s="148">
        <v>1048774</v>
      </c>
      <c r="R83" s="144">
        <v>85</v>
      </c>
      <c r="S83" s="136" t="s">
        <v>436</v>
      </c>
    </row>
    <row r="84" spans="1:19">
      <c r="A84" s="128" t="s">
        <v>318</v>
      </c>
      <c r="B84" s="136" t="s">
        <v>266</v>
      </c>
      <c r="C84" s="128"/>
      <c r="D84" s="128" t="s">
        <v>444</v>
      </c>
      <c r="E84" s="128"/>
      <c r="F84" s="128"/>
      <c r="G84" s="128" t="s">
        <v>446</v>
      </c>
      <c r="H84" s="128"/>
      <c r="I84" s="148">
        <v>2000000</v>
      </c>
      <c r="J84" s="148">
        <v>2000000</v>
      </c>
      <c r="K84" s="148">
        <v>1343157</v>
      </c>
      <c r="L84" s="148">
        <v>656843</v>
      </c>
      <c r="M84" s="148">
        <v>480816</v>
      </c>
      <c r="N84" s="148">
        <v>0</v>
      </c>
      <c r="O84" s="148">
        <f>M84+N84</f>
        <v>480816</v>
      </c>
      <c r="P84" s="148">
        <v>0</v>
      </c>
      <c r="Q84" s="148">
        <v>798928</v>
      </c>
      <c r="R84" s="144">
        <v>70</v>
      </c>
      <c r="S84" s="136" t="s">
        <v>436</v>
      </c>
    </row>
    <row r="85" spans="1:19">
      <c r="A85" s="128" t="s">
        <v>318</v>
      </c>
      <c r="B85" s="136" t="s">
        <v>266</v>
      </c>
      <c r="C85" s="128"/>
      <c r="D85" s="128" t="s">
        <v>444</v>
      </c>
      <c r="E85" s="128"/>
      <c r="F85" s="128"/>
      <c r="G85" s="128" t="s">
        <v>447</v>
      </c>
      <c r="H85" s="128"/>
      <c r="I85" s="148">
        <v>1600000</v>
      </c>
      <c r="J85" s="148">
        <v>1600000</v>
      </c>
      <c r="K85" s="148">
        <v>1365021</v>
      </c>
      <c r="L85" s="148">
        <v>234979</v>
      </c>
      <c r="M85" s="148">
        <v>1558471</v>
      </c>
      <c r="N85" s="148">
        <v>0</v>
      </c>
      <c r="O85" s="148">
        <f>M85+N85</f>
        <v>1558471</v>
      </c>
      <c r="P85" s="148">
        <v>0</v>
      </c>
      <c r="Q85" s="148">
        <v>41529</v>
      </c>
      <c r="R85" s="144">
        <v>30</v>
      </c>
      <c r="S85" s="136" t="s">
        <v>436</v>
      </c>
    </row>
    <row r="86" spans="1:19">
      <c r="A86" s="128" t="s">
        <v>318</v>
      </c>
      <c r="B86" s="136" t="s">
        <v>266</v>
      </c>
      <c r="C86" s="128"/>
      <c r="D86" s="128"/>
      <c r="E86" s="128"/>
      <c r="F86" s="128"/>
      <c r="G86" s="128">
        <v>3</v>
      </c>
      <c r="H86" s="128"/>
      <c r="I86" s="149">
        <f t="shared" ref="I86:P86" si="18">I85+I84+I83</f>
        <v>5100000</v>
      </c>
      <c r="J86" s="148">
        <f t="shared" si="18"/>
        <v>5100000</v>
      </c>
      <c r="K86" s="148">
        <f t="shared" si="18"/>
        <v>4203876</v>
      </c>
      <c r="L86" s="148">
        <f t="shared" si="18"/>
        <v>896124</v>
      </c>
      <c r="M86" s="148">
        <f t="shared" si="18"/>
        <v>2489062</v>
      </c>
      <c r="N86" s="148">
        <f t="shared" si="18"/>
        <v>0</v>
      </c>
      <c r="O86" s="148">
        <f t="shared" si="18"/>
        <v>2489062</v>
      </c>
      <c r="P86" s="148">
        <f t="shared" si="18"/>
        <v>0</v>
      </c>
      <c r="Q86" s="148"/>
      <c r="R86" s="144"/>
      <c r="S86" s="136"/>
    </row>
    <row r="87" spans="1:19">
      <c r="A87" s="128" t="s">
        <v>318</v>
      </c>
      <c r="B87" s="136" t="s">
        <v>266</v>
      </c>
      <c r="C87" s="128"/>
      <c r="D87" s="128" t="s">
        <v>397</v>
      </c>
      <c r="E87" s="128"/>
      <c r="F87" s="128"/>
      <c r="G87" s="128" t="s">
        <v>448</v>
      </c>
      <c r="H87" s="128"/>
      <c r="I87" s="149">
        <v>3000000</v>
      </c>
      <c r="J87" s="148">
        <v>1819150</v>
      </c>
      <c r="K87" s="148">
        <v>1413716</v>
      </c>
      <c r="L87" s="148">
        <v>405434</v>
      </c>
      <c r="M87" s="148">
        <v>1459650</v>
      </c>
      <c r="N87" s="148">
        <v>0</v>
      </c>
      <c r="O87" s="148">
        <f>M87+N87</f>
        <v>1459650</v>
      </c>
      <c r="P87" s="148">
        <v>0</v>
      </c>
      <c r="Q87" s="148">
        <v>1990350</v>
      </c>
      <c r="R87" s="144">
        <v>85</v>
      </c>
      <c r="S87" s="136" t="s">
        <v>436</v>
      </c>
    </row>
    <row r="88" spans="1:19">
      <c r="A88" s="128" t="s">
        <v>318</v>
      </c>
      <c r="B88" s="136" t="s">
        <v>266</v>
      </c>
      <c r="C88" s="128"/>
      <c r="D88" s="128" t="s">
        <v>449</v>
      </c>
      <c r="E88" s="128"/>
      <c r="F88" s="128"/>
      <c r="G88" s="128" t="s">
        <v>450</v>
      </c>
      <c r="H88" s="128"/>
      <c r="I88" s="148">
        <v>5600000</v>
      </c>
      <c r="J88" s="148">
        <v>7700000</v>
      </c>
      <c r="K88" s="148">
        <v>5171738</v>
      </c>
      <c r="L88" s="148">
        <v>2528262</v>
      </c>
      <c r="M88" s="148">
        <v>3514894</v>
      </c>
      <c r="N88" s="148">
        <v>0</v>
      </c>
      <c r="O88" s="148">
        <f>M88+N88</f>
        <v>3514894</v>
      </c>
      <c r="P88" s="148">
        <v>0</v>
      </c>
      <c r="Q88" s="148">
        <v>2347093</v>
      </c>
      <c r="R88" s="144">
        <v>32</v>
      </c>
      <c r="S88" s="136" t="s">
        <v>436</v>
      </c>
    </row>
    <row r="89" spans="1:19">
      <c r="A89" s="128" t="s">
        <v>318</v>
      </c>
      <c r="B89" s="136" t="s">
        <v>266</v>
      </c>
      <c r="C89" s="128"/>
      <c r="D89" s="128" t="s">
        <v>449</v>
      </c>
      <c r="E89" s="128"/>
      <c r="F89" s="128"/>
      <c r="G89" s="128" t="s">
        <v>451</v>
      </c>
      <c r="H89" s="128"/>
      <c r="I89" s="148">
        <v>2000000</v>
      </c>
      <c r="J89" s="148">
        <v>2000000</v>
      </c>
      <c r="K89" s="148">
        <v>1958887</v>
      </c>
      <c r="L89" s="148">
        <v>41113</v>
      </c>
      <c r="M89" s="148">
        <v>743541</v>
      </c>
      <c r="N89" s="148">
        <v>0</v>
      </c>
      <c r="O89" s="148">
        <f>M89+N89</f>
        <v>743541</v>
      </c>
      <c r="P89" s="148">
        <v>0</v>
      </c>
      <c r="Q89" s="148">
        <v>1256459</v>
      </c>
      <c r="R89" s="144">
        <v>70</v>
      </c>
      <c r="S89" s="136" t="s">
        <v>436</v>
      </c>
    </row>
    <row r="90" spans="1:19">
      <c r="A90" s="128" t="s">
        <v>318</v>
      </c>
      <c r="B90" s="136" t="s">
        <v>266</v>
      </c>
      <c r="C90" s="128"/>
      <c r="D90" s="128" t="s">
        <v>449</v>
      </c>
      <c r="E90" s="128"/>
      <c r="F90" s="128"/>
      <c r="G90" s="128" t="s">
        <v>452</v>
      </c>
      <c r="H90" s="128"/>
      <c r="I90" s="148">
        <v>1600000</v>
      </c>
      <c r="J90" s="148">
        <v>1600000</v>
      </c>
      <c r="K90" s="148">
        <v>1573149</v>
      </c>
      <c r="L90" s="148">
        <v>26851</v>
      </c>
      <c r="M90" s="148">
        <v>296065</v>
      </c>
      <c r="N90" s="148">
        <v>0</v>
      </c>
      <c r="O90" s="148">
        <f>M90+N90</f>
        <v>296065</v>
      </c>
      <c r="P90" s="148">
        <v>0</v>
      </c>
      <c r="Q90" s="148">
        <v>1303935</v>
      </c>
      <c r="R90" s="144">
        <v>70</v>
      </c>
      <c r="S90" s="136" t="s">
        <v>436</v>
      </c>
    </row>
    <row r="91" spans="1:19">
      <c r="A91" s="128" t="s">
        <v>318</v>
      </c>
      <c r="B91" s="136" t="s">
        <v>266</v>
      </c>
      <c r="C91" s="128"/>
      <c r="D91" s="128"/>
      <c r="E91" s="128"/>
      <c r="F91" s="128"/>
      <c r="G91" s="128"/>
      <c r="H91" s="128"/>
      <c r="I91" s="149">
        <f t="shared" ref="I91:Q91" si="19">I90+I89+I88</f>
        <v>9200000</v>
      </c>
      <c r="J91" s="148">
        <f t="shared" si="19"/>
        <v>11300000</v>
      </c>
      <c r="K91" s="148">
        <f t="shared" si="19"/>
        <v>8703774</v>
      </c>
      <c r="L91" s="148">
        <f t="shared" si="19"/>
        <v>2596226</v>
      </c>
      <c r="M91" s="148">
        <f t="shared" si="19"/>
        <v>4554500</v>
      </c>
      <c r="N91" s="148">
        <f t="shared" si="19"/>
        <v>0</v>
      </c>
      <c r="O91" s="148">
        <f t="shared" si="19"/>
        <v>4554500</v>
      </c>
      <c r="P91" s="148">
        <f t="shared" si="19"/>
        <v>0</v>
      </c>
      <c r="Q91" s="148">
        <f t="shared" si="19"/>
        <v>4907487</v>
      </c>
      <c r="R91" s="144"/>
      <c r="S91" s="136"/>
    </row>
    <row r="92" spans="1:19">
      <c r="A92" s="128" t="s">
        <v>318</v>
      </c>
      <c r="B92" s="136" t="s">
        <v>266</v>
      </c>
      <c r="C92" s="128"/>
      <c r="D92" s="128" t="s">
        <v>453</v>
      </c>
      <c r="E92" s="128"/>
      <c r="F92" s="128"/>
      <c r="G92" s="128" t="s">
        <v>454</v>
      </c>
      <c r="H92" s="128"/>
      <c r="I92" s="148">
        <v>650000</v>
      </c>
      <c r="J92" s="148">
        <v>3164000</v>
      </c>
      <c r="K92" s="148">
        <v>3152919</v>
      </c>
      <c r="L92" s="148">
        <v>211081</v>
      </c>
      <c r="M92" s="148">
        <v>57805</v>
      </c>
      <c r="N92" s="148">
        <v>0</v>
      </c>
      <c r="O92" s="148">
        <f>M92+N92</f>
        <v>57805</v>
      </c>
      <c r="P92" s="148">
        <v>0</v>
      </c>
      <c r="Q92" s="148">
        <v>1729204</v>
      </c>
      <c r="R92" s="144">
        <v>85</v>
      </c>
      <c r="S92" s="136" t="s">
        <v>436</v>
      </c>
    </row>
    <row r="93" spans="1:19">
      <c r="A93" s="128" t="s">
        <v>318</v>
      </c>
      <c r="B93" s="145" t="s">
        <v>272</v>
      </c>
      <c r="C93" s="128"/>
      <c r="D93" s="130"/>
      <c r="E93" s="130"/>
      <c r="F93" s="130"/>
      <c r="G93" s="128"/>
      <c r="H93" s="128"/>
      <c r="I93" s="128"/>
      <c r="J93" s="147"/>
      <c r="K93" s="128"/>
      <c r="L93" s="128"/>
      <c r="M93" s="128"/>
      <c r="N93" s="128"/>
      <c r="O93" s="128"/>
      <c r="P93" s="128"/>
      <c r="Q93" s="128"/>
      <c r="R93" s="142"/>
      <c r="S93" s="128"/>
    </row>
    <row r="94" spans="1:19">
      <c r="A94" s="128" t="s">
        <v>318</v>
      </c>
      <c r="B94" s="145" t="s">
        <v>272</v>
      </c>
      <c r="C94" s="128" t="s">
        <v>319</v>
      </c>
      <c r="D94" s="128" t="s">
        <v>455</v>
      </c>
      <c r="E94" s="128"/>
      <c r="F94" s="128"/>
      <c r="G94" s="128" t="s">
        <v>456</v>
      </c>
      <c r="H94" s="128"/>
      <c r="I94" s="117">
        <v>973000</v>
      </c>
      <c r="J94" s="118">
        <f>2399400+289000</f>
        <v>2688400</v>
      </c>
      <c r="K94" s="118">
        <v>1796419</v>
      </c>
      <c r="L94" s="143">
        <f>+J94-K94</f>
        <v>891981</v>
      </c>
      <c r="M94" s="143">
        <v>202396</v>
      </c>
      <c r="N94" s="143">
        <v>50000</v>
      </c>
      <c r="O94" s="144">
        <f>+M94+N94</f>
        <v>252396</v>
      </c>
      <c r="P94" s="144">
        <v>0</v>
      </c>
      <c r="Q94" s="143">
        <v>1583884</v>
      </c>
      <c r="R94" s="142">
        <v>0.7</v>
      </c>
      <c r="S94" s="128" t="s">
        <v>149</v>
      </c>
    </row>
    <row r="95" spans="1:19">
      <c r="A95" s="128" t="s">
        <v>318</v>
      </c>
      <c r="B95" s="145" t="s">
        <v>272</v>
      </c>
      <c r="C95" s="128" t="s">
        <v>319</v>
      </c>
      <c r="D95" s="868" t="s">
        <v>457</v>
      </c>
      <c r="E95" s="128"/>
      <c r="F95" s="128"/>
      <c r="G95" s="128" t="s">
        <v>458</v>
      </c>
      <c r="H95" s="128"/>
      <c r="I95" s="131">
        <v>1500000</v>
      </c>
      <c r="J95" s="131">
        <v>1500000</v>
      </c>
      <c r="K95" s="144">
        <v>1498260</v>
      </c>
      <c r="L95" s="144">
        <v>1740</v>
      </c>
      <c r="M95" s="144">
        <v>358518</v>
      </c>
      <c r="N95" s="144">
        <v>0</v>
      </c>
      <c r="O95" s="144">
        <f>+M95+N95</f>
        <v>358518</v>
      </c>
      <c r="P95" s="144">
        <v>0</v>
      </c>
      <c r="Q95" s="143">
        <v>1141482</v>
      </c>
      <c r="R95" s="142">
        <v>0.99</v>
      </c>
      <c r="S95" s="128" t="s">
        <v>149</v>
      </c>
    </row>
    <row r="96" spans="1:19">
      <c r="A96" s="128" t="s">
        <v>318</v>
      </c>
      <c r="B96" s="145" t="s">
        <v>272</v>
      </c>
      <c r="C96" s="128" t="s">
        <v>319</v>
      </c>
      <c r="D96" s="868"/>
      <c r="E96" s="128"/>
      <c r="F96" s="128"/>
      <c r="G96" s="128" t="s">
        <v>459</v>
      </c>
      <c r="H96" s="128"/>
      <c r="I96" s="131">
        <v>2000000</v>
      </c>
      <c r="J96" s="131">
        <v>2000000</v>
      </c>
      <c r="K96" s="144">
        <v>197366</v>
      </c>
      <c r="L96" s="144">
        <v>1802634</v>
      </c>
      <c r="M96" s="144">
        <v>1577319</v>
      </c>
      <c r="N96" s="144">
        <v>0</v>
      </c>
      <c r="O96" s="144">
        <f>+M96+N96</f>
        <v>1577319</v>
      </c>
      <c r="P96" s="144">
        <v>0</v>
      </c>
      <c r="Q96" s="143">
        <v>42411</v>
      </c>
      <c r="R96" s="142">
        <v>0.15</v>
      </c>
      <c r="S96" s="128" t="s">
        <v>149</v>
      </c>
    </row>
    <row r="97" spans="1:19">
      <c r="A97" s="128" t="s">
        <v>318</v>
      </c>
      <c r="B97" s="145" t="s">
        <v>272</v>
      </c>
      <c r="C97" s="128" t="s">
        <v>319</v>
      </c>
      <c r="D97" s="128"/>
      <c r="E97" s="128"/>
      <c r="F97" s="128"/>
      <c r="G97" s="128"/>
      <c r="H97" s="128"/>
      <c r="I97" s="139">
        <f t="shared" ref="I97:Q97" si="20">I96+I95</f>
        <v>3500000</v>
      </c>
      <c r="J97" s="131">
        <f t="shared" si="20"/>
        <v>3500000</v>
      </c>
      <c r="K97" s="131">
        <f t="shared" si="20"/>
        <v>1695626</v>
      </c>
      <c r="L97" s="131">
        <f t="shared" si="20"/>
        <v>1804374</v>
      </c>
      <c r="M97" s="131">
        <f t="shared" si="20"/>
        <v>1935837</v>
      </c>
      <c r="N97" s="131">
        <f t="shared" si="20"/>
        <v>0</v>
      </c>
      <c r="O97" s="131">
        <f t="shared" si="20"/>
        <v>1935837</v>
      </c>
      <c r="P97" s="131">
        <f t="shared" si="20"/>
        <v>0</v>
      </c>
      <c r="Q97" s="131">
        <f t="shared" si="20"/>
        <v>1183893</v>
      </c>
      <c r="R97" s="142"/>
      <c r="S97" s="128"/>
    </row>
    <row r="98" spans="1:19">
      <c r="A98" s="128" t="s">
        <v>318</v>
      </c>
      <c r="B98" s="145" t="s">
        <v>272</v>
      </c>
      <c r="C98" s="128" t="s">
        <v>319</v>
      </c>
      <c r="D98" s="130" t="s">
        <v>460</v>
      </c>
      <c r="E98" s="128"/>
      <c r="F98" s="128"/>
      <c r="G98" s="128" t="s">
        <v>461</v>
      </c>
      <c r="H98" s="128"/>
      <c r="I98" s="131">
        <v>5000000</v>
      </c>
      <c r="J98" s="131">
        <v>10000000</v>
      </c>
      <c r="K98" s="144">
        <v>5018</v>
      </c>
      <c r="L98" s="144">
        <v>9994982</v>
      </c>
      <c r="M98" s="144">
        <v>9994982</v>
      </c>
      <c r="N98" s="144">
        <v>0</v>
      </c>
      <c r="O98" s="144">
        <f>+M98+N98</f>
        <v>9994982</v>
      </c>
      <c r="P98" s="144">
        <v>0</v>
      </c>
      <c r="Q98" s="143">
        <v>5018</v>
      </c>
      <c r="R98" s="142">
        <v>0</v>
      </c>
      <c r="S98" s="128" t="s">
        <v>462</v>
      </c>
    </row>
    <row r="99" spans="1:19">
      <c r="A99" s="128" t="s">
        <v>318</v>
      </c>
      <c r="B99" s="145" t="s">
        <v>272</v>
      </c>
      <c r="C99" s="128" t="s">
        <v>319</v>
      </c>
      <c r="D99" s="130" t="s">
        <v>463</v>
      </c>
      <c r="E99" s="128"/>
      <c r="F99" s="128"/>
      <c r="G99" s="128" t="s">
        <v>464</v>
      </c>
      <c r="H99" s="128"/>
      <c r="I99" s="131">
        <v>1300000</v>
      </c>
      <c r="J99" s="131">
        <v>3073000</v>
      </c>
      <c r="K99" s="144">
        <v>1807922</v>
      </c>
      <c r="L99" s="144">
        <v>1265078</v>
      </c>
      <c r="M99" s="144">
        <v>684439</v>
      </c>
      <c r="N99" s="144">
        <v>0</v>
      </c>
      <c r="O99" s="144">
        <f>+M99+N99</f>
        <v>684439</v>
      </c>
      <c r="P99" s="144">
        <v>0</v>
      </c>
      <c r="Q99" s="143">
        <v>1483077</v>
      </c>
      <c r="R99" s="142">
        <v>0.55000000000000004</v>
      </c>
      <c r="S99" s="128" t="s">
        <v>149</v>
      </c>
    </row>
    <row r="100" spans="1:19">
      <c r="A100" s="128" t="s">
        <v>318</v>
      </c>
      <c r="B100" s="145" t="s">
        <v>272</v>
      </c>
      <c r="C100" s="128" t="s">
        <v>319</v>
      </c>
      <c r="D100" s="130" t="s">
        <v>465</v>
      </c>
      <c r="E100" s="128"/>
      <c r="F100" s="128"/>
      <c r="G100" s="128" t="s">
        <v>466</v>
      </c>
      <c r="H100" s="128"/>
      <c r="I100" s="131">
        <v>350000</v>
      </c>
      <c r="J100" s="131">
        <v>1118000</v>
      </c>
      <c r="K100" s="144">
        <v>955639</v>
      </c>
      <c r="L100" s="144">
        <v>162361</v>
      </c>
      <c r="M100" s="144">
        <v>91650</v>
      </c>
      <c r="N100" s="144">
        <v>0</v>
      </c>
      <c r="O100" s="144">
        <f>+M100+N100</f>
        <v>91650</v>
      </c>
      <c r="P100" s="144">
        <v>0</v>
      </c>
      <c r="Q100" s="143">
        <v>912399</v>
      </c>
      <c r="R100" s="142">
        <v>0.92</v>
      </c>
      <c r="S100" s="128" t="s">
        <v>149</v>
      </c>
    </row>
    <row r="101" spans="1:19">
      <c r="A101" s="128" t="s">
        <v>318</v>
      </c>
      <c r="B101" s="145" t="s">
        <v>272</v>
      </c>
      <c r="C101" s="128" t="s">
        <v>319</v>
      </c>
      <c r="D101" s="130" t="s">
        <v>467</v>
      </c>
      <c r="E101" s="128"/>
      <c r="F101" s="128"/>
      <c r="G101" s="128"/>
      <c r="H101" s="128"/>
      <c r="I101" s="139">
        <f t="shared" ref="I101:Q101" si="21">I100+I99+I98</f>
        <v>6650000</v>
      </c>
      <c r="J101" s="131">
        <f t="shared" si="21"/>
        <v>14191000</v>
      </c>
      <c r="K101" s="131">
        <f t="shared" si="21"/>
        <v>2768579</v>
      </c>
      <c r="L101" s="131">
        <f t="shared" si="21"/>
        <v>11422421</v>
      </c>
      <c r="M101" s="131">
        <f t="shared" si="21"/>
        <v>10771071</v>
      </c>
      <c r="N101" s="131">
        <f t="shared" si="21"/>
        <v>0</v>
      </c>
      <c r="O101" s="131">
        <f t="shared" si="21"/>
        <v>10771071</v>
      </c>
      <c r="P101" s="131">
        <f t="shared" si="21"/>
        <v>0</v>
      </c>
      <c r="Q101" s="131">
        <f t="shared" si="21"/>
        <v>2400494</v>
      </c>
      <c r="R101" s="142"/>
      <c r="S101" s="128"/>
    </row>
    <row r="102" spans="1:19">
      <c r="A102" s="128" t="s">
        <v>318</v>
      </c>
      <c r="B102" s="145" t="s">
        <v>272</v>
      </c>
      <c r="C102" s="128" t="s">
        <v>319</v>
      </c>
      <c r="D102" s="128" t="s">
        <v>468</v>
      </c>
      <c r="E102" s="128"/>
      <c r="F102" s="128"/>
      <c r="G102" s="128" t="s">
        <v>469</v>
      </c>
      <c r="H102" s="128"/>
      <c r="I102" s="139">
        <v>2500000</v>
      </c>
      <c r="J102" s="131">
        <v>5000000</v>
      </c>
      <c r="K102" s="144">
        <v>4833170</v>
      </c>
      <c r="L102" s="144">
        <v>166830</v>
      </c>
      <c r="M102" s="144">
        <v>1030029</v>
      </c>
      <c r="N102" s="144">
        <v>0</v>
      </c>
      <c r="O102" s="144">
        <f t="shared" ref="O102:O107" si="22">+M102+N102</f>
        <v>1030029</v>
      </c>
      <c r="P102" s="144">
        <v>0</v>
      </c>
      <c r="Q102" s="143">
        <v>3554920</v>
      </c>
      <c r="R102" s="142">
        <v>0.98</v>
      </c>
      <c r="S102" s="128" t="s">
        <v>149</v>
      </c>
    </row>
    <row r="103" spans="1:19">
      <c r="A103" s="128" t="s">
        <v>318</v>
      </c>
      <c r="B103" s="145" t="s">
        <v>272</v>
      </c>
      <c r="C103" s="128" t="s">
        <v>319</v>
      </c>
      <c r="D103" s="128" t="s">
        <v>470</v>
      </c>
      <c r="E103" s="128"/>
      <c r="F103" s="128"/>
      <c r="G103" s="128" t="s">
        <v>471</v>
      </c>
      <c r="H103" s="128"/>
      <c r="I103" s="139">
        <v>770000</v>
      </c>
      <c r="J103" s="131">
        <f>60000+2020000</f>
        <v>2080000</v>
      </c>
      <c r="K103" s="144">
        <v>2016877</v>
      </c>
      <c r="L103" s="144">
        <f>+J103-K103</f>
        <v>63123</v>
      </c>
      <c r="M103" s="144">
        <v>37371</v>
      </c>
      <c r="N103" s="144">
        <v>20000</v>
      </c>
      <c r="O103" s="144">
        <f t="shared" si="22"/>
        <v>57371</v>
      </c>
      <c r="P103" s="144">
        <v>0</v>
      </c>
      <c r="Q103" s="143">
        <v>1535444</v>
      </c>
      <c r="R103" s="142">
        <v>0.92</v>
      </c>
      <c r="S103" s="128" t="s">
        <v>149</v>
      </c>
    </row>
    <row r="104" spans="1:19">
      <c r="A104" s="128" t="s">
        <v>318</v>
      </c>
      <c r="B104" s="145" t="s">
        <v>272</v>
      </c>
      <c r="C104" s="136" t="s">
        <v>472</v>
      </c>
      <c r="D104" s="128" t="s">
        <v>473</v>
      </c>
      <c r="E104" s="128"/>
      <c r="F104" s="128"/>
      <c r="G104" s="128" t="s">
        <v>474</v>
      </c>
      <c r="H104" s="128"/>
      <c r="I104" s="139">
        <v>19900000</v>
      </c>
      <c r="J104" s="131">
        <v>19900000</v>
      </c>
      <c r="K104" s="144">
        <v>0</v>
      </c>
      <c r="L104" s="144">
        <v>19900000</v>
      </c>
      <c r="M104" s="144">
        <v>0</v>
      </c>
      <c r="N104" s="144">
        <v>5000</v>
      </c>
      <c r="O104" s="144">
        <f t="shared" si="22"/>
        <v>5000</v>
      </c>
      <c r="P104" s="144">
        <v>0</v>
      </c>
      <c r="Q104" s="143">
        <v>0</v>
      </c>
      <c r="R104" s="142">
        <v>0</v>
      </c>
      <c r="S104" s="128" t="s">
        <v>475</v>
      </c>
    </row>
    <row r="105" spans="1:19">
      <c r="A105" s="128" t="s">
        <v>318</v>
      </c>
      <c r="B105" s="145" t="s">
        <v>272</v>
      </c>
      <c r="C105" s="136" t="s">
        <v>472</v>
      </c>
      <c r="D105" s="128" t="s">
        <v>468</v>
      </c>
      <c r="E105" s="128"/>
      <c r="F105" s="128"/>
      <c r="G105" s="128" t="s">
        <v>476</v>
      </c>
      <c r="H105" s="128"/>
      <c r="I105" s="131">
        <v>1500000</v>
      </c>
      <c r="J105" s="131">
        <v>1500000</v>
      </c>
      <c r="K105" s="144">
        <v>970670</v>
      </c>
      <c r="L105" s="144">
        <v>529330</v>
      </c>
      <c r="M105" s="144">
        <v>0</v>
      </c>
      <c r="N105" s="144">
        <v>0</v>
      </c>
      <c r="O105" s="144">
        <f t="shared" si="22"/>
        <v>0</v>
      </c>
      <c r="P105" s="144">
        <v>0</v>
      </c>
      <c r="Q105" s="143">
        <v>0</v>
      </c>
      <c r="R105" s="142">
        <v>0.1</v>
      </c>
      <c r="S105" s="128" t="s">
        <v>477</v>
      </c>
    </row>
    <row r="106" spans="1:19">
      <c r="A106" s="128" t="s">
        <v>318</v>
      </c>
      <c r="B106" s="145" t="s">
        <v>272</v>
      </c>
      <c r="C106" s="136" t="s">
        <v>472</v>
      </c>
      <c r="D106" s="128" t="s">
        <v>468</v>
      </c>
      <c r="E106" s="128"/>
      <c r="F106" s="128"/>
      <c r="G106" s="128" t="s">
        <v>474</v>
      </c>
      <c r="H106" s="128"/>
      <c r="I106" s="131">
        <v>1320000</v>
      </c>
      <c r="J106" s="131">
        <v>1320000</v>
      </c>
      <c r="K106" s="144">
        <v>0</v>
      </c>
      <c r="L106" s="144">
        <v>1320000</v>
      </c>
      <c r="M106" s="144">
        <v>0</v>
      </c>
      <c r="N106" s="144">
        <v>0</v>
      </c>
      <c r="O106" s="144">
        <f t="shared" si="22"/>
        <v>0</v>
      </c>
      <c r="P106" s="144">
        <v>0</v>
      </c>
      <c r="Q106" s="143">
        <v>0</v>
      </c>
      <c r="R106" s="142">
        <v>0.7</v>
      </c>
      <c r="S106" s="128" t="s">
        <v>478</v>
      </c>
    </row>
    <row r="107" spans="1:19">
      <c r="A107" s="128" t="s">
        <v>318</v>
      </c>
      <c r="B107" s="145" t="s">
        <v>272</v>
      </c>
      <c r="C107" s="136" t="s">
        <v>472</v>
      </c>
      <c r="D107" s="128" t="s">
        <v>468</v>
      </c>
      <c r="E107" s="128"/>
      <c r="F107" s="128"/>
      <c r="G107" s="128" t="s">
        <v>474</v>
      </c>
      <c r="H107" s="128"/>
      <c r="I107" s="131">
        <v>5170000</v>
      </c>
      <c r="J107" s="131">
        <v>5170000</v>
      </c>
      <c r="K107" s="144">
        <v>0</v>
      </c>
      <c r="L107" s="144">
        <v>5170000</v>
      </c>
      <c r="M107" s="144">
        <v>0</v>
      </c>
      <c r="N107" s="144">
        <v>300000</v>
      </c>
      <c r="O107" s="144">
        <f t="shared" si="22"/>
        <v>300000</v>
      </c>
      <c r="P107" s="144">
        <v>0</v>
      </c>
      <c r="Q107" s="143">
        <v>0</v>
      </c>
      <c r="R107" s="142">
        <v>0</v>
      </c>
      <c r="S107" s="128" t="s">
        <v>479</v>
      </c>
    </row>
    <row r="108" spans="1:19">
      <c r="A108" s="128" t="s">
        <v>318</v>
      </c>
      <c r="B108" s="145" t="s">
        <v>272</v>
      </c>
      <c r="C108" s="136" t="s">
        <v>472</v>
      </c>
      <c r="D108" s="128"/>
      <c r="E108" s="128"/>
      <c r="F108" s="128"/>
      <c r="G108" s="146"/>
      <c r="H108" s="146"/>
      <c r="I108" s="139">
        <f t="shared" ref="I108:Q108" si="23">I107+I106+I105</f>
        <v>7990000</v>
      </c>
      <c r="J108" s="131">
        <f t="shared" si="23"/>
        <v>7990000</v>
      </c>
      <c r="K108" s="131">
        <f t="shared" si="23"/>
        <v>970670</v>
      </c>
      <c r="L108" s="131">
        <f t="shared" si="23"/>
        <v>7019330</v>
      </c>
      <c r="M108" s="131">
        <f t="shared" si="23"/>
        <v>0</v>
      </c>
      <c r="N108" s="131">
        <f t="shared" si="23"/>
        <v>300000</v>
      </c>
      <c r="O108" s="131">
        <f t="shared" si="23"/>
        <v>300000</v>
      </c>
      <c r="P108" s="131">
        <f t="shared" si="23"/>
        <v>0</v>
      </c>
      <c r="Q108" s="131">
        <f t="shared" si="23"/>
        <v>0</v>
      </c>
      <c r="R108" s="128"/>
      <c r="S108" s="128"/>
    </row>
    <row r="109" spans="1:19">
      <c r="A109" s="128" t="s">
        <v>318</v>
      </c>
      <c r="B109" s="145" t="s">
        <v>272</v>
      </c>
      <c r="C109" s="128" t="s">
        <v>480</v>
      </c>
      <c r="D109" s="128" t="s">
        <v>473</v>
      </c>
      <c r="E109" s="128"/>
      <c r="F109" s="128"/>
      <c r="G109" s="128" t="s">
        <v>474</v>
      </c>
      <c r="H109" s="128"/>
      <c r="I109" s="139">
        <v>168206000</v>
      </c>
      <c r="J109" s="131">
        <v>168206000</v>
      </c>
      <c r="K109" s="144" t="s">
        <v>474</v>
      </c>
      <c r="L109" s="144" t="s">
        <v>474</v>
      </c>
      <c r="M109" s="144" t="s">
        <v>474</v>
      </c>
      <c r="N109" s="144" t="s">
        <v>474</v>
      </c>
      <c r="O109" s="144" t="s">
        <v>474</v>
      </c>
      <c r="P109" s="144" t="s">
        <v>474</v>
      </c>
      <c r="Q109" s="143">
        <v>4940000</v>
      </c>
      <c r="R109" s="142">
        <v>0.62</v>
      </c>
      <c r="S109" s="128" t="s">
        <v>474</v>
      </c>
    </row>
    <row r="110" spans="1:19">
      <c r="A110" s="128" t="s">
        <v>318</v>
      </c>
      <c r="B110" s="145" t="s">
        <v>272</v>
      </c>
      <c r="C110" s="128" t="s">
        <v>480</v>
      </c>
      <c r="D110" s="128" t="s">
        <v>481</v>
      </c>
      <c r="E110" s="128"/>
      <c r="F110" s="128"/>
      <c r="G110" s="128" t="s">
        <v>474</v>
      </c>
      <c r="H110" s="128"/>
      <c r="I110" s="139">
        <v>6673308</v>
      </c>
      <c r="J110" s="131">
        <v>6673308</v>
      </c>
      <c r="K110" s="144" t="s">
        <v>474</v>
      </c>
      <c r="L110" s="144" t="s">
        <v>474</v>
      </c>
      <c r="M110" s="144" t="s">
        <v>474</v>
      </c>
      <c r="N110" s="144" t="s">
        <v>474</v>
      </c>
      <c r="O110" s="144" t="s">
        <v>474</v>
      </c>
      <c r="P110" s="144" t="s">
        <v>474</v>
      </c>
      <c r="Q110" s="143">
        <v>0</v>
      </c>
      <c r="R110" s="142">
        <v>0.05</v>
      </c>
      <c r="S110" s="128" t="s">
        <v>474</v>
      </c>
    </row>
    <row r="111" spans="1:19">
      <c r="A111" s="128" t="s">
        <v>318</v>
      </c>
      <c r="B111" s="145" t="s">
        <v>272</v>
      </c>
      <c r="C111" s="128" t="s">
        <v>480</v>
      </c>
      <c r="D111" s="128" t="s">
        <v>482</v>
      </c>
      <c r="E111" s="128"/>
      <c r="F111" s="128"/>
      <c r="G111" s="128" t="s">
        <v>474</v>
      </c>
      <c r="H111" s="128"/>
      <c r="I111" s="139">
        <v>35000000</v>
      </c>
      <c r="J111" s="131">
        <v>35000000</v>
      </c>
      <c r="K111" s="144" t="s">
        <v>474</v>
      </c>
      <c r="L111" s="144" t="s">
        <v>474</v>
      </c>
      <c r="M111" s="144" t="s">
        <v>474</v>
      </c>
      <c r="N111" s="144" t="s">
        <v>474</v>
      </c>
      <c r="O111" s="144" t="s">
        <v>474</v>
      </c>
      <c r="P111" s="144" t="s">
        <v>474</v>
      </c>
      <c r="Q111" s="143">
        <v>1753249</v>
      </c>
      <c r="R111" s="142">
        <v>0.1</v>
      </c>
      <c r="S111" s="128" t="s">
        <v>483</v>
      </c>
    </row>
    <row r="112" spans="1:19">
      <c r="A112" s="128" t="s">
        <v>318</v>
      </c>
      <c r="B112" s="145" t="s">
        <v>272</v>
      </c>
      <c r="C112" s="128" t="s">
        <v>480</v>
      </c>
      <c r="D112" s="128" t="s">
        <v>468</v>
      </c>
      <c r="E112" s="128"/>
      <c r="F112" s="128"/>
      <c r="G112" s="128" t="s">
        <v>474</v>
      </c>
      <c r="H112" s="128"/>
      <c r="I112" s="139">
        <v>32000000</v>
      </c>
      <c r="J112" s="131">
        <v>32000000</v>
      </c>
      <c r="K112" s="144" t="s">
        <v>474</v>
      </c>
      <c r="L112" s="144" t="s">
        <v>474</v>
      </c>
      <c r="M112" s="144" t="s">
        <v>474</v>
      </c>
      <c r="N112" s="144" t="s">
        <v>474</v>
      </c>
      <c r="O112" s="144" t="s">
        <v>474</v>
      </c>
      <c r="P112" s="144" t="s">
        <v>474</v>
      </c>
      <c r="Q112" s="143">
        <v>23900000</v>
      </c>
      <c r="R112" s="142">
        <v>0.98</v>
      </c>
      <c r="S112" s="128" t="s">
        <v>474</v>
      </c>
    </row>
    <row r="113" spans="1:19">
      <c r="A113" s="128" t="s">
        <v>318</v>
      </c>
      <c r="B113" s="129" t="s">
        <v>303</v>
      </c>
      <c r="C113" s="128" t="s">
        <v>319</v>
      </c>
      <c r="D113" s="133" t="s">
        <v>484</v>
      </c>
      <c r="E113" s="132"/>
      <c r="F113" s="132"/>
      <c r="G113" s="869" t="s">
        <v>485</v>
      </c>
      <c r="H113" s="132"/>
      <c r="I113" s="131">
        <v>800000</v>
      </c>
      <c r="J113" s="131">
        <v>1035000</v>
      </c>
      <c r="K113" s="131">
        <v>955091.47426000005</v>
      </c>
      <c r="L113" s="131">
        <v>79908.525740000012</v>
      </c>
      <c r="M113" s="131">
        <v>110599.16336000001</v>
      </c>
      <c r="N113" s="131">
        <v>0</v>
      </c>
      <c r="O113" s="131">
        <f>(M113+N113)</f>
        <v>110599.16336000001</v>
      </c>
      <c r="P113" s="131">
        <v>0</v>
      </c>
      <c r="Q113" s="131">
        <v>924400.83663999999</v>
      </c>
      <c r="R113" s="870">
        <v>100</v>
      </c>
      <c r="S113" s="868"/>
    </row>
    <row r="114" spans="1:19">
      <c r="A114" s="128" t="s">
        <v>318</v>
      </c>
      <c r="B114" s="129" t="s">
        <v>303</v>
      </c>
      <c r="C114" s="128" t="s">
        <v>319</v>
      </c>
      <c r="D114" s="133" t="s">
        <v>484</v>
      </c>
      <c r="E114" s="132"/>
      <c r="F114" s="132"/>
      <c r="G114" s="869"/>
      <c r="H114" s="132"/>
      <c r="I114" s="131">
        <v>0</v>
      </c>
      <c r="J114" s="131">
        <v>0</v>
      </c>
      <c r="K114" s="131">
        <v>0</v>
      </c>
      <c r="L114" s="131">
        <v>0</v>
      </c>
      <c r="M114" s="131">
        <v>0</v>
      </c>
      <c r="N114" s="131">
        <v>0</v>
      </c>
      <c r="O114" s="131">
        <f>(M114+N114)</f>
        <v>0</v>
      </c>
      <c r="P114" s="131">
        <v>0</v>
      </c>
      <c r="Q114" s="131">
        <v>0</v>
      </c>
      <c r="R114" s="870"/>
      <c r="S114" s="868"/>
    </row>
    <row r="115" spans="1:19">
      <c r="A115" s="128" t="s">
        <v>318</v>
      </c>
      <c r="B115" s="129" t="s">
        <v>303</v>
      </c>
      <c r="C115" s="128" t="s">
        <v>319</v>
      </c>
      <c r="D115" s="133" t="s">
        <v>484</v>
      </c>
      <c r="E115" s="132"/>
      <c r="F115" s="132"/>
      <c r="G115" s="138" t="s">
        <v>486</v>
      </c>
      <c r="H115" s="132"/>
      <c r="I115" s="131">
        <v>500000</v>
      </c>
      <c r="J115" s="131">
        <v>1180300</v>
      </c>
      <c r="K115" s="131">
        <v>1007597.70303</v>
      </c>
      <c r="L115" s="131">
        <v>172702.29697000002</v>
      </c>
      <c r="M115" s="131">
        <v>52872.378380000002</v>
      </c>
      <c r="N115" s="131">
        <v>0</v>
      </c>
      <c r="O115" s="131">
        <f>(M115+N115)</f>
        <v>52872.378380000002</v>
      </c>
      <c r="P115" s="131">
        <v>0</v>
      </c>
      <c r="Q115" s="131">
        <v>994534.50607000012</v>
      </c>
      <c r="R115" s="137">
        <v>100</v>
      </c>
      <c r="S115" s="136"/>
    </row>
    <row r="116" spans="1:19">
      <c r="A116" s="128" t="s">
        <v>318</v>
      </c>
      <c r="B116" s="129" t="s">
        <v>303</v>
      </c>
      <c r="C116" s="128" t="s">
        <v>319</v>
      </c>
      <c r="D116" s="133" t="s">
        <v>484</v>
      </c>
      <c r="E116" s="132"/>
      <c r="F116" s="132"/>
      <c r="G116" s="138">
        <v>2</v>
      </c>
      <c r="H116" s="132"/>
      <c r="I116" s="139">
        <f t="shared" ref="I116:Q116" si="24">I113+I115</f>
        <v>1300000</v>
      </c>
      <c r="J116" s="139">
        <f t="shared" si="24"/>
        <v>2215300</v>
      </c>
      <c r="K116" s="139">
        <f t="shared" si="24"/>
        <v>1962689.17729</v>
      </c>
      <c r="L116" s="139">
        <f t="shared" si="24"/>
        <v>252610.82271000004</v>
      </c>
      <c r="M116" s="139">
        <f t="shared" si="24"/>
        <v>163471.54174000002</v>
      </c>
      <c r="N116" s="139">
        <f t="shared" si="24"/>
        <v>0</v>
      </c>
      <c r="O116" s="139">
        <f t="shared" si="24"/>
        <v>163471.54174000002</v>
      </c>
      <c r="P116" s="139">
        <f t="shared" si="24"/>
        <v>0</v>
      </c>
      <c r="Q116" s="139">
        <f t="shared" si="24"/>
        <v>1918935.34271</v>
      </c>
      <c r="R116" s="137"/>
      <c r="S116" s="136"/>
    </row>
    <row r="117" spans="1:19">
      <c r="A117" s="128" t="s">
        <v>318</v>
      </c>
      <c r="B117" s="129" t="s">
        <v>303</v>
      </c>
      <c r="C117" s="128" t="s">
        <v>319</v>
      </c>
      <c r="D117" s="133" t="s">
        <v>487</v>
      </c>
      <c r="E117" s="132"/>
      <c r="F117" s="132"/>
      <c r="G117" s="138" t="s">
        <v>488</v>
      </c>
      <c r="H117" s="132"/>
      <c r="I117" s="131">
        <v>6000000</v>
      </c>
      <c r="J117" s="131">
        <v>6070000</v>
      </c>
      <c r="K117" s="131">
        <v>5984278.6646800004</v>
      </c>
      <c r="L117" s="131">
        <v>85721.335319999693</v>
      </c>
      <c r="M117" s="131">
        <v>239676.08725000001</v>
      </c>
      <c r="N117" s="131">
        <v>0</v>
      </c>
      <c r="O117" s="131">
        <f>(M117+N117)</f>
        <v>239676.08725000001</v>
      </c>
      <c r="P117" s="131">
        <v>0</v>
      </c>
      <c r="Q117" s="131">
        <v>5800323.9127500001</v>
      </c>
      <c r="R117" s="137">
        <v>100</v>
      </c>
      <c r="S117" s="136"/>
    </row>
    <row r="118" spans="1:19">
      <c r="A118" s="128" t="s">
        <v>318</v>
      </c>
      <c r="B118" s="129" t="s">
        <v>303</v>
      </c>
      <c r="C118" s="128" t="s">
        <v>319</v>
      </c>
      <c r="D118" s="133" t="s">
        <v>487</v>
      </c>
      <c r="E118" s="132"/>
      <c r="F118" s="132"/>
      <c r="G118" s="138" t="s">
        <v>489</v>
      </c>
      <c r="H118" s="132"/>
      <c r="I118" s="131">
        <v>1700429</v>
      </c>
      <c r="J118" s="131">
        <v>1900429</v>
      </c>
      <c r="K118" s="131">
        <v>1895673.2991900002</v>
      </c>
      <c r="L118" s="131">
        <v>4755.700809999943</v>
      </c>
      <c r="M118" s="131">
        <v>20613.149440000001</v>
      </c>
      <c r="N118" s="131">
        <v>0</v>
      </c>
      <c r="O118" s="131">
        <f>(M118+N118)</f>
        <v>20613.149440000001</v>
      </c>
      <c r="P118" s="131">
        <v>0</v>
      </c>
      <c r="Q118" s="131">
        <v>1879815.8291599995</v>
      </c>
      <c r="R118" s="134">
        <v>100</v>
      </c>
      <c r="S118" s="136"/>
    </row>
    <row r="119" spans="1:19">
      <c r="A119" s="128" t="s">
        <v>318</v>
      </c>
      <c r="B119" s="129" t="s">
        <v>303</v>
      </c>
      <c r="C119" s="128" t="s">
        <v>319</v>
      </c>
      <c r="D119" s="133" t="s">
        <v>487</v>
      </c>
      <c r="E119" s="132"/>
      <c r="F119" s="132"/>
      <c r="G119" s="138" t="s">
        <v>490</v>
      </c>
      <c r="H119" s="132"/>
      <c r="I119" s="131">
        <v>1920000</v>
      </c>
      <c r="J119" s="131">
        <v>1920000</v>
      </c>
      <c r="K119" s="131">
        <v>1915832.6932099999</v>
      </c>
      <c r="L119" s="131">
        <v>4167.3067899999614</v>
      </c>
      <c r="M119" s="131">
        <v>5695.7462799999994</v>
      </c>
      <c r="N119" s="131">
        <v>0</v>
      </c>
      <c r="O119" s="131">
        <f>(M119+N119)</f>
        <v>5695.7462799999994</v>
      </c>
      <c r="P119" s="131">
        <v>0</v>
      </c>
      <c r="Q119" s="131">
        <v>1914304.0723700006</v>
      </c>
      <c r="R119" s="134">
        <v>100</v>
      </c>
      <c r="S119" s="136"/>
    </row>
    <row r="120" spans="1:19">
      <c r="A120" s="128" t="s">
        <v>318</v>
      </c>
      <c r="B120" s="129" t="s">
        <v>303</v>
      </c>
      <c r="C120" s="128" t="s">
        <v>319</v>
      </c>
      <c r="D120" s="133" t="s">
        <v>487</v>
      </c>
      <c r="E120" s="132"/>
      <c r="F120" s="132"/>
      <c r="G120" s="138" t="s">
        <v>491</v>
      </c>
      <c r="H120" s="132"/>
      <c r="I120" s="131">
        <v>1480000</v>
      </c>
      <c r="J120" s="131">
        <v>1480000</v>
      </c>
      <c r="K120" s="131">
        <v>1476024.8841400002</v>
      </c>
      <c r="L120" s="131">
        <v>3975.1158599998953</v>
      </c>
      <c r="M120" s="131">
        <v>22102.788219999995</v>
      </c>
      <c r="N120" s="131">
        <v>0</v>
      </c>
      <c r="O120" s="131">
        <f>(M120+N120)</f>
        <v>22102.788219999995</v>
      </c>
      <c r="P120" s="131">
        <v>0</v>
      </c>
      <c r="Q120" s="131">
        <v>1455793.88687</v>
      </c>
      <c r="R120" s="134">
        <v>98</v>
      </c>
      <c r="S120" s="136"/>
    </row>
    <row r="121" spans="1:19">
      <c r="A121" s="128" t="s">
        <v>318</v>
      </c>
      <c r="B121" s="129" t="s">
        <v>303</v>
      </c>
      <c r="C121" s="128" t="s">
        <v>319</v>
      </c>
      <c r="D121" s="133" t="s">
        <v>487</v>
      </c>
      <c r="E121" s="132"/>
      <c r="F121" s="132"/>
      <c r="G121" s="138" t="s">
        <v>492</v>
      </c>
      <c r="H121" s="132"/>
      <c r="I121" s="131">
        <v>1000000</v>
      </c>
      <c r="J121" s="131">
        <v>1000000</v>
      </c>
      <c r="K121" s="131">
        <v>959637.21280999994</v>
      </c>
      <c r="L121" s="131">
        <v>40362.787190000054</v>
      </c>
      <c r="M121" s="131">
        <v>88792.205499999996</v>
      </c>
      <c r="N121" s="131">
        <v>0</v>
      </c>
      <c r="O121" s="131">
        <f>(M121+N121)</f>
        <v>88792.205499999996</v>
      </c>
      <c r="P121" s="131">
        <v>0</v>
      </c>
      <c r="Q121" s="131">
        <v>911207.79450000008</v>
      </c>
      <c r="R121" s="134">
        <v>92</v>
      </c>
      <c r="S121" s="136"/>
    </row>
    <row r="122" spans="1:19">
      <c r="A122" s="128" t="s">
        <v>318</v>
      </c>
      <c r="B122" s="129" t="s">
        <v>303</v>
      </c>
      <c r="C122" s="128" t="s">
        <v>319</v>
      </c>
      <c r="D122" s="133"/>
      <c r="E122" s="132"/>
      <c r="F122" s="132"/>
      <c r="G122" s="141">
        <v>5</v>
      </c>
      <c r="H122" s="140"/>
      <c r="I122" s="131">
        <f t="shared" ref="I122:R122" si="25">I117+I118+I119+I120+I121</f>
        <v>12100429</v>
      </c>
      <c r="J122" s="131">
        <f t="shared" si="25"/>
        <v>12370429</v>
      </c>
      <c r="K122" s="131">
        <f t="shared" si="25"/>
        <v>12231446.75403</v>
      </c>
      <c r="L122" s="131">
        <f t="shared" si="25"/>
        <v>138982.24596999952</v>
      </c>
      <c r="M122" s="131">
        <f t="shared" si="25"/>
        <v>376879.97668999998</v>
      </c>
      <c r="N122" s="131">
        <f t="shared" si="25"/>
        <v>0</v>
      </c>
      <c r="O122" s="131">
        <f t="shared" si="25"/>
        <v>376879.97668999998</v>
      </c>
      <c r="P122" s="131">
        <f t="shared" si="25"/>
        <v>0</v>
      </c>
      <c r="Q122" s="131">
        <f t="shared" si="25"/>
        <v>11961445.495650001</v>
      </c>
      <c r="R122" s="131">
        <f t="shared" si="25"/>
        <v>490</v>
      </c>
      <c r="S122" s="136"/>
    </row>
    <row r="123" spans="1:19">
      <c r="A123" s="128" t="s">
        <v>318</v>
      </c>
      <c r="B123" s="129" t="s">
        <v>303</v>
      </c>
      <c r="C123" s="128" t="s">
        <v>319</v>
      </c>
      <c r="D123" s="138" t="s">
        <v>345</v>
      </c>
      <c r="E123" s="132"/>
      <c r="F123" s="132"/>
      <c r="G123" s="138" t="s">
        <v>493</v>
      </c>
      <c r="H123" s="132"/>
      <c r="I123" s="131">
        <v>1000000</v>
      </c>
      <c r="J123" s="131">
        <v>1000000</v>
      </c>
      <c r="K123" s="131">
        <v>755666.29110000003</v>
      </c>
      <c r="L123" s="131">
        <v>244333.70889999997</v>
      </c>
      <c r="M123" s="131">
        <v>13738.158449999999</v>
      </c>
      <c r="N123" s="131">
        <v>0</v>
      </c>
      <c r="O123" s="131">
        <f>(M123+N123)</f>
        <v>13738.158449999999</v>
      </c>
      <c r="P123" s="131">
        <v>0</v>
      </c>
      <c r="Q123" s="131">
        <v>332657.05060000002</v>
      </c>
      <c r="R123" s="134">
        <v>63</v>
      </c>
      <c r="S123" s="136"/>
    </row>
    <row r="124" spans="1:19">
      <c r="A124" s="128" t="s">
        <v>318</v>
      </c>
      <c r="B124" s="129" t="s">
        <v>303</v>
      </c>
      <c r="C124" s="128" t="s">
        <v>319</v>
      </c>
      <c r="D124" s="133" t="s">
        <v>494</v>
      </c>
      <c r="E124" s="132"/>
      <c r="F124" s="132"/>
      <c r="G124" s="138" t="s">
        <v>495</v>
      </c>
      <c r="H124" s="132"/>
      <c r="I124" s="131">
        <v>1000000</v>
      </c>
      <c r="J124" s="131">
        <v>1000000</v>
      </c>
      <c r="K124" s="131">
        <v>939400.36078999995</v>
      </c>
      <c r="L124" s="131">
        <v>60599.639210000038</v>
      </c>
      <c r="M124" s="131">
        <v>67848.051940000005</v>
      </c>
      <c r="N124" s="131">
        <v>0</v>
      </c>
      <c r="O124" s="131">
        <f>(M124+N124)</f>
        <v>67848.051940000005</v>
      </c>
      <c r="P124" s="131">
        <v>0</v>
      </c>
      <c r="Q124" s="131">
        <v>1001943.7507300001</v>
      </c>
      <c r="R124" s="134">
        <v>95</v>
      </c>
      <c r="S124" s="867" t="s">
        <v>496</v>
      </c>
    </row>
    <row r="125" spans="1:19">
      <c r="A125" s="128" t="s">
        <v>318</v>
      </c>
      <c r="B125" s="129" t="s">
        <v>303</v>
      </c>
      <c r="C125" s="128" t="s">
        <v>319</v>
      </c>
      <c r="D125" s="133" t="s">
        <v>494</v>
      </c>
      <c r="E125" s="132"/>
      <c r="F125" s="132"/>
      <c r="G125" s="138" t="s">
        <v>497</v>
      </c>
      <c r="H125" s="132"/>
      <c r="I125" s="131">
        <v>1200000</v>
      </c>
      <c r="J125" s="131">
        <v>1200000</v>
      </c>
      <c r="K125" s="131">
        <v>1194695.3380100001</v>
      </c>
      <c r="L125" s="131">
        <v>5304.6619900000096</v>
      </c>
      <c r="M125" s="131">
        <v>0</v>
      </c>
      <c r="N125" s="131">
        <v>0</v>
      </c>
      <c r="O125" s="131">
        <f>(M125+N125)</f>
        <v>0</v>
      </c>
      <c r="P125" s="131">
        <v>0</v>
      </c>
      <c r="Q125" s="131">
        <v>1132151.9480599998</v>
      </c>
      <c r="R125" s="134">
        <v>100</v>
      </c>
      <c r="S125" s="867"/>
    </row>
    <row r="126" spans="1:19">
      <c r="A126" s="128" t="s">
        <v>318</v>
      </c>
      <c r="B126" s="129" t="s">
        <v>303</v>
      </c>
      <c r="C126" s="128" t="s">
        <v>319</v>
      </c>
      <c r="D126" s="133"/>
      <c r="E126" s="132"/>
      <c r="F126" s="132"/>
      <c r="G126" s="138">
        <v>2</v>
      </c>
      <c r="H126" s="132"/>
      <c r="I126" s="139">
        <f t="shared" ref="I126:Q126" si="26">I125+I124</f>
        <v>2200000</v>
      </c>
      <c r="J126" s="131">
        <f t="shared" si="26"/>
        <v>2200000</v>
      </c>
      <c r="K126" s="131">
        <f t="shared" si="26"/>
        <v>2134095.6987999999</v>
      </c>
      <c r="L126" s="131">
        <f t="shared" si="26"/>
        <v>65904.301200000045</v>
      </c>
      <c r="M126" s="131">
        <f t="shared" si="26"/>
        <v>67848.051940000005</v>
      </c>
      <c r="N126" s="131">
        <f t="shared" si="26"/>
        <v>0</v>
      </c>
      <c r="O126" s="131">
        <f t="shared" si="26"/>
        <v>67848.051940000005</v>
      </c>
      <c r="P126" s="131">
        <f t="shared" si="26"/>
        <v>0</v>
      </c>
      <c r="Q126" s="131">
        <f t="shared" si="26"/>
        <v>2134095.6987899998</v>
      </c>
      <c r="R126" s="134"/>
      <c r="S126" s="132"/>
    </row>
    <row r="127" spans="1:19">
      <c r="A127" s="128" t="s">
        <v>318</v>
      </c>
      <c r="B127" s="129" t="s">
        <v>303</v>
      </c>
      <c r="C127" s="128" t="s">
        <v>319</v>
      </c>
      <c r="D127" s="133" t="s">
        <v>498</v>
      </c>
      <c r="E127" s="132"/>
      <c r="F127" s="132"/>
      <c r="G127" s="138" t="s">
        <v>499</v>
      </c>
      <c r="H127" s="132"/>
      <c r="I127" s="131">
        <v>482000</v>
      </c>
      <c r="J127" s="131">
        <v>1345500</v>
      </c>
      <c r="K127" s="131">
        <v>1216254.17552</v>
      </c>
      <c r="L127" s="131">
        <v>129245.82448000002</v>
      </c>
      <c r="M127" s="131">
        <v>185013.31327000001</v>
      </c>
      <c r="N127" s="131">
        <v>0</v>
      </c>
      <c r="O127" s="131">
        <f>(M127+N127)</f>
        <v>185013.31327000001</v>
      </c>
      <c r="P127" s="131">
        <v>0</v>
      </c>
      <c r="Q127" s="131">
        <v>1124854.11895</v>
      </c>
      <c r="R127" s="137">
        <v>95</v>
      </c>
      <c r="S127" s="133"/>
    </row>
    <row r="128" spans="1:19">
      <c r="A128" s="128" t="s">
        <v>318</v>
      </c>
      <c r="B128" s="129" t="s">
        <v>303</v>
      </c>
      <c r="C128" s="128" t="s">
        <v>319</v>
      </c>
      <c r="D128" s="133" t="s">
        <v>498</v>
      </c>
      <c r="E128" s="132"/>
      <c r="F128" s="132"/>
      <c r="G128" s="138" t="s">
        <v>500</v>
      </c>
      <c r="H128" s="132"/>
      <c r="I128" s="131">
        <v>270000</v>
      </c>
      <c r="J128" s="131">
        <v>2089000</v>
      </c>
      <c r="K128" s="131">
        <v>2086767.755270001</v>
      </c>
      <c r="L128" s="131">
        <v>2232.2447299990654</v>
      </c>
      <c r="M128" s="131">
        <v>72063.72004</v>
      </c>
      <c r="N128" s="131">
        <v>2000</v>
      </c>
      <c r="O128" s="131">
        <f>(M128+N128)</f>
        <v>74063.72004</v>
      </c>
      <c r="P128" s="131">
        <v>0</v>
      </c>
      <c r="Q128" s="131">
        <v>1857077.5193599996</v>
      </c>
      <c r="R128" s="134">
        <v>100</v>
      </c>
      <c r="S128" s="133"/>
    </row>
    <row r="129" spans="1:19">
      <c r="A129" s="128" t="s">
        <v>318</v>
      </c>
      <c r="B129" s="129" t="s">
        <v>303</v>
      </c>
      <c r="C129" s="128" t="s">
        <v>319</v>
      </c>
      <c r="D129" s="133" t="s">
        <v>498</v>
      </c>
      <c r="E129" s="133"/>
      <c r="F129" s="133"/>
      <c r="G129" s="138">
        <v>2</v>
      </c>
      <c r="H129" s="132"/>
      <c r="I129" s="139">
        <f t="shared" ref="I129:Q129" si="27">I128+I127</f>
        <v>752000</v>
      </c>
      <c r="J129" s="139">
        <f t="shared" si="27"/>
        <v>3434500</v>
      </c>
      <c r="K129" s="139">
        <f t="shared" si="27"/>
        <v>3303021.9307900011</v>
      </c>
      <c r="L129" s="139">
        <f t="shared" si="27"/>
        <v>131478.06920999908</v>
      </c>
      <c r="M129" s="139">
        <f t="shared" si="27"/>
        <v>257077.03331000003</v>
      </c>
      <c r="N129" s="139">
        <f t="shared" si="27"/>
        <v>2000</v>
      </c>
      <c r="O129" s="139">
        <f t="shared" si="27"/>
        <v>259077.03331000003</v>
      </c>
      <c r="P129" s="139">
        <f t="shared" si="27"/>
        <v>0</v>
      </c>
      <c r="Q129" s="139">
        <f t="shared" si="27"/>
        <v>2981931.6383099994</v>
      </c>
      <c r="R129" s="134"/>
      <c r="S129" s="133"/>
    </row>
    <row r="130" spans="1:19">
      <c r="A130" s="128" t="s">
        <v>318</v>
      </c>
      <c r="B130" s="129" t="s">
        <v>303</v>
      </c>
      <c r="C130" s="128" t="s">
        <v>319</v>
      </c>
      <c r="D130" s="133" t="s">
        <v>498</v>
      </c>
      <c r="E130" s="133"/>
      <c r="F130" s="133"/>
      <c r="G130" s="138" t="s">
        <v>501</v>
      </c>
      <c r="H130" s="132"/>
      <c r="I130" s="131">
        <v>1000000</v>
      </c>
      <c r="J130" s="131">
        <v>2460000</v>
      </c>
      <c r="K130" s="131">
        <v>2401183.24266</v>
      </c>
      <c r="L130" s="131">
        <v>58816.757340000149</v>
      </c>
      <c r="M130" s="131">
        <v>13000</v>
      </c>
      <c r="N130" s="131">
        <v>0</v>
      </c>
      <c r="O130" s="131">
        <f>(M130+N130)</f>
        <v>13000</v>
      </c>
      <c r="P130" s="131">
        <v>0</v>
      </c>
      <c r="Q130" s="131">
        <v>2368986.2050099997</v>
      </c>
      <c r="R130" s="137">
        <v>100</v>
      </c>
      <c r="S130" s="136"/>
    </row>
    <row r="131" spans="1:19">
      <c r="A131" s="128" t="s">
        <v>318</v>
      </c>
      <c r="B131" s="129" t="s">
        <v>303</v>
      </c>
      <c r="C131" s="128" t="s">
        <v>319</v>
      </c>
      <c r="D131" s="133"/>
      <c r="E131" s="133"/>
      <c r="F131" s="133"/>
      <c r="G131" s="138">
        <v>3</v>
      </c>
      <c r="H131" s="132"/>
      <c r="I131" s="131">
        <f t="shared" ref="I131:Q131" si="28">I130+I129</f>
        <v>1752000</v>
      </c>
      <c r="J131" s="131">
        <f t="shared" si="28"/>
        <v>5894500</v>
      </c>
      <c r="K131" s="131">
        <f t="shared" si="28"/>
        <v>5704205.1734500006</v>
      </c>
      <c r="L131" s="131">
        <f t="shared" si="28"/>
        <v>190294.82654999924</v>
      </c>
      <c r="M131" s="131">
        <f t="shared" si="28"/>
        <v>270077.03331000003</v>
      </c>
      <c r="N131" s="131">
        <f t="shared" si="28"/>
        <v>2000</v>
      </c>
      <c r="O131" s="131">
        <f t="shared" si="28"/>
        <v>272077.03331000003</v>
      </c>
      <c r="P131" s="131">
        <f t="shared" si="28"/>
        <v>0</v>
      </c>
      <c r="Q131" s="131">
        <f t="shared" si="28"/>
        <v>5350917.8433199991</v>
      </c>
      <c r="R131" s="137"/>
      <c r="S131" s="136"/>
    </row>
    <row r="132" spans="1:19">
      <c r="A132" s="128" t="s">
        <v>318</v>
      </c>
      <c r="B132" s="129" t="s">
        <v>303</v>
      </c>
      <c r="C132" s="128" t="s">
        <v>319</v>
      </c>
      <c r="D132" s="133" t="s">
        <v>502</v>
      </c>
      <c r="E132" s="132"/>
      <c r="F132" s="132"/>
      <c r="G132" s="138" t="s">
        <v>503</v>
      </c>
      <c r="H132" s="132"/>
      <c r="I132" s="131">
        <v>7000000</v>
      </c>
      <c r="J132" s="131">
        <v>9000000</v>
      </c>
      <c r="K132" s="131">
        <v>8979498.2900200002</v>
      </c>
      <c r="L132" s="131">
        <v>20501.709979999541</v>
      </c>
      <c r="M132" s="131">
        <v>0</v>
      </c>
      <c r="N132" s="131">
        <v>0</v>
      </c>
      <c r="O132" s="131">
        <f>(M132+N132)</f>
        <v>0</v>
      </c>
      <c r="P132" s="131">
        <v>0</v>
      </c>
      <c r="Q132" s="131">
        <v>8969950.6052699983</v>
      </c>
      <c r="R132" s="137">
        <v>99</v>
      </c>
      <c r="S132" s="136"/>
    </row>
    <row r="133" spans="1:19">
      <c r="A133" s="128" t="s">
        <v>318</v>
      </c>
      <c r="B133" s="129" t="s">
        <v>303</v>
      </c>
      <c r="C133" s="128" t="s">
        <v>319</v>
      </c>
      <c r="D133" s="133" t="s">
        <v>502</v>
      </c>
      <c r="E133" s="132"/>
      <c r="F133" s="132"/>
      <c r="G133" s="138" t="s">
        <v>504</v>
      </c>
      <c r="H133" s="132"/>
      <c r="I133" s="131">
        <v>4766000</v>
      </c>
      <c r="J133" s="131">
        <v>4916000</v>
      </c>
      <c r="K133" s="131">
        <v>4856582.5360000003</v>
      </c>
      <c r="L133" s="131">
        <v>59417.464</v>
      </c>
      <c r="M133" s="131">
        <v>0</v>
      </c>
      <c r="N133" s="131">
        <v>0</v>
      </c>
      <c r="O133" s="131">
        <f>(M133+N133)</f>
        <v>0</v>
      </c>
      <c r="P133" s="131">
        <v>0</v>
      </c>
      <c r="Q133" s="131">
        <v>4542655.4452300007</v>
      </c>
      <c r="R133" s="137">
        <v>100</v>
      </c>
      <c r="S133" s="136"/>
    </row>
    <row r="134" spans="1:19">
      <c r="A134" s="128" t="s">
        <v>318</v>
      </c>
      <c r="B134" s="129" t="s">
        <v>303</v>
      </c>
      <c r="C134" s="128" t="s">
        <v>319</v>
      </c>
      <c r="D134" s="133" t="s">
        <v>502</v>
      </c>
      <c r="E134" s="132"/>
      <c r="F134" s="132"/>
      <c r="G134" s="138" t="s">
        <v>505</v>
      </c>
      <c r="H134" s="132"/>
      <c r="I134" s="131">
        <v>2000000</v>
      </c>
      <c r="J134" s="131">
        <v>2000000</v>
      </c>
      <c r="K134" s="131">
        <v>1966975.5164100002</v>
      </c>
      <c r="L134" s="131">
        <v>33024.483589999916</v>
      </c>
      <c r="M134" s="131">
        <v>400</v>
      </c>
      <c r="N134" s="131">
        <v>0</v>
      </c>
      <c r="O134" s="131">
        <f>(M134+N134)</f>
        <v>400</v>
      </c>
      <c r="P134" s="131">
        <v>0</v>
      </c>
      <c r="Q134" s="131">
        <v>1840522.3861500002</v>
      </c>
      <c r="R134" s="137">
        <v>85</v>
      </c>
      <c r="S134" s="136"/>
    </row>
    <row r="135" spans="1:19">
      <c r="A135" s="128" t="s">
        <v>318</v>
      </c>
      <c r="B135" s="129" t="s">
        <v>303</v>
      </c>
      <c r="C135" s="128" t="s">
        <v>480</v>
      </c>
      <c r="D135" s="104" t="s">
        <v>506</v>
      </c>
      <c r="E135" s="104"/>
      <c r="F135" s="104"/>
      <c r="G135" s="132" t="s">
        <v>507</v>
      </c>
      <c r="H135" s="132"/>
      <c r="I135" s="131">
        <v>1000000</v>
      </c>
      <c r="J135" s="131">
        <v>1000000</v>
      </c>
      <c r="K135" s="131">
        <v>858807</v>
      </c>
      <c r="L135" s="131">
        <v>141193</v>
      </c>
      <c r="M135" s="131">
        <v>22842</v>
      </c>
      <c r="N135" s="131">
        <v>0</v>
      </c>
      <c r="O135" s="131">
        <f>M135+N135</f>
        <v>22842</v>
      </c>
      <c r="P135" s="131">
        <v>0</v>
      </c>
      <c r="Q135" s="131">
        <v>682716</v>
      </c>
      <c r="R135" s="128">
        <v>80</v>
      </c>
      <c r="S135" s="135"/>
    </row>
    <row r="136" spans="1:19">
      <c r="A136" s="128" t="s">
        <v>318</v>
      </c>
      <c r="B136" s="129" t="s">
        <v>303</v>
      </c>
      <c r="C136" s="128" t="s">
        <v>480</v>
      </c>
      <c r="D136" s="104" t="s">
        <v>508</v>
      </c>
      <c r="E136" s="104"/>
      <c r="F136" s="104"/>
      <c r="G136" s="132" t="s">
        <v>509</v>
      </c>
      <c r="H136" s="132"/>
      <c r="I136" s="131">
        <v>19689</v>
      </c>
      <c r="J136" s="131">
        <v>3834295</v>
      </c>
      <c r="K136" s="131">
        <v>3813323</v>
      </c>
      <c r="L136" s="131">
        <v>20972</v>
      </c>
      <c r="M136" s="131">
        <v>15844</v>
      </c>
      <c r="N136" s="131">
        <v>0</v>
      </c>
      <c r="O136" s="131">
        <f>M136+N136</f>
        <v>15844</v>
      </c>
      <c r="P136" s="131">
        <v>0</v>
      </c>
      <c r="Q136" s="131">
        <v>4627</v>
      </c>
      <c r="R136" s="128">
        <v>85</v>
      </c>
      <c r="S136" s="135"/>
    </row>
    <row r="137" spans="1:19">
      <c r="A137" s="128" t="s">
        <v>318</v>
      </c>
      <c r="B137" s="129" t="s">
        <v>303</v>
      </c>
      <c r="C137" s="128" t="s">
        <v>510</v>
      </c>
      <c r="D137" s="133" t="s">
        <v>511</v>
      </c>
      <c r="E137" s="132"/>
      <c r="F137" s="132"/>
      <c r="G137" s="132"/>
      <c r="H137" s="132" t="s">
        <v>512</v>
      </c>
      <c r="I137" s="131">
        <v>2023771.4240000001</v>
      </c>
      <c r="J137" s="131">
        <v>2023771.4240000001</v>
      </c>
      <c r="K137" s="131">
        <v>2023771.4240000001</v>
      </c>
      <c r="L137" s="131">
        <v>0</v>
      </c>
      <c r="M137" s="131">
        <v>0</v>
      </c>
      <c r="N137" s="131">
        <v>0</v>
      </c>
      <c r="O137" s="131">
        <f>M137+N137</f>
        <v>0</v>
      </c>
      <c r="P137" s="131">
        <v>0</v>
      </c>
      <c r="Q137" s="131">
        <v>0</v>
      </c>
      <c r="R137" s="131">
        <v>15</v>
      </c>
      <c r="S137" s="128" t="s">
        <v>513</v>
      </c>
    </row>
    <row r="138" spans="1:19">
      <c r="A138" s="128" t="s">
        <v>318</v>
      </c>
      <c r="B138" s="129" t="s">
        <v>303</v>
      </c>
      <c r="C138" s="128" t="s">
        <v>510</v>
      </c>
      <c r="D138" s="133" t="s">
        <v>511</v>
      </c>
      <c r="E138" s="132"/>
      <c r="F138" s="132"/>
      <c r="G138" s="132"/>
      <c r="H138" s="132" t="s">
        <v>514</v>
      </c>
      <c r="I138" s="131">
        <v>1000000</v>
      </c>
      <c r="J138" s="131">
        <v>1000000</v>
      </c>
      <c r="K138" s="131">
        <v>0</v>
      </c>
      <c r="L138" s="131">
        <v>1000000</v>
      </c>
      <c r="M138" s="131">
        <v>0</v>
      </c>
      <c r="N138" s="131">
        <v>50000</v>
      </c>
      <c r="O138" s="131">
        <f>M138+N138</f>
        <v>50000</v>
      </c>
      <c r="P138" s="131">
        <v>0</v>
      </c>
      <c r="Q138" s="131">
        <v>0</v>
      </c>
      <c r="R138" s="134">
        <v>0</v>
      </c>
      <c r="S138" s="133"/>
    </row>
    <row r="139" spans="1:19">
      <c r="A139" s="128" t="s">
        <v>318</v>
      </c>
      <c r="B139" s="129" t="s">
        <v>303</v>
      </c>
      <c r="C139" s="128" t="s">
        <v>510</v>
      </c>
      <c r="D139" s="132"/>
      <c r="E139" s="132"/>
      <c r="F139" s="132"/>
      <c r="G139" s="132"/>
      <c r="H139" s="132"/>
      <c r="I139" s="131">
        <f t="shared" ref="I139:R139" si="29">I137+I138</f>
        <v>3023771.4240000001</v>
      </c>
      <c r="J139" s="131">
        <f t="shared" si="29"/>
        <v>3023771.4240000001</v>
      </c>
      <c r="K139" s="131">
        <f t="shared" si="29"/>
        <v>2023771.4240000001</v>
      </c>
      <c r="L139" s="131">
        <f t="shared" si="29"/>
        <v>1000000</v>
      </c>
      <c r="M139" s="131">
        <f t="shared" si="29"/>
        <v>0</v>
      </c>
      <c r="N139" s="131">
        <f t="shared" si="29"/>
        <v>50000</v>
      </c>
      <c r="O139" s="131">
        <f t="shared" si="29"/>
        <v>50000</v>
      </c>
      <c r="P139" s="131">
        <f t="shared" si="29"/>
        <v>0</v>
      </c>
      <c r="Q139" s="131">
        <f t="shared" si="29"/>
        <v>0</v>
      </c>
      <c r="R139" s="131">
        <f t="shared" si="29"/>
        <v>15</v>
      </c>
      <c r="S139" s="133"/>
    </row>
    <row r="140" spans="1:19">
      <c r="A140" s="128" t="s">
        <v>318</v>
      </c>
      <c r="B140" s="129" t="s">
        <v>303</v>
      </c>
      <c r="C140" s="128" t="s">
        <v>510</v>
      </c>
      <c r="D140" s="133" t="s">
        <v>484</v>
      </c>
      <c r="E140" s="132"/>
      <c r="F140" s="132"/>
      <c r="G140" s="132"/>
      <c r="H140" s="132" t="s">
        <v>515</v>
      </c>
      <c r="I140" s="131">
        <v>1500000</v>
      </c>
      <c r="J140" s="131">
        <v>1500000</v>
      </c>
      <c r="K140" s="131">
        <v>1492235.7244899999</v>
      </c>
      <c r="L140" s="131">
        <v>7764.2755099999904</v>
      </c>
      <c r="M140" s="131">
        <v>0</v>
      </c>
      <c r="N140" s="131">
        <v>0</v>
      </c>
      <c r="O140" s="131">
        <f>M140+N140</f>
        <v>0</v>
      </c>
      <c r="P140" s="131">
        <v>0</v>
      </c>
      <c r="Q140" s="131">
        <v>59689.428079999998</v>
      </c>
      <c r="R140" s="131">
        <v>10</v>
      </c>
      <c r="S140" s="130"/>
    </row>
    <row r="141" spans="1:19">
      <c r="A141" s="128" t="s">
        <v>318</v>
      </c>
      <c r="B141" s="129" t="s">
        <v>303</v>
      </c>
      <c r="C141" s="128" t="s">
        <v>510</v>
      </c>
      <c r="D141" s="133" t="s">
        <v>484</v>
      </c>
      <c r="E141" s="132"/>
      <c r="F141" s="132"/>
      <c r="G141" s="132"/>
      <c r="H141" s="132" t="s">
        <v>516</v>
      </c>
      <c r="I141" s="131">
        <v>1500000</v>
      </c>
      <c r="J141" s="131">
        <v>1500000</v>
      </c>
      <c r="K141" s="131">
        <v>913686.19054999994</v>
      </c>
      <c r="L141" s="131">
        <v>586313.80945000006</v>
      </c>
      <c r="M141" s="131">
        <v>0</v>
      </c>
      <c r="N141" s="131">
        <v>0</v>
      </c>
      <c r="O141" s="131">
        <f>M141+N141</f>
        <v>0</v>
      </c>
      <c r="P141" s="131">
        <v>0</v>
      </c>
      <c r="Q141" s="131">
        <v>0</v>
      </c>
      <c r="R141" s="131">
        <v>5</v>
      </c>
      <c r="S141" s="130"/>
    </row>
    <row r="142" spans="1:19">
      <c r="A142" s="128" t="s">
        <v>318</v>
      </c>
      <c r="B142" s="129" t="s">
        <v>303</v>
      </c>
      <c r="C142" s="128" t="s">
        <v>510</v>
      </c>
      <c r="D142" s="132"/>
      <c r="E142" s="132"/>
      <c r="F142" s="132"/>
      <c r="G142" s="132"/>
      <c r="H142" s="132"/>
      <c r="I142" s="131">
        <f t="shared" ref="I142:Q142" si="30">I140+I141</f>
        <v>3000000</v>
      </c>
      <c r="J142" s="131">
        <f t="shared" si="30"/>
        <v>3000000</v>
      </c>
      <c r="K142" s="131">
        <f t="shared" si="30"/>
        <v>2405921.9150399999</v>
      </c>
      <c r="L142" s="131">
        <f t="shared" si="30"/>
        <v>594078.08496000001</v>
      </c>
      <c r="M142" s="131">
        <f t="shared" si="30"/>
        <v>0</v>
      </c>
      <c r="N142" s="131">
        <f t="shared" si="30"/>
        <v>0</v>
      </c>
      <c r="O142" s="131">
        <f t="shared" si="30"/>
        <v>0</v>
      </c>
      <c r="P142" s="131">
        <f t="shared" si="30"/>
        <v>0</v>
      </c>
      <c r="Q142" s="131">
        <f t="shared" si="30"/>
        <v>59689.428079999998</v>
      </c>
      <c r="R142" s="131"/>
      <c r="S142" s="130"/>
    </row>
    <row r="143" spans="1:19">
      <c r="A143" s="128" t="s">
        <v>318</v>
      </c>
      <c r="B143" s="129" t="s">
        <v>303</v>
      </c>
      <c r="C143" s="128" t="s">
        <v>510</v>
      </c>
      <c r="D143" s="132" t="s">
        <v>498</v>
      </c>
      <c r="E143" s="132"/>
      <c r="F143" s="132"/>
      <c r="G143" s="132"/>
      <c r="H143" s="132" t="s">
        <v>517</v>
      </c>
      <c r="I143" s="131">
        <v>3500000</v>
      </c>
      <c r="J143" s="131">
        <v>3500000</v>
      </c>
      <c r="K143" s="131">
        <v>0</v>
      </c>
      <c r="L143" s="131">
        <v>3500000</v>
      </c>
      <c r="M143" s="131">
        <v>0</v>
      </c>
      <c r="N143" s="131">
        <v>0</v>
      </c>
      <c r="O143" s="131">
        <f>M143+N143</f>
        <v>0</v>
      </c>
      <c r="P143" s="131">
        <v>0</v>
      </c>
      <c r="Q143" s="131">
        <v>0</v>
      </c>
      <c r="R143" s="131">
        <v>0</v>
      </c>
      <c r="S143" s="130"/>
    </row>
    <row r="144" spans="1:19">
      <c r="A144" s="128" t="s">
        <v>318</v>
      </c>
      <c r="B144" s="129" t="s">
        <v>303</v>
      </c>
      <c r="C144" s="128" t="s">
        <v>510</v>
      </c>
      <c r="D144" s="133" t="s">
        <v>502</v>
      </c>
      <c r="E144" s="132"/>
      <c r="F144" s="132"/>
      <c r="G144" s="132"/>
      <c r="H144" s="132" t="s">
        <v>518</v>
      </c>
      <c r="I144" s="131">
        <v>1000000</v>
      </c>
      <c r="J144" s="131">
        <v>1000000</v>
      </c>
      <c r="K144" s="131">
        <v>0</v>
      </c>
      <c r="L144" s="131">
        <v>1000000</v>
      </c>
      <c r="M144" s="131">
        <v>0</v>
      </c>
      <c r="N144" s="131">
        <v>0</v>
      </c>
      <c r="O144" s="131">
        <f>M144+N144</f>
        <v>0</v>
      </c>
      <c r="P144" s="131">
        <v>0</v>
      </c>
      <c r="Q144" s="131">
        <v>0</v>
      </c>
      <c r="R144" s="131">
        <v>0</v>
      </c>
      <c r="S144" s="130"/>
    </row>
    <row r="145" spans="1:19">
      <c r="A145" s="128" t="s">
        <v>318</v>
      </c>
      <c r="B145" s="129" t="s">
        <v>303</v>
      </c>
      <c r="C145" s="128" t="s">
        <v>510</v>
      </c>
      <c r="D145" s="133" t="s">
        <v>502</v>
      </c>
      <c r="E145" s="132"/>
      <c r="F145" s="132"/>
      <c r="G145" s="132"/>
      <c r="H145" s="128" t="s">
        <v>519</v>
      </c>
      <c r="I145" s="131">
        <v>1340118</v>
      </c>
      <c r="J145" s="131">
        <v>1340118</v>
      </c>
      <c r="K145" s="131">
        <v>0</v>
      </c>
      <c r="L145" s="131">
        <v>1340118</v>
      </c>
      <c r="M145" s="131">
        <v>0</v>
      </c>
      <c r="N145" s="131">
        <v>270000</v>
      </c>
      <c r="O145" s="131">
        <f>M145+N145</f>
        <v>270000</v>
      </c>
      <c r="P145" s="131">
        <v>0</v>
      </c>
      <c r="Q145" s="131">
        <v>0</v>
      </c>
      <c r="R145" s="131">
        <v>0</v>
      </c>
      <c r="S145" s="130"/>
    </row>
    <row r="146" spans="1:19" ht="35.25" customHeight="1">
      <c r="A146" s="128" t="s">
        <v>318</v>
      </c>
      <c r="B146" s="129" t="s">
        <v>310</v>
      </c>
      <c r="C146" s="128"/>
      <c r="D146" s="126" t="s">
        <v>520</v>
      </c>
      <c r="E146" s="126" t="s">
        <v>521</v>
      </c>
      <c r="F146" s="126" t="s">
        <v>522</v>
      </c>
      <c r="G146" s="126" t="s">
        <v>396</v>
      </c>
      <c r="H146" s="126" t="s">
        <v>523</v>
      </c>
      <c r="I146" s="127">
        <v>1082000</v>
      </c>
      <c r="J146" s="127">
        <v>1082000</v>
      </c>
      <c r="K146" s="127">
        <v>0</v>
      </c>
      <c r="L146" s="127">
        <v>0</v>
      </c>
      <c r="M146" s="127">
        <v>0</v>
      </c>
      <c r="N146" s="127">
        <v>30000</v>
      </c>
      <c r="O146" s="127">
        <v>30000</v>
      </c>
      <c r="P146" s="127">
        <v>0</v>
      </c>
      <c r="Q146" s="127">
        <v>0</v>
      </c>
      <c r="R146" s="127" t="s">
        <v>474</v>
      </c>
      <c r="S146" s="126" t="s">
        <v>524</v>
      </c>
    </row>
  </sheetData>
  <autoFilter ref="A1:S93" xr:uid="{00000000-0009-0000-0000-000003000000}"/>
  <mergeCells count="6">
    <mergeCell ref="S124:S125"/>
    <mergeCell ref="D95:D96"/>
    <mergeCell ref="S48:S49"/>
    <mergeCell ref="G113:G114"/>
    <mergeCell ref="R113:R114"/>
    <mergeCell ref="S113:S114"/>
  </mergeCells>
  <printOptions horizontalCentered="1"/>
  <pageMargins left="0.23622047244094491" right="0.23622047244094491" top="0.74803149606299213" bottom="0.74803149606299213" header="0.31496062992125984" footer="0.31496062992125984"/>
  <pageSetup paperSize="9" scale="27" fitToHeight="0"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'\Users\dima\Library\Containers\com.microsoft.Excel\Data\Documents\Users\freedjoe\Library\Containers\com.microsoft.Excel\Data\Documents\C:\Users\acer\Downloads\[DRB béchar.xlsx]liste'!#REF!</xm:f>
          </x14:formula1>
          <xm:sqref>B2:B146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600"/>
  <sheetViews>
    <sheetView topLeftCell="L1" zoomScale="89" zoomScaleNormal="89" zoomScaleSheetLayoutView="70" zoomScalePageLayoutView="40" workbookViewId="0">
      <pane ySplit="2" topLeftCell="A109" activePane="bottomLeft" state="frozen"/>
      <selection activeCell="I13" sqref="I13"/>
      <selection pane="bottomLeft" activeCell="I13" sqref="I13"/>
    </sheetView>
  </sheetViews>
  <sheetFormatPr baseColWidth="10" defaultColWidth="11.42578125" defaultRowHeight="17.25"/>
  <cols>
    <col min="1" max="1" width="11.42578125" style="535"/>
    <col min="2" max="2" width="24.28515625" style="534" customWidth="1"/>
    <col min="3" max="3" width="11.42578125" style="534" customWidth="1"/>
    <col min="4" max="4" width="36.7109375" style="534" customWidth="1"/>
    <col min="5" max="5" width="36" style="534" customWidth="1"/>
    <col min="6" max="6" width="44.85546875" style="562" customWidth="1"/>
    <col min="7" max="7" width="33.42578125" style="535" customWidth="1"/>
    <col min="8" max="9" width="22.42578125" style="535" customWidth="1"/>
    <col min="10" max="10" width="21.85546875" style="536" customWidth="1"/>
    <col min="11" max="11" width="21.85546875" style="541" customWidth="1"/>
    <col min="12" max="12" width="28.140625" style="541" customWidth="1"/>
    <col min="13" max="13" width="22.7109375" style="541" customWidth="1"/>
    <col min="14" max="14" width="19.140625" style="542" customWidth="1"/>
    <col min="15" max="16" width="19.140625" style="564" customWidth="1"/>
    <col min="17" max="17" width="28.140625" style="540" customWidth="1"/>
    <col min="18" max="19" width="20.28515625" style="535" customWidth="1"/>
    <col min="20" max="20" width="35" style="535" customWidth="1"/>
    <col min="21" max="16384" width="11.42578125" style="535"/>
  </cols>
  <sheetData>
    <row r="1" spans="1:21" ht="25.5" customHeight="1">
      <c r="A1" s="98" t="s">
        <v>251</v>
      </c>
      <c r="B1" s="98" t="s">
        <v>47</v>
      </c>
      <c r="C1" s="98" t="s">
        <v>252</v>
      </c>
      <c r="D1" s="98" t="s">
        <v>0</v>
      </c>
      <c r="E1" s="98" t="s">
        <v>253</v>
      </c>
      <c r="F1" s="98" t="s">
        <v>248</v>
      </c>
      <c r="G1" s="98" t="s">
        <v>249</v>
      </c>
      <c r="H1" s="98" t="s">
        <v>250</v>
      </c>
      <c r="I1" s="174" t="s">
        <v>531</v>
      </c>
      <c r="J1" s="98" t="s">
        <v>254</v>
      </c>
      <c r="K1" s="98" t="s">
        <v>255</v>
      </c>
      <c r="L1" s="98" t="s">
        <v>256</v>
      </c>
      <c r="M1" s="98" t="s">
        <v>262</v>
      </c>
      <c r="N1" s="98" t="s">
        <v>7</v>
      </c>
      <c r="O1" s="98" t="s">
        <v>8</v>
      </c>
      <c r="P1" s="373" t="s">
        <v>9</v>
      </c>
      <c r="Q1" s="373" t="s">
        <v>10</v>
      </c>
    </row>
    <row r="2" spans="1:21" s="559" customFormat="1" ht="49.5" customHeight="1">
      <c r="A2" s="503" t="s">
        <v>251</v>
      </c>
      <c r="B2" s="503" t="s">
        <v>47</v>
      </c>
      <c r="C2" s="503" t="s">
        <v>252</v>
      </c>
      <c r="D2" s="503" t="s">
        <v>2271</v>
      </c>
      <c r="E2" s="503" t="s">
        <v>2272</v>
      </c>
      <c r="F2" s="503" t="s">
        <v>2273</v>
      </c>
      <c r="G2" s="503" t="s">
        <v>2274</v>
      </c>
      <c r="H2" s="503" t="s">
        <v>2275</v>
      </c>
      <c r="I2" s="503" t="s">
        <v>531</v>
      </c>
      <c r="J2" s="504" t="s">
        <v>2276</v>
      </c>
      <c r="K2" s="504" t="s">
        <v>2277</v>
      </c>
      <c r="L2" s="504" t="s">
        <v>2278</v>
      </c>
      <c r="M2" s="504" t="s">
        <v>2279</v>
      </c>
      <c r="N2" s="505" t="s">
        <v>2280</v>
      </c>
      <c r="O2" s="503" t="s">
        <v>2281</v>
      </c>
      <c r="P2" s="373" t="s">
        <v>9</v>
      </c>
      <c r="Q2" s="373" t="s">
        <v>10</v>
      </c>
      <c r="R2" s="506" t="s">
        <v>2282</v>
      </c>
      <c r="S2" s="506" t="s">
        <v>2283</v>
      </c>
      <c r="T2" s="506" t="s">
        <v>2284</v>
      </c>
      <c r="U2" s="504" t="s">
        <v>2285</v>
      </c>
    </row>
    <row r="3" spans="1:21" s="560" customFormat="1">
      <c r="A3" s="507" t="s">
        <v>2286</v>
      </c>
      <c r="B3" s="507" t="s">
        <v>267</v>
      </c>
      <c r="C3" s="507" t="s">
        <v>2287</v>
      </c>
      <c r="D3" s="420" t="s">
        <v>2288</v>
      </c>
      <c r="E3" s="420" t="s">
        <v>2289</v>
      </c>
      <c r="F3" s="420" t="s">
        <v>2290</v>
      </c>
      <c r="G3" s="420" t="s">
        <v>2291</v>
      </c>
      <c r="H3" s="420" t="s">
        <v>2292</v>
      </c>
      <c r="I3" s="420"/>
      <c r="J3" s="508">
        <v>1652810</v>
      </c>
      <c r="K3" s="509">
        <v>2592705</v>
      </c>
      <c r="L3" s="509">
        <v>2563875.0188000002</v>
      </c>
      <c r="M3" s="509">
        <v>2546429.9740000004</v>
      </c>
      <c r="N3" s="510">
        <v>0.98215183524542915</v>
      </c>
      <c r="O3" s="510">
        <v>1</v>
      </c>
      <c r="P3" s="510"/>
      <c r="Q3" s="420" t="s">
        <v>2293</v>
      </c>
      <c r="R3" s="511"/>
      <c r="S3" s="511"/>
      <c r="T3" s="511"/>
      <c r="U3" s="509">
        <v>46275.025999999598</v>
      </c>
    </row>
    <row r="4" spans="1:21" s="560" customFormat="1">
      <c r="A4" s="512" t="s">
        <v>2286</v>
      </c>
      <c r="B4" s="512" t="s">
        <v>267</v>
      </c>
      <c r="C4" s="512" t="s">
        <v>2287</v>
      </c>
      <c r="D4" s="112" t="s">
        <v>2288</v>
      </c>
      <c r="E4" s="112" t="s">
        <v>2289</v>
      </c>
      <c r="F4" s="112" t="s">
        <v>2294</v>
      </c>
      <c r="G4" s="112" t="s">
        <v>2295</v>
      </c>
      <c r="H4" s="112" t="s">
        <v>2296</v>
      </c>
      <c r="I4" s="112"/>
      <c r="J4" s="313">
        <v>760000</v>
      </c>
      <c r="K4" s="208">
        <v>1404648</v>
      </c>
      <c r="L4" s="208">
        <v>1370803.49483</v>
      </c>
      <c r="M4" s="208">
        <v>1369168.7043299999</v>
      </c>
      <c r="N4" s="411">
        <v>0.97474150415620131</v>
      </c>
      <c r="O4" s="411">
        <v>1</v>
      </c>
      <c r="P4" s="411"/>
      <c r="Q4" s="112" t="s">
        <v>2297</v>
      </c>
      <c r="R4" s="513"/>
      <c r="S4" s="513"/>
      <c r="T4" s="513"/>
      <c r="U4" s="208">
        <v>35479.295670000138</v>
      </c>
    </row>
    <row r="5" spans="1:21" s="560" customFormat="1">
      <c r="A5" s="512" t="s">
        <v>2286</v>
      </c>
      <c r="B5" s="512" t="s">
        <v>267</v>
      </c>
      <c r="C5" s="512" t="s">
        <v>2287</v>
      </c>
      <c r="D5" s="112" t="s">
        <v>2288</v>
      </c>
      <c r="E5" s="112" t="s">
        <v>2289</v>
      </c>
      <c r="F5" s="112" t="s">
        <v>2294</v>
      </c>
      <c r="G5" s="112" t="s">
        <v>2298</v>
      </c>
      <c r="H5" s="112" t="s">
        <v>2299</v>
      </c>
      <c r="I5" s="112"/>
      <c r="J5" s="313">
        <v>720000</v>
      </c>
      <c r="K5" s="208">
        <v>1031538</v>
      </c>
      <c r="L5" s="208">
        <v>1024877.48948</v>
      </c>
      <c r="M5" s="208">
        <v>1013137.7976100001</v>
      </c>
      <c r="N5" s="411">
        <v>0.9821623610666792</v>
      </c>
      <c r="O5" s="411">
        <v>1</v>
      </c>
      <c r="P5" s="411"/>
      <c r="Q5" s="112" t="s">
        <v>2300</v>
      </c>
      <c r="R5" s="513"/>
      <c r="S5" s="513"/>
      <c r="T5" s="513"/>
      <c r="U5" s="208">
        <v>18400.202389999875</v>
      </c>
    </row>
    <row r="6" spans="1:21" s="560" customFormat="1">
      <c r="A6" s="512" t="s">
        <v>2286</v>
      </c>
      <c r="B6" s="512" t="s">
        <v>267</v>
      </c>
      <c r="C6" s="512" t="s">
        <v>2287</v>
      </c>
      <c r="D6" s="112" t="s">
        <v>2288</v>
      </c>
      <c r="E6" s="112" t="s">
        <v>2289</v>
      </c>
      <c r="F6" s="112" t="s">
        <v>2301</v>
      </c>
      <c r="G6" s="112" t="s">
        <v>2302</v>
      </c>
      <c r="H6" s="112" t="s">
        <v>2303</v>
      </c>
      <c r="I6" s="112"/>
      <c r="J6" s="313">
        <v>632000</v>
      </c>
      <c r="K6" s="208">
        <v>1240427</v>
      </c>
      <c r="L6" s="208">
        <v>1210415.11619</v>
      </c>
      <c r="M6" s="208">
        <v>1218811.3813499999</v>
      </c>
      <c r="N6" s="411">
        <v>0.98257405018594401</v>
      </c>
      <c r="O6" s="411">
        <v>1</v>
      </c>
      <c r="P6" s="411"/>
      <c r="Q6" s="112" t="s">
        <v>2297</v>
      </c>
      <c r="R6" s="513"/>
      <c r="S6" s="513"/>
      <c r="T6" s="513"/>
      <c r="U6" s="208">
        <v>21615.618650000077</v>
      </c>
    </row>
    <row r="7" spans="1:21" s="560" customFormat="1">
      <c r="A7" s="512" t="s">
        <v>2286</v>
      </c>
      <c r="B7" s="512" t="s">
        <v>267</v>
      </c>
      <c r="C7" s="512" t="s">
        <v>2287</v>
      </c>
      <c r="D7" s="112" t="s">
        <v>2288</v>
      </c>
      <c r="E7" s="112" t="s">
        <v>2289</v>
      </c>
      <c r="F7" s="112" t="s">
        <v>2301</v>
      </c>
      <c r="G7" s="112" t="s">
        <v>2304</v>
      </c>
      <c r="H7" s="112" t="s">
        <v>2305</v>
      </c>
      <c r="I7" s="112"/>
      <c r="J7" s="313">
        <v>960000</v>
      </c>
      <c r="K7" s="208">
        <v>1700471</v>
      </c>
      <c r="L7" s="208">
        <v>1671317.4227199999</v>
      </c>
      <c r="M7" s="208">
        <v>1665969.47226</v>
      </c>
      <c r="N7" s="411">
        <v>0.97971060503825114</v>
      </c>
      <c r="O7" s="411">
        <v>1</v>
      </c>
      <c r="P7" s="411"/>
      <c r="Q7" s="112" t="s">
        <v>2306</v>
      </c>
      <c r="R7" s="513"/>
      <c r="S7" s="513"/>
      <c r="T7" s="513"/>
      <c r="U7" s="208">
        <v>34501.527740000049</v>
      </c>
    </row>
    <row r="8" spans="1:21">
      <c r="A8" s="512" t="s">
        <v>2286</v>
      </c>
      <c r="B8" s="512" t="s">
        <v>267</v>
      </c>
      <c r="C8" s="499" t="s">
        <v>2287</v>
      </c>
      <c r="D8" s="112" t="s">
        <v>2307</v>
      </c>
      <c r="E8" s="112" t="s">
        <v>2308</v>
      </c>
      <c r="F8" s="112" t="s">
        <v>2309</v>
      </c>
      <c r="G8" s="112" t="s">
        <v>2310</v>
      </c>
      <c r="H8" s="112" t="s">
        <v>2311</v>
      </c>
      <c r="I8" s="112"/>
      <c r="J8" s="313">
        <v>2310000</v>
      </c>
      <c r="K8" s="208">
        <v>4123615</v>
      </c>
      <c r="L8" s="208">
        <v>4004797.16909</v>
      </c>
      <c r="M8" s="208">
        <v>3845759.4258499998</v>
      </c>
      <c r="N8" s="411">
        <v>0.93261844906714131</v>
      </c>
      <c r="O8" s="411">
        <v>1</v>
      </c>
      <c r="P8" s="411"/>
      <c r="Q8" s="112" t="s">
        <v>2312</v>
      </c>
      <c r="R8" s="514"/>
      <c r="S8" s="514"/>
      <c r="T8" s="514"/>
      <c r="U8" s="208">
        <v>277855.57415000023</v>
      </c>
    </row>
    <row r="9" spans="1:21">
      <c r="A9" s="512" t="s">
        <v>2286</v>
      </c>
      <c r="B9" s="512" t="s">
        <v>267</v>
      </c>
      <c r="C9" s="499" t="s">
        <v>2287</v>
      </c>
      <c r="D9" s="112" t="s">
        <v>2307</v>
      </c>
      <c r="E9" s="112" t="s">
        <v>2313</v>
      </c>
      <c r="F9" s="112" t="s">
        <v>2314</v>
      </c>
      <c r="G9" s="112" t="s">
        <v>2315</v>
      </c>
      <c r="H9" s="112" t="s">
        <v>2316</v>
      </c>
      <c r="I9" s="112"/>
      <c r="J9" s="313">
        <v>948000</v>
      </c>
      <c r="K9" s="208">
        <v>2446718</v>
      </c>
      <c r="L9" s="208">
        <v>2439269.8956900002</v>
      </c>
      <c r="M9" s="208">
        <v>2289960.9657799997</v>
      </c>
      <c r="N9" s="411">
        <v>0.93593171169705691</v>
      </c>
      <c r="O9" s="411">
        <v>1</v>
      </c>
      <c r="P9" s="411"/>
      <c r="Q9" s="112" t="s">
        <v>2312</v>
      </c>
      <c r="R9" s="514"/>
      <c r="S9" s="514"/>
      <c r="T9" s="514"/>
      <c r="U9" s="208">
        <v>156757.03422000026</v>
      </c>
    </row>
    <row r="10" spans="1:21">
      <c r="A10" s="512" t="s">
        <v>2286</v>
      </c>
      <c r="B10" s="512" t="s">
        <v>267</v>
      </c>
      <c r="C10" s="499" t="s">
        <v>2287</v>
      </c>
      <c r="D10" s="112" t="s">
        <v>2307</v>
      </c>
      <c r="E10" s="112" t="s">
        <v>2308</v>
      </c>
      <c r="F10" s="112" t="s">
        <v>2309</v>
      </c>
      <c r="G10" s="112" t="s">
        <v>2317</v>
      </c>
      <c r="H10" s="112" t="s">
        <v>2318</v>
      </c>
      <c r="I10" s="112"/>
      <c r="J10" s="313">
        <v>920000</v>
      </c>
      <c r="K10" s="208">
        <v>1476000</v>
      </c>
      <c r="L10" s="208">
        <v>0</v>
      </c>
      <c r="M10" s="208">
        <v>0</v>
      </c>
      <c r="N10" s="411">
        <v>0</v>
      </c>
      <c r="O10" s="411">
        <v>0</v>
      </c>
      <c r="P10" s="411"/>
      <c r="Q10" s="112" t="s">
        <v>2319</v>
      </c>
      <c r="R10" s="514"/>
      <c r="S10" s="514"/>
      <c r="T10" s="514"/>
      <c r="U10" s="208">
        <v>1476000</v>
      </c>
    </row>
    <row r="11" spans="1:21">
      <c r="A11" s="512" t="s">
        <v>2286</v>
      </c>
      <c r="B11" s="512" t="s">
        <v>267</v>
      </c>
      <c r="C11" s="499" t="s">
        <v>2287</v>
      </c>
      <c r="D11" s="112" t="s">
        <v>2307</v>
      </c>
      <c r="E11" s="112" t="s">
        <v>2308</v>
      </c>
      <c r="F11" s="112" t="s">
        <v>2309</v>
      </c>
      <c r="G11" s="112" t="s">
        <v>2320</v>
      </c>
      <c r="H11" s="112" t="s">
        <v>2321</v>
      </c>
      <c r="I11" s="112"/>
      <c r="J11" s="313">
        <v>1200000</v>
      </c>
      <c r="K11" s="208">
        <v>1328000</v>
      </c>
      <c r="L11" s="208">
        <v>1218085.1101299999</v>
      </c>
      <c r="M11" s="208">
        <v>1140436.6429100002</v>
      </c>
      <c r="N11" s="411">
        <v>0.85876253231174715</v>
      </c>
      <c r="O11" s="411">
        <v>1</v>
      </c>
      <c r="P11" s="411"/>
      <c r="Q11" s="112" t="s">
        <v>2322</v>
      </c>
      <c r="R11" s="514"/>
      <c r="S11" s="514"/>
      <c r="T11" s="514"/>
      <c r="U11" s="208">
        <v>187563.35708999983</v>
      </c>
    </row>
    <row r="12" spans="1:21">
      <c r="A12" s="512" t="s">
        <v>2286</v>
      </c>
      <c r="B12" s="512" t="s">
        <v>267</v>
      </c>
      <c r="C12" s="499" t="s">
        <v>2287</v>
      </c>
      <c r="D12" s="515" t="s">
        <v>2323</v>
      </c>
      <c r="E12" s="515" t="s">
        <v>2324</v>
      </c>
      <c r="F12" s="515" t="s">
        <v>2325</v>
      </c>
      <c r="G12" s="515" t="s">
        <v>2326</v>
      </c>
      <c r="H12" s="515" t="s">
        <v>2327</v>
      </c>
      <c r="I12" s="515"/>
      <c r="J12" s="313">
        <v>2500000</v>
      </c>
      <c r="K12" s="208">
        <v>2500000</v>
      </c>
      <c r="L12" s="208">
        <v>1799061.075</v>
      </c>
      <c r="M12" s="208">
        <v>1793977.94998</v>
      </c>
      <c r="N12" s="411">
        <v>0.71759117999200006</v>
      </c>
      <c r="O12" s="411">
        <v>0.72</v>
      </c>
      <c r="P12" s="411"/>
      <c r="Q12" s="515" t="s">
        <v>2328</v>
      </c>
      <c r="R12" s="514"/>
      <c r="S12" s="514"/>
      <c r="T12" s="514"/>
      <c r="U12" s="208">
        <v>706022.05001999997</v>
      </c>
    </row>
    <row r="13" spans="1:21">
      <c r="A13" s="512" t="s">
        <v>2286</v>
      </c>
      <c r="B13" s="512" t="s">
        <v>267</v>
      </c>
      <c r="C13" s="499" t="s">
        <v>2287</v>
      </c>
      <c r="D13" s="515" t="s">
        <v>2323</v>
      </c>
      <c r="E13" s="515" t="s">
        <v>2324</v>
      </c>
      <c r="F13" s="515" t="s">
        <v>2325</v>
      </c>
      <c r="G13" s="515" t="s">
        <v>2329</v>
      </c>
      <c r="H13" s="515" t="s">
        <v>2330</v>
      </c>
      <c r="I13" s="515"/>
      <c r="J13" s="313">
        <v>1000000</v>
      </c>
      <c r="K13" s="208">
        <v>1000000</v>
      </c>
      <c r="L13" s="208">
        <v>811406.72415999998</v>
      </c>
      <c r="M13" s="208">
        <v>328279.75623</v>
      </c>
      <c r="N13" s="411">
        <v>0.32827975623</v>
      </c>
      <c r="O13" s="411">
        <v>0.5</v>
      </c>
      <c r="P13" s="411"/>
      <c r="Q13" s="515" t="s">
        <v>2331</v>
      </c>
      <c r="R13" s="514"/>
      <c r="S13" s="514"/>
      <c r="T13" s="514"/>
      <c r="U13" s="208">
        <v>671720.24377000006</v>
      </c>
    </row>
    <row r="14" spans="1:21">
      <c r="A14" s="512" t="s">
        <v>2286</v>
      </c>
      <c r="B14" s="512" t="s">
        <v>267</v>
      </c>
      <c r="C14" s="499" t="s">
        <v>2287</v>
      </c>
      <c r="D14" s="112" t="s">
        <v>2323</v>
      </c>
      <c r="E14" s="112" t="s">
        <v>2324</v>
      </c>
      <c r="F14" s="112" t="s">
        <v>2325</v>
      </c>
      <c r="G14" s="112" t="s">
        <v>2332</v>
      </c>
      <c r="H14" s="112" t="s">
        <v>2333</v>
      </c>
      <c r="I14" s="112"/>
      <c r="J14" s="313">
        <v>1000000</v>
      </c>
      <c r="K14" s="208">
        <v>1000000</v>
      </c>
      <c r="L14" s="208">
        <v>220391.7</v>
      </c>
      <c r="M14" s="208">
        <v>220391.7</v>
      </c>
      <c r="N14" s="411">
        <v>0.22039170000000002</v>
      </c>
      <c r="O14" s="411">
        <v>0.22</v>
      </c>
      <c r="P14" s="411"/>
      <c r="Q14" s="112" t="s">
        <v>2334</v>
      </c>
      <c r="R14" s="514"/>
      <c r="S14" s="514"/>
      <c r="T14" s="514"/>
      <c r="U14" s="208">
        <v>779608.3</v>
      </c>
    </row>
    <row r="15" spans="1:21">
      <c r="A15" s="512" t="s">
        <v>2286</v>
      </c>
      <c r="B15" s="512" t="s">
        <v>267</v>
      </c>
      <c r="C15" s="499" t="s">
        <v>2287</v>
      </c>
      <c r="D15" s="515" t="s">
        <v>2335</v>
      </c>
      <c r="E15" s="515" t="s">
        <v>2336</v>
      </c>
      <c r="F15" s="515" t="s">
        <v>2337</v>
      </c>
      <c r="G15" s="515" t="s">
        <v>2338</v>
      </c>
      <c r="H15" s="515" t="s">
        <v>2339</v>
      </c>
      <c r="I15" s="515"/>
      <c r="J15" s="313">
        <v>2050000</v>
      </c>
      <c r="K15" s="208">
        <v>2050000</v>
      </c>
      <c r="L15" s="208">
        <v>2048441.40769</v>
      </c>
      <c r="M15" s="208">
        <v>2047233.2906200001</v>
      </c>
      <c r="N15" s="411">
        <v>0.99865038566829278</v>
      </c>
      <c r="O15" s="411">
        <v>1</v>
      </c>
      <c r="P15" s="411"/>
      <c r="Q15" s="515" t="s">
        <v>2340</v>
      </c>
      <c r="R15" s="514"/>
      <c r="S15" s="514"/>
      <c r="T15" s="514"/>
      <c r="U15" s="208">
        <v>2766.7093799998984</v>
      </c>
    </row>
    <row r="16" spans="1:21">
      <c r="A16" s="512" t="s">
        <v>2286</v>
      </c>
      <c r="B16" s="512" t="s">
        <v>267</v>
      </c>
      <c r="C16" s="499" t="s">
        <v>2287</v>
      </c>
      <c r="D16" s="112" t="s">
        <v>2341</v>
      </c>
      <c r="E16" s="112" t="s">
        <v>2342</v>
      </c>
      <c r="F16" s="112" t="s">
        <v>2343</v>
      </c>
      <c r="G16" s="112" t="s">
        <v>2344</v>
      </c>
      <c r="H16" s="112" t="s">
        <v>2345</v>
      </c>
      <c r="I16" s="112"/>
      <c r="J16" s="313">
        <v>1800000</v>
      </c>
      <c r="K16" s="208">
        <v>2950000</v>
      </c>
      <c r="L16" s="208">
        <v>2929818.7784899999</v>
      </c>
      <c r="M16" s="208">
        <v>2774456.7618700005</v>
      </c>
      <c r="N16" s="411">
        <v>0.94049381758305106</v>
      </c>
      <c r="O16" s="411">
        <v>0.95</v>
      </c>
      <c r="P16" s="411"/>
      <c r="Q16" s="112" t="s">
        <v>2346</v>
      </c>
      <c r="R16" s="514"/>
      <c r="S16" s="514"/>
      <c r="T16" s="514"/>
      <c r="U16" s="208">
        <v>175543.23812999949</v>
      </c>
    </row>
    <row r="17" spans="1:21">
      <c r="A17" s="512" t="s">
        <v>2286</v>
      </c>
      <c r="B17" s="512" t="s">
        <v>267</v>
      </c>
      <c r="C17" s="499" t="s">
        <v>2287</v>
      </c>
      <c r="D17" s="112" t="s">
        <v>2341</v>
      </c>
      <c r="E17" s="112" t="s">
        <v>2347</v>
      </c>
      <c r="F17" s="112" t="s">
        <v>2348</v>
      </c>
      <c r="G17" s="112" t="s">
        <v>1200</v>
      </c>
      <c r="H17" s="112" t="s">
        <v>2349</v>
      </c>
      <c r="I17" s="112"/>
      <c r="J17" s="313">
        <v>1600000</v>
      </c>
      <c r="K17" s="208">
        <v>1812725</v>
      </c>
      <c r="L17" s="208">
        <v>1812047.6340900001</v>
      </c>
      <c r="M17" s="208">
        <v>1778089.9096400002</v>
      </c>
      <c r="N17" s="411">
        <v>0.98089335648816023</v>
      </c>
      <c r="O17" s="411">
        <v>1</v>
      </c>
      <c r="P17" s="411"/>
      <c r="Q17" s="112" t="s">
        <v>2350</v>
      </c>
      <c r="R17" s="514"/>
      <c r="S17" s="514"/>
      <c r="T17" s="514"/>
      <c r="U17" s="208">
        <v>34635.090359999798</v>
      </c>
    </row>
    <row r="18" spans="1:21">
      <c r="A18" s="512" t="s">
        <v>2286</v>
      </c>
      <c r="B18" s="512" t="s">
        <v>267</v>
      </c>
      <c r="C18" s="499" t="s">
        <v>2287</v>
      </c>
      <c r="D18" s="112" t="s">
        <v>2351</v>
      </c>
      <c r="E18" s="112" t="s">
        <v>2352</v>
      </c>
      <c r="F18" s="112" t="s">
        <v>2353</v>
      </c>
      <c r="G18" s="112" t="s">
        <v>2354</v>
      </c>
      <c r="H18" s="112" t="s">
        <v>2355</v>
      </c>
      <c r="I18" s="112"/>
      <c r="J18" s="313">
        <v>1500000</v>
      </c>
      <c r="K18" s="208">
        <v>7210000</v>
      </c>
      <c r="L18" s="208">
        <v>7097576.1451399997</v>
      </c>
      <c r="M18" s="208">
        <v>5313053.4713200005</v>
      </c>
      <c r="N18" s="411">
        <v>0.73690062015533986</v>
      </c>
      <c r="O18" s="411">
        <v>0.92</v>
      </c>
      <c r="P18" s="411"/>
      <c r="Q18" s="112" t="s">
        <v>2356</v>
      </c>
      <c r="R18" s="514"/>
      <c r="S18" s="514"/>
      <c r="T18" s="514"/>
      <c r="U18" s="208">
        <v>1896946.5286799995</v>
      </c>
    </row>
    <row r="19" spans="1:21">
      <c r="A19" s="512" t="s">
        <v>2286</v>
      </c>
      <c r="B19" s="512" t="s">
        <v>267</v>
      </c>
      <c r="C19" s="499" t="s">
        <v>2287</v>
      </c>
      <c r="D19" s="112" t="s">
        <v>2351</v>
      </c>
      <c r="E19" s="112" t="s">
        <v>2352</v>
      </c>
      <c r="F19" s="112" t="s">
        <v>2353</v>
      </c>
      <c r="G19" s="112" t="s">
        <v>2357</v>
      </c>
      <c r="H19" s="112" t="s">
        <v>2358</v>
      </c>
      <c r="I19" s="112"/>
      <c r="J19" s="313">
        <v>3000000</v>
      </c>
      <c r="K19" s="208">
        <v>4000000</v>
      </c>
      <c r="L19" s="208">
        <v>3566368.03308</v>
      </c>
      <c r="M19" s="208">
        <v>2951954.2807999998</v>
      </c>
      <c r="N19" s="411">
        <v>0.73798857019999997</v>
      </c>
      <c r="O19" s="411">
        <v>0.95</v>
      </c>
      <c r="P19" s="411"/>
      <c r="Q19" s="112" t="s">
        <v>2359</v>
      </c>
      <c r="R19" s="514"/>
      <c r="S19" s="514"/>
      <c r="T19" s="514"/>
      <c r="U19" s="208">
        <v>1048045.7192000002</v>
      </c>
    </row>
    <row r="20" spans="1:21">
      <c r="A20" s="512" t="s">
        <v>2286</v>
      </c>
      <c r="B20" s="512" t="s">
        <v>267</v>
      </c>
      <c r="C20" s="499" t="s">
        <v>2287</v>
      </c>
      <c r="D20" s="112" t="s">
        <v>2351</v>
      </c>
      <c r="E20" s="112" t="s">
        <v>2352</v>
      </c>
      <c r="F20" s="112" t="s">
        <v>2353</v>
      </c>
      <c r="G20" s="112" t="s">
        <v>2360</v>
      </c>
      <c r="H20" s="112" t="s">
        <v>2361</v>
      </c>
      <c r="I20" s="112"/>
      <c r="J20" s="313">
        <v>1100000</v>
      </c>
      <c r="K20" s="208">
        <v>2924200</v>
      </c>
      <c r="L20" s="208">
        <v>2314831.2743500001</v>
      </c>
      <c r="M20" s="208">
        <v>602.57434999999998</v>
      </c>
      <c r="N20" s="411">
        <v>2.0606468435811504E-4</v>
      </c>
      <c r="O20" s="411">
        <v>0</v>
      </c>
      <c r="P20" s="411"/>
      <c r="Q20" s="112" t="s">
        <v>2362</v>
      </c>
      <c r="R20" s="514"/>
      <c r="S20" s="514"/>
      <c r="T20" s="514"/>
      <c r="U20" s="208">
        <v>2923597.4256500001</v>
      </c>
    </row>
    <row r="21" spans="1:21">
      <c r="A21" s="512" t="s">
        <v>2286</v>
      </c>
      <c r="B21" s="512" t="s">
        <v>267</v>
      </c>
      <c r="C21" s="499" t="s">
        <v>2287</v>
      </c>
      <c r="D21" s="112" t="s">
        <v>2351</v>
      </c>
      <c r="E21" s="112" t="s">
        <v>2352</v>
      </c>
      <c r="F21" s="112" t="s">
        <v>2353</v>
      </c>
      <c r="G21" s="112" t="s">
        <v>2363</v>
      </c>
      <c r="H21" s="112" t="s">
        <v>2364</v>
      </c>
      <c r="I21" s="112"/>
      <c r="J21" s="313">
        <v>600000</v>
      </c>
      <c r="K21" s="208">
        <v>2456000</v>
      </c>
      <c r="L21" s="208">
        <v>2453892.7447700002</v>
      </c>
      <c r="M21" s="208">
        <v>2436150.4811200001</v>
      </c>
      <c r="N21" s="411">
        <v>0.99191794833876223</v>
      </c>
      <c r="O21" s="411">
        <v>1</v>
      </c>
      <c r="P21" s="411"/>
      <c r="Q21" s="112" t="s">
        <v>14</v>
      </c>
      <c r="R21" s="514"/>
      <c r="S21" s="514"/>
      <c r="T21" s="514"/>
      <c r="U21" s="208">
        <v>19849.518879999872</v>
      </c>
    </row>
    <row r="22" spans="1:21">
      <c r="A22" s="512" t="s">
        <v>2286</v>
      </c>
      <c r="B22" s="512" t="s">
        <v>267</v>
      </c>
      <c r="C22" s="499" t="s">
        <v>2287</v>
      </c>
      <c r="D22" s="112" t="s">
        <v>2365</v>
      </c>
      <c r="E22" s="112" t="s">
        <v>2366</v>
      </c>
      <c r="F22" s="112" t="s">
        <v>2367</v>
      </c>
      <c r="G22" s="112" t="s">
        <v>2368</v>
      </c>
      <c r="H22" s="112" t="s">
        <v>2369</v>
      </c>
      <c r="I22" s="112"/>
      <c r="J22" s="313">
        <v>2500000</v>
      </c>
      <c r="K22" s="208">
        <v>3600000</v>
      </c>
      <c r="L22" s="208">
        <v>2310097.7072800002</v>
      </c>
      <c r="M22" s="208">
        <v>678621.86604999995</v>
      </c>
      <c r="N22" s="411">
        <v>0.18850607390277777</v>
      </c>
      <c r="O22" s="411">
        <v>0.22</v>
      </c>
      <c r="P22" s="411"/>
      <c r="Q22" s="112" t="s">
        <v>2370</v>
      </c>
      <c r="R22" s="514"/>
      <c r="S22" s="514"/>
      <c r="T22" s="514"/>
      <c r="U22" s="208">
        <v>2921378.1339500002</v>
      </c>
    </row>
    <row r="23" spans="1:21">
      <c r="A23" s="512" t="s">
        <v>2286</v>
      </c>
      <c r="B23" s="512" t="s">
        <v>267</v>
      </c>
      <c r="C23" s="499" t="s">
        <v>2287</v>
      </c>
      <c r="D23" s="112" t="s">
        <v>2365</v>
      </c>
      <c r="E23" s="112" t="s">
        <v>2371</v>
      </c>
      <c r="F23" s="112" t="s">
        <v>2372</v>
      </c>
      <c r="G23" s="112" t="s">
        <v>2373</v>
      </c>
      <c r="H23" s="112" t="s">
        <v>2374</v>
      </c>
      <c r="I23" s="112"/>
      <c r="J23" s="313">
        <v>1000000</v>
      </c>
      <c r="K23" s="208">
        <v>1000000</v>
      </c>
      <c r="L23" s="208">
        <v>998952.52396000002</v>
      </c>
      <c r="M23" s="208">
        <v>920328.82253</v>
      </c>
      <c r="N23" s="411">
        <v>0.92032882253000003</v>
      </c>
      <c r="O23" s="411">
        <v>1</v>
      </c>
      <c r="P23" s="411"/>
      <c r="Q23" s="112" t="s">
        <v>2375</v>
      </c>
      <c r="R23" s="514"/>
      <c r="S23" s="514"/>
      <c r="T23" s="514"/>
      <c r="U23" s="208">
        <v>79671.177469999995</v>
      </c>
    </row>
    <row r="24" spans="1:21">
      <c r="A24" s="512" t="s">
        <v>2286</v>
      </c>
      <c r="B24" s="512" t="s">
        <v>267</v>
      </c>
      <c r="C24" s="499" t="s">
        <v>2287</v>
      </c>
      <c r="D24" s="112" t="s">
        <v>2365</v>
      </c>
      <c r="E24" s="112" t="s">
        <v>2371</v>
      </c>
      <c r="F24" s="112" t="s">
        <v>2372</v>
      </c>
      <c r="G24" s="112" t="s">
        <v>2376</v>
      </c>
      <c r="H24" s="112" t="s">
        <v>2377</v>
      </c>
      <c r="I24" s="112"/>
      <c r="J24" s="313">
        <v>1000000</v>
      </c>
      <c r="K24" s="208">
        <v>1000000</v>
      </c>
      <c r="L24" s="208">
        <v>830171.32715999999</v>
      </c>
      <c r="M24" s="208">
        <v>160062.69978</v>
      </c>
      <c r="N24" s="411">
        <v>0.16006269977999998</v>
      </c>
      <c r="O24" s="411">
        <v>0.09</v>
      </c>
      <c r="P24" s="411"/>
      <c r="Q24" s="112" t="s">
        <v>2378</v>
      </c>
      <c r="R24" s="514"/>
      <c r="S24" s="514"/>
      <c r="T24" s="514"/>
      <c r="U24" s="208">
        <v>839937.30021999998</v>
      </c>
    </row>
    <row r="25" spans="1:21" s="561" customFormat="1">
      <c r="A25" s="512" t="s">
        <v>2286</v>
      </c>
      <c r="B25" s="512" t="s">
        <v>267</v>
      </c>
      <c r="C25" s="114" t="s">
        <v>2379</v>
      </c>
      <c r="D25" s="114" t="s">
        <v>2380</v>
      </c>
      <c r="E25" s="114" t="s">
        <v>2381</v>
      </c>
      <c r="F25" s="114" t="s">
        <v>2382</v>
      </c>
      <c r="G25" s="114" t="s">
        <v>2383</v>
      </c>
      <c r="H25" s="114" t="s">
        <v>2384</v>
      </c>
      <c r="I25" s="114"/>
      <c r="J25" s="364">
        <v>2529714.2799999998</v>
      </c>
      <c r="K25" s="241">
        <v>2529714.2799999998</v>
      </c>
      <c r="L25" s="241">
        <v>1739554.16756</v>
      </c>
      <c r="M25" s="241">
        <v>129620.63336000001</v>
      </c>
      <c r="N25" s="404">
        <v>5.1239238511947685E-2</v>
      </c>
      <c r="O25" s="404">
        <v>0.3</v>
      </c>
      <c r="P25" s="404"/>
      <c r="Q25" s="364" t="s">
        <v>2385</v>
      </c>
      <c r="R25" s="114"/>
      <c r="S25" s="114"/>
      <c r="T25" s="114"/>
      <c r="U25" s="241">
        <v>2400093.6466399999</v>
      </c>
    </row>
    <row r="26" spans="1:21" s="562" customFormat="1">
      <c r="A26" s="512" t="s">
        <v>2286</v>
      </c>
      <c r="B26" s="512" t="s">
        <v>267</v>
      </c>
      <c r="C26" s="500" t="s">
        <v>1337</v>
      </c>
      <c r="D26" s="313" t="s">
        <v>2386</v>
      </c>
      <c r="E26" s="313" t="s">
        <v>2336</v>
      </c>
      <c r="F26" s="313" t="s">
        <v>2337</v>
      </c>
      <c r="G26" s="313" t="s">
        <v>2387</v>
      </c>
      <c r="H26" s="313" t="s">
        <v>2388</v>
      </c>
      <c r="I26" s="313"/>
      <c r="J26" s="313">
        <v>1000000</v>
      </c>
      <c r="K26" s="208">
        <v>1000000</v>
      </c>
      <c r="L26" s="208">
        <v>974284.27527999994</v>
      </c>
      <c r="M26" s="208">
        <v>493952.57659000001</v>
      </c>
      <c r="N26" s="411">
        <v>0.49395257659000003</v>
      </c>
      <c r="O26" s="411">
        <v>0.45</v>
      </c>
      <c r="P26" s="411"/>
      <c r="Q26" s="313" t="s">
        <v>67</v>
      </c>
      <c r="R26" s="516"/>
      <c r="S26" s="516"/>
      <c r="T26" s="516"/>
      <c r="U26" s="208">
        <v>506047.42340999999</v>
      </c>
    </row>
    <row r="27" spans="1:21" s="562" customFormat="1">
      <c r="A27" s="512" t="s">
        <v>2286</v>
      </c>
      <c r="B27" s="512" t="s">
        <v>267</v>
      </c>
      <c r="C27" s="500" t="s">
        <v>1337</v>
      </c>
      <c r="D27" s="313" t="s">
        <v>2389</v>
      </c>
      <c r="E27" s="313" t="s">
        <v>2347</v>
      </c>
      <c r="F27" s="313" t="s">
        <v>2390</v>
      </c>
      <c r="G27" s="313" t="s">
        <v>2391</v>
      </c>
      <c r="H27" s="313" t="s">
        <v>2392</v>
      </c>
      <c r="I27" s="313"/>
      <c r="J27" s="313">
        <v>2800000</v>
      </c>
      <c r="K27" s="208">
        <v>2800000</v>
      </c>
      <c r="L27" s="208">
        <v>2593239.9988299999</v>
      </c>
      <c r="M27" s="208">
        <v>508990.81206999999</v>
      </c>
      <c r="N27" s="411">
        <v>0.18178243288214285</v>
      </c>
      <c r="O27" s="411">
        <v>0.12</v>
      </c>
      <c r="P27" s="411"/>
      <c r="Q27" s="313" t="s">
        <v>67</v>
      </c>
      <c r="R27" s="516"/>
      <c r="S27" s="516"/>
      <c r="T27" s="516"/>
      <c r="U27" s="208">
        <v>2291009.18793</v>
      </c>
    </row>
    <row r="28" spans="1:21" s="562" customFormat="1">
      <c r="A28" s="512" t="s">
        <v>2286</v>
      </c>
      <c r="B28" s="512" t="s">
        <v>267</v>
      </c>
      <c r="C28" s="500" t="s">
        <v>1337</v>
      </c>
      <c r="D28" s="313" t="s">
        <v>2393</v>
      </c>
      <c r="E28" s="313" t="s">
        <v>2366</v>
      </c>
      <c r="F28" s="313" t="s">
        <v>2394</v>
      </c>
      <c r="G28" s="313" t="s">
        <v>2395</v>
      </c>
      <c r="H28" s="313" t="s">
        <v>365</v>
      </c>
      <c r="I28" s="313"/>
      <c r="J28" s="313">
        <v>2000000</v>
      </c>
      <c r="K28" s="208">
        <v>2000000</v>
      </c>
      <c r="L28" s="208">
        <v>0</v>
      </c>
      <c r="M28" s="208">
        <v>0</v>
      </c>
      <c r="N28" s="411">
        <v>0</v>
      </c>
      <c r="O28" s="411">
        <v>0</v>
      </c>
      <c r="P28" s="411"/>
      <c r="Q28" s="313" t="s">
        <v>2396</v>
      </c>
      <c r="R28" s="516"/>
      <c r="S28" s="516"/>
      <c r="T28" s="516"/>
      <c r="U28" s="208">
        <v>2000000</v>
      </c>
    </row>
    <row r="29" spans="1:21" s="540" customFormat="1">
      <c r="A29" s="517" t="s">
        <v>2286</v>
      </c>
      <c r="B29" s="517" t="s">
        <v>302</v>
      </c>
      <c r="C29" s="500"/>
      <c r="D29" s="364" t="s">
        <v>2397</v>
      </c>
      <c r="E29" s="516"/>
      <c r="F29" s="516"/>
      <c r="G29" s="516"/>
      <c r="H29" s="364" t="s">
        <v>2398</v>
      </c>
      <c r="I29" s="364"/>
      <c r="J29" s="364">
        <v>2000000</v>
      </c>
      <c r="K29" s="241">
        <v>2000000</v>
      </c>
      <c r="L29" s="518"/>
      <c r="M29" s="241">
        <v>1976513</v>
      </c>
      <c r="N29" s="115">
        <f t="shared" ref="N29:N38" si="0">SUM(M29/K29)*100</f>
        <v>98.825649999999996</v>
      </c>
      <c r="O29" s="115">
        <v>90</v>
      </c>
      <c r="P29" s="115"/>
      <c r="Q29" s="364" t="s">
        <v>20</v>
      </c>
      <c r="R29" s="364" t="s">
        <v>2399</v>
      </c>
      <c r="S29" s="364">
        <v>1</v>
      </c>
      <c r="T29" s="364" t="s">
        <v>26</v>
      </c>
      <c r="U29" s="241" t="e">
        <f t="shared" ref="U29:U39" si="1">R29-T29</f>
        <v>#VALUE!</v>
      </c>
    </row>
    <row r="30" spans="1:21" s="540" customFormat="1">
      <c r="A30" s="517" t="s">
        <v>2286</v>
      </c>
      <c r="B30" s="517" t="s">
        <v>302</v>
      </c>
      <c r="C30" s="500"/>
      <c r="D30" s="364" t="s">
        <v>912</v>
      </c>
      <c r="E30" s="516"/>
      <c r="F30" s="516"/>
      <c r="G30" s="516"/>
      <c r="H30" s="364" t="s">
        <v>2400</v>
      </c>
      <c r="I30" s="364"/>
      <c r="J30" s="364">
        <v>1200000</v>
      </c>
      <c r="K30" s="241">
        <v>1200000</v>
      </c>
      <c r="L30" s="518"/>
      <c r="M30" s="241">
        <v>23809</v>
      </c>
      <c r="N30" s="115">
        <f t="shared" si="0"/>
        <v>1.9840833333333332</v>
      </c>
      <c r="O30" s="115">
        <v>0</v>
      </c>
      <c r="P30" s="115"/>
      <c r="Q30" s="519" t="s">
        <v>2401</v>
      </c>
      <c r="R30" s="364" t="s">
        <v>2402</v>
      </c>
      <c r="S30" s="364">
        <v>2</v>
      </c>
      <c r="T30" s="519" t="s">
        <v>1202</v>
      </c>
      <c r="U30" s="241" t="e">
        <f t="shared" si="1"/>
        <v>#VALUE!</v>
      </c>
    </row>
    <row r="31" spans="1:21" s="540" customFormat="1">
      <c r="A31" s="517" t="s">
        <v>2286</v>
      </c>
      <c r="B31" s="517" t="s">
        <v>302</v>
      </c>
      <c r="C31" s="500"/>
      <c r="D31" s="364" t="s">
        <v>369</v>
      </c>
      <c r="E31" s="516"/>
      <c r="F31" s="516"/>
      <c r="G31" s="516"/>
      <c r="H31" s="364" t="s">
        <v>2403</v>
      </c>
      <c r="I31" s="364"/>
      <c r="J31" s="364">
        <v>500000</v>
      </c>
      <c r="K31" s="241">
        <v>1100000</v>
      </c>
      <c r="L31" s="518"/>
      <c r="M31" s="241">
        <v>1058042</v>
      </c>
      <c r="N31" s="115">
        <f t="shared" si="0"/>
        <v>96.185636363636362</v>
      </c>
      <c r="O31" s="115">
        <v>98</v>
      </c>
      <c r="P31" s="115"/>
      <c r="Q31" s="519" t="s">
        <v>2404</v>
      </c>
      <c r="R31" s="364" t="s">
        <v>2405</v>
      </c>
      <c r="S31" s="364">
        <v>3</v>
      </c>
      <c r="T31" s="519" t="s">
        <v>2406</v>
      </c>
      <c r="U31" s="241" t="e">
        <f t="shared" si="1"/>
        <v>#VALUE!</v>
      </c>
    </row>
    <row r="32" spans="1:21" s="540" customFormat="1">
      <c r="A32" s="517" t="s">
        <v>2286</v>
      </c>
      <c r="B32" s="517" t="s">
        <v>302</v>
      </c>
      <c r="C32" s="500"/>
      <c r="D32" s="364" t="s">
        <v>2407</v>
      </c>
      <c r="E32" s="516"/>
      <c r="F32" s="516"/>
      <c r="G32" s="516"/>
      <c r="H32" s="364" t="s">
        <v>2408</v>
      </c>
      <c r="I32" s="364"/>
      <c r="J32" s="364">
        <v>1800000</v>
      </c>
      <c r="K32" s="241">
        <v>1800000</v>
      </c>
      <c r="L32" s="518"/>
      <c r="M32" s="241">
        <v>139</v>
      </c>
      <c r="N32" s="115">
        <f t="shared" si="0"/>
        <v>7.7222222222222215E-3</v>
      </c>
      <c r="O32" s="115">
        <v>0</v>
      </c>
      <c r="P32" s="115"/>
      <c r="Q32" s="519" t="s">
        <v>984</v>
      </c>
      <c r="R32" s="364" t="s">
        <v>2409</v>
      </c>
      <c r="S32" s="364">
        <v>4</v>
      </c>
      <c r="T32" s="519" t="s">
        <v>1202</v>
      </c>
      <c r="U32" s="241" t="e">
        <f t="shared" si="1"/>
        <v>#VALUE!</v>
      </c>
    </row>
    <row r="33" spans="1:21" s="540" customFormat="1">
      <c r="A33" s="517" t="s">
        <v>2286</v>
      </c>
      <c r="B33" s="517" t="s">
        <v>302</v>
      </c>
      <c r="C33" s="500"/>
      <c r="D33" s="364" t="s">
        <v>397</v>
      </c>
      <c r="E33" s="516"/>
      <c r="F33" s="516"/>
      <c r="G33" s="516"/>
      <c r="H33" s="364" t="s">
        <v>2410</v>
      </c>
      <c r="I33" s="364"/>
      <c r="J33" s="364">
        <v>2400000</v>
      </c>
      <c r="K33" s="241">
        <v>7490000</v>
      </c>
      <c r="L33" s="518"/>
      <c r="M33" s="241">
        <v>7118021</v>
      </c>
      <c r="N33" s="115">
        <f t="shared" si="0"/>
        <v>95.033658210947934</v>
      </c>
      <c r="O33" s="115">
        <v>98</v>
      </c>
      <c r="P33" s="115"/>
      <c r="Q33" s="519" t="s">
        <v>2411</v>
      </c>
      <c r="R33" s="364" t="s">
        <v>2412</v>
      </c>
      <c r="S33" s="364">
        <v>5</v>
      </c>
      <c r="T33" s="519" t="s">
        <v>2413</v>
      </c>
      <c r="U33" s="241" t="e">
        <f t="shared" si="1"/>
        <v>#VALUE!</v>
      </c>
    </row>
    <row r="34" spans="1:21" s="540" customFormat="1">
      <c r="A34" s="517" t="s">
        <v>2286</v>
      </c>
      <c r="B34" s="517" t="s">
        <v>302</v>
      </c>
      <c r="C34" s="500"/>
      <c r="D34" s="364" t="s">
        <v>2414</v>
      </c>
      <c r="E34" s="516"/>
      <c r="F34" s="516"/>
      <c r="G34" s="516"/>
      <c r="H34" s="520" t="s">
        <v>2415</v>
      </c>
      <c r="I34" s="520"/>
      <c r="J34" s="520">
        <v>2782686</v>
      </c>
      <c r="K34" s="521">
        <v>2782686</v>
      </c>
      <c r="L34" s="518"/>
      <c r="M34" s="241">
        <v>441488</v>
      </c>
      <c r="N34" s="115">
        <f t="shared" si="0"/>
        <v>15.865534235627015</v>
      </c>
      <c r="O34" s="115">
        <v>40</v>
      </c>
      <c r="P34" s="115"/>
      <c r="Q34" s="519" t="s">
        <v>20</v>
      </c>
      <c r="R34" s="364" t="s">
        <v>2416</v>
      </c>
      <c r="S34" s="520">
        <v>6</v>
      </c>
      <c r="T34" s="519" t="s">
        <v>2417</v>
      </c>
      <c r="U34" s="241" t="e">
        <f t="shared" si="1"/>
        <v>#VALUE!</v>
      </c>
    </row>
    <row r="35" spans="1:21" s="540" customFormat="1">
      <c r="A35" s="517" t="s">
        <v>2286</v>
      </c>
      <c r="B35" s="517" t="s">
        <v>302</v>
      </c>
      <c r="C35" s="500"/>
      <c r="D35" s="364" t="s">
        <v>498</v>
      </c>
      <c r="E35" s="516"/>
      <c r="F35" s="516"/>
      <c r="G35" s="516"/>
      <c r="H35" s="364" t="s">
        <v>2418</v>
      </c>
      <c r="I35" s="364"/>
      <c r="J35" s="364">
        <v>500000</v>
      </c>
      <c r="K35" s="241">
        <v>3330000</v>
      </c>
      <c r="L35" s="518"/>
      <c r="M35" s="241">
        <v>1038424</v>
      </c>
      <c r="N35" s="115">
        <f t="shared" si="0"/>
        <v>31.183903903903904</v>
      </c>
      <c r="O35" s="115">
        <v>20</v>
      </c>
      <c r="P35" s="115"/>
      <c r="Q35" s="519" t="s">
        <v>20</v>
      </c>
      <c r="R35" s="364" t="s">
        <v>2419</v>
      </c>
      <c r="S35" s="364">
        <v>7</v>
      </c>
      <c r="T35" s="519" t="s">
        <v>1202</v>
      </c>
      <c r="U35" s="241" t="e">
        <f t="shared" si="1"/>
        <v>#VALUE!</v>
      </c>
    </row>
    <row r="36" spans="1:21" s="540" customFormat="1">
      <c r="A36" s="517" t="s">
        <v>2286</v>
      </c>
      <c r="B36" s="517" t="s">
        <v>302</v>
      </c>
      <c r="C36" s="500"/>
      <c r="D36" s="364" t="s">
        <v>2420</v>
      </c>
      <c r="E36" s="516"/>
      <c r="F36" s="516"/>
      <c r="G36" s="516"/>
      <c r="H36" s="364" t="s">
        <v>2421</v>
      </c>
      <c r="I36" s="364"/>
      <c r="J36" s="364">
        <v>1422000</v>
      </c>
      <c r="K36" s="241">
        <v>3582000</v>
      </c>
      <c r="L36" s="518"/>
      <c r="M36" s="241">
        <v>972</v>
      </c>
      <c r="N36" s="115">
        <f t="shared" si="0"/>
        <v>2.7135678391959801E-2</v>
      </c>
      <c r="O36" s="115">
        <v>20</v>
      </c>
      <c r="P36" s="115"/>
      <c r="Q36" s="519" t="s">
        <v>20</v>
      </c>
      <c r="R36" s="364" t="s">
        <v>2422</v>
      </c>
      <c r="S36" s="520">
        <v>8</v>
      </c>
      <c r="T36" s="519" t="s">
        <v>2423</v>
      </c>
      <c r="U36" s="241" t="e">
        <f t="shared" si="1"/>
        <v>#VALUE!</v>
      </c>
    </row>
    <row r="37" spans="1:21" s="540" customFormat="1">
      <c r="A37" s="517" t="s">
        <v>2286</v>
      </c>
      <c r="B37" s="517" t="s">
        <v>302</v>
      </c>
      <c r="C37" s="500"/>
      <c r="D37" s="364" t="s">
        <v>2420</v>
      </c>
      <c r="E37" s="516"/>
      <c r="F37" s="516"/>
      <c r="G37" s="516"/>
      <c r="H37" s="364" t="s">
        <v>2424</v>
      </c>
      <c r="I37" s="364"/>
      <c r="J37" s="364">
        <v>770000</v>
      </c>
      <c r="K37" s="241">
        <v>1759000</v>
      </c>
      <c r="L37" s="518"/>
      <c r="M37" s="241">
        <v>417174</v>
      </c>
      <c r="N37" s="115">
        <f t="shared" si="0"/>
        <v>23.716543490619671</v>
      </c>
      <c r="O37" s="115">
        <v>50</v>
      </c>
      <c r="P37" s="115"/>
      <c r="Q37" s="519" t="s">
        <v>20</v>
      </c>
      <c r="R37" s="364" t="s">
        <v>2425</v>
      </c>
      <c r="S37" s="364">
        <v>9</v>
      </c>
      <c r="T37" s="519" t="s">
        <v>2426</v>
      </c>
      <c r="U37" s="241" t="e">
        <f t="shared" si="1"/>
        <v>#VALUE!</v>
      </c>
    </row>
    <row r="38" spans="1:21" s="540" customFormat="1">
      <c r="A38" s="517" t="s">
        <v>2286</v>
      </c>
      <c r="B38" s="517" t="s">
        <v>302</v>
      </c>
      <c r="C38" s="500"/>
      <c r="D38" s="364" t="s">
        <v>2420</v>
      </c>
      <c r="E38" s="516"/>
      <c r="F38" s="516"/>
      <c r="G38" s="516"/>
      <c r="H38" s="364" t="s">
        <v>2427</v>
      </c>
      <c r="I38" s="364"/>
      <c r="J38" s="364">
        <v>474000</v>
      </c>
      <c r="K38" s="241">
        <v>1525200</v>
      </c>
      <c r="L38" s="518"/>
      <c r="M38" s="241">
        <v>1417812</v>
      </c>
      <c r="N38" s="115">
        <f t="shared" si="0"/>
        <v>92.959087332808807</v>
      </c>
      <c r="O38" s="115">
        <v>100</v>
      </c>
      <c r="P38" s="115"/>
      <c r="Q38" s="519" t="s">
        <v>13</v>
      </c>
      <c r="R38" s="364" t="s">
        <v>2425</v>
      </c>
      <c r="S38" s="520">
        <v>10</v>
      </c>
      <c r="T38" s="519" t="s">
        <v>2423</v>
      </c>
      <c r="U38" s="241" t="e">
        <f t="shared" si="1"/>
        <v>#VALUE!</v>
      </c>
    </row>
    <row r="39" spans="1:21" s="540" customFormat="1">
      <c r="A39" s="517" t="s">
        <v>2286</v>
      </c>
      <c r="B39" s="517" t="s">
        <v>306</v>
      </c>
      <c r="C39" s="500" t="s">
        <v>319</v>
      </c>
      <c r="D39" s="500" t="s">
        <v>2393</v>
      </c>
      <c r="E39" s="500"/>
      <c r="F39" s="500"/>
      <c r="G39" s="500" t="s">
        <v>2428</v>
      </c>
      <c r="H39" s="500" t="s">
        <v>2429</v>
      </c>
      <c r="I39" s="500"/>
      <c r="J39" s="500">
        <v>1250000</v>
      </c>
      <c r="K39" s="518">
        <v>2450000</v>
      </c>
      <c r="L39" s="518">
        <v>2294676</v>
      </c>
      <c r="M39" s="518">
        <v>2183628</v>
      </c>
      <c r="N39" s="522"/>
      <c r="O39" s="523">
        <v>1</v>
      </c>
      <c r="P39" s="523"/>
      <c r="Q39" s="500" t="s">
        <v>2430</v>
      </c>
      <c r="R39" s="516"/>
      <c r="S39" s="516"/>
      <c r="T39" s="516"/>
      <c r="U39" s="518">
        <f t="shared" si="1"/>
        <v>0</v>
      </c>
    </row>
    <row r="40" spans="1:21" s="540" customFormat="1">
      <c r="A40" s="517" t="s">
        <v>2286</v>
      </c>
      <c r="B40" s="517" t="s">
        <v>306</v>
      </c>
      <c r="C40" s="500" t="s">
        <v>319</v>
      </c>
      <c r="D40" s="500" t="s">
        <v>2393</v>
      </c>
      <c r="E40" s="500"/>
      <c r="F40" s="500"/>
      <c r="G40" s="500" t="s">
        <v>2431</v>
      </c>
      <c r="H40" s="500" t="s">
        <v>2432</v>
      </c>
      <c r="I40" s="500"/>
      <c r="J40" s="500">
        <v>2500000</v>
      </c>
      <c r="K40" s="518">
        <f>J40</f>
        <v>2500000</v>
      </c>
      <c r="L40" s="518">
        <v>2076273</v>
      </c>
      <c r="M40" s="518">
        <v>1819116</v>
      </c>
      <c r="N40" s="522"/>
      <c r="O40" s="523">
        <v>0.9</v>
      </c>
      <c r="P40" s="523"/>
      <c r="Q40" s="500" t="s">
        <v>2430</v>
      </c>
      <c r="R40" s="516"/>
      <c r="S40" s="516"/>
      <c r="T40" s="516"/>
      <c r="U40" s="518"/>
    </row>
    <row r="41" spans="1:21" s="540" customFormat="1">
      <c r="A41" s="512" t="s">
        <v>2286</v>
      </c>
      <c r="B41" s="517" t="s">
        <v>306</v>
      </c>
      <c r="C41" s="500" t="s">
        <v>319</v>
      </c>
      <c r="D41" s="500" t="s">
        <v>2393</v>
      </c>
      <c r="E41" s="500"/>
      <c r="F41" s="500"/>
      <c r="G41" s="500" t="s">
        <v>2433</v>
      </c>
      <c r="H41" s="500" t="s">
        <v>2434</v>
      </c>
      <c r="I41" s="500"/>
      <c r="J41" s="500">
        <v>10000000</v>
      </c>
      <c r="K41" s="518">
        <v>13704000</v>
      </c>
      <c r="L41" s="518">
        <v>13565515</v>
      </c>
      <c r="M41" s="518">
        <v>13328981</v>
      </c>
      <c r="N41" s="522"/>
      <c r="O41" s="523">
        <v>0.99</v>
      </c>
      <c r="P41" s="523"/>
      <c r="Q41" s="500" t="s">
        <v>2430</v>
      </c>
      <c r="R41" s="516"/>
      <c r="S41" s="516"/>
      <c r="T41" s="516"/>
      <c r="U41" s="518"/>
    </row>
    <row r="42" spans="1:21" s="540" customFormat="1">
      <c r="A42" s="512" t="s">
        <v>2286</v>
      </c>
      <c r="B42" s="517" t="s">
        <v>306</v>
      </c>
      <c r="C42" s="500" t="s">
        <v>319</v>
      </c>
      <c r="D42" s="500" t="s">
        <v>369</v>
      </c>
      <c r="E42" s="500"/>
      <c r="F42" s="500"/>
      <c r="G42" s="500" t="s">
        <v>2435</v>
      </c>
      <c r="H42" s="516"/>
      <c r="I42" s="516"/>
      <c r="J42" s="500">
        <v>400000</v>
      </c>
      <c r="K42" s="518">
        <v>470200</v>
      </c>
      <c r="L42" s="518">
        <v>470083</v>
      </c>
      <c r="M42" s="518">
        <v>469836</v>
      </c>
      <c r="N42" s="522"/>
      <c r="O42" s="523">
        <v>1</v>
      </c>
      <c r="P42" s="523"/>
      <c r="Q42" s="516" t="s">
        <v>2436</v>
      </c>
      <c r="R42" s="516"/>
      <c r="S42" s="516"/>
      <c r="T42" s="516"/>
      <c r="U42" s="518"/>
    </row>
    <row r="43" spans="1:21" s="540" customFormat="1">
      <c r="A43" s="512" t="s">
        <v>2286</v>
      </c>
      <c r="B43" s="517" t="s">
        <v>306</v>
      </c>
      <c r="C43" s="500" t="s">
        <v>319</v>
      </c>
      <c r="D43" s="500" t="s">
        <v>2437</v>
      </c>
      <c r="E43" s="500"/>
      <c r="F43" s="500"/>
      <c r="G43" s="500" t="s">
        <v>2438</v>
      </c>
      <c r="H43" s="500" t="s">
        <v>2439</v>
      </c>
      <c r="I43" s="500"/>
      <c r="J43" s="500">
        <v>973000</v>
      </c>
      <c r="K43" s="518">
        <v>1823000</v>
      </c>
      <c r="L43" s="518">
        <v>1681332</v>
      </c>
      <c r="M43" s="518">
        <v>1114743</v>
      </c>
      <c r="N43" s="522"/>
      <c r="O43" s="523">
        <v>0.88</v>
      </c>
      <c r="P43" s="523"/>
      <c r="Q43" s="500" t="s">
        <v>2440</v>
      </c>
      <c r="R43" s="516"/>
      <c r="S43" s="516"/>
      <c r="T43" s="516"/>
      <c r="U43" s="518"/>
    </row>
    <row r="44" spans="1:21" s="540" customFormat="1">
      <c r="A44" s="512" t="s">
        <v>2286</v>
      </c>
      <c r="B44" s="517" t="s">
        <v>300</v>
      </c>
      <c r="C44" s="500" t="s">
        <v>319</v>
      </c>
      <c r="D44" s="406" t="s">
        <v>2441</v>
      </c>
      <c r="E44" s="524"/>
      <c r="F44" s="524"/>
      <c r="G44" s="406" t="s">
        <v>2442</v>
      </c>
      <c r="H44" s="406" t="s">
        <v>2443</v>
      </c>
      <c r="I44" s="406"/>
      <c r="J44" s="502">
        <v>196654</v>
      </c>
      <c r="K44" s="525">
        <v>2727853</v>
      </c>
      <c r="L44" s="525">
        <v>2649815.3555899998</v>
      </c>
      <c r="M44" s="525">
        <v>2432897.1112299999</v>
      </c>
      <c r="N44" s="526"/>
      <c r="O44" s="527">
        <v>95</v>
      </c>
      <c r="P44" s="527"/>
      <c r="Q44" s="528" t="s">
        <v>2444</v>
      </c>
      <c r="R44" s="529"/>
      <c r="S44" s="516"/>
      <c r="T44" s="516"/>
      <c r="U44" s="525">
        <v>373836.72836000007</v>
      </c>
    </row>
    <row r="45" spans="1:21" s="540" customFormat="1">
      <c r="A45" s="512" t="s">
        <v>2286</v>
      </c>
      <c r="B45" s="517" t="s">
        <v>300</v>
      </c>
      <c r="C45" s="500" t="s">
        <v>319</v>
      </c>
      <c r="D45" s="406" t="s">
        <v>2445</v>
      </c>
      <c r="E45" s="524"/>
      <c r="F45" s="524"/>
      <c r="G45" s="406" t="s">
        <v>2446</v>
      </c>
      <c r="H45" s="406" t="s">
        <v>2447</v>
      </c>
      <c r="I45" s="406"/>
      <c r="J45" s="502">
        <v>38800</v>
      </c>
      <c r="K45" s="525">
        <v>2354700</v>
      </c>
      <c r="L45" s="525">
        <v>2333195.7896500002</v>
      </c>
      <c r="M45" s="525">
        <v>1802547.4883899998</v>
      </c>
      <c r="N45" s="526"/>
      <c r="O45" s="523">
        <v>0.99</v>
      </c>
      <c r="P45" s="523"/>
      <c r="Q45" s="528"/>
      <c r="R45" s="529"/>
      <c r="S45" s="524"/>
      <c r="T45" s="524"/>
      <c r="U45" s="525"/>
    </row>
    <row r="46" spans="1:21" s="540" customFormat="1">
      <c r="A46" s="512" t="s">
        <v>2286</v>
      </c>
      <c r="B46" s="517" t="s">
        <v>300</v>
      </c>
      <c r="C46" s="500" t="s">
        <v>319</v>
      </c>
      <c r="D46" s="406" t="s">
        <v>2437</v>
      </c>
      <c r="E46" s="524"/>
      <c r="F46" s="524"/>
      <c r="G46" s="406" t="s">
        <v>2448</v>
      </c>
      <c r="H46" s="406" t="s">
        <v>2449</v>
      </c>
      <c r="I46" s="406"/>
      <c r="J46" s="502">
        <v>973000</v>
      </c>
      <c r="K46" s="525">
        <v>1437000</v>
      </c>
      <c r="L46" s="525">
        <v>1133694.39983</v>
      </c>
      <c r="M46" s="525">
        <v>951546.89040000003</v>
      </c>
      <c r="N46" s="526"/>
      <c r="O46" s="527">
        <v>95</v>
      </c>
      <c r="P46" s="527"/>
      <c r="Q46" s="528"/>
      <c r="R46" s="529"/>
      <c r="S46" s="524"/>
      <c r="T46" s="524"/>
      <c r="U46" s="525">
        <v>114.4830222528434</v>
      </c>
    </row>
    <row r="47" spans="1:21" s="540" customFormat="1">
      <c r="A47" s="512" t="s">
        <v>2286</v>
      </c>
      <c r="B47" s="517" t="s">
        <v>300</v>
      </c>
      <c r="C47" s="500" t="s">
        <v>319</v>
      </c>
      <c r="D47" s="406" t="s">
        <v>2450</v>
      </c>
      <c r="E47" s="524"/>
      <c r="F47" s="524"/>
      <c r="G47" s="406" t="s">
        <v>2451</v>
      </c>
      <c r="H47" s="406" t="s">
        <v>2452</v>
      </c>
      <c r="I47" s="406"/>
      <c r="J47" s="502">
        <v>900000</v>
      </c>
      <c r="K47" s="525">
        <v>1916700</v>
      </c>
      <c r="L47" s="525">
        <v>1704707.09506</v>
      </c>
      <c r="M47" s="525">
        <v>1161733.83516</v>
      </c>
      <c r="N47" s="526"/>
      <c r="O47" s="527">
        <v>90</v>
      </c>
      <c r="P47" s="527"/>
      <c r="Q47" s="501">
        <v>1</v>
      </c>
      <c r="R47" s="529"/>
      <c r="S47" s="524"/>
      <c r="T47" s="524"/>
      <c r="U47" s="525">
        <v>832565.15257000003</v>
      </c>
    </row>
    <row r="48" spans="1:21" s="540" customFormat="1">
      <c r="A48" s="512" t="s">
        <v>2286</v>
      </c>
      <c r="B48" s="517" t="s">
        <v>300</v>
      </c>
      <c r="C48" s="500" t="s">
        <v>319</v>
      </c>
      <c r="D48" s="406" t="s">
        <v>2450</v>
      </c>
      <c r="E48" s="524"/>
      <c r="F48" s="524"/>
      <c r="G48" s="406" t="s">
        <v>2453</v>
      </c>
      <c r="H48" s="406" t="s">
        <v>2454</v>
      </c>
      <c r="I48" s="406"/>
      <c r="J48" s="502">
        <v>1000000</v>
      </c>
      <c r="K48" s="525">
        <v>2502000</v>
      </c>
      <c r="L48" s="525">
        <v>2456514.5337899998</v>
      </c>
      <c r="M48" s="525">
        <v>2380647.0141499997</v>
      </c>
      <c r="N48" s="526"/>
      <c r="O48" s="527">
        <v>95</v>
      </c>
      <c r="P48" s="527"/>
      <c r="Q48" s="530"/>
      <c r="R48" s="529"/>
      <c r="S48" s="524"/>
      <c r="T48" s="524"/>
      <c r="U48" s="525"/>
    </row>
    <row r="49" spans="1:21" s="540" customFormat="1">
      <c r="A49" s="512" t="s">
        <v>2286</v>
      </c>
      <c r="B49" s="517" t="s">
        <v>300</v>
      </c>
      <c r="C49" s="500" t="s">
        <v>319</v>
      </c>
      <c r="D49" s="406" t="s">
        <v>2450</v>
      </c>
      <c r="E49" s="524"/>
      <c r="F49" s="524"/>
      <c r="G49" s="406" t="s">
        <v>2455</v>
      </c>
      <c r="H49" s="406" t="s">
        <v>2456</v>
      </c>
      <c r="I49" s="406"/>
      <c r="J49" s="502">
        <v>672000</v>
      </c>
      <c r="K49" s="525">
        <v>1019400</v>
      </c>
      <c r="L49" s="525">
        <v>993395.81232000003</v>
      </c>
      <c r="M49" s="525">
        <v>547169.94929999998</v>
      </c>
      <c r="N49" s="526"/>
      <c r="O49" s="527">
        <v>85</v>
      </c>
      <c r="P49" s="527"/>
      <c r="Q49" s="501">
        <v>1</v>
      </c>
      <c r="R49" s="529"/>
      <c r="S49" s="524"/>
      <c r="T49" s="524"/>
      <c r="U49" s="525">
        <v>573910.98401999997</v>
      </c>
    </row>
    <row r="50" spans="1:21" s="540" customFormat="1">
      <c r="A50" s="512" t="s">
        <v>2286</v>
      </c>
      <c r="B50" s="517" t="s">
        <v>300</v>
      </c>
      <c r="C50" s="500" t="s">
        <v>319</v>
      </c>
      <c r="D50" s="406" t="s">
        <v>2457</v>
      </c>
      <c r="E50" s="524"/>
      <c r="F50" s="524"/>
      <c r="G50" s="406" t="s">
        <v>2458</v>
      </c>
      <c r="H50" s="406" t="s">
        <v>2459</v>
      </c>
      <c r="I50" s="406"/>
      <c r="J50" s="502">
        <v>1000000</v>
      </c>
      <c r="K50" s="525">
        <v>1000000</v>
      </c>
      <c r="L50" s="525">
        <v>913764.62757999997</v>
      </c>
      <c r="M50" s="525">
        <v>714307.89893000002</v>
      </c>
      <c r="N50" s="526"/>
      <c r="O50" s="527">
        <v>99</v>
      </c>
      <c r="P50" s="527"/>
      <c r="Q50" s="531"/>
      <c r="R50" s="529"/>
      <c r="S50" s="524"/>
      <c r="T50" s="524"/>
      <c r="U50" s="525">
        <v>91.376462758000002</v>
      </c>
    </row>
    <row r="51" spans="1:21" s="540" customFormat="1">
      <c r="A51" s="512" t="s">
        <v>2286</v>
      </c>
      <c r="B51" s="517" t="s">
        <v>300</v>
      </c>
      <c r="C51" s="500" t="s">
        <v>319</v>
      </c>
      <c r="D51" s="406" t="s">
        <v>2457</v>
      </c>
      <c r="E51" s="524"/>
      <c r="F51" s="524"/>
      <c r="G51" s="406" t="s">
        <v>2460</v>
      </c>
      <c r="H51" s="406" t="s">
        <v>2461</v>
      </c>
      <c r="I51" s="406"/>
      <c r="J51" s="502">
        <v>1500000</v>
      </c>
      <c r="K51" s="525">
        <v>1500000</v>
      </c>
      <c r="L51" s="525">
        <v>891114.49126000004</v>
      </c>
      <c r="M51" s="525">
        <v>473319.82117000001</v>
      </c>
      <c r="N51" s="526"/>
      <c r="O51" s="527">
        <v>70</v>
      </c>
      <c r="P51" s="527"/>
      <c r="Q51" s="114"/>
      <c r="R51" s="529"/>
      <c r="S51" s="524"/>
      <c r="T51" s="524"/>
      <c r="U51" s="525">
        <v>77.695891601333329</v>
      </c>
    </row>
    <row r="52" spans="1:21" s="540" customFormat="1">
      <c r="A52" s="512" t="s">
        <v>2286</v>
      </c>
      <c r="B52" s="517" t="s">
        <v>300</v>
      </c>
      <c r="C52" s="500" t="s">
        <v>319</v>
      </c>
      <c r="D52" s="406" t="s">
        <v>2462</v>
      </c>
      <c r="E52" s="524"/>
      <c r="F52" s="524"/>
      <c r="G52" s="406" t="s">
        <v>2463</v>
      </c>
      <c r="H52" s="406" t="s">
        <v>2464</v>
      </c>
      <c r="I52" s="406"/>
      <c r="J52" s="502">
        <v>2000000</v>
      </c>
      <c r="K52" s="525">
        <v>2000000</v>
      </c>
      <c r="L52" s="525">
        <v>1982123.3700300001</v>
      </c>
      <c r="M52" s="525">
        <v>1354022.4776899999</v>
      </c>
      <c r="N52" s="526"/>
      <c r="O52" s="527">
        <v>98</v>
      </c>
      <c r="P52" s="527"/>
      <c r="Q52" s="528" t="s">
        <v>2465</v>
      </c>
      <c r="R52" s="529"/>
      <c r="S52" s="524"/>
      <c r="T52" s="524"/>
      <c r="U52" s="525">
        <v>993383.44843000011</v>
      </c>
    </row>
    <row r="53" spans="1:21" s="540" customFormat="1">
      <c r="A53" s="512" t="s">
        <v>2286</v>
      </c>
      <c r="B53" s="517" t="s">
        <v>300</v>
      </c>
      <c r="C53" s="500" t="s">
        <v>319</v>
      </c>
      <c r="D53" s="406" t="s">
        <v>2462</v>
      </c>
      <c r="E53" s="524"/>
      <c r="F53" s="524"/>
      <c r="G53" s="406" t="s">
        <v>2466</v>
      </c>
      <c r="H53" s="406" t="s">
        <v>2467</v>
      </c>
      <c r="I53" s="406"/>
      <c r="J53" s="502">
        <v>2000000</v>
      </c>
      <c r="K53" s="525">
        <v>2500000</v>
      </c>
      <c r="L53" s="525">
        <v>1960121.95141</v>
      </c>
      <c r="M53" s="525">
        <v>603838.06296000001</v>
      </c>
      <c r="N53" s="526"/>
      <c r="O53" s="404">
        <v>0.6</v>
      </c>
      <c r="P53" s="404"/>
      <c r="Q53" s="528" t="s">
        <v>2468</v>
      </c>
      <c r="R53" s="529"/>
      <c r="S53" s="524"/>
      <c r="T53" s="524"/>
      <c r="U53" s="525">
        <v>1506665.1061800001</v>
      </c>
    </row>
    <row r="54" spans="1:21" s="540" customFormat="1">
      <c r="A54" s="512" t="s">
        <v>2286</v>
      </c>
      <c r="B54" s="517" t="s">
        <v>300</v>
      </c>
      <c r="C54" s="500" t="s">
        <v>319</v>
      </c>
      <c r="D54" s="406" t="s">
        <v>2469</v>
      </c>
      <c r="E54" s="524"/>
      <c r="F54" s="524"/>
      <c r="G54" s="406" t="s">
        <v>2470</v>
      </c>
      <c r="H54" s="406" t="s">
        <v>2471</v>
      </c>
      <c r="I54" s="406"/>
      <c r="J54" s="502">
        <v>600000</v>
      </c>
      <c r="K54" s="525">
        <v>600000</v>
      </c>
      <c r="L54" s="525">
        <v>10287.59669</v>
      </c>
      <c r="M54" s="525">
        <v>8455.3536899999999</v>
      </c>
      <c r="N54" s="526"/>
      <c r="O54" s="527"/>
      <c r="P54" s="527"/>
      <c r="Q54" s="531"/>
      <c r="R54" s="529"/>
      <c r="S54" s="524"/>
      <c r="T54" s="524"/>
      <c r="U54" s="525">
        <v>-8455.3536899999999</v>
      </c>
    </row>
    <row r="55" spans="1:21" s="540" customFormat="1">
      <c r="A55" s="512" t="s">
        <v>2286</v>
      </c>
      <c r="B55" s="517" t="s">
        <v>300</v>
      </c>
      <c r="C55" s="500" t="s">
        <v>319</v>
      </c>
      <c r="D55" s="406" t="s">
        <v>2472</v>
      </c>
      <c r="E55" s="524"/>
      <c r="F55" s="524"/>
      <c r="G55" s="406" t="s">
        <v>2473</v>
      </c>
      <c r="H55" s="406" t="s">
        <v>2474</v>
      </c>
      <c r="I55" s="406"/>
      <c r="J55" s="502">
        <v>600000</v>
      </c>
      <c r="K55" s="525">
        <v>1520000</v>
      </c>
      <c r="L55" s="525">
        <v>1414111.1751600001</v>
      </c>
      <c r="M55" s="525">
        <v>649614.33151000005</v>
      </c>
      <c r="N55" s="526"/>
      <c r="O55" s="404">
        <v>0.75</v>
      </c>
      <c r="P55" s="404"/>
      <c r="Q55" s="532"/>
      <c r="R55" s="529"/>
      <c r="S55" s="524"/>
      <c r="T55" s="524"/>
      <c r="U55" s="525">
        <v>949180.25069999998</v>
      </c>
    </row>
    <row r="56" spans="1:21" s="540" customFormat="1" ht="18" thickBot="1">
      <c r="A56" s="512" t="s">
        <v>2286</v>
      </c>
      <c r="B56" s="517" t="s">
        <v>300</v>
      </c>
      <c r="C56" s="500" t="s">
        <v>319</v>
      </c>
      <c r="D56" s="406" t="s">
        <v>2472</v>
      </c>
      <c r="E56" s="524"/>
      <c r="F56" s="524"/>
      <c r="G56" s="406" t="s">
        <v>2475</v>
      </c>
      <c r="H56" s="406" t="s">
        <v>2476</v>
      </c>
      <c r="I56" s="406"/>
      <c r="J56" s="502">
        <v>800000</v>
      </c>
      <c r="K56" s="525">
        <v>1200000</v>
      </c>
      <c r="L56" s="525">
        <v>1162649.3286299999</v>
      </c>
      <c r="M56" s="525">
        <v>1057618.42903</v>
      </c>
      <c r="N56" s="526"/>
      <c r="O56" s="404">
        <v>0.98</v>
      </c>
      <c r="P56" s="404"/>
      <c r="Q56" s="532"/>
      <c r="R56" s="529"/>
      <c r="S56" s="524"/>
      <c r="T56" s="524"/>
      <c r="U56" s="525">
        <v>142381.57097</v>
      </c>
    </row>
    <row r="57" spans="1:21" s="540" customFormat="1" ht="19.5" thickBot="1">
      <c r="A57" s="512" t="s">
        <v>2286</v>
      </c>
      <c r="B57" s="517" t="s">
        <v>296</v>
      </c>
      <c r="C57" s="533" t="s">
        <v>510</v>
      </c>
      <c r="D57" s="534" t="s">
        <v>358</v>
      </c>
      <c r="E57" s="534"/>
      <c r="F57" s="534"/>
      <c r="G57" s="406" t="s">
        <v>2477</v>
      </c>
      <c r="H57" s="535"/>
      <c r="I57" s="535"/>
      <c r="J57" s="536"/>
      <c r="K57" s="518">
        <v>2276742.852</v>
      </c>
      <c r="L57" s="518">
        <v>1592565.12</v>
      </c>
      <c r="M57" s="518">
        <v>0</v>
      </c>
      <c r="N57" s="537"/>
      <c r="O57" s="538" t="s">
        <v>2478</v>
      </c>
      <c r="P57" s="538"/>
      <c r="Q57" s="539" t="s">
        <v>2479</v>
      </c>
      <c r="U57" s="541"/>
    </row>
    <row r="58" spans="1:21" s="540" customFormat="1" ht="18" thickBot="1">
      <c r="A58" s="512" t="s">
        <v>2286</v>
      </c>
      <c r="B58" s="517" t="s">
        <v>296</v>
      </c>
      <c r="C58" s="533" t="s">
        <v>510</v>
      </c>
      <c r="D58" s="535" t="s">
        <v>1063</v>
      </c>
      <c r="E58" s="534"/>
      <c r="F58" s="534"/>
      <c r="G58" s="534" t="s">
        <v>2480</v>
      </c>
      <c r="H58" s="535"/>
      <c r="I58" s="535"/>
      <c r="J58" s="536"/>
      <c r="K58" s="518">
        <v>2481000</v>
      </c>
      <c r="L58" s="518">
        <v>1583111.1120499999</v>
      </c>
      <c r="M58" s="518">
        <v>238915.62823</v>
      </c>
      <c r="N58" s="537"/>
      <c r="O58" s="542"/>
      <c r="P58" s="542"/>
      <c r="U58" s="541"/>
    </row>
    <row r="59" spans="1:21" s="540" customFormat="1" ht="19.5" thickBot="1">
      <c r="A59" s="512" t="s">
        <v>2286</v>
      </c>
      <c r="B59" s="517" t="s">
        <v>296</v>
      </c>
      <c r="C59" s="533" t="s">
        <v>510</v>
      </c>
      <c r="D59" s="534" t="s">
        <v>397</v>
      </c>
      <c r="E59" s="534"/>
      <c r="F59" s="534"/>
      <c r="G59" s="534" t="s">
        <v>2481</v>
      </c>
      <c r="H59" s="535"/>
      <c r="I59" s="535"/>
      <c r="J59" s="536"/>
      <c r="K59" s="518">
        <v>2000000</v>
      </c>
      <c r="L59" s="518">
        <v>0</v>
      </c>
      <c r="M59" s="518">
        <v>0</v>
      </c>
      <c r="N59" s="537"/>
      <c r="O59" s="543">
        <v>0</v>
      </c>
      <c r="P59" s="544"/>
      <c r="U59" s="541"/>
    </row>
    <row r="60" spans="1:21" s="540" customFormat="1">
      <c r="A60" s="512" t="s">
        <v>2286</v>
      </c>
      <c r="B60" s="517" t="s">
        <v>296</v>
      </c>
      <c r="C60" s="545" t="s">
        <v>2285</v>
      </c>
      <c r="D60" s="313" t="s">
        <v>2482</v>
      </c>
      <c r="E60" s="499"/>
      <c r="F60" s="499"/>
      <c r="G60" s="499" t="s">
        <v>2483</v>
      </c>
      <c r="H60" s="514"/>
      <c r="I60" s="514"/>
      <c r="J60" s="500">
        <v>600000</v>
      </c>
      <c r="K60" s="208">
        <v>1100000</v>
      </c>
      <c r="L60" s="518"/>
      <c r="M60" s="208">
        <v>973995.75054000004</v>
      </c>
      <c r="N60" s="546"/>
      <c r="O60" s="523">
        <v>0.98</v>
      </c>
      <c r="P60" s="523"/>
      <c r="Q60" s="547"/>
      <c r="R60" s="524"/>
      <c r="S60" s="524"/>
      <c r="T60" s="313" t="s">
        <v>2484</v>
      </c>
      <c r="U60" s="518"/>
    </row>
    <row r="61" spans="1:21" s="540" customFormat="1">
      <c r="A61" s="512" t="s">
        <v>2286</v>
      </c>
      <c r="B61" s="517" t="s">
        <v>296</v>
      </c>
      <c r="C61" s="545" t="s">
        <v>2285</v>
      </c>
      <c r="D61" s="313" t="s">
        <v>2482</v>
      </c>
      <c r="E61" s="499"/>
      <c r="F61" s="499"/>
      <c r="G61" s="499" t="s">
        <v>2485</v>
      </c>
      <c r="H61" s="514"/>
      <c r="I61" s="514"/>
      <c r="J61" s="500">
        <v>500000</v>
      </c>
      <c r="K61" s="208">
        <v>1124200</v>
      </c>
      <c r="L61" s="518"/>
      <c r="M61" s="208">
        <v>750847.00805000006</v>
      </c>
      <c r="N61" s="546"/>
      <c r="O61" s="548">
        <v>0.75</v>
      </c>
      <c r="P61" s="548"/>
      <c r="Q61" s="312"/>
      <c r="R61" s="524"/>
      <c r="S61" s="524"/>
      <c r="T61" s="313" t="s">
        <v>2486</v>
      </c>
      <c r="U61" s="518"/>
    </row>
    <row r="62" spans="1:21" s="540" customFormat="1">
      <c r="A62" s="512" t="s">
        <v>2286</v>
      </c>
      <c r="B62" s="517" t="s">
        <v>296</v>
      </c>
      <c r="C62" s="545" t="s">
        <v>2285</v>
      </c>
      <c r="D62" s="112" t="s">
        <v>2487</v>
      </c>
      <c r="E62" s="499"/>
      <c r="F62" s="499"/>
      <c r="G62" s="499" t="s">
        <v>2488</v>
      </c>
      <c r="H62" s="514"/>
      <c r="I62" s="514"/>
      <c r="J62" s="500">
        <v>450000</v>
      </c>
      <c r="K62" s="208">
        <v>2408068</v>
      </c>
      <c r="L62" s="518"/>
      <c r="M62" s="208">
        <v>2388340.2190300003</v>
      </c>
      <c r="N62" s="546"/>
      <c r="O62" s="548">
        <v>1</v>
      </c>
      <c r="P62" s="548"/>
      <c r="Q62" s="312"/>
      <c r="R62" s="524"/>
      <c r="S62" s="524"/>
      <c r="T62" s="313" t="s">
        <v>2489</v>
      </c>
      <c r="U62" s="518"/>
    </row>
    <row r="63" spans="1:21" s="540" customFormat="1">
      <c r="A63" s="549" t="s">
        <v>2286</v>
      </c>
      <c r="B63" s="517" t="s">
        <v>296</v>
      </c>
      <c r="C63" s="545" t="s">
        <v>2285</v>
      </c>
      <c r="D63" s="112" t="s">
        <v>2487</v>
      </c>
      <c r="E63" s="499"/>
      <c r="F63" s="499"/>
      <c r="G63" s="499" t="s">
        <v>2490</v>
      </c>
      <c r="H63" s="514"/>
      <c r="I63" s="514"/>
      <c r="J63" s="500">
        <v>180000</v>
      </c>
      <c r="K63" s="208">
        <v>1315000</v>
      </c>
      <c r="L63" s="518"/>
      <c r="M63" s="208">
        <v>1222682.3444000001</v>
      </c>
      <c r="N63" s="546"/>
      <c r="O63" s="548">
        <v>0.96</v>
      </c>
      <c r="P63" s="548"/>
      <c r="Q63" s="312"/>
      <c r="R63" s="524"/>
      <c r="S63" s="524"/>
      <c r="T63" s="313" t="s">
        <v>2491</v>
      </c>
      <c r="U63" s="518"/>
    </row>
    <row r="64" spans="1:21" s="540" customFormat="1">
      <c r="A64" s="549" t="s">
        <v>2286</v>
      </c>
      <c r="B64" s="517" t="s">
        <v>296</v>
      </c>
      <c r="C64" s="545" t="s">
        <v>2285</v>
      </c>
      <c r="D64" s="112" t="s">
        <v>2487</v>
      </c>
      <c r="E64" s="499"/>
      <c r="F64" s="499"/>
      <c r="G64" s="499" t="s">
        <v>2492</v>
      </c>
      <c r="H64" s="514"/>
      <c r="I64" s="514"/>
      <c r="J64" s="500">
        <v>400000</v>
      </c>
      <c r="K64" s="208">
        <v>1300000</v>
      </c>
      <c r="L64" s="518"/>
      <c r="M64" s="208">
        <v>1183693.3957499999</v>
      </c>
      <c r="N64" s="546"/>
      <c r="O64" s="548">
        <v>0.9</v>
      </c>
      <c r="P64" s="548"/>
      <c r="Q64" s="312"/>
      <c r="R64" s="524"/>
      <c r="S64" s="524"/>
      <c r="T64" s="313" t="s">
        <v>2493</v>
      </c>
      <c r="U64" s="518"/>
    </row>
    <row r="65" spans="1:21" s="540" customFormat="1">
      <c r="A65" s="549" t="s">
        <v>2286</v>
      </c>
      <c r="B65" s="517" t="s">
        <v>296</v>
      </c>
      <c r="C65" s="545" t="s">
        <v>2285</v>
      </c>
      <c r="D65" s="112" t="s">
        <v>2487</v>
      </c>
      <c r="E65" s="499"/>
      <c r="F65" s="499"/>
      <c r="G65" s="499" t="s">
        <v>2494</v>
      </c>
      <c r="H65" s="514"/>
      <c r="I65" s="514"/>
      <c r="J65" s="500">
        <v>1500000</v>
      </c>
      <c r="K65" s="208">
        <v>1900000</v>
      </c>
      <c r="L65" s="518"/>
      <c r="M65" s="208">
        <v>1728020.83372</v>
      </c>
      <c r="N65" s="546"/>
      <c r="O65" s="548">
        <v>1</v>
      </c>
      <c r="P65" s="548"/>
      <c r="Q65" s="312"/>
      <c r="R65" s="524"/>
      <c r="S65" s="524"/>
      <c r="T65" s="313" t="s">
        <v>2495</v>
      </c>
      <c r="U65" s="518"/>
    </row>
    <row r="66" spans="1:21" s="540" customFormat="1">
      <c r="A66" s="549" t="s">
        <v>2286</v>
      </c>
      <c r="B66" s="517" t="s">
        <v>296</v>
      </c>
      <c r="C66" s="545" t="s">
        <v>2285</v>
      </c>
      <c r="D66" s="112" t="s">
        <v>2487</v>
      </c>
      <c r="E66" s="499"/>
      <c r="F66" s="499"/>
      <c r="G66" s="499" t="s">
        <v>2496</v>
      </c>
      <c r="H66" s="514"/>
      <c r="I66" s="514"/>
      <c r="J66" s="500">
        <v>1400000</v>
      </c>
      <c r="K66" s="208">
        <v>2750000</v>
      </c>
      <c r="L66" s="518"/>
      <c r="M66" s="208">
        <v>1092327.44881</v>
      </c>
      <c r="N66" s="546"/>
      <c r="O66" s="548">
        <v>0.5</v>
      </c>
      <c r="P66" s="548"/>
      <c r="Q66" s="312"/>
      <c r="R66" s="524"/>
      <c r="S66" s="524"/>
      <c r="T66" s="313" t="s">
        <v>2497</v>
      </c>
      <c r="U66" s="518"/>
    </row>
    <row r="67" spans="1:21" s="540" customFormat="1">
      <c r="A67" s="549" t="s">
        <v>2286</v>
      </c>
      <c r="B67" s="517" t="s">
        <v>296</v>
      </c>
      <c r="C67" s="545" t="s">
        <v>2285</v>
      </c>
      <c r="D67" s="112" t="s">
        <v>2487</v>
      </c>
      <c r="E67" s="499"/>
      <c r="F67" s="499"/>
      <c r="G67" s="499" t="s">
        <v>2498</v>
      </c>
      <c r="H67" s="514"/>
      <c r="I67" s="514"/>
      <c r="J67" s="500">
        <v>1000000</v>
      </c>
      <c r="K67" s="208">
        <v>1000000</v>
      </c>
      <c r="L67" s="518"/>
      <c r="M67" s="208">
        <v>783191.57597000001</v>
      </c>
      <c r="N67" s="546"/>
      <c r="O67" s="548">
        <v>0.8</v>
      </c>
      <c r="P67" s="548"/>
      <c r="Q67" s="312" t="s">
        <v>2499</v>
      </c>
      <c r="R67" s="524"/>
      <c r="S67" s="524"/>
      <c r="T67" s="313" t="s">
        <v>2500</v>
      </c>
      <c r="U67" s="518"/>
    </row>
    <row r="68" spans="1:21" s="540" customFormat="1">
      <c r="A68" s="549" t="s">
        <v>2286</v>
      </c>
      <c r="B68" s="517" t="s">
        <v>296</v>
      </c>
      <c r="C68" s="545" t="s">
        <v>2285</v>
      </c>
      <c r="D68" s="112" t="s">
        <v>2487</v>
      </c>
      <c r="E68" s="499"/>
      <c r="F68" s="499"/>
      <c r="G68" s="499" t="s">
        <v>2501</v>
      </c>
      <c r="H68" s="514"/>
      <c r="I68" s="514"/>
      <c r="J68" s="500">
        <v>1000000</v>
      </c>
      <c r="K68" s="208">
        <v>1000000</v>
      </c>
      <c r="L68" s="518"/>
      <c r="M68" s="208">
        <v>780812.71394000005</v>
      </c>
      <c r="N68" s="546"/>
      <c r="O68" s="548">
        <v>0.9</v>
      </c>
      <c r="P68" s="548"/>
      <c r="Q68" s="312" t="s">
        <v>2499</v>
      </c>
      <c r="R68" s="524"/>
      <c r="S68" s="524"/>
      <c r="T68" s="313" t="s">
        <v>2500</v>
      </c>
      <c r="U68" s="518"/>
    </row>
    <row r="69" spans="1:21" s="540" customFormat="1">
      <c r="A69" s="549" t="s">
        <v>2286</v>
      </c>
      <c r="B69" s="517" t="s">
        <v>296</v>
      </c>
      <c r="C69" s="545" t="s">
        <v>2285</v>
      </c>
      <c r="D69" s="112" t="s">
        <v>2487</v>
      </c>
      <c r="E69" s="499"/>
      <c r="F69" s="499"/>
      <c r="G69" s="499" t="s">
        <v>2502</v>
      </c>
      <c r="H69" s="514"/>
      <c r="I69" s="514"/>
      <c r="J69" s="500">
        <v>1500000</v>
      </c>
      <c r="K69" s="208">
        <v>1500000</v>
      </c>
      <c r="L69" s="518"/>
      <c r="M69" s="208">
        <v>1334245.1762899999</v>
      </c>
      <c r="N69" s="546"/>
      <c r="O69" s="548">
        <v>0.97</v>
      </c>
      <c r="P69" s="548"/>
      <c r="Q69" s="312" t="s">
        <v>2499</v>
      </c>
      <c r="R69" s="524"/>
      <c r="S69" s="524"/>
      <c r="T69" s="313" t="s">
        <v>2503</v>
      </c>
      <c r="U69" s="518"/>
    </row>
    <row r="70" spans="1:21" s="540" customFormat="1">
      <c r="A70" s="549" t="s">
        <v>2286</v>
      </c>
      <c r="B70" s="517" t="s">
        <v>296</v>
      </c>
      <c r="C70" s="545" t="s">
        <v>2285</v>
      </c>
      <c r="D70" s="112" t="s">
        <v>2487</v>
      </c>
      <c r="E70" s="499"/>
      <c r="F70" s="499"/>
      <c r="G70" s="499" t="s">
        <v>2504</v>
      </c>
      <c r="H70" s="514"/>
      <c r="I70" s="514"/>
      <c r="J70" s="500">
        <v>2000000</v>
      </c>
      <c r="K70" s="208">
        <v>2000000</v>
      </c>
      <c r="L70" s="518"/>
      <c r="M70" s="208">
        <v>1782050.3262199999</v>
      </c>
      <c r="N70" s="546"/>
      <c r="O70" s="548">
        <v>1</v>
      </c>
      <c r="P70" s="548"/>
      <c r="Q70" s="312" t="s">
        <v>2499</v>
      </c>
      <c r="R70" s="524"/>
      <c r="S70" s="524"/>
      <c r="T70" s="313" t="s">
        <v>2505</v>
      </c>
      <c r="U70" s="518"/>
    </row>
    <row r="71" spans="1:21" s="540" customFormat="1">
      <c r="A71" s="549" t="s">
        <v>2286</v>
      </c>
      <c r="B71" s="517" t="s">
        <v>296</v>
      </c>
      <c r="C71" s="545" t="s">
        <v>2285</v>
      </c>
      <c r="D71" s="112" t="s">
        <v>2506</v>
      </c>
      <c r="E71" s="499"/>
      <c r="F71" s="499"/>
      <c r="G71" s="499" t="s">
        <v>2507</v>
      </c>
      <c r="H71" s="514"/>
      <c r="I71" s="514"/>
      <c r="J71" s="500">
        <v>300000</v>
      </c>
      <c r="K71" s="208">
        <v>2489000</v>
      </c>
      <c r="L71" s="518"/>
      <c r="M71" s="208">
        <v>2349654</v>
      </c>
      <c r="N71" s="546"/>
      <c r="O71" s="548">
        <v>1</v>
      </c>
      <c r="P71" s="548"/>
      <c r="Q71" s="312"/>
      <c r="R71" s="524"/>
      <c r="S71" s="524"/>
      <c r="T71" s="313" t="s">
        <v>2503</v>
      </c>
      <c r="U71" s="518"/>
    </row>
    <row r="72" spans="1:21" s="540" customFormat="1">
      <c r="A72" s="549" t="s">
        <v>2286</v>
      </c>
      <c r="B72" s="517" t="s">
        <v>296</v>
      </c>
      <c r="C72" s="545" t="s">
        <v>2285</v>
      </c>
      <c r="D72" s="112" t="s">
        <v>2506</v>
      </c>
      <c r="E72" s="499"/>
      <c r="F72" s="499"/>
      <c r="G72" s="499" t="s">
        <v>2508</v>
      </c>
      <c r="H72" s="514"/>
      <c r="I72" s="514"/>
      <c r="J72" s="500">
        <v>500000</v>
      </c>
      <c r="K72" s="208">
        <v>3289000</v>
      </c>
      <c r="L72" s="518"/>
      <c r="M72" s="208">
        <v>2082320.1385299999</v>
      </c>
      <c r="N72" s="546"/>
      <c r="O72" s="548">
        <v>0.9</v>
      </c>
      <c r="P72" s="548"/>
      <c r="Q72" s="312"/>
      <c r="R72" s="524"/>
      <c r="S72" s="524"/>
      <c r="T72" s="313" t="s">
        <v>2509</v>
      </c>
      <c r="U72" s="518"/>
    </row>
    <row r="73" spans="1:21" s="540" customFormat="1">
      <c r="A73" s="549" t="s">
        <v>2286</v>
      </c>
      <c r="B73" s="517" t="s">
        <v>296</v>
      </c>
      <c r="C73" s="545" t="s">
        <v>2285</v>
      </c>
      <c r="D73" s="112" t="s">
        <v>2506</v>
      </c>
      <c r="E73" s="499"/>
      <c r="F73" s="499"/>
      <c r="G73" s="499" t="s">
        <v>2510</v>
      </c>
      <c r="H73" s="514"/>
      <c r="I73" s="514"/>
      <c r="J73" s="500">
        <v>376000</v>
      </c>
      <c r="K73" s="208">
        <v>1261000</v>
      </c>
      <c r="L73" s="518"/>
      <c r="M73" s="208">
        <v>757342.47857000004</v>
      </c>
      <c r="N73" s="546"/>
      <c r="O73" s="548">
        <v>0.7</v>
      </c>
      <c r="P73" s="548"/>
      <c r="Q73" s="312"/>
      <c r="R73" s="524"/>
      <c r="S73" s="524"/>
      <c r="T73" s="313" t="s">
        <v>2503</v>
      </c>
      <c r="U73" s="518"/>
    </row>
    <row r="74" spans="1:21" s="540" customFormat="1">
      <c r="A74" s="549" t="s">
        <v>2286</v>
      </c>
      <c r="B74" s="517" t="s">
        <v>296</v>
      </c>
      <c r="C74" s="545" t="s">
        <v>2285</v>
      </c>
      <c r="D74" s="112" t="s">
        <v>2506</v>
      </c>
      <c r="E74" s="499"/>
      <c r="F74" s="499"/>
      <c r="G74" s="499" t="s">
        <v>2511</v>
      </c>
      <c r="H74" s="514"/>
      <c r="I74" s="514"/>
      <c r="J74" s="500">
        <v>2000000</v>
      </c>
      <c r="K74" s="208">
        <v>2000000</v>
      </c>
      <c r="L74" s="518"/>
      <c r="M74" s="208">
        <v>39985.077499999999</v>
      </c>
      <c r="N74" s="546"/>
      <c r="O74" s="548" t="s">
        <v>2512</v>
      </c>
      <c r="P74" s="548"/>
      <c r="Q74" s="312" t="s">
        <v>2499</v>
      </c>
      <c r="R74" s="524"/>
      <c r="S74" s="524"/>
      <c r="T74" s="313" t="s">
        <v>2503</v>
      </c>
      <c r="U74" s="518"/>
    </row>
    <row r="75" spans="1:21" s="540" customFormat="1">
      <c r="A75" s="549" t="s">
        <v>2286</v>
      </c>
      <c r="B75" s="517" t="s">
        <v>296</v>
      </c>
      <c r="C75" s="545" t="s">
        <v>2285</v>
      </c>
      <c r="D75" s="112" t="s">
        <v>2513</v>
      </c>
      <c r="E75" s="499"/>
      <c r="F75" s="499"/>
      <c r="G75" s="499" t="s">
        <v>2514</v>
      </c>
      <c r="H75" s="514"/>
      <c r="I75" s="514"/>
      <c r="J75" s="500">
        <v>948000</v>
      </c>
      <c r="K75" s="208">
        <v>1934000</v>
      </c>
      <c r="L75" s="518"/>
      <c r="M75" s="208">
        <v>1454015.7386400001</v>
      </c>
      <c r="N75" s="546"/>
      <c r="O75" s="548">
        <v>1</v>
      </c>
      <c r="P75" s="548"/>
      <c r="Q75" s="312"/>
      <c r="R75" s="524"/>
      <c r="S75" s="524"/>
      <c r="T75" s="313" t="s">
        <v>2503</v>
      </c>
      <c r="U75" s="518"/>
    </row>
    <row r="76" spans="1:21" s="540" customFormat="1">
      <c r="A76" s="549" t="s">
        <v>2286</v>
      </c>
      <c r="B76" s="517" t="s">
        <v>296</v>
      </c>
      <c r="C76" s="545" t="s">
        <v>2285</v>
      </c>
      <c r="D76" s="112" t="s">
        <v>2515</v>
      </c>
      <c r="E76" s="499"/>
      <c r="F76" s="499"/>
      <c r="G76" s="499" t="s">
        <v>2516</v>
      </c>
      <c r="H76" s="514"/>
      <c r="I76" s="514"/>
      <c r="J76" s="500">
        <v>1540000</v>
      </c>
      <c r="K76" s="208">
        <v>2830000</v>
      </c>
      <c r="L76" s="518"/>
      <c r="M76" s="208">
        <v>2120057.23007</v>
      </c>
      <c r="N76" s="546"/>
      <c r="O76" s="548">
        <v>0.98</v>
      </c>
      <c r="P76" s="548"/>
      <c r="Q76" s="312"/>
      <c r="R76" s="524"/>
      <c r="S76" s="524"/>
      <c r="T76" s="313" t="s">
        <v>2503</v>
      </c>
      <c r="U76" s="518"/>
    </row>
    <row r="77" spans="1:21" s="540" customFormat="1">
      <c r="A77" s="549" t="s">
        <v>2286</v>
      </c>
      <c r="B77" s="517" t="s">
        <v>296</v>
      </c>
      <c r="C77" s="545" t="s">
        <v>2285</v>
      </c>
      <c r="D77" s="112" t="s">
        <v>2517</v>
      </c>
      <c r="E77" s="499"/>
      <c r="F77" s="499"/>
      <c r="G77" s="499" t="s">
        <v>2518</v>
      </c>
      <c r="H77" s="514"/>
      <c r="I77" s="514"/>
      <c r="J77" s="500">
        <v>474000</v>
      </c>
      <c r="K77" s="208">
        <v>1446000</v>
      </c>
      <c r="L77" s="518"/>
      <c r="M77" s="208">
        <v>4811.9384</v>
      </c>
      <c r="N77" s="546"/>
      <c r="O77" s="548">
        <v>0</v>
      </c>
      <c r="P77" s="548"/>
      <c r="Q77" s="312" t="s">
        <v>2519</v>
      </c>
      <c r="R77" s="524"/>
      <c r="S77" s="524"/>
      <c r="T77" s="313" t="s">
        <v>2503</v>
      </c>
      <c r="U77" s="518"/>
    </row>
    <row r="78" spans="1:21" s="540" customFormat="1">
      <c r="A78" s="549" t="s">
        <v>2286</v>
      </c>
      <c r="B78" s="517" t="s">
        <v>296</v>
      </c>
      <c r="C78" s="545" t="s">
        <v>2285</v>
      </c>
      <c r="D78" s="112" t="s">
        <v>2520</v>
      </c>
      <c r="E78" s="499"/>
      <c r="F78" s="499"/>
      <c r="G78" s="499" t="s">
        <v>2521</v>
      </c>
      <c r="H78" s="514"/>
      <c r="I78" s="514"/>
      <c r="J78" s="500">
        <v>610000</v>
      </c>
      <c r="K78" s="208">
        <v>2040000</v>
      </c>
      <c r="L78" s="518"/>
      <c r="M78" s="208">
        <v>873268.89612000005</v>
      </c>
      <c r="N78" s="546"/>
      <c r="O78" s="548">
        <v>0.78</v>
      </c>
      <c r="P78" s="548"/>
      <c r="Q78" s="312"/>
      <c r="R78" s="524"/>
      <c r="S78" s="524"/>
      <c r="T78" s="313" t="s">
        <v>2522</v>
      </c>
      <c r="U78" s="518"/>
    </row>
    <row r="79" spans="1:21" s="540" customFormat="1">
      <c r="A79" s="549" t="s">
        <v>2286</v>
      </c>
      <c r="B79" s="517" t="s">
        <v>296</v>
      </c>
      <c r="C79" s="545" t="s">
        <v>2285</v>
      </c>
      <c r="D79" s="112" t="s">
        <v>2520</v>
      </c>
      <c r="E79" s="499"/>
      <c r="F79" s="499"/>
      <c r="G79" s="499" t="s">
        <v>2523</v>
      </c>
      <c r="H79" s="514"/>
      <c r="I79" s="514"/>
      <c r="J79" s="500">
        <v>4000000</v>
      </c>
      <c r="K79" s="208">
        <v>8200000</v>
      </c>
      <c r="L79" s="518"/>
      <c r="M79" s="208">
        <v>17070.256699999998</v>
      </c>
      <c r="N79" s="546"/>
      <c r="O79" s="548">
        <v>0</v>
      </c>
      <c r="P79" s="548"/>
      <c r="Q79" s="312"/>
      <c r="R79" s="524"/>
      <c r="S79" s="524"/>
      <c r="T79" s="313" t="s">
        <v>2503</v>
      </c>
      <c r="U79" s="518"/>
    </row>
    <row r="80" spans="1:21" s="540" customFormat="1">
      <c r="A80" s="549" t="s">
        <v>2286</v>
      </c>
      <c r="B80" s="517" t="s">
        <v>296</v>
      </c>
      <c r="C80" s="545" t="s">
        <v>2285</v>
      </c>
      <c r="D80" s="365" t="s">
        <v>2450</v>
      </c>
      <c r="E80" s="499"/>
      <c r="F80" s="499"/>
      <c r="G80" s="499" t="s">
        <v>2524</v>
      </c>
      <c r="H80" s="514"/>
      <c r="I80" s="514"/>
      <c r="J80" s="500">
        <v>1200000</v>
      </c>
      <c r="K80" s="208">
        <v>1200000</v>
      </c>
      <c r="L80" s="518"/>
      <c r="M80" s="208">
        <v>19718.09</v>
      </c>
      <c r="N80" s="546"/>
      <c r="O80" s="548">
        <v>0.02</v>
      </c>
      <c r="P80" s="548"/>
      <c r="Q80" s="312" t="s">
        <v>2499</v>
      </c>
      <c r="R80" s="524"/>
      <c r="S80" s="524"/>
      <c r="T80" s="313" t="s">
        <v>2525</v>
      </c>
      <c r="U80" s="518"/>
    </row>
    <row r="81" spans="1:21" s="540" customFormat="1">
      <c r="A81" s="549" t="s">
        <v>2286</v>
      </c>
      <c r="B81" s="517" t="s">
        <v>296</v>
      </c>
      <c r="C81" s="545" t="s">
        <v>2285</v>
      </c>
      <c r="D81" s="365" t="s">
        <v>1063</v>
      </c>
      <c r="E81" s="499"/>
      <c r="F81" s="499"/>
      <c r="G81" s="499" t="s">
        <v>2526</v>
      </c>
      <c r="H81" s="514"/>
      <c r="I81" s="514"/>
      <c r="J81" s="500">
        <v>2700000</v>
      </c>
      <c r="K81" s="208">
        <v>2700000</v>
      </c>
      <c r="L81" s="518"/>
      <c r="M81" s="208">
        <v>1032465.73999</v>
      </c>
      <c r="N81" s="546"/>
      <c r="O81" s="548">
        <v>0.9</v>
      </c>
      <c r="P81" s="548"/>
      <c r="Q81" s="312"/>
      <c r="R81" s="524"/>
      <c r="S81" s="524"/>
      <c r="T81" s="313" t="s">
        <v>2527</v>
      </c>
      <c r="U81" s="518"/>
    </row>
    <row r="82" spans="1:21" s="540" customFormat="1">
      <c r="A82" s="549" t="s">
        <v>2286</v>
      </c>
      <c r="B82" s="517" t="s">
        <v>296</v>
      </c>
      <c r="C82" s="545" t="s">
        <v>2285</v>
      </c>
      <c r="D82" s="365" t="s">
        <v>1063</v>
      </c>
      <c r="E82" s="499"/>
      <c r="F82" s="499"/>
      <c r="G82" s="499" t="s">
        <v>2528</v>
      </c>
      <c r="H82" s="514"/>
      <c r="I82" s="514"/>
      <c r="J82" s="500">
        <v>1000000</v>
      </c>
      <c r="K82" s="208">
        <v>1000000</v>
      </c>
      <c r="L82" s="518"/>
      <c r="M82" s="208">
        <v>176073.98230999999</v>
      </c>
      <c r="N82" s="546"/>
      <c r="O82" s="548">
        <v>0</v>
      </c>
      <c r="P82" s="548"/>
      <c r="Q82" s="312"/>
      <c r="R82" s="524"/>
      <c r="S82" s="524"/>
      <c r="T82" s="313" t="s">
        <v>2525</v>
      </c>
      <c r="U82" s="518"/>
    </row>
    <row r="83" spans="1:21" s="540" customFormat="1">
      <c r="A83" s="512" t="s">
        <v>2286</v>
      </c>
      <c r="B83" s="517" t="s">
        <v>276</v>
      </c>
      <c r="C83" s="545"/>
      <c r="D83" s="514"/>
      <c r="E83" s="499"/>
      <c r="F83" s="499"/>
      <c r="G83" s="550" t="s">
        <v>2529</v>
      </c>
      <c r="H83" s="550" t="s">
        <v>2530</v>
      </c>
      <c r="I83" s="550"/>
      <c r="J83" s="551"/>
      <c r="K83" s="208">
        <v>4990300</v>
      </c>
      <c r="L83" s="208">
        <v>4476759.3845899999</v>
      </c>
      <c r="M83" s="552"/>
      <c r="N83" s="553"/>
      <c r="O83" s="563">
        <v>1</v>
      </c>
      <c r="P83" s="553"/>
      <c r="Q83" s="554"/>
      <c r="R83" s="555"/>
      <c r="S83" s="556"/>
      <c r="T83" s="557" t="s">
        <v>2531</v>
      </c>
      <c r="U83" s="558"/>
    </row>
    <row r="84" spans="1:21" s="540" customFormat="1">
      <c r="A84" s="512" t="s">
        <v>2286</v>
      </c>
      <c r="B84" s="517" t="s">
        <v>276</v>
      </c>
      <c r="C84" s="545"/>
      <c r="D84" s="514"/>
      <c r="E84" s="499"/>
      <c r="F84" s="499"/>
      <c r="G84" s="550" t="s">
        <v>2532</v>
      </c>
      <c r="H84" s="550" t="s">
        <v>2533</v>
      </c>
      <c r="I84" s="550"/>
      <c r="J84" s="551"/>
      <c r="K84" s="208">
        <v>1800000</v>
      </c>
      <c r="L84" s="208">
        <v>0</v>
      </c>
      <c r="M84" s="552"/>
      <c r="N84" s="553"/>
      <c r="O84" s="563">
        <v>0</v>
      </c>
      <c r="P84" s="553"/>
      <c r="Q84" s="554"/>
      <c r="R84" s="555"/>
      <c r="S84" s="556"/>
      <c r="T84" s="557" t="s">
        <v>2534</v>
      </c>
      <c r="U84" s="558"/>
    </row>
    <row r="85" spans="1:21" s="540" customFormat="1">
      <c r="A85" s="512" t="s">
        <v>2286</v>
      </c>
      <c r="B85" s="517" t="s">
        <v>276</v>
      </c>
      <c r="C85" s="545"/>
      <c r="D85" s="514"/>
      <c r="E85" s="499"/>
      <c r="F85" s="499"/>
      <c r="G85" s="550" t="s">
        <v>2535</v>
      </c>
      <c r="H85" s="550" t="s">
        <v>2536</v>
      </c>
      <c r="I85" s="550"/>
      <c r="J85" s="551"/>
      <c r="K85" s="208">
        <v>1033000</v>
      </c>
      <c r="L85" s="208">
        <v>1011847.5645</v>
      </c>
      <c r="M85" s="552"/>
      <c r="N85" s="553"/>
      <c r="O85" s="563">
        <v>1</v>
      </c>
      <c r="P85" s="553"/>
      <c r="Q85" s="554"/>
      <c r="R85" s="555"/>
      <c r="S85" s="556"/>
      <c r="T85" s="557" t="s">
        <v>2537</v>
      </c>
      <c r="U85" s="558"/>
    </row>
    <row r="86" spans="1:21" s="540" customFormat="1">
      <c r="A86" s="512" t="s">
        <v>2286</v>
      </c>
      <c r="B86" s="517" t="s">
        <v>276</v>
      </c>
      <c r="C86" s="545"/>
      <c r="D86" s="514"/>
      <c r="E86" s="499"/>
      <c r="F86" s="499"/>
      <c r="G86" s="550" t="s">
        <v>2538</v>
      </c>
      <c r="H86" s="550" t="s">
        <v>2539</v>
      </c>
      <c r="I86" s="550"/>
      <c r="J86" s="551"/>
      <c r="K86" s="208">
        <v>2277000</v>
      </c>
      <c r="L86" s="208">
        <v>2253103.6016899999</v>
      </c>
      <c r="M86" s="552"/>
      <c r="N86" s="553"/>
      <c r="O86" s="563">
        <v>0.99</v>
      </c>
      <c r="P86" s="553"/>
      <c r="Q86" s="554"/>
      <c r="R86" s="555"/>
      <c r="S86" s="556"/>
      <c r="T86" s="557" t="s">
        <v>2540</v>
      </c>
      <c r="U86" s="558"/>
    </row>
    <row r="87" spans="1:21" s="540" customFormat="1">
      <c r="A87" s="512" t="s">
        <v>2286</v>
      </c>
      <c r="B87" s="517" t="s">
        <v>276</v>
      </c>
      <c r="C87" s="545"/>
      <c r="D87" s="514"/>
      <c r="E87" s="499"/>
      <c r="F87" s="499"/>
      <c r="G87" s="550" t="s">
        <v>2541</v>
      </c>
      <c r="H87" s="550" t="s">
        <v>2542</v>
      </c>
      <c r="I87" s="550"/>
      <c r="J87" s="551"/>
      <c r="K87" s="208">
        <v>2173500</v>
      </c>
      <c r="L87" s="208">
        <v>2083570.31831</v>
      </c>
      <c r="M87" s="552"/>
      <c r="N87" s="553"/>
      <c r="O87" s="563">
        <v>0.99</v>
      </c>
      <c r="P87" s="553"/>
      <c r="Q87" s="554"/>
      <c r="R87" s="555"/>
      <c r="S87" s="556"/>
      <c r="T87" s="557" t="s">
        <v>2543</v>
      </c>
      <c r="U87" s="558"/>
    </row>
    <row r="88" spans="1:21" s="540" customFormat="1">
      <c r="A88" s="512" t="s">
        <v>2286</v>
      </c>
      <c r="B88" s="517" t="s">
        <v>276</v>
      </c>
      <c r="C88" s="545"/>
      <c r="D88" s="514"/>
      <c r="E88" s="499"/>
      <c r="F88" s="499"/>
      <c r="G88" s="550" t="s">
        <v>1316</v>
      </c>
      <c r="H88" s="550" t="s">
        <v>2544</v>
      </c>
      <c r="I88" s="550"/>
      <c r="J88" s="551"/>
      <c r="K88" s="208">
        <v>3146000</v>
      </c>
      <c r="L88" s="208">
        <v>3144413.0645400002</v>
      </c>
      <c r="M88" s="552"/>
      <c r="N88" s="553"/>
      <c r="O88" s="563">
        <v>1</v>
      </c>
      <c r="P88" s="553"/>
      <c r="Q88" s="554"/>
      <c r="R88" s="555"/>
      <c r="S88" s="556"/>
      <c r="T88" s="557" t="s">
        <v>2545</v>
      </c>
      <c r="U88" s="558"/>
    </row>
    <row r="89" spans="1:21" s="540" customFormat="1">
      <c r="A89" s="512" t="s">
        <v>2286</v>
      </c>
      <c r="B89" s="517" t="s">
        <v>276</v>
      </c>
      <c r="C89" s="545"/>
      <c r="D89" s="514"/>
      <c r="E89" s="499"/>
      <c r="F89" s="499"/>
      <c r="G89" s="550" t="s">
        <v>2546</v>
      </c>
      <c r="H89" s="550" t="s">
        <v>2547</v>
      </c>
      <c r="I89" s="550"/>
      <c r="J89" s="551"/>
      <c r="K89" s="208">
        <v>2590000</v>
      </c>
      <c r="L89" s="208">
        <v>2438150.5450300002</v>
      </c>
      <c r="M89" s="552"/>
      <c r="N89" s="553"/>
      <c r="O89" s="563">
        <v>1</v>
      </c>
      <c r="P89" s="553"/>
      <c r="Q89" s="554"/>
      <c r="R89" s="555"/>
      <c r="S89" s="556"/>
      <c r="T89" s="557" t="s">
        <v>2548</v>
      </c>
      <c r="U89" s="558"/>
    </row>
    <row r="90" spans="1:21" s="540" customFormat="1">
      <c r="A90" s="512" t="s">
        <v>2286</v>
      </c>
      <c r="B90" s="517" t="s">
        <v>276</v>
      </c>
      <c r="C90" s="545"/>
      <c r="D90" s="514"/>
      <c r="E90" s="499"/>
      <c r="F90" s="499"/>
      <c r="G90" s="550" t="s">
        <v>2549</v>
      </c>
      <c r="H90" s="550" t="s">
        <v>2550</v>
      </c>
      <c r="I90" s="550"/>
      <c r="J90" s="551"/>
      <c r="K90" s="208">
        <v>1000000</v>
      </c>
      <c r="L90" s="208">
        <v>992364.01607000001</v>
      </c>
      <c r="M90" s="552"/>
      <c r="N90" s="553"/>
      <c r="O90" s="563">
        <v>0.94</v>
      </c>
      <c r="P90" s="553"/>
      <c r="Q90" s="554"/>
      <c r="R90" s="555"/>
      <c r="S90" s="556"/>
      <c r="T90" s="557" t="s">
        <v>2551</v>
      </c>
      <c r="U90" s="558"/>
    </row>
    <row r="91" spans="1:21" s="540" customFormat="1">
      <c r="A91" s="512" t="s">
        <v>2286</v>
      </c>
      <c r="B91" s="517" t="s">
        <v>276</v>
      </c>
      <c r="C91" s="545"/>
      <c r="D91" s="514"/>
      <c r="E91" s="499"/>
      <c r="F91" s="499"/>
      <c r="G91" s="550" t="s">
        <v>2552</v>
      </c>
      <c r="H91" s="550" t="s">
        <v>2553</v>
      </c>
      <c r="I91" s="550"/>
      <c r="J91" s="551"/>
      <c r="K91" s="208">
        <v>1500000</v>
      </c>
      <c r="L91" s="208">
        <v>1488112.1122000001</v>
      </c>
      <c r="M91" s="552"/>
      <c r="N91" s="553"/>
      <c r="O91" s="563">
        <v>0.95</v>
      </c>
      <c r="P91" s="553"/>
      <c r="Q91" s="554"/>
      <c r="R91" s="555"/>
      <c r="S91" s="556"/>
      <c r="T91" s="557" t="s">
        <v>20</v>
      </c>
      <c r="U91" s="558"/>
    </row>
    <row r="92" spans="1:21" s="540" customFormat="1">
      <c r="A92" s="512" t="s">
        <v>2286</v>
      </c>
      <c r="B92" s="517" t="s">
        <v>276</v>
      </c>
      <c r="C92" s="545"/>
      <c r="D92" s="514"/>
      <c r="E92" s="499"/>
      <c r="F92" s="499"/>
      <c r="G92" s="550" t="s">
        <v>2554</v>
      </c>
      <c r="H92" s="550" t="s">
        <v>2555</v>
      </c>
      <c r="I92" s="550"/>
      <c r="J92" s="551"/>
      <c r="K92" s="208">
        <v>1500000</v>
      </c>
      <c r="L92" s="208">
        <v>1292520.0528299999</v>
      </c>
      <c r="M92" s="552"/>
      <c r="N92" s="553"/>
      <c r="O92" s="563">
        <v>0.99</v>
      </c>
      <c r="P92" s="553"/>
      <c r="Q92" s="554"/>
      <c r="R92" s="555"/>
      <c r="S92" s="556"/>
      <c r="T92" s="557" t="s">
        <v>20</v>
      </c>
      <c r="U92" s="558"/>
    </row>
    <row r="93" spans="1:21" s="540" customFormat="1">
      <c r="A93" s="512" t="s">
        <v>2286</v>
      </c>
      <c r="B93" s="517" t="s">
        <v>276</v>
      </c>
      <c r="C93" s="545"/>
      <c r="D93" s="514"/>
      <c r="E93" s="499"/>
      <c r="F93" s="499"/>
      <c r="G93" s="550" t="s">
        <v>2556</v>
      </c>
      <c r="H93" s="550" t="s">
        <v>2557</v>
      </c>
      <c r="I93" s="550"/>
      <c r="J93" s="551"/>
      <c r="K93" s="208">
        <v>2500000</v>
      </c>
      <c r="L93" s="208">
        <v>2453224.10562</v>
      </c>
      <c r="M93" s="552"/>
      <c r="N93" s="553"/>
      <c r="O93" s="563">
        <v>0.96</v>
      </c>
      <c r="P93" s="553"/>
      <c r="Q93" s="554"/>
      <c r="R93" s="555"/>
      <c r="S93" s="556"/>
      <c r="T93" s="557" t="s">
        <v>20</v>
      </c>
      <c r="U93" s="558"/>
    </row>
    <row r="94" spans="1:21" s="540" customFormat="1">
      <c r="A94" s="512" t="s">
        <v>2286</v>
      </c>
      <c r="B94" s="517" t="s">
        <v>276</v>
      </c>
      <c r="C94" s="545"/>
      <c r="D94" s="514"/>
      <c r="E94" s="499"/>
      <c r="F94" s="499"/>
      <c r="G94" s="550" t="s">
        <v>2558</v>
      </c>
      <c r="H94" s="550" t="s">
        <v>2559</v>
      </c>
      <c r="I94" s="550"/>
      <c r="J94" s="551"/>
      <c r="K94" s="208">
        <v>2300000</v>
      </c>
      <c r="L94" s="208">
        <v>2253529.6055199997</v>
      </c>
      <c r="M94" s="552"/>
      <c r="N94" s="553"/>
      <c r="O94" s="563">
        <v>0.99</v>
      </c>
      <c r="P94" s="553"/>
      <c r="Q94" s="554"/>
      <c r="R94" s="555"/>
      <c r="S94" s="556"/>
      <c r="T94" s="557" t="s">
        <v>20</v>
      </c>
      <c r="U94" s="558"/>
    </row>
    <row r="95" spans="1:21" s="540" customFormat="1">
      <c r="A95" s="512" t="s">
        <v>2286</v>
      </c>
      <c r="B95" s="517" t="s">
        <v>276</v>
      </c>
      <c r="C95" s="545"/>
      <c r="D95" s="514"/>
      <c r="E95" s="499"/>
      <c r="F95" s="499"/>
      <c r="G95" s="550" t="s">
        <v>2560</v>
      </c>
      <c r="H95" s="550" t="s">
        <v>2561</v>
      </c>
      <c r="I95" s="550"/>
      <c r="J95" s="551"/>
      <c r="K95" s="208">
        <v>2200000</v>
      </c>
      <c r="L95" s="208">
        <v>2172548.1244099997</v>
      </c>
      <c r="M95" s="552"/>
      <c r="N95" s="553"/>
      <c r="O95" s="563">
        <v>1</v>
      </c>
      <c r="P95" s="553"/>
      <c r="Q95" s="554"/>
      <c r="R95" s="555"/>
      <c r="S95" s="556"/>
      <c r="T95" s="557" t="s">
        <v>2562</v>
      </c>
      <c r="U95" s="558"/>
    </row>
    <row r="96" spans="1:21" s="540" customFormat="1">
      <c r="A96" s="512" t="s">
        <v>2286</v>
      </c>
      <c r="B96" s="517" t="s">
        <v>276</v>
      </c>
      <c r="C96" s="545"/>
      <c r="D96" s="514"/>
      <c r="E96" s="499"/>
      <c r="F96" s="499"/>
      <c r="G96" s="550" t="s">
        <v>2563</v>
      </c>
      <c r="H96" s="550" t="s">
        <v>2564</v>
      </c>
      <c r="I96" s="550"/>
      <c r="J96" s="551"/>
      <c r="K96" s="208">
        <v>2086589</v>
      </c>
      <c r="L96" s="208">
        <v>1825032.1356600001</v>
      </c>
      <c r="M96" s="552"/>
      <c r="N96" s="553"/>
      <c r="O96" s="563">
        <v>0.95</v>
      </c>
      <c r="P96" s="553"/>
      <c r="Q96" s="554"/>
      <c r="R96" s="555"/>
      <c r="S96" s="556"/>
      <c r="T96" s="557" t="s">
        <v>2565</v>
      </c>
      <c r="U96" s="558"/>
    </row>
    <row r="97" spans="1:21" s="540" customFormat="1">
      <c r="A97" s="512" t="s">
        <v>2286</v>
      </c>
      <c r="B97" s="517" t="s">
        <v>276</v>
      </c>
      <c r="C97" s="545"/>
      <c r="D97" s="514"/>
      <c r="E97" s="499"/>
      <c r="F97" s="499"/>
      <c r="G97" s="550" t="s">
        <v>2566</v>
      </c>
      <c r="H97" s="550" t="s">
        <v>2567</v>
      </c>
      <c r="I97" s="550"/>
      <c r="J97" s="551"/>
      <c r="K97" s="208">
        <v>1000000</v>
      </c>
      <c r="L97" s="208">
        <v>987515.72262999997</v>
      </c>
      <c r="M97" s="552"/>
      <c r="N97" s="553"/>
      <c r="O97" s="563">
        <v>0.85</v>
      </c>
      <c r="P97" s="553"/>
      <c r="Q97" s="554"/>
      <c r="R97" s="555"/>
      <c r="S97" s="556"/>
      <c r="T97" s="557" t="s">
        <v>1103</v>
      </c>
      <c r="U97" s="558"/>
    </row>
    <row r="98" spans="1:21" s="540" customFormat="1">
      <c r="A98" s="512" t="s">
        <v>2286</v>
      </c>
      <c r="B98" s="517" t="s">
        <v>276</v>
      </c>
      <c r="C98" s="545"/>
      <c r="D98" s="514"/>
      <c r="E98" s="499"/>
      <c r="F98" s="499"/>
      <c r="G98" s="550" t="s">
        <v>2568</v>
      </c>
      <c r="H98" s="550" t="s">
        <v>2569</v>
      </c>
      <c r="I98" s="550"/>
      <c r="J98" s="551"/>
      <c r="K98" s="208">
        <v>1745300</v>
      </c>
      <c r="L98" s="208">
        <v>1744367.02226</v>
      </c>
      <c r="M98" s="552"/>
      <c r="N98" s="553"/>
      <c r="O98" s="563">
        <v>1</v>
      </c>
      <c r="P98" s="553"/>
      <c r="Q98" s="554"/>
      <c r="R98" s="555"/>
      <c r="S98" s="556"/>
      <c r="T98" s="557" t="s">
        <v>2570</v>
      </c>
      <c r="U98" s="558"/>
    </row>
    <row r="99" spans="1:21" s="540" customFormat="1">
      <c r="A99" s="512" t="s">
        <v>2286</v>
      </c>
      <c r="B99" s="517" t="s">
        <v>276</v>
      </c>
      <c r="C99" s="545"/>
      <c r="D99" s="514"/>
      <c r="E99" s="499"/>
      <c r="F99" s="499"/>
      <c r="G99" s="550" t="s">
        <v>2571</v>
      </c>
      <c r="H99" s="550" t="s">
        <v>2572</v>
      </c>
      <c r="I99" s="550"/>
      <c r="J99" s="551"/>
      <c r="K99" s="208">
        <v>1330000</v>
      </c>
      <c r="L99" s="208">
        <v>1283623.7279700001</v>
      </c>
      <c r="M99" s="552"/>
      <c r="N99" s="553"/>
      <c r="O99" s="563">
        <v>1</v>
      </c>
      <c r="P99" s="553"/>
      <c r="Q99" s="554"/>
      <c r="R99" s="555"/>
      <c r="S99" s="556"/>
      <c r="T99" s="557" t="s">
        <v>2573</v>
      </c>
      <c r="U99" s="558"/>
    </row>
    <row r="100" spans="1:21" s="540" customFormat="1">
      <c r="A100" s="512" t="s">
        <v>2286</v>
      </c>
      <c r="B100" s="517" t="s">
        <v>276</v>
      </c>
      <c r="C100" s="545"/>
      <c r="D100" s="514"/>
      <c r="E100" s="499"/>
      <c r="F100" s="499"/>
      <c r="G100" s="550" t="s">
        <v>2574</v>
      </c>
      <c r="H100" s="550" t="s">
        <v>2575</v>
      </c>
      <c r="I100" s="550"/>
      <c r="J100" s="551"/>
      <c r="K100" s="208">
        <v>1400000</v>
      </c>
      <c r="L100" s="208">
        <v>1381353.47826</v>
      </c>
      <c r="M100" s="552"/>
      <c r="N100" s="553"/>
      <c r="O100" s="563">
        <v>1</v>
      </c>
      <c r="P100" s="553"/>
      <c r="Q100" s="554"/>
      <c r="R100" s="555"/>
      <c r="S100" s="556"/>
      <c r="T100" s="557" t="s">
        <v>2573</v>
      </c>
      <c r="U100" s="558"/>
    </row>
    <row r="101" spans="1:21" s="540" customFormat="1">
      <c r="A101" s="512" t="s">
        <v>2286</v>
      </c>
      <c r="B101" s="517" t="s">
        <v>276</v>
      </c>
      <c r="C101" s="545"/>
      <c r="D101" s="514"/>
      <c r="E101" s="499"/>
      <c r="F101" s="499"/>
      <c r="G101" s="550" t="s">
        <v>2576</v>
      </c>
      <c r="H101" s="550" t="s">
        <v>2577</v>
      </c>
      <c r="I101" s="550"/>
      <c r="J101" s="551"/>
      <c r="K101" s="208">
        <v>1566000</v>
      </c>
      <c r="L101" s="208">
        <v>1557124.19196</v>
      </c>
      <c r="M101" s="552"/>
      <c r="N101" s="553"/>
      <c r="O101" s="563">
        <v>1</v>
      </c>
      <c r="P101" s="553"/>
      <c r="Q101" s="554"/>
      <c r="R101" s="555"/>
      <c r="S101" s="556"/>
      <c r="T101" s="557" t="s">
        <v>2578</v>
      </c>
      <c r="U101" s="558"/>
    </row>
    <row r="102" spans="1:21" s="540" customFormat="1">
      <c r="A102" s="512" t="s">
        <v>2286</v>
      </c>
      <c r="B102" s="517" t="s">
        <v>276</v>
      </c>
      <c r="C102" s="545"/>
      <c r="D102" s="514"/>
      <c r="E102" s="499"/>
      <c r="F102" s="499"/>
      <c r="G102" s="550" t="s">
        <v>2579</v>
      </c>
      <c r="H102" s="550" t="s">
        <v>2533</v>
      </c>
      <c r="I102" s="550"/>
      <c r="J102" s="551"/>
      <c r="K102" s="208">
        <v>1500000</v>
      </c>
      <c r="L102" s="208">
        <v>0</v>
      </c>
      <c r="M102" s="552"/>
      <c r="N102" s="553"/>
      <c r="O102" s="563">
        <v>0</v>
      </c>
      <c r="P102" s="553"/>
      <c r="Q102" s="554"/>
      <c r="R102" s="555"/>
      <c r="S102" s="556"/>
      <c r="T102" s="557" t="s">
        <v>2580</v>
      </c>
      <c r="U102" s="558"/>
    </row>
    <row r="103" spans="1:21" s="540" customFormat="1">
      <c r="A103" s="512" t="s">
        <v>2286</v>
      </c>
      <c r="B103" s="517" t="s">
        <v>276</v>
      </c>
      <c r="C103" s="545"/>
      <c r="D103" s="514"/>
      <c r="E103" s="499"/>
      <c r="F103" s="499"/>
      <c r="G103" s="550" t="s">
        <v>2581</v>
      </c>
      <c r="H103" s="550" t="s">
        <v>2582</v>
      </c>
      <c r="I103" s="550"/>
      <c r="J103" s="551"/>
      <c r="K103" s="208">
        <v>1500000</v>
      </c>
      <c r="L103" s="208">
        <v>1431469.3974000001</v>
      </c>
      <c r="M103" s="552"/>
      <c r="N103" s="553"/>
      <c r="O103" s="563">
        <v>0.8</v>
      </c>
      <c r="P103" s="553"/>
      <c r="Q103" s="554"/>
      <c r="R103" s="555"/>
      <c r="S103" s="556"/>
      <c r="T103" s="557" t="s">
        <v>20</v>
      </c>
      <c r="U103" s="558"/>
    </row>
    <row r="104" spans="1:21" s="540" customFormat="1">
      <c r="A104" s="512" t="s">
        <v>2286</v>
      </c>
      <c r="B104" s="517" t="s">
        <v>276</v>
      </c>
      <c r="C104" s="545"/>
      <c r="D104" s="514"/>
      <c r="E104" s="499"/>
      <c r="F104" s="499"/>
      <c r="G104" s="550" t="s">
        <v>2583</v>
      </c>
      <c r="H104" s="550" t="s">
        <v>2584</v>
      </c>
      <c r="I104" s="550"/>
      <c r="J104" s="551"/>
      <c r="K104" s="208">
        <v>8400000</v>
      </c>
      <c r="L104" s="208">
        <v>7372013.6901599998</v>
      </c>
      <c r="M104" s="552"/>
      <c r="N104" s="553"/>
      <c r="O104" s="563">
        <v>0.95</v>
      </c>
      <c r="P104" s="553"/>
      <c r="Q104" s="554"/>
      <c r="R104" s="555"/>
      <c r="S104" s="556"/>
      <c r="T104" s="557" t="s">
        <v>2585</v>
      </c>
      <c r="U104" s="558"/>
    </row>
    <row r="105" spans="1:21" s="540" customFormat="1">
      <c r="A105" s="512" t="s">
        <v>2286</v>
      </c>
      <c r="B105" s="517" t="s">
        <v>276</v>
      </c>
      <c r="C105" s="545"/>
      <c r="D105" s="514"/>
      <c r="E105" s="499"/>
      <c r="F105" s="499"/>
      <c r="G105" s="550" t="s">
        <v>2586</v>
      </c>
      <c r="H105" s="550" t="s">
        <v>2587</v>
      </c>
      <c r="I105" s="550"/>
      <c r="J105" s="551"/>
      <c r="K105" s="208">
        <v>1810000</v>
      </c>
      <c r="L105" s="208">
        <v>1739813.8306</v>
      </c>
      <c r="M105" s="552"/>
      <c r="N105" s="553"/>
      <c r="O105" s="563">
        <v>1</v>
      </c>
      <c r="P105" s="553"/>
      <c r="Q105" s="554"/>
      <c r="R105" s="555"/>
      <c r="S105" s="556"/>
      <c r="T105" s="557" t="s">
        <v>2588</v>
      </c>
      <c r="U105" s="558"/>
    </row>
    <row r="106" spans="1:21" s="540" customFormat="1">
      <c r="A106" s="512" t="s">
        <v>2286</v>
      </c>
      <c r="B106" s="517" t="s">
        <v>276</v>
      </c>
      <c r="C106" s="545"/>
      <c r="D106" s="514"/>
      <c r="E106" s="499"/>
      <c r="F106" s="499"/>
      <c r="G106" s="550" t="s">
        <v>2589</v>
      </c>
      <c r="H106" s="550" t="s">
        <v>2590</v>
      </c>
      <c r="I106" s="550"/>
      <c r="J106" s="551"/>
      <c r="K106" s="208">
        <v>2340000</v>
      </c>
      <c r="L106" s="208">
        <v>2338476.6952600004</v>
      </c>
      <c r="M106" s="552"/>
      <c r="N106" s="553"/>
      <c r="O106" s="563">
        <v>1</v>
      </c>
      <c r="P106" s="553"/>
      <c r="Q106" s="554"/>
      <c r="R106" s="555"/>
      <c r="S106" s="556"/>
      <c r="T106" s="557" t="s">
        <v>2562</v>
      </c>
      <c r="U106" s="558"/>
    </row>
    <row r="107" spans="1:21" s="540" customFormat="1">
      <c r="A107" s="512" t="s">
        <v>2286</v>
      </c>
      <c r="B107" s="517" t="s">
        <v>276</v>
      </c>
      <c r="C107" s="545"/>
      <c r="D107" s="514"/>
      <c r="E107" s="499"/>
      <c r="F107" s="499"/>
      <c r="G107" s="550" t="s">
        <v>2591</v>
      </c>
      <c r="H107" s="550" t="s">
        <v>2592</v>
      </c>
      <c r="I107" s="550"/>
      <c r="J107" s="551"/>
      <c r="K107" s="208">
        <v>1190000</v>
      </c>
      <c r="L107" s="208">
        <v>1100458.4836500001</v>
      </c>
      <c r="M107" s="552"/>
      <c r="N107" s="553"/>
      <c r="O107" s="563">
        <v>0.01</v>
      </c>
      <c r="P107" s="553"/>
      <c r="Q107" s="554"/>
      <c r="R107" s="555"/>
      <c r="S107" s="556"/>
      <c r="T107" s="557" t="s">
        <v>20</v>
      </c>
      <c r="U107" s="558"/>
    </row>
    <row r="108" spans="1:21" s="540" customFormat="1">
      <c r="A108" s="512" t="s">
        <v>2286</v>
      </c>
      <c r="B108" s="517" t="s">
        <v>276</v>
      </c>
      <c r="C108" s="545"/>
      <c r="D108" s="514"/>
      <c r="E108" s="499"/>
      <c r="F108" s="499"/>
      <c r="G108" s="550" t="s">
        <v>2593</v>
      </c>
      <c r="H108" s="550" t="s">
        <v>2594</v>
      </c>
      <c r="I108" s="550"/>
      <c r="J108" s="551"/>
      <c r="K108" s="208">
        <v>2360000</v>
      </c>
      <c r="L108" s="208">
        <v>2281036.4750999999</v>
      </c>
      <c r="M108" s="552"/>
      <c r="N108" s="553"/>
      <c r="O108" s="563">
        <v>0.55000000000000004</v>
      </c>
      <c r="P108" s="553"/>
      <c r="Q108" s="554"/>
      <c r="R108" s="555"/>
      <c r="S108" s="556"/>
      <c r="T108" s="557" t="s">
        <v>2595</v>
      </c>
      <c r="U108" s="558"/>
    </row>
    <row r="109" spans="1:21" s="540" customFormat="1">
      <c r="A109" s="512" t="s">
        <v>2286</v>
      </c>
      <c r="B109" s="517" t="s">
        <v>276</v>
      </c>
      <c r="C109" s="545"/>
      <c r="D109" s="514"/>
      <c r="E109" s="499"/>
      <c r="F109" s="499"/>
      <c r="G109" s="550" t="s">
        <v>2596</v>
      </c>
      <c r="H109" s="550" t="s">
        <v>2597</v>
      </c>
      <c r="I109" s="550"/>
      <c r="J109" s="551"/>
      <c r="K109" s="208">
        <v>2574994</v>
      </c>
      <c r="L109" s="208">
        <v>2568456.49119</v>
      </c>
      <c r="M109" s="552"/>
      <c r="N109" s="553"/>
      <c r="O109" s="563">
        <v>0.5</v>
      </c>
      <c r="P109" s="553"/>
      <c r="Q109" s="554"/>
      <c r="R109" s="555"/>
      <c r="S109" s="556"/>
      <c r="T109" s="557" t="s">
        <v>2598</v>
      </c>
      <c r="U109" s="558"/>
    </row>
    <row r="110" spans="1:21" s="540" customFormat="1">
      <c r="A110" s="512" t="s">
        <v>2286</v>
      </c>
      <c r="B110" s="517" t="s">
        <v>276</v>
      </c>
      <c r="C110" s="545"/>
      <c r="D110" s="514"/>
      <c r="E110" s="499"/>
      <c r="F110" s="499"/>
      <c r="G110" s="550" t="s">
        <v>2599</v>
      </c>
      <c r="H110" s="550" t="s">
        <v>2600</v>
      </c>
      <c r="I110" s="550"/>
      <c r="J110" s="551"/>
      <c r="K110" s="208">
        <v>1000000</v>
      </c>
      <c r="L110" s="208">
        <v>995113.28980999999</v>
      </c>
      <c r="M110" s="552"/>
      <c r="N110" s="553"/>
      <c r="O110" s="563">
        <v>0.95</v>
      </c>
      <c r="P110" s="553"/>
      <c r="Q110" s="554"/>
      <c r="R110" s="555"/>
      <c r="S110" s="556"/>
      <c r="T110" s="557" t="s">
        <v>436</v>
      </c>
      <c r="U110" s="558"/>
    </row>
    <row r="111" spans="1:21" s="540" customFormat="1">
      <c r="A111" s="512" t="s">
        <v>2286</v>
      </c>
      <c r="B111" s="517" t="s">
        <v>276</v>
      </c>
      <c r="C111" s="545"/>
      <c r="D111" s="514"/>
      <c r="E111" s="499"/>
      <c r="F111" s="499"/>
      <c r="G111" s="550" t="s">
        <v>2601</v>
      </c>
      <c r="H111" s="550" t="s">
        <v>2602</v>
      </c>
      <c r="I111" s="550"/>
      <c r="J111" s="551"/>
      <c r="K111" s="208">
        <v>1710000</v>
      </c>
      <c r="L111" s="208">
        <v>1709715.8386900001</v>
      </c>
      <c r="M111" s="552"/>
      <c r="N111" s="553"/>
      <c r="O111" s="563">
        <v>1</v>
      </c>
      <c r="P111" s="553"/>
      <c r="Q111" s="554"/>
      <c r="R111" s="555"/>
      <c r="S111" s="556"/>
      <c r="T111" s="557" t="s">
        <v>67</v>
      </c>
      <c r="U111" s="558"/>
    </row>
    <row r="112" spans="1:21" s="540" customFormat="1">
      <c r="A112" s="512" t="s">
        <v>2286</v>
      </c>
      <c r="B112" s="517" t="s">
        <v>276</v>
      </c>
      <c r="C112" s="545"/>
      <c r="D112" s="514"/>
      <c r="E112" s="499"/>
      <c r="F112" s="499"/>
      <c r="G112" s="550" t="s">
        <v>2603</v>
      </c>
      <c r="H112" s="550" t="s">
        <v>2604</v>
      </c>
      <c r="I112" s="550"/>
      <c r="J112" s="551"/>
      <c r="K112" s="208">
        <v>2450000</v>
      </c>
      <c r="L112" s="208">
        <v>2091384.57124</v>
      </c>
      <c r="M112" s="552"/>
      <c r="N112" s="553"/>
      <c r="O112" s="563">
        <v>0.8</v>
      </c>
      <c r="P112" s="553"/>
      <c r="Q112" s="554"/>
      <c r="R112" s="555"/>
      <c r="S112" s="556"/>
      <c r="T112" s="557" t="s">
        <v>20</v>
      </c>
      <c r="U112" s="558"/>
    </row>
    <row r="113" spans="2:16" s="540" customFormat="1">
      <c r="B113" s="533"/>
      <c r="C113" s="533"/>
      <c r="D113" s="535"/>
      <c r="E113" s="534"/>
      <c r="F113" s="534"/>
      <c r="G113" s="534"/>
      <c r="H113" s="535"/>
      <c r="I113" s="535"/>
      <c r="J113" s="536"/>
      <c r="K113" s="541"/>
      <c r="L113" s="541"/>
      <c r="M113" s="541"/>
      <c r="N113" s="537"/>
      <c r="O113" s="542"/>
      <c r="P113" s="542"/>
    </row>
    <row r="114" spans="2:16" s="540" customFormat="1">
      <c r="B114" s="533"/>
      <c r="C114" s="533"/>
      <c r="D114" s="535"/>
      <c r="E114" s="534"/>
      <c r="F114" s="534"/>
      <c r="G114" s="534"/>
      <c r="H114" s="535"/>
      <c r="I114" s="535"/>
      <c r="J114" s="536"/>
      <c r="K114" s="541"/>
      <c r="L114" s="541"/>
      <c r="M114" s="541"/>
      <c r="N114" s="537"/>
      <c r="O114" s="542"/>
      <c r="P114" s="542"/>
    </row>
    <row r="115" spans="2:16" s="540" customFormat="1">
      <c r="B115" s="533"/>
      <c r="C115" s="533"/>
      <c r="D115" s="535"/>
      <c r="E115" s="534"/>
      <c r="F115" s="534"/>
      <c r="G115" s="534"/>
      <c r="H115" s="535"/>
      <c r="I115" s="535"/>
      <c r="J115" s="536"/>
      <c r="K115" s="541"/>
      <c r="L115" s="541"/>
      <c r="M115" s="541"/>
      <c r="N115" s="537"/>
      <c r="O115" s="542"/>
      <c r="P115" s="542"/>
    </row>
    <row r="116" spans="2:16" s="540" customFormat="1">
      <c r="B116" s="533"/>
      <c r="C116" s="533"/>
      <c r="D116" s="535"/>
      <c r="E116" s="534"/>
      <c r="F116" s="534"/>
      <c r="G116" s="534"/>
      <c r="H116" s="535"/>
      <c r="I116" s="535"/>
      <c r="J116" s="536"/>
      <c r="K116" s="541"/>
      <c r="L116" s="541"/>
      <c r="M116" s="541"/>
      <c r="N116" s="537"/>
      <c r="O116" s="542"/>
      <c r="P116" s="542"/>
    </row>
    <row r="117" spans="2:16" s="540" customFormat="1">
      <c r="B117" s="533"/>
      <c r="C117" s="533"/>
      <c r="D117" s="535"/>
      <c r="E117" s="534"/>
      <c r="F117" s="534"/>
      <c r="G117" s="534"/>
      <c r="H117" s="535"/>
      <c r="I117" s="535"/>
      <c r="J117" s="536"/>
      <c r="K117" s="541"/>
      <c r="L117" s="541"/>
      <c r="M117" s="541"/>
      <c r="N117" s="537"/>
      <c r="O117" s="542"/>
      <c r="P117" s="542"/>
    </row>
    <row r="118" spans="2:16" s="540" customFormat="1">
      <c r="B118" s="533"/>
      <c r="C118" s="533"/>
      <c r="D118" s="535"/>
      <c r="E118" s="534"/>
      <c r="F118" s="534"/>
      <c r="G118" s="534"/>
      <c r="H118" s="535"/>
      <c r="I118" s="535"/>
      <c r="J118" s="536"/>
      <c r="K118" s="541"/>
      <c r="L118" s="541"/>
      <c r="M118" s="541"/>
      <c r="N118" s="537"/>
      <c r="O118" s="542"/>
      <c r="P118" s="542"/>
    </row>
    <row r="119" spans="2:16" s="540" customFormat="1">
      <c r="B119" s="533"/>
      <c r="C119" s="533"/>
      <c r="D119" s="535"/>
      <c r="E119" s="534"/>
      <c r="F119" s="534"/>
      <c r="G119" s="534"/>
      <c r="H119" s="535"/>
      <c r="I119" s="535"/>
      <c r="J119" s="536"/>
      <c r="K119" s="541"/>
      <c r="L119" s="541"/>
      <c r="M119" s="541"/>
      <c r="N119" s="537"/>
      <c r="O119" s="542"/>
      <c r="P119" s="542"/>
    </row>
    <row r="120" spans="2:16" s="540" customFormat="1">
      <c r="B120" s="533"/>
      <c r="C120" s="533"/>
      <c r="D120" s="535"/>
      <c r="E120" s="534"/>
      <c r="F120" s="534"/>
      <c r="G120" s="534"/>
      <c r="H120" s="535"/>
      <c r="I120" s="535"/>
      <c r="J120" s="536"/>
      <c r="K120" s="541"/>
      <c r="L120" s="541"/>
      <c r="M120" s="541"/>
      <c r="N120" s="537"/>
      <c r="O120" s="542"/>
      <c r="P120" s="542"/>
    </row>
    <row r="121" spans="2:16" s="540" customFormat="1">
      <c r="B121" s="533"/>
      <c r="C121" s="533"/>
      <c r="D121" s="535"/>
      <c r="E121" s="534"/>
      <c r="F121" s="534"/>
      <c r="G121" s="534"/>
      <c r="H121" s="535"/>
      <c r="I121" s="535"/>
      <c r="J121" s="536"/>
      <c r="K121" s="541"/>
      <c r="L121" s="541"/>
      <c r="M121" s="541"/>
      <c r="N121" s="537"/>
      <c r="O121" s="542"/>
      <c r="P121" s="542"/>
    </row>
    <row r="122" spans="2:16" s="540" customFormat="1">
      <c r="B122" s="533"/>
      <c r="C122" s="533"/>
      <c r="D122" s="535"/>
      <c r="E122" s="534"/>
      <c r="F122" s="534"/>
      <c r="G122" s="534"/>
      <c r="H122" s="535"/>
      <c r="I122" s="535"/>
      <c r="J122" s="536"/>
      <c r="K122" s="541"/>
      <c r="L122" s="541"/>
      <c r="M122" s="541"/>
      <c r="N122" s="537"/>
      <c r="O122" s="542"/>
      <c r="P122" s="542"/>
    </row>
    <row r="123" spans="2:16" s="540" customFormat="1">
      <c r="B123" s="533"/>
      <c r="C123" s="533"/>
      <c r="D123" s="535"/>
      <c r="E123" s="534"/>
      <c r="F123" s="534"/>
      <c r="G123" s="534"/>
      <c r="H123" s="535"/>
      <c r="I123" s="535"/>
      <c r="J123" s="536"/>
      <c r="K123" s="541"/>
      <c r="L123" s="541"/>
      <c r="M123" s="541"/>
      <c r="N123" s="537"/>
      <c r="O123" s="542"/>
      <c r="P123" s="542"/>
    </row>
    <row r="124" spans="2:16" s="540" customFormat="1">
      <c r="B124" s="533"/>
      <c r="C124" s="533"/>
      <c r="D124" s="535"/>
      <c r="E124" s="534"/>
      <c r="F124" s="534"/>
      <c r="G124" s="534"/>
      <c r="H124" s="535"/>
      <c r="I124" s="535"/>
      <c r="J124" s="536"/>
      <c r="K124" s="541"/>
      <c r="L124" s="541"/>
      <c r="M124" s="541"/>
      <c r="N124" s="537"/>
      <c r="O124" s="542"/>
      <c r="P124" s="542"/>
    </row>
    <row r="125" spans="2:16" s="540" customFormat="1">
      <c r="B125" s="533"/>
      <c r="C125" s="533"/>
      <c r="D125" s="535"/>
      <c r="E125" s="534"/>
      <c r="F125" s="534"/>
      <c r="G125" s="534"/>
      <c r="H125" s="535"/>
      <c r="I125" s="535"/>
      <c r="J125" s="536"/>
      <c r="K125" s="541"/>
      <c r="L125" s="541"/>
      <c r="M125" s="541"/>
      <c r="N125" s="537"/>
      <c r="O125" s="542"/>
      <c r="P125" s="542"/>
    </row>
    <row r="126" spans="2:16" s="540" customFormat="1">
      <c r="B126" s="533"/>
      <c r="C126" s="533"/>
      <c r="D126" s="535"/>
      <c r="E126" s="534"/>
      <c r="F126" s="534"/>
      <c r="G126" s="534"/>
      <c r="H126" s="535"/>
      <c r="I126" s="535"/>
      <c r="J126" s="536"/>
      <c r="K126" s="541"/>
      <c r="L126" s="541"/>
      <c r="M126" s="541"/>
      <c r="N126" s="537"/>
      <c r="O126" s="542"/>
      <c r="P126" s="542"/>
    </row>
    <row r="127" spans="2:16" s="540" customFormat="1">
      <c r="B127" s="533"/>
      <c r="C127" s="533"/>
      <c r="D127" s="535"/>
      <c r="E127" s="534"/>
      <c r="F127" s="534"/>
      <c r="G127" s="534"/>
      <c r="H127" s="535"/>
      <c r="I127" s="535"/>
      <c r="J127" s="536"/>
      <c r="K127" s="541"/>
      <c r="L127" s="541"/>
      <c r="M127" s="541"/>
      <c r="N127" s="537"/>
      <c r="O127" s="542"/>
      <c r="P127" s="542"/>
    </row>
    <row r="128" spans="2:16" s="540" customFormat="1">
      <c r="B128" s="533"/>
      <c r="C128" s="533"/>
      <c r="D128" s="535"/>
      <c r="E128" s="534"/>
      <c r="F128" s="534"/>
      <c r="G128" s="534"/>
      <c r="H128" s="535"/>
      <c r="I128" s="535"/>
      <c r="J128" s="536"/>
      <c r="K128" s="541"/>
      <c r="L128" s="541"/>
      <c r="M128" s="541"/>
      <c r="N128" s="537"/>
      <c r="O128" s="542"/>
      <c r="P128" s="542"/>
    </row>
    <row r="129" spans="2:16" s="540" customFormat="1">
      <c r="B129" s="533"/>
      <c r="C129" s="533"/>
      <c r="D129" s="535"/>
      <c r="E129" s="534"/>
      <c r="F129" s="534"/>
      <c r="G129" s="534"/>
      <c r="H129" s="535"/>
      <c r="I129" s="535"/>
      <c r="J129" s="536"/>
      <c r="K129" s="541"/>
      <c r="L129" s="541"/>
      <c r="M129" s="541"/>
      <c r="N129" s="537"/>
      <c r="O129" s="542"/>
      <c r="P129" s="542"/>
    </row>
    <row r="130" spans="2:16" s="540" customFormat="1">
      <c r="B130" s="533"/>
      <c r="C130" s="533"/>
      <c r="D130" s="535"/>
      <c r="E130" s="534"/>
      <c r="F130" s="534"/>
      <c r="G130" s="534"/>
      <c r="H130" s="535"/>
      <c r="I130" s="535"/>
      <c r="J130" s="536"/>
      <c r="K130" s="541"/>
      <c r="L130" s="541"/>
      <c r="M130" s="541"/>
      <c r="N130" s="537"/>
      <c r="O130" s="542"/>
      <c r="P130" s="542"/>
    </row>
    <row r="131" spans="2:16" s="540" customFormat="1">
      <c r="B131" s="533"/>
      <c r="C131" s="533"/>
      <c r="D131" s="535"/>
      <c r="E131" s="534"/>
      <c r="F131" s="534"/>
      <c r="G131" s="534"/>
      <c r="H131" s="535"/>
      <c r="I131" s="535"/>
      <c r="J131" s="536"/>
      <c r="K131" s="541"/>
      <c r="L131" s="541"/>
      <c r="M131" s="541"/>
      <c r="N131" s="537"/>
      <c r="O131" s="542"/>
      <c r="P131" s="542"/>
    </row>
    <row r="132" spans="2:16" s="540" customFormat="1">
      <c r="B132" s="533"/>
      <c r="C132" s="533"/>
      <c r="D132" s="535"/>
      <c r="E132" s="534"/>
      <c r="F132" s="534"/>
      <c r="G132" s="534"/>
      <c r="H132" s="535"/>
      <c r="I132" s="535"/>
      <c r="J132" s="536"/>
      <c r="K132" s="541"/>
      <c r="L132" s="541"/>
      <c r="M132" s="541"/>
      <c r="N132" s="537"/>
      <c r="O132" s="542"/>
      <c r="P132" s="542"/>
    </row>
    <row r="133" spans="2:16" s="540" customFormat="1">
      <c r="B133" s="533"/>
      <c r="C133" s="533"/>
      <c r="D133" s="535"/>
      <c r="E133" s="534"/>
      <c r="F133" s="534"/>
      <c r="G133" s="534"/>
      <c r="H133" s="535"/>
      <c r="I133" s="535"/>
      <c r="J133" s="536"/>
      <c r="K133" s="541"/>
      <c r="L133" s="541"/>
      <c r="M133" s="541"/>
      <c r="N133" s="537"/>
      <c r="O133" s="542"/>
      <c r="P133" s="542"/>
    </row>
    <row r="134" spans="2:16" s="540" customFormat="1">
      <c r="B134" s="533"/>
      <c r="C134" s="533"/>
      <c r="D134" s="535"/>
      <c r="E134" s="534"/>
      <c r="F134" s="534"/>
      <c r="G134" s="534"/>
      <c r="H134" s="535"/>
      <c r="I134" s="535"/>
      <c r="J134" s="536"/>
      <c r="K134" s="541"/>
      <c r="L134" s="541"/>
      <c r="M134" s="541"/>
      <c r="N134" s="537"/>
      <c r="O134" s="542"/>
      <c r="P134" s="542"/>
    </row>
    <row r="135" spans="2:16" s="540" customFormat="1">
      <c r="B135" s="533"/>
      <c r="C135" s="533"/>
      <c r="D135" s="535"/>
      <c r="E135" s="534"/>
      <c r="F135" s="534"/>
      <c r="G135" s="534"/>
      <c r="H135" s="535"/>
      <c r="I135" s="535"/>
      <c r="J135" s="536"/>
      <c r="K135" s="541"/>
      <c r="L135" s="541"/>
      <c r="M135" s="541"/>
      <c r="N135" s="537"/>
      <c r="O135" s="542"/>
      <c r="P135" s="542"/>
    </row>
    <row r="136" spans="2:16" s="540" customFormat="1">
      <c r="B136" s="533"/>
      <c r="C136" s="533"/>
      <c r="D136" s="535"/>
      <c r="E136" s="534"/>
      <c r="F136" s="534"/>
      <c r="G136" s="534"/>
      <c r="H136" s="535"/>
      <c r="I136" s="535"/>
      <c r="J136" s="536"/>
      <c r="K136" s="541"/>
      <c r="L136" s="541"/>
      <c r="M136" s="541"/>
      <c r="N136" s="537"/>
      <c r="O136" s="542"/>
      <c r="P136" s="542"/>
    </row>
    <row r="137" spans="2:16" s="540" customFormat="1">
      <c r="B137" s="533"/>
      <c r="C137" s="533"/>
      <c r="D137" s="535"/>
      <c r="E137" s="534"/>
      <c r="F137" s="534"/>
      <c r="G137" s="534"/>
      <c r="H137" s="535"/>
      <c r="I137" s="535"/>
      <c r="J137" s="536"/>
      <c r="K137" s="541"/>
      <c r="L137" s="541"/>
      <c r="M137" s="541"/>
      <c r="N137" s="537"/>
      <c r="O137" s="542"/>
      <c r="P137" s="542"/>
    </row>
    <row r="138" spans="2:16" s="540" customFormat="1">
      <c r="B138" s="533"/>
      <c r="C138" s="533"/>
      <c r="D138" s="535"/>
      <c r="E138" s="534"/>
      <c r="F138" s="534"/>
      <c r="G138" s="534"/>
      <c r="H138" s="535"/>
      <c r="I138" s="535"/>
      <c r="J138" s="536"/>
      <c r="K138" s="541"/>
      <c r="L138" s="541"/>
      <c r="M138" s="541"/>
      <c r="N138" s="537"/>
      <c r="O138" s="542"/>
      <c r="P138" s="542"/>
    </row>
    <row r="139" spans="2:16" s="540" customFormat="1">
      <c r="B139" s="533"/>
      <c r="C139" s="533"/>
      <c r="D139" s="535"/>
      <c r="E139" s="534"/>
      <c r="F139" s="534"/>
      <c r="G139" s="534"/>
      <c r="H139" s="535"/>
      <c r="I139" s="535"/>
      <c r="J139" s="536"/>
      <c r="K139" s="541"/>
      <c r="L139" s="541"/>
      <c r="M139" s="541"/>
      <c r="N139" s="537"/>
      <c r="O139" s="542"/>
      <c r="P139" s="542"/>
    </row>
    <row r="140" spans="2:16" s="540" customFormat="1">
      <c r="B140" s="533"/>
      <c r="C140" s="533"/>
      <c r="D140" s="535"/>
      <c r="E140" s="534"/>
      <c r="F140" s="534"/>
      <c r="G140" s="534"/>
      <c r="H140" s="535"/>
      <c r="I140" s="535"/>
      <c r="J140" s="536"/>
      <c r="K140" s="541"/>
      <c r="L140" s="541"/>
      <c r="M140" s="541"/>
      <c r="N140" s="537"/>
      <c r="O140" s="542"/>
      <c r="P140" s="542"/>
    </row>
    <row r="141" spans="2:16" s="540" customFormat="1">
      <c r="B141" s="533"/>
      <c r="C141" s="533"/>
      <c r="D141" s="535"/>
      <c r="E141" s="534"/>
      <c r="F141" s="534"/>
      <c r="G141" s="534"/>
      <c r="H141" s="535"/>
      <c r="I141" s="535"/>
      <c r="J141" s="536"/>
      <c r="K141" s="541"/>
      <c r="L141" s="541"/>
      <c r="M141" s="541"/>
      <c r="N141" s="537"/>
      <c r="O141" s="542"/>
      <c r="P141" s="542"/>
    </row>
    <row r="142" spans="2:16" s="540" customFormat="1">
      <c r="B142" s="533"/>
      <c r="C142" s="533"/>
      <c r="D142" s="535"/>
      <c r="E142" s="534"/>
      <c r="F142" s="534"/>
      <c r="G142" s="534"/>
      <c r="H142" s="535"/>
      <c r="I142" s="535"/>
      <c r="J142" s="536"/>
      <c r="K142" s="541"/>
      <c r="L142" s="541"/>
      <c r="M142" s="541"/>
      <c r="N142" s="537"/>
      <c r="O142" s="542"/>
      <c r="P142" s="542"/>
    </row>
    <row r="143" spans="2:16" s="540" customFormat="1">
      <c r="B143" s="533"/>
      <c r="C143" s="533"/>
      <c r="D143" s="535"/>
      <c r="E143" s="534"/>
      <c r="F143" s="534"/>
      <c r="G143" s="534"/>
      <c r="H143" s="535"/>
      <c r="I143" s="535"/>
      <c r="J143" s="536"/>
      <c r="K143" s="541"/>
      <c r="L143" s="541"/>
      <c r="M143" s="541"/>
      <c r="N143" s="537"/>
      <c r="O143" s="542"/>
      <c r="P143" s="542"/>
    </row>
    <row r="144" spans="2:16" s="540" customFormat="1">
      <c r="B144" s="533"/>
      <c r="C144" s="533"/>
      <c r="D144" s="535"/>
      <c r="E144" s="534"/>
      <c r="F144" s="534"/>
      <c r="G144" s="534"/>
      <c r="H144" s="535"/>
      <c r="I144" s="535"/>
      <c r="J144" s="536"/>
      <c r="K144" s="541"/>
      <c r="L144" s="541"/>
      <c r="M144" s="541"/>
      <c r="N144" s="537"/>
      <c r="O144" s="542"/>
      <c r="P144" s="542"/>
    </row>
    <row r="145" spans="2:16" s="540" customFormat="1">
      <c r="B145" s="533"/>
      <c r="C145" s="533"/>
      <c r="D145" s="535"/>
      <c r="E145" s="534"/>
      <c r="F145" s="534"/>
      <c r="G145" s="534"/>
      <c r="H145" s="535"/>
      <c r="I145" s="535"/>
      <c r="J145" s="536"/>
      <c r="K145" s="541"/>
      <c r="L145" s="541"/>
      <c r="M145" s="541"/>
      <c r="N145" s="537"/>
      <c r="O145" s="542"/>
      <c r="P145" s="542"/>
    </row>
    <row r="146" spans="2:16" s="540" customFormat="1">
      <c r="B146" s="533"/>
      <c r="C146" s="533"/>
      <c r="D146" s="535"/>
      <c r="E146" s="534"/>
      <c r="F146" s="534"/>
      <c r="G146" s="534"/>
      <c r="H146" s="535"/>
      <c r="I146" s="535"/>
      <c r="J146" s="536"/>
      <c r="K146" s="541"/>
      <c r="L146" s="541"/>
      <c r="M146" s="541"/>
      <c r="N146" s="537"/>
      <c r="O146" s="542"/>
      <c r="P146" s="542"/>
    </row>
    <row r="147" spans="2:16" s="540" customFormat="1">
      <c r="B147" s="533"/>
      <c r="C147" s="533"/>
      <c r="D147" s="535"/>
      <c r="E147" s="534"/>
      <c r="F147" s="534"/>
      <c r="G147" s="534"/>
      <c r="H147" s="535"/>
      <c r="I147" s="535"/>
      <c r="J147" s="536"/>
      <c r="K147" s="541"/>
      <c r="L147" s="541"/>
      <c r="M147" s="541"/>
      <c r="N147" s="537"/>
      <c r="O147" s="542"/>
      <c r="P147" s="542"/>
    </row>
    <row r="148" spans="2:16" s="540" customFormat="1">
      <c r="B148" s="533"/>
      <c r="C148" s="533"/>
      <c r="D148" s="535"/>
      <c r="E148" s="534"/>
      <c r="F148" s="534"/>
      <c r="G148" s="534"/>
      <c r="H148" s="535"/>
      <c r="I148" s="535"/>
      <c r="J148" s="536"/>
      <c r="K148" s="541"/>
      <c r="L148" s="541"/>
      <c r="M148" s="541"/>
      <c r="N148" s="537"/>
      <c r="O148" s="542"/>
      <c r="P148" s="542"/>
    </row>
    <row r="149" spans="2:16" s="540" customFormat="1">
      <c r="B149" s="533"/>
      <c r="C149" s="533"/>
      <c r="D149" s="535"/>
      <c r="E149" s="534"/>
      <c r="F149" s="534"/>
      <c r="G149" s="534"/>
      <c r="H149" s="535"/>
      <c r="I149" s="535"/>
      <c r="J149" s="536"/>
      <c r="K149" s="541"/>
      <c r="L149" s="541"/>
      <c r="M149" s="541"/>
      <c r="N149" s="537"/>
      <c r="O149" s="542"/>
      <c r="P149" s="542"/>
    </row>
    <row r="150" spans="2:16" s="540" customFormat="1">
      <c r="B150" s="533"/>
      <c r="C150" s="533"/>
      <c r="D150" s="535"/>
      <c r="E150" s="534"/>
      <c r="F150" s="534"/>
      <c r="G150" s="534"/>
      <c r="H150" s="535"/>
      <c r="I150" s="535"/>
      <c r="J150" s="536"/>
      <c r="K150" s="541"/>
      <c r="L150" s="541"/>
      <c r="M150" s="541"/>
      <c r="N150" s="537"/>
      <c r="O150" s="542"/>
      <c r="P150" s="542"/>
    </row>
    <row r="151" spans="2:16" s="540" customFormat="1">
      <c r="B151" s="533"/>
      <c r="C151" s="533"/>
      <c r="D151" s="535"/>
      <c r="E151" s="534"/>
      <c r="F151" s="534"/>
      <c r="G151" s="534"/>
      <c r="H151" s="535"/>
      <c r="I151" s="535"/>
      <c r="J151" s="536"/>
      <c r="K151" s="541"/>
      <c r="L151" s="541"/>
      <c r="M151" s="541"/>
      <c r="N151" s="537"/>
      <c r="O151" s="542"/>
      <c r="P151" s="542"/>
    </row>
    <row r="152" spans="2:16" s="540" customFormat="1">
      <c r="B152" s="533"/>
      <c r="C152" s="533"/>
      <c r="D152" s="535"/>
      <c r="E152" s="534"/>
      <c r="F152" s="534"/>
      <c r="G152" s="534"/>
      <c r="H152" s="535"/>
      <c r="I152" s="535"/>
      <c r="J152" s="536"/>
      <c r="K152" s="541"/>
      <c r="L152" s="541"/>
      <c r="M152" s="541"/>
      <c r="N152" s="537"/>
      <c r="O152" s="542"/>
      <c r="P152" s="542"/>
    </row>
    <row r="153" spans="2:16" s="540" customFormat="1">
      <c r="B153" s="533"/>
      <c r="C153" s="533"/>
      <c r="D153" s="535"/>
      <c r="E153" s="534"/>
      <c r="F153" s="534"/>
      <c r="G153" s="534"/>
      <c r="H153" s="535"/>
      <c r="I153" s="535"/>
      <c r="J153" s="536"/>
      <c r="K153" s="541"/>
      <c r="L153" s="541"/>
      <c r="M153" s="541"/>
      <c r="N153" s="537"/>
      <c r="O153" s="542"/>
      <c r="P153" s="542"/>
    </row>
    <row r="154" spans="2:16" s="540" customFormat="1">
      <c r="B154" s="533"/>
      <c r="C154" s="533"/>
      <c r="D154" s="535"/>
      <c r="E154" s="534"/>
      <c r="F154" s="534"/>
      <c r="G154" s="534"/>
      <c r="H154" s="535"/>
      <c r="I154" s="535"/>
      <c r="J154" s="536"/>
      <c r="K154" s="541"/>
      <c r="L154" s="541"/>
      <c r="M154" s="541"/>
      <c r="N154" s="537"/>
      <c r="O154" s="542"/>
      <c r="P154" s="542"/>
    </row>
    <row r="155" spans="2:16" s="540" customFormat="1">
      <c r="B155" s="533"/>
      <c r="C155" s="533"/>
      <c r="D155" s="535"/>
      <c r="E155" s="534"/>
      <c r="F155" s="534"/>
      <c r="G155" s="534"/>
      <c r="H155" s="535"/>
      <c r="I155" s="535"/>
      <c r="J155" s="536"/>
      <c r="K155" s="541"/>
      <c r="L155" s="541"/>
      <c r="M155" s="541"/>
      <c r="N155" s="537"/>
      <c r="O155" s="542"/>
      <c r="P155" s="542"/>
    </row>
    <row r="156" spans="2:16" s="540" customFormat="1">
      <c r="B156" s="533"/>
      <c r="C156" s="533"/>
      <c r="D156" s="535"/>
      <c r="E156" s="534"/>
      <c r="F156" s="534"/>
      <c r="G156" s="534"/>
      <c r="H156" s="535"/>
      <c r="I156" s="535"/>
      <c r="J156" s="536"/>
      <c r="K156" s="541"/>
      <c r="L156" s="541"/>
      <c r="M156" s="541"/>
      <c r="N156" s="537"/>
      <c r="O156" s="542"/>
      <c r="P156" s="542"/>
    </row>
    <row r="157" spans="2:16" s="540" customFormat="1">
      <c r="B157" s="533"/>
      <c r="C157" s="533"/>
      <c r="D157" s="535"/>
      <c r="E157" s="534"/>
      <c r="F157" s="534"/>
      <c r="G157" s="534"/>
      <c r="H157" s="535"/>
      <c r="I157" s="535"/>
      <c r="J157" s="536"/>
      <c r="K157" s="541"/>
      <c r="L157" s="541"/>
      <c r="M157" s="541"/>
      <c r="N157" s="537"/>
      <c r="O157" s="542"/>
      <c r="P157" s="542"/>
    </row>
    <row r="158" spans="2:16" s="540" customFormat="1">
      <c r="B158" s="533"/>
      <c r="C158" s="533"/>
      <c r="D158" s="535"/>
      <c r="E158" s="534"/>
      <c r="F158" s="534"/>
      <c r="G158" s="534"/>
      <c r="H158" s="535"/>
      <c r="I158" s="535"/>
      <c r="J158" s="536"/>
      <c r="K158" s="541"/>
      <c r="L158" s="541"/>
      <c r="M158" s="541"/>
      <c r="N158" s="537"/>
      <c r="O158" s="542"/>
      <c r="P158" s="542"/>
    </row>
    <row r="159" spans="2:16" s="540" customFormat="1">
      <c r="B159" s="533"/>
      <c r="C159" s="533"/>
      <c r="D159" s="535"/>
      <c r="E159" s="534"/>
      <c r="F159" s="534"/>
      <c r="G159" s="534"/>
      <c r="H159" s="535"/>
      <c r="I159" s="535"/>
      <c r="J159" s="536"/>
      <c r="K159" s="541"/>
      <c r="L159" s="541"/>
      <c r="M159" s="541"/>
      <c r="N159" s="537"/>
      <c r="O159" s="542"/>
      <c r="P159" s="542"/>
    </row>
    <row r="160" spans="2:16" s="540" customFormat="1">
      <c r="B160" s="533"/>
      <c r="C160" s="533"/>
      <c r="D160" s="535"/>
      <c r="E160" s="534"/>
      <c r="F160" s="534"/>
      <c r="G160" s="534"/>
      <c r="H160" s="535"/>
      <c r="I160" s="535"/>
      <c r="J160" s="536"/>
      <c r="K160" s="541"/>
      <c r="L160" s="541"/>
      <c r="M160" s="541"/>
      <c r="N160" s="537"/>
      <c r="O160" s="542"/>
      <c r="P160" s="542"/>
    </row>
    <row r="161" spans="2:16" s="540" customFormat="1">
      <c r="B161" s="533"/>
      <c r="C161" s="533"/>
      <c r="D161" s="535"/>
      <c r="E161" s="534"/>
      <c r="F161" s="534"/>
      <c r="G161" s="534"/>
      <c r="H161" s="535"/>
      <c r="I161" s="535"/>
      <c r="J161" s="536"/>
      <c r="K161" s="541"/>
      <c r="L161" s="541"/>
      <c r="M161" s="541"/>
      <c r="N161" s="537"/>
      <c r="O161" s="542"/>
      <c r="P161" s="542"/>
    </row>
    <row r="162" spans="2:16" s="540" customFormat="1">
      <c r="B162" s="533"/>
      <c r="C162" s="533"/>
      <c r="D162" s="535"/>
      <c r="E162" s="534"/>
      <c r="F162" s="534"/>
      <c r="G162" s="534"/>
      <c r="H162" s="535"/>
      <c r="I162" s="535"/>
      <c r="J162" s="536"/>
      <c r="K162" s="541"/>
      <c r="L162" s="541"/>
      <c r="M162" s="541"/>
      <c r="N162" s="537"/>
      <c r="O162" s="542"/>
      <c r="P162" s="542"/>
    </row>
    <row r="163" spans="2:16" s="540" customFormat="1">
      <c r="B163" s="533"/>
      <c r="C163" s="533"/>
      <c r="D163" s="535"/>
      <c r="E163" s="534"/>
      <c r="F163" s="534"/>
      <c r="G163" s="534"/>
      <c r="H163" s="535"/>
      <c r="I163" s="535"/>
      <c r="J163" s="536"/>
      <c r="K163" s="541"/>
      <c r="L163" s="541"/>
      <c r="M163" s="541"/>
      <c r="N163" s="537"/>
      <c r="O163" s="542"/>
      <c r="P163" s="542"/>
    </row>
    <row r="164" spans="2:16" s="540" customFormat="1">
      <c r="B164" s="533"/>
      <c r="C164" s="533"/>
      <c r="D164" s="535"/>
      <c r="E164" s="534"/>
      <c r="F164" s="534"/>
      <c r="G164" s="534"/>
      <c r="H164" s="535"/>
      <c r="I164" s="535"/>
      <c r="J164" s="536"/>
      <c r="K164" s="541"/>
      <c r="L164" s="541"/>
      <c r="M164" s="541"/>
      <c r="N164" s="537"/>
      <c r="O164" s="542"/>
      <c r="P164" s="542"/>
    </row>
    <row r="165" spans="2:16" s="540" customFormat="1">
      <c r="B165" s="533"/>
      <c r="C165" s="533"/>
      <c r="D165" s="535"/>
      <c r="E165" s="534"/>
      <c r="F165" s="534"/>
      <c r="G165" s="534"/>
      <c r="H165" s="535"/>
      <c r="I165" s="535"/>
      <c r="J165" s="536"/>
      <c r="K165" s="541"/>
      <c r="L165" s="541"/>
      <c r="M165" s="541"/>
      <c r="N165" s="537"/>
      <c r="O165" s="542"/>
      <c r="P165" s="542"/>
    </row>
    <row r="166" spans="2:16" s="540" customFormat="1">
      <c r="B166" s="533"/>
      <c r="C166" s="533"/>
      <c r="D166" s="535"/>
      <c r="E166" s="534"/>
      <c r="F166" s="534"/>
      <c r="G166" s="534"/>
      <c r="H166" s="535"/>
      <c r="I166" s="535"/>
      <c r="J166" s="536"/>
      <c r="K166" s="541"/>
      <c r="L166" s="541"/>
      <c r="M166" s="541"/>
      <c r="N166" s="537"/>
      <c r="O166" s="542"/>
      <c r="P166" s="542"/>
    </row>
    <row r="167" spans="2:16" s="540" customFormat="1">
      <c r="B167" s="533"/>
      <c r="C167" s="533"/>
      <c r="D167" s="535"/>
      <c r="E167" s="534"/>
      <c r="F167" s="534"/>
      <c r="G167" s="534"/>
      <c r="H167" s="535"/>
      <c r="I167" s="535"/>
      <c r="J167" s="536"/>
      <c r="K167" s="541"/>
      <c r="L167" s="541"/>
      <c r="M167" s="541"/>
      <c r="N167" s="537"/>
      <c r="O167" s="542"/>
      <c r="P167" s="542"/>
    </row>
    <row r="168" spans="2:16" s="540" customFormat="1">
      <c r="B168" s="533"/>
      <c r="C168" s="533"/>
      <c r="D168" s="535"/>
      <c r="E168" s="534"/>
      <c r="F168" s="534"/>
      <c r="G168" s="534"/>
      <c r="H168" s="535"/>
      <c r="I168" s="535"/>
      <c r="J168" s="536"/>
      <c r="K168" s="541"/>
      <c r="L168" s="541"/>
      <c r="M168" s="541"/>
      <c r="N168" s="537"/>
      <c r="O168" s="542"/>
      <c r="P168" s="542"/>
    </row>
    <row r="169" spans="2:16" s="540" customFormat="1">
      <c r="B169" s="533"/>
      <c r="C169" s="533"/>
      <c r="D169" s="535"/>
      <c r="E169" s="534"/>
      <c r="F169" s="534"/>
      <c r="G169" s="534"/>
      <c r="H169" s="535"/>
      <c r="I169" s="535"/>
      <c r="J169" s="536"/>
      <c r="K169" s="541"/>
      <c r="L169" s="541"/>
      <c r="M169" s="541"/>
      <c r="N169" s="537"/>
      <c r="O169" s="542"/>
      <c r="P169" s="542"/>
    </row>
    <row r="170" spans="2:16" s="540" customFormat="1">
      <c r="B170" s="533"/>
      <c r="C170" s="533"/>
      <c r="D170" s="535"/>
      <c r="E170" s="534"/>
      <c r="F170" s="534"/>
      <c r="G170" s="534"/>
      <c r="H170" s="535"/>
      <c r="I170" s="535"/>
      <c r="J170" s="536"/>
      <c r="K170" s="541"/>
      <c r="L170" s="541"/>
      <c r="M170" s="541"/>
      <c r="N170" s="537"/>
      <c r="O170" s="542"/>
      <c r="P170" s="542"/>
    </row>
    <row r="171" spans="2:16" s="540" customFormat="1">
      <c r="B171" s="533"/>
      <c r="C171" s="533"/>
      <c r="D171" s="535"/>
      <c r="E171" s="534"/>
      <c r="F171" s="534"/>
      <c r="G171" s="534"/>
      <c r="H171" s="535"/>
      <c r="I171" s="535"/>
      <c r="J171" s="536"/>
      <c r="K171" s="541"/>
      <c r="L171" s="541"/>
      <c r="M171" s="541"/>
      <c r="N171" s="537"/>
      <c r="O171" s="542"/>
      <c r="P171" s="542"/>
    </row>
    <row r="172" spans="2:16" s="540" customFormat="1">
      <c r="B172" s="533"/>
      <c r="C172" s="533"/>
      <c r="D172" s="535"/>
      <c r="E172" s="534"/>
      <c r="F172" s="534"/>
      <c r="G172" s="534"/>
      <c r="H172" s="535"/>
      <c r="I172" s="535"/>
      <c r="J172" s="536"/>
      <c r="K172" s="541"/>
      <c r="L172" s="541"/>
      <c r="M172" s="541"/>
      <c r="N172" s="537"/>
      <c r="O172" s="542"/>
      <c r="P172" s="542"/>
    </row>
    <row r="173" spans="2:16" s="540" customFormat="1">
      <c r="B173" s="533"/>
      <c r="C173" s="533"/>
      <c r="D173" s="535"/>
      <c r="E173" s="534"/>
      <c r="F173" s="534"/>
      <c r="G173" s="534"/>
      <c r="H173" s="535"/>
      <c r="I173" s="535"/>
      <c r="J173" s="536"/>
      <c r="K173" s="541"/>
      <c r="L173" s="541"/>
      <c r="M173" s="541"/>
      <c r="N173" s="537"/>
      <c r="O173" s="542"/>
      <c r="P173" s="542"/>
    </row>
    <row r="174" spans="2:16" s="540" customFormat="1">
      <c r="B174" s="533"/>
      <c r="C174" s="533"/>
      <c r="D174" s="535"/>
      <c r="E174" s="534"/>
      <c r="F174" s="534"/>
      <c r="G174" s="534"/>
      <c r="H174" s="535"/>
      <c r="I174" s="535"/>
      <c r="J174" s="536"/>
      <c r="K174" s="541"/>
      <c r="L174" s="541"/>
      <c r="M174" s="541"/>
      <c r="N174" s="537"/>
      <c r="O174" s="542"/>
      <c r="P174" s="542"/>
    </row>
    <row r="175" spans="2:16" s="540" customFormat="1">
      <c r="B175" s="533"/>
      <c r="C175" s="533"/>
      <c r="D175" s="535"/>
      <c r="E175" s="534"/>
      <c r="F175" s="534"/>
      <c r="G175" s="534"/>
      <c r="H175" s="535"/>
      <c r="I175" s="535"/>
      <c r="J175" s="536"/>
      <c r="K175" s="541"/>
      <c r="L175" s="541"/>
      <c r="M175" s="541"/>
      <c r="N175" s="537"/>
      <c r="O175" s="542"/>
      <c r="P175" s="542"/>
    </row>
    <row r="176" spans="2:16" s="540" customFormat="1">
      <c r="B176" s="533"/>
      <c r="C176" s="533"/>
      <c r="D176" s="535"/>
      <c r="E176" s="534"/>
      <c r="F176" s="534"/>
      <c r="G176" s="534"/>
      <c r="H176" s="535"/>
      <c r="I176" s="535"/>
      <c r="J176" s="536"/>
      <c r="K176" s="541"/>
      <c r="L176" s="541"/>
      <c r="M176" s="541"/>
      <c r="N176" s="537"/>
      <c r="O176" s="542"/>
      <c r="P176" s="542"/>
    </row>
    <row r="177" spans="2:16" s="540" customFormat="1">
      <c r="B177" s="533"/>
      <c r="C177" s="533"/>
      <c r="D177" s="535"/>
      <c r="E177" s="534"/>
      <c r="F177" s="534"/>
      <c r="G177" s="534"/>
      <c r="H177" s="535"/>
      <c r="I177" s="535"/>
      <c r="J177" s="536"/>
      <c r="K177" s="541"/>
      <c r="L177" s="541"/>
      <c r="M177" s="541"/>
      <c r="N177" s="537"/>
      <c r="O177" s="542"/>
      <c r="P177" s="542"/>
    </row>
    <row r="178" spans="2:16" s="540" customFormat="1">
      <c r="B178" s="533"/>
      <c r="C178" s="533"/>
      <c r="D178" s="535"/>
      <c r="E178" s="534"/>
      <c r="F178" s="534"/>
      <c r="G178" s="534"/>
      <c r="H178" s="535"/>
      <c r="I178" s="535"/>
      <c r="J178" s="536"/>
      <c r="K178" s="541"/>
      <c r="L178" s="541"/>
      <c r="M178" s="541"/>
      <c r="N178" s="537"/>
      <c r="O178" s="542"/>
      <c r="P178" s="542"/>
    </row>
    <row r="179" spans="2:16" s="540" customFormat="1">
      <c r="B179" s="533"/>
      <c r="C179" s="533"/>
      <c r="D179" s="535"/>
      <c r="E179" s="534"/>
      <c r="F179" s="534"/>
      <c r="G179" s="534"/>
      <c r="H179" s="535"/>
      <c r="I179" s="535"/>
      <c r="J179" s="536"/>
      <c r="K179" s="541"/>
      <c r="L179" s="541"/>
      <c r="M179" s="541"/>
      <c r="N179" s="537"/>
      <c r="O179" s="542"/>
      <c r="P179" s="542"/>
    </row>
    <row r="180" spans="2:16" s="540" customFormat="1">
      <c r="B180" s="533"/>
      <c r="C180" s="533"/>
      <c r="D180" s="535"/>
      <c r="E180" s="534"/>
      <c r="F180" s="534"/>
      <c r="G180" s="534"/>
      <c r="H180" s="535"/>
      <c r="I180" s="535"/>
      <c r="J180" s="536"/>
      <c r="K180" s="541"/>
      <c r="L180" s="541"/>
      <c r="M180" s="541"/>
      <c r="N180" s="537"/>
      <c r="O180" s="542"/>
      <c r="P180" s="542"/>
    </row>
    <row r="181" spans="2:16" s="540" customFormat="1">
      <c r="B181" s="533"/>
      <c r="C181" s="533"/>
      <c r="D181" s="535"/>
      <c r="E181" s="534"/>
      <c r="F181" s="534"/>
      <c r="G181" s="534"/>
      <c r="H181" s="535"/>
      <c r="I181" s="535"/>
      <c r="J181" s="536"/>
      <c r="K181" s="541"/>
      <c r="L181" s="541"/>
      <c r="M181" s="541"/>
      <c r="N181" s="537"/>
      <c r="O181" s="542"/>
      <c r="P181" s="542"/>
    </row>
    <row r="182" spans="2:16" s="540" customFormat="1">
      <c r="B182" s="533"/>
      <c r="C182" s="533"/>
      <c r="D182" s="535"/>
      <c r="E182" s="534"/>
      <c r="F182" s="534"/>
      <c r="G182" s="534"/>
      <c r="H182" s="535"/>
      <c r="I182" s="535"/>
      <c r="J182" s="536"/>
      <c r="K182" s="541"/>
      <c r="L182" s="541"/>
      <c r="M182" s="541"/>
      <c r="N182" s="537"/>
      <c r="O182" s="542"/>
      <c r="P182" s="542"/>
    </row>
    <row r="183" spans="2:16" s="540" customFormat="1">
      <c r="B183" s="533"/>
      <c r="C183" s="533"/>
      <c r="D183" s="535"/>
      <c r="E183" s="534"/>
      <c r="F183" s="534"/>
      <c r="G183" s="534"/>
      <c r="H183" s="535"/>
      <c r="I183" s="535"/>
      <c r="J183" s="536"/>
      <c r="K183" s="541"/>
      <c r="L183" s="541"/>
      <c r="M183" s="541"/>
      <c r="N183" s="537"/>
      <c r="O183" s="542"/>
      <c r="P183" s="542"/>
    </row>
    <row r="184" spans="2:16" s="540" customFormat="1">
      <c r="B184" s="533"/>
      <c r="C184" s="533"/>
      <c r="D184" s="535"/>
      <c r="E184" s="534"/>
      <c r="F184" s="534"/>
      <c r="G184" s="534"/>
      <c r="H184" s="535"/>
      <c r="I184" s="535"/>
      <c r="J184" s="536"/>
      <c r="K184" s="541"/>
      <c r="L184" s="541"/>
      <c r="M184" s="541"/>
      <c r="N184" s="537"/>
      <c r="O184" s="542"/>
      <c r="P184" s="542"/>
    </row>
    <row r="185" spans="2:16" s="540" customFormat="1">
      <c r="B185" s="533"/>
      <c r="C185" s="533"/>
      <c r="D185" s="535"/>
      <c r="E185" s="534"/>
      <c r="F185" s="534"/>
      <c r="G185" s="534"/>
      <c r="H185" s="535"/>
      <c r="I185" s="535"/>
      <c r="J185" s="536"/>
      <c r="K185" s="541"/>
      <c r="L185" s="541"/>
      <c r="M185" s="541"/>
      <c r="N185" s="537"/>
      <c r="O185" s="542"/>
      <c r="P185" s="542"/>
    </row>
    <row r="186" spans="2:16" s="540" customFormat="1">
      <c r="B186" s="533"/>
      <c r="C186" s="533"/>
      <c r="D186" s="535"/>
      <c r="E186" s="534"/>
      <c r="F186" s="534"/>
      <c r="G186" s="534"/>
      <c r="H186" s="535"/>
      <c r="I186" s="535"/>
      <c r="J186" s="536"/>
      <c r="K186" s="541"/>
      <c r="L186" s="541"/>
      <c r="M186" s="541"/>
      <c r="N186" s="537"/>
      <c r="O186" s="542"/>
      <c r="P186" s="542"/>
    </row>
    <row r="187" spans="2:16" s="540" customFormat="1">
      <c r="B187" s="533"/>
      <c r="C187" s="533"/>
      <c r="D187" s="535"/>
      <c r="E187" s="534"/>
      <c r="F187" s="534"/>
      <c r="G187" s="534"/>
      <c r="H187" s="535"/>
      <c r="I187" s="535"/>
      <c r="J187" s="536"/>
      <c r="K187" s="541"/>
      <c r="L187" s="541"/>
      <c r="M187" s="541"/>
      <c r="N187" s="537"/>
      <c r="O187" s="542"/>
      <c r="P187" s="542"/>
    </row>
    <row r="188" spans="2:16" s="540" customFormat="1">
      <c r="B188" s="533"/>
      <c r="C188" s="533"/>
      <c r="D188" s="535"/>
      <c r="E188" s="534"/>
      <c r="F188" s="534"/>
      <c r="G188" s="534"/>
      <c r="H188" s="535"/>
      <c r="I188" s="535"/>
      <c r="J188" s="536"/>
      <c r="K188" s="541"/>
      <c r="L188" s="541"/>
      <c r="M188" s="541"/>
      <c r="N188" s="537"/>
      <c r="O188" s="542"/>
      <c r="P188" s="542"/>
    </row>
    <row r="189" spans="2:16" s="540" customFormat="1">
      <c r="B189" s="533"/>
      <c r="C189" s="533"/>
      <c r="D189" s="535"/>
      <c r="E189" s="534"/>
      <c r="F189" s="534"/>
      <c r="G189" s="534"/>
      <c r="H189" s="535"/>
      <c r="I189" s="535"/>
      <c r="J189" s="536"/>
      <c r="K189" s="541"/>
      <c r="L189" s="541"/>
      <c r="M189" s="541"/>
      <c r="N189" s="537"/>
      <c r="O189" s="542"/>
      <c r="P189" s="542"/>
    </row>
    <row r="190" spans="2:16" s="540" customFormat="1">
      <c r="B190" s="533"/>
      <c r="C190" s="533"/>
      <c r="D190" s="535"/>
      <c r="E190" s="534"/>
      <c r="F190" s="534"/>
      <c r="G190" s="534"/>
      <c r="H190" s="535"/>
      <c r="I190" s="535"/>
      <c r="J190" s="536"/>
      <c r="K190" s="541"/>
      <c r="L190" s="541"/>
      <c r="M190" s="541"/>
      <c r="N190" s="537"/>
      <c r="O190" s="542"/>
      <c r="P190" s="542"/>
    </row>
    <row r="191" spans="2:16" s="540" customFormat="1">
      <c r="B191" s="533"/>
      <c r="C191" s="533"/>
      <c r="D191" s="535"/>
      <c r="E191" s="534"/>
      <c r="F191" s="534"/>
      <c r="G191" s="534"/>
      <c r="H191" s="535"/>
      <c r="I191" s="535"/>
      <c r="J191" s="536"/>
      <c r="K191" s="541"/>
      <c r="L191" s="541"/>
      <c r="M191" s="541"/>
      <c r="N191" s="537"/>
      <c r="O191" s="542"/>
      <c r="P191" s="542"/>
    </row>
    <row r="192" spans="2:16" s="540" customFormat="1">
      <c r="B192" s="533"/>
      <c r="C192" s="533"/>
      <c r="D192" s="535"/>
      <c r="E192" s="534"/>
      <c r="F192" s="534"/>
      <c r="G192" s="534"/>
      <c r="H192" s="535"/>
      <c r="I192" s="535"/>
      <c r="J192" s="536"/>
      <c r="K192" s="541"/>
      <c r="L192" s="541"/>
      <c r="M192" s="541"/>
      <c r="N192" s="537"/>
      <c r="O192" s="542"/>
      <c r="P192" s="542"/>
    </row>
    <row r="193" spans="2:16" s="540" customFormat="1">
      <c r="B193" s="533"/>
      <c r="C193" s="533"/>
      <c r="D193" s="535"/>
      <c r="E193" s="534"/>
      <c r="F193" s="534"/>
      <c r="G193" s="534"/>
      <c r="H193" s="535"/>
      <c r="I193" s="535"/>
      <c r="J193" s="536"/>
      <c r="K193" s="541"/>
      <c r="L193" s="541"/>
      <c r="M193" s="541"/>
      <c r="N193" s="537"/>
      <c r="O193" s="542"/>
      <c r="P193" s="542"/>
    </row>
    <row r="194" spans="2:16" s="540" customFormat="1">
      <c r="B194" s="533"/>
      <c r="C194" s="533"/>
      <c r="D194" s="535"/>
      <c r="E194" s="534"/>
      <c r="F194" s="534"/>
      <c r="G194" s="534"/>
      <c r="H194" s="535"/>
      <c r="I194" s="535"/>
      <c r="J194" s="536"/>
      <c r="K194" s="541"/>
      <c r="L194" s="541"/>
      <c r="M194" s="541"/>
      <c r="N194" s="537"/>
      <c r="O194" s="542"/>
      <c r="P194" s="542"/>
    </row>
    <row r="195" spans="2:16" s="540" customFormat="1">
      <c r="B195" s="533"/>
      <c r="C195" s="533"/>
      <c r="D195" s="535"/>
      <c r="E195" s="534"/>
      <c r="F195" s="534"/>
      <c r="G195" s="534"/>
      <c r="H195" s="535"/>
      <c r="I195" s="535"/>
      <c r="J195" s="536"/>
      <c r="K195" s="541"/>
      <c r="L195" s="541"/>
      <c r="M195" s="541"/>
      <c r="N195" s="537"/>
      <c r="O195" s="542"/>
      <c r="P195" s="542"/>
    </row>
    <row r="196" spans="2:16" s="540" customFormat="1">
      <c r="B196" s="533"/>
      <c r="C196" s="533"/>
      <c r="D196" s="535"/>
      <c r="E196" s="534"/>
      <c r="F196" s="534"/>
      <c r="G196" s="534"/>
      <c r="H196" s="535"/>
      <c r="I196" s="535"/>
      <c r="J196" s="536"/>
      <c r="K196" s="541"/>
      <c r="L196" s="541"/>
      <c r="M196" s="541"/>
      <c r="N196" s="537"/>
      <c r="O196" s="542"/>
      <c r="P196" s="542"/>
    </row>
    <row r="197" spans="2:16" s="540" customFormat="1">
      <c r="B197" s="533"/>
      <c r="C197" s="533"/>
      <c r="D197" s="535"/>
      <c r="E197" s="534"/>
      <c r="F197" s="534"/>
      <c r="G197" s="534"/>
      <c r="H197" s="535"/>
      <c r="I197" s="535"/>
      <c r="J197" s="536"/>
      <c r="K197" s="541"/>
      <c r="L197" s="541"/>
      <c r="M197" s="541"/>
      <c r="N197" s="537"/>
      <c r="O197" s="542"/>
      <c r="P197" s="542"/>
    </row>
    <row r="198" spans="2:16" s="540" customFormat="1">
      <c r="B198" s="533"/>
      <c r="C198" s="533"/>
      <c r="D198" s="535"/>
      <c r="E198" s="534"/>
      <c r="F198" s="534"/>
      <c r="G198" s="534"/>
      <c r="H198" s="535"/>
      <c r="I198" s="535"/>
      <c r="J198" s="536"/>
      <c r="K198" s="541"/>
      <c r="L198" s="541"/>
      <c r="M198" s="541"/>
      <c r="N198" s="537"/>
      <c r="O198" s="542"/>
      <c r="P198" s="542"/>
    </row>
    <row r="199" spans="2:16" s="540" customFormat="1">
      <c r="B199" s="533"/>
      <c r="C199" s="533"/>
      <c r="D199" s="535"/>
      <c r="E199" s="534"/>
      <c r="F199" s="534"/>
      <c r="G199" s="534"/>
      <c r="H199" s="535"/>
      <c r="I199" s="535"/>
      <c r="J199" s="536"/>
      <c r="K199" s="541"/>
      <c r="L199" s="541"/>
      <c r="M199" s="541"/>
      <c r="N199" s="537"/>
      <c r="O199" s="542"/>
      <c r="P199" s="542"/>
    </row>
    <row r="200" spans="2:16" s="540" customFormat="1">
      <c r="B200" s="533"/>
      <c r="C200" s="533"/>
      <c r="D200" s="535"/>
      <c r="E200" s="534"/>
      <c r="F200" s="534"/>
      <c r="G200" s="534"/>
      <c r="H200" s="535"/>
      <c r="I200" s="535"/>
      <c r="J200" s="536"/>
      <c r="K200" s="541"/>
      <c r="L200" s="541"/>
      <c r="M200" s="541"/>
      <c r="N200" s="537"/>
      <c r="O200" s="542"/>
      <c r="P200" s="542"/>
    </row>
    <row r="201" spans="2:16" s="540" customFormat="1">
      <c r="B201" s="533"/>
      <c r="C201" s="533"/>
      <c r="D201" s="535"/>
      <c r="E201" s="534"/>
      <c r="F201" s="534"/>
      <c r="G201" s="534"/>
      <c r="H201" s="535"/>
      <c r="I201" s="535"/>
      <c r="J201" s="536"/>
      <c r="K201" s="541"/>
      <c r="L201" s="541"/>
      <c r="M201" s="541"/>
      <c r="N201" s="537"/>
      <c r="O201" s="542"/>
      <c r="P201" s="542"/>
    </row>
    <row r="202" spans="2:16" s="540" customFormat="1">
      <c r="B202" s="533"/>
      <c r="C202" s="533"/>
      <c r="D202" s="535"/>
      <c r="E202" s="534"/>
      <c r="F202" s="534"/>
      <c r="G202" s="534"/>
      <c r="H202" s="535"/>
      <c r="I202" s="535"/>
      <c r="J202" s="536"/>
      <c r="K202" s="541"/>
      <c r="L202" s="541"/>
      <c r="M202" s="541"/>
      <c r="N202" s="537"/>
      <c r="O202" s="542"/>
      <c r="P202" s="542"/>
    </row>
    <row r="203" spans="2:16" s="540" customFormat="1">
      <c r="B203" s="533"/>
      <c r="C203" s="533"/>
      <c r="D203" s="535"/>
      <c r="E203" s="534"/>
      <c r="F203" s="534"/>
      <c r="G203" s="534"/>
      <c r="H203" s="535"/>
      <c r="I203" s="535"/>
      <c r="J203" s="536"/>
      <c r="K203" s="541"/>
      <c r="L203" s="541"/>
      <c r="M203" s="541"/>
      <c r="N203" s="537"/>
      <c r="O203" s="542"/>
      <c r="P203" s="542"/>
    </row>
    <row r="204" spans="2:16" s="540" customFormat="1">
      <c r="B204" s="533"/>
      <c r="C204" s="533"/>
      <c r="D204" s="535"/>
      <c r="E204" s="534"/>
      <c r="F204" s="534"/>
      <c r="G204" s="534"/>
      <c r="H204" s="535"/>
      <c r="I204" s="535"/>
      <c r="J204" s="536"/>
      <c r="K204" s="541"/>
      <c r="L204" s="541"/>
      <c r="M204" s="541"/>
      <c r="N204" s="537"/>
      <c r="O204" s="542"/>
      <c r="P204" s="542"/>
    </row>
    <row r="205" spans="2:16" s="540" customFormat="1">
      <c r="B205" s="533"/>
      <c r="C205" s="533"/>
      <c r="D205" s="535"/>
      <c r="E205" s="534"/>
      <c r="F205" s="534"/>
      <c r="G205" s="534"/>
      <c r="H205" s="535"/>
      <c r="I205" s="535"/>
      <c r="J205" s="536"/>
      <c r="K205" s="541"/>
      <c r="L205" s="541"/>
      <c r="M205" s="541"/>
      <c r="N205" s="537"/>
      <c r="O205" s="542"/>
      <c r="P205" s="542"/>
    </row>
    <row r="206" spans="2:16" s="540" customFormat="1">
      <c r="B206" s="533"/>
      <c r="C206" s="533"/>
      <c r="D206" s="535"/>
      <c r="E206" s="534"/>
      <c r="F206" s="534"/>
      <c r="G206" s="534"/>
      <c r="H206" s="535"/>
      <c r="I206" s="535"/>
      <c r="J206" s="536"/>
      <c r="K206" s="541"/>
      <c r="L206" s="541"/>
      <c r="M206" s="541"/>
      <c r="N206" s="537"/>
      <c r="O206" s="542"/>
      <c r="P206" s="542"/>
    </row>
    <row r="207" spans="2:16" s="540" customFormat="1">
      <c r="B207" s="533"/>
      <c r="C207" s="533"/>
      <c r="D207" s="535"/>
      <c r="E207" s="534"/>
      <c r="F207" s="534"/>
      <c r="G207" s="534"/>
      <c r="H207" s="535"/>
      <c r="I207" s="535"/>
      <c r="J207" s="536"/>
      <c r="K207" s="541"/>
      <c r="L207" s="541"/>
      <c r="M207" s="541"/>
      <c r="N207" s="537"/>
      <c r="O207" s="542"/>
      <c r="P207" s="542"/>
    </row>
    <row r="208" spans="2:16" s="540" customFormat="1">
      <c r="B208" s="533"/>
      <c r="C208" s="533"/>
      <c r="D208" s="535"/>
      <c r="E208" s="534"/>
      <c r="F208" s="534"/>
      <c r="G208" s="534"/>
      <c r="H208" s="535"/>
      <c r="I208" s="535"/>
      <c r="J208" s="536"/>
      <c r="K208" s="541"/>
      <c r="L208" s="541"/>
      <c r="M208" s="541"/>
      <c r="N208" s="537"/>
      <c r="O208" s="542"/>
      <c r="P208" s="542"/>
    </row>
    <row r="209" spans="2:16" s="540" customFormat="1">
      <c r="B209" s="533"/>
      <c r="C209" s="533"/>
      <c r="D209" s="535"/>
      <c r="E209" s="534"/>
      <c r="F209" s="534"/>
      <c r="G209" s="534"/>
      <c r="H209" s="535"/>
      <c r="I209" s="535"/>
      <c r="J209" s="536"/>
      <c r="K209" s="541"/>
      <c r="L209" s="541"/>
      <c r="M209" s="541"/>
      <c r="N209" s="537"/>
      <c r="O209" s="542"/>
      <c r="P209" s="542"/>
    </row>
    <row r="210" spans="2:16" s="540" customFormat="1">
      <c r="B210" s="533"/>
      <c r="C210" s="533"/>
      <c r="D210" s="535"/>
      <c r="E210" s="534"/>
      <c r="F210" s="534"/>
      <c r="G210" s="534"/>
      <c r="H210" s="535"/>
      <c r="I210" s="535"/>
      <c r="J210" s="536"/>
      <c r="K210" s="541"/>
      <c r="L210" s="541"/>
      <c r="M210" s="541"/>
      <c r="N210" s="537"/>
      <c r="O210" s="542"/>
      <c r="P210" s="542"/>
    </row>
    <row r="211" spans="2:16" s="540" customFormat="1">
      <c r="B211" s="533"/>
      <c r="C211" s="533"/>
      <c r="D211" s="535"/>
      <c r="E211" s="534"/>
      <c r="F211" s="534"/>
      <c r="G211" s="534"/>
      <c r="H211" s="535"/>
      <c r="I211" s="535"/>
      <c r="J211" s="536"/>
      <c r="K211" s="541"/>
      <c r="L211" s="541"/>
      <c r="M211" s="541"/>
      <c r="N211" s="537"/>
      <c r="O211" s="542"/>
      <c r="P211" s="542"/>
    </row>
    <row r="212" spans="2:16" s="540" customFormat="1">
      <c r="B212" s="533"/>
      <c r="C212" s="533"/>
      <c r="D212" s="535"/>
      <c r="E212" s="534"/>
      <c r="F212" s="534"/>
      <c r="G212" s="534"/>
      <c r="H212" s="535"/>
      <c r="I212" s="535"/>
      <c r="J212" s="536"/>
      <c r="K212" s="541"/>
      <c r="L212" s="541"/>
      <c r="M212" s="541"/>
      <c r="N212" s="537"/>
      <c r="O212" s="542"/>
      <c r="P212" s="542"/>
    </row>
    <row r="213" spans="2:16" s="540" customFormat="1">
      <c r="B213" s="533"/>
      <c r="C213" s="533"/>
      <c r="D213" s="535"/>
      <c r="E213" s="534"/>
      <c r="F213" s="534"/>
      <c r="G213" s="534"/>
      <c r="H213" s="535"/>
      <c r="I213" s="535"/>
      <c r="J213" s="536"/>
      <c r="K213" s="541"/>
      <c r="L213" s="541"/>
      <c r="M213" s="541"/>
      <c r="N213" s="537"/>
      <c r="O213" s="542"/>
      <c r="P213" s="542"/>
    </row>
    <row r="214" spans="2:16" s="540" customFormat="1">
      <c r="B214" s="533"/>
      <c r="C214" s="533"/>
      <c r="D214" s="535"/>
      <c r="E214" s="534"/>
      <c r="F214" s="534"/>
      <c r="G214" s="534"/>
      <c r="H214" s="535"/>
      <c r="I214" s="535"/>
      <c r="J214" s="536"/>
      <c r="K214" s="541"/>
      <c r="L214" s="541"/>
      <c r="M214" s="541"/>
      <c r="N214" s="537"/>
      <c r="O214" s="542"/>
      <c r="P214" s="542"/>
    </row>
    <row r="215" spans="2:16" s="540" customFormat="1">
      <c r="B215" s="533"/>
      <c r="C215" s="533"/>
      <c r="D215" s="535"/>
      <c r="E215" s="534"/>
      <c r="F215" s="534"/>
      <c r="G215" s="534"/>
      <c r="H215" s="535"/>
      <c r="I215" s="535"/>
      <c r="J215" s="536"/>
      <c r="K215" s="541"/>
      <c r="L215" s="541"/>
      <c r="M215" s="541"/>
      <c r="N215" s="537"/>
      <c r="O215" s="542"/>
      <c r="P215" s="542"/>
    </row>
    <row r="216" spans="2:16" s="540" customFormat="1">
      <c r="B216" s="533"/>
      <c r="C216" s="533"/>
      <c r="D216" s="535"/>
      <c r="E216" s="534"/>
      <c r="F216" s="534"/>
      <c r="G216" s="534"/>
      <c r="H216" s="535"/>
      <c r="I216" s="535"/>
      <c r="J216" s="536"/>
      <c r="K216" s="541"/>
      <c r="L216" s="541"/>
      <c r="M216" s="541"/>
      <c r="N216" s="537"/>
      <c r="O216" s="542"/>
      <c r="P216" s="542"/>
    </row>
    <row r="217" spans="2:16" s="540" customFormat="1">
      <c r="B217" s="533"/>
      <c r="C217" s="533"/>
      <c r="D217" s="535"/>
      <c r="E217" s="534"/>
      <c r="F217" s="534"/>
      <c r="G217" s="534"/>
      <c r="H217" s="535"/>
      <c r="I217" s="535"/>
      <c r="J217" s="536"/>
      <c r="K217" s="541"/>
      <c r="L217" s="541"/>
      <c r="M217" s="541"/>
      <c r="N217" s="537"/>
      <c r="O217" s="542"/>
      <c r="P217" s="542"/>
    </row>
    <row r="218" spans="2:16" s="540" customFormat="1">
      <c r="B218" s="533"/>
      <c r="C218" s="533"/>
      <c r="D218" s="535"/>
      <c r="E218" s="534"/>
      <c r="F218" s="534"/>
      <c r="G218" s="534"/>
      <c r="H218" s="535"/>
      <c r="I218" s="535"/>
      <c r="J218" s="536"/>
      <c r="K218" s="541"/>
      <c r="L218" s="541"/>
      <c r="M218" s="541"/>
      <c r="N218" s="537"/>
      <c r="O218" s="542"/>
      <c r="P218" s="542"/>
    </row>
    <row r="219" spans="2:16" s="540" customFormat="1">
      <c r="B219" s="533"/>
      <c r="C219" s="533"/>
      <c r="D219" s="535"/>
      <c r="E219" s="534"/>
      <c r="F219" s="534"/>
      <c r="G219" s="534"/>
      <c r="H219" s="535"/>
      <c r="I219" s="535"/>
      <c r="J219" s="536"/>
      <c r="K219" s="541"/>
      <c r="L219" s="541"/>
      <c r="M219" s="541"/>
      <c r="N219" s="537"/>
      <c r="O219" s="542"/>
      <c r="P219" s="542"/>
    </row>
    <row r="220" spans="2:16" s="540" customFormat="1">
      <c r="B220" s="533"/>
      <c r="C220" s="533"/>
      <c r="D220" s="535"/>
      <c r="E220" s="534"/>
      <c r="F220" s="534"/>
      <c r="G220" s="534"/>
      <c r="H220" s="535"/>
      <c r="I220" s="535"/>
      <c r="J220" s="536"/>
      <c r="K220" s="541"/>
      <c r="L220" s="541"/>
      <c r="M220" s="541"/>
      <c r="N220" s="537"/>
      <c r="O220" s="542"/>
      <c r="P220" s="542"/>
    </row>
    <row r="221" spans="2:16" s="540" customFormat="1">
      <c r="B221" s="533"/>
      <c r="C221" s="533"/>
      <c r="D221" s="535"/>
      <c r="E221" s="534"/>
      <c r="F221" s="534"/>
      <c r="G221" s="534"/>
      <c r="H221" s="535"/>
      <c r="I221" s="535"/>
      <c r="J221" s="536"/>
      <c r="K221" s="541"/>
      <c r="L221" s="541"/>
      <c r="M221" s="541"/>
      <c r="N221" s="537"/>
      <c r="O221" s="542"/>
      <c r="P221" s="542"/>
    </row>
    <row r="222" spans="2:16" s="540" customFormat="1">
      <c r="B222" s="533"/>
      <c r="C222" s="533"/>
      <c r="D222" s="535"/>
      <c r="E222" s="534"/>
      <c r="F222" s="534"/>
      <c r="G222" s="534"/>
      <c r="H222" s="535"/>
      <c r="I222" s="535"/>
      <c r="J222" s="536"/>
      <c r="K222" s="541"/>
      <c r="L222" s="541"/>
      <c r="M222" s="541"/>
      <c r="N222" s="537"/>
      <c r="O222" s="542"/>
      <c r="P222" s="542"/>
    </row>
    <row r="223" spans="2:16" s="540" customFormat="1">
      <c r="B223" s="533"/>
      <c r="C223" s="533"/>
      <c r="D223" s="535"/>
      <c r="E223" s="534"/>
      <c r="F223" s="534"/>
      <c r="G223" s="534"/>
      <c r="H223" s="535"/>
      <c r="I223" s="535"/>
      <c r="J223" s="536"/>
      <c r="K223" s="541"/>
      <c r="L223" s="541"/>
      <c r="M223" s="541"/>
      <c r="N223" s="537"/>
      <c r="O223" s="542"/>
      <c r="P223" s="542"/>
    </row>
    <row r="224" spans="2:16" s="540" customFormat="1">
      <c r="B224" s="533"/>
      <c r="C224" s="533"/>
      <c r="D224" s="535"/>
      <c r="E224" s="534"/>
      <c r="F224" s="534"/>
      <c r="G224" s="534"/>
      <c r="H224" s="535"/>
      <c r="I224" s="535"/>
      <c r="J224" s="536"/>
      <c r="K224" s="541"/>
      <c r="L224" s="541"/>
      <c r="M224" s="541"/>
      <c r="N224" s="537"/>
      <c r="O224" s="542"/>
      <c r="P224" s="542"/>
    </row>
    <row r="225" spans="2:16" s="540" customFormat="1">
      <c r="B225" s="533"/>
      <c r="C225" s="533"/>
      <c r="D225" s="535"/>
      <c r="E225" s="534"/>
      <c r="F225" s="534"/>
      <c r="G225" s="534"/>
      <c r="H225" s="535"/>
      <c r="I225" s="535"/>
      <c r="J225" s="536"/>
      <c r="K225" s="541"/>
      <c r="L225" s="541"/>
      <c r="M225" s="541"/>
      <c r="N225" s="537"/>
      <c r="O225" s="542"/>
      <c r="P225" s="542"/>
    </row>
    <row r="226" spans="2:16" s="540" customFormat="1">
      <c r="B226" s="533"/>
      <c r="C226" s="533"/>
      <c r="D226" s="535"/>
      <c r="E226" s="534"/>
      <c r="F226" s="534"/>
      <c r="G226" s="534"/>
      <c r="H226" s="535"/>
      <c r="I226" s="535"/>
      <c r="J226" s="536"/>
      <c r="K226" s="541"/>
      <c r="L226" s="541"/>
      <c r="M226" s="541"/>
      <c r="N226" s="537"/>
      <c r="O226" s="542"/>
      <c r="P226" s="542"/>
    </row>
    <row r="227" spans="2:16" s="540" customFormat="1">
      <c r="B227" s="533"/>
      <c r="C227" s="533"/>
      <c r="D227" s="535"/>
      <c r="E227" s="534"/>
      <c r="F227" s="534"/>
      <c r="G227" s="534"/>
      <c r="H227" s="535"/>
      <c r="I227" s="535"/>
      <c r="J227" s="536"/>
      <c r="K227" s="541"/>
      <c r="L227" s="541"/>
      <c r="M227" s="541"/>
      <c r="N227" s="537"/>
      <c r="O227" s="542"/>
      <c r="P227" s="542"/>
    </row>
    <row r="228" spans="2:16" s="540" customFormat="1">
      <c r="B228" s="533"/>
      <c r="C228" s="533"/>
      <c r="D228" s="535"/>
      <c r="E228" s="534"/>
      <c r="F228" s="534"/>
      <c r="G228" s="534"/>
      <c r="H228" s="535"/>
      <c r="I228" s="535"/>
      <c r="J228" s="536"/>
      <c r="K228" s="541"/>
      <c r="L228" s="541"/>
      <c r="M228" s="541"/>
      <c r="N228" s="537"/>
      <c r="O228" s="542"/>
      <c r="P228" s="542"/>
    </row>
    <row r="229" spans="2:16" s="540" customFormat="1">
      <c r="B229" s="533"/>
      <c r="C229" s="533"/>
      <c r="D229" s="535"/>
      <c r="E229" s="534"/>
      <c r="F229" s="534"/>
      <c r="G229" s="534"/>
      <c r="H229" s="535"/>
      <c r="I229" s="535"/>
      <c r="J229" s="536"/>
      <c r="K229" s="541"/>
      <c r="L229" s="541"/>
      <c r="M229" s="541"/>
      <c r="N229" s="537"/>
      <c r="O229" s="542"/>
      <c r="P229" s="542"/>
    </row>
    <row r="230" spans="2:16" s="540" customFormat="1">
      <c r="B230" s="533"/>
      <c r="C230" s="533"/>
      <c r="D230" s="535"/>
      <c r="E230" s="534"/>
      <c r="F230" s="534"/>
      <c r="G230" s="534"/>
      <c r="H230" s="535"/>
      <c r="I230" s="535"/>
      <c r="J230" s="536"/>
      <c r="K230" s="541"/>
      <c r="L230" s="541"/>
      <c r="M230" s="541"/>
      <c r="N230" s="537"/>
      <c r="O230" s="542"/>
      <c r="P230" s="542"/>
    </row>
    <row r="231" spans="2:16" s="540" customFormat="1">
      <c r="B231" s="533"/>
      <c r="C231" s="533"/>
      <c r="D231" s="535"/>
      <c r="E231" s="534"/>
      <c r="F231" s="534"/>
      <c r="G231" s="534"/>
      <c r="H231" s="535"/>
      <c r="I231" s="535"/>
      <c r="J231" s="536"/>
      <c r="K231" s="541"/>
      <c r="L231" s="541"/>
      <c r="M231" s="541"/>
      <c r="N231" s="537"/>
      <c r="O231" s="542"/>
      <c r="P231" s="542"/>
    </row>
    <row r="232" spans="2:16" s="540" customFormat="1">
      <c r="B232" s="533"/>
      <c r="C232" s="533"/>
      <c r="D232" s="535"/>
      <c r="E232" s="534"/>
      <c r="F232" s="534"/>
      <c r="G232" s="534"/>
      <c r="H232" s="535"/>
      <c r="I232" s="535"/>
      <c r="J232" s="536"/>
      <c r="K232" s="541"/>
      <c r="L232" s="541"/>
      <c r="M232" s="541"/>
      <c r="N232" s="537"/>
      <c r="O232" s="542"/>
      <c r="P232" s="542"/>
    </row>
    <row r="233" spans="2:16" s="540" customFormat="1">
      <c r="B233" s="533"/>
      <c r="C233" s="533"/>
      <c r="D233" s="535"/>
      <c r="E233" s="534"/>
      <c r="F233" s="534"/>
      <c r="G233" s="534"/>
      <c r="H233" s="535"/>
      <c r="I233" s="535"/>
      <c r="J233" s="536"/>
      <c r="K233" s="541"/>
      <c r="L233" s="541"/>
      <c r="M233" s="541"/>
      <c r="N233" s="537"/>
      <c r="O233" s="542"/>
      <c r="P233" s="542"/>
    </row>
    <row r="234" spans="2:16" s="540" customFormat="1">
      <c r="B234" s="533"/>
      <c r="C234" s="533"/>
      <c r="D234" s="535"/>
      <c r="E234" s="534"/>
      <c r="F234" s="534"/>
      <c r="G234" s="534"/>
      <c r="H234" s="535"/>
      <c r="I234" s="535"/>
      <c r="J234" s="536"/>
      <c r="K234" s="541"/>
      <c r="L234" s="541"/>
      <c r="M234" s="541"/>
      <c r="N234" s="537"/>
      <c r="O234" s="542"/>
      <c r="P234" s="542"/>
    </row>
    <row r="235" spans="2:16" s="540" customFormat="1">
      <c r="B235" s="533"/>
      <c r="C235" s="533"/>
      <c r="D235" s="535"/>
      <c r="E235" s="534"/>
      <c r="F235" s="534"/>
      <c r="G235" s="534"/>
      <c r="H235" s="535"/>
      <c r="I235" s="535"/>
      <c r="J235" s="536"/>
      <c r="K235" s="541"/>
      <c r="L235" s="541"/>
      <c r="M235" s="541"/>
      <c r="N235" s="537"/>
      <c r="O235" s="542"/>
      <c r="P235" s="542"/>
    </row>
    <row r="236" spans="2:16" s="540" customFormat="1">
      <c r="B236" s="533"/>
      <c r="C236" s="533"/>
      <c r="D236" s="535"/>
      <c r="E236" s="534"/>
      <c r="F236" s="534"/>
      <c r="G236" s="534"/>
      <c r="H236" s="535"/>
      <c r="I236" s="535"/>
      <c r="J236" s="536"/>
      <c r="K236" s="541"/>
      <c r="L236" s="541"/>
      <c r="M236" s="541"/>
      <c r="N236" s="537"/>
      <c r="O236" s="542"/>
      <c r="P236" s="542"/>
    </row>
    <row r="237" spans="2:16" s="540" customFormat="1">
      <c r="B237" s="533"/>
      <c r="C237" s="533"/>
      <c r="D237" s="535"/>
      <c r="E237" s="534"/>
      <c r="F237" s="534"/>
      <c r="G237" s="534"/>
      <c r="H237" s="535"/>
      <c r="I237" s="535"/>
      <c r="J237" s="536"/>
      <c r="K237" s="541"/>
      <c r="L237" s="541"/>
      <c r="M237" s="541"/>
      <c r="N237" s="537"/>
      <c r="O237" s="542"/>
      <c r="P237" s="542"/>
    </row>
    <row r="238" spans="2:16" s="540" customFormat="1">
      <c r="B238" s="533"/>
      <c r="C238" s="533"/>
      <c r="D238" s="535"/>
      <c r="E238" s="534"/>
      <c r="F238" s="534"/>
      <c r="G238" s="534"/>
      <c r="H238" s="535"/>
      <c r="I238" s="535"/>
      <c r="J238" s="536"/>
      <c r="K238" s="541"/>
      <c r="L238" s="541"/>
      <c r="M238" s="541"/>
      <c r="N238" s="537"/>
      <c r="O238" s="542"/>
      <c r="P238" s="542"/>
    </row>
    <row r="239" spans="2:16" s="540" customFormat="1">
      <c r="B239" s="533"/>
      <c r="C239" s="533"/>
      <c r="D239" s="535"/>
      <c r="E239" s="534"/>
      <c r="F239" s="534"/>
      <c r="G239" s="534"/>
      <c r="H239" s="535"/>
      <c r="I239" s="535"/>
      <c r="J239" s="536"/>
      <c r="K239" s="541"/>
      <c r="L239" s="541"/>
      <c r="M239" s="541"/>
      <c r="N239" s="537"/>
      <c r="O239" s="542"/>
      <c r="P239" s="542"/>
    </row>
    <row r="240" spans="2:16" s="540" customFormat="1">
      <c r="B240" s="533"/>
      <c r="C240" s="533"/>
      <c r="D240" s="535"/>
      <c r="E240" s="534"/>
      <c r="F240" s="534"/>
      <c r="G240" s="534"/>
      <c r="H240" s="535"/>
      <c r="I240" s="535"/>
      <c r="J240" s="536"/>
      <c r="K240" s="541"/>
      <c r="L240" s="541"/>
      <c r="M240" s="541"/>
      <c r="N240" s="537"/>
      <c r="O240" s="542"/>
      <c r="P240" s="542"/>
    </row>
    <row r="241" spans="2:16" s="540" customFormat="1">
      <c r="B241" s="533"/>
      <c r="C241" s="533"/>
      <c r="D241" s="535"/>
      <c r="E241" s="534"/>
      <c r="F241" s="534"/>
      <c r="G241" s="534"/>
      <c r="H241" s="535"/>
      <c r="I241" s="535"/>
      <c r="J241" s="536"/>
      <c r="K241" s="541"/>
      <c r="L241" s="541"/>
      <c r="M241" s="541"/>
      <c r="N241" s="537"/>
      <c r="O241" s="542"/>
      <c r="P241" s="542"/>
    </row>
    <row r="242" spans="2:16" s="540" customFormat="1">
      <c r="B242" s="533"/>
      <c r="C242" s="533"/>
      <c r="D242" s="535"/>
      <c r="E242" s="534"/>
      <c r="F242" s="534"/>
      <c r="G242" s="534"/>
      <c r="H242" s="535"/>
      <c r="I242" s="535"/>
      <c r="J242" s="536"/>
      <c r="K242" s="541"/>
      <c r="L242" s="541"/>
      <c r="M242" s="541"/>
      <c r="N242" s="537"/>
      <c r="O242" s="542"/>
      <c r="P242" s="542"/>
    </row>
    <row r="243" spans="2:16" s="540" customFormat="1">
      <c r="B243" s="533"/>
      <c r="C243" s="533"/>
      <c r="D243" s="535"/>
      <c r="E243" s="534"/>
      <c r="F243" s="534"/>
      <c r="G243" s="534"/>
      <c r="H243" s="535"/>
      <c r="I243" s="535"/>
      <c r="J243" s="536"/>
      <c r="K243" s="541"/>
      <c r="L243" s="541"/>
      <c r="M243" s="541"/>
      <c r="N243" s="537"/>
      <c r="O243" s="542"/>
      <c r="P243" s="542"/>
    </row>
    <row r="244" spans="2:16" s="540" customFormat="1">
      <c r="B244" s="533"/>
      <c r="C244" s="533"/>
      <c r="D244" s="535"/>
      <c r="E244" s="534"/>
      <c r="F244" s="534"/>
      <c r="G244" s="534"/>
      <c r="H244" s="535"/>
      <c r="I244" s="535"/>
      <c r="J244" s="536"/>
      <c r="K244" s="541"/>
      <c r="L244" s="541"/>
      <c r="M244" s="541"/>
      <c r="N244" s="537"/>
      <c r="O244" s="542"/>
      <c r="P244" s="542"/>
    </row>
    <row r="245" spans="2:16" s="540" customFormat="1">
      <c r="B245" s="533"/>
      <c r="C245" s="533"/>
      <c r="D245" s="535"/>
      <c r="E245" s="534"/>
      <c r="F245" s="534"/>
      <c r="G245" s="534"/>
      <c r="H245" s="535"/>
      <c r="I245" s="535"/>
      <c r="J245" s="536"/>
      <c r="K245" s="541"/>
      <c r="L245" s="541"/>
      <c r="M245" s="541"/>
      <c r="N245" s="537"/>
      <c r="O245" s="542"/>
      <c r="P245" s="542"/>
    </row>
    <row r="246" spans="2:16" s="540" customFormat="1">
      <c r="B246" s="533"/>
      <c r="C246" s="533"/>
      <c r="D246" s="535"/>
      <c r="E246" s="534"/>
      <c r="F246" s="534"/>
      <c r="G246" s="534"/>
      <c r="H246" s="535"/>
      <c r="I246" s="535"/>
      <c r="J246" s="536"/>
      <c r="K246" s="541"/>
      <c r="L246" s="541"/>
      <c r="M246" s="541"/>
      <c r="N246" s="537"/>
      <c r="O246" s="542"/>
      <c r="P246" s="542"/>
    </row>
    <row r="247" spans="2:16" s="540" customFormat="1">
      <c r="B247" s="533"/>
      <c r="C247" s="533"/>
      <c r="D247" s="535"/>
      <c r="E247" s="534"/>
      <c r="F247" s="534"/>
      <c r="G247" s="534"/>
      <c r="H247" s="535"/>
      <c r="I247" s="535"/>
      <c r="J247" s="536"/>
      <c r="K247" s="541"/>
      <c r="L247" s="541"/>
      <c r="M247" s="541"/>
      <c r="N247" s="537"/>
      <c r="O247" s="542"/>
      <c r="P247" s="542"/>
    </row>
    <row r="248" spans="2:16" s="540" customFormat="1">
      <c r="B248" s="533"/>
      <c r="C248" s="533"/>
      <c r="D248" s="535"/>
      <c r="E248" s="534"/>
      <c r="F248" s="534"/>
      <c r="G248" s="534"/>
      <c r="H248" s="535"/>
      <c r="I248" s="535"/>
      <c r="J248" s="536"/>
      <c r="K248" s="541"/>
      <c r="L248" s="541"/>
      <c r="M248" s="541"/>
      <c r="N248" s="537"/>
      <c r="O248" s="542"/>
      <c r="P248" s="542"/>
    </row>
    <row r="249" spans="2:16" s="540" customFormat="1">
      <c r="B249" s="533"/>
      <c r="C249" s="533"/>
      <c r="D249" s="535"/>
      <c r="E249" s="534"/>
      <c r="F249" s="534"/>
      <c r="G249" s="534"/>
      <c r="H249" s="535"/>
      <c r="I249" s="535"/>
      <c r="J249" s="536"/>
      <c r="K249" s="541"/>
      <c r="L249" s="541"/>
      <c r="M249" s="541"/>
      <c r="N249" s="537"/>
      <c r="O249" s="542"/>
      <c r="P249" s="542"/>
    </row>
    <row r="250" spans="2:16" s="540" customFormat="1">
      <c r="B250" s="533"/>
      <c r="C250" s="533"/>
      <c r="D250" s="535"/>
      <c r="E250" s="534"/>
      <c r="F250" s="534"/>
      <c r="G250" s="534"/>
      <c r="H250" s="535"/>
      <c r="I250" s="535"/>
      <c r="J250" s="536"/>
      <c r="K250" s="541"/>
      <c r="L250" s="541"/>
      <c r="M250" s="541"/>
      <c r="N250" s="537"/>
      <c r="O250" s="542"/>
      <c r="P250" s="542"/>
    </row>
    <row r="251" spans="2:16" s="540" customFormat="1">
      <c r="B251" s="533"/>
      <c r="C251" s="533"/>
      <c r="D251" s="535"/>
      <c r="E251" s="534"/>
      <c r="F251" s="534"/>
      <c r="G251" s="534"/>
      <c r="H251" s="535"/>
      <c r="I251" s="535"/>
      <c r="J251" s="536"/>
      <c r="K251" s="541"/>
      <c r="L251" s="541"/>
      <c r="M251" s="541"/>
      <c r="N251" s="537"/>
      <c r="O251" s="542"/>
      <c r="P251" s="542"/>
    </row>
    <row r="252" spans="2:16" s="540" customFormat="1">
      <c r="B252" s="533"/>
      <c r="C252" s="533"/>
      <c r="D252" s="535"/>
      <c r="E252" s="534"/>
      <c r="F252" s="534"/>
      <c r="G252" s="534"/>
      <c r="H252" s="535"/>
      <c r="I252" s="535"/>
      <c r="J252" s="536"/>
      <c r="K252" s="541"/>
      <c r="L252" s="541"/>
      <c r="M252" s="541"/>
      <c r="N252" s="537"/>
      <c r="O252" s="542"/>
      <c r="P252" s="542"/>
    </row>
    <row r="253" spans="2:16" s="540" customFormat="1">
      <c r="B253" s="533"/>
      <c r="C253" s="533"/>
      <c r="D253" s="535"/>
      <c r="E253" s="534"/>
      <c r="F253" s="534"/>
      <c r="G253" s="534"/>
      <c r="H253" s="535"/>
      <c r="I253" s="535"/>
      <c r="J253" s="536"/>
      <c r="K253" s="541"/>
      <c r="L253" s="541"/>
      <c r="M253" s="541"/>
      <c r="N253" s="537"/>
      <c r="O253" s="542"/>
      <c r="P253" s="542"/>
    </row>
    <row r="254" spans="2:16" s="540" customFormat="1">
      <c r="B254" s="533"/>
      <c r="C254" s="533"/>
      <c r="D254" s="535"/>
      <c r="E254" s="534"/>
      <c r="F254" s="534"/>
      <c r="G254" s="534"/>
      <c r="H254" s="535"/>
      <c r="I254" s="535"/>
      <c r="J254" s="536"/>
      <c r="K254" s="541"/>
      <c r="L254" s="541"/>
      <c r="M254" s="541"/>
      <c r="N254" s="537"/>
      <c r="O254" s="542"/>
      <c r="P254" s="542"/>
    </row>
    <row r="255" spans="2:16" s="540" customFormat="1">
      <c r="B255" s="533"/>
      <c r="C255" s="533"/>
      <c r="D255" s="535"/>
      <c r="E255" s="534"/>
      <c r="F255" s="534"/>
      <c r="G255" s="534"/>
      <c r="H255" s="535"/>
      <c r="I255" s="535"/>
      <c r="J255" s="536"/>
      <c r="K255" s="541"/>
      <c r="L255" s="541"/>
      <c r="M255" s="541"/>
      <c r="N255" s="537"/>
      <c r="O255" s="542"/>
      <c r="P255" s="542"/>
    </row>
    <row r="256" spans="2:16" s="540" customFormat="1">
      <c r="B256" s="533"/>
      <c r="C256" s="533"/>
      <c r="D256" s="535"/>
      <c r="E256" s="534"/>
      <c r="F256" s="534"/>
      <c r="G256" s="534"/>
      <c r="H256" s="535"/>
      <c r="I256" s="535"/>
      <c r="J256" s="536"/>
      <c r="K256" s="541"/>
      <c r="L256" s="541"/>
      <c r="M256" s="541"/>
      <c r="N256" s="537"/>
      <c r="O256" s="542"/>
      <c r="P256" s="542"/>
    </row>
    <row r="257" spans="2:16" s="540" customFormat="1">
      <c r="B257" s="533"/>
      <c r="C257" s="533"/>
      <c r="D257" s="535"/>
      <c r="E257" s="534"/>
      <c r="F257" s="534"/>
      <c r="G257" s="534"/>
      <c r="H257" s="535"/>
      <c r="I257" s="535"/>
      <c r="J257" s="536"/>
      <c r="K257" s="541"/>
      <c r="L257" s="541"/>
      <c r="M257" s="541"/>
      <c r="N257" s="537"/>
      <c r="O257" s="542"/>
      <c r="P257" s="542"/>
    </row>
    <row r="258" spans="2:16" s="540" customFormat="1">
      <c r="B258" s="533"/>
      <c r="C258" s="533"/>
      <c r="D258" s="535"/>
      <c r="E258" s="534"/>
      <c r="F258" s="534"/>
      <c r="G258" s="534"/>
      <c r="H258" s="535"/>
      <c r="I258" s="535"/>
      <c r="J258" s="536"/>
      <c r="K258" s="541"/>
      <c r="L258" s="541"/>
      <c r="M258" s="541"/>
      <c r="N258" s="537"/>
      <c r="O258" s="542"/>
      <c r="P258" s="542"/>
    </row>
    <row r="259" spans="2:16" s="540" customFormat="1">
      <c r="B259" s="533"/>
      <c r="C259" s="533"/>
      <c r="D259" s="535"/>
      <c r="E259" s="534"/>
      <c r="F259" s="534"/>
      <c r="G259" s="534"/>
      <c r="H259" s="535"/>
      <c r="I259" s="535"/>
      <c r="J259" s="536"/>
      <c r="K259" s="541"/>
      <c r="L259" s="541"/>
      <c r="M259" s="541"/>
      <c r="N259" s="537"/>
      <c r="O259" s="542"/>
      <c r="P259" s="542"/>
    </row>
    <row r="260" spans="2:16" s="540" customFormat="1">
      <c r="B260" s="533"/>
      <c r="C260" s="533"/>
      <c r="D260" s="535"/>
      <c r="E260" s="534"/>
      <c r="F260" s="534"/>
      <c r="G260" s="534"/>
      <c r="H260" s="535"/>
      <c r="I260" s="535"/>
      <c r="J260" s="536"/>
      <c r="K260" s="541"/>
      <c r="L260" s="541"/>
      <c r="M260" s="541"/>
      <c r="N260" s="537"/>
      <c r="O260" s="542"/>
      <c r="P260" s="542"/>
    </row>
    <row r="261" spans="2:16" s="540" customFormat="1">
      <c r="B261" s="533"/>
      <c r="C261" s="533"/>
      <c r="D261" s="535"/>
      <c r="E261" s="534"/>
      <c r="F261" s="534"/>
      <c r="G261" s="534"/>
      <c r="H261" s="535"/>
      <c r="I261" s="535"/>
      <c r="J261" s="536"/>
      <c r="K261" s="541"/>
      <c r="L261" s="541"/>
      <c r="M261" s="541"/>
      <c r="N261" s="537"/>
      <c r="O261" s="542"/>
      <c r="P261" s="542"/>
    </row>
    <row r="262" spans="2:16" s="540" customFormat="1">
      <c r="B262" s="533"/>
      <c r="C262" s="533"/>
      <c r="D262" s="535"/>
      <c r="E262" s="534"/>
      <c r="F262" s="534"/>
      <c r="G262" s="534"/>
      <c r="H262" s="535"/>
      <c r="I262" s="535"/>
      <c r="J262" s="536"/>
      <c r="K262" s="541"/>
      <c r="L262" s="541"/>
      <c r="M262" s="541"/>
      <c r="N262" s="537"/>
      <c r="O262" s="542"/>
      <c r="P262" s="542"/>
    </row>
    <row r="263" spans="2:16" s="540" customFormat="1">
      <c r="B263" s="533"/>
      <c r="C263" s="533"/>
      <c r="D263" s="535"/>
      <c r="E263" s="534"/>
      <c r="F263" s="534"/>
      <c r="G263" s="534"/>
      <c r="H263" s="535"/>
      <c r="I263" s="535"/>
      <c r="J263" s="536"/>
      <c r="K263" s="541"/>
      <c r="L263" s="541"/>
      <c r="M263" s="541"/>
      <c r="N263" s="537"/>
      <c r="O263" s="542"/>
      <c r="P263" s="542"/>
    </row>
    <row r="264" spans="2:16" s="540" customFormat="1">
      <c r="B264" s="533"/>
      <c r="C264" s="533"/>
      <c r="D264" s="535"/>
      <c r="E264" s="534"/>
      <c r="F264" s="534"/>
      <c r="G264" s="534"/>
      <c r="H264" s="535"/>
      <c r="I264" s="535"/>
      <c r="J264" s="536"/>
      <c r="K264" s="541"/>
      <c r="L264" s="541"/>
      <c r="M264" s="541"/>
      <c r="N264" s="537"/>
      <c r="O264" s="542"/>
      <c r="P264" s="542"/>
    </row>
    <row r="265" spans="2:16" s="540" customFormat="1">
      <c r="B265" s="533"/>
      <c r="C265" s="533"/>
      <c r="D265" s="535"/>
      <c r="E265" s="534"/>
      <c r="F265" s="534"/>
      <c r="G265" s="534"/>
      <c r="H265" s="535"/>
      <c r="I265" s="535"/>
      <c r="J265" s="536"/>
      <c r="K265" s="541"/>
      <c r="L265" s="541"/>
      <c r="M265" s="541"/>
      <c r="N265" s="537"/>
      <c r="O265" s="542"/>
      <c r="P265" s="542"/>
    </row>
    <row r="266" spans="2:16" s="540" customFormat="1">
      <c r="B266" s="533"/>
      <c r="C266" s="533"/>
      <c r="D266" s="535"/>
      <c r="E266" s="534"/>
      <c r="F266" s="534"/>
      <c r="G266" s="534"/>
      <c r="H266" s="535"/>
      <c r="I266" s="535"/>
      <c r="J266" s="536"/>
      <c r="K266" s="541"/>
      <c r="L266" s="541"/>
      <c r="M266" s="541"/>
      <c r="N266" s="537"/>
      <c r="O266" s="542"/>
      <c r="P266" s="542"/>
    </row>
    <row r="267" spans="2:16" s="540" customFormat="1">
      <c r="B267" s="533"/>
      <c r="C267" s="533"/>
      <c r="D267" s="535"/>
      <c r="E267" s="534"/>
      <c r="F267" s="534"/>
      <c r="G267" s="534"/>
      <c r="H267" s="535"/>
      <c r="I267" s="535"/>
      <c r="J267" s="536"/>
      <c r="K267" s="541"/>
      <c r="L267" s="541"/>
      <c r="M267" s="541"/>
      <c r="N267" s="537"/>
      <c r="O267" s="542"/>
      <c r="P267" s="542"/>
    </row>
    <row r="268" spans="2:16" s="540" customFormat="1">
      <c r="B268" s="533"/>
      <c r="C268" s="533"/>
      <c r="D268" s="535"/>
      <c r="E268" s="534"/>
      <c r="F268" s="534"/>
      <c r="G268" s="534"/>
      <c r="H268" s="535"/>
      <c r="I268" s="535"/>
      <c r="J268" s="536"/>
      <c r="K268" s="541"/>
      <c r="L268" s="541"/>
      <c r="M268" s="541"/>
      <c r="N268" s="537"/>
      <c r="O268" s="542"/>
      <c r="P268" s="542"/>
    </row>
    <row r="269" spans="2:16" s="540" customFormat="1">
      <c r="B269" s="533"/>
      <c r="C269" s="533"/>
      <c r="D269" s="535"/>
      <c r="E269" s="534"/>
      <c r="F269" s="534"/>
      <c r="G269" s="534"/>
      <c r="H269" s="535"/>
      <c r="I269" s="535"/>
      <c r="J269" s="536"/>
      <c r="K269" s="541"/>
      <c r="L269" s="541"/>
      <c r="M269" s="541"/>
      <c r="N269" s="537"/>
      <c r="O269" s="542"/>
      <c r="P269" s="542"/>
    </row>
    <row r="270" spans="2:16" s="540" customFormat="1">
      <c r="B270" s="533"/>
      <c r="C270" s="533"/>
      <c r="D270" s="535"/>
      <c r="E270" s="534"/>
      <c r="F270" s="534"/>
      <c r="G270" s="534"/>
      <c r="H270" s="535"/>
      <c r="I270" s="535"/>
      <c r="J270" s="536"/>
      <c r="K270" s="541"/>
      <c r="L270" s="541"/>
      <c r="M270" s="541"/>
      <c r="N270" s="537"/>
      <c r="O270" s="542"/>
      <c r="P270" s="542"/>
    </row>
    <row r="271" spans="2:16" s="540" customFormat="1">
      <c r="B271" s="533"/>
      <c r="C271" s="533"/>
      <c r="D271" s="535"/>
      <c r="E271" s="534"/>
      <c r="F271" s="534"/>
      <c r="G271" s="534"/>
      <c r="H271" s="535"/>
      <c r="I271" s="535"/>
      <c r="J271" s="536"/>
      <c r="K271" s="541"/>
      <c r="L271" s="541"/>
      <c r="M271" s="541"/>
      <c r="N271" s="537"/>
      <c r="O271" s="542"/>
      <c r="P271" s="542"/>
    </row>
    <row r="272" spans="2:16" s="540" customFormat="1">
      <c r="B272" s="533"/>
      <c r="C272" s="533"/>
      <c r="D272" s="535"/>
      <c r="E272" s="534"/>
      <c r="F272" s="534"/>
      <c r="G272" s="534"/>
      <c r="H272" s="535"/>
      <c r="I272" s="535"/>
      <c r="J272" s="536"/>
      <c r="K272" s="541"/>
      <c r="L272" s="541"/>
      <c r="M272" s="541"/>
      <c r="N272" s="537"/>
      <c r="O272" s="542"/>
      <c r="P272" s="542"/>
    </row>
    <row r="273" spans="2:16" s="540" customFormat="1">
      <c r="B273" s="533"/>
      <c r="C273" s="533"/>
      <c r="D273" s="535"/>
      <c r="E273" s="534"/>
      <c r="F273" s="534"/>
      <c r="G273" s="534"/>
      <c r="H273" s="535"/>
      <c r="I273" s="535"/>
      <c r="J273" s="536"/>
      <c r="K273" s="541"/>
      <c r="L273" s="541"/>
      <c r="M273" s="541"/>
      <c r="N273" s="537"/>
      <c r="O273" s="542"/>
      <c r="P273" s="542"/>
    </row>
    <row r="274" spans="2:16" s="540" customFormat="1">
      <c r="B274" s="533"/>
      <c r="C274" s="533"/>
      <c r="D274" s="535"/>
      <c r="E274" s="534"/>
      <c r="F274" s="534"/>
      <c r="G274" s="534"/>
      <c r="H274" s="535"/>
      <c r="I274" s="535"/>
      <c r="J274" s="536"/>
      <c r="K274" s="541"/>
      <c r="L274" s="541"/>
      <c r="M274" s="541"/>
      <c r="N274" s="537"/>
      <c r="O274" s="542"/>
      <c r="P274" s="542"/>
    </row>
    <row r="275" spans="2:16" s="540" customFormat="1">
      <c r="B275" s="533"/>
      <c r="C275" s="533"/>
      <c r="D275" s="535"/>
      <c r="E275" s="534"/>
      <c r="F275" s="534"/>
      <c r="G275" s="534"/>
      <c r="H275" s="535"/>
      <c r="I275" s="535"/>
      <c r="J275" s="536"/>
      <c r="K275" s="541"/>
      <c r="L275" s="541"/>
      <c r="M275" s="541"/>
      <c r="N275" s="537"/>
      <c r="O275" s="542"/>
      <c r="P275" s="542"/>
    </row>
    <row r="276" spans="2:16" s="540" customFormat="1">
      <c r="B276" s="533"/>
      <c r="C276" s="533"/>
      <c r="D276" s="535"/>
      <c r="E276" s="534"/>
      <c r="F276" s="534"/>
      <c r="G276" s="534"/>
      <c r="H276" s="535"/>
      <c r="I276" s="535"/>
      <c r="J276" s="536"/>
      <c r="K276" s="541"/>
      <c r="L276" s="541"/>
      <c r="M276" s="541"/>
      <c r="N276" s="537"/>
      <c r="O276" s="542"/>
      <c r="P276" s="542"/>
    </row>
    <row r="277" spans="2:16" s="540" customFormat="1">
      <c r="B277" s="533"/>
      <c r="C277" s="533"/>
      <c r="D277" s="535"/>
      <c r="E277" s="534"/>
      <c r="F277" s="534"/>
      <c r="G277" s="534"/>
      <c r="H277" s="535"/>
      <c r="I277" s="535"/>
      <c r="J277" s="536"/>
      <c r="K277" s="541"/>
      <c r="L277" s="541"/>
      <c r="M277" s="541"/>
      <c r="N277" s="537"/>
      <c r="O277" s="542"/>
      <c r="P277" s="542"/>
    </row>
    <row r="278" spans="2:16" s="540" customFormat="1">
      <c r="B278" s="533"/>
      <c r="C278" s="533"/>
      <c r="D278" s="535"/>
      <c r="E278" s="534"/>
      <c r="F278" s="534"/>
      <c r="G278" s="534"/>
      <c r="H278" s="535"/>
      <c r="I278" s="535"/>
      <c r="J278" s="536"/>
      <c r="K278" s="541"/>
      <c r="L278" s="541"/>
      <c r="M278" s="541"/>
      <c r="N278" s="537"/>
      <c r="O278" s="542"/>
      <c r="P278" s="542"/>
    </row>
    <row r="279" spans="2:16" s="540" customFormat="1">
      <c r="B279" s="533"/>
      <c r="C279" s="533"/>
      <c r="D279" s="535"/>
      <c r="E279" s="534"/>
      <c r="F279" s="534"/>
      <c r="G279" s="534"/>
      <c r="H279" s="535"/>
      <c r="I279" s="535"/>
      <c r="J279" s="536"/>
      <c r="K279" s="541"/>
      <c r="L279" s="541"/>
      <c r="M279" s="541"/>
      <c r="N279" s="537"/>
      <c r="O279" s="542"/>
      <c r="P279" s="542"/>
    </row>
    <row r="280" spans="2:16" s="540" customFormat="1">
      <c r="B280" s="533"/>
      <c r="C280" s="533"/>
      <c r="D280" s="535"/>
      <c r="E280" s="534"/>
      <c r="F280" s="534"/>
      <c r="G280" s="534"/>
      <c r="H280" s="535"/>
      <c r="I280" s="535"/>
      <c r="J280" s="536"/>
      <c r="K280" s="541"/>
      <c r="L280" s="541"/>
      <c r="M280" s="541"/>
      <c r="N280" s="537"/>
      <c r="O280" s="542"/>
      <c r="P280" s="542"/>
    </row>
    <row r="281" spans="2:16" s="540" customFormat="1">
      <c r="B281" s="533"/>
      <c r="C281" s="533"/>
      <c r="D281" s="535"/>
      <c r="E281" s="534"/>
      <c r="F281" s="534"/>
      <c r="G281" s="534"/>
      <c r="H281" s="535"/>
      <c r="I281" s="535"/>
      <c r="J281" s="536"/>
      <c r="K281" s="541"/>
      <c r="L281" s="541"/>
      <c r="M281" s="541"/>
      <c r="N281" s="537"/>
      <c r="O281" s="542"/>
      <c r="P281" s="542"/>
    </row>
    <row r="282" spans="2:16" s="540" customFormat="1">
      <c r="B282" s="533"/>
      <c r="C282" s="533"/>
      <c r="D282" s="535"/>
      <c r="E282" s="534"/>
      <c r="F282" s="534"/>
      <c r="G282" s="534"/>
      <c r="H282" s="535"/>
      <c r="I282" s="535"/>
      <c r="J282" s="536"/>
      <c r="K282" s="541"/>
      <c r="L282" s="541"/>
      <c r="M282" s="541"/>
      <c r="N282" s="537"/>
      <c r="O282" s="542"/>
      <c r="P282" s="542"/>
    </row>
    <row r="283" spans="2:16" s="540" customFormat="1">
      <c r="B283" s="533"/>
      <c r="C283" s="533"/>
      <c r="D283" s="535"/>
      <c r="E283" s="534"/>
      <c r="F283" s="534"/>
      <c r="G283" s="534"/>
      <c r="H283" s="535"/>
      <c r="I283" s="535"/>
      <c r="J283" s="536"/>
      <c r="K283" s="541"/>
      <c r="L283" s="541"/>
      <c r="M283" s="541"/>
      <c r="N283" s="537"/>
      <c r="O283" s="542"/>
      <c r="P283" s="542"/>
    </row>
    <row r="284" spans="2:16" s="540" customFormat="1">
      <c r="B284" s="533"/>
      <c r="C284" s="533"/>
      <c r="D284" s="535"/>
      <c r="E284" s="534"/>
      <c r="F284" s="534"/>
      <c r="G284" s="534"/>
      <c r="H284" s="535"/>
      <c r="I284" s="535"/>
      <c r="J284" s="536"/>
      <c r="K284" s="541"/>
      <c r="L284" s="541"/>
      <c r="M284" s="541"/>
      <c r="N284" s="537"/>
      <c r="O284" s="542"/>
      <c r="P284" s="542"/>
    </row>
    <row r="285" spans="2:16" s="540" customFormat="1">
      <c r="B285" s="533"/>
      <c r="C285" s="533"/>
      <c r="D285" s="535"/>
      <c r="E285" s="534"/>
      <c r="F285" s="534"/>
      <c r="G285" s="534"/>
      <c r="H285" s="535"/>
      <c r="I285" s="535"/>
      <c r="J285" s="536"/>
      <c r="K285" s="541"/>
      <c r="L285" s="541"/>
      <c r="M285" s="541"/>
      <c r="N285" s="537"/>
      <c r="O285" s="542"/>
      <c r="P285" s="542"/>
    </row>
    <row r="286" spans="2:16" s="540" customFormat="1">
      <c r="B286" s="533"/>
      <c r="C286" s="533"/>
      <c r="D286" s="535"/>
      <c r="E286" s="534"/>
      <c r="F286" s="534"/>
      <c r="G286" s="534"/>
      <c r="H286" s="535"/>
      <c r="I286" s="535"/>
      <c r="J286" s="536"/>
      <c r="K286" s="541"/>
      <c r="L286" s="541"/>
      <c r="M286" s="541"/>
      <c r="N286" s="537"/>
      <c r="O286" s="542"/>
      <c r="P286" s="542"/>
    </row>
    <row r="287" spans="2:16" s="540" customFormat="1">
      <c r="B287" s="533"/>
      <c r="C287" s="533"/>
      <c r="D287" s="535"/>
      <c r="E287" s="534"/>
      <c r="F287" s="534"/>
      <c r="G287" s="534"/>
      <c r="H287" s="535"/>
      <c r="I287" s="535"/>
      <c r="J287" s="536"/>
      <c r="K287" s="541"/>
      <c r="L287" s="541"/>
      <c r="M287" s="541"/>
      <c r="N287" s="537"/>
      <c r="O287" s="542"/>
      <c r="P287" s="542"/>
    </row>
    <row r="288" spans="2:16" s="540" customFormat="1">
      <c r="B288" s="533"/>
      <c r="C288" s="533"/>
      <c r="D288" s="535"/>
      <c r="E288" s="534"/>
      <c r="F288" s="534"/>
      <c r="G288" s="534"/>
      <c r="H288" s="535"/>
      <c r="I288" s="535"/>
      <c r="J288" s="536"/>
      <c r="K288" s="541"/>
      <c r="L288" s="541"/>
      <c r="M288" s="541"/>
      <c r="N288" s="537"/>
      <c r="O288" s="542"/>
      <c r="P288" s="542"/>
    </row>
    <row r="289" spans="2:16" s="540" customFormat="1">
      <c r="B289" s="533"/>
      <c r="C289" s="533"/>
      <c r="D289" s="535"/>
      <c r="E289" s="534"/>
      <c r="F289" s="534"/>
      <c r="G289" s="534"/>
      <c r="H289" s="535"/>
      <c r="I289" s="535"/>
      <c r="J289" s="536"/>
      <c r="K289" s="541"/>
      <c r="L289" s="541"/>
      <c r="M289" s="541"/>
      <c r="N289" s="537"/>
      <c r="O289" s="542"/>
      <c r="P289" s="542"/>
    </row>
    <row r="290" spans="2:16" s="540" customFormat="1">
      <c r="B290" s="533"/>
      <c r="C290" s="533"/>
      <c r="D290" s="535"/>
      <c r="E290" s="534"/>
      <c r="F290" s="534"/>
      <c r="G290" s="534"/>
      <c r="H290" s="535"/>
      <c r="I290" s="535"/>
      <c r="J290" s="536"/>
      <c r="K290" s="541"/>
      <c r="L290" s="541"/>
      <c r="M290" s="541"/>
      <c r="N290" s="537"/>
      <c r="O290" s="542"/>
      <c r="P290" s="542"/>
    </row>
    <row r="291" spans="2:16" s="540" customFormat="1">
      <c r="B291" s="533"/>
      <c r="C291" s="533"/>
      <c r="D291" s="535"/>
      <c r="E291" s="534"/>
      <c r="F291" s="534"/>
      <c r="G291" s="534"/>
      <c r="H291" s="535"/>
      <c r="I291" s="535"/>
      <c r="J291" s="536"/>
      <c r="K291" s="541"/>
      <c r="L291" s="541"/>
      <c r="M291" s="541"/>
      <c r="N291" s="537"/>
      <c r="O291" s="542"/>
      <c r="P291" s="542"/>
    </row>
    <row r="292" spans="2:16" s="540" customFormat="1">
      <c r="B292" s="533"/>
      <c r="C292" s="533"/>
      <c r="D292" s="535"/>
      <c r="E292" s="534"/>
      <c r="F292" s="534"/>
      <c r="G292" s="534"/>
      <c r="H292" s="535"/>
      <c r="I292" s="535"/>
      <c r="J292" s="536"/>
      <c r="K292" s="541"/>
      <c r="L292" s="541"/>
      <c r="M292" s="541"/>
      <c r="N292" s="537"/>
      <c r="O292" s="542"/>
      <c r="P292" s="542"/>
    </row>
    <row r="293" spans="2:16" s="540" customFormat="1">
      <c r="B293" s="533"/>
      <c r="C293" s="533"/>
      <c r="D293" s="535"/>
      <c r="E293" s="534"/>
      <c r="F293" s="534"/>
      <c r="G293" s="534"/>
      <c r="H293" s="535"/>
      <c r="I293" s="535"/>
      <c r="J293" s="536"/>
      <c r="K293" s="541"/>
      <c r="L293" s="541"/>
      <c r="M293" s="541"/>
      <c r="N293" s="537"/>
      <c r="O293" s="542"/>
      <c r="P293" s="542"/>
    </row>
    <row r="294" spans="2:16" s="540" customFormat="1">
      <c r="B294" s="533"/>
      <c r="C294" s="533"/>
      <c r="D294" s="535"/>
      <c r="E294" s="534"/>
      <c r="F294" s="534"/>
      <c r="G294" s="534"/>
      <c r="H294" s="535"/>
      <c r="I294" s="535"/>
      <c r="J294" s="536"/>
      <c r="K294" s="541"/>
      <c r="L294" s="541"/>
      <c r="M294" s="541"/>
      <c r="N294" s="537"/>
      <c r="O294" s="542"/>
      <c r="P294" s="542"/>
    </row>
    <row r="295" spans="2:16" s="540" customFormat="1">
      <c r="B295" s="533"/>
      <c r="C295" s="533"/>
      <c r="D295" s="535"/>
      <c r="E295" s="534"/>
      <c r="F295" s="534"/>
      <c r="G295" s="534"/>
      <c r="H295" s="535"/>
      <c r="I295" s="535"/>
      <c r="J295" s="536"/>
      <c r="K295" s="541"/>
      <c r="L295" s="541"/>
      <c r="M295" s="541"/>
      <c r="N295" s="537"/>
      <c r="O295" s="542"/>
      <c r="P295" s="542"/>
    </row>
    <row r="296" spans="2:16" s="540" customFormat="1">
      <c r="B296" s="533"/>
      <c r="C296" s="533"/>
      <c r="D296" s="535"/>
      <c r="E296" s="534"/>
      <c r="F296" s="534"/>
      <c r="G296" s="534"/>
      <c r="H296" s="535"/>
      <c r="I296" s="535"/>
      <c r="J296" s="536"/>
      <c r="K296" s="541"/>
      <c r="L296" s="541"/>
      <c r="M296" s="541"/>
      <c r="N296" s="537"/>
      <c r="O296" s="542"/>
      <c r="P296" s="542"/>
    </row>
    <row r="297" spans="2:16" s="540" customFormat="1">
      <c r="B297" s="533"/>
      <c r="C297" s="533"/>
      <c r="D297" s="535"/>
      <c r="E297" s="534"/>
      <c r="F297" s="534"/>
      <c r="G297" s="534"/>
      <c r="H297" s="535"/>
      <c r="I297" s="535"/>
      <c r="J297" s="536"/>
      <c r="K297" s="541"/>
      <c r="L297" s="541"/>
      <c r="M297" s="541"/>
      <c r="N297" s="537"/>
      <c r="O297" s="542"/>
      <c r="P297" s="542"/>
    </row>
    <row r="298" spans="2:16" s="540" customFormat="1">
      <c r="B298" s="533"/>
      <c r="C298" s="533"/>
      <c r="D298" s="535"/>
      <c r="E298" s="534"/>
      <c r="F298" s="534"/>
      <c r="G298" s="534"/>
      <c r="H298" s="535"/>
      <c r="I298" s="535"/>
      <c r="J298" s="536"/>
      <c r="K298" s="541"/>
      <c r="L298" s="541"/>
      <c r="M298" s="541"/>
      <c r="N298" s="537"/>
      <c r="O298" s="542"/>
      <c r="P298" s="542"/>
    </row>
    <row r="299" spans="2:16" s="540" customFormat="1">
      <c r="B299" s="533"/>
      <c r="C299" s="533"/>
      <c r="D299" s="535"/>
      <c r="E299" s="534"/>
      <c r="F299" s="534"/>
      <c r="G299" s="534"/>
      <c r="H299" s="535"/>
      <c r="I299" s="535"/>
      <c r="J299" s="536"/>
      <c r="K299" s="541"/>
      <c r="L299" s="541"/>
      <c r="M299" s="541"/>
      <c r="N299" s="537"/>
      <c r="O299" s="542"/>
      <c r="P299" s="542"/>
    </row>
    <row r="300" spans="2:16" s="540" customFormat="1">
      <c r="B300" s="533"/>
      <c r="C300" s="533"/>
      <c r="D300" s="535"/>
      <c r="E300" s="534"/>
      <c r="F300" s="534"/>
      <c r="G300" s="534"/>
      <c r="H300" s="535"/>
      <c r="I300" s="535"/>
      <c r="J300" s="536"/>
      <c r="K300" s="541"/>
      <c r="L300" s="541"/>
      <c r="M300" s="541"/>
      <c r="N300" s="537"/>
      <c r="O300" s="542"/>
      <c r="P300" s="542"/>
    </row>
    <row r="301" spans="2:16" s="540" customFormat="1">
      <c r="B301" s="533"/>
      <c r="C301" s="533"/>
      <c r="D301" s="535"/>
      <c r="E301" s="534"/>
      <c r="F301" s="534"/>
      <c r="G301" s="534"/>
      <c r="H301" s="535"/>
      <c r="I301" s="535"/>
      <c r="J301" s="536"/>
      <c r="K301" s="541"/>
      <c r="L301" s="541"/>
      <c r="M301" s="541"/>
      <c r="N301" s="537"/>
      <c r="O301" s="542"/>
      <c r="P301" s="542"/>
    </row>
    <row r="302" spans="2:16" s="540" customFormat="1">
      <c r="B302" s="533"/>
      <c r="C302" s="533"/>
      <c r="D302" s="535"/>
      <c r="E302" s="534"/>
      <c r="F302" s="534"/>
      <c r="G302" s="534"/>
      <c r="H302" s="535"/>
      <c r="I302" s="535"/>
      <c r="J302" s="536"/>
      <c r="K302" s="541"/>
      <c r="L302" s="541"/>
      <c r="M302" s="541"/>
      <c r="N302" s="537"/>
      <c r="O302" s="542"/>
      <c r="P302" s="542"/>
    </row>
    <row r="303" spans="2:16" s="540" customFormat="1">
      <c r="B303" s="533"/>
      <c r="C303" s="533"/>
      <c r="D303" s="535"/>
      <c r="E303" s="534"/>
      <c r="F303" s="534"/>
      <c r="G303" s="534"/>
      <c r="H303" s="535"/>
      <c r="I303" s="535"/>
      <c r="J303" s="536"/>
      <c r="K303" s="541"/>
      <c r="L303" s="541"/>
      <c r="M303" s="541"/>
      <c r="N303" s="537"/>
      <c r="O303" s="542"/>
      <c r="P303" s="542"/>
    </row>
    <row r="304" spans="2:16" s="540" customFormat="1">
      <c r="B304" s="533"/>
      <c r="C304" s="533"/>
      <c r="D304" s="535"/>
      <c r="E304" s="534"/>
      <c r="F304" s="534"/>
      <c r="G304" s="534"/>
      <c r="H304" s="535"/>
      <c r="I304" s="535"/>
      <c r="J304" s="536"/>
      <c r="K304" s="541"/>
      <c r="L304" s="541"/>
      <c r="M304" s="541"/>
      <c r="N304" s="537"/>
      <c r="O304" s="542"/>
      <c r="P304" s="542"/>
    </row>
    <row r="305" spans="2:16" s="540" customFormat="1">
      <c r="B305" s="533"/>
      <c r="C305" s="533"/>
      <c r="D305" s="535"/>
      <c r="E305" s="534"/>
      <c r="F305" s="534"/>
      <c r="G305" s="534"/>
      <c r="H305" s="535"/>
      <c r="I305" s="535"/>
      <c r="J305" s="536"/>
      <c r="K305" s="541"/>
      <c r="L305" s="541"/>
      <c r="M305" s="541"/>
      <c r="N305" s="537"/>
      <c r="O305" s="542"/>
      <c r="P305" s="542"/>
    </row>
    <row r="306" spans="2:16" s="540" customFormat="1">
      <c r="B306" s="533"/>
      <c r="C306" s="533"/>
      <c r="D306" s="535"/>
      <c r="E306" s="534"/>
      <c r="F306" s="534"/>
      <c r="G306" s="534"/>
      <c r="H306" s="535"/>
      <c r="I306" s="535"/>
      <c r="J306" s="536"/>
      <c r="K306" s="541"/>
      <c r="L306" s="541"/>
      <c r="M306" s="541"/>
      <c r="N306" s="537"/>
      <c r="O306" s="542"/>
      <c r="P306" s="542"/>
    </row>
    <row r="307" spans="2:16" s="540" customFormat="1">
      <c r="B307" s="533"/>
      <c r="C307" s="533"/>
      <c r="D307" s="535"/>
      <c r="E307" s="534"/>
      <c r="F307" s="534"/>
      <c r="G307" s="534"/>
      <c r="H307" s="535"/>
      <c r="I307" s="535"/>
      <c r="J307" s="536"/>
      <c r="K307" s="541"/>
      <c r="L307" s="541"/>
      <c r="M307" s="541"/>
      <c r="N307" s="537"/>
      <c r="O307" s="542"/>
      <c r="P307" s="542"/>
    </row>
    <row r="308" spans="2:16" s="540" customFormat="1">
      <c r="B308" s="533"/>
      <c r="C308" s="533"/>
      <c r="D308" s="535"/>
      <c r="E308" s="534"/>
      <c r="F308" s="534"/>
      <c r="G308" s="534"/>
      <c r="H308" s="535"/>
      <c r="I308" s="535"/>
      <c r="J308" s="536"/>
      <c r="K308" s="541"/>
      <c r="L308" s="541"/>
      <c r="M308" s="541"/>
      <c r="N308" s="537"/>
      <c r="O308" s="542"/>
      <c r="P308" s="542"/>
    </row>
    <row r="309" spans="2:16" s="540" customFormat="1">
      <c r="B309" s="533"/>
      <c r="C309" s="533"/>
      <c r="D309" s="535"/>
      <c r="E309" s="534"/>
      <c r="F309" s="534"/>
      <c r="G309" s="534"/>
      <c r="H309" s="535"/>
      <c r="I309" s="535"/>
      <c r="J309" s="536"/>
      <c r="K309" s="541"/>
      <c r="L309" s="541"/>
      <c r="M309" s="541"/>
      <c r="N309" s="537"/>
      <c r="O309" s="542"/>
      <c r="P309" s="542"/>
    </row>
    <row r="310" spans="2:16" s="540" customFormat="1">
      <c r="B310" s="533"/>
      <c r="C310" s="533"/>
      <c r="D310" s="535"/>
      <c r="E310" s="534"/>
      <c r="F310" s="534"/>
      <c r="G310" s="534"/>
      <c r="H310" s="535"/>
      <c r="I310" s="535"/>
      <c r="J310" s="536"/>
      <c r="K310" s="541"/>
      <c r="L310" s="541"/>
      <c r="M310" s="541"/>
      <c r="N310" s="537"/>
      <c r="O310" s="542"/>
      <c r="P310" s="542"/>
    </row>
    <row r="311" spans="2:16" s="540" customFormat="1">
      <c r="B311" s="533"/>
      <c r="C311" s="533"/>
      <c r="D311" s="535"/>
      <c r="E311" s="534"/>
      <c r="F311" s="534"/>
      <c r="G311" s="534"/>
      <c r="H311" s="535"/>
      <c r="I311" s="535"/>
      <c r="J311" s="536"/>
      <c r="K311" s="541"/>
      <c r="L311" s="541"/>
      <c r="M311" s="541"/>
      <c r="N311" s="537"/>
      <c r="O311" s="542"/>
      <c r="P311" s="542"/>
    </row>
    <row r="312" spans="2:16" s="540" customFormat="1">
      <c r="B312" s="533"/>
      <c r="C312" s="533"/>
      <c r="D312" s="535"/>
      <c r="E312" s="534"/>
      <c r="F312" s="534"/>
      <c r="G312" s="534"/>
      <c r="H312" s="535"/>
      <c r="I312" s="535"/>
      <c r="J312" s="536"/>
      <c r="K312" s="541"/>
      <c r="L312" s="541"/>
      <c r="M312" s="541"/>
      <c r="N312" s="537"/>
      <c r="O312" s="542"/>
      <c r="P312" s="542"/>
    </row>
    <row r="313" spans="2:16" s="540" customFormat="1">
      <c r="B313" s="533"/>
      <c r="C313" s="533"/>
      <c r="D313" s="535"/>
      <c r="E313" s="534"/>
      <c r="F313" s="534"/>
      <c r="G313" s="534"/>
      <c r="H313" s="535"/>
      <c r="I313" s="535"/>
      <c r="J313" s="536"/>
      <c r="K313" s="541"/>
      <c r="L313" s="541"/>
      <c r="M313" s="541"/>
      <c r="N313" s="537"/>
      <c r="O313" s="542"/>
      <c r="P313" s="542"/>
    </row>
    <row r="314" spans="2:16" s="540" customFormat="1">
      <c r="B314" s="533"/>
      <c r="C314" s="533"/>
      <c r="D314" s="535"/>
      <c r="E314" s="534"/>
      <c r="F314" s="534"/>
      <c r="G314" s="534"/>
      <c r="H314" s="535"/>
      <c r="I314" s="535"/>
      <c r="J314" s="536"/>
      <c r="K314" s="541"/>
      <c r="L314" s="541"/>
      <c r="M314" s="541"/>
      <c r="N314" s="537"/>
      <c r="O314" s="542"/>
      <c r="P314" s="542"/>
    </row>
    <row r="315" spans="2:16" s="540" customFormat="1">
      <c r="B315" s="533"/>
      <c r="C315" s="533"/>
      <c r="D315" s="535"/>
      <c r="E315" s="534"/>
      <c r="F315" s="534"/>
      <c r="G315" s="534"/>
      <c r="H315" s="535"/>
      <c r="I315" s="535"/>
      <c r="J315" s="536"/>
      <c r="K315" s="541"/>
      <c r="L315" s="541"/>
      <c r="M315" s="541"/>
      <c r="N315" s="537"/>
      <c r="O315" s="542"/>
      <c r="P315" s="542"/>
    </row>
    <row r="316" spans="2:16" s="540" customFormat="1">
      <c r="B316" s="533"/>
      <c r="C316" s="533"/>
      <c r="D316" s="535"/>
      <c r="E316" s="534"/>
      <c r="F316" s="534"/>
      <c r="G316" s="534"/>
      <c r="H316" s="535"/>
      <c r="I316" s="535"/>
      <c r="J316" s="536"/>
      <c r="K316" s="541"/>
      <c r="L316" s="541"/>
      <c r="M316" s="541"/>
      <c r="N316" s="537"/>
      <c r="O316" s="542"/>
      <c r="P316" s="542"/>
    </row>
    <row r="317" spans="2:16" s="540" customFormat="1">
      <c r="B317" s="533"/>
      <c r="C317" s="533"/>
      <c r="D317" s="535"/>
      <c r="E317" s="534"/>
      <c r="F317" s="534"/>
      <c r="G317" s="534"/>
      <c r="H317" s="535"/>
      <c r="I317" s="535"/>
      <c r="J317" s="536"/>
      <c r="K317" s="541"/>
      <c r="L317" s="541"/>
      <c r="M317" s="541"/>
      <c r="N317" s="537"/>
      <c r="O317" s="542"/>
      <c r="P317" s="542"/>
    </row>
    <row r="318" spans="2:16" s="540" customFormat="1">
      <c r="B318" s="533"/>
      <c r="C318" s="533"/>
      <c r="D318" s="535"/>
      <c r="E318" s="534"/>
      <c r="F318" s="534"/>
      <c r="G318" s="534"/>
      <c r="H318" s="535"/>
      <c r="I318" s="535"/>
      <c r="J318" s="536"/>
      <c r="K318" s="541"/>
      <c r="L318" s="541"/>
      <c r="M318" s="541"/>
      <c r="N318" s="537"/>
      <c r="O318" s="542"/>
      <c r="P318" s="542"/>
    </row>
    <row r="319" spans="2:16" s="540" customFormat="1">
      <c r="B319" s="533"/>
      <c r="C319" s="533"/>
      <c r="D319" s="535"/>
      <c r="E319" s="534"/>
      <c r="F319" s="534"/>
      <c r="G319" s="534"/>
      <c r="H319" s="535"/>
      <c r="I319" s="535"/>
      <c r="J319" s="536"/>
      <c r="K319" s="541"/>
      <c r="L319" s="541"/>
      <c r="M319" s="541"/>
      <c r="N319" s="537"/>
      <c r="O319" s="542"/>
      <c r="P319" s="542"/>
    </row>
    <row r="320" spans="2:16" s="540" customFormat="1">
      <c r="B320" s="533"/>
      <c r="C320" s="533"/>
      <c r="D320" s="535"/>
      <c r="E320" s="534"/>
      <c r="F320" s="534"/>
      <c r="G320" s="534"/>
      <c r="H320" s="535"/>
      <c r="I320" s="535"/>
      <c r="J320" s="536"/>
      <c r="K320" s="541"/>
      <c r="L320" s="541"/>
      <c r="M320" s="541"/>
      <c r="N320" s="537"/>
      <c r="O320" s="542"/>
      <c r="P320" s="542"/>
    </row>
    <row r="321" spans="2:16" s="540" customFormat="1">
      <c r="B321" s="533"/>
      <c r="C321" s="533"/>
      <c r="D321" s="535"/>
      <c r="E321" s="534"/>
      <c r="F321" s="534"/>
      <c r="G321" s="534"/>
      <c r="H321" s="535"/>
      <c r="I321" s="535"/>
      <c r="J321" s="536"/>
      <c r="K321" s="541"/>
      <c r="L321" s="541"/>
      <c r="M321" s="541"/>
      <c r="N321" s="537"/>
      <c r="O321" s="542"/>
      <c r="P321" s="542"/>
    </row>
    <row r="322" spans="2:16" s="540" customFormat="1">
      <c r="B322" s="533"/>
      <c r="C322" s="533"/>
      <c r="D322" s="535"/>
      <c r="E322" s="534"/>
      <c r="F322" s="534"/>
      <c r="G322" s="534"/>
      <c r="H322" s="535"/>
      <c r="I322" s="535"/>
      <c r="J322" s="536"/>
      <c r="K322" s="541"/>
      <c r="L322" s="541"/>
      <c r="M322" s="541"/>
      <c r="N322" s="537"/>
      <c r="O322" s="542"/>
      <c r="P322" s="542"/>
    </row>
    <row r="323" spans="2:16" s="540" customFormat="1">
      <c r="B323" s="533"/>
      <c r="C323" s="533"/>
      <c r="D323" s="535"/>
      <c r="E323" s="534"/>
      <c r="F323" s="534"/>
      <c r="G323" s="534"/>
      <c r="H323" s="535"/>
      <c r="I323" s="535"/>
      <c r="J323" s="536"/>
      <c r="K323" s="541"/>
      <c r="L323" s="541"/>
      <c r="M323" s="541"/>
      <c r="N323" s="537"/>
      <c r="O323" s="542"/>
      <c r="P323" s="542"/>
    </row>
    <row r="324" spans="2:16" s="540" customFormat="1">
      <c r="B324" s="533"/>
      <c r="C324" s="533"/>
      <c r="D324" s="535"/>
      <c r="E324" s="534"/>
      <c r="F324" s="534"/>
      <c r="G324" s="534"/>
      <c r="H324" s="535"/>
      <c r="I324" s="535"/>
      <c r="J324" s="536"/>
      <c r="K324" s="541"/>
      <c r="L324" s="541"/>
      <c r="M324" s="541"/>
      <c r="N324" s="537"/>
      <c r="O324" s="542"/>
      <c r="P324" s="542"/>
    </row>
    <row r="325" spans="2:16" s="540" customFormat="1">
      <c r="B325" s="533"/>
      <c r="C325" s="533"/>
      <c r="D325" s="535"/>
      <c r="E325" s="534"/>
      <c r="F325" s="534"/>
      <c r="G325" s="534"/>
      <c r="H325" s="535"/>
      <c r="I325" s="535"/>
      <c r="J325" s="536"/>
      <c r="K325" s="541"/>
      <c r="L325" s="541"/>
      <c r="M325" s="541"/>
      <c r="N325" s="537"/>
      <c r="O325" s="542"/>
      <c r="P325" s="542"/>
    </row>
    <row r="326" spans="2:16" s="540" customFormat="1">
      <c r="B326" s="533"/>
      <c r="C326" s="533"/>
      <c r="D326" s="535"/>
      <c r="E326" s="534"/>
      <c r="F326" s="534"/>
      <c r="G326" s="534"/>
      <c r="H326" s="535"/>
      <c r="I326" s="535"/>
      <c r="J326" s="536"/>
      <c r="K326" s="541"/>
      <c r="L326" s="541"/>
      <c r="M326" s="541"/>
      <c r="N326" s="537"/>
      <c r="O326" s="542"/>
      <c r="P326" s="542"/>
    </row>
    <row r="327" spans="2:16" s="540" customFormat="1">
      <c r="B327" s="533"/>
      <c r="C327" s="533"/>
      <c r="D327" s="535"/>
      <c r="E327" s="534"/>
      <c r="F327" s="534"/>
      <c r="G327" s="534"/>
      <c r="H327" s="535"/>
      <c r="I327" s="535"/>
      <c r="J327" s="536"/>
      <c r="K327" s="541"/>
      <c r="L327" s="541"/>
      <c r="M327" s="541"/>
      <c r="N327" s="537"/>
      <c r="O327" s="542"/>
      <c r="P327" s="542"/>
    </row>
    <row r="328" spans="2:16" s="540" customFormat="1">
      <c r="B328" s="533"/>
      <c r="C328" s="533"/>
      <c r="D328" s="535"/>
      <c r="E328" s="534"/>
      <c r="F328" s="534"/>
      <c r="G328" s="534"/>
      <c r="H328" s="535"/>
      <c r="I328" s="535"/>
      <c r="J328" s="536"/>
      <c r="K328" s="541"/>
      <c r="L328" s="541"/>
      <c r="M328" s="541"/>
      <c r="N328" s="537"/>
      <c r="O328" s="542"/>
      <c r="P328" s="542"/>
    </row>
    <row r="329" spans="2:16" s="540" customFormat="1">
      <c r="B329" s="533"/>
      <c r="C329" s="533"/>
      <c r="D329" s="535"/>
      <c r="E329" s="534"/>
      <c r="F329" s="534"/>
      <c r="G329" s="534"/>
      <c r="H329" s="535"/>
      <c r="I329" s="535"/>
      <c r="J329" s="536"/>
      <c r="K329" s="541"/>
      <c r="L329" s="541"/>
      <c r="M329" s="541"/>
      <c r="N329" s="537"/>
      <c r="O329" s="542"/>
      <c r="P329" s="542"/>
    </row>
    <row r="330" spans="2:16" s="540" customFormat="1">
      <c r="B330" s="533"/>
      <c r="C330" s="533"/>
      <c r="D330" s="535"/>
      <c r="E330" s="534"/>
      <c r="F330" s="534"/>
      <c r="G330" s="534"/>
      <c r="H330" s="535"/>
      <c r="I330" s="535"/>
      <c r="J330" s="536"/>
      <c r="K330" s="541"/>
      <c r="L330" s="541"/>
      <c r="M330" s="541"/>
      <c r="N330" s="537"/>
      <c r="O330" s="542"/>
      <c r="P330" s="542"/>
    </row>
    <row r="331" spans="2:16" s="540" customFormat="1">
      <c r="B331" s="533"/>
      <c r="C331" s="533"/>
      <c r="D331" s="535"/>
      <c r="E331" s="534"/>
      <c r="F331" s="534"/>
      <c r="G331" s="534"/>
      <c r="H331" s="535"/>
      <c r="I331" s="535"/>
      <c r="J331" s="536"/>
      <c r="K331" s="541"/>
      <c r="L331" s="541"/>
      <c r="M331" s="541"/>
      <c r="N331" s="537"/>
      <c r="O331" s="542"/>
      <c r="P331" s="542"/>
    </row>
    <row r="332" spans="2:16" s="540" customFormat="1">
      <c r="B332" s="533"/>
      <c r="C332" s="533"/>
      <c r="D332" s="535"/>
      <c r="E332" s="534"/>
      <c r="F332" s="534"/>
      <c r="G332" s="534"/>
      <c r="H332" s="535"/>
      <c r="I332" s="535"/>
      <c r="J332" s="536"/>
      <c r="K332" s="541"/>
      <c r="L332" s="541"/>
      <c r="M332" s="541"/>
      <c r="N332" s="537"/>
      <c r="O332" s="542"/>
      <c r="P332" s="542"/>
    </row>
    <row r="333" spans="2:16" s="540" customFormat="1">
      <c r="B333" s="533"/>
      <c r="C333" s="533"/>
      <c r="D333" s="535"/>
      <c r="E333" s="534"/>
      <c r="F333" s="534"/>
      <c r="G333" s="534"/>
      <c r="H333" s="535"/>
      <c r="I333" s="535"/>
      <c r="J333" s="536"/>
      <c r="K333" s="541"/>
      <c r="L333" s="541"/>
      <c r="M333" s="541"/>
      <c r="N333" s="537"/>
      <c r="O333" s="542"/>
      <c r="P333" s="542"/>
    </row>
    <row r="334" spans="2:16" s="540" customFormat="1">
      <c r="B334" s="533"/>
      <c r="C334" s="533"/>
      <c r="D334" s="535"/>
      <c r="E334" s="534"/>
      <c r="F334" s="534"/>
      <c r="G334" s="534"/>
      <c r="H334" s="535"/>
      <c r="I334" s="535"/>
      <c r="J334" s="536"/>
      <c r="K334" s="541"/>
      <c r="L334" s="541"/>
      <c r="M334" s="541"/>
      <c r="N334" s="537"/>
      <c r="O334" s="542"/>
      <c r="P334" s="542"/>
    </row>
    <row r="335" spans="2:16" s="540" customFormat="1">
      <c r="B335" s="533"/>
      <c r="C335" s="533"/>
      <c r="D335" s="535"/>
      <c r="E335" s="534"/>
      <c r="F335" s="534"/>
      <c r="G335" s="534"/>
      <c r="H335" s="535"/>
      <c r="I335" s="535"/>
      <c r="J335" s="536"/>
      <c r="K335" s="541"/>
      <c r="L335" s="541"/>
      <c r="M335" s="541"/>
      <c r="N335" s="537"/>
      <c r="O335" s="542"/>
      <c r="P335" s="542"/>
    </row>
    <row r="336" spans="2:16" s="540" customFormat="1">
      <c r="B336" s="533"/>
      <c r="C336" s="533"/>
      <c r="D336" s="535"/>
      <c r="E336" s="534"/>
      <c r="F336" s="534"/>
      <c r="G336" s="534"/>
      <c r="H336" s="535"/>
      <c r="I336" s="535"/>
      <c r="J336" s="536"/>
      <c r="K336" s="541"/>
      <c r="L336" s="541"/>
      <c r="M336" s="541"/>
      <c r="N336" s="537"/>
      <c r="O336" s="542"/>
      <c r="P336" s="542"/>
    </row>
    <row r="337" spans="2:16" s="540" customFormat="1">
      <c r="B337" s="533"/>
      <c r="C337" s="533"/>
      <c r="D337" s="535"/>
      <c r="E337" s="534"/>
      <c r="F337" s="534"/>
      <c r="G337" s="534"/>
      <c r="H337" s="535"/>
      <c r="I337" s="535"/>
      <c r="J337" s="536"/>
      <c r="K337" s="541"/>
      <c r="L337" s="541"/>
      <c r="M337" s="541"/>
      <c r="N337" s="537"/>
      <c r="O337" s="542"/>
      <c r="P337" s="542"/>
    </row>
    <row r="338" spans="2:16" s="540" customFormat="1">
      <c r="B338" s="533"/>
      <c r="C338" s="533"/>
      <c r="D338" s="535"/>
      <c r="E338" s="534"/>
      <c r="F338" s="534"/>
      <c r="G338" s="534"/>
      <c r="H338" s="535"/>
      <c r="I338" s="535"/>
      <c r="J338" s="536"/>
      <c r="K338" s="541"/>
      <c r="L338" s="541"/>
      <c r="M338" s="541"/>
      <c r="N338" s="537"/>
      <c r="O338" s="542"/>
      <c r="P338" s="542"/>
    </row>
    <row r="339" spans="2:16" s="540" customFormat="1">
      <c r="B339" s="533"/>
      <c r="C339" s="533"/>
      <c r="D339" s="535"/>
      <c r="E339" s="534"/>
      <c r="F339" s="534"/>
      <c r="G339" s="534"/>
      <c r="H339" s="535"/>
      <c r="I339" s="535"/>
      <c r="J339" s="536"/>
      <c r="K339" s="541"/>
      <c r="L339" s="541"/>
      <c r="M339" s="541"/>
      <c r="N339" s="537"/>
      <c r="O339" s="542"/>
      <c r="P339" s="542"/>
    </row>
    <row r="340" spans="2:16" s="540" customFormat="1">
      <c r="B340" s="533"/>
      <c r="C340" s="533"/>
      <c r="D340" s="535"/>
      <c r="E340" s="534"/>
      <c r="F340" s="534"/>
      <c r="G340" s="534"/>
      <c r="H340" s="535"/>
      <c r="I340" s="535"/>
      <c r="J340" s="536"/>
      <c r="K340" s="541"/>
      <c r="L340" s="541"/>
      <c r="M340" s="541"/>
      <c r="N340" s="537"/>
      <c r="O340" s="542"/>
      <c r="P340" s="542"/>
    </row>
    <row r="341" spans="2:16" s="540" customFormat="1">
      <c r="B341" s="533"/>
      <c r="C341" s="533"/>
      <c r="D341" s="535"/>
      <c r="E341" s="534"/>
      <c r="F341" s="534"/>
      <c r="G341" s="534"/>
      <c r="H341" s="535"/>
      <c r="I341" s="535"/>
      <c r="J341" s="536"/>
      <c r="K341" s="541"/>
      <c r="L341" s="541"/>
      <c r="M341" s="541"/>
      <c r="N341" s="537"/>
      <c r="O341" s="542"/>
      <c r="P341" s="542"/>
    </row>
    <row r="342" spans="2:16" s="540" customFormat="1">
      <c r="B342" s="533"/>
      <c r="C342" s="533"/>
      <c r="D342" s="535"/>
      <c r="E342" s="534"/>
      <c r="F342" s="534"/>
      <c r="G342" s="534"/>
      <c r="H342" s="535"/>
      <c r="I342" s="535"/>
      <c r="J342" s="536"/>
      <c r="K342" s="541"/>
      <c r="L342" s="541"/>
      <c r="M342" s="541"/>
      <c r="N342" s="537"/>
      <c r="O342" s="542"/>
      <c r="P342" s="542"/>
    </row>
    <row r="343" spans="2:16" s="540" customFormat="1">
      <c r="B343" s="533"/>
      <c r="C343" s="533"/>
      <c r="D343" s="535"/>
      <c r="E343" s="534"/>
      <c r="F343" s="534"/>
      <c r="G343" s="534"/>
      <c r="H343" s="535"/>
      <c r="I343" s="535"/>
      <c r="J343" s="536"/>
      <c r="K343" s="541"/>
      <c r="L343" s="541"/>
      <c r="M343" s="541"/>
      <c r="N343" s="537"/>
      <c r="O343" s="542"/>
      <c r="P343" s="542"/>
    </row>
    <row r="344" spans="2:16" s="540" customFormat="1">
      <c r="B344" s="533"/>
      <c r="C344" s="533"/>
      <c r="D344" s="535"/>
      <c r="E344" s="534"/>
      <c r="F344" s="534"/>
      <c r="G344" s="534"/>
      <c r="H344" s="535"/>
      <c r="I344" s="535"/>
      <c r="J344" s="536"/>
      <c r="K344" s="541"/>
      <c r="L344" s="541"/>
      <c r="M344" s="541"/>
      <c r="N344" s="537"/>
      <c r="O344" s="542"/>
      <c r="P344" s="542"/>
    </row>
    <row r="345" spans="2:16" s="540" customFormat="1">
      <c r="B345" s="533"/>
      <c r="C345" s="533"/>
      <c r="D345" s="535"/>
      <c r="E345" s="534"/>
      <c r="F345" s="534"/>
      <c r="G345" s="534"/>
      <c r="H345" s="535"/>
      <c r="I345" s="535"/>
      <c r="J345" s="536"/>
      <c r="K345" s="541"/>
      <c r="L345" s="541"/>
      <c r="M345" s="541"/>
      <c r="N345" s="537"/>
      <c r="O345" s="542"/>
      <c r="P345" s="542"/>
    </row>
    <row r="346" spans="2:16" s="540" customFormat="1">
      <c r="B346" s="533"/>
      <c r="C346" s="533"/>
      <c r="D346" s="535"/>
      <c r="E346" s="534"/>
      <c r="F346" s="534"/>
      <c r="G346" s="534"/>
      <c r="H346" s="535"/>
      <c r="I346" s="535"/>
      <c r="J346" s="536"/>
      <c r="K346" s="541"/>
      <c r="L346" s="541"/>
      <c r="M346" s="541"/>
      <c r="N346" s="537"/>
      <c r="O346" s="542"/>
      <c r="P346" s="542"/>
    </row>
    <row r="347" spans="2:16" s="540" customFormat="1">
      <c r="B347" s="533"/>
      <c r="C347" s="533"/>
      <c r="D347" s="535"/>
      <c r="E347" s="534"/>
      <c r="F347" s="534"/>
      <c r="G347" s="534"/>
      <c r="H347" s="535"/>
      <c r="I347" s="535"/>
      <c r="J347" s="536"/>
      <c r="K347" s="541"/>
      <c r="L347" s="541"/>
      <c r="M347" s="541"/>
      <c r="N347" s="537"/>
      <c r="O347" s="542"/>
      <c r="P347" s="542"/>
    </row>
    <row r="348" spans="2:16" s="540" customFormat="1">
      <c r="B348" s="533"/>
      <c r="C348" s="533"/>
      <c r="D348" s="535"/>
      <c r="E348" s="534"/>
      <c r="F348" s="534"/>
      <c r="G348" s="534"/>
      <c r="H348" s="535"/>
      <c r="I348" s="535"/>
      <c r="J348" s="536"/>
      <c r="K348" s="541"/>
      <c r="L348" s="541"/>
      <c r="M348" s="541"/>
      <c r="N348" s="537"/>
      <c r="O348" s="542"/>
      <c r="P348" s="542"/>
    </row>
    <row r="349" spans="2:16" s="540" customFormat="1">
      <c r="B349" s="533"/>
      <c r="C349" s="533"/>
      <c r="D349" s="535"/>
      <c r="E349" s="534"/>
      <c r="F349" s="534"/>
      <c r="G349" s="534"/>
      <c r="H349" s="535"/>
      <c r="I349" s="535"/>
      <c r="J349" s="536"/>
      <c r="K349" s="541"/>
      <c r="L349" s="541"/>
      <c r="M349" s="541"/>
      <c r="N349" s="537"/>
      <c r="O349" s="542"/>
      <c r="P349" s="542"/>
    </row>
    <row r="350" spans="2:16" s="540" customFormat="1">
      <c r="B350" s="533"/>
      <c r="C350" s="533"/>
      <c r="D350" s="535"/>
      <c r="E350" s="534"/>
      <c r="F350" s="534"/>
      <c r="G350" s="534"/>
      <c r="H350" s="535"/>
      <c r="I350" s="535"/>
      <c r="J350" s="536"/>
      <c r="K350" s="541"/>
      <c r="L350" s="541"/>
      <c r="M350" s="541"/>
      <c r="N350" s="537"/>
      <c r="O350" s="542"/>
      <c r="P350" s="542"/>
    </row>
    <row r="351" spans="2:16" s="540" customFormat="1">
      <c r="B351" s="533"/>
      <c r="C351" s="533"/>
      <c r="D351" s="535"/>
      <c r="E351" s="534"/>
      <c r="F351" s="534"/>
      <c r="G351" s="534"/>
      <c r="H351" s="535"/>
      <c r="I351" s="535"/>
      <c r="J351" s="536"/>
      <c r="K351" s="541"/>
      <c r="L351" s="541"/>
      <c r="M351" s="541"/>
      <c r="N351" s="537"/>
      <c r="O351" s="542"/>
      <c r="P351" s="542"/>
    </row>
    <row r="352" spans="2:16" s="540" customFormat="1">
      <c r="B352" s="533"/>
      <c r="C352" s="533"/>
      <c r="D352" s="535"/>
      <c r="E352" s="534"/>
      <c r="F352" s="534"/>
      <c r="G352" s="534"/>
      <c r="H352" s="535"/>
      <c r="I352" s="535"/>
      <c r="J352" s="536"/>
      <c r="K352" s="541"/>
      <c r="L352" s="541"/>
      <c r="M352" s="541"/>
      <c r="N352" s="537"/>
      <c r="O352" s="542"/>
      <c r="P352" s="542"/>
    </row>
    <row r="353" spans="2:16" s="540" customFormat="1">
      <c r="B353" s="533"/>
      <c r="C353" s="533"/>
      <c r="D353" s="535"/>
      <c r="E353" s="534"/>
      <c r="F353" s="534"/>
      <c r="G353" s="534"/>
      <c r="H353" s="535"/>
      <c r="I353" s="535"/>
      <c r="J353" s="536"/>
      <c r="K353" s="541"/>
      <c r="L353" s="541"/>
      <c r="M353" s="541"/>
      <c r="N353" s="537"/>
      <c r="O353" s="542"/>
      <c r="P353" s="542"/>
    </row>
    <row r="354" spans="2:16" s="540" customFormat="1">
      <c r="B354" s="533"/>
      <c r="C354" s="533"/>
      <c r="D354" s="535"/>
      <c r="E354" s="534"/>
      <c r="F354" s="534"/>
      <c r="G354" s="534"/>
      <c r="H354" s="535"/>
      <c r="I354" s="535"/>
      <c r="J354" s="536"/>
      <c r="K354" s="541"/>
      <c r="L354" s="541"/>
      <c r="M354" s="541"/>
      <c r="N354" s="537"/>
      <c r="O354" s="542"/>
      <c r="P354" s="542"/>
    </row>
    <row r="355" spans="2:16" s="540" customFormat="1">
      <c r="B355" s="533"/>
      <c r="C355" s="533"/>
      <c r="D355" s="535"/>
      <c r="E355" s="534"/>
      <c r="F355" s="534"/>
      <c r="G355" s="534"/>
      <c r="H355" s="535"/>
      <c r="I355" s="535"/>
      <c r="J355" s="536"/>
      <c r="K355" s="541"/>
      <c r="L355" s="541"/>
      <c r="M355" s="541"/>
      <c r="N355" s="537"/>
      <c r="O355" s="542"/>
      <c r="P355" s="542"/>
    </row>
    <row r="356" spans="2:16" s="540" customFormat="1">
      <c r="B356" s="533"/>
      <c r="C356" s="533"/>
      <c r="D356" s="535"/>
      <c r="E356" s="534"/>
      <c r="F356" s="534"/>
      <c r="G356" s="534"/>
      <c r="H356" s="535"/>
      <c r="I356" s="535"/>
      <c r="J356" s="536"/>
      <c r="K356" s="541"/>
      <c r="L356" s="541"/>
      <c r="M356" s="541"/>
      <c r="N356" s="537"/>
      <c r="O356" s="542"/>
      <c r="P356" s="542"/>
    </row>
    <row r="357" spans="2:16" s="540" customFormat="1">
      <c r="B357" s="533"/>
      <c r="C357" s="533"/>
      <c r="D357" s="535"/>
      <c r="E357" s="534"/>
      <c r="F357" s="534"/>
      <c r="G357" s="534"/>
      <c r="H357" s="535"/>
      <c r="I357" s="535"/>
      <c r="J357" s="536"/>
      <c r="K357" s="541"/>
      <c r="L357" s="541"/>
      <c r="M357" s="541"/>
      <c r="N357" s="537"/>
      <c r="O357" s="542"/>
      <c r="P357" s="542"/>
    </row>
    <row r="358" spans="2:16" s="540" customFormat="1">
      <c r="B358" s="533"/>
      <c r="C358" s="533"/>
      <c r="D358" s="535"/>
      <c r="E358" s="534"/>
      <c r="F358" s="534"/>
      <c r="G358" s="534"/>
      <c r="H358" s="535"/>
      <c r="I358" s="535"/>
      <c r="J358" s="536"/>
      <c r="K358" s="541"/>
      <c r="L358" s="541"/>
      <c r="M358" s="541"/>
      <c r="N358" s="537"/>
      <c r="O358" s="542"/>
      <c r="P358" s="542"/>
    </row>
    <row r="359" spans="2:16" s="540" customFormat="1">
      <c r="B359" s="533"/>
      <c r="C359" s="533"/>
      <c r="D359" s="535"/>
      <c r="E359" s="534"/>
      <c r="F359" s="534"/>
      <c r="G359" s="534"/>
      <c r="H359" s="535"/>
      <c r="I359" s="535"/>
      <c r="J359" s="536"/>
      <c r="K359" s="541"/>
      <c r="L359" s="541"/>
      <c r="M359" s="541"/>
      <c r="N359" s="537"/>
      <c r="O359" s="542"/>
      <c r="P359" s="542"/>
    </row>
    <row r="360" spans="2:16" s="540" customFormat="1">
      <c r="B360" s="533"/>
      <c r="C360" s="533"/>
      <c r="D360" s="535"/>
      <c r="E360" s="534"/>
      <c r="F360" s="534"/>
      <c r="G360" s="534"/>
      <c r="H360" s="535"/>
      <c r="I360" s="535"/>
      <c r="J360" s="536"/>
      <c r="K360" s="541"/>
      <c r="L360" s="541"/>
      <c r="M360" s="541"/>
      <c r="N360" s="542"/>
      <c r="O360" s="564"/>
      <c r="P360" s="564"/>
    </row>
    <row r="361" spans="2:16" s="540" customFormat="1">
      <c r="B361" s="533"/>
      <c r="C361" s="533"/>
      <c r="D361" s="535"/>
      <c r="E361" s="534"/>
      <c r="F361" s="534"/>
      <c r="G361" s="534"/>
      <c r="H361" s="535"/>
      <c r="I361" s="535"/>
      <c r="J361" s="536"/>
      <c r="K361" s="541"/>
      <c r="L361" s="541"/>
      <c r="M361" s="541"/>
      <c r="N361" s="542"/>
      <c r="O361" s="564"/>
      <c r="P361" s="564"/>
    </row>
    <row r="362" spans="2:16" s="540" customFormat="1">
      <c r="B362" s="533"/>
      <c r="C362" s="533"/>
      <c r="D362" s="535"/>
      <c r="E362" s="534"/>
      <c r="F362" s="534"/>
      <c r="G362" s="534"/>
      <c r="H362" s="535"/>
      <c r="I362" s="535"/>
      <c r="J362" s="536"/>
      <c r="K362" s="541"/>
      <c r="L362" s="541"/>
      <c r="M362" s="541"/>
      <c r="N362" s="542"/>
      <c r="O362" s="564"/>
      <c r="P362" s="564"/>
    </row>
    <row r="363" spans="2:16" s="540" customFormat="1">
      <c r="B363" s="533"/>
      <c r="C363" s="533"/>
      <c r="D363" s="535"/>
      <c r="E363" s="534"/>
      <c r="F363" s="534"/>
      <c r="G363" s="534"/>
      <c r="H363" s="535"/>
      <c r="I363" s="535"/>
      <c r="J363" s="536"/>
      <c r="K363" s="541"/>
      <c r="L363" s="541"/>
      <c r="M363" s="541"/>
      <c r="N363" s="542"/>
      <c r="O363" s="564"/>
      <c r="P363" s="564"/>
    </row>
    <row r="364" spans="2:16" s="540" customFormat="1">
      <c r="B364" s="533"/>
      <c r="C364" s="533"/>
      <c r="D364" s="535"/>
      <c r="E364" s="534"/>
      <c r="F364" s="534"/>
      <c r="G364" s="534"/>
      <c r="H364" s="535"/>
      <c r="I364" s="535"/>
      <c r="J364" s="536"/>
      <c r="K364" s="541"/>
      <c r="L364" s="541"/>
      <c r="M364" s="541"/>
      <c r="N364" s="542"/>
      <c r="O364" s="564"/>
      <c r="P364" s="564"/>
    </row>
    <row r="365" spans="2:16" s="540" customFormat="1">
      <c r="B365" s="533"/>
      <c r="C365" s="533"/>
      <c r="D365" s="535"/>
      <c r="E365" s="534"/>
      <c r="F365" s="534"/>
      <c r="G365" s="534"/>
      <c r="H365" s="535"/>
      <c r="I365" s="535"/>
      <c r="J365" s="536"/>
      <c r="K365" s="541"/>
      <c r="L365" s="541"/>
      <c r="M365" s="541"/>
      <c r="N365" s="542"/>
      <c r="O365" s="564"/>
      <c r="P365" s="564"/>
    </row>
    <row r="366" spans="2:16" s="540" customFormat="1">
      <c r="B366" s="533"/>
      <c r="C366" s="533"/>
      <c r="D366" s="535"/>
      <c r="E366" s="534"/>
      <c r="F366" s="534"/>
      <c r="G366" s="534"/>
      <c r="H366" s="535"/>
      <c r="I366" s="535"/>
      <c r="J366" s="536"/>
      <c r="K366" s="541"/>
      <c r="L366" s="541"/>
      <c r="M366" s="541"/>
      <c r="N366" s="542"/>
      <c r="O366" s="564"/>
      <c r="P366" s="564"/>
    </row>
    <row r="367" spans="2:16" s="540" customFormat="1">
      <c r="B367" s="533"/>
      <c r="C367" s="533"/>
      <c r="D367" s="535"/>
      <c r="E367" s="534"/>
      <c r="F367" s="534"/>
      <c r="G367" s="534"/>
      <c r="H367" s="535"/>
      <c r="I367" s="535"/>
      <c r="J367" s="536"/>
      <c r="K367" s="541"/>
      <c r="L367" s="541"/>
      <c r="M367" s="541"/>
      <c r="N367" s="542"/>
      <c r="O367" s="564"/>
      <c r="P367" s="564"/>
    </row>
    <row r="368" spans="2:16" s="540" customFormat="1">
      <c r="B368" s="533"/>
      <c r="C368" s="533"/>
      <c r="D368" s="535"/>
      <c r="E368" s="534"/>
      <c r="F368" s="534"/>
      <c r="G368" s="534"/>
      <c r="H368" s="535"/>
      <c r="I368" s="535"/>
      <c r="J368" s="536"/>
      <c r="K368" s="541"/>
      <c r="L368" s="541"/>
      <c r="M368" s="541"/>
      <c r="N368" s="542"/>
      <c r="O368" s="564"/>
      <c r="P368" s="564"/>
    </row>
    <row r="369" spans="2:16" s="540" customFormat="1">
      <c r="B369" s="533"/>
      <c r="C369" s="533"/>
      <c r="D369" s="535"/>
      <c r="E369" s="534"/>
      <c r="F369" s="534"/>
      <c r="G369" s="534"/>
      <c r="H369" s="535"/>
      <c r="I369" s="535"/>
      <c r="J369" s="536"/>
      <c r="K369" s="541"/>
      <c r="L369" s="541"/>
      <c r="M369" s="541"/>
      <c r="N369" s="542"/>
      <c r="O369" s="564"/>
      <c r="P369" s="564"/>
    </row>
    <row r="370" spans="2:16" s="540" customFormat="1">
      <c r="B370" s="533"/>
      <c r="C370" s="533"/>
      <c r="D370" s="535"/>
      <c r="E370" s="534"/>
      <c r="F370" s="534"/>
      <c r="G370" s="534"/>
      <c r="H370" s="535"/>
      <c r="I370" s="535"/>
      <c r="J370" s="536"/>
      <c r="K370" s="541"/>
      <c r="L370" s="541"/>
      <c r="M370" s="541"/>
      <c r="N370" s="542"/>
      <c r="O370" s="564"/>
      <c r="P370" s="564"/>
    </row>
    <row r="371" spans="2:16" s="540" customFormat="1">
      <c r="B371" s="533"/>
      <c r="C371" s="533"/>
      <c r="D371" s="535"/>
      <c r="E371" s="534"/>
      <c r="F371" s="534"/>
      <c r="G371" s="534"/>
      <c r="H371" s="535"/>
      <c r="I371" s="535"/>
      <c r="J371" s="536"/>
      <c r="K371" s="541"/>
      <c r="L371" s="541"/>
      <c r="M371" s="541"/>
      <c r="N371" s="542"/>
      <c r="O371" s="564"/>
      <c r="P371" s="564"/>
    </row>
    <row r="372" spans="2:16" s="540" customFormat="1">
      <c r="B372" s="533"/>
      <c r="C372" s="533"/>
      <c r="D372" s="535"/>
      <c r="E372" s="534"/>
      <c r="F372" s="534"/>
      <c r="G372" s="534"/>
      <c r="H372" s="535"/>
      <c r="I372" s="535"/>
      <c r="J372" s="536"/>
      <c r="K372" s="541"/>
      <c r="L372" s="541"/>
      <c r="M372" s="541"/>
      <c r="N372" s="542"/>
      <c r="O372" s="564"/>
      <c r="P372" s="564"/>
    </row>
    <row r="373" spans="2:16" s="540" customFormat="1">
      <c r="B373" s="533"/>
      <c r="C373" s="533"/>
      <c r="D373" s="535"/>
      <c r="E373" s="534"/>
      <c r="F373" s="534"/>
      <c r="G373" s="534"/>
      <c r="H373" s="535"/>
      <c r="I373" s="535"/>
      <c r="J373" s="536"/>
      <c r="K373" s="541"/>
      <c r="L373" s="541"/>
      <c r="M373" s="541"/>
      <c r="N373" s="542"/>
      <c r="O373" s="564"/>
      <c r="P373" s="564"/>
    </row>
    <row r="374" spans="2:16" s="540" customFormat="1">
      <c r="B374" s="533"/>
      <c r="C374" s="533"/>
      <c r="D374" s="535"/>
      <c r="E374" s="534"/>
      <c r="F374" s="534"/>
      <c r="G374" s="534"/>
      <c r="H374" s="535"/>
      <c r="I374" s="535"/>
      <c r="J374" s="536"/>
      <c r="K374" s="541"/>
      <c r="L374" s="541"/>
      <c r="M374" s="541"/>
      <c r="N374" s="542"/>
      <c r="O374" s="564"/>
      <c r="P374" s="564"/>
    </row>
    <row r="375" spans="2:16" s="540" customFormat="1">
      <c r="B375" s="533"/>
      <c r="C375" s="533"/>
      <c r="D375" s="535"/>
      <c r="E375" s="534"/>
      <c r="F375" s="534"/>
      <c r="G375" s="534"/>
      <c r="H375" s="535"/>
      <c r="I375" s="535"/>
      <c r="J375" s="536"/>
      <c r="K375" s="541"/>
      <c r="L375" s="541"/>
      <c r="M375" s="541"/>
      <c r="N375" s="542"/>
      <c r="O375" s="564"/>
      <c r="P375" s="564"/>
    </row>
    <row r="376" spans="2:16" s="540" customFormat="1">
      <c r="B376" s="533"/>
      <c r="C376" s="533"/>
      <c r="D376" s="535"/>
      <c r="E376" s="534"/>
      <c r="F376" s="534"/>
      <c r="G376" s="534"/>
      <c r="H376" s="535"/>
      <c r="I376" s="535"/>
      <c r="J376" s="536"/>
      <c r="K376" s="541"/>
      <c r="L376" s="541"/>
      <c r="M376" s="541"/>
      <c r="N376" s="542"/>
      <c r="O376" s="564"/>
      <c r="P376" s="564"/>
    </row>
    <row r="377" spans="2:16" s="540" customFormat="1">
      <c r="B377" s="533"/>
      <c r="C377" s="533"/>
      <c r="D377" s="535"/>
      <c r="E377" s="534"/>
      <c r="F377" s="534"/>
      <c r="G377" s="534"/>
      <c r="H377" s="535"/>
      <c r="I377" s="535"/>
      <c r="J377" s="536"/>
      <c r="K377" s="541"/>
      <c r="L377" s="541"/>
      <c r="M377" s="541"/>
      <c r="N377" s="542"/>
      <c r="O377" s="564"/>
      <c r="P377" s="564"/>
    </row>
    <row r="378" spans="2:16" s="540" customFormat="1">
      <c r="B378" s="533"/>
      <c r="C378" s="533"/>
      <c r="D378" s="535"/>
      <c r="E378" s="534"/>
      <c r="F378" s="534"/>
      <c r="G378" s="534"/>
      <c r="H378" s="535"/>
      <c r="I378" s="535"/>
      <c r="J378" s="536"/>
      <c r="K378" s="541"/>
      <c r="L378" s="541"/>
      <c r="M378" s="541"/>
      <c r="N378" s="542"/>
      <c r="O378" s="564"/>
      <c r="P378" s="564"/>
    </row>
    <row r="379" spans="2:16" s="540" customFormat="1">
      <c r="B379" s="533"/>
      <c r="C379" s="533"/>
      <c r="D379" s="535"/>
      <c r="E379" s="534"/>
      <c r="F379" s="534"/>
      <c r="G379" s="534"/>
      <c r="H379" s="535"/>
      <c r="I379" s="535"/>
      <c r="J379" s="536"/>
      <c r="K379" s="541"/>
      <c r="L379" s="541"/>
      <c r="M379" s="541"/>
      <c r="N379" s="542"/>
      <c r="O379" s="564"/>
      <c r="P379" s="564"/>
    </row>
    <row r="380" spans="2:16" s="540" customFormat="1">
      <c r="B380" s="533"/>
      <c r="C380" s="533"/>
      <c r="D380" s="535"/>
      <c r="E380" s="534"/>
      <c r="F380" s="534"/>
      <c r="G380" s="534"/>
      <c r="H380" s="535"/>
      <c r="I380" s="535"/>
      <c r="J380" s="536"/>
      <c r="K380" s="541"/>
      <c r="L380" s="541"/>
      <c r="M380" s="541"/>
      <c r="N380" s="542"/>
      <c r="O380" s="564"/>
      <c r="P380" s="564"/>
    </row>
    <row r="381" spans="2:16" s="540" customFormat="1">
      <c r="B381" s="533"/>
      <c r="C381" s="533"/>
      <c r="D381" s="535"/>
      <c r="E381" s="534"/>
      <c r="F381" s="534"/>
      <c r="G381" s="534"/>
      <c r="H381" s="535"/>
      <c r="I381" s="535"/>
      <c r="J381" s="536"/>
      <c r="K381" s="541"/>
      <c r="L381" s="541"/>
      <c r="M381" s="541"/>
      <c r="N381" s="542"/>
      <c r="O381" s="564"/>
      <c r="P381" s="564"/>
    </row>
    <row r="382" spans="2:16" s="540" customFormat="1">
      <c r="B382" s="533"/>
      <c r="C382" s="533"/>
      <c r="D382" s="535"/>
      <c r="E382" s="534"/>
      <c r="F382" s="534"/>
      <c r="G382" s="534"/>
      <c r="H382" s="535"/>
      <c r="I382" s="535"/>
      <c r="J382" s="536"/>
      <c r="K382" s="541"/>
      <c r="L382" s="541"/>
      <c r="M382" s="541"/>
      <c r="N382" s="542"/>
      <c r="O382" s="564"/>
      <c r="P382" s="564"/>
    </row>
    <row r="383" spans="2:16" s="540" customFormat="1">
      <c r="B383" s="533"/>
      <c r="C383" s="533"/>
      <c r="D383" s="535"/>
      <c r="E383" s="534"/>
      <c r="F383" s="534"/>
      <c r="G383" s="534"/>
      <c r="H383" s="535"/>
      <c r="I383" s="535"/>
      <c r="J383" s="536"/>
      <c r="K383" s="541"/>
      <c r="L383" s="541"/>
      <c r="M383" s="541"/>
      <c r="N383" s="542"/>
      <c r="O383" s="564"/>
      <c r="P383" s="564"/>
    </row>
    <row r="384" spans="2:16" s="540" customFormat="1">
      <c r="B384" s="533"/>
      <c r="C384" s="533"/>
      <c r="D384" s="535"/>
      <c r="E384" s="534"/>
      <c r="F384" s="534"/>
      <c r="G384" s="534"/>
      <c r="H384" s="535"/>
      <c r="I384" s="535"/>
      <c r="J384" s="536"/>
      <c r="K384" s="541"/>
      <c r="L384" s="541"/>
      <c r="M384" s="541"/>
      <c r="N384" s="542"/>
      <c r="O384" s="564"/>
      <c r="P384" s="564"/>
    </row>
    <row r="385" spans="2:16" s="540" customFormat="1">
      <c r="B385" s="533"/>
      <c r="C385" s="533"/>
      <c r="D385" s="535"/>
      <c r="E385" s="534"/>
      <c r="F385" s="534"/>
      <c r="G385" s="534"/>
      <c r="H385" s="535"/>
      <c r="I385" s="535"/>
      <c r="J385" s="536"/>
      <c r="K385" s="541"/>
      <c r="L385" s="541"/>
      <c r="M385" s="541"/>
      <c r="N385" s="542"/>
      <c r="O385" s="564"/>
      <c r="P385" s="564"/>
    </row>
    <row r="386" spans="2:16" s="540" customFormat="1">
      <c r="B386" s="533"/>
      <c r="C386" s="533"/>
      <c r="D386" s="535"/>
      <c r="E386" s="534"/>
      <c r="F386" s="534"/>
      <c r="G386" s="534"/>
      <c r="H386" s="535"/>
      <c r="I386" s="535"/>
      <c r="J386" s="536"/>
      <c r="K386" s="541"/>
      <c r="L386" s="541"/>
      <c r="M386" s="541"/>
      <c r="N386" s="542"/>
      <c r="O386" s="564"/>
      <c r="P386" s="564"/>
    </row>
    <row r="387" spans="2:16" s="540" customFormat="1">
      <c r="B387" s="533"/>
      <c r="C387" s="533"/>
      <c r="D387" s="535"/>
      <c r="E387" s="534"/>
      <c r="F387" s="534"/>
      <c r="G387" s="534"/>
      <c r="H387" s="535"/>
      <c r="I387" s="535"/>
      <c r="J387" s="536"/>
      <c r="K387" s="541"/>
      <c r="L387" s="541"/>
      <c r="M387" s="541"/>
      <c r="N387" s="542"/>
      <c r="O387" s="564"/>
      <c r="P387" s="564"/>
    </row>
    <row r="388" spans="2:16" s="540" customFormat="1">
      <c r="B388" s="533"/>
      <c r="C388" s="533"/>
      <c r="D388" s="535"/>
      <c r="E388" s="534"/>
      <c r="F388" s="534"/>
      <c r="G388" s="534"/>
      <c r="H388" s="535"/>
      <c r="I388" s="535"/>
      <c r="J388" s="536"/>
      <c r="K388" s="541"/>
      <c r="L388" s="541"/>
      <c r="M388" s="541"/>
      <c r="N388" s="542"/>
      <c r="O388" s="564"/>
      <c r="P388" s="564"/>
    </row>
    <row r="389" spans="2:16" s="540" customFormat="1">
      <c r="B389" s="533"/>
      <c r="C389" s="533"/>
      <c r="D389" s="535"/>
      <c r="E389" s="534"/>
      <c r="F389" s="534"/>
      <c r="G389" s="534"/>
      <c r="H389" s="535"/>
      <c r="I389" s="535"/>
      <c r="J389" s="536"/>
      <c r="K389" s="541"/>
      <c r="L389" s="541"/>
      <c r="M389" s="541"/>
      <c r="N389" s="542"/>
      <c r="O389" s="564"/>
      <c r="P389" s="564"/>
    </row>
    <row r="390" spans="2:16" s="540" customFormat="1">
      <c r="B390" s="533"/>
      <c r="C390" s="533"/>
      <c r="D390" s="535"/>
      <c r="E390" s="534"/>
      <c r="F390" s="534"/>
      <c r="G390" s="534"/>
      <c r="H390" s="535"/>
      <c r="I390" s="535"/>
      <c r="J390" s="536"/>
      <c r="K390" s="541"/>
      <c r="L390" s="541"/>
      <c r="M390" s="541"/>
      <c r="N390" s="542"/>
      <c r="O390" s="564"/>
      <c r="P390" s="564"/>
    </row>
    <row r="391" spans="2:16" s="540" customFormat="1">
      <c r="B391" s="533"/>
      <c r="C391" s="533"/>
      <c r="D391" s="535"/>
      <c r="E391" s="534"/>
      <c r="F391" s="534"/>
      <c r="G391" s="534"/>
      <c r="H391" s="535"/>
      <c r="I391" s="535"/>
      <c r="J391" s="536"/>
      <c r="K391" s="541"/>
      <c r="L391" s="541"/>
      <c r="M391" s="541"/>
      <c r="N391" s="542"/>
      <c r="O391" s="564"/>
      <c r="P391" s="564"/>
    </row>
    <row r="392" spans="2:16" s="540" customFormat="1">
      <c r="B392" s="533"/>
      <c r="C392" s="533"/>
      <c r="D392" s="535"/>
      <c r="E392" s="534"/>
      <c r="F392" s="534"/>
      <c r="G392" s="534"/>
      <c r="H392" s="535"/>
      <c r="I392" s="535"/>
      <c r="J392" s="536"/>
      <c r="K392" s="541"/>
      <c r="L392" s="541"/>
      <c r="M392" s="541"/>
      <c r="N392" s="542"/>
      <c r="O392" s="564"/>
      <c r="P392" s="564"/>
    </row>
    <row r="393" spans="2:16" s="540" customFormat="1">
      <c r="B393" s="533"/>
      <c r="C393" s="533"/>
      <c r="D393" s="535"/>
      <c r="E393" s="534"/>
      <c r="F393" s="534"/>
      <c r="G393" s="534"/>
      <c r="H393" s="535"/>
      <c r="I393" s="535"/>
      <c r="J393" s="536"/>
      <c r="K393" s="541"/>
      <c r="L393" s="541"/>
      <c r="M393" s="541"/>
      <c r="N393" s="542"/>
      <c r="O393" s="564"/>
      <c r="P393" s="564"/>
    </row>
    <row r="394" spans="2:16" s="540" customFormat="1">
      <c r="B394" s="533"/>
      <c r="C394" s="533"/>
      <c r="D394" s="535"/>
      <c r="E394" s="534"/>
      <c r="F394" s="534"/>
      <c r="G394" s="534"/>
      <c r="H394" s="535"/>
      <c r="I394" s="535"/>
      <c r="J394" s="536"/>
      <c r="K394" s="541"/>
      <c r="L394" s="541"/>
      <c r="M394" s="541"/>
      <c r="N394" s="542"/>
      <c r="O394" s="564"/>
      <c r="P394" s="564"/>
    </row>
    <row r="395" spans="2:16" s="540" customFormat="1">
      <c r="B395" s="533"/>
      <c r="C395" s="533"/>
      <c r="D395" s="535"/>
      <c r="E395" s="534"/>
      <c r="F395" s="534"/>
      <c r="G395" s="534"/>
      <c r="H395" s="535"/>
      <c r="I395" s="535"/>
      <c r="J395" s="536"/>
      <c r="K395" s="541"/>
      <c r="L395" s="541"/>
      <c r="M395" s="541"/>
      <c r="N395" s="542"/>
      <c r="O395" s="564"/>
      <c r="P395" s="564"/>
    </row>
    <row r="396" spans="2:16" s="540" customFormat="1">
      <c r="B396" s="533"/>
      <c r="C396" s="533"/>
      <c r="D396" s="535"/>
      <c r="E396" s="534"/>
      <c r="F396" s="534"/>
      <c r="G396" s="534"/>
      <c r="H396" s="535"/>
      <c r="I396" s="535"/>
      <c r="J396" s="536"/>
      <c r="K396" s="541"/>
      <c r="L396" s="541"/>
      <c r="M396" s="541"/>
      <c r="N396" s="542"/>
      <c r="O396" s="564"/>
      <c r="P396" s="564"/>
    </row>
    <row r="397" spans="2:16" s="540" customFormat="1">
      <c r="B397" s="533"/>
      <c r="C397" s="533"/>
      <c r="D397" s="535"/>
      <c r="E397" s="534"/>
      <c r="F397" s="534"/>
      <c r="G397" s="534"/>
      <c r="H397" s="535"/>
      <c r="I397" s="535"/>
      <c r="J397" s="536"/>
      <c r="K397" s="541"/>
      <c r="L397" s="541"/>
      <c r="M397" s="541"/>
      <c r="N397" s="542"/>
      <c r="O397" s="564"/>
      <c r="P397" s="564"/>
    </row>
    <row r="398" spans="2:16" s="540" customFormat="1">
      <c r="B398" s="533"/>
      <c r="C398" s="533"/>
      <c r="D398" s="535"/>
      <c r="E398" s="534"/>
      <c r="F398" s="534"/>
      <c r="G398" s="534"/>
      <c r="H398" s="535"/>
      <c r="I398" s="535"/>
      <c r="J398" s="536"/>
      <c r="K398" s="541"/>
      <c r="L398" s="541"/>
      <c r="M398" s="541"/>
      <c r="N398" s="542"/>
      <c r="O398" s="564"/>
      <c r="P398" s="564"/>
    </row>
    <row r="399" spans="2:16" s="540" customFormat="1">
      <c r="B399" s="533"/>
      <c r="C399" s="533"/>
      <c r="D399" s="535"/>
      <c r="E399" s="534"/>
      <c r="F399" s="534"/>
      <c r="G399" s="534"/>
      <c r="H399" s="535"/>
      <c r="I399" s="535"/>
      <c r="J399" s="536"/>
      <c r="K399" s="541"/>
      <c r="L399" s="541"/>
      <c r="M399" s="541"/>
      <c r="N399" s="542"/>
      <c r="O399" s="564"/>
      <c r="P399" s="564"/>
    </row>
    <row r="400" spans="2:16" s="540" customFormat="1">
      <c r="B400" s="533"/>
      <c r="C400" s="533"/>
      <c r="D400" s="535"/>
      <c r="E400" s="534"/>
      <c r="F400" s="534"/>
      <c r="G400" s="534"/>
      <c r="H400" s="535"/>
      <c r="I400" s="535"/>
      <c r="J400" s="536"/>
      <c r="K400" s="541"/>
      <c r="L400" s="541"/>
      <c r="M400" s="541"/>
      <c r="N400" s="542"/>
      <c r="O400" s="564"/>
      <c r="P400" s="564"/>
    </row>
    <row r="401" spans="2:16" s="540" customFormat="1">
      <c r="B401" s="533"/>
      <c r="C401" s="533"/>
      <c r="D401" s="535"/>
      <c r="E401" s="534"/>
      <c r="F401" s="534"/>
      <c r="G401" s="534"/>
      <c r="H401" s="535"/>
      <c r="I401" s="535"/>
      <c r="J401" s="536"/>
      <c r="K401" s="541"/>
      <c r="L401" s="541"/>
      <c r="M401" s="541"/>
      <c r="N401" s="542"/>
      <c r="O401" s="564"/>
      <c r="P401" s="564"/>
    </row>
    <row r="402" spans="2:16" s="540" customFormat="1">
      <c r="B402" s="533"/>
      <c r="C402" s="533"/>
      <c r="D402" s="535"/>
      <c r="E402" s="534"/>
      <c r="F402" s="534"/>
      <c r="G402" s="534"/>
      <c r="H402" s="535"/>
      <c r="I402" s="535"/>
      <c r="J402" s="536"/>
      <c r="K402" s="541"/>
      <c r="L402" s="541"/>
      <c r="M402" s="541"/>
      <c r="N402" s="542"/>
      <c r="O402" s="564"/>
      <c r="P402" s="564"/>
    </row>
    <row r="403" spans="2:16" s="540" customFormat="1">
      <c r="B403" s="533"/>
      <c r="C403" s="533"/>
      <c r="D403" s="535"/>
      <c r="E403" s="534"/>
      <c r="F403" s="534"/>
      <c r="G403" s="534"/>
      <c r="H403" s="535"/>
      <c r="I403" s="535"/>
      <c r="J403" s="536"/>
      <c r="K403" s="541"/>
      <c r="L403" s="541"/>
      <c r="M403" s="541"/>
      <c r="N403" s="542"/>
      <c r="O403" s="564"/>
      <c r="P403" s="564"/>
    </row>
    <row r="404" spans="2:16" s="540" customFormat="1">
      <c r="B404" s="533"/>
      <c r="C404" s="533"/>
      <c r="D404" s="535"/>
      <c r="E404" s="534"/>
      <c r="F404" s="534"/>
      <c r="G404" s="534"/>
      <c r="H404" s="535"/>
      <c r="I404" s="535"/>
      <c r="J404" s="536"/>
      <c r="K404" s="541"/>
      <c r="L404" s="541"/>
      <c r="M404" s="541"/>
      <c r="N404" s="542"/>
      <c r="O404" s="564"/>
      <c r="P404" s="564"/>
    </row>
    <row r="405" spans="2:16" s="540" customFormat="1">
      <c r="B405" s="533"/>
      <c r="C405" s="533"/>
      <c r="D405" s="535"/>
      <c r="E405" s="534"/>
      <c r="F405" s="534"/>
      <c r="G405" s="534"/>
      <c r="H405" s="535"/>
      <c r="I405" s="535"/>
      <c r="J405" s="536"/>
      <c r="K405" s="541"/>
      <c r="L405" s="541"/>
      <c r="M405" s="541"/>
      <c r="N405" s="542"/>
      <c r="O405" s="564"/>
      <c r="P405" s="564"/>
    </row>
    <row r="406" spans="2:16" s="540" customFormat="1">
      <c r="B406" s="533"/>
      <c r="C406" s="533"/>
      <c r="D406" s="535"/>
      <c r="E406" s="534"/>
      <c r="F406" s="534"/>
      <c r="G406" s="534"/>
      <c r="H406" s="535"/>
      <c r="I406" s="535"/>
      <c r="J406" s="536"/>
      <c r="K406" s="541"/>
      <c r="L406" s="541"/>
      <c r="M406" s="541"/>
      <c r="N406" s="542"/>
      <c r="O406" s="564"/>
      <c r="P406" s="564"/>
    </row>
    <row r="407" spans="2:16" s="540" customFormat="1">
      <c r="B407" s="533"/>
      <c r="C407" s="533"/>
      <c r="D407" s="535"/>
      <c r="E407" s="534"/>
      <c r="F407" s="534"/>
      <c r="G407" s="534"/>
      <c r="H407" s="535"/>
      <c r="I407" s="535"/>
      <c r="J407" s="536"/>
      <c r="K407" s="541"/>
      <c r="L407" s="541"/>
      <c r="M407" s="541"/>
      <c r="N407" s="542"/>
      <c r="O407" s="564"/>
      <c r="P407" s="564"/>
    </row>
    <row r="408" spans="2:16" s="540" customFormat="1">
      <c r="B408" s="533"/>
      <c r="C408" s="533"/>
      <c r="D408" s="535"/>
      <c r="E408" s="534"/>
      <c r="F408" s="534"/>
      <c r="G408" s="534"/>
      <c r="H408" s="535"/>
      <c r="I408" s="535"/>
      <c r="J408" s="536"/>
      <c r="K408" s="541"/>
      <c r="L408" s="541"/>
      <c r="M408" s="541"/>
      <c r="N408" s="542"/>
      <c r="O408" s="564"/>
      <c r="P408" s="564"/>
    </row>
    <row r="409" spans="2:16" s="540" customFormat="1">
      <c r="B409" s="533"/>
      <c r="C409" s="533"/>
      <c r="D409" s="535"/>
      <c r="E409" s="534"/>
      <c r="F409" s="534"/>
      <c r="G409" s="534"/>
      <c r="H409" s="535"/>
      <c r="I409" s="535"/>
      <c r="J409" s="536"/>
      <c r="K409" s="541"/>
      <c r="L409" s="541"/>
      <c r="M409" s="541"/>
      <c r="N409" s="542"/>
      <c r="O409" s="564"/>
      <c r="P409" s="564"/>
    </row>
    <row r="410" spans="2:16" s="540" customFormat="1">
      <c r="B410" s="533"/>
      <c r="C410" s="533"/>
      <c r="D410" s="535"/>
      <c r="E410" s="534"/>
      <c r="F410" s="534"/>
      <c r="G410" s="534"/>
      <c r="H410" s="535"/>
      <c r="I410" s="535"/>
      <c r="J410" s="536"/>
      <c r="K410" s="541"/>
      <c r="L410" s="541"/>
      <c r="M410" s="541"/>
      <c r="N410" s="542"/>
      <c r="O410" s="564"/>
      <c r="P410" s="564"/>
    </row>
    <row r="411" spans="2:16" s="540" customFormat="1">
      <c r="B411" s="533"/>
      <c r="C411" s="533"/>
      <c r="D411" s="535"/>
      <c r="E411" s="534"/>
      <c r="F411" s="534"/>
      <c r="G411" s="534"/>
      <c r="H411" s="535"/>
      <c r="I411" s="535"/>
      <c r="J411" s="536"/>
      <c r="K411" s="541"/>
      <c r="L411" s="541"/>
      <c r="M411" s="541"/>
      <c r="N411" s="542"/>
      <c r="O411" s="564"/>
      <c r="P411" s="564"/>
    </row>
    <row r="412" spans="2:16" s="540" customFormat="1">
      <c r="B412" s="533"/>
      <c r="C412" s="533"/>
      <c r="D412" s="535"/>
      <c r="E412" s="534"/>
      <c r="F412" s="534"/>
      <c r="G412" s="534"/>
      <c r="H412" s="535"/>
      <c r="I412" s="535"/>
      <c r="J412" s="536"/>
      <c r="K412" s="541"/>
      <c r="L412" s="541"/>
      <c r="M412" s="541"/>
      <c r="N412" s="542"/>
      <c r="O412" s="564"/>
      <c r="P412" s="564"/>
    </row>
    <row r="413" spans="2:16" s="540" customFormat="1">
      <c r="B413" s="533"/>
      <c r="C413" s="533"/>
      <c r="D413" s="535"/>
      <c r="E413" s="534"/>
      <c r="F413" s="534"/>
      <c r="G413" s="534"/>
      <c r="H413" s="535"/>
      <c r="I413" s="535"/>
      <c r="J413" s="536"/>
      <c r="K413" s="541"/>
      <c r="L413" s="541"/>
      <c r="M413" s="541"/>
      <c r="N413" s="542"/>
      <c r="O413" s="564"/>
      <c r="P413" s="564"/>
    </row>
    <row r="414" spans="2:16" s="540" customFormat="1">
      <c r="B414" s="533"/>
      <c r="C414" s="533"/>
      <c r="D414" s="535"/>
      <c r="E414" s="534"/>
      <c r="F414" s="534"/>
      <c r="G414" s="534"/>
      <c r="H414" s="535"/>
      <c r="I414" s="535"/>
      <c r="J414" s="536"/>
      <c r="K414" s="541"/>
      <c r="L414" s="541"/>
      <c r="M414" s="541"/>
      <c r="N414" s="542"/>
      <c r="O414" s="564"/>
      <c r="P414" s="564"/>
    </row>
    <row r="415" spans="2:16" s="540" customFormat="1">
      <c r="B415" s="533"/>
      <c r="C415" s="533"/>
      <c r="D415" s="535"/>
      <c r="E415" s="534"/>
      <c r="F415" s="534"/>
      <c r="G415" s="534"/>
      <c r="H415" s="535"/>
      <c r="I415" s="535"/>
      <c r="J415" s="536"/>
      <c r="K415" s="541"/>
      <c r="L415" s="541"/>
      <c r="M415" s="541"/>
      <c r="N415" s="542"/>
      <c r="O415" s="564"/>
      <c r="P415" s="564"/>
    </row>
    <row r="416" spans="2:16" s="540" customFormat="1">
      <c r="B416" s="533"/>
      <c r="C416" s="533"/>
      <c r="D416" s="535"/>
      <c r="E416" s="534"/>
      <c r="F416" s="534"/>
      <c r="G416" s="534"/>
      <c r="H416" s="535"/>
      <c r="I416" s="535"/>
      <c r="J416" s="536"/>
      <c r="K416" s="541"/>
      <c r="L416" s="541"/>
      <c r="M416" s="541"/>
      <c r="N416" s="542"/>
      <c r="O416" s="564"/>
      <c r="P416" s="564"/>
    </row>
    <row r="417" spans="2:16" s="540" customFormat="1">
      <c r="B417" s="533"/>
      <c r="C417" s="533"/>
      <c r="D417" s="535"/>
      <c r="E417" s="534"/>
      <c r="F417" s="534"/>
      <c r="G417" s="534"/>
      <c r="H417" s="535"/>
      <c r="I417" s="535"/>
      <c r="J417" s="536"/>
      <c r="K417" s="541"/>
      <c r="L417" s="541"/>
      <c r="M417" s="541"/>
      <c r="N417" s="542"/>
      <c r="O417" s="564"/>
      <c r="P417" s="564"/>
    </row>
    <row r="418" spans="2:16" s="540" customFormat="1">
      <c r="B418" s="533"/>
      <c r="C418" s="533"/>
      <c r="D418" s="535"/>
      <c r="E418" s="534"/>
      <c r="F418" s="534"/>
      <c r="G418" s="534"/>
      <c r="H418" s="535"/>
      <c r="I418" s="535"/>
      <c r="J418" s="536"/>
      <c r="K418" s="541"/>
      <c r="L418" s="541"/>
      <c r="M418" s="541"/>
      <c r="N418" s="542"/>
      <c r="O418" s="564"/>
      <c r="P418" s="564"/>
    </row>
    <row r="419" spans="2:16" s="540" customFormat="1">
      <c r="B419" s="533"/>
      <c r="C419" s="533"/>
      <c r="D419" s="535"/>
      <c r="E419" s="534"/>
      <c r="F419" s="534"/>
      <c r="G419" s="534"/>
      <c r="H419" s="535"/>
      <c r="I419" s="535"/>
      <c r="J419" s="536"/>
      <c r="K419" s="541"/>
      <c r="L419" s="541"/>
      <c r="M419" s="541"/>
      <c r="N419" s="542"/>
      <c r="O419" s="564"/>
      <c r="P419" s="564"/>
    </row>
    <row r="420" spans="2:16" s="540" customFormat="1">
      <c r="B420" s="533"/>
      <c r="C420" s="533"/>
      <c r="D420" s="535"/>
      <c r="E420" s="534"/>
      <c r="F420" s="534"/>
      <c r="G420" s="534"/>
      <c r="H420" s="535"/>
      <c r="I420" s="535"/>
      <c r="J420" s="536"/>
      <c r="K420" s="541"/>
      <c r="L420" s="541"/>
      <c r="M420" s="541"/>
      <c r="N420" s="542"/>
      <c r="O420" s="564"/>
      <c r="P420" s="564"/>
    </row>
    <row r="421" spans="2:16" s="540" customFormat="1">
      <c r="B421" s="533"/>
      <c r="C421" s="533"/>
      <c r="D421" s="535"/>
      <c r="E421" s="534"/>
      <c r="F421" s="534"/>
      <c r="G421" s="534"/>
      <c r="H421" s="535"/>
      <c r="I421" s="535"/>
      <c r="J421" s="536"/>
      <c r="K421" s="541"/>
      <c r="L421" s="541"/>
      <c r="M421" s="541"/>
      <c r="N421" s="542"/>
      <c r="O421" s="564"/>
      <c r="P421" s="564"/>
    </row>
    <row r="422" spans="2:16" s="540" customFormat="1">
      <c r="B422" s="533"/>
      <c r="C422" s="533"/>
      <c r="D422" s="535"/>
      <c r="E422" s="534"/>
      <c r="F422" s="534"/>
      <c r="G422" s="534"/>
      <c r="H422" s="535"/>
      <c r="I422" s="535"/>
      <c r="J422" s="536"/>
      <c r="K422" s="541"/>
      <c r="L422" s="541"/>
      <c r="M422" s="541"/>
      <c r="N422" s="542"/>
      <c r="O422" s="564"/>
      <c r="P422" s="564"/>
    </row>
    <row r="423" spans="2:16" s="540" customFormat="1">
      <c r="B423" s="533"/>
      <c r="C423" s="533"/>
      <c r="D423" s="535"/>
      <c r="E423" s="534"/>
      <c r="F423" s="534"/>
      <c r="G423" s="534"/>
      <c r="H423" s="535"/>
      <c r="I423" s="535"/>
      <c r="J423" s="536"/>
      <c r="K423" s="541"/>
      <c r="L423" s="541"/>
      <c r="M423" s="541"/>
      <c r="N423" s="542"/>
      <c r="O423" s="564"/>
      <c r="P423" s="564"/>
    </row>
    <row r="424" spans="2:16" s="540" customFormat="1">
      <c r="B424" s="533"/>
      <c r="C424" s="533"/>
      <c r="D424" s="535"/>
      <c r="E424" s="534"/>
      <c r="F424" s="534"/>
      <c r="G424" s="534"/>
      <c r="H424" s="535"/>
      <c r="I424" s="535"/>
      <c r="J424" s="536"/>
      <c r="K424" s="541"/>
      <c r="L424" s="541"/>
      <c r="M424" s="541"/>
      <c r="N424" s="542"/>
      <c r="O424" s="564"/>
      <c r="P424" s="564"/>
    </row>
    <row r="425" spans="2:16" s="540" customFormat="1">
      <c r="B425" s="533"/>
      <c r="C425" s="533"/>
      <c r="D425" s="535"/>
      <c r="E425" s="534"/>
      <c r="F425" s="534"/>
      <c r="G425" s="534"/>
      <c r="H425" s="535"/>
      <c r="I425" s="535"/>
      <c r="J425" s="536"/>
      <c r="K425" s="541"/>
      <c r="L425" s="541"/>
      <c r="M425" s="541"/>
      <c r="N425" s="542"/>
      <c r="O425" s="564"/>
      <c r="P425" s="564"/>
    </row>
    <row r="426" spans="2:16" s="540" customFormat="1">
      <c r="B426" s="533"/>
      <c r="C426" s="533"/>
      <c r="D426" s="535"/>
      <c r="E426" s="534"/>
      <c r="F426" s="534"/>
      <c r="G426" s="534"/>
      <c r="H426" s="535"/>
      <c r="I426" s="535"/>
      <c r="J426" s="536"/>
      <c r="K426" s="541"/>
      <c r="L426" s="541"/>
      <c r="M426" s="541"/>
      <c r="N426" s="542"/>
      <c r="O426" s="564"/>
      <c r="P426" s="564"/>
    </row>
    <row r="427" spans="2:16" s="540" customFormat="1">
      <c r="B427" s="533"/>
      <c r="C427" s="533"/>
      <c r="D427" s="535"/>
      <c r="E427" s="534"/>
      <c r="F427" s="534"/>
      <c r="G427" s="534"/>
      <c r="H427" s="535"/>
      <c r="I427" s="535"/>
      <c r="J427" s="536"/>
      <c r="K427" s="541"/>
      <c r="L427" s="541"/>
      <c r="M427" s="541"/>
      <c r="N427" s="542"/>
      <c r="O427" s="564"/>
      <c r="P427" s="564"/>
    </row>
    <row r="428" spans="2:16" s="540" customFormat="1">
      <c r="B428" s="533"/>
      <c r="C428" s="533"/>
      <c r="D428" s="535"/>
      <c r="E428" s="534"/>
      <c r="F428" s="534"/>
      <c r="G428" s="534"/>
      <c r="H428" s="535"/>
      <c r="I428" s="535"/>
      <c r="J428" s="536"/>
      <c r="K428" s="541"/>
      <c r="L428" s="541"/>
      <c r="M428" s="541"/>
      <c r="N428" s="542"/>
      <c r="O428" s="564"/>
      <c r="P428" s="564"/>
    </row>
    <row r="429" spans="2:16" s="540" customFormat="1">
      <c r="B429" s="533"/>
      <c r="C429" s="533"/>
      <c r="D429" s="535"/>
      <c r="E429" s="534"/>
      <c r="F429" s="534"/>
      <c r="G429" s="534"/>
      <c r="H429" s="535"/>
      <c r="I429" s="535"/>
      <c r="J429" s="536"/>
      <c r="K429" s="541"/>
      <c r="L429" s="541"/>
      <c r="M429" s="541"/>
      <c r="N429" s="542"/>
      <c r="O429" s="564"/>
      <c r="P429" s="564"/>
    </row>
    <row r="430" spans="2:16" s="540" customFormat="1">
      <c r="B430" s="533"/>
      <c r="C430" s="533"/>
      <c r="D430" s="535"/>
      <c r="E430" s="534"/>
      <c r="F430" s="534"/>
      <c r="G430" s="534"/>
      <c r="H430" s="535"/>
      <c r="I430" s="535"/>
      <c r="J430" s="536"/>
      <c r="K430" s="541"/>
      <c r="L430" s="541"/>
      <c r="M430" s="541"/>
      <c r="N430" s="542"/>
      <c r="O430" s="564"/>
      <c r="P430" s="564"/>
    </row>
    <row r="431" spans="2:16" s="540" customFormat="1">
      <c r="B431" s="533"/>
      <c r="C431" s="533"/>
      <c r="D431" s="535"/>
      <c r="E431" s="534"/>
      <c r="F431" s="534"/>
      <c r="G431" s="534"/>
      <c r="H431" s="535"/>
      <c r="I431" s="535"/>
      <c r="J431" s="536"/>
      <c r="K431" s="541"/>
      <c r="L431" s="541"/>
      <c r="M431" s="541"/>
      <c r="N431" s="542"/>
      <c r="O431" s="564"/>
      <c r="P431" s="564"/>
    </row>
    <row r="432" spans="2:16" s="540" customFormat="1">
      <c r="B432" s="533"/>
      <c r="C432" s="533"/>
      <c r="D432" s="535"/>
      <c r="E432" s="534"/>
      <c r="F432" s="534"/>
      <c r="G432" s="534"/>
      <c r="H432" s="535"/>
      <c r="I432" s="535"/>
      <c r="J432" s="536"/>
      <c r="K432" s="541"/>
      <c r="L432" s="541"/>
      <c r="M432" s="541"/>
      <c r="N432" s="542"/>
      <c r="O432" s="564"/>
      <c r="P432" s="564"/>
    </row>
    <row r="433" spans="2:16" s="540" customFormat="1">
      <c r="B433" s="533"/>
      <c r="C433" s="533"/>
      <c r="D433" s="535"/>
      <c r="E433" s="534"/>
      <c r="F433" s="534"/>
      <c r="G433" s="534"/>
      <c r="H433" s="535"/>
      <c r="I433" s="535"/>
      <c r="J433" s="536"/>
      <c r="K433" s="541"/>
      <c r="L433" s="541"/>
      <c r="M433" s="541"/>
      <c r="N433" s="542"/>
      <c r="O433" s="564"/>
      <c r="P433" s="564"/>
    </row>
    <row r="434" spans="2:16" s="540" customFormat="1">
      <c r="B434" s="533"/>
      <c r="C434" s="533"/>
      <c r="D434" s="535"/>
      <c r="E434" s="534"/>
      <c r="F434" s="534"/>
      <c r="G434" s="534"/>
      <c r="H434" s="535"/>
      <c r="I434" s="535"/>
      <c r="J434" s="536"/>
      <c r="K434" s="541"/>
      <c r="L434" s="541"/>
      <c r="M434" s="541"/>
      <c r="N434" s="542"/>
      <c r="O434" s="564"/>
      <c r="P434" s="564"/>
    </row>
    <row r="435" spans="2:16" s="540" customFormat="1">
      <c r="B435" s="533"/>
      <c r="C435" s="533"/>
      <c r="D435" s="535"/>
      <c r="E435" s="534"/>
      <c r="F435" s="534"/>
      <c r="G435" s="534"/>
      <c r="H435" s="535"/>
      <c r="I435" s="535"/>
      <c r="J435" s="536"/>
      <c r="K435" s="541"/>
      <c r="L435" s="541"/>
      <c r="M435" s="541"/>
      <c r="N435" s="542"/>
      <c r="O435" s="564"/>
      <c r="P435" s="564"/>
    </row>
    <row r="436" spans="2:16" s="540" customFormat="1">
      <c r="B436" s="533"/>
      <c r="C436" s="533"/>
      <c r="D436" s="535"/>
      <c r="E436" s="534"/>
      <c r="F436" s="534"/>
      <c r="G436" s="534"/>
      <c r="H436" s="535"/>
      <c r="I436" s="535"/>
      <c r="J436" s="536"/>
      <c r="K436" s="541"/>
      <c r="L436" s="541"/>
      <c r="M436" s="541"/>
      <c r="N436" s="542"/>
      <c r="O436" s="564"/>
      <c r="P436" s="564"/>
    </row>
    <row r="437" spans="2:16" s="540" customFormat="1">
      <c r="B437" s="533"/>
      <c r="C437" s="533"/>
      <c r="D437" s="535"/>
      <c r="E437" s="534"/>
      <c r="F437" s="534"/>
      <c r="G437" s="534"/>
      <c r="H437" s="535"/>
      <c r="I437" s="535"/>
      <c r="J437" s="536"/>
      <c r="K437" s="541"/>
      <c r="L437" s="541"/>
      <c r="M437" s="541"/>
      <c r="N437" s="542"/>
      <c r="O437" s="564"/>
      <c r="P437" s="564"/>
    </row>
    <row r="438" spans="2:16" s="540" customFormat="1">
      <c r="B438" s="533"/>
      <c r="C438" s="533"/>
      <c r="D438" s="535"/>
      <c r="E438" s="534"/>
      <c r="F438" s="534"/>
      <c r="G438" s="534"/>
      <c r="H438" s="535"/>
      <c r="I438" s="535"/>
      <c r="J438" s="536"/>
      <c r="K438" s="541"/>
      <c r="L438" s="541"/>
      <c r="M438" s="541"/>
      <c r="N438" s="542"/>
      <c r="O438" s="564"/>
      <c r="P438" s="564"/>
    </row>
    <row r="439" spans="2:16" s="540" customFormat="1">
      <c r="B439" s="533"/>
      <c r="C439" s="533"/>
      <c r="D439" s="535"/>
      <c r="E439" s="534"/>
      <c r="F439" s="534"/>
      <c r="G439" s="534"/>
      <c r="H439" s="535"/>
      <c r="I439" s="535"/>
      <c r="J439" s="536"/>
      <c r="K439" s="541"/>
      <c r="L439" s="541"/>
      <c r="M439" s="541"/>
      <c r="N439" s="542"/>
      <c r="O439" s="564"/>
      <c r="P439" s="564"/>
    </row>
    <row r="440" spans="2:16" s="540" customFormat="1">
      <c r="B440" s="533"/>
      <c r="C440" s="533"/>
      <c r="D440" s="535"/>
      <c r="E440" s="534"/>
      <c r="F440" s="534"/>
      <c r="G440" s="534"/>
      <c r="H440" s="535"/>
      <c r="I440" s="535"/>
      <c r="J440" s="536"/>
      <c r="K440" s="541"/>
      <c r="L440" s="541"/>
      <c r="M440" s="541"/>
      <c r="N440" s="542"/>
      <c r="O440" s="564"/>
      <c r="P440" s="564"/>
    </row>
    <row r="441" spans="2:16" s="540" customFormat="1">
      <c r="B441" s="533"/>
      <c r="C441" s="533"/>
      <c r="D441" s="535"/>
      <c r="E441" s="534"/>
      <c r="F441" s="534"/>
      <c r="G441" s="534"/>
      <c r="H441" s="535"/>
      <c r="I441" s="535"/>
      <c r="J441" s="536"/>
      <c r="K441" s="541"/>
      <c r="L441" s="541"/>
      <c r="M441" s="541"/>
      <c r="N441" s="542"/>
      <c r="O441" s="564"/>
      <c r="P441" s="564"/>
    </row>
    <row r="442" spans="2:16" s="540" customFormat="1">
      <c r="B442" s="533"/>
      <c r="C442" s="533"/>
      <c r="D442" s="535"/>
      <c r="E442" s="534"/>
      <c r="F442" s="534"/>
      <c r="G442" s="534"/>
      <c r="H442" s="535"/>
      <c r="I442" s="535"/>
      <c r="J442" s="536"/>
      <c r="K442" s="541"/>
      <c r="L442" s="541"/>
      <c r="M442" s="541"/>
      <c r="N442" s="542"/>
      <c r="O442" s="564"/>
      <c r="P442" s="564"/>
    </row>
    <row r="443" spans="2:16" s="540" customFormat="1">
      <c r="B443" s="533"/>
      <c r="C443" s="533"/>
      <c r="D443" s="535"/>
      <c r="E443" s="534"/>
      <c r="F443" s="534"/>
      <c r="G443" s="534"/>
      <c r="H443" s="535"/>
      <c r="I443" s="535"/>
      <c r="J443" s="536"/>
      <c r="K443" s="541"/>
      <c r="L443" s="541"/>
      <c r="M443" s="541"/>
      <c r="N443" s="542"/>
      <c r="O443" s="564"/>
      <c r="P443" s="564"/>
    </row>
    <row r="444" spans="2:16" s="540" customFormat="1">
      <c r="B444" s="533"/>
      <c r="C444" s="533"/>
      <c r="D444" s="535"/>
      <c r="E444" s="534"/>
      <c r="F444" s="534"/>
      <c r="G444" s="534"/>
      <c r="H444" s="535"/>
      <c r="I444" s="535"/>
      <c r="J444" s="536"/>
      <c r="K444" s="541"/>
      <c r="L444" s="541"/>
      <c r="M444" s="541"/>
      <c r="N444" s="542"/>
      <c r="O444" s="564"/>
      <c r="P444" s="564"/>
    </row>
    <row r="445" spans="2:16" s="540" customFormat="1">
      <c r="B445" s="533"/>
      <c r="C445" s="533"/>
      <c r="D445" s="535"/>
      <c r="E445" s="534"/>
      <c r="F445" s="534"/>
      <c r="G445" s="534"/>
      <c r="H445" s="535"/>
      <c r="I445" s="535"/>
      <c r="J445" s="536"/>
      <c r="K445" s="541"/>
      <c r="L445" s="541"/>
      <c r="M445" s="541"/>
      <c r="N445" s="542"/>
      <c r="O445" s="564"/>
      <c r="P445" s="564"/>
    </row>
    <row r="446" spans="2:16" s="540" customFormat="1">
      <c r="B446" s="533"/>
      <c r="C446" s="533"/>
      <c r="D446" s="535"/>
      <c r="E446" s="534"/>
      <c r="F446" s="534"/>
      <c r="G446" s="534"/>
      <c r="H446" s="535"/>
      <c r="I446" s="535"/>
      <c r="J446" s="536"/>
      <c r="K446" s="541"/>
      <c r="L446" s="541"/>
      <c r="M446" s="541"/>
      <c r="N446" s="542"/>
      <c r="O446" s="564"/>
      <c r="P446" s="564"/>
    </row>
    <row r="447" spans="2:16" s="540" customFormat="1">
      <c r="B447" s="533"/>
      <c r="C447" s="533"/>
      <c r="D447" s="535"/>
      <c r="E447" s="534"/>
      <c r="F447" s="534"/>
      <c r="G447" s="534"/>
      <c r="H447" s="535"/>
      <c r="I447" s="535"/>
      <c r="J447" s="536"/>
      <c r="K447" s="541"/>
      <c r="L447" s="541"/>
      <c r="M447" s="541"/>
      <c r="N447" s="542"/>
      <c r="O447" s="564"/>
      <c r="P447" s="564"/>
    </row>
    <row r="448" spans="2:16" s="540" customFormat="1">
      <c r="B448" s="533"/>
      <c r="C448" s="533"/>
      <c r="D448" s="535"/>
      <c r="E448" s="534"/>
      <c r="F448" s="534"/>
      <c r="G448" s="534"/>
      <c r="H448" s="535"/>
      <c r="I448" s="535"/>
      <c r="J448" s="536"/>
      <c r="K448" s="541"/>
      <c r="L448" s="541"/>
      <c r="M448" s="541"/>
      <c r="N448" s="542"/>
      <c r="O448" s="564"/>
      <c r="P448" s="564"/>
    </row>
    <row r="449" spans="2:17" s="540" customFormat="1">
      <c r="B449" s="533"/>
      <c r="C449" s="533"/>
      <c r="D449" s="535"/>
      <c r="E449" s="534"/>
      <c r="F449" s="534"/>
      <c r="G449" s="534"/>
      <c r="H449" s="535"/>
      <c r="I449" s="535"/>
      <c r="J449" s="536"/>
      <c r="K449" s="541"/>
      <c r="L449" s="541"/>
      <c r="M449" s="541"/>
      <c r="N449" s="542"/>
      <c r="O449" s="564"/>
      <c r="P449" s="564"/>
    </row>
    <row r="450" spans="2:17" s="566" customFormat="1">
      <c r="B450" s="565"/>
      <c r="C450" s="565"/>
      <c r="D450" s="535"/>
      <c r="E450" s="534"/>
      <c r="F450" s="534"/>
      <c r="G450" s="534"/>
      <c r="H450" s="535"/>
      <c r="I450" s="535"/>
      <c r="J450" s="536"/>
      <c r="K450" s="541"/>
      <c r="L450" s="541"/>
      <c r="M450" s="541"/>
      <c r="N450" s="542"/>
      <c r="O450" s="564"/>
      <c r="P450" s="564"/>
      <c r="Q450" s="540"/>
    </row>
    <row r="451" spans="2:17" s="566" customFormat="1">
      <c r="B451" s="565"/>
      <c r="C451" s="565"/>
      <c r="D451" s="535"/>
      <c r="E451" s="534"/>
      <c r="F451" s="534"/>
      <c r="G451" s="534"/>
      <c r="H451" s="535"/>
      <c r="I451" s="535"/>
      <c r="J451" s="536"/>
      <c r="K451" s="541"/>
      <c r="L451" s="541"/>
      <c r="M451" s="541"/>
      <c r="N451" s="542"/>
      <c r="O451" s="564"/>
      <c r="P451" s="564"/>
      <c r="Q451" s="540"/>
    </row>
    <row r="452" spans="2:17" s="566" customFormat="1">
      <c r="B452" s="565"/>
      <c r="C452" s="565"/>
      <c r="D452" s="535"/>
      <c r="E452" s="534"/>
      <c r="F452" s="534"/>
      <c r="G452" s="534"/>
      <c r="H452" s="535"/>
      <c r="I452" s="535"/>
      <c r="J452" s="536"/>
      <c r="K452" s="541"/>
      <c r="L452" s="541"/>
      <c r="M452" s="541"/>
      <c r="N452" s="542"/>
      <c r="O452" s="564"/>
      <c r="P452" s="564"/>
      <c r="Q452" s="540"/>
    </row>
    <row r="453" spans="2:17" s="566" customFormat="1">
      <c r="B453" s="565"/>
      <c r="C453" s="565"/>
      <c r="D453" s="535"/>
      <c r="E453" s="534"/>
      <c r="F453" s="534"/>
      <c r="G453" s="534"/>
      <c r="H453" s="535"/>
      <c r="I453" s="535"/>
      <c r="J453" s="536"/>
      <c r="K453" s="541"/>
      <c r="L453" s="541"/>
      <c r="M453" s="541"/>
      <c r="N453" s="542"/>
      <c r="O453" s="564"/>
      <c r="P453" s="564"/>
      <c r="Q453" s="540"/>
    </row>
    <row r="454" spans="2:17" s="566" customFormat="1">
      <c r="B454" s="565"/>
      <c r="C454" s="565"/>
      <c r="D454" s="535"/>
      <c r="E454" s="534"/>
      <c r="F454" s="534"/>
      <c r="G454" s="534"/>
      <c r="H454" s="535"/>
      <c r="I454" s="535"/>
      <c r="J454" s="536"/>
      <c r="K454" s="541"/>
      <c r="L454" s="541"/>
      <c r="M454" s="541"/>
      <c r="N454" s="542"/>
      <c r="O454" s="564"/>
      <c r="P454" s="564"/>
      <c r="Q454" s="540"/>
    </row>
    <row r="455" spans="2:17" s="566" customFormat="1">
      <c r="B455" s="565"/>
      <c r="C455" s="565"/>
      <c r="D455" s="535"/>
      <c r="E455" s="534"/>
      <c r="F455" s="534"/>
      <c r="G455" s="534"/>
      <c r="H455" s="535"/>
      <c r="I455" s="535"/>
      <c r="J455" s="536"/>
      <c r="K455" s="541"/>
      <c r="L455" s="541"/>
      <c r="M455" s="541"/>
      <c r="N455" s="542"/>
      <c r="O455" s="564"/>
      <c r="P455" s="564"/>
      <c r="Q455" s="540"/>
    </row>
    <row r="456" spans="2:17" s="566" customFormat="1">
      <c r="B456" s="565"/>
      <c r="C456" s="565"/>
      <c r="D456" s="535"/>
      <c r="E456" s="534"/>
      <c r="F456" s="534"/>
      <c r="G456" s="534"/>
      <c r="H456" s="535"/>
      <c r="I456" s="535"/>
      <c r="J456" s="536"/>
      <c r="K456" s="541"/>
      <c r="L456" s="541"/>
      <c r="M456" s="541"/>
      <c r="N456" s="542"/>
      <c r="O456" s="564"/>
      <c r="P456" s="564"/>
      <c r="Q456" s="540"/>
    </row>
    <row r="457" spans="2:17" s="566" customFormat="1">
      <c r="B457" s="565"/>
      <c r="C457" s="565"/>
      <c r="D457" s="535"/>
      <c r="E457" s="534"/>
      <c r="F457" s="534"/>
      <c r="G457" s="534"/>
      <c r="H457" s="535"/>
      <c r="I457" s="535"/>
      <c r="J457" s="536"/>
      <c r="K457" s="541"/>
      <c r="L457" s="541"/>
      <c r="M457" s="541"/>
      <c r="N457" s="542"/>
      <c r="O457" s="564"/>
      <c r="P457" s="564"/>
      <c r="Q457" s="540"/>
    </row>
    <row r="458" spans="2:17" s="566" customFormat="1">
      <c r="B458" s="565"/>
      <c r="C458" s="565"/>
      <c r="D458" s="535"/>
      <c r="E458" s="534"/>
      <c r="F458" s="534"/>
      <c r="G458" s="534"/>
      <c r="H458" s="535"/>
      <c r="I458" s="535"/>
      <c r="J458" s="536"/>
      <c r="K458" s="541"/>
      <c r="L458" s="541"/>
      <c r="M458" s="541"/>
      <c r="N458" s="542"/>
      <c r="O458" s="564"/>
      <c r="P458" s="564"/>
      <c r="Q458" s="540"/>
    </row>
    <row r="459" spans="2:17" s="566" customFormat="1">
      <c r="B459" s="565"/>
      <c r="C459" s="565"/>
      <c r="D459" s="535"/>
      <c r="E459" s="534"/>
      <c r="F459" s="534"/>
      <c r="G459" s="534"/>
      <c r="H459" s="535"/>
      <c r="I459" s="535"/>
      <c r="J459" s="536"/>
      <c r="K459" s="541"/>
      <c r="L459" s="541"/>
      <c r="M459" s="541"/>
      <c r="N459" s="542"/>
      <c r="O459" s="564"/>
      <c r="P459" s="564"/>
      <c r="Q459" s="540"/>
    </row>
    <row r="460" spans="2:17" s="566" customFormat="1">
      <c r="B460" s="565"/>
      <c r="C460" s="565"/>
      <c r="D460" s="535"/>
      <c r="E460" s="534"/>
      <c r="F460" s="534"/>
      <c r="G460" s="534"/>
      <c r="H460" s="535"/>
      <c r="I460" s="535"/>
      <c r="J460" s="536"/>
      <c r="K460" s="541"/>
      <c r="L460" s="541"/>
      <c r="M460" s="541"/>
      <c r="N460" s="542"/>
      <c r="O460" s="564"/>
      <c r="P460" s="564"/>
      <c r="Q460" s="540"/>
    </row>
    <row r="461" spans="2:17" s="566" customFormat="1">
      <c r="B461" s="565"/>
      <c r="C461" s="565"/>
      <c r="D461" s="535"/>
      <c r="E461" s="534"/>
      <c r="F461" s="534"/>
      <c r="G461" s="534"/>
      <c r="H461" s="535"/>
      <c r="I461" s="535"/>
      <c r="J461" s="536"/>
      <c r="K461" s="541"/>
      <c r="L461" s="541"/>
      <c r="M461" s="541"/>
      <c r="N461" s="542"/>
      <c r="O461" s="564"/>
      <c r="P461" s="564"/>
      <c r="Q461" s="540"/>
    </row>
    <row r="462" spans="2:17" s="566" customFormat="1">
      <c r="B462" s="565"/>
      <c r="C462" s="565"/>
      <c r="D462" s="535"/>
      <c r="E462" s="534"/>
      <c r="F462" s="534"/>
      <c r="G462" s="534"/>
      <c r="H462" s="535"/>
      <c r="I462" s="535"/>
      <c r="J462" s="536"/>
      <c r="K462" s="541"/>
      <c r="L462" s="541"/>
      <c r="M462" s="541"/>
      <c r="N462" s="542"/>
      <c r="O462" s="564"/>
      <c r="P462" s="564"/>
      <c r="Q462" s="540"/>
    </row>
    <row r="463" spans="2:17" s="566" customFormat="1">
      <c r="B463" s="565"/>
      <c r="C463" s="565"/>
      <c r="D463" s="535"/>
      <c r="E463" s="534"/>
      <c r="F463" s="534"/>
      <c r="G463" s="534"/>
      <c r="H463" s="535"/>
      <c r="I463" s="535"/>
      <c r="J463" s="536"/>
      <c r="K463" s="541"/>
      <c r="L463" s="541"/>
      <c r="M463" s="541"/>
      <c r="N463" s="542"/>
      <c r="O463" s="564"/>
      <c r="P463" s="564"/>
      <c r="Q463" s="540"/>
    </row>
    <row r="464" spans="2:17" s="566" customFormat="1">
      <c r="B464" s="565"/>
      <c r="C464" s="565"/>
      <c r="D464" s="535"/>
      <c r="E464" s="534"/>
      <c r="F464" s="534"/>
      <c r="G464" s="534"/>
      <c r="H464" s="535"/>
      <c r="I464" s="535"/>
      <c r="J464" s="536"/>
      <c r="K464" s="541"/>
      <c r="L464" s="541"/>
      <c r="M464" s="541"/>
      <c r="N464" s="542"/>
      <c r="O464" s="564"/>
      <c r="P464" s="564"/>
      <c r="Q464" s="540"/>
    </row>
    <row r="465" spans="2:25" s="566" customFormat="1">
      <c r="B465" s="565"/>
      <c r="C465" s="565"/>
      <c r="D465" s="535"/>
      <c r="E465" s="534"/>
      <c r="F465" s="534"/>
      <c r="G465" s="534"/>
      <c r="H465" s="535"/>
      <c r="I465" s="535"/>
      <c r="J465" s="536"/>
      <c r="K465" s="541"/>
      <c r="L465" s="541"/>
      <c r="M465" s="541"/>
      <c r="N465" s="542"/>
      <c r="O465" s="564"/>
      <c r="P465" s="564"/>
      <c r="Q465" s="540"/>
    </row>
    <row r="466" spans="2:25" s="562" customFormat="1">
      <c r="B466" s="536"/>
      <c r="C466" s="536"/>
      <c r="D466" s="535"/>
      <c r="E466" s="534"/>
      <c r="F466" s="534"/>
      <c r="G466" s="534"/>
      <c r="H466" s="535"/>
      <c r="I466" s="535"/>
      <c r="J466" s="536"/>
      <c r="K466" s="541"/>
      <c r="L466" s="541"/>
      <c r="M466" s="541"/>
      <c r="N466" s="542"/>
      <c r="O466" s="564"/>
      <c r="P466" s="564"/>
      <c r="Q466" s="540"/>
      <c r="R466" s="535"/>
      <c r="S466" s="535"/>
      <c r="T466" s="535"/>
      <c r="U466" s="535"/>
      <c r="V466" s="535"/>
      <c r="W466" s="535"/>
      <c r="X466" s="535"/>
      <c r="Y466" s="535"/>
    </row>
    <row r="467" spans="2:25" s="562" customFormat="1">
      <c r="B467" s="536"/>
      <c r="C467" s="536"/>
      <c r="D467" s="535"/>
      <c r="E467" s="534"/>
      <c r="F467" s="534"/>
      <c r="G467" s="534"/>
      <c r="H467" s="535"/>
      <c r="I467" s="535"/>
      <c r="J467" s="536"/>
      <c r="K467" s="541"/>
      <c r="L467" s="541"/>
      <c r="M467" s="541"/>
      <c r="N467" s="542"/>
      <c r="O467" s="564"/>
      <c r="P467" s="564"/>
      <c r="Q467" s="540"/>
      <c r="R467" s="535"/>
      <c r="S467" s="535"/>
      <c r="T467" s="535"/>
      <c r="U467" s="535"/>
      <c r="V467" s="535"/>
      <c r="W467" s="535"/>
      <c r="X467" s="535"/>
      <c r="Y467" s="535"/>
    </row>
    <row r="468" spans="2:25" s="562" customFormat="1">
      <c r="B468" s="536"/>
      <c r="C468" s="536"/>
      <c r="D468" s="535"/>
      <c r="E468" s="534"/>
      <c r="F468" s="534"/>
      <c r="G468" s="534"/>
      <c r="H468" s="535"/>
      <c r="I468" s="535"/>
      <c r="J468" s="536"/>
      <c r="K468" s="541"/>
      <c r="L468" s="541"/>
      <c r="M468" s="541"/>
      <c r="N468" s="542"/>
      <c r="O468" s="564"/>
      <c r="P468" s="564"/>
      <c r="Q468" s="540"/>
      <c r="R468" s="535"/>
      <c r="S468" s="535"/>
      <c r="T468" s="535"/>
      <c r="U468" s="535"/>
      <c r="V468" s="535"/>
      <c r="W468" s="535"/>
      <c r="X468" s="535"/>
      <c r="Y468" s="535"/>
    </row>
    <row r="469" spans="2:25" s="562" customFormat="1">
      <c r="B469" s="536"/>
      <c r="C469" s="536"/>
      <c r="D469" s="535"/>
      <c r="E469" s="534"/>
      <c r="F469" s="534"/>
      <c r="G469" s="534"/>
      <c r="H469" s="535"/>
      <c r="I469" s="535"/>
      <c r="J469" s="536"/>
      <c r="K469" s="541"/>
      <c r="L469" s="541"/>
      <c r="M469" s="541"/>
      <c r="N469" s="542"/>
      <c r="O469" s="564"/>
      <c r="P469" s="564"/>
      <c r="Q469" s="540"/>
      <c r="R469" s="535"/>
      <c r="S469" s="535"/>
      <c r="T469" s="535"/>
      <c r="U469" s="535"/>
      <c r="V469" s="535"/>
      <c r="W469" s="535"/>
      <c r="X469" s="535"/>
      <c r="Y469" s="535"/>
    </row>
    <row r="470" spans="2:25" s="562" customFormat="1">
      <c r="B470" s="536"/>
      <c r="C470" s="536"/>
      <c r="D470" s="535"/>
      <c r="E470" s="534"/>
      <c r="F470" s="534"/>
      <c r="G470" s="534"/>
      <c r="H470" s="535"/>
      <c r="I470" s="535"/>
      <c r="J470" s="536"/>
      <c r="K470" s="541"/>
      <c r="L470" s="541"/>
      <c r="M470" s="541"/>
      <c r="N470" s="542"/>
      <c r="O470" s="564"/>
      <c r="P470" s="564"/>
      <c r="Q470" s="540"/>
      <c r="R470" s="535"/>
      <c r="S470" s="535"/>
      <c r="T470" s="535"/>
      <c r="U470" s="535"/>
      <c r="V470" s="535"/>
      <c r="W470" s="535"/>
      <c r="X470" s="535"/>
      <c r="Y470" s="535"/>
    </row>
    <row r="471" spans="2:25" s="562" customFormat="1">
      <c r="B471" s="536"/>
      <c r="C471" s="536"/>
      <c r="D471" s="535"/>
      <c r="E471" s="534"/>
      <c r="F471" s="534"/>
      <c r="G471" s="534"/>
      <c r="H471" s="535"/>
      <c r="I471" s="535"/>
      <c r="J471" s="536"/>
      <c r="K471" s="541"/>
      <c r="L471" s="541"/>
      <c r="M471" s="541"/>
      <c r="N471" s="542"/>
      <c r="O471" s="564"/>
      <c r="P471" s="564"/>
      <c r="Q471" s="540"/>
      <c r="R471" s="535"/>
      <c r="S471" s="535"/>
      <c r="T471" s="535"/>
      <c r="U471" s="535"/>
      <c r="V471" s="535"/>
      <c r="W471" s="535"/>
      <c r="X471" s="535"/>
      <c r="Y471" s="535"/>
    </row>
    <row r="472" spans="2:25" s="562" customFormat="1">
      <c r="B472" s="536"/>
      <c r="C472" s="536"/>
      <c r="D472" s="535"/>
      <c r="E472" s="534"/>
      <c r="F472" s="534"/>
      <c r="G472" s="534"/>
      <c r="H472" s="535"/>
      <c r="I472" s="535"/>
      <c r="J472" s="536"/>
      <c r="K472" s="541"/>
      <c r="L472" s="541"/>
      <c r="M472" s="541"/>
      <c r="N472" s="542"/>
      <c r="O472" s="564"/>
      <c r="P472" s="564"/>
      <c r="Q472" s="540"/>
      <c r="R472" s="535"/>
      <c r="S472" s="535"/>
      <c r="T472" s="535"/>
      <c r="U472" s="535"/>
      <c r="V472" s="535"/>
      <c r="W472" s="535"/>
      <c r="X472" s="535"/>
      <c r="Y472" s="535"/>
    </row>
    <row r="473" spans="2:25" s="562" customFormat="1">
      <c r="B473" s="536"/>
      <c r="C473" s="536"/>
      <c r="D473" s="535"/>
      <c r="E473" s="534"/>
      <c r="F473" s="534"/>
      <c r="G473" s="534"/>
      <c r="H473" s="535"/>
      <c r="I473" s="535"/>
      <c r="J473" s="536"/>
      <c r="K473" s="541"/>
      <c r="L473" s="541"/>
      <c r="M473" s="541"/>
      <c r="N473" s="542"/>
      <c r="O473" s="564"/>
      <c r="P473" s="564"/>
      <c r="Q473" s="540"/>
      <c r="R473" s="535"/>
      <c r="S473" s="535"/>
      <c r="T473" s="535"/>
      <c r="U473" s="535"/>
      <c r="V473" s="535"/>
      <c r="W473" s="535"/>
      <c r="X473" s="535"/>
      <c r="Y473" s="535"/>
    </row>
    <row r="474" spans="2:25" s="562" customFormat="1">
      <c r="B474" s="536"/>
      <c r="C474" s="536"/>
      <c r="D474" s="535"/>
      <c r="E474" s="534"/>
      <c r="F474" s="534"/>
      <c r="G474" s="534"/>
      <c r="H474" s="535"/>
      <c r="I474" s="535"/>
      <c r="J474" s="536"/>
      <c r="K474" s="541"/>
      <c r="L474" s="541"/>
      <c r="M474" s="541"/>
      <c r="N474" s="542"/>
      <c r="O474" s="564"/>
      <c r="P474" s="564"/>
      <c r="Q474" s="540"/>
      <c r="R474" s="535"/>
      <c r="S474" s="535"/>
      <c r="T474" s="535"/>
      <c r="U474" s="535"/>
      <c r="V474" s="535"/>
      <c r="W474" s="535"/>
      <c r="X474" s="535"/>
      <c r="Y474" s="535"/>
    </row>
    <row r="475" spans="2:25" s="562" customFormat="1">
      <c r="B475" s="536"/>
      <c r="C475" s="536"/>
      <c r="D475" s="535"/>
      <c r="E475" s="534"/>
      <c r="F475" s="534"/>
      <c r="G475" s="534"/>
      <c r="H475" s="535"/>
      <c r="I475" s="535"/>
      <c r="J475" s="536"/>
      <c r="K475" s="541"/>
      <c r="L475" s="541"/>
      <c r="M475" s="541"/>
      <c r="N475" s="542"/>
      <c r="O475" s="564"/>
      <c r="P475" s="564"/>
      <c r="Q475" s="540"/>
      <c r="R475" s="535"/>
      <c r="S475" s="535"/>
      <c r="T475" s="535"/>
      <c r="U475" s="535"/>
      <c r="V475" s="535"/>
      <c r="W475" s="535"/>
      <c r="X475" s="535"/>
      <c r="Y475" s="535"/>
    </row>
    <row r="476" spans="2:25" s="562" customFormat="1">
      <c r="B476" s="536"/>
      <c r="C476" s="536"/>
      <c r="D476" s="535"/>
      <c r="E476" s="534"/>
      <c r="F476" s="534"/>
      <c r="G476" s="534"/>
      <c r="H476" s="535"/>
      <c r="I476" s="535"/>
      <c r="J476" s="536"/>
      <c r="K476" s="541"/>
      <c r="L476" s="541"/>
      <c r="M476" s="541"/>
      <c r="N476" s="542"/>
      <c r="O476" s="564"/>
      <c r="P476" s="564"/>
      <c r="Q476" s="540"/>
      <c r="R476" s="535"/>
      <c r="S476" s="535"/>
      <c r="T476" s="535"/>
      <c r="U476" s="535"/>
      <c r="V476" s="535"/>
      <c r="W476" s="535"/>
      <c r="X476" s="535"/>
      <c r="Y476" s="535"/>
    </row>
    <row r="477" spans="2:25" s="562" customFormat="1">
      <c r="B477" s="536"/>
      <c r="C477" s="536"/>
      <c r="D477" s="535"/>
      <c r="E477" s="534"/>
      <c r="F477" s="534"/>
      <c r="G477" s="534"/>
      <c r="H477" s="535"/>
      <c r="I477" s="535"/>
      <c r="J477" s="536"/>
      <c r="K477" s="541"/>
      <c r="L477" s="541"/>
      <c r="M477" s="541"/>
      <c r="N477" s="542"/>
      <c r="O477" s="564"/>
      <c r="P477" s="564"/>
      <c r="Q477" s="540"/>
      <c r="R477" s="535"/>
      <c r="S477" s="535"/>
      <c r="T477" s="535"/>
      <c r="U477" s="535"/>
      <c r="V477" s="535"/>
      <c r="W477" s="535"/>
      <c r="X477" s="535"/>
      <c r="Y477" s="535"/>
    </row>
    <row r="478" spans="2:25" s="562" customFormat="1">
      <c r="B478" s="536"/>
      <c r="C478" s="536"/>
      <c r="D478" s="535"/>
      <c r="E478" s="534"/>
      <c r="F478" s="534"/>
      <c r="G478" s="534"/>
      <c r="H478" s="535"/>
      <c r="I478" s="535"/>
      <c r="J478" s="536"/>
      <c r="K478" s="541"/>
      <c r="L478" s="541"/>
      <c r="M478" s="541"/>
      <c r="N478" s="542"/>
      <c r="O478" s="564"/>
      <c r="P478" s="564"/>
      <c r="Q478" s="540"/>
      <c r="R478" s="535"/>
      <c r="S478" s="535"/>
      <c r="T478" s="535"/>
      <c r="U478" s="535"/>
      <c r="V478" s="535"/>
      <c r="W478" s="535"/>
      <c r="X478" s="535"/>
      <c r="Y478" s="535"/>
    </row>
    <row r="479" spans="2:25" s="562" customFormat="1">
      <c r="B479" s="536"/>
      <c r="C479" s="536"/>
      <c r="D479" s="535"/>
      <c r="E479" s="534"/>
      <c r="F479" s="534"/>
      <c r="G479" s="534"/>
      <c r="H479" s="535"/>
      <c r="I479" s="535"/>
      <c r="J479" s="536"/>
      <c r="K479" s="541"/>
      <c r="L479" s="541"/>
      <c r="M479" s="541"/>
      <c r="N479" s="542"/>
      <c r="O479" s="564"/>
      <c r="P479" s="564"/>
      <c r="Q479" s="540"/>
      <c r="R479" s="535"/>
      <c r="S479" s="535"/>
      <c r="T479" s="535"/>
      <c r="U479" s="535"/>
      <c r="V479" s="535"/>
      <c r="W479" s="535"/>
      <c r="X479" s="535"/>
      <c r="Y479" s="535"/>
    </row>
    <row r="480" spans="2:25" s="562" customFormat="1">
      <c r="B480" s="536"/>
      <c r="C480" s="536"/>
      <c r="D480" s="534"/>
      <c r="E480" s="534"/>
      <c r="G480" s="535"/>
      <c r="H480" s="535"/>
      <c r="I480" s="535"/>
      <c r="J480" s="536"/>
      <c r="K480" s="541"/>
      <c r="L480" s="541"/>
      <c r="M480" s="541"/>
      <c r="N480" s="564"/>
      <c r="O480" s="564"/>
      <c r="P480" s="564"/>
      <c r="Q480" s="540"/>
      <c r="R480" s="535"/>
      <c r="S480" s="535"/>
      <c r="T480" s="535"/>
      <c r="U480" s="535"/>
      <c r="V480" s="535"/>
      <c r="W480" s="535"/>
      <c r="X480" s="535"/>
      <c r="Y480" s="535"/>
    </row>
    <row r="481" spans="2:25" s="562" customFormat="1">
      <c r="B481" s="536"/>
      <c r="C481" s="536"/>
      <c r="D481" s="534"/>
      <c r="E481" s="534"/>
      <c r="G481" s="535"/>
      <c r="H481" s="535"/>
      <c r="I481" s="535"/>
      <c r="J481" s="536"/>
      <c r="K481" s="541"/>
      <c r="L481" s="541"/>
      <c r="M481" s="541"/>
      <c r="N481" s="564"/>
      <c r="O481" s="564"/>
      <c r="P481" s="564"/>
      <c r="Q481" s="540"/>
      <c r="R481" s="535"/>
      <c r="S481" s="535"/>
      <c r="T481" s="535"/>
      <c r="U481" s="535"/>
      <c r="V481" s="535"/>
      <c r="W481" s="535"/>
      <c r="X481" s="535"/>
      <c r="Y481" s="535"/>
    </row>
    <row r="482" spans="2:25" s="562" customFormat="1">
      <c r="B482" s="536"/>
      <c r="C482" s="536"/>
      <c r="D482" s="534"/>
      <c r="E482" s="534"/>
      <c r="G482" s="535"/>
      <c r="H482" s="535"/>
      <c r="I482" s="535"/>
      <c r="J482" s="536"/>
      <c r="K482" s="541"/>
      <c r="L482" s="541"/>
      <c r="M482" s="541"/>
      <c r="N482" s="564"/>
      <c r="O482" s="564"/>
      <c r="P482" s="564"/>
      <c r="Q482" s="540"/>
      <c r="R482" s="535"/>
      <c r="S482" s="535"/>
      <c r="T482" s="535"/>
      <c r="U482" s="535"/>
      <c r="V482" s="535"/>
      <c r="W482" s="535"/>
      <c r="X482" s="535"/>
      <c r="Y482" s="535"/>
    </row>
    <row r="483" spans="2:25" s="562" customFormat="1">
      <c r="B483" s="536"/>
      <c r="C483" s="536"/>
      <c r="D483" s="534"/>
      <c r="E483" s="534"/>
      <c r="G483" s="535"/>
      <c r="H483" s="535"/>
      <c r="I483" s="535"/>
      <c r="J483" s="536"/>
      <c r="K483" s="541"/>
      <c r="L483" s="541"/>
      <c r="M483" s="541"/>
      <c r="N483" s="564"/>
      <c r="O483" s="564"/>
      <c r="P483" s="564"/>
      <c r="Q483" s="540"/>
      <c r="R483" s="535"/>
      <c r="S483" s="535"/>
      <c r="T483" s="535"/>
      <c r="U483" s="535"/>
      <c r="V483" s="535"/>
      <c r="W483" s="535"/>
      <c r="X483" s="535"/>
      <c r="Y483" s="535"/>
    </row>
    <row r="484" spans="2:25" s="562" customFormat="1">
      <c r="B484" s="536"/>
      <c r="C484" s="536"/>
      <c r="D484" s="534"/>
      <c r="E484" s="534"/>
      <c r="G484" s="535"/>
      <c r="H484" s="535"/>
      <c r="I484" s="535"/>
      <c r="J484" s="536"/>
      <c r="K484" s="541"/>
      <c r="L484" s="541"/>
      <c r="M484" s="541"/>
      <c r="N484" s="564"/>
      <c r="O484" s="564"/>
      <c r="P484" s="564"/>
      <c r="Q484" s="540"/>
      <c r="R484" s="535"/>
      <c r="S484" s="535"/>
      <c r="T484" s="535"/>
      <c r="U484" s="535"/>
      <c r="V484" s="535"/>
      <c r="W484" s="535"/>
      <c r="X484" s="535"/>
      <c r="Y484" s="535"/>
    </row>
    <row r="485" spans="2:25" s="562" customFormat="1">
      <c r="B485" s="536"/>
      <c r="C485" s="536"/>
      <c r="D485" s="534"/>
      <c r="E485" s="534"/>
      <c r="G485" s="535"/>
      <c r="H485" s="535"/>
      <c r="I485" s="535"/>
      <c r="J485" s="536"/>
      <c r="K485" s="541"/>
      <c r="L485" s="541"/>
      <c r="M485" s="541"/>
      <c r="N485" s="564"/>
      <c r="O485" s="564"/>
      <c r="P485" s="564"/>
      <c r="Q485" s="540"/>
      <c r="R485" s="535"/>
      <c r="S485" s="535"/>
      <c r="T485" s="535"/>
      <c r="U485" s="535"/>
      <c r="V485" s="535"/>
      <c r="W485" s="535"/>
      <c r="X485" s="535"/>
      <c r="Y485" s="535"/>
    </row>
    <row r="486" spans="2:25" s="562" customFormat="1">
      <c r="B486" s="536"/>
      <c r="C486" s="536"/>
      <c r="D486" s="534"/>
      <c r="E486" s="534"/>
      <c r="G486" s="535"/>
      <c r="H486" s="535"/>
      <c r="I486" s="535"/>
      <c r="J486" s="536"/>
      <c r="K486" s="541"/>
      <c r="L486" s="541"/>
      <c r="M486" s="541"/>
      <c r="N486" s="564"/>
      <c r="O486" s="564"/>
      <c r="P486" s="564"/>
      <c r="Q486" s="540"/>
      <c r="R486" s="535"/>
      <c r="S486" s="535"/>
      <c r="T486" s="535"/>
      <c r="U486" s="535"/>
      <c r="V486" s="535"/>
      <c r="W486" s="535"/>
      <c r="X486" s="535"/>
      <c r="Y486" s="535"/>
    </row>
    <row r="487" spans="2:25" s="562" customFormat="1">
      <c r="B487" s="536"/>
      <c r="C487" s="536"/>
      <c r="D487" s="534"/>
      <c r="E487" s="534"/>
      <c r="G487" s="535"/>
      <c r="H487" s="535"/>
      <c r="I487" s="535"/>
      <c r="J487" s="536"/>
      <c r="K487" s="541"/>
      <c r="L487" s="541"/>
      <c r="M487" s="541"/>
      <c r="N487" s="564"/>
      <c r="O487" s="564"/>
      <c r="P487" s="564"/>
      <c r="Q487" s="540"/>
      <c r="R487" s="535"/>
      <c r="S487" s="535"/>
      <c r="T487" s="535"/>
      <c r="U487" s="535"/>
      <c r="V487" s="535"/>
      <c r="W487" s="535"/>
      <c r="X487" s="535"/>
      <c r="Y487" s="535"/>
    </row>
    <row r="488" spans="2:25" s="562" customFormat="1">
      <c r="B488" s="536"/>
      <c r="C488" s="536"/>
      <c r="D488" s="534"/>
      <c r="E488" s="534"/>
      <c r="G488" s="535"/>
      <c r="H488" s="535"/>
      <c r="I488" s="535"/>
      <c r="J488" s="536"/>
      <c r="K488" s="541"/>
      <c r="L488" s="541"/>
      <c r="M488" s="541"/>
      <c r="N488" s="564"/>
      <c r="O488" s="564"/>
      <c r="P488" s="564"/>
      <c r="Q488" s="540"/>
      <c r="R488" s="535"/>
      <c r="S488" s="535"/>
      <c r="T488" s="535"/>
      <c r="U488" s="535"/>
      <c r="V488" s="535"/>
      <c r="W488" s="535"/>
      <c r="X488" s="535"/>
      <c r="Y488" s="535"/>
    </row>
    <row r="489" spans="2:25" s="562" customFormat="1">
      <c r="B489" s="536"/>
      <c r="C489" s="536"/>
      <c r="D489" s="534"/>
      <c r="E489" s="534"/>
      <c r="G489" s="535"/>
      <c r="H489" s="535"/>
      <c r="I489" s="535"/>
      <c r="J489" s="536"/>
      <c r="K489" s="541"/>
      <c r="L489" s="541"/>
      <c r="M489" s="541"/>
      <c r="N489" s="564"/>
      <c r="O489" s="564"/>
      <c r="P489" s="564"/>
      <c r="Q489" s="540"/>
      <c r="R489" s="535"/>
      <c r="S489" s="535"/>
      <c r="T489" s="535"/>
      <c r="U489" s="535"/>
      <c r="V489" s="535"/>
      <c r="W489" s="535"/>
      <c r="X489" s="535"/>
      <c r="Y489" s="535"/>
    </row>
    <row r="490" spans="2:25" s="562" customFormat="1">
      <c r="B490" s="536"/>
      <c r="C490" s="536"/>
      <c r="D490" s="534"/>
      <c r="E490" s="534"/>
      <c r="G490" s="535"/>
      <c r="H490" s="535"/>
      <c r="I490" s="535"/>
      <c r="J490" s="536"/>
      <c r="K490" s="541"/>
      <c r="L490" s="541"/>
      <c r="M490" s="541"/>
      <c r="N490" s="564"/>
      <c r="O490" s="564"/>
      <c r="P490" s="564"/>
      <c r="Q490" s="540"/>
      <c r="R490" s="535"/>
      <c r="S490" s="535"/>
      <c r="T490" s="535"/>
      <c r="U490" s="535"/>
      <c r="V490" s="535"/>
      <c r="W490" s="535"/>
      <c r="X490" s="535"/>
      <c r="Y490" s="535"/>
    </row>
    <row r="491" spans="2:25" s="562" customFormat="1">
      <c r="B491" s="536"/>
      <c r="C491" s="536"/>
      <c r="D491" s="534"/>
      <c r="E491" s="534"/>
      <c r="G491" s="535"/>
      <c r="H491" s="535"/>
      <c r="I491" s="535"/>
      <c r="J491" s="536"/>
      <c r="K491" s="541"/>
      <c r="L491" s="541"/>
      <c r="M491" s="541"/>
      <c r="N491" s="564"/>
      <c r="O491" s="564"/>
      <c r="P491" s="564"/>
      <c r="Q491" s="540"/>
      <c r="R491" s="535"/>
      <c r="S491" s="535"/>
      <c r="T491" s="535"/>
      <c r="U491" s="535"/>
      <c r="V491" s="535"/>
      <c r="W491" s="535"/>
      <c r="X491" s="535"/>
      <c r="Y491" s="535"/>
    </row>
    <row r="492" spans="2:25" s="562" customFormat="1">
      <c r="B492" s="536"/>
      <c r="C492" s="536"/>
      <c r="D492" s="534"/>
      <c r="E492" s="534"/>
      <c r="G492" s="535"/>
      <c r="H492" s="535"/>
      <c r="I492" s="535"/>
      <c r="J492" s="536"/>
      <c r="K492" s="541"/>
      <c r="L492" s="541"/>
      <c r="M492" s="541"/>
      <c r="N492" s="564"/>
      <c r="O492" s="564"/>
      <c r="P492" s="564"/>
      <c r="Q492" s="540"/>
      <c r="R492" s="535"/>
      <c r="S492" s="535"/>
      <c r="T492" s="535"/>
      <c r="U492" s="535"/>
      <c r="V492" s="535"/>
      <c r="W492" s="535"/>
      <c r="X492" s="535"/>
      <c r="Y492" s="535"/>
    </row>
    <row r="493" spans="2:25" s="562" customFormat="1">
      <c r="B493" s="536"/>
      <c r="C493" s="536"/>
      <c r="D493" s="534"/>
      <c r="E493" s="534"/>
      <c r="G493" s="535"/>
      <c r="H493" s="535"/>
      <c r="I493" s="535"/>
      <c r="J493" s="536"/>
      <c r="K493" s="541"/>
      <c r="L493" s="541"/>
      <c r="M493" s="541"/>
      <c r="N493" s="564"/>
      <c r="O493" s="564"/>
      <c r="P493" s="564"/>
      <c r="Q493" s="540"/>
      <c r="R493" s="535"/>
      <c r="S493" s="535"/>
      <c r="T493" s="535"/>
      <c r="U493" s="535"/>
      <c r="V493" s="535"/>
      <c r="W493" s="535"/>
      <c r="X493" s="535"/>
      <c r="Y493" s="535"/>
    </row>
    <row r="494" spans="2:25" s="562" customFormat="1">
      <c r="B494" s="536"/>
      <c r="C494" s="536"/>
      <c r="D494" s="534"/>
      <c r="E494" s="534"/>
      <c r="G494" s="535"/>
      <c r="H494" s="535"/>
      <c r="I494" s="535"/>
      <c r="J494" s="536"/>
      <c r="K494" s="541"/>
      <c r="L494" s="541"/>
      <c r="M494" s="541"/>
      <c r="N494" s="564"/>
      <c r="O494" s="564"/>
      <c r="P494" s="564"/>
      <c r="Q494" s="540"/>
      <c r="R494" s="535"/>
      <c r="S494" s="535"/>
      <c r="T494" s="535"/>
      <c r="U494" s="535"/>
      <c r="V494" s="535"/>
      <c r="W494" s="535"/>
      <c r="X494" s="535"/>
      <c r="Y494" s="535"/>
    </row>
    <row r="495" spans="2:25" s="562" customFormat="1">
      <c r="B495" s="536"/>
      <c r="C495" s="536"/>
      <c r="D495" s="534"/>
      <c r="E495" s="534"/>
      <c r="G495" s="535"/>
      <c r="H495" s="535"/>
      <c r="I495" s="535"/>
      <c r="J495" s="536"/>
      <c r="K495" s="541"/>
      <c r="L495" s="541"/>
      <c r="M495" s="541"/>
      <c r="N495" s="564"/>
      <c r="O495" s="564"/>
      <c r="P495" s="564"/>
      <c r="Q495" s="540"/>
      <c r="R495" s="535"/>
      <c r="S495" s="535"/>
      <c r="T495" s="535"/>
      <c r="U495" s="535"/>
      <c r="V495" s="535"/>
      <c r="W495" s="535"/>
      <c r="X495" s="535"/>
      <c r="Y495" s="535"/>
    </row>
    <row r="496" spans="2:25" s="562" customFormat="1">
      <c r="B496" s="536"/>
      <c r="C496" s="536"/>
      <c r="D496" s="534"/>
      <c r="E496" s="534"/>
      <c r="G496" s="535"/>
      <c r="H496" s="535"/>
      <c r="I496" s="535"/>
      <c r="J496" s="536"/>
      <c r="K496" s="541"/>
      <c r="L496" s="541"/>
      <c r="M496" s="541"/>
      <c r="N496" s="564"/>
      <c r="O496" s="564"/>
      <c r="P496" s="564"/>
      <c r="Q496" s="540"/>
      <c r="R496" s="535"/>
      <c r="S496" s="535"/>
      <c r="T496" s="535"/>
      <c r="U496" s="535"/>
      <c r="V496" s="535"/>
      <c r="W496" s="535"/>
      <c r="X496" s="535"/>
      <c r="Y496" s="535"/>
    </row>
    <row r="497" spans="2:25" s="562" customFormat="1">
      <c r="B497" s="536"/>
      <c r="C497" s="536"/>
      <c r="D497" s="534"/>
      <c r="E497" s="534"/>
      <c r="G497" s="535"/>
      <c r="H497" s="535"/>
      <c r="I497" s="535"/>
      <c r="J497" s="536"/>
      <c r="K497" s="541"/>
      <c r="L497" s="541"/>
      <c r="M497" s="541"/>
      <c r="N497" s="564"/>
      <c r="O497" s="564"/>
      <c r="P497" s="564"/>
      <c r="Q497" s="540"/>
      <c r="R497" s="535"/>
      <c r="S497" s="535"/>
      <c r="T497" s="535"/>
      <c r="U497" s="535"/>
      <c r="V497" s="535"/>
      <c r="W497" s="535"/>
      <c r="X497" s="535"/>
      <c r="Y497" s="535"/>
    </row>
    <row r="498" spans="2:25" s="562" customFormat="1">
      <c r="B498" s="536"/>
      <c r="C498" s="536"/>
      <c r="D498" s="534"/>
      <c r="E498" s="534"/>
      <c r="G498" s="535"/>
      <c r="H498" s="535"/>
      <c r="I498" s="535"/>
      <c r="J498" s="536"/>
      <c r="K498" s="541"/>
      <c r="L498" s="541"/>
      <c r="M498" s="541"/>
      <c r="N498" s="564"/>
      <c r="O498" s="564"/>
      <c r="P498" s="564"/>
      <c r="Q498" s="540"/>
      <c r="R498" s="535"/>
      <c r="S498" s="535"/>
      <c r="T498" s="535"/>
      <c r="U498" s="535"/>
      <c r="V498" s="535"/>
      <c r="W498" s="535"/>
      <c r="X498" s="535"/>
      <c r="Y498" s="535"/>
    </row>
    <row r="499" spans="2:25" s="562" customFormat="1">
      <c r="B499" s="536"/>
      <c r="C499" s="536"/>
      <c r="D499" s="534"/>
      <c r="E499" s="534"/>
      <c r="G499" s="535"/>
      <c r="H499" s="535"/>
      <c r="I499" s="535"/>
      <c r="J499" s="536"/>
      <c r="K499" s="541"/>
      <c r="L499" s="541"/>
      <c r="M499" s="541"/>
      <c r="N499" s="564"/>
      <c r="O499" s="564"/>
      <c r="P499" s="564"/>
      <c r="Q499" s="540"/>
      <c r="R499" s="535"/>
      <c r="S499" s="535"/>
      <c r="T499" s="535"/>
      <c r="U499" s="535"/>
      <c r="V499" s="535"/>
      <c r="W499" s="535"/>
      <c r="X499" s="535"/>
      <c r="Y499" s="535"/>
    </row>
    <row r="500" spans="2:25" s="562" customFormat="1">
      <c r="B500" s="536"/>
      <c r="C500" s="536"/>
      <c r="D500" s="534"/>
      <c r="E500" s="534"/>
      <c r="G500" s="535"/>
      <c r="H500" s="535"/>
      <c r="I500" s="535"/>
      <c r="J500" s="536"/>
      <c r="K500" s="541"/>
      <c r="L500" s="541"/>
      <c r="M500" s="541"/>
      <c r="N500" s="564"/>
      <c r="O500" s="564"/>
      <c r="P500" s="564"/>
      <c r="Q500" s="540"/>
      <c r="R500" s="535"/>
      <c r="S500" s="535"/>
      <c r="T500" s="535"/>
      <c r="U500" s="535"/>
      <c r="V500" s="535"/>
      <c r="W500" s="535"/>
      <c r="X500" s="535"/>
      <c r="Y500" s="535"/>
    </row>
    <row r="501" spans="2:25" s="562" customFormat="1">
      <c r="B501" s="536"/>
      <c r="C501" s="536"/>
      <c r="D501" s="534"/>
      <c r="E501" s="534"/>
      <c r="G501" s="535"/>
      <c r="H501" s="535"/>
      <c r="I501" s="535"/>
      <c r="J501" s="536"/>
      <c r="K501" s="541"/>
      <c r="L501" s="541"/>
      <c r="M501" s="541"/>
      <c r="N501" s="564"/>
      <c r="O501" s="564"/>
      <c r="P501" s="564"/>
      <c r="Q501" s="540"/>
      <c r="R501" s="535"/>
      <c r="S501" s="535"/>
      <c r="T501" s="535"/>
      <c r="U501" s="535"/>
      <c r="V501" s="535"/>
      <c r="W501" s="535"/>
      <c r="X501" s="535"/>
      <c r="Y501" s="535"/>
    </row>
    <row r="502" spans="2:25" s="562" customFormat="1">
      <c r="B502" s="536"/>
      <c r="C502" s="536"/>
      <c r="D502" s="534"/>
      <c r="E502" s="534"/>
      <c r="G502" s="535"/>
      <c r="H502" s="535"/>
      <c r="I502" s="535"/>
      <c r="J502" s="536"/>
      <c r="K502" s="541"/>
      <c r="L502" s="541"/>
      <c r="M502" s="541"/>
      <c r="N502" s="564"/>
      <c r="O502" s="564"/>
      <c r="P502" s="564"/>
      <c r="Q502" s="540"/>
      <c r="R502" s="535"/>
      <c r="S502" s="535"/>
      <c r="T502" s="535"/>
      <c r="U502" s="535"/>
      <c r="V502" s="535"/>
      <c r="W502" s="535"/>
      <c r="X502" s="535"/>
      <c r="Y502" s="535"/>
    </row>
    <row r="503" spans="2:25" s="562" customFormat="1">
      <c r="B503" s="536"/>
      <c r="C503" s="536"/>
      <c r="D503" s="534"/>
      <c r="E503" s="534"/>
      <c r="G503" s="535"/>
      <c r="H503" s="535"/>
      <c r="I503" s="535"/>
      <c r="J503" s="536"/>
      <c r="K503" s="541"/>
      <c r="L503" s="541"/>
      <c r="M503" s="541"/>
      <c r="N503" s="564"/>
      <c r="O503" s="564"/>
      <c r="P503" s="564"/>
      <c r="Q503" s="540"/>
      <c r="R503" s="535"/>
      <c r="S503" s="535"/>
      <c r="T503" s="535"/>
      <c r="U503" s="535"/>
      <c r="V503" s="535"/>
      <c r="W503" s="535"/>
      <c r="X503" s="535"/>
      <c r="Y503" s="535"/>
    </row>
    <row r="504" spans="2:25" s="562" customFormat="1">
      <c r="B504" s="536"/>
      <c r="C504" s="536"/>
      <c r="D504" s="534"/>
      <c r="E504" s="534"/>
      <c r="G504" s="535"/>
      <c r="H504" s="535"/>
      <c r="I504" s="535"/>
      <c r="J504" s="536"/>
      <c r="K504" s="541"/>
      <c r="L504" s="541"/>
      <c r="M504" s="541"/>
      <c r="N504" s="564"/>
      <c r="O504" s="564"/>
      <c r="P504" s="564"/>
      <c r="Q504" s="540"/>
      <c r="R504" s="535"/>
      <c r="S504" s="535"/>
      <c r="T504" s="535"/>
      <c r="U504" s="535"/>
      <c r="V504" s="535"/>
      <c r="W504" s="535"/>
      <c r="X504" s="535"/>
      <c r="Y504" s="535"/>
    </row>
    <row r="505" spans="2:25" s="562" customFormat="1">
      <c r="B505" s="536"/>
      <c r="C505" s="536"/>
      <c r="D505" s="534"/>
      <c r="E505" s="534"/>
      <c r="G505" s="535"/>
      <c r="H505" s="535"/>
      <c r="I505" s="535"/>
      <c r="J505" s="536"/>
      <c r="K505" s="541"/>
      <c r="L505" s="541"/>
      <c r="M505" s="541"/>
      <c r="N505" s="564"/>
      <c r="O505" s="564"/>
      <c r="P505" s="564"/>
      <c r="Q505" s="540"/>
      <c r="R505" s="535"/>
      <c r="S505" s="535"/>
      <c r="T505" s="535"/>
      <c r="U505" s="535"/>
      <c r="V505" s="535"/>
      <c r="W505" s="535"/>
      <c r="X505" s="535"/>
      <c r="Y505" s="535"/>
    </row>
    <row r="506" spans="2:25" s="562" customFormat="1">
      <c r="B506" s="536"/>
      <c r="C506" s="536"/>
      <c r="D506" s="534"/>
      <c r="E506" s="534"/>
      <c r="G506" s="535"/>
      <c r="H506" s="535"/>
      <c r="I506" s="535"/>
      <c r="J506" s="536"/>
      <c r="K506" s="541"/>
      <c r="L506" s="541"/>
      <c r="M506" s="541"/>
      <c r="N506" s="564"/>
      <c r="O506" s="564"/>
      <c r="P506" s="564"/>
      <c r="Q506" s="540"/>
      <c r="R506" s="535"/>
      <c r="S506" s="535"/>
      <c r="T506" s="535"/>
      <c r="U506" s="535"/>
      <c r="V506" s="535"/>
      <c r="W506" s="535"/>
      <c r="X506" s="535"/>
      <c r="Y506" s="535"/>
    </row>
    <row r="507" spans="2:25" s="562" customFormat="1">
      <c r="B507" s="536"/>
      <c r="C507" s="536"/>
      <c r="D507" s="534"/>
      <c r="E507" s="534"/>
      <c r="G507" s="535"/>
      <c r="H507" s="535"/>
      <c r="I507" s="535"/>
      <c r="J507" s="536"/>
      <c r="K507" s="541"/>
      <c r="L507" s="541"/>
      <c r="M507" s="541"/>
      <c r="N507" s="564"/>
      <c r="O507" s="564"/>
      <c r="P507" s="564"/>
      <c r="Q507" s="540"/>
      <c r="R507" s="535"/>
      <c r="S507" s="535"/>
      <c r="T507" s="535"/>
      <c r="U507" s="535"/>
      <c r="V507" s="535"/>
      <c r="W507" s="535"/>
      <c r="X507" s="535"/>
      <c r="Y507" s="535"/>
    </row>
    <row r="508" spans="2:25" s="562" customFormat="1">
      <c r="B508" s="536"/>
      <c r="C508" s="536"/>
      <c r="D508" s="534"/>
      <c r="E508" s="534"/>
      <c r="G508" s="535"/>
      <c r="H508" s="535"/>
      <c r="I508" s="535"/>
      <c r="J508" s="536"/>
      <c r="K508" s="541"/>
      <c r="L508" s="541"/>
      <c r="M508" s="541"/>
      <c r="N508" s="564"/>
      <c r="O508" s="564"/>
      <c r="P508" s="564"/>
      <c r="Q508" s="540"/>
      <c r="R508" s="535"/>
      <c r="S508" s="535"/>
      <c r="T508" s="535"/>
      <c r="U508" s="535"/>
      <c r="V508" s="535"/>
      <c r="W508" s="535"/>
      <c r="X508" s="535"/>
      <c r="Y508" s="535"/>
    </row>
    <row r="509" spans="2:25" s="562" customFormat="1">
      <c r="B509" s="536"/>
      <c r="C509" s="536"/>
      <c r="D509" s="534"/>
      <c r="E509" s="534"/>
      <c r="G509" s="535"/>
      <c r="H509" s="535"/>
      <c r="I509" s="535"/>
      <c r="J509" s="536"/>
      <c r="K509" s="541"/>
      <c r="L509" s="541"/>
      <c r="M509" s="541"/>
      <c r="N509" s="564"/>
      <c r="O509" s="564"/>
      <c r="P509" s="564"/>
      <c r="Q509" s="540"/>
      <c r="R509" s="535"/>
      <c r="S509" s="535"/>
      <c r="T509" s="535"/>
      <c r="U509" s="535"/>
      <c r="V509" s="535"/>
      <c r="W509" s="535"/>
      <c r="X509" s="535"/>
      <c r="Y509" s="535"/>
    </row>
    <row r="510" spans="2:25" s="562" customFormat="1">
      <c r="B510" s="536"/>
      <c r="C510" s="536"/>
      <c r="D510" s="534"/>
      <c r="E510" s="534"/>
      <c r="G510" s="535"/>
      <c r="H510" s="535"/>
      <c r="I510" s="535"/>
      <c r="J510" s="536"/>
      <c r="K510" s="541"/>
      <c r="L510" s="541"/>
      <c r="M510" s="541"/>
      <c r="N510" s="564"/>
      <c r="O510" s="564"/>
      <c r="P510" s="564"/>
      <c r="Q510" s="540"/>
      <c r="R510" s="535"/>
      <c r="S510" s="535"/>
      <c r="T510" s="535"/>
      <c r="U510" s="535"/>
      <c r="V510" s="535"/>
      <c r="W510" s="535"/>
      <c r="X510" s="535"/>
      <c r="Y510" s="535"/>
    </row>
    <row r="511" spans="2:25" s="562" customFormat="1">
      <c r="B511" s="536"/>
      <c r="C511" s="536"/>
      <c r="D511" s="534"/>
      <c r="E511" s="534"/>
      <c r="G511" s="535"/>
      <c r="H511" s="535"/>
      <c r="I511" s="535"/>
      <c r="J511" s="536"/>
      <c r="K511" s="541"/>
      <c r="L511" s="541"/>
      <c r="M511" s="541"/>
      <c r="N511" s="564"/>
      <c r="O511" s="564"/>
      <c r="P511" s="564"/>
      <c r="Q511" s="540"/>
      <c r="R511" s="535"/>
      <c r="S511" s="535"/>
      <c r="T511" s="535"/>
      <c r="U511" s="535"/>
      <c r="V511" s="535"/>
      <c r="W511" s="535"/>
      <c r="X511" s="535"/>
      <c r="Y511" s="535"/>
    </row>
    <row r="512" spans="2:25" s="562" customFormat="1">
      <c r="B512" s="536"/>
      <c r="C512" s="536"/>
      <c r="D512" s="534"/>
      <c r="E512" s="534"/>
      <c r="G512" s="535"/>
      <c r="H512" s="535"/>
      <c r="I512" s="535"/>
      <c r="J512" s="536"/>
      <c r="K512" s="541"/>
      <c r="L512" s="541"/>
      <c r="M512" s="541"/>
      <c r="N512" s="564"/>
      <c r="O512" s="564"/>
      <c r="P512" s="564"/>
      <c r="Q512" s="540"/>
      <c r="R512" s="535"/>
      <c r="S512" s="535"/>
      <c r="T512" s="535"/>
      <c r="U512" s="535"/>
      <c r="V512" s="535"/>
      <c r="W512" s="535"/>
      <c r="X512" s="535"/>
      <c r="Y512" s="535"/>
    </row>
    <row r="513" spans="2:25" s="562" customFormat="1">
      <c r="B513" s="536"/>
      <c r="C513" s="536"/>
      <c r="D513" s="534"/>
      <c r="E513" s="534"/>
      <c r="G513" s="535"/>
      <c r="H513" s="535"/>
      <c r="I513" s="535"/>
      <c r="J513" s="536"/>
      <c r="K513" s="541"/>
      <c r="L513" s="541"/>
      <c r="M513" s="541"/>
      <c r="N513" s="564"/>
      <c r="O513" s="564"/>
      <c r="P513" s="564"/>
      <c r="Q513" s="540"/>
      <c r="R513" s="535"/>
      <c r="S513" s="535"/>
      <c r="T513" s="535"/>
      <c r="U513" s="535"/>
      <c r="V513" s="535"/>
      <c r="W513" s="535"/>
      <c r="X513" s="535"/>
      <c r="Y513" s="535"/>
    </row>
    <row r="514" spans="2:25" s="562" customFormat="1">
      <c r="B514" s="536"/>
      <c r="C514" s="536"/>
      <c r="D514" s="534"/>
      <c r="E514" s="534"/>
      <c r="G514" s="535"/>
      <c r="H514" s="535"/>
      <c r="I514" s="535"/>
      <c r="J514" s="536"/>
      <c r="K514" s="541"/>
      <c r="L514" s="541"/>
      <c r="M514" s="541"/>
      <c r="N514" s="564"/>
      <c r="O514" s="564"/>
      <c r="P514" s="564"/>
      <c r="Q514" s="540"/>
      <c r="R514" s="535"/>
      <c r="S514" s="535"/>
      <c r="T514" s="535"/>
      <c r="U514" s="535"/>
      <c r="V514" s="535"/>
      <c r="W514" s="535"/>
      <c r="X514" s="535"/>
      <c r="Y514" s="535"/>
    </row>
    <row r="515" spans="2:25" s="562" customFormat="1">
      <c r="B515" s="536"/>
      <c r="C515" s="536"/>
      <c r="D515" s="534"/>
      <c r="E515" s="534"/>
      <c r="G515" s="535"/>
      <c r="H515" s="535"/>
      <c r="I515" s="535"/>
      <c r="J515" s="536"/>
      <c r="K515" s="541"/>
      <c r="L515" s="541"/>
      <c r="M515" s="541"/>
      <c r="N515" s="564"/>
      <c r="O515" s="564"/>
      <c r="P515" s="564"/>
      <c r="Q515" s="540"/>
      <c r="R515" s="535"/>
      <c r="S515" s="535"/>
      <c r="T515" s="535"/>
      <c r="U515" s="535"/>
      <c r="V515" s="535"/>
      <c r="W515" s="535"/>
      <c r="X515" s="535"/>
      <c r="Y515" s="535"/>
    </row>
    <row r="516" spans="2:25" s="562" customFormat="1">
      <c r="B516" s="536"/>
      <c r="C516" s="536"/>
      <c r="D516" s="534"/>
      <c r="E516" s="534"/>
      <c r="G516" s="535"/>
      <c r="H516" s="535"/>
      <c r="I516" s="535"/>
      <c r="J516" s="536"/>
      <c r="K516" s="541"/>
      <c r="L516" s="541"/>
      <c r="M516" s="541"/>
      <c r="N516" s="564"/>
      <c r="O516" s="564"/>
      <c r="P516" s="564"/>
      <c r="Q516" s="540"/>
      <c r="R516" s="535"/>
      <c r="S516" s="535"/>
      <c r="T516" s="535"/>
      <c r="U516" s="535"/>
      <c r="V516" s="535"/>
      <c r="W516" s="535"/>
      <c r="X516" s="535"/>
      <c r="Y516" s="535"/>
    </row>
    <row r="517" spans="2:25" s="562" customFormat="1">
      <c r="B517" s="536"/>
      <c r="C517" s="536"/>
      <c r="D517" s="534"/>
      <c r="E517" s="534"/>
      <c r="G517" s="535"/>
      <c r="H517" s="535"/>
      <c r="I517" s="535"/>
      <c r="J517" s="536"/>
      <c r="K517" s="541"/>
      <c r="L517" s="541"/>
      <c r="M517" s="541"/>
      <c r="N517" s="564"/>
      <c r="O517" s="564"/>
      <c r="P517" s="564"/>
      <c r="Q517" s="540"/>
      <c r="R517" s="535"/>
      <c r="S517" s="535"/>
      <c r="T517" s="535"/>
      <c r="U517" s="535"/>
      <c r="V517" s="535"/>
      <c r="W517" s="535"/>
      <c r="X517" s="535"/>
      <c r="Y517" s="535"/>
    </row>
    <row r="518" spans="2:25" s="562" customFormat="1">
      <c r="B518" s="536"/>
      <c r="C518" s="536"/>
      <c r="D518" s="534"/>
      <c r="E518" s="534"/>
      <c r="G518" s="535"/>
      <c r="H518" s="535"/>
      <c r="I518" s="535"/>
      <c r="J518" s="536"/>
      <c r="K518" s="541"/>
      <c r="L518" s="541"/>
      <c r="M518" s="541"/>
      <c r="N518" s="564"/>
      <c r="O518" s="564"/>
      <c r="P518" s="564"/>
      <c r="Q518" s="540"/>
      <c r="R518" s="535"/>
      <c r="S518" s="535"/>
      <c r="T518" s="535"/>
      <c r="U518" s="535"/>
      <c r="V518" s="535"/>
      <c r="W518" s="535"/>
      <c r="X518" s="535"/>
      <c r="Y518" s="535"/>
    </row>
    <row r="519" spans="2:25" s="562" customFormat="1">
      <c r="B519" s="536"/>
      <c r="C519" s="536"/>
      <c r="D519" s="534"/>
      <c r="E519" s="534"/>
      <c r="G519" s="535"/>
      <c r="H519" s="535"/>
      <c r="I519" s="535"/>
      <c r="J519" s="536"/>
      <c r="K519" s="541"/>
      <c r="L519" s="541"/>
      <c r="M519" s="541"/>
      <c r="N519" s="564"/>
      <c r="O519" s="564"/>
      <c r="P519" s="564"/>
      <c r="Q519" s="540"/>
      <c r="R519" s="535"/>
      <c r="S519" s="535"/>
      <c r="T519" s="535"/>
      <c r="U519" s="535"/>
      <c r="V519" s="535"/>
      <c r="W519" s="535"/>
      <c r="X519" s="535"/>
      <c r="Y519" s="535"/>
    </row>
    <row r="520" spans="2:25" s="562" customFormat="1">
      <c r="B520" s="536"/>
      <c r="C520" s="536"/>
      <c r="D520" s="534"/>
      <c r="E520" s="534"/>
      <c r="G520" s="535"/>
      <c r="H520" s="535"/>
      <c r="I520" s="535"/>
      <c r="J520" s="536"/>
      <c r="K520" s="541"/>
      <c r="L520" s="541"/>
      <c r="M520" s="541"/>
      <c r="N520" s="564"/>
      <c r="O520" s="564"/>
      <c r="P520" s="564"/>
      <c r="Q520" s="540"/>
      <c r="R520" s="535"/>
      <c r="S520" s="535"/>
      <c r="T520" s="535"/>
      <c r="U520" s="535"/>
      <c r="V520" s="535"/>
      <c r="W520" s="535"/>
      <c r="X520" s="535"/>
      <c r="Y520" s="535"/>
    </row>
    <row r="521" spans="2:25" s="562" customFormat="1">
      <c r="B521" s="536"/>
      <c r="C521" s="536"/>
      <c r="D521" s="534"/>
      <c r="E521" s="534"/>
      <c r="G521" s="535"/>
      <c r="H521" s="535"/>
      <c r="I521" s="535"/>
      <c r="J521" s="536"/>
      <c r="K521" s="541"/>
      <c r="L521" s="541"/>
      <c r="M521" s="541"/>
      <c r="N521" s="564"/>
      <c r="O521" s="564"/>
      <c r="P521" s="564"/>
      <c r="Q521" s="540"/>
      <c r="R521" s="535"/>
      <c r="S521" s="535"/>
      <c r="T521" s="535"/>
      <c r="U521" s="535"/>
      <c r="V521" s="535"/>
      <c r="W521" s="535"/>
      <c r="X521" s="535"/>
      <c r="Y521" s="535"/>
    </row>
    <row r="522" spans="2:25" s="562" customFormat="1">
      <c r="B522" s="536"/>
      <c r="C522" s="536"/>
      <c r="D522" s="534"/>
      <c r="E522" s="534"/>
      <c r="G522" s="535"/>
      <c r="H522" s="535"/>
      <c r="I522" s="535"/>
      <c r="J522" s="536"/>
      <c r="K522" s="541"/>
      <c r="L522" s="541"/>
      <c r="M522" s="541"/>
      <c r="N522" s="564"/>
      <c r="O522" s="564"/>
      <c r="P522" s="564"/>
      <c r="Q522" s="540"/>
      <c r="R522" s="535"/>
      <c r="S522" s="535"/>
      <c r="T522" s="535"/>
      <c r="U522" s="535"/>
      <c r="V522" s="535"/>
      <c r="W522" s="535"/>
      <c r="X522" s="535"/>
      <c r="Y522" s="535"/>
    </row>
    <row r="523" spans="2:25" s="562" customFormat="1">
      <c r="B523" s="536"/>
      <c r="C523" s="536"/>
      <c r="D523" s="534"/>
      <c r="E523" s="534"/>
      <c r="G523" s="535"/>
      <c r="H523" s="535"/>
      <c r="I523" s="535"/>
      <c r="J523" s="536"/>
      <c r="K523" s="541"/>
      <c r="L523" s="541"/>
      <c r="M523" s="541"/>
      <c r="N523" s="564"/>
      <c r="O523" s="564"/>
      <c r="P523" s="564"/>
      <c r="Q523" s="540"/>
      <c r="R523" s="535"/>
      <c r="S523" s="535"/>
      <c r="T523" s="535"/>
      <c r="U523" s="535"/>
      <c r="V523" s="535"/>
      <c r="W523" s="535"/>
      <c r="X523" s="535"/>
      <c r="Y523" s="535"/>
    </row>
    <row r="524" spans="2:25" s="562" customFormat="1">
      <c r="B524" s="536"/>
      <c r="C524" s="536"/>
      <c r="D524" s="534"/>
      <c r="E524" s="534"/>
      <c r="G524" s="535"/>
      <c r="H524" s="535"/>
      <c r="I524" s="535"/>
      <c r="J524" s="536"/>
      <c r="K524" s="541"/>
      <c r="L524" s="541"/>
      <c r="M524" s="541"/>
      <c r="N524" s="564"/>
      <c r="O524" s="564"/>
      <c r="P524" s="564"/>
      <c r="Q524" s="540"/>
      <c r="R524" s="535"/>
      <c r="S524" s="535"/>
      <c r="T524" s="535"/>
      <c r="U524" s="535"/>
      <c r="V524" s="535"/>
      <c r="W524" s="535"/>
      <c r="X524" s="535"/>
      <c r="Y524" s="535"/>
    </row>
    <row r="525" spans="2:25" s="562" customFormat="1">
      <c r="B525" s="536"/>
      <c r="C525" s="536"/>
      <c r="D525" s="534"/>
      <c r="E525" s="534"/>
      <c r="G525" s="535"/>
      <c r="H525" s="535"/>
      <c r="I525" s="535"/>
      <c r="J525" s="536"/>
      <c r="K525" s="541"/>
      <c r="L525" s="541"/>
      <c r="M525" s="541"/>
      <c r="N525" s="564"/>
      <c r="O525" s="564"/>
      <c r="P525" s="564"/>
      <c r="Q525" s="540"/>
      <c r="R525" s="535"/>
      <c r="S525" s="535"/>
      <c r="T525" s="535"/>
      <c r="U525" s="535"/>
      <c r="V525" s="535"/>
      <c r="W525" s="535"/>
      <c r="X525" s="535"/>
      <c r="Y525" s="535"/>
    </row>
    <row r="526" spans="2:25" s="562" customFormat="1">
      <c r="B526" s="536"/>
      <c r="C526" s="536"/>
      <c r="D526" s="534"/>
      <c r="E526" s="534"/>
      <c r="G526" s="535"/>
      <c r="H526" s="535"/>
      <c r="I526" s="535"/>
      <c r="J526" s="536"/>
      <c r="K526" s="541"/>
      <c r="L526" s="541"/>
      <c r="M526" s="541"/>
      <c r="N526" s="564"/>
      <c r="O526" s="564"/>
      <c r="P526" s="564"/>
      <c r="Q526" s="540"/>
      <c r="R526" s="535"/>
      <c r="S526" s="535"/>
      <c r="T526" s="535"/>
      <c r="U526" s="535"/>
      <c r="V526" s="535"/>
      <c r="W526" s="535"/>
      <c r="X526" s="535"/>
      <c r="Y526" s="535"/>
    </row>
    <row r="527" spans="2:25" s="562" customFormat="1">
      <c r="B527" s="536"/>
      <c r="C527" s="536"/>
      <c r="D527" s="534"/>
      <c r="E527" s="534"/>
      <c r="G527" s="535"/>
      <c r="H527" s="535"/>
      <c r="I527" s="535"/>
      <c r="J527" s="536"/>
      <c r="K527" s="541"/>
      <c r="L527" s="541"/>
      <c r="M527" s="541"/>
      <c r="N527" s="564"/>
      <c r="O527" s="564"/>
      <c r="P527" s="564"/>
      <c r="Q527" s="540"/>
      <c r="R527" s="535"/>
      <c r="S527" s="535"/>
      <c r="T527" s="535"/>
      <c r="U527" s="535"/>
      <c r="V527" s="535"/>
      <c r="W527" s="535"/>
      <c r="X527" s="535"/>
      <c r="Y527" s="535"/>
    </row>
    <row r="528" spans="2:25" s="562" customFormat="1">
      <c r="B528" s="536"/>
      <c r="C528" s="536"/>
      <c r="D528" s="534"/>
      <c r="E528" s="534"/>
      <c r="G528" s="535"/>
      <c r="H528" s="535"/>
      <c r="I528" s="535"/>
      <c r="J528" s="536"/>
      <c r="K528" s="541"/>
      <c r="L528" s="541"/>
      <c r="M528" s="541"/>
      <c r="N528" s="564"/>
      <c r="O528" s="564"/>
      <c r="P528" s="564"/>
      <c r="Q528" s="540"/>
      <c r="R528" s="535"/>
      <c r="S528" s="535"/>
      <c r="T528" s="535"/>
      <c r="U528" s="535"/>
      <c r="V528" s="535"/>
      <c r="W528" s="535"/>
      <c r="X528" s="535"/>
      <c r="Y528" s="535"/>
    </row>
    <row r="529" spans="2:25" s="562" customFormat="1">
      <c r="B529" s="536"/>
      <c r="C529" s="536"/>
      <c r="D529" s="534"/>
      <c r="E529" s="534"/>
      <c r="G529" s="535"/>
      <c r="H529" s="535"/>
      <c r="I529" s="535"/>
      <c r="J529" s="536"/>
      <c r="K529" s="541"/>
      <c r="L529" s="541"/>
      <c r="M529" s="541"/>
      <c r="N529" s="564"/>
      <c r="O529" s="564"/>
      <c r="P529" s="564"/>
      <c r="Q529" s="540"/>
      <c r="R529" s="535"/>
      <c r="S529" s="535"/>
      <c r="T529" s="535"/>
      <c r="U529" s="535"/>
      <c r="V529" s="535"/>
      <c r="W529" s="535"/>
      <c r="X529" s="535"/>
      <c r="Y529" s="535"/>
    </row>
    <row r="530" spans="2:25" s="562" customFormat="1">
      <c r="B530" s="536"/>
      <c r="C530" s="536"/>
      <c r="D530" s="534"/>
      <c r="E530" s="534"/>
      <c r="G530" s="535"/>
      <c r="H530" s="535"/>
      <c r="I530" s="535"/>
      <c r="J530" s="536"/>
      <c r="K530" s="541"/>
      <c r="L530" s="541"/>
      <c r="M530" s="541"/>
      <c r="N530" s="564"/>
      <c r="O530" s="564"/>
      <c r="P530" s="564"/>
      <c r="Q530" s="540"/>
      <c r="R530" s="535"/>
      <c r="S530" s="535"/>
      <c r="T530" s="535"/>
      <c r="U530" s="535"/>
      <c r="V530" s="535"/>
      <c r="W530" s="535"/>
      <c r="X530" s="535"/>
      <c r="Y530" s="535"/>
    </row>
    <row r="531" spans="2:25" s="562" customFormat="1">
      <c r="B531" s="536"/>
      <c r="C531" s="536"/>
      <c r="D531" s="534"/>
      <c r="E531" s="534"/>
      <c r="G531" s="535"/>
      <c r="H531" s="535"/>
      <c r="I531" s="535"/>
      <c r="J531" s="536"/>
      <c r="K531" s="541"/>
      <c r="L531" s="541"/>
      <c r="M531" s="541"/>
      <c r="N531" s="564"/>
      <c r="O531" s="564"/>
      <c r="P531" s="564"/>
      <c r="Q531" s="540"/>
      <c r="R531" s="535"/>
      <c r="S531" s="535"/>
      <c r="T531" s="535"/>
      <c r="U531" s="535"/>
      <c r="V531" s="535"/>
      <c r="W531" s="535"/>
      <c r="X531" s="535"/>
      <c r="Y531" s="535"/>
    </row>
    <row r="532" spans="2:25" s="562" customFormat="1">
      <c r="B532" s="536"/>
      <c r="C532" s="536"/>
      <c r="D532" s="534"/>
      <c r="E532" s="534"/>
      <c r="G532" s="535"/>
      <c r="H532" s="535"/>
      <c r="I532" s="535"/>
      <c r="J532" s="536"/>
      <c r="K532" s="541"/>
      <c r="L532" s="541"/>
      <c r="M532" s="541"/>
      <c r="N532" s="564"/>
      <c r="O532" s="564"/>
      <c r="P532" s="564"/>
      <c r="Q532" s="540"/>
      <c r="R532" s="535"/>
      <c r="S532" s="535"/>
      <c r="T532" s="535"/>
      <c r="U532" s="535"/>
      <c r="V532" s="535"/>
      <c r="W532" s="535"/>
      <c r="X532" s="535"/>
      <c r="Y532" s="535"/>
    </row>
    <row r="533" spans="2:25" s="562" customFormat="1">
      <c r="B533" s="536"/>
      <c r="C533" s="536"/>
      <c r="D533" s="534"/>
      <c r="E533" s="534"/>
      <c r="G533" s="535"/>
      <c r="H533" s="535"/>
      <c r="I533" s="535"/>
      <c r="J533" s="536"/>
      <c r="K533" s="541"/>
      <c r="L533" s="541"/>
      <c r="M533" s="541"/>
      <c r="N533" s="564"/>
      <c r="O533" s="564"/>
      <c r="P533" s="564"/>
      <c r="Q533" s="540"/>
      <c r="R533" s="535"/>
      <c r="S533" s="535"/>
      <c r="T533" s="535"/>
      <c r="U533" s="535"/>
      <c r="V533" s="535"/>
      <c r="W533" s="535"/>
      <c r="X533" s="535"/>
      <c r="Y533" s="535"/>
    </row>
    <row r="534" spans="2:25" s="562" customFormat="1">
      <c r="B534" s="536"/>
      <c r="C534" s="536"/>
      <c r="D534" s="534"/>
      <c r="E534" s="534"/>
      <c r="G534" s="535"/>
      <c r="H534" s="535"/>
      <c r="I534" s="535"/>
      <c r="J534" s="536"/>
      <c r="K534" s="541"/>
      <c r="L534" s="541"/>
      <c r="M534" s="541"/>
      <c r="N534" s="564"/>
      <c r="O534" s="564"/>
      <c r="P534" s="564"/>
      <c r="Q534" s="540"/>
      <c r="R534" s="535"/>
      <c r="S534" s="535"/>
      <c r="T534" s="535"/>
      <c r="U534" s="535"/>
      <c r="V534" s="535"/>
      <c r="W534" s="535"/>
      <c r="X534" s="535"/>
      <c r="Y534" s="535"/>
    </row>
    <row r="535" spans="2:25" s="562" customFormat="1">
      <c r="B535" s="536"/>
      <c r="C535" s="536"/>
      <c r="D535" s="534"/>
      <c r="E535" s="534"/>
      <c r="G535" s="535"/>
      <c r="H535" s="535"/>
      <c r="I535" s="535"/>
      <c r="J535" s="536"/>
      <c r="K535" s="541"/>
      <c r="L535" s="541"/>
      <c r="M535" s="541"/>
      <c r="N535" s="564"/>
      <c r="O535" s="564"/>
      <c r="P535" s="564"/>
      <c r="Q535" s="540"/>
      <c r="R535" s="535"/>
      <c r="S535" s="535"/>
      <c r="T535" s="535"/>
      <c r="U535" s="535"/>
      <c r="V535" s="535"/>
      <c r="W535" s="535"/>
      <c r="X535" s="535"/>
      <c r="Y535" s="535"/>
    </row>
    <row r="536" spans="2:25" s="562" customFormat="1">
      <c r="B536" s="536"/>
      <c r="C536" s="536"/>
      <c r="D536" s="534"/>
      <c r="E536" s="534"/>
      <c r="G536" s="535"/>
      <c r="H536" s="535"/>
      <c r="I536" s="535"/>
      <c r="J536" s="536"/>
      <c r="K536" s="541"/>
      <c r="L536" s="541"/>
      <c r="M536" s="541"/>
      <c r="N536" s="564"/>
      <c r="O536" s="564"/>
      <c r="P536" s="564"/>
      <c r="Q536" s="540"/>
      <c r="R536" s="535"/>
      <c r="S536" s="535"/>
      <c r="T536" s="535"/>
      <c r="U536" s="535"/>
      <c r="V536" s="535"/>
      <c r="W536" s="535"/>
      <c r="X536" s="535"/>
      <c r="Y536" s="535"/>
    </row>
    <row r="537" spans="2:25" s="562" customFormat="1">
      <c r="B537" s="536"/>
      <c r="C537" s="536"/>
      <c r="D537" s="534"/>
      <c r="E537" s="534"/>
      <c r="G537" s="535"/>
      <c r="H537" s="535"/>
      <c r="I537" s="535"/>
      <c r="J537" s="536"/>
      <c r="K537" s="541"/>
      <c r="L537" s="541"/>
      <c r="M537" s="541"/>
      <c r="N537" s="564"/>
      <c r="O537" s="564"/>
      <c r="P537" s="564"/>
      <c r="Q537" s="540"/>
      <c r="R537" s="535"/>
      <c r="S537" s="535"/>
      <c r="T537" s="535"/>
      <c r="U537" s="535"/>
      <c r="V537" s="535"/>
      <c r="W537" s="535"/>
      <c r="X537" s="535"/>
      <c r="Y537" s="535"/>
    </row>
    <row r="538" spans="2:25" s="562" customFormat="1">
      <c r="B538" s="536"/>
      <c r="C538" s="536"/>
      <c r="D538" s="534"/>
      <c r="E538" s="534"/>
      <c r="G538" s="535"/>
      <c r="H538" s="535"/>
      <c r="I538" s="535"/>
      <c r="J538" s="536"/>
      <c r="K538" s="541"/>
      <c r="L538" s="541"/>
      <c r="M538" s="541"/>
      <c r="N538" s="564"/>
      <c r="O538" s="564"/>
      <c r="P538" s="564"/>
      <c r="Q538" s="540"/>
      <c r="R538" s="535"/>
      <c r="S538" s="535"/>
      <c r="T538" s="535"/>
      <c r="U538" s="535"/>
      <c r="V538" s="535"/>
      <c r="W538" s="535"/>
      <c r="X538" s="535"/>
      <c r="Y538" s="535"/>
    </row>
    <row r="539" spans="2:25" s="562" customFormat="1">
      <c r="B539" s="536"/>
      <c r="C539" s="536"/>
      <c r="D539" s="534"/>
      <c r="E539" s="534"/>
      <c r="G539" s="535"/>
      <c r="H539" s="535"/>
      <c r="I539" s="535"/>
      <c r="J539" s="536"/>
      <c r="K539" s="541"/>
      <c r="L539" s="541"/>
      <c r="M539" s="541"/>
      <c r="N539" s="564"/>
      <c r="O539" s="564"/>
      <c r="P539" s="564"/>
      <c r="Q539" s="540"/>
      <c r="R539" s="535"/>
      <c r="S539" s="535"/>
      <c r="T539" s="535"/>
      <c r="U539" s="535"/>
      <c r="V539" s="535"/>
      <c r="W539" s="535"/>
      <c r="X539" s="535"/>
      <c r="Y539" s="535"/>
    </row>
    <row r="540" spans="2:25" s="562" customFormat="1">
      <c r="B540" s="536"/>
      <c r="C540" s="536"/>
      <c r="D540" s="534"/>
      <c r="E540" s="534"/>
      <c r="G540" s="535"/>
      <c r="H540" s="535"/>
      <c r="I540" s="535"/>
      <c r="J540" s="536"/>
      <c r="K540" s="541"/>
      <c r="L540" s="541"/>
      <c r="M540" s="541"/>
      <c r="N540" s="564"/>
      <c r="O540" s="564"/>
      <c r="P540" s="564"/>
      <c r="Q540" s="540"/>
      <c r="R540" s="535"/>
      <c r="S540" s="535"/>
      <c r="T540" s="535"/>
      <c r="U540" s="535"/>
      <c r="V540" s="535"/>
      <c r="W540" s="535"/>
      <c r="X540" s="535"/>
      <c r="Y540" s="535"/>
    </row>
    <row r="541" spans="2:25" s="562" customFormat="1">
      <c r="B541" s="536"/>
      <c r="C541" s="536"/>
      <c r="D541" s="534"/>
      <c r="E541" s="534"/>
      <c r="G541" s="535"/>
      <c r="H541" s="535"/>
      <c r="I541" s="535"/>
      <c r="J541" s="536"/>
      <c r="K541" s="541"/>
      <c r="L541" s="541"/>
      <c r="M541" s="541"/>
      <c r="N541" s="564"/>
      <c r="O541" s="564"/>
      <c r="P541" s="564"/>
      <c r="Q541" s="540"/>
      <c r="R541" s="535"/>
      <c r="S541" s="535"/>
      <c r="T541" s="535"/>
      <c r="U541" s="535"/>
      <c r="V541" s="535"/>
      <c r="W541" s="535"/>
      <c r="X541" s="535"/>
      <c r="Y541" s="535"/>
    </row>
    <row r="542" spans="2:25" s="562" customFormat="1">
      <c r="B542" s="536"/>
      <c r="C542" s="536"/>
      <c r="D542" s="534"/>
      <c r="E542" s="534"/>
      <c r="G542" s="535"/>
      <c r="H542" s="535"/>
      <c r="I542" s="535"/>
      <c r="J542" s="536"/>
      <c r="K542" s="541"/>
      <c r="L542" s="541"/>
      <c r="M542" s="541"/>
      <c r="N542" s="564"/>
      <c r="O542" s="564"/>
      <c r="P542" s="564"/>
      <c r="Q542" s="540"/>
      <c r="R542" s="535"/>
      <c r="S542" s="535"/>
      <c r="T542" s="535"/>
      <c r="U542" s="535"/>
      <c r="V542" s="535"/>
      <c r="W542" s="535"/>
      <c r="X542" s="535"/>
      <c r="Y542" s="535"/>
    </row>
    <row r="543" spans="2:25" s="562" customFormat="1">
      <c r="B543" s="536"/>
      <c r="C543" s="536"/>
      <c r="D543" s="534"/>
      <c r="E543" s="534"/>
      <c r="G543" s="535"/>
      <c r="H543" s="535"/>
      <c r="I543" s="535"/>
      <c r="J543" s="536"/>
      <c r="K543" s="541"/>
      <c r="L543" s="541"/>
      <c r="M543" s="541"/>
      <c r="N543" s="564"/>
      <c r="O543" s="564"/>
      <c r="P543" s="564"/>
      <c r="Q543" s="540"/>
      <c r="R543" s="535"/>
      <c r="S543" s="535"/>
      <c r="T543" s="535"/>
      <c r="U543" s="535"/>
      <c r="V543" s="535"/>
      <c r="W543" s="535"/>
      <c r="X543" s="535"/>
      <c r="Y543" s="535"/>
    </row>
    <row r="544" spans="2:25" s="562" customFormat="1">
      <c r="B544" s="536"/>
      <c r="C544" s="536"/>
      <c r="D544" s="534"/>
      <c r="E544" s="534"/>
      <c r="G544" s="535"/>
      <c r="H544" s="535"/>
      <c r="I544" s="535"/>
      <c r="J544" s="536"/>
      <c r="K544" s="541"/>
      <c r="L544" s="541"/>
      <c r="M544" s="541"/>
      <c r="N544" s="564"/>
      <c r="O544" s="564"/>
      <c r="P544" s="564"/>
      <c r="Q544" s="540"/>
      <c r="R544" s="535"/>
      <c r="S544" s="535"/>
      <c r="T544" s="535"/>
      <c r="U544" s="535"/>
      <c r="V544" s="535"/>
      <c r="W544" s="535"/>
      <c r="X544" s="535"/>
      <c r="Y544" s="535"/>
    </row>
    <row r="545" spans="2:25" s="562" customFormat="1">
      <c r="B545" s="536"/>
      <c r="C545" s="536"/>
      <c r="D545" s="534"/>
      <c r="E545" s="534"/>
      <c r="G545" s="535"/>
      <c r="H545" s="535"/>
      <c r="I545" s="535"/>
      <c r="J545" s="536"/>
      <c r="K545" s="541"/>
      <c r="L545" s="541"/>
      <c r="M545" s="541"/>
      <c r="N545" s="564"/>
      <c r="O545" s="564"/>
      <c r="P545" s="564"/>
      <c r="Q545" s="540"/>
      <c r="R545" s="535"/>
      <c r="S545" s="535"/>
      <c r="T545" s="535"/>
      <c r="U545" s="535"/>
      <c r="V545" s="535"/>
      <c r="W545" s="535"/>
      <c r="X545" s="535"/>
      <c r="Y545" s="535"/>
    </row>
    <row r="546" spans="2:25" s="540" customFormat="1">
      <c r="B546" s="533"/>
      <c r="C546" s="533"/>
      <c r="D546" s="534"/>
      <c r="E546" s="534"/>
      <c r="F546" s="562"/>
      <c r="G546" s="535"/>
      <c r="H546" s="535"/>
      <c r="I546" s="535"/>
      <c r="J546" s="536"/>
      <c r="K546" s="541"/>
      <c r="L546" s="541"/>
      <c r="M546" s="541"/>
      <c r="N546" s="564"/>
      <c r="O546" s="564"/>
      <c r="P546" s="564"/>
      <c r="R546" s="535"/>
      <c r="S546" s="535"/>
      <c r="T546" s="535"/>
      <c r="U546" s="535"/>
      <c r="V546" s="535"/>
      <c r="W546" s="535"/>
      <c r="X546" s="535"/>
      <c r="Y546" s="535"/>
    </row>
    <row r="547" spans="2:25" s="540" customFormat="1">
      <c r="B547" s="533"/>
      <c r="C547" s="533"/>
      <c r="D547" s="534"/>
      <c r="E547" s="534"/>
      <c r="F547" s="562"/>
      <c r="G547" s="535"/>
      <c r="H547" s="535"/>
      <c r="I547" s="535"/>
      <c r="J547" s="536"/>
      <c r="K547" s="541"/>
      <c r="L547" s="541"/>
      <c r="M547" s="541"/>
      <c r="N547" s="564"/>
      <c r="O547" s="564"/>
      <c r="P547" s="564"/>
      <c r="R547" s="535"/>
      <c r="S547" s="535"/>
      <c r="T547" s="535"/>
      <c r="U547" s="535"/>
      <c r="V547" s="535"/>
      <c r="W547" s="535"/>
      <c r="X547" s="535"/>
      <c r="Y547" s="535"/>
    </row>
    <row r="548" spans="2:25" s="540" customFormat="1">
      <c r="B548" s="533"/>
      <c r="C548" s="533"/>
      <c r="D548" s="534"/>
      <c r="E548" s="534"/>
      <c r="F548" s="562"/>
      <c r="G548" s="535"/>
      <c r="H548" s="535"/>
      <c r="I548" s="535"/>
      <c r="J548" s="536"/>
      <c r="K548" s="541"/>
      <c r="L548" s="541"/>
      <c r="M548" s="541"/>
      <c r="N548" s="564"/>
      <c r="O548" s="564"/>
      <c r="P548" s="564"/>
      <c r="R548" s="535"/>
      <c r="S548" s="535"/>
      <c r="T548" s="535"/>
      <c r="U548" s="535"/>
      <c r="V548" s="535"/>
      <c r="W548" s="535"/>
      <c r="X548" s="535"/>
      <c r="Y548" s="535"/>
    </row>
    <row r="549" spans="2:25" s="540" customFormat="1">
      <c r="B549" s="533"/>
      <c r="C549" s="533"/>
      <c r="D549" s="534"/>
      <c r="E549" s="534"/>
      <c r="F549" s="562"/>
      <c r="G549" s="535"/>
      <c r="H549" s="535"/>
      <c r="I549" s="535"/>
      <c r="J549" s="536"/>
      <c r="K549" s="541"/>
      <c r="L549" s="541"/>
      <c r="M549" s="541"/>
      <c r="N549" s="564"/>
      <c r="O549" s="564"/>
      <c r="P549" s="564"/>
      <c r="R549" s="535"/>
      <c r="S549" s="535"/>
      <c r="T549" s="535"/>
      <c r="U549" s="535"/>
      <c r="V549" s="535"/>
      <c r="W549" s="535"/>
      <c r="X549" s="535"/>
      <c r="Y549" s="535"/>
    </row>
    <row r="550" spans="2:25" s="540" customFormat="1">
      <c r="B550" s="533"/>
      <c r="C550" s="533"/>
      <c r="D550" s="534"/>
      <c r="E550" s="534"/>
      <c r="F550" s="562"/>
      <c r="G550" s="535"/>
      <c r="H550" s="535"/>
      <c r="I550" s="535"/>
      <c r="J550" s="536"/>
      <c r="K550" s="541"/>
      <c r="L550" s="541"/>
      <c r="M550" s="541"/>
      <c r="N550" s="564"/>
      <c r="O550" s="564"/>
      <c r="P550" s="564"/>
      <c r="R550" s="535"/>
      <c r="S550" s="535"/>
      <c r="T550" s="535"/>
      <c r="U550" s="535"/>
      <c r="V550" s="535"/>
      <c r="W550" s="535"/>
      <c r="X550" s="535"/>
      <c r="Y550" s="535"/>
    </row>
    <row r="551" spans="2:25" s="540" customFormat="1">
      <c r="B551" s="533"/>
      <c r="C551" s="533"/>
      <c r="D551" s="534"/>
      <c r="E551" s="534"/>
      <c r="F551" s="562"/>
      <c r="G551" s="535"/>
      <c r="H551" s="535"/>
      <c r="I551" s="535"/>
      <c r="J551" s="536"/>
      <c r="K551" s="541"/>
      <c r="L551" s="541"/>
      <c r="M551" s="541"/>
      <c r="N551" s="564"/>
      <c r="O551" s="564"/>
      <c r="P551" s="564"/>
      <c r="R551" s="535"/>
      <c r="S551" s="535"/>
      <c r="T551" s="535"/>
      <c r="U551" s="535"/>
      <c r="V551" s="535"/>
      <c r="W551" s="535"/>
      <c r="X551" s="535"/>
      <c r="Y551" s="535"/>
    </row>
    <row r="552" spans="2:25" s="540" customFormat="1">
      <c r="B552" s="533"/>
      <c r="C552" s="533"/>
      <c r="D552" s="534"/>
      <c r="E552" s="534"/>
      <c r="F552" s="562"/>
      <c r="G552" s="535"/>
      <c r="H552" s="535"/>
      <c r="I552" s="535"/>
      <c r="J552" s="536"/>
      <c r="K552" s="541"/>
      <c r="L552" s="541"/>
      <c r="M552" s="541"/>
      <c r="N552" s="564"/>
      <c r="O552" s="564"/>
      <c r="P552" s="564"/>
      <c r="R552" s="535"/>
      <c r="S552" s="535"/>
      <c r="T552" s="535"/>
      <c r="U552" s="535"/>
      <c r="V552" s="535"/>
      <c r="W552" s="535"/>
      <c r="X552" s="535"/>
      <c r="Y552" s="535"/>
    </row>
    <row r="553" spans="2:25" s="540" customFormat="1">
      <c r="B553" s="533"/>
      <c r="C553" s="533"/>
      <c r="D553" s="534"/>
      <c r="E553" s="534"/>
      <c r="F553" s="562"/>
      <c r="G553" s="535"/>
      <c r="H553" s="535"/>
      <c r="I553" s="535"/>
      <c r="J553" s="536"/>
      <c r="K553" s="541"/>
      <c r="L553" s="541"/>
      <c r="M553" s="541"/>
      <c r="N553" s="564"/>
      <c r="O553" s="564"/>
      <c r="P553" s="564"/>
      <c r="R553" s="535"/>
      <c r="S553" s="535"/>
      <c r="T553" s="535"/>
      <c r="U553" s="535"/>
      <c r="V553" s="535"/>
      <c r="W553" s="535"/>
      <c r="X553" s="535"/>
      <c r="Y553" s="535"/>
    </row>
    <row r="554" spans="2:25" s="540" customFormat="1">
      <c r="B554" s="533"/>
      <c r="C554" s="533"/>
      <c r="D554" s="534"/>
      <c r="E554" s="534"/>
      <c r="F554" s="562"/>
      <c r="G554" s="535"/>
      <c r="H554" s="535"/>
      <c r="I554" s="535"/>
      <c r="J554" s="536"/>
      <c r="K554" s="541"/>
      <c r="L554" s="541"/>
      <c r="M554" s="541"/>
      <c r="N554" s="564"/>
      <c r="O554" s="564"/>
      <c r="P554" s="564"/>
      <c r="R554" s="535"/>
      <c r="S554" s="535"/>
      <c r="T554" s="535"/>
      <c r="U554" s="535"/>
      <c r="V554" s="535"/>
      <c r="W554" s="535"/>
      <c r="X554" s="535"/>
      <c r="Y554" s="535"/>
    </row>
    <row r="555" spans="2:25" s="540" customFormat="1">
      <c r="B555" s="533"/>
      <c r="C555" s="533"/>
      <c r="D555" s="534"/>
      <c r="E555" s="534"/>
      <c r="F555" s="562"/>
      <c r="G555" s="535"/>
      <c r="H555" s="535"/>
      <c r="I555" s="535"/>
      <c r="J555" s="536"/>
      <c r="K555" s="541"/>
      <c r="L555" s="541"/>
      <c r="M555" s="541"/>
      <c r="N555" s="564"/>
      <c r="O555" s="564"/>
      <c r="P555" s="564"/>
      <c r="R555" s="535"/>
      <c r="S555" s="535"/>
      <c r="T555" s="535"/>
      <c r="U555" s="535"/>
      <c r="V555" s="535"/>
      <c r="W555" s="535"/>
      <c r="X555" s="535"/>
      <c r="Y555" s="535"/>
    </row>
    <row r="556" spans="2:25" s="540" customFormat="1">
      <c r="B556" s="533"/>
      <c r="C556" s="533"/>
      <c r="D556" s="534"/>
      <c r="E556" s="534"/>
      <c r="F556" s="562"/>
      <c r="G556" s="535"/>
      <c r="H556" s="535"/>
      <c r="I556" s="535"/>
      <c r="J556" s="536"/>
      <c r="K556" s="541"/>
      <c r="L556" s="541"/>
      <c r="M556" s="541"/>
      <c r="N556" s="564"/>
      <c r="O556" s="564"/>
      <c r="P556" s="564"/>
      <c r="R556" s="535"/>
      <c r="S556" s="535"/>
      <c r="T556" s="535"/>
      <c r="U556" s="535"/>
      <c r="V556" s="535"/>
      <c r="W556" s="535"/>
      <c r="X556" s="535"/>
      <c r="Y556" s="535"/>
    </row>
    <row r="557" spans="2:25" s="540" customFormat="1">
      <c r="B557" s="533"/>
      <c r="C557" s="533"/>
      <c r="D557" s="534"/>
      <c r="E557" s="534"/>
      <c r="F557" s="562"/>
      <c r="G557" s="535"/>
      <c r="H557" s="535"/>
      <c r="I557" s="535"/>
      <c r="J557" s="536"/>
      <c r="K557" s="541"/>
      <c r="L557" s="541"/>
      <c r="M557" s="541"/>
      <c r="N557" s="564"/>
      <c r="O557" s="564"/>
      <c r="P557" s="564"/>
      <c r="R557" s="535"/>
      <c r="S557" s="535"/>
      <c r="T557" s="535"/>
      <c r="U557" s="535"/>
      <c r="V557" s="535"/>
      <c r="W557" s="535"/>
      <c r="X557" s="535"/>
      <c r="Y557" s="535"/>
    </row>
    <row r="558" spans="2:25" s="540" customFormat="1">
      <c r="B558" s="533"/>
      <c r="C558" s="533"/>
      <c r="D558" s="534"/>
      <c r="E558" s="534"/>
      <c r="F558" s="562"/>
      <c r="G558" s="535"/>
      <c r="H558" s="535"/>
      <c r="I558" s="535"/>
      <c r="J558" s="536"/>
      <c r="K558" s="541"/>
      <c r="L558" s="541"/>
      <c r="M558" s="541"/>
      <c r="N558" s="564"/>
      <c r="O558" s="564"/>
      <c r="P558" s="564"/>
      <c r="R558" s="535"/>
      <c r="S558" s="535"/>
      <c r="T558" s="535"/>
      <c r="U558" s="535"/>
      <c r="V558" s="535"/>
      <c r="W558" s="535"/>
      <c r="X558" s="535"/>
      <c r="Y558" s="535"/>
    </row>
    <row r="559" spans="2:25" s="540" customFormat="1">
      <c r="B559" s="533"/>
      <c r="C559" s="533"/>
      <c r="D559" s="534"/>
      <c r="E559" s="534"/>
      <c r="F559" s="562"/>
      <c r="G559" s="535"/>
      <c r="H559" s="535"/>
      <c r="I559" s="535"/>
      <c r="J559" s="536"/>
      <c r="K559" s="541"/>
      <c r="L559" s="541"/>
      <c r="M559" s="541"/>
      <c r="N559" s="564"/>
      <c r="O559" s="564"/>
      <c r="P559" s="564"/>
      <c r="R559" s="535"/>
      <c r="S559" s="535"/>
      <c r="T559" s="535"/>
      <c r="U559" s="535"/>
      <c r="V559" s="535"/>
      <c r="W559" s="535"/>
      <c r="X559" s="535"/>
      <c r="Y559" s="535"/>
    </row>
    <row r="560" spans="2:25" s="540" customFormat="1">
      <c r="B560" s="533"/>
      <c r="C560" s="533"/>
      <c r="D560" s="534"/>
      <c r="E560" s="534"/>
      <c r="F560" s="562"/>
      <c r="G560" s="535"/>
      <c r="H560" s="535"/>
      <c r="I560" s="535"/>
      <c r="J560" s="536"/>
      <c r="K560" s="541"/>
      <c r="L560" s="541"/>
      <c r="M560" s="541"/>
      <c r="N560" s="564"/>
      <c r="O560" s="542"/>
      <c r="P560" s="542"/>
      <c r="R560" s="535"/>
      <c r="S560" s="535"/>
      <c r="T560" s="535"/>
      <c r="U560" s="535"/>
      <c r="V560" s="535"/>
      <c r="W560" s="535"/>
      <c r="X560" s="535"/>
      <c r="Y560" s="535"/>
    </row>
    <row r="561" spans="2:25" s="540" customFormat="1">
      <c r="B561" s="533"/>
      <c r="C561" s="533"/>
      <c r="D561" s="534"/>
      <c r="E561" s="534"/>
      <c r="F561" s="562"/>
      <c r="G561" s="535"/>
      <c r="H561" s="535"/>
      <c r="I561" s="535"/>
      <c r="J561" s="536"/>
      <c r="K561" s="541"/>
      <c r="L561" s="541"/>
      <c r="M561" s="541"/>
      <c r="N561" s="564"/>
      <c r="O561" s="542"/>
      <c r="P561" s="542"/>
      <c r="R561" s="535"/>
      <c r="S561" s="535"/>
      <c r="T561" s="535"/>
      <c r="U561" s="535"/>
      <c r="V561" s="535"/>
      <c r="W561" s="535"/>
      <c r="X561" s="535"/>
      <c r="Y561" s="535"/>
    </row>
    <row r="562" spans="2:25" s="540" customFormat="1">
      <c r="B562" s="533"/>
      <c r="C562" s="533"/>
      <c r="D562" s="534"/>
      <c r="E562" s="534"/>
      <c r="F562" s="562"/>
      <c r="G562" s="535"/>
      <c r="H562" s="535"/>
      <c r="I562" s="535"/>
      <c r="J562" s="536"/>
      <c r="K562" s="541"/>
      <c r="L562" s="541"/>
      <c r="M562" s="541"/>
      <c r="N562" s="564"/>
      <c r="O562" s="542"/>
      <c r="P562" s="542"/>
      <c r="R562" s="535"/>
      <c r="S562" s="535"/>
      <c r="T562" s="535"/>
      <c r="U562" s="535"/>
      <c r="V562" s="535"/>
      <c r="W562" s="535"/>
      <c r="X562" s="535"/>
      <c r="Y562" s="535"/>
    </row>
    <row r="563" spans="2:25" s="540" customFormat="1">
      <c r="B563" s="533"/>
      <c r="C563" s="533"/>
      <c r="D563" s="534"/>
      <c r="E563" s="534"/>
      <c r="F563" s="562"/>
      <c r="G563" s="535"/>
      <c r="H563" s="535"/>
      <c r="I563" s="535"/>
      <c r="J563" s="536"/>
      <c r="K563" s="541"/>
      <c r="L563" s="541"/>
      <c r="M563" s="541"/>
      <c r="N563" s="564"/>
      <c r="O563" s="542"/>
      <c r="P563" s="542"/>
      <c r="R563" s="535"/>
      <c r="S563" s="535"/>
      <c r="T563" s="535"/>
      <c r="U563" s="535"/>
      <c r="V563" s="535"/>
      <c r="W563" s="535"/>
      <c r="X563" s="535"/>
      <c r="Y563" s="535"/>
    </row>
    <row r="564" spans="2:25" s="540" customFormat="1">
      <c r="B564" s="533"/>
      <c r="C564" s="533"/>
      <c r="D564" s="534"/>
      <c r="E564" s="534"/>
      <c r="F564" s="562"/>
      <c r="G564" s="535"/>
      <c r="H564" s="535"/>
      <c r="I564" s="535"/>
      <c r="J564" s="536"/>
      <c r="K564" s="541"/>
      <c r="L564" s="541"/>
      <c r="M564" s="541"/>
      <c r="N564" s="564"/>
      <c r="O564" s="542"/>
      <c r="P564" s="542"/>
      <c r="R564" s="535"/>
      <c r="S564" s="535"/>
      <c r="T564" s="535"/>
      <c r="U564" s="535"/>
      <c r="V564" s="535"/>
      <c r="W564" s="535"/>
      <c r="X564" s="535"/>
      <c r="Y564" s="535"/>
    </row>
    <row r="565" spans="2:25" s="540" customFormat="1">
      <c r="B565" s="533"/>
      <c r="C565" s="533"/>
      <c r="D565" s="534"/>
      <c r="E565" s="534"/>
      <c r="F565" s="562"/>
      <c r="G565" s="535"/>
      <c r="H565" s="535"/>
      <c r="I565" s="535"/>
      <c r="J565" s="536"/>
      <c r="K565" s="541"/>
      <c r="L565" s="541"/>
      <c r="M565" s="541"/>
      <c r="N565" s="564"/>
      <c r="O565" s="542"/>
      <c r="P565" s="542"/>
      <c r="R565" s="535"/>
      <c r="S565" s="535"/>
      <c r="T565" s="535"/>
      <c r="U565" s="535"/>
      <c r="V565" s="535"/>
      <c r="W565" s="535"/>
      <c r="X565" s="535"/>
      <c r="Y565" s="535"/>
    </row>
    <row r="566" spans="2:25" s="540" customFormat="1">
      <c r="B566" s="533"/>
      <c r="C566" s="533"/>
      <c r="D566" s="534"/>
      <c r="E566" s="534"/>
      <c r="F566" s="562"/>
      <c r="G566" s="535"/>
      <c r="H566" s="535"/>
      <c r="I566" s="535"/>
      <c r="J566" s="536"/>
      <c r="K566" s="541"/>
      <c r="L566" s="541"/>
      <c r="M566" s="541"/>
      <c r="N566" s="564"/>
      <c r="O566" s="542"/>
      <c r="P566" s="542"/>
      <c r="R566" s="535"/>
      <c r="S566" s="535"/>
      <c r="T566" s="535"/>
      <c r="U566" s="535"/>
      <c r="V566" s="535"/>
      <c r="W566" s="535"/>
      <c r="X566" s="535"/>
      <c r="Y566" s="535"/>
    </row>
    <row r="567" spans="2:25" s="540" customFormat="1">
      <c r="B567" s="533"/>
      <c r="C567" s="533"/>
      <c r="D567" s="534"/>
      <c r="E567" s="534"/>
      <c r="F567" s="562"/>
      <c r="G567" s="535"/>
      <c r="H567" s="535"/>
      <c r="I567" s="535"/>
      <c r="J567" s="536"/>
      <c r="K567" s="541"/>
      <c r="L567" s="541"/>
      <c r="M567" s="541"/>
      <c r="N567" s="564"/>
      <c r="O567" s="542"/>
      <c r="P567" s="542"/>
      <c r="R567" s="535"/>
      <c r="S567" s="535"/>
      <c r="T567" s="535"/>
      <c r="U567" s="535"/>
      <c r="V567" s="535"/>
      <c r="W567" s="535"/>
      <c r="X567" s="535"/>
      <c r="Y567" s="535"/>
    </row>
    <row r="568" spans="2:25" s="540" customFormat="1">
      <c r="B568" s="533"/>
      <c r="C568" s="533"/>
      <c r="D568" s="534"/>
      <c r="E568" s="534"/>
      <c r="F568" s="562"/>
      <c r="G568" s="535"/>
      <c r="H568" s="535"/>
      <c r="I568" s="535"/>
      <c r="J568" s="536"/>
      <c r="K568" s="541"/>
      <c r="L568" s="541"/>
      <c r="M568" s="541"/>
      <c r="N568" s="564"/>
      <c r="O568" s="542"/>
      <c r="P568" s="542"/>
      <c r="R568" s="535"/>
      <c r="S568" s="535"/>
      <c r="T568" s="535"/>
      <c r="U568" s="535"/>
      <c r="V568" s="535"/>
      <c r="W568" s="535"/>
      <c r="X568" s="535"/>
      <c r="Y568" s="535"/>
    </row>
    <row r="569" spans="2:25" s="540" customFormat="1">
      <c r="B569" s="533"/>
      <c r="C569" s="533"/>
      <c r="D569" s="534"/>
      <c r="E569" s="534"/>
      <c r="F569" s="562"/>
      <c r="G569" s="535"/>
      <c r="H569" s="535"/>
      <c r="I569" s="535"/>
      <c r="J569" s="536"/>
      <c r="K569" s="541"/>
      <c r="L569" s="541"/>
      <c r="M569" s="541"/>
      <c r="N569" s="564"/>
      <c r="O569" s="542"/>
      <c r="P569" s="542"/>
      <c r="R569" s="535"/>
      <c r="S569" s="535"/>
      <c r="T569" s="535"/>
      <c r="U569" s="535"/>
      <c r="V569" s="535"/>
      <c r="W569" s="535"/>
      <c r="X569" s="535"/>
      <c r="Y569" s="535"/>
    </row>
    <row r="570" spans="2:25" s="540" customFormat="1">
      <c r="B570" s="533"/>
      <c r="C570" s="533"/>
      <c r="D570" s="534"/>
      <c r="E570" s="534"/>
      <c r="F570" s="562"/>
      <c r="G570" s="535"/>
      <c r="H570" s="535"/>
      <c r="I570" s="535"/>
      <c r="J570" s="536"/>
      <c r="K570" s="541"/>
      <c r="L570" s="541"/>
      <c r="M570" s="541"/>
      <c r="N570" s="564"/>
      <c r="O570" s="542"/>
      <c r="P570" s="542"/>
      <c r="R570" s="535"/>
      <c r="S570" s="535"/>
      <c r="T570" s="535"/>
      <c r="U570" s="535"/>
      <c r="V570" s="535"/>
      <c r="W570" s="535"/>
      <c r="X570" s="535"/>
      <c r="Y570" s="535"/>
    </row>
    <row r="571" spans="2:25" s="540" customFormat="1">
      <c r="B571" s="533"/>
      <c r="C571" s="533"/>
      <c r="D571" s="534"/>
      <c r="E571" s="534"/>
      <c r="F571" s="562"/>
      <c r="G571" s="535"/>
      <c r="H571" s="535"/>
      <c r="I571" s="535"/>
      <c r="J571" s="536"/>
      <c r="K571" s="541"/>
      <c r="L571" s="541"/>
      <c r="M571" s="541"/>
      <c r="N571" s="564"/>
      <c r="O571" s="542"/>
      <c r="P571" s="542"/>
      <c r="R571" s="535"/>
      <c r="S571" s="535"/>
      <c r="T571" s="535"/>
      <c r="U571" s="535"/>
      <c r="V571" s="535"/>
      <c r="W571" s="535"/>
      <c r="X571" s="535"/>
      <c r="Y571" s="535"/>
    </row>
    <row r="572" spans="2:25" s="540" customFormat="1">
      <c r="B572" s="533"/>
      <c r="C572" s="533"/>
      <c r="D572" s="534"/>
      <c r="E572" s="534"/>
      <c r="F572" s="562"/>
      <c r="G572" s="535"/>
      <c r="H572" s="535"/>
      <c r="I572" s="535"/>
      <c r="J572" s="536"/>
      <c r="K572" s="541"/>
      <c r="L572" s="541"/>
      <c r="M572" s="541"/>
      <c r="N572" s="564"/>
      <c r="O572" s="542"/>
      <c r="P572" s="542"/>
      <c r="R572" s="535"/>
      <c r="S572" s="535"/>
      <c r="T572" s="535"/>
      <c r="U572" s="535"/>
      <c r="V572" s="535"/>
      <c r="W572" s="535"/>
      <c r="X572" s="535"/>
      <c r="Y572" s="535"/>
    </row>
    <row r="573" spans="2:25" s="540" customFormat="1">
      <c r="B573" s="533"/>
      <c r="C573" s="533"/>
      <c r="D573" s="534"/>
      <c r="E573" s="534"/>
      <c r="F573" s="562"/>
      <c r="G573" s="535"/>
      <c r="H573" s="535"/>
      <c r="I573" s="535"/>
      <c r="J573" s="536"/>
      <c r="K573" s="541"/>
      <c r="L573" s="541"/>
      <c r="M573" s="541"/>
      <c r="N573" s="564"/>
      <c r="O573" s="542"/>
      <c r="P573" s="542"/>
      <c r="R573" s="535"/>
      <c r="S573" s="535"/>
      <c r="T573" s="535"/>
      <c r="U573" s="535"/>
      <c r="V573" s="535"/>
      <c r="W573" s="535"/>
      <c r="X573" s="535"/>
      <c r="Y573" s="535"/>
    </row>
    <row r="574" spans="2:25" s="540" customFormat="1">
      <c r="B574" s="533"/>
      <c r="C574" s="533"/>
      <c r="D574" s="534"/>
      <c r="E574" s="534"/>
      <c r="F574" s="562"/>
      <c r="G574" s="535"/>
      <c r="H574" s="535"/>
      <c r="I574" s="535"/>
      <c r="J574" s="536"/>
      <c r="K574" s="541"/>
      <c r="L574" s="541"/>
      <c r="M574" s="541"/>
      <c r="N574" s="564"/>
      <c r="O574" s="542"/>
      <c r="P574" s="542"/>
      <c r="R574" s="535"/>
      <c r="S574" s="535"/>
      <c r="T574" s="535"/>
      <c r="U574" s="535"/>
      <c r="V574" s="535"/>
      <c r="W574" s="535"/>
      <c r="X574" s="535"/>
      <c r="Y574" s="535"/>
    </row>
    <row r="575" spans="2:25" s="540" customFormat="1">
      <c r="B575" s="533"/>
      <c r="C575" s="533"/>
      <c r="D575" s="534"/>
      <c r="E575" s="534"/>
      <c r="F575" s="562"/>
      <c r="G575" s="535"/>
      <c r="H575" s="535"/>
      <c r="I575" s="535"/>
      <c r="J575" s="536"/>
      <c r="K575" s="541"/>
      <c r="L575" s="541"/>
      <c r="M575" s="541"/>
      <c r="N575" s="564"/>
      <c r="O575" s="542"/>
      <c r="P575" s="542"/>
      <c r="R575" s="535"/>
      <c r="S575" s="535"/>
      <c r="T575" s="535"/>
      <c r="U575" s="535"/>
      <c r="V575" s="535"/>
      <c r="W575" s="535"/>
      <c r="X575" s="535"/>
      <c r="Y575" s="535"/>
    </row>
    <row r="576" spans="2:25" s="540" customFormat="1">
      <c r="B576" s="533"/>
      <c r="C576" s="533"/>
      <c r="D576" s="534"/>
      <c r="E576" s="534"/>
      <c r="F576" s="562"/>
      <c r="G576" s="535"/>
      <c r="H576" s="535"/>
      <c r="I576" s="535"/>
      <c r="J576" s="536"/>
      <c r="K576" s="541"/>
      <c r="L576" s="541"/>
      <c r="M576" s="541"/>
      <c r="N576" s="564"/>
      <c r="O576" s="542"/>
      <c r="P576" s="542"/>
      <c r="R576" s="535"/>
      <c r="S576" s="535"/>
      <c r="T576" s="535"/>
      <c r="U576" s="535"/>
      <c r="V576" s="535"/>
      <c r="W576" s="535"/>
      <c r="X576" s="535"/>
      <c r="Y576" s="535"/>
    </row>
    <row r="577" spans="2:25" s="540" customFormat="1">
      <c r="B577" s="533"/>
      <c r="C577" s="533"/>
      <c r="D577" s="534"/>
      <c r="E577" s="534"/>
      <c r="F577" s="562"/>
      <c r="G577" s="535"/>
      <c r="H577" s="535"/>
      <c r="I577" s="535"/>
      <c r="J577" s="536"/>
      <c r="K577" s="541"/>
      <c r="L577" s="541"/>
      <c r="M577" s="541"/>
      <c r="N577" s="564"/>
      <c r="O577" s="542"/>
      <c r="P577" s="542"/>
      <c r="R577" s="535"/>
      <c r="S577" s="535"/>
      <c r="T577" s="535"/>
      <c r="U577" s="535"/>
      <c r="V577" s="535"/>
      <c r="W577" s="535"/>
      <c r="X577" s="535"/>
      <c r="Y577" s="535"/>
    </row>
    <row r="578" spans="2:25" s="540" customFormat="1">
      <c r="B578" s="533"/>
      <c r="C578" s="533"/>
      <c r="D578" s="534"/>
      <c r="E578" s="534"/>
      <c r="F578" s="562"/>
      <c r="G578" s="535"/>
      <c r="H578" s="535"/>
      <c r="I578" s="535"/>
      <c r="J578" s="536"/>
      <c r="K578" s="541"/>
      <c r="L578" s="541"/>
      <c r="M578" s="541"/>
      <c r="N578" s="564"/>
      <c r="O578" s="542"/>
      <c r="P578" s="542"/>
      <c r="R578" s="535"/>
      <c r="S578" s="535"/>
      <c r="T578" s="535"/>
      <c r="U578" s="535"/>
      <c r="V578" s="535"/>
      <c r="W578" s="535"/>
      <c r="X578" s="535"/>
      <c r="Y578" s="535"/>
    </row>
    <row r="579" spans="2:25" s="540" customFormat="1">
      <c r="B579" s="533"/>
      <c r="C579" s="533"/>
      <c r="D579" s="534"/>
      <c r="E579" s="534"/>
      <c r="F579" s="562"/>
      <c r="G579" s="535"/>
      <c r="H579" s="535"/>
      <c r="I579" s="535"/>
      <c r="J579" s="536"/>
      <c r="K579" s="541"/>
      <c r="L579" s="541"/>
      <c r="M579" s="541"/>
      <c r="N579" s="564"/>
      <c r="O579" s="542"/>
      <c r="P579" s="542"/>
      <c r="R579" s="535"/>
      <c r="S579" s="535"/>
      <c r="T579" s="535"/>
      <c r="U579" s="535"/>
      <c r="V579" s="535"/>
      <c r="W579" s="535"/>
      <c r="X579" s="535"/>
      <c r="Y579" s="535"/>
    </row>
    <row r="580" spans="2:25" s="540" customFormat="1">
      <c r="B580" s="533"/>
      <c r="C580" s="533"/>
      <c r="D580" s="534"/>
      <c r="E580" s="534"/>
      <c r="F580" s="562"/>
      <c r="G580" s="535"/>
      <c r="H580" s="535"/>
      <c r="I580" s="535"/>
      <c r="J580" s="536"/>
      <c r="K580" s="541"/>
      <c r="L580" s="541"/>
      <c r="M580" s="541"/>
      <c r="N580" s="564"/>
      <c r="O580" s="542"/>
      <c r="P580" s="542"/>
      <c r="R580" s="535"/>
      <c r="S580" s="535"/>
      <c r="T580" s="535"/>
      <c r="U580" s="535"/>
      <c r="V580" s="535"/>
      <c r="W580" s="535"/>
      <c r="X580" s="535"/>
      <c r="Y580" s="535"/>
    </row>
    <row r="581" spans="2:25" s="540" customFormat="1">
      <c r="B581" s="533"/>
      <c r="C581" s="533"/>
      <c r="D581" s="534"/>
      <c r="E581" s="534"/>
      <c r="F581" s="562"/>
      <c r="G581" s="535"/>
      <c r="H581" s="535"/>
      <c r="I581" s="535"/>
      <c r="J581" s="536"/>
      <c r="K581" s="541"/>
      <c r="L581" s="541"/>
      <c r="M581" s="541"/>
      <c r="N581" s="564"/>
      <c r="O581" s="542"/>
      <c r="P581" s="542"/>
      <c r="R581" s="535"/>
      <c r="S581" s="535"/>
      <c r="T581" s="535"/>
      <c r="U581" s="535"/>
      <c r="V581" s="535"/>
      <c r="W581" s="535"/>
      <c r="X581" s="535"/>
      <c r="Y581" s="535"/>
    </row>
    <row r="582" spans="2:25" s="540" customFormat="1">
      <c r="B582" s="533"/>
      <c r="C582" s="533"/>
      <c r="D582" s="534"/>
      <c r="E582" s="534"/>
      <c r="F582" s="562"/>
      <c r="G582" s="535"/>
      <c r="H582" s="535"/>
      <c r="I582" s="535"/>
      <c r="J582" s="536"/>
      <c r="K582" s="541"/>
      <c r="L582" s="541"/>
      <c r="M582" s="541"/>
      <c r="N582" s="564"/>
      <c r="O582" s="542"/>
      <c r="P582" s="542"/>
      <c r="R582" s="535"/>
      <c r="S582" s="535"/>
      <c r="T582" s="535"/>
      <c r="U582" s="535"/>
      <c r="V582" s="535"/>
      <c r="W582" s="535"/>
      <c r="X582" s="535"/>
      <c r="Y582" s="535"/>
    </row>
    <row r="583" spans="2:25" s="540" customFormat="1">
      <c r="B583" s="533"/>
      <c r="C583" s="533"/>
      <c r="D583" s="534"/>
      <c r="E583" s="534"/>
      <c r="F583" s="562"/>
      <c r="G583" s="535"/>
      <c r="H583" s="535"/>
      <c r="I583" s="535"/>
      <c r="J583" s="536"/>
      <c r="K583" s="541"/>
      <c r="L583" s="541"/>
      <c r="M583" s="541"/>
      <c r="N583" s="564"/>
      <c r="O583" s="542"/>
      <c r="P583" s="542"/>
      <c r="R583" s="535"/>
      <c r="S583" s="535"/>
      <c r="T583" s="535"/>
      <c r="U583" s="535"/>
      <c r="V583" s="535"/>
      <c r="W583" s="535"/>
      <c r="X583" s="535"/>
      <c r="Y583" s="535"/>
    </row>
    <row r="584" spans="2:25" s="540" customFormat="1">
      <c r="B584" s="533"/>
      <c r="C584" s="533"/>
      <c r="D584" s="534"/>
      <c r="E584" s="534"/>
      <c r="F584" s="562"/>
      <c r="G584" s="535"/>
      <c r="H584" s="535"/>
      <c r="I584" s="535"/>
      <c r="J584" s="536"/>
      <c r="K584" s="541"/>
      <c r="L584" s="541"/>
      <c r="M584" s="541"/>
      <c r="N584" s="564"/>
      <c r="O584" s="542"/>
      <c r="P584" s="542"/>
      <c r="R584" s="535"/>
      <c r="S584" s="535"/>
      <c r="T584" s="535"/>
      <c r="U584" s="535"/>
      <c r="V584" s="535"/>
      <c r="W584" s="535"/>
      <c r="X584" s="535"/>
      <c r="Y584" s="535"/>
    </row>
    <row r="585" spans="2:25" s="540" customFormat="1">
      <c r="B585" s="533"/>
      <c r="C585" s="533"/>
      <c r="D585" s="534"/>
      <c r="E585" s="534"/>
      <c r="F585" s="562"/>
      <c r="G585" s="535"/>
      <c r="H585" s="535"/>
      <c r="I585" s="535"/>
      <c r="J585" s="536"/>
      <c r="K585" s="541"/>
      <c r="L585" s="541"/>
      <c r="M585" s="541"/>
      <c r="N585" s="564"/>
      <c r="O585" s="542"/>
      <c r="P585" s="542"/>
      <c r="R585" s="535"/>
      <c r="S585" s="535"/>
      <c r="T585" s="535"/>
      <c r="U585" s="535"/>
      <c r="V585" s="535"/>
      <c r="W585" s="535"/>
      <c r="X585" s="535"/>
      <c r="Y585" s="535"/>
    </row>
    <row r="586" spans="2:25" s="540" customFormat="1">
      <c r="B586" s="533"/>
      <c r="C586" s="533"/>
      <c r="D586" s="534"/>
      <c r="E586" s="534"/>
      <c r="F586" s="562"/>
      <c r="G586" s="535"/>
      <c r="H586" s="535"/>
      <c r="I586" s="535"/>
      <c r="J586" s="536"/>
      <c r="K586" s="541"/>
      <c r="L586" s="541"/>
      <c r="M586" s="541"/>
      <c r="N586" s="564"/>
      <c r="O586" s="542"/>
      <c r="P586" s="542"/>
      <c r="R586" s="535"/>
      <c r="S586" s="535"/>
      <c r="T586" s="535"/>
      <c r="U586" s="535"/>
      <c r="V586" s="535"/>
      <c r="W586" s="535"/>
      <c r="X586" s="535"/>
      <c r="Y586" s="535"/>
    </row>
    <row r="587" spans="2:25" s="540" customFormat="1">
      <c r="B587" s="533"/>
      <c r="C587" s="533"/>
      <c r="D587" s="534"/>
      <c r="E587" s="534"/>
      <c r="F587" s="562"/>
      <c r="G587" s="535"/>
      <c r="H587" s="535"/>
      <c r="I587" s="535"/>
      <c r="J587" s="536"/>
      <c r="K587" s="541"/>
      <c r="L587" s="541"/>
      <c r="M587" s="541"/>
      <c r="N587" s="564"/>
      <c r="O587" s="542"/>
      <c r="P587" s="542"/>
      <c r="R587" s="535"/>
      <c r="S587" s="535"/>
      <c r="T587" s="535"/>
      <c r="U587" s="535"/>
      <c r="V587" s="535"/>
      <c r="W587" s="535"/>
      <c r="X587" s="535"/>
      <c r="Y587" s="535"/>
    </row>
    <row r="588" spans="2:25" s="540" customFormat="1">
      <c r="B588" s="533"/>
      <c r="C588" s="533"/>
      <c r="D588" s="534"/>
      <c r="E588" s="534"/>
      <c r="F588" s="562"/>
      <c r="G588" s="535"/>
      <c r="H588" s="535"/>
      <c r="I588" s="535"/>
      <c r="J588" s="536"/>
      <c r="K588" s="541"/>
      <c r="L588" s="541"/>
      <c r="M588" s="541"/>
      <c r="N588" s="564"/>
      <c r="O588" s="542"/>
      <c r="P588" s="542"/>
      <c r="R588" s="535"/>
      <c r="S588" s="535"/>
      <c r="T588" s="535"/>
      <c r="U588" s="535"/>
      <c r="V588" s="535"/>
      <c r="W588" s="535"/>
      <c r="X588" s="535"/>
      <c r="Y588" s="535"/>
    </row>
    <row r="589" spans="2:25" s="540" customFormat="1">
      <c r="B589" s="533"/>
      <c r="C589" s="533"/>
      <c r="D589" s="534"/>
      <c r="E589" s="534"/>
      <c r="F589" s="562"/>
      <c r="G589" s="535"/>
      <c r="H589" s="535"/>
      <c r="I589" s="535"/>
      <c r="J589" s="536"/>
      <c r="K589" s="541"/>
      <c r="L589" s="541"/>
      <c r="M589" s="541"/>
      <c r="N589" s="564"/>
      <c r="O589" s="542"/>
      <c r="P589" s="542"/>
      <c r="R589" s="535"/>
      <c r="S589" s="535"/>
      <c r="T589" s="535"/>
      <c r="U589" s="535"/>
      <c r="V589" s="535"/>
      <c r="W589" s="535"/>
      <c r="X589" s="535"/>
      <c r="Y589" s="535"/>
    </row>
    <row r="590" spans="2:25" s="540" customFormat="1">
      <c r="B590" s="533"/>
      <c r="C590" s="533"/>
      <c r="D590" s="534"/>
      <c r="E590" s="534"/>
      <c r="F590" s="562"/>
      <c r="G590" s="535"/>
      <c r="H590" s="535"/>
      <c r="I590" s="535"/>
      <c r="J590" s="536"/>
      <c r="K590" s="541"/>
      <c r="L590" s="541"/>
      <c r="M590" s="541"/>
      <c r="N590" s="564"/>
      <c r="O590" s="542"/>
      <c r="P590" s="542"/>
      <c r="R590" s="535"/>
      <c r="S590" s="535"/>
      <c r="T590" s="535"/>
      <c r="U590" s="535"/>
      <c r="V590" s="535"/>
      <c r="W590" s="535"/>
      <c r="X590" s="535"/>
      <c r="Y590" s="535"/>
    </row>
    <row r="591" spans="2:25" s="540" customFormat="1">
      <c r="B591" s="533"/>
      <c r="C591" s="533"/>
      <c r="D591" s="534"/>
      <c r="E591" s="534"/>
      <c r="F591" s="562"/>
      <c r="G591" s="535"/>
      <c r="H591" s="535"/>
      <c r="I591" s="535"/>
      <c r="J591" s="536"/>
      <c r="K591" s="541"/>
      <c r="L591" s="541"/>
      <c r="M591" s="541"/>
      <c r="N591" s="564"/>
      <c r="O591" s="542"/>
      <c r="P591" s="542"/>
      <c r="R591" s="535"/>
      <c r="S591" s="535"/>
      <c r="T591" s="535"/>
      <c r="U591" s="535"/>
      <c r="V591" s="535"/>
      <c r="W591" s="535"/>
      <c r="X591" s="535"/>
      <c r="Y591" s="535"/>
    </row>
    <row r="592" spans="2:25" s="540" customFormat="1">
      <c r="B592" s="533"/>
      <c r="C592" s="533"/>
      <c r="D592" s="534"/>
      <c r="E592" s="534"/>
      <c r="F592" s="562"/>
      <c r="G592" s="535"/>
      <c r="H592" s="535"/>
      <c r="I592" s="535"/>
      <c r="J592" s="536"/>
      <c r="K592" s="541"/>
      <c r="L592" s="541"/>
      <c r="M592" s="541"/>
      <c r="N592" s="564"/>
      <c r="O592" s="542"/>
      <c r="P592" s="542"/>
      <c r="R592" s="535"/>
      <c r="S592" s="535"/>
      <c r="T592" s="535"/>
      <c r="U592" s="535"/>
      <c r="V592" s="535"/>
      <c r="W592" s="535"/>
      <c r="X592" s="535"/>
      <c r="Y592" s="535"/>
    </row>
    <row r="593" spans="2:25" s="540" customFormat="1">
      <c r="B593" s="533"/>
      <c r="C593" s="533"/>
      <c r="D593" s="534"/>
      <c r="E593" s="534"/>
      <c r="F593" s="562"/>
      <c r="G593" s="535"/>
      <c r="H593" s="535"/>
      <c r="I593" s="535"/>
      <c r="J593" s="536"/>
      <c r="K593" s="541"/>
      <c r="L593" s="541"/>
      <c r="M593" s="541"/>
      <c r="N593" s="564"/>
      <c r="O593" s="542"/>
      <c r="P593" s="542"/>
      <c r="R593" s="535"/>
      <c r="S593" s="535"/>
      <c r="T593" s="535"/>
      <c r="U593" s="535"/>
      <c r="V593" s="535"/>
      <c r="W593" s="535"/>
      <c r="X593" s="535"/>
      <c r="Y593" s="535"/>
    </row>
    <row r="594" spans="2:25" s="540" customFormat="1">
      <c r="B594" s="533"/>
      <c r="C594" s="533"/>
      <c r="D594" s="534"/>
      <c r="E594" s="534"/>
      <c r="F594" s="562"/>
      <c r="G594" s="535"/>
      <c r="H594" s="535"/>
      <c r="I594" s="535"/>
      <c r="J594" s="536"/>
      <c r="K594" s="541"/>
      <c r="L594" s="541"/>
      <c r="M594" s="541"/>
      <c r="N594" s="564"/>
      <c r="O594" s="542"/>
      <c r="P594" s="542"/>
      <c r="R594" s="535"/>
      <c r="S594" s="535"/>
      <c r="T594" s="535"/>
      <c r="U594" s="535"/>
      <c r="V594" s="535"/>
      <c r="W594" s="535"/>
      <c r="X594" s="535"/>
      <c r="Y594" s="535"/>
    </row>
    <row r="595" spans="2:25" s="540" customFormat="1">
      <c r="B595" s="533"/>
      <c r="C595" s="533"/>
      <c r="D595" s="534"/>
      <c r="E595" s="534"/>
      <c r="F595" s="562"/>
      <c r="G595" s="535"/>
      <c r="H595" s="535"/>
      <c r="I595" s="535"/>
      <c r="J595" s="536"/>
      <c r="K595" s="541"/>
      <c r="L595" s="541"/>
      <c r="M595" s="541"/>
      <c r="N595" s="564"/>
      <c r="O595" s="542"/>
      <c r="P595" s="542"/>
      <c r="R595" s="535"/>
      <c r="S595" s="535"/>
      <c r="T595" s="535"/>
      <c r="U595" s="535"/>
      <c r="V595" s="535"/>
      <c r="W595" s="535"/>
      <c r="X595" s="535"/>
      <c r="Y595" s="535"/>
    </row>
    <row r="596" spans="2:25" s="540" customFormat="1">
      <c r="B596" s="533"/>
      <c r="C596" s="533"/>
      <c r="D596" s="534"/>
      <c r="E596" s="534"/>
      <c r="F596" s="562"/>
      <c r="G596" s="535"/>
      <c r="H596" s="535"/>
      <c r="I596" s="535"/>
      <c r="J596" s="536"/>
      <c r="K596" s="541"/>
      <c r="L596" s="541"/>
      <c r="M596" s="541"/>
      <c r="N596" s="564"/>
      <c r="O596" s="542"/>
      <c r="P596" s="542"/>
      <c r="R596" s="535"/>
      <c r="S596" s="535"/>
      <c r="T596" s="535"/>
      <c r="U596" s="535"/>
      <c r="V596" s="535"/>
      <c r="W596" s="535"/>
      <c r="X596" s="535"/>
      <c r="Y596" s="535"/>
    </row>
    <row r="597" spans="2:25" s="540" customFormat="1">
      <c r="B597" s="533"/>
      <c r="C597" s="533"/>
      <c r="D597" s="534"/>
      <c r="E597" s="534"/>
      <c r="F597" s="562"/>
      <c r="G597" s="535"/>
      <c r="H597" s="535"/>
      <c r="I597" s="535"/>
      <c r="J597" s="536"/>
      <c r="K597" s="541"/>
      <c r="L597" s="541"/>
      <c r="M597" s="541"/>
      <c r="N597" s="564"/>
      <c r="O597" s="542"/>
      <c r="P597" s="542"/>
      <c r="R597" s="535"/>
      <c r="S597" s="535"/>
      <c r="T597" s="535"/>
      <c r="U597" s="535"/>
      <c r="V597" s="535"/>
      <c r="W597" s="535"/>
      <c r="X597" s="535"/>
      <c r="Y597" s="535"/>
    </row>
    <row r="598" spans="2:25" s="540" customFormat="1">
      <c r="B598" s="533"/>
      <c r="C598" s="533"/>
      <c r="D598" s="534"/>
      <c r="E598" s="534"/>
      <c r="F598" s="562"/>
      <c r="G598" s="535"/>
      <c r="H598" s="535"/>
      <c r="I598" s="535"/>
      <c r="J598" s="536"/>
      <c r="K598" s="541"/>
      <c r="L598" s="541"/>
      <c r="M598" s="541"/>
      <c r="N598" s="564"/>
      <c r="O598" s="542"/>
      <c r="P598" s="542"/>
      <c r="R598" s="535"/>
      <c r="S598" s="535"/>
      <c r="T598" s="535"/>
      <c r="U598" s="535"/>
      <c r="V598" s="535"/>
      <c r="W598" s="535"/>
      <c r="X598" s="535"/>
      <c r="Y598" s="535"/>
    </row>
    <row r="599" spans="2:25" s="540" customFormat="1">
      <c r="B599" s="533"/>
      <c r="C599" s="533"/>
      <c r="D599" s="534"/>
      <c r="E599" s="534"/>
      <c r="F599" s="562"/>
      <c r="G599" s="535"/>
      <c r="H599" s="535"/>
      <c r="I599" s="535"/>
      <c r="J599" s="536"/>
      <c r="K599" s="541"/>
      <c r="L599" s="541"/>
      <c r="M599" s="541"/>
      <c r="N599" s="564"/>
      <c r="O599" s="542"/>
      <c r="P599" s="542"/>
      <c r="R599" s="535"/>
      <c r="S599" s="535"/>
      <c r="T599" s="535"/>
      <c r="U599" s="535"/>
      <c r="V599" s="535"/>
      <c r="W599" s="535"/>
      <c r="X599" s="535"/>
      <c r="Y599" s="535"/>
    </row>
    <row r="600" spans="2:25" s="540" customFormat="1">
      <c r="B600" s="533"/>
      <c r="C600" s="533"/>
      <c r="D600" s="534"/>
      <c r="E600" s="534"/>
      <c r="F600" s="562"/>
      <c r="G600" s="535"/>
      <c r="H600" s="535"/>
      <c r="I600" s="535"/>
      <c r="J600" s="536"/>
      <c r="K600" s="541"/>
      <c r="L600" s="541"/>
      <c r="M600" s="541"/>
      <c r="N600" s="564"/>
      <c r="O600" s="542"/>
      <c r="P600" s="542"/>
      <c r="R600" s="535"/>
      <c r="S600" s="535"/>
      <c r="T600" s="535"/>
      <c r="U600" s="535"/>
      <c r="V600" s="535"/>
      <c r="W600" s="535"/>
      <c r="X600" s="535"/>
      <c r="Y600" s="535"/>
    </row>
  </sheetData>
  <autoFilter ref="A2:T56" xr:uid="{00000000-0009-0000-0000-000004000000}"/>
  <printOptions horizontalCentered="1"/>
  <pageMargins left="0" right="0" top="0" bottom="0" header="0" footer="0"/>
  <pageSetup paperSize="9" scale="31" orientation="landscape" useFirstPageNumber="1" r:id="rId1"/>
  <headerFooter alignWithMargins="0">
    <oddFooter>&amp;C&amp;20Page &amp;P</oddFooter>
  </headerFooter>
  <rowBreaks count="1" manualBreakCount="1">
    <brk id="15" max="15" man="1"/>
  </rowBreak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0000000}">
          <x14:formula1>
            <xm:f>'\Users\dima\Library\Containers\com.microsoft.Excel\Data\Documents\Users\freedjoe\Library\Containers\com.microsoft.Excel\Data\Documents\C:\Users\acer\Desktop\DRB\suivi projets DRB chelf\[DRB CHELEF.xlsx]liste'!#REF!</xm:f>
          </x14:formula1>
          <xm:sqref>B3:B112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tabColor rgb="FF00B050"/>
  </sheetPr>
  <dimension ref="A1:U263"/>
  <sheetViews>
    <sheetView zoomScaleNormal="100" zoomScaleSheetLayoutView="90" workbookViewId="0">
      <pane ySplit="1" topLeftCell="A2" activePane="bottomLeft" state="frozen"/>
      <selection activeCell="I13" sqref="I13"/>
      <selection pane="bottomLeft" activeCell="I13" sqref="I13"/>
    </sheetView>
  </sheetViews>
  <sheetFormatPr baseColWidth="10" defaultColWidth="9.140625" defaultRowHeight="17.25"/>
  <cols>
    <col min="1" max="1" width="9.42578125" style="184" customWidth="1"/>
    <col min="2" max="2" width="20.42578125" style="371" customWidth="1"/>
    <col min="3" max="3" width="9.140625" style="371"/>
    <col min="4" max="4" width="30" style="321" customWidth="1"/>
    <col min="5" max="6" width="16" style="321" customWidth="1"/>
    <col min="7" max="7" width="14.42578125" style="321" customWidth="1"/>
    <col min="8" max="8" width="36.85546875" style="321" customWidth="1"/>
    <col min="9" max="9" width="9.140625" style="305" customWidth="1"/>
    <col min="10" max="11" width="15.42578125" style="301" bestFit="1" customWidth="1"/>
    <col min="12" max="12" width="18" style="301" bestFit="1" customWidth="1"/>
    <col min="13" max="14" width="7.42578125" style="301" customWidth="1"/>
    <col min="15" max="15" width="15.42578125" style="301" bestFit="1" customWidth="1"/>
    <col min="16" max="17" width="7.42578125" style="301" customWidth="1"/>
    <col min="18" max="18" width="15.42578125" style="301" bestFit="1" customWidth="1"/>
    <col min="19" max="19" width="10.42578125" style="184" customWidth="1"/>
    <col min="20" max="20" width="31.42578125" style="184" customWidth="1"/>
    <col min="21" max="21" width="15.42578125" style="301" bestFit="1" customWidth="1"/>
    <col min="22" max="16384" width="9.140625" style="184"/>
  </cols>
  <sheetData>
    <row r="1" spans="1:21" s="177" customFormat="1" ht="86.25">
      <c r="A1" s="98" t="s">
        <v>251</v>
      </c>
      <c r="B1" s="98" t="s">
        <v>47</v>
      </c>
      <c r="C1" s="98" t="s">
        <v>252</v>
      </c>
      <c r="D1" s="98" t="s">
        <v>0</v>
      </c>
      <c r="E1" s="98" t="s">
        <v>253</v>
      </c>
      <c r="F1" s="98" t="s">
        <v>248</v>
      </c>
      <c r="G1" s="98" t="s">
        <v>249</v>
      </c>
      <c r="H1" s="98" t="s">
        <v>250</v>
      </c>
      <c r="I1" s="174" t="s">
        <v>531</v>
      </c>
      <c r="J1" s="175" t="s">
        <v>532</v>
      </c>
      <c r="K1" s="176" t="s">
        <v>255</v>
      </c>
      <c r="L1" s="175" t="s">
        <v>533</v>
      </c>
      <c r="M1" s="98" t="s">
        <v>257</v>
      </c>
      <c r="N1" s="98" t="s">
        <v>258</v>
      </c>
      <c r="O1" s="175" t="s">
        <v>259</v>
      </c>
      <c r="P1" s="98" t="s">
        <v>260</v>
      </c>
      <c r="Q1" s="98" t="s">
        <v>261</v>
      </c>
      <c r="R1" s="175" t="s">
        <v>534</v>
      </c>
      <c r="S1" s="176" t="s">
        <v>535</v>
      </c>
      <c r="T1" s="176" t="s">
        <v>530</v>
      </c>
      <c r="U1" s="175" t="s">
        <v>536</v>
      </c>
    </row>
    <row r="2" spans="1:21" hidden="1">
      <c r="A2" s="178" t="s">
        <v>527</v>
      </c>
      <c r="B2" s="121" t="s">
        <v>289</v>
      </c>
      <c r="C2" s="121" t="s">
        <v>319</v>
      </c>
      <c r="D2" s="306" t="s">
        <v>537</v>
      </c>
      <c r="E2" s="307"/>
      <c r="F2" s="307"/>
      <c r="G2" s="306"/>
      <c r="H2" s="306" t="s">
        <v>538</v>
      </c>
      <c r="I2" s="180">
        <v>2021</v>
      </c>
      <c r="J2" s="181">
        <v>1500000</v>
      </c>
      <c r="K2" s="181">
        <v>1700000</v>
      </c>
      <c r="L2" s="181">
        <v>1595608.8231500001</v>
      </c>
      <c r="M2" s="181"/>
      <c r="N2" s="181"/>
      <c r="O2" s="181">
        <v>411671</v>
      </c>
      <c r="P2" s="181"/>
      <c r="Q2" s="181"/>
      <c r="R2" s="181">
        <v>1069196.5272599999</v>
      </c>
      <c r="S2" s="182">
        <v>0.9</v>
      </c>
      <c r="T2" s="183" t="s">
        <v>539</v>
      </c>
      <c r="U2" s="181">
        <f>K2-R2</f>
        <v>630803.47274000011</v>
      </c>
    </row>
    <row r="3" spans="1:21" s="187" customFormat="1" hidden="1">
      <c r="A3" s="178" t="s">
        <v>527</v>
      </c>
      <c r="B3" s="121" t="s">
        <v>289</v>
      </c>
      <c r="C3" s="121" t="s">
        <v>319</v>
      </c>
      <c r="D3" s="306" t="s">
        <v>1200</v>
      </c>
      <c r="E3" s="306" t="s">
        <v>540</v>
      </c>
      <c r="F3" s="306"/>
      <c r="G3" s="306"/>
      <c r="H3" s="306" t="s">
        <v>541</v>
      </c>
      <c r="I3" s="185">
        <v>2006</v>
      </c>
      <c r="J3" s="181">
        <v>1000000</v>
      </c>
      <c r="K3" s="181">
        <v>6558000</v>
      </c>
      <c r="L3" s="181">
        <v>1172441.412</v>
      </c>
      <c r="M3" s="181"/>
      <c r="N3" s="181"/>
      <c r="O3" s="181">
        <v>2442951</v>
      </c>
      <c r="P3" s="181"/>
      <c r="Q3" s="181"/>
      <c r="R3" s="181">
        <v>388525</v>
      </c>
      <c r="S3" s="182">
        <v>0.08</v>
      </c>
      <c r="T3" s="186" t="s">
        <v>542</v>
      </c>
      <c r="U3" s="181">
        <f>K3-R3</f>
        <v>6169475</v>
      </c>
    </row>
    <row r="4" spans="1:21" hidden="1">
      <c r="A4" s="178" t="s">
        <v>527</v>
      </c>
      <c r="B4" s="121" t="s">
        <v>289</v>
      </c>
      <c r="C4" s="121" t="s">
        <v>319</v>
      </c>
      <c r="D4" s="306" t="s">
        <v>537</v>
      </c>
      <c r="E4" s="307"/>
      <c r="F4" s="307"/>
      <c r="G4" s="306"/>
      <c r="H4" s="306" t="s">
        <v>543</v>
      </c>
      <c r="I4" s="188">
        <v>2012</v>
      </c>
      <c r="J4" s="181">
        <v>380000</v>
      </c>
      <c r="K4" s="181">
        <v>380000</v>
      </c>
      <c r="L4" s="181">
        <v>379138.53502999997</v>
      </c>
      <c r="M4" s="181"/>
      <c r="N4" s="181"/>
      <c r="O4" s="181">
        <v>326352</v>
      </c>
      <c r="P4" s="181"/>
      <c r="Q4" s="181"/>
      <c r="R4" s="181">
        <v>53647.754160000004</v>
      </c>
      <c r="S4" s="182">
        <v>0.2</v>
      </c>
      <c r="T4" s="189" t="s">
        <v>544</v>
      </c>
      <c r="U4" s="181">
        <f>K4-R4</f>
        <v>326352.24583999999</v>
      </c>
    </row>
    <row r="5" spans="1:21" hidden="1">
      <c r="A5" s="178" t="s">
        <v>527</v>
      </c>
      <c r="B5" s="121" t="s">
        <v>289</v>
      </c>
      <c r="C5" s="121" t="s">
        <v>319</v>
      </c>
      <c r="D5" s="308" t="s">
        <v>545</v>
      </c>
      <c r="E5" s="308"/>
      <c r="F5" s="308"/>
      <c r="G5" s="308"/>
      <c r="H5" s="308" t="s">
        <v>545</v>
      </c>
      <c r="I5" s="188">
        <f>SUBTOTAL(3,I2:I4)</f>
        <v>0</v>
      </c>
      <c r="J5" s="191">
        <f t="shared" ref="J5:R5" si="0">SUBTOTAL(9,J2:J4)</f>
        <v>0</v>
      </c>
      <c r="K5" s="191">
        <f t="shared" si="0"/>
        <v>0</v>
      </c>
      <c r="L5" s="191">
        <f t="shared" si="0"/>
        <v>0</v>
      </c>
      <c r="M5" s="191"/>
      <c r="N5" s="191"/>
      <c r="O5" s="191">
        <f t="shared" ref="O5" si="1">SUBTOTAL(9,O2:O4)</f>
        <v>0</v>
      </c>
      <c r="P5" s="191"/>
      <c r="Q5" s="191"/>
      <c r="R5" s="191">
        <f t="shared" si="0"/>
        <v>0</v>
      </c>
      <c r="S5" s="188"/>
      <c r="T5" s="188">
        <f>SUBTOTAL(3,T2:T4)</f>
        <v>0</v>
      </c>
      <c r="U5" s="191">
        <f>SUBTOTAL(9,U2:U4)</f>
        <v>0</v>
      </c>
    </row>
    <row r="6" spans="1:21" s="187" customFormat="1" hidden="1">
      <c r="A6" s="178" t="s">
        <v>527</v>
      </c>
      <c r="B6" s="121" t="s">
        <v>289</v>
      </c>
      <c r="C6" s="121" t="s">
        <v>319</v>
      </c>
      <c r="D6" s="306" t="s">
        <v>546</v>
      </c>
      <c r="E6" s="306" t="s">
        <v>547</v>
      </c>
      <c r="F6" s="306" t="s">
        <v>548</v>
      </c>
      <c r="G6" s="306"/>
      <c r="H6" s="306" t="s">
        <v>549</v>
      </c>
      <c r="I6" s="192">
        <v>2002</v>
      </c>
      <c r="J6" s="181">
        <v>160000</v>
      </c>
      <c r="K6" s="181">
        <v>1296000</v>
      </c>
      <c r="L6" s="181">
        <v>1213944.3656300001</v>
      </c>
      <c r="M6" s="181"/>
      <c r="N6" s="181"/>
      <c r="O6" s="181">
        <v>102071</v>
      </c>
      <c r="P6" s="181"/>
      <c r="Q6" s="181"/>
      <c r="R6" s="181">
        <v>1190478.7422</v>
      </c>
      <c r="S6" s="182">
        <v>0.98</v>
      </c>
      <c r="T6" s="193" t="s">
        <v>550</v>
      </c>
      <c r="U6" s="181">
        <f>K6-R6</f>
        <v>105521.25780000002</v>
      </c>
    </row>
    <row r="7" spans="1:21" hidden="1">
      <c r="A7" s="178" t="s">
        <v>527</v>
      </c>
      <c r="B7" s="121" t="s">
        <v>289</v>
      </c>
      <c r="C7" s="121" t="s">
        <v>319</v>
      </c>
      <c r="D7" s="306" t="s">
        <v>546</v>
      </c>
      <c r="E7" s="306"/>
      <c r="F7" s="306"/>
      <c r="G7" s="306"/>
      <c r="H7" s="306" t="s">
        <v>551</v>
      </c>
      <c r="I7" s="194">
        <v>2006</v>
      </c>
      <c r="J7" s="181">
        <v>500000</v>
      </c>
      <c r="K7" s="181">
        <v>2323500</v>
      </c>
      <c r="L7" s="181">
        <v>1843758.9983299999</v>
      </c>
      <c r="M7" s="181"/>
      <c r="N7" s="181"/>
      <c r="O7" s="181">
        <v>309377</v>
      </c>
      <c r="P7" s="181"/>
      <c r="Q7" s="181"/>
      <c r="R7" s="181">
        <v>1843191.2396300002</v>
      </c>
      <c r="S7" s="182">
        <v>1</v>
      </c>
      <c r="T7" s="193" t="s">
        <v>552</v>
      </c>
      <c r="U7" s="181">
        <f>K7-R7</f>
        <v>480308.7603699998</v>
      </c>
    </row>
    <row r="8" spans="1:21" s="187" customFormat="1" hidden="1">
      <c r="A8" s="178" t="s">
        <v>527</v>
      </c>
      <c r="B8" s="121" t="s">
        <v>289</v>
      </c>
      <c r="C8" s="121" t="s">
        <v>319</v>
      </c>
      <c r="D8" s="306" t="s">
        <v>546</v>
      </c>
      <c r="E8" s="306"/>
      <c r="F8" s="306"/>
      <c r="G8" s="306"/>
      <c r="H8" s="306" t="s">
        <v>553</v>
      </c>
      <c r="I8" s="188">
        <v>2007</v>
      </c>
      <c r="J8" s="181">
        <v>500000</v>
      </c>
      <c r="K8" s="181">
        <v>2333500</v>
      </c>
      <c r="L8" s="181">
        <v>1913768.5094100002</v>
      </c>
      <c r="M8" s="181"/>
      <c r="N8" s="181"/>
      <c r="O8" s="181">
        <v>68000</v>
      </c>
      <c r="P8" s="181"/>
      <c r="Q8" s="181"/>
      <c r="R8" s="181">
        <v>1909369.31461</v>
      </c>
      <c r="S8" s="182">
        <v>1</v>
      </c>
      <c r="T8" s="193" t="s">
        <v>554</v>
      </c>
      <c r="U8" s="181">
        <f>K8-R8</f>
        <v>424130.68539</v>
      </c>
    </row>
    <row r="9" spans="1:21" hidden="1">
      <c r="A9" s="178" t="s">
        <v>527</v>
      </c>
      <c r="B9" s="121" t="s">
        <v>289</v>
      </c>
      <c r="C9" s="121" t="s">
        <v>319</v>
      </c>
      <c r="D9" s="308" t="s">
        <v>555</v>
      </c>
      <c r="E9" s="308"/>
      <c r="F9" s="308"/>
      <c r="G9" s="308"/>
      <c r="H9" s="308" t="s">
        <v>555</v>
      </c>
      <c r="I9" s="188"/>
      <c r="J9" s="191"/>
      <c r="K9" s="191"/>
      <c r="L9" s="191"/>
      <c r="M9" s="191"/>
      <c r="N9" s="191"/>
      <c r="O9" s="191"/>
      <c r="P9" s="191"/>
      <c r="Q9" s="191"/>
      <c r="R9" s="191"/>
      <c r="S9" s="190"/>
      <c r="T9" s="190"/>
      <c r="U9" s="191"/>
    </row>
    <row r="10" spans="1:21" hidden="1">
      <c r="A10" s="178" t="s">
        <v>527</v>
      </c>
      <c r="B10" s="121" t="s">
        <v>289</v>
      </c>
      <c r="C10" s="121" t="s">
        <v>319</v>
      </c>
      <c r="D10" s="306" t="s">
        <v>555</v>
      </c>
      <c r="E10" s="306"/>
      <c r="F10" s="306"/>
      <c r="G10" s="306"/>
      <c r="H10" s="306" t="s">
        <v>556</v>
      </c>
      <c r="I10" s="195">
        <v>2012</v>
      </c>
      <c r="J10" s="181">
        <v>1155000</v>
      </c>
      <c r="K10" s="181">
        <v>1155000</v>
      </c>
      <c r="L10" s="181">
        <v>139.28148000000002</v>
      </c>
      <c r="M10" s="181"/>
      <c r="N10" s="181"/>
      <c r="O10" s="181">
        <v>764578</v>
      </c>
      <c r="P10" s="181"/>
      <c r="Q10" s="181"/>
      <c r="R10" s="181">
        <v>139.28148000000002</v>
      </c>
      <c r="S10" s="182">
        <v>0</v>
      </c>
      <c r="T10" s="189" t="s">
        <v>557</v>
      </c>
      <c r="U10" s="181">
        <f>K10-R10</f>
        <v>1154860.7185200001</v>
      </c>
    </row>
    <row r="11" spans="1:21" s="187" customFormat="1" hidden="1">
      <c r="A11" s="178" t="s">
        <v>527</v>
      </c>
      <c r="B11" s="121" t="s">
        <v>289</v>
      </c>
      <c r="C11" s="121" t="s">
        <v>319</v>
      </c>
      <c r="D11" s="306" t="s">
        <v>555</v>
      </c>
      <c r="E11" s="306"/>
      <c r="F11" s="306"/>
      <c r="G11" s="306"/>
      <c r="H11" s="306" t="s">
        <v>558</v>
      </c>
      <c r="I11" s="196">
        <v>2011</v>
      </c>
      <c r="J11" s="181">
        <v>2310000</v>
      </c>
      <c r="K11" s="181">
        <v>6818355</v>
      </c>
      <c r="L11" s="181">
        <v>6055151.7649799995</v>
      </c>
      <c r="M11" s="181"/>
      <c r="N11" s="181"/>
      <c r="O11" s="181">
        <v>1462701</v>
      </c>
      <c r="P11" s="181"/>
      <c r="Q11" s="181"/>
      <c r="R11" s="181">
        <v>5351323.0448500002</v>
      </c>
      <c r="S11" s="182">
        <v>0.7</v>
      </c>
      <c r="T11" s="197" t="s">
        <v>20</v>
      </c>
      <c r="U11" s="181">
        <f>K11-R11</f>
        <v>1467031.9551499998</v>
      </c>
    </row>
    <row r="12" spans="1:21" s="187" customFormat="1" hidden="1">
      <c r="A12" s="178" t="s">
        <v>527</v>
      </c>
      <c r="B12" s="121" t="s">
        <v>289</v>
      </c>
      <c r="C12" s="121" t="s">
        <v>319</v>
      </c>
      <c r="D12" s="306" t="s">
        <v>555</v>
      </c>
      <c r="E12" s="306"/>
      <c r="F12" s="306"/>
      <c r="G12" s="306"/>
      <c r="H12" s="306" t="s">
        <v>559</v>
      </c>
      <c r="I12" s="195">
        <v>2012</v>
      </c>
      <c r="J12" s="181">
        <v>711000</v>
      </c>
      <c r="K12" s="181">
        <v>2051821</v>
      </c>
      <c r="L12" s="181">
        <v>1824430.2120899998</v>
      </c>
      <c r="M12" s="181"/>
      <c r="N12" s="181"/>
      <c r="O12" s="181">
        <v>240413</v>
      </c>
      <c r="P12" s="181"/>
      <c r="Q12" s="181"/>
      <c r="R12" s="181">
        <v>1810721.88576</v>
      </c>
      <c r="S12" s="182">
        <v>0.97</v>
      </c>
      <c r="T12" s="179" t="s">
        <v>560</v>
      </c>
      <c r="U12" s="181">
        <f>K12-R12</f>
        <v>241099.11424000002</v>
      </c>
    </row>
    <row r="13" spans="1:21" hidden="1">
      <c r="A13" s="178" t="s">
        <v>527</v>
      </c>
      <c r="B13" s="121" t="s">
        <v>289</v>
      </c>
      <c r="C13" s="121" t="s">
        <v>319</v>
      </c>
      <c r="D13" s="306" t="s">
        <v>555</v>
      </c>
      <c r="E13" s="306"/>
      <c r="F13" s="306"/>
      <c r="G13" s="306"/>
      <c r="H13" s="306" t="s">
        <v>561</v>
      </c>
      <c r="I13" s="196">
        <v>2011</v>
      </c>
      <c r="J13" s="181">
        <v>1422000</v>
      </c>
      <c r="K13" s="181">
        <v>3409000</v>
      </c>
      <c r="L13" s="181">
        <v>944.40995999999996</v>
      </c>
      <c r="M13" s="181"/>
      <c r="N13" s="181"/>
      <c r="O13" s="181">
        <v>764000</v>
      </c>
      <c r="P13" s="181"/>
      <c r="Q13" s="181"/>
      <c r="R13" s="181">
        <v>944.40995999999996</v>
      </c>
      <c r="S13" s="182">
        <v>0</v>
      </c>
      <c r="T13" s="189" t="s">
        <v>557</v>
      </c>
      <c r="U13" s="181">
        <f>K13-R13</f>
        <v>3408055.5900400002</v>
      </c>
    </row>
    <row r="14" spans="1:21" hidden="1">
      <c r="A14" s="178" t="s">
        <v>527</v>
      </c>
      <c r="B14" s="121" t="s">
        <v>289</v>
      </c>
      <c r="C14" s="121" t="s">
        <v>319</v>
      </c>
      <c r="D14" s="308" t="s">
        <v>562</v>
      </c>
      <c r="E14" s="308"/>
      <c r="F14" s="308"/>
      <c r="G14" s="308"/>
      <c r="H14" s="308" t="s">
        <v>562</v>
      </c>
      <c r="I14" s="188">
        <f>SUBTOTAL(3,I12:I13,I10:I11)</f>
        <v>0</v>
      </c>
      <c r="J14" s="191">
        <f t="shared" ref="J14:R14" si="2">SUBTOTAL(9,J12:J13,J10:J11)</f>
        <v>0</v>
      </c>
      <c r="K14" s="191">
        <f t="shared" si="2"/>
        <v>0</v>
      </c>
      <c r="L14" s="191">
        <f t="shared" si="2"/>
        <v>0</v>
      </c>
      <c r="M14" s="191"/>
      <c r="N14" s="191"/>
      <c r="O14" s="191">
        <f t="shared" ref="O14" si="3">SUBTOTAL(9,O12:O13,O10:O11)</f>
        <v>0</v>
      </c>
      <c r="P14" s="191"/>
      <c r="Q14" s="191"/>
      <c r="R14" s="191">
        <f t="shared" si="2"/>
        <v>0</v>
      </c>
      <c r="S14" s="190"/>
      <c r="T14" s="190">
        <f>SUBTOTAL(3,T12:T13,T10:T11)</f>
        <v>0</v>
      </c>
      <c r="U14" s="191">
        <f>SUBTOTAL(9,U12:U13,U10:U11)</f>
        <v>0</v>
      </c>
    </row>
    <row r="15" spans="1:21" s="187" customFormat="1" hidden="1">
      <c r="A15" s="178" t="s">
        <v>527</v>
      </c>
      <c r="B15" s="121" t="s">
        <v>289</v>
      </c>
      <c r="C15" s="121" t="s">
        <v>319</v>
      </c>
      <c r="D15" s="306" t="s">
        <v>563</v>
      </c>
      <c r="E15" s="306"/>
      <c r="F15" s="306"/>
      <c r="G15" s="306"/>
      <c r="H15" s="306" t="s">
        <v>564</v>
      </c>
      <c r="I15" s="198">
        <v>2010</v>
      </c>
      <c r="J15" s="181">
        <v>300000</v>
      </c>
      <c r="K15" s="181">
        <v>1284000</v>
      </c>
      <c r="L15" s="181">
        <v>996882.25138999999</v>
      </c>
      <c r="M15" s="181"/>
      <c r="N15" s="181"/>
      <c r="O15" s="181">
        <v>165551</v>
      </c>
      <c r="P15" s="181"/>
      <c r="Q15" s="181"/>
      <c r="R15" s="181">
        <v>996865.81183000002</v>
      </c>
      <c r="S15" s="182">
        <v>0.98</v>
      </c>
      <c r="T15" s="179" t="s">
        <v>565</v>
      </c>
      <c r="U15" s="181">
        <f t="shared" ref="U15:U35" si="4">K15-R15</f>
        <v>287134.18816999998</v>
      </c>
    </row>
    <row r="16" spans="1:21" s="187" customFormat="1" hidden="1">
      <c r="A16" s="178" t="s">
        <v>527</v>
      </c>
      <c r="B16" s="121" t="s">
        <v>289</v>
      </c>
      <c r="C16" s="121" t="s">
        <v>319</v>
      </c>
      <c r="D16" s="306" t="s">
        <v>563</v>
      </c>
      <c r="E16" s="306"/>
      <c r="F16" s="306"/>
      <c r="G16" s="306"/>
      <c r="H16" s="306" t="s">
        <v>566</v>
      </c>
      <c r="I16" s="194">
        <v>2006</v>
      </c>
      <c r="J16" s="181">
        <v>250000</v>
      </c>
      <c r="K16" s="181">
        <v>1029000</v>
      </c>
      <c r="L16" s="181">
        <v>959593.90622</v>
      </c>
      <c r="M16" s="181"/>
      <c r="N16" s="181"/>
      <c r="O16" s="181">
        <v>225439</v>
      </c>
      <c r="P16" s="181"/>
      <c r="Q16" s="181"/>
      <c r="R16" s="181">
        <v>789288.48423000006</v>
      </c>
      <c r="S16" s="182">
        <v>0.88</v>
      </c>
      <c r="T16" s="186" t="s">
        <v>20</v>
      </c>
      <c r="U16" s="181">
        <f t="shared" si="4"/>
        <v>239711.51576999994</v>
      </c>
    </row>
    <row r="17" spans="1:21" hidden="1">
      <c r="A17" s="178" t="s">
        <v>527</v>
      </c>
      <c r="B17" s="121" t="s">
        <v>289</v>
      </c>
      <c r="C17" s="121" t="s">
        <v>319</v>
      </c>
      <c r="D17" s="306" t="s">
        <v>563</v>
      </c>
      <c r="E17" s="306"/>
      <c r="F17" s="306"/>
      <c r="G17" s="306"/>
      <c r="H17" s="306" t="s">
        <v>567</v>
      </c>
      <c r="I17" s="198">
        <v>2010</v>
      </c>
      <c r="J17" s="181">
        <v>800000</v>
      </c>
      <c r="K17" s="181">
        <v>1945360</v>
      </c>
      <c r="L17" s="181">
        <v>1707147.2703800001</v>
      </c>
      <c r="M17" s="181"/>
      <c r="N17" s="181"/>
      <c r="O17" s="181">
        <v>129091</v>
      </c>
      <c r="P17" s="181"/>
      <c r="Q17" s="181"/>
      <c r="R17" s="181">
        <v>1717555.4268800002</v>
      </c>
      <c r="S17" s="182">
        <v>0.98</v>
      </c>
      <c r="T17" s="179" t="s">
        <v>568</v>
      </c>
      <c r="U17" s="181">
        <f t="shared" si="4"/>
        <v>227804.57311999984</v>
      </c>
    </row>
    <row r="18" spans="1:21" hidden="1">
      <c r="A18" s="178" t="s">
        <v>527</v>
      </c>
      <c r="B18" s="121" t="s">
        <v>289</v>
      </c>
      <c r="C18" s="121" t="s">
        <v>319</v>
      </c>
      <c r="D18" s="306" t="s">
        <v>569</v>
      </c>
      <c r="E18" s="306"/>
      <c r="F18" s="306"/>
      <c r="G18" s="306"/>
      <c r="H18" s="306" t="s">
        <v>570</v>
      </c>
      <c r="I18" s="199">
        <v>2015</v>
      </c>
      <c r="J18" s="181">
        <v>1800000</v>
      </c>
      <c r="K18" s="181">
        <v>1800000</v>
      </c>
      <c r="L18" s="181">
        <v>0</v>
      </c>
      <c r="M18" s="181"/>
      <c r="N18" s="181"/>
      <c r="O18" s="181">
        <v>1092247</v>
      </c>
      <c r="P18" s="181"/>
      <c r="Q18" s="181"/>
      <c r="R18" s="181">
        <v>0</v>
      </c>
      <c r="S18" s="182">
        <v>0</v>
      </c>
      <c r="T18" s="189" t="s">
        <v>557</v>
      </c>
      <c r="U18" s="181">
        <f t="shared" si="4"/>
        <v>1800000</v>
      </c>
    </row>
    <row r="19" spans="1:21" hidden="1">
      <c r="A19" s="178" t="s">
        <v>527</v>
      </c>
      <c r="B19" s="121" t="s">
        <v>289</v>
      </c>
      <c r="C19" s="121" t="s">
        <v>319</v>
      </c>
      <c r="D19" s="306" t="s">
        <v>569</v>
      </c>
      <c r="E19" s="306"/>
      <c r="F19" s="306"/>
      <c r="G19" s="306"/>
      <c r="H19" s="306" t="s">
        <v>571</v>
      </c>
      <c r="I19" s="195">
        <v>2018</v>
      </c>
      <c r="J19" s="181">
        <v>3000000</v>
      </c>
      <c r="K19" s="181">
        <v>3000000</v>
      </c>
      <c r="L19" s="181">
        <v>1745931.3465499999</v>
      </c>
      <c r="M19" s="181"/>
      <c r="N19" s="181"/>
      <c r="O19" s="181">
        <v>1552902</v>
      </c>
      <c r="P19" s="181"/>
      <c r="Q19" s="181"/>
      <c r="R19" s="181">
        <v>1447097.70242</v>
      </c>
      <c r="S19" s="182">
        <v>0.95</v>
      </c>
      <c r="T19" s="179" t="s">
        <v>20</v>
      </c>
      <c r="U19" s="181">
        <f t="shared" si="4"/>
        <v>1552902.29758</v>
      </c>
    </row>
    <row r="20" spans="1:21" hidden="1">
      <c r="A20" s="178" t="s">
        <v>527</v>
      </c>
      <c r="B20" s="121" t="s">
        <v>289</v>
      </c>
      <c r="C20" s="121" t="s">
        <v>319</v>
      </c>
      <c r="D20" s="306" t="s">
        <v>569</v>
      </c>
      <c r="E20" s="306"/>
      <c r="F20" s="306"/>
      <c r="G20" s="306"/>
      <c r="H20" s="306" t="s">
        <v>572</v>
      </c>
      <c r="I20" s="195">
        <v>2018</v>
      </c>
      <c r="J20" s="181">
        <v>4000000</v>
      </c>
      <c r="K20" s="181">
        <v>4000000</v>
      </c>
      <c r="L20" s="181">
        <v>1026443.6347899999</v>
      </c>
      <c r="M20" s="181"/>
      <c r="N20" s="181"/>
      <c r="O20" s="181">
        <v>3231538</v>
      </c>
      <c r="P20" s="181"/>
      <c r="Q20" s="181"/>
      <c r="R20" s="181">
        <v>768461.64741000009</v>
      </c>
      <c r="S20" s="182">
        <v>0.95</v>
      </c>
      <c r="T20" s="179" t="s">
        <v>20</v>
      </c>
      <c r="U20" s="181">
        <f t="shared" si="4"/>
        <v>3231538.3525899998</v>
      </c>
    </row>
    <row r="21" spans="1:21" hidden="1">
      <c r="A21" s="178" t="s">
        <v>527</v>
      </c>
      <c r="B21" s="121" t="s">
        <v>289</v>
      </c>
      <c r="C21" s="121" t="s">
        <v>319</v>
      </c>
      <c r="D21" s="306" t="s">
        <v>573</v>
      </c>
      <c r="E21" s="306"/>
      <c r="F21" s="306"/>
      <c r="G21" s="306"/>
      <c r="H21" s="306" t="s">
        <v>574</v>
      </c>
      <c r="I21" s="200">
        <v>2014</v>
      </c>
      <c r="J21" s="181">
        <v>1210000</v>
      </c>
      <c r="K21" s="181">
        <v>1161162</v>
      </c>
      <c r="L21" s="181">
        <v>1063288.1438800001</v>
      </c>
      <c r="M21" s="181"/>
      <c r="N21" s="181"/>
      <c r="O21" s="181">
        <v>230342</v>
      </c>
      <c r="P21" s="181"/>
      <c r="Q21" s="181"/>
      <c r="R21" s="181">
        <v>930820.38634000008</v>
      </c>
      <c r="S21" s="182">
        <v>0.89</v>
      </c>
      <c r="T21" s="201" t="s">
        <v>436</v>
      </c>
      <c r="U21" s="181">
        <f t="shared" si="4"/>
        <v>230341.61365999992</v>
      </c>
    </row>
    <row r="22" spans="1:21" hidden="1">
      <c r="A22" s="178" t="s">
        <v>527</v>
      </c>
      <c r="B22" s="121" t="s">
        <v>289</v>
      </c>
      <c r="C22" s="121" t="s">
        <v>319</v>
      </c>
      <c r="D22" s="306" t="s">
        <v>573</v>
      </c>
      <c r="E22" s="306"/>
      <c r="F22" s="306"/>
      <c r="G22" s="306"/>
      <c r="H22" s="306" t="s">
        <v>575</v>
      </c>
      <c r="I22" s="200">
        <v>2013</v>
      </c>
      <c r="J22" s="181">
        <v>1210000</v>
      </c>
      <c r="K22" s="181">
        <v>1210000</v>
      </c>
      <c r="L22" s="181">
        <v>1173955.87185</v>
      </c>
      <c r="M22" s="181"/>
      <c r="N22" s="181"/>
      <c r="O22" s="181">
        <v>326916</v>
      </c>
      <c r="P22" s="181"/>
      <c r="Q22" s="181"/>
      <c r="R22" s="181">
        <v>883084.08652999997</v>
      </c>
      <c r="S22" s="182">
        <v>0.9</v>
      </c>
      <c r="T22" s="201" t="s">
        <v>436</v>
      </c>
      <c r="U22" s="181">
        <f t="shared" si="4"/>
        <v>326915.91347000003</v>
      </c>
    </row>
    <row r="23" spans="1:21" hidden="1">
      <c r="A23" s="178" t="s">
        <v>527</v>
      </c>
      <c r="B23" s="121" t="s">
        <v>289</v>
      </c>
      <c r="C23" s="121" t="s">
        <v>319</v>
      </c>
      <c r="D23" s="306" t="s">
        <v>573</v>
      </c>
      <c r="E23" s="306"/>
      <c r="F23" s="306"/>
      <c r="G23" s="306"/>
      <c r="H23" s="306" t="s">
        <v>576</v>
      </c>
      <c r="I23" s="200">
        <v>2012</v>
      </c>
      <c r="J23" s="181">
        <v>1210000</v>
      </c>
      <c r="K23" s="181">
        <v>1075148</v>
      </c>
      <c r="L23" s="181">
        <v>946653.00538999995</v>
      </c>
      <c r="M23" s="181"/>
      <c r="N23" s="181"/>
      <c r="O23" s="181">
        <v>245116</v>
      </c>
      <c r="P23" s="181"/>
      <c r="Q23" s="181"/>
      <c r="R23" s="181">
        <v>830032.32250000001</v>
      </c>
      <c r="S23" s="182">
        <v>0.88</v>
      </c>
      <c r="T23" s="201" t="s">
        <v>436</v>
      </c>
      <c r="U23" s="181">
        <f t="shared" si="4"/>
        <v>245115.67749999999</v>
      </c>
    </row>
    <row r="24" spans="1:21" hidden="1">
      <c r="A24" s="178" t="s">
        <v>527</v>
      </c>
      <c r="B24" s="121" t="s">
        <v>289</v>
      </c>
      <c r="C24" s="121" t="s">
        <v>319</v>
      </c>
      <c r="D24" s="306" t="s">
        <v>577</v>
      </c>
      <c r="E24" s="306"/>
      <c r="F24" s="306"/>
      <c r="G24" s="306"/>
      <c r="H24" s="306" t="s">
        <v>578</v>
      </c>
      <c r="I24" s="200">
        <v>2009</v>
      </c>
      <c r="J24" s="181">
        <v>2250000</v>
      </c>
      <c r="K24" s="181">
        <v>2799122</v>
      </c>
      <c r="L24" s="181">
        <v>2720979.5278400001</v>
      </c>
      <c r="M24" s="181"/>
      <c r="N24" s="181"/>
      <c r="O24" s="181">
        <v>138592</v>
      </c>
      <c r="P24" s="181"/>
      <c r="Q24" s="181"/>
      <c r="R24" s="181">
        <v>2660229.6950400001</v>
      </c>
      <c r="S24" s="182">
        <v>0.75</v>
      </c>
      <c r="T24" s="201" t="s">
        <v>579</v>
      </c>
      <c r="U24" s="181">
        <f t="shared" si="4"/>
        <v>138892.30495999986</v>
      </c>
    </row>
    <row r="25" spans="1:21" hidden="1">
      <c r="A25" s="178" t="s">
        <v>527</v>
      </c>
      <c r="B25" s="121" t="s">
        <v>289</v>
      </c>
      <c r="C25" s="121" t="s">
        <v>319</v>
      </c>
      <c r="D25" s="306" t="s">
        <v>577</v>
      </c>
      <c r="E25" s="306"/>
      <c r="F25" s="306"/>
      <c r="G25" s="306"/>
      <c r="H25" s="306" t="s">
        <v>580</v>
      </c>
      <c r="I25" s="200">
        <v>2018</v>
      </c>
      <c r="J25" s="181">
        <v>2500000</v>
      </c>
      <c r="K25" s="181">
        <v>1370000</v>
      </c>
      <c r="L25" s="181">
        <v>1304918.0270100001</v>
      </c>
      <c r="M25" s="181"/>
      <c r="N25" s="181"/>
      <c r="O25" s="181">
        <v>598023</v>
      </c>
      <c r="P25" s="181"/>
      <c r="Q25" s="181"/>
      <c r="R25" s="181">
        <v>771976.81697000004</v>
      </c>
      <c r="S25" s="182">
        <v>0.75</v>
      </c>
      <c r="T25" s="179" t="s">
        <v>20</v>
      </c>
      <c r="U25" s="181">
        <f t="shared" si="4"/>
        <v>598023.18302999996</v>
      </c>
    </row>
    <row r="26" spans="1:21" hidden="1">
      <c r="A26" s="178" t="s">
        <v>527</v>
      </c>
      <c r="B26" s="121" t="s">
        <v>289</v>
      </c>
      <c r="C26" s="121" t="s">
        <v>319</v>
      </c>
      <c r="D26" s="306" t="s">
        <v>577</v>
      </c>
      <c r="E26" s="306"/>
      <c r="F26" s="306"/>
      <c r="G26" s="306"/>
      <c r="H26" s="306" t="s">
        <v>581</v>
      </c>
      <c r="I26" s="188">
        <v>2022</v>
      </c>
      <c r="J26" s="181">
        <v>1600000</v>
      </c>
      <c r="K26" s="181">
        <v>1600000</v>
      </c>
      <c r="L26" s="181">
        <v>1197586.37396</v>
      </c>
      <c r="M26" s="181"/>
      <c r="N26" s="181"/>
      <c r="O26" s="181">
        <v>1397589</v>
      </c>
      <c r="P26" s="181"/>
      <c r="Q26" s="181"/>
      <c r="R26" s="181">
        <v>46828.811179999997</v>
      </c>
      <c r="S26" s="182">
        <v>0.15</v>
      </c>
      <c r="T26" s="179" t="s">
        <v>20</v>
      </c>
      <c r="U26" s="181">
        <f t="shared" si="4"/>
        <v>1553171.18882</v>
      </c>
    </row>
    <row r="27" spans="1:21" s="187" customFormat="1" hidden="1">
      <c r="A27" s="178" t="s">
        <v>527</v>
      </c>
      <c r="B27" s="121" t="s">
        <v>289</v>
      </c>
      <c r="C27" s="121" t="s">
        <v>319</v>
      </c>
      <c r="D27" s="306" t="s">
        <v>577</v>
      </c>
      <c r="E27" s="306"/>
      <c r="F27" s="306"/>
      <c r="G27" s="306"/>
      <c r="H27" s="306" t="s">
        <v>582</v>
      </c>
      <c r="I27" s="188">
        <v>2022</v>
      </c>
      <c r="J27" s="181">
        <v>2000000</v>
      </c>
      <c r="K27" s="181">
        <v>2000000</v>
      </c>
      <c r="L27" s="181">
        <v>1754714.00987</v>
      </c>
      <c r="M27" s="181"/>
      <c r="N27" s="181"/>
      <c r="O27" s="181">
        <v>1566367</v>
      </c>
      <c r="P27" s="181"/>
      <c r="Q27" s="181"/>
      <c r="R27" s="181">
        <v>340640.52132</v>
      </c>
      <c r="S27" s="182">
        <v>0.3</v>
      </c>
      <c r="T27" s="179" t="s">
        <v>20</v>
      </c>
      <c r="U27" s="181">
        <f t="shared" si="4"/>
        <v>1659359.4786799999</v>
      </c>
    </row>
    <row r="28" spans="1:21" hidden="1">
      <c r="A28" s="178" t="s">
        <v>527</v>
      </c>
      <c r="B28" s="121" t="s">
        <v>289</v>
      </c>
      <c r="C28" s="121" t="s">
        <v>319</v>
      </c>
      <c r="D28" s="306" t="s">
        <v>583</v>
      </c>
      <c r="E28" s="306"/>
      <c r="F28" s="306"/>
      <c r="G28" s="306"/>
      <c r="H28" s="306" t="s">
        <v>584</v>
      </c>
      <c r="I28" s="200">
        <v>2012</v>
      </c>
      <c r="J28" s="181">
        <v>600000</v>
      </c>
      <c r="K28" s="181">
        <v>1188162</v>
      </c>
      <c r="L28" s="181">
        <v>31091.867489999997</v>
      </c>
      <c r="M28" s="181"/>
      <c r="N28" s="181"/>
      <c r="O28" s="181">
        <v>895762</v>
      </c>
      <c r="P28" s="181"/>
      <c r="Q28" s="181"/>
      <c r="R28" s="181">
        <v>4237.6137900000003</v>
      </c>
      <c r="S28" s="182">
        <v>0</v>
      </c>
      <c r="T28" s="202" t="s">
        <v>585</v>
      </c>
      <c r="U28" s="181">
        <f t="shared" si="4"/>
        <v>1183924.3862099999</v>
      </c>
    </row>
    <row r="29" spans="1:21" hidden="1">
      <c r="A29" s="178" t="s">
        <v>527</v>
      </c>
      <c r="B29" s="121" t="s">
        <v>289</v>
      </c>
      <c r="C29" s="121" t="s">
        <v>319</v>
      </c>
      <c r="D29" s="306" t="s">
        <v>583</v>
      </c>
      <c r="E29" s="306"/>
      <c r="F29" s="306"/>
      <c r="G29" s="306"/>
      <c r="H29" s="306" t="s">
        <v>586</v>
      </c>
      <c r="I29" s="198">
        <v>2013</v>
      </c>
      <c r="J29" s="181">
        <v>500000</v>
      </c>
      <c r="K29" s="181">
        <v>2906000</v>
      </c>
      <c r="L29" s="181">
        <v>2706416.0718299998</v>
      </c>
      <c r="M29" s="181"/>
      <c r="N29" s="181"/>
      <c r="O29" s="181">
        <v>2168173</v>
      </c>
      <c r="P29" s="181"/>
      <c r="Q29" s="181"/>
      <c r="R29" s="181">
        <v>737492.51922999998</v>
      </c>
      <c r="S29" s="182">
        <v>0.65</v>
      </c>
      <c r="T29" s="189" t="s">
        <v>20</v>
      </c>
      <c r="U29" s="181">
        <f t="shared" si="4"/>
        <v>2168507.4807700003</v>
      </c>
    </row>
    <row r="30" spans="1:21" hidden="1">
      <c r="A30" s="178" t="s">
        <v>527</v>
      </c>
      <c r="B30" s="121" t="s">
        <v>289</v>
      </c>
      <c r="C30" s="121" t="s">
        <v>319</v>
      </c>
      <c r="D30" s="306" t="s">
        <v>583</v>
      </c>
      <c r="E30" s="306"/>
      <c r="F30" s="306"/>
      <c r="G30" s="306"/>
      <c r="H30" s="306" t="s">
        <v>587</v>
      </c>
      <c r="I30" s="203">
        <v>2018</v>
      </c>
      <c r="J30" s="181">
        <v>5000000</v>
      </c>
      <c r="K30" s="181">
        <v>25000000</v>
      </c>
      <c r="L30" s="181">
        <v>23977964.659110002</v>
      </c>
      <c r="M30" s="181"/>
      <c r="N30" s="181"/>
      <c r="O30" s="181">
        <v>9130237</v>
      </c>
      <c r="P30" s="181"/>
      <c r="Q30" s="181"/>
      <c r="R30" s="181">
        <v>3893705.9654099997</v>
      </c>
      <c r="S30" s="182">
        <v>0.15</v>
      </c>
      <c r="T30" s="189" t="s">
        <v>588</v>
      </c>
      <c r="U30" s="181">
        <f t="shared" si="4"/>
        <v>21106294.034589998</v>
      </c>
    </row>
    <row r="31" spans="1:21" hidden="1">
      <c r="A31" s="178" t="s">
        <v>527</v>
      </c>
      <c r="B31" s="121" t="s">
        <v>289</v>
      </c>
      <c r="C31" s="121" t="s">
        <v>319</v>
      </c>
      <c r="D31" s="306" t="s">
        <v>589</v>
      </c>
      <c r="E31" s="306"/>
      <c r="F31" s="306"/>
      <c r="G31" s="306"/>
      <c r="H31" s="306" t="s">
        <v>590</v>
      </c>
      <c r="I31" s="180">
        <v>2022</v>
      </c>
      <c r="J31" s="181">
        <v>1400000</v>
      </c>
      <c r="K31" s="181">
        <v>1400000</v>
      </c>
      <c r="L31" s="181">
        <v>1383159.6507000001</v>
      </c>
      <c r="M31" s="181"/>
      <c r="N31" s="181"/>
      <c r="O31" s="181">
        <v>338079</v>
      </c>
      <c r="P31" s="181"/>
      <c r="Q31" s="181"/>
      <c r="R31" s="181">
        <v>1061921.2086199999</v>
      </c>
      <c r="S31" s="182">
        <v>1</v>
      </c>
      <c r="T31" s="183" t="s">
        <v>591</v>
      </c>
      <c r="U31" s="181">
        <f t="shared" si="4"/>
        <v>338078.79138000007</v>
      </c>
    </row>
    <row r="32" spans="1:21" hidden="1">
      <c r="A32" s="178" t="s">
        <v>527</v>
      </c>
      <c r="B32" s="309" t="s">
        <v>313</v>
      </c>
      <c r="C32" s="309" t="s">
        <v>319</v>
      </c>
      <c r="D32" s="310" t="s">
        <v>592</v>
      </c>
      <c r="E32" s="310" t="s">
        <v>593</v>
      </c>
      <c r="F32" s="310" t="s">
        <v>594</v>
      </c>
      <c r="G32" s="311"/>
      <c r="H32" s="311" t="s">
        <v>595</v>
      </c>
      <c r="I32" s="205"/>
      <c r="J32" s="206">
        <v>3307000</v>
      </c>
      <c r="K32" s="206">
        <v>3307000</v>
      </c>
      <c r="L32" s="206">
        <v>2573379</v>
      </c>
      <c r="M32" s="206"/>
      <c r="N32" s="206"/>
      <c r="O32" s="206"/>
      <c r="P32" s="206"/>
      <c r="Q32" s="206"/>
      <c r="R32" s="206">
        <v>883361</v>
      </c>
      <c r="S32" s="204">
        <v>70</v>
      </c>
      <c r="T32" s="204"/>
      <c r="U32" s="206">
        <f t="shared" si="4"/>
        <v>2423639</v>
      </c>
    </row>
    <row r="33" spans="1:21" hidden="1">
      <c r="A33" s="178" t="s">
        <v>527</v>
      </c>
      <c r="B33" s="121" t="s">
        <v>313</v>
      </c>
      <c r="C33" s="121" t="s">
        <v>319</v>
      </c>
      <c r="D33" s="312" t="s">
        <v>592</v>
      </c>
      <c r="E33" s="312" t="s">
        <v>593</v>
      </c>
      <c r="F33" s="312" t="s">
        <v>594</v>
      </c>
      <c r="G33" s="312"/>
      <c r="H33" s="312" t="s">
        <v>596</v>
      </c>
      <c r="I33" s="207"/>
      <c r="J33" s="208">
        <v>1130000</v>
      </c>
      <c r="K33" s="208">
        <v>1130000</v>
      </c>
      <c r="L33" s="208">
        <v>221270</v>
      </c>
      <c r="M33" s="208"/>
      <c r="N33" s="208"/>
      <c r="O33" s="208"/>
      <c r="P33" s="208"/>
      <c r="Q33" s="208"/>
      <c r="R33" s="208">
        <v>221270</v>
      </c>
      <c r="S33" s="209">
        <v>0</v>
      </c>
      <c r="T33" s="209" t="s">
        <v>597</v>
      </c>
      <c r="U33" s="208">
        <f t="shared" si="4"/>
        <v>908730</v>
      </c>
    </row>
    <row r="34" spans="1:21" hidden="1">
      <c r="A34" s="178" t="s">
        <v>527</v>
      </c>
      <c r="B34" s="121" t="s">
        <v>313</v>
      </c>
      <c r="C34" s="121" t="s">
        <v>319</v>
      </c>
      <c r="D34" s="112" t="s">
        <v>598</v>
      </c>
      <c r="E34" s="112" t="s">
        <v>599</v>
      </c>
      <c r="F34" s="112" t="s">
        <v>600</v>
      </c>
      <c r="G34" s="313"/>
      <c r="H34" s="313" t="s">
        <v>601</v>
      </c>
      <c r="I34" s="208"/>
      <c r="J34" s="208">
        <v>950000</v>
      </c>
      <c r="K34" s="208">
        <v>1550000</v>
      </c>
      <c r="L34" s="208">
        <v>1248685</v>
      </c>
      <c r="M34" s="208"/>
      <c r="N34" s="208"/>
      <c r="O34" s="208"/>
      <c r="P34" s="208"/>
      <c r="Q34" s="208"/>
      <c r="R34" s="208">
        <v>1248685</v>
      </c>
      <c r="S34" s="209">
        <v>30</v>
      </c>
      <c r="T34" s="209" t="s">
        <v>602</v>
      </c>
      <c r="U34" s="208">
        <f t="shared" si="4"/>
        <v>301315</v>
      </c>
    </row>
    <row r="35" spans="1:21" hidden="1">
      <c r="A35" s="178" t="s">
        <v>527</v>
      </c>
      <c r="B35" s="121" t="s">
        <v>313</v>
      </c>
      <c r="C35" s="121" t="s">
        <v>319</v>
      </c>
      <c r="D35" s="313" t="s">
        <v>598</v>
      </c>
      <c r="E35" s="313" t="s">
        <v>599</v>
      </c>
      <c r="F35" s="313" t="s">
        <v>600</v>
      </c>
      <c r="G35" s="313"/>
      <c r="H35" s="313" t="s">
        <v>603</v>
      </c>
      <c r="I35" s="208"/>
      <c r="J35" s="208">
        <v>1279583</v>
      </c>
      <c r="K35" s="208">
        <v>1279583</v>
      </c>
      <c r="L35" s="208">
        <v>1226844</v>
      </c>
      <c r="M35" s="208"/>
      <c r="N35" s="208"/>
      <c r="O35" s="208"/>
      <c r="P35" s="208"/>
      <c r="Q35" s="208"/>
      <c r="R35" s="208">
        <v>239020</v>
      </c>
      <c r="S35" s="209">
        <v>98</v>
      </c>
      <c r="T35" s="209" t="s">
        <v>604</v>
      </c>
      <c r="U35" s="208">
        <f t="shared" si="4"/>
        <v>1040563</v>
      </c>
    </row>
    <row r="36" spans="1:21" s="187" customFormat="1" hidden="1">
      <c r="A36" s="178" t="s">
        <v>527</v>
      </c>
      <c r="B36" s="309" t="s">
        <v>297</v>
      </c>
      <c r="C36" s="309" t="s">
        <v>319</v>
      </c>
      <c r="D36" s="314" t="s">
        <v>605</v>
      </c>
      <c r="E36" s="314" t="s">
        <v>606</v>
      </c>
      <c r="F36" s="314" t="s">
        <v>607</v>
      </c>
      <c r="G36" s="314" t="s">
        <v>608</v>
      </c>
      <c r="H36" s="314" t="s">
        <v>609</v>
      </c>
      <c r="I36" s="210" t="s">
        <v>610</v>
      </c>
      <c r="J36" s="211">
        <v>900000</v>
      </c>
      <c r="K36" s="211">
        <v>2316607</v>
      </c>
      <c r="L36" s="211">
        <v>29895</v>
      </c>
      <c r="M36" s="211"/>
      <c r="N36" s="211"/>
      <c r="O36" s="211">
        <v>953497</v>
      </c>
      <c r="P36" s="211"/>
      <c r="Q36" s="211"/>
      <c r="R36" s="211">
        <v>28459.572620000003</v>
      </c>
      <c r="S36" s="212">
        <v>0</v>
      </c>
      <c r="T36" s="213" t="s">
        <v>611</v>
      </c>
      <c r="U36" s="211">
        <v>2288147.4273799998</v>
      </c>
    </row>
    <row r="37" spans="1:21" hidden="1">
      <c r="A37" s="178" t="s">
        <v>527</v>
      </c>
      <c r="B37" s="121" t="s">
        <v>297</v>
      </c>
      <c r="C37" s="121" t="s">
        <v>319</v>
      </c>
      <c r="D37" s="315" t="s">
        <v>605</v>
      </c>
      <c r="E37" s="315" t="s">
        <v>606</v>
      </c>
      <c r="F37" s="315" t="s">
        <v>607</v>
      </c>
      <c r="G37" s="315" t="s">
        <v>612</v>
      </c>
      <c r="H37" s="315" t="s">
        <v>613</v>
      </c>
      <c r="I37" s="215" t="s">
        <v>614</v>
      </c>
      <c r="J37" s="216">
        <v>500000</v>
      </c>
      <c r="K37" s="216">
        <v>1800000</v>
      </c>
      <c r="L37" s="216">
        <v>16640</v>
      </c>
      <c r="M37" s="216"/>
      <c r="N37" s="216"/>
      <c r="O37" s="216">
        <v>1771065</v>
      </c>
      <c r="P37" s="216"/>
      <c r="Q37" s="216"/>
      <c r="R37" s="216">
        <v>16310.22517</v>
      </c>
      <c r="S37" s="217">
        <v>0</v>
      </c>
      <c r="T37" s="218" t="s">
        <v>611</v>
      </c>
      <c r="U37" s="216">
        <v>1783689.77483</v>
      </c>
    </row>
    <row r="38" spans="1:21" hidden="1">
      <c r="A38" s="178" t="s">
        <v>527</v>
      </c>
      <c r="B38" s="121" t="s">
        <v>297</v>
      </c>
      <c r="C38" s="121" t="s">
        <v>319</v>
      </c>
      <c r="D38" s="315" t="s">
        <v>615</v>
      </c>
      <c r="E38" s="315" t="s">
        <v>616</v>
      </c>
      <c r="F38" s="315" t="s">
        <v>617</v>
      </c>
      <c r="G38" s="315" t="s">
        <v>618</v>
      </c>
      <c r="H38" s="315" t="s">
        <v>619</v>
      </c>
      <c r="I38" s="219">
        <v>2010</v>
      </c>
      <c r="J38" s="220">
        <v>1044000</v>
      </c>
      <c r="K38" s="220">
        <v>1527000</v>
      </c>
      <c r="L38" s="220">
        <v>1490013</v>
      </c>
      <c r="M38" s="220"/>
      <c r="N38" s="220"/>
      <c r="O38" s="220">
        <v>0</v>
      </c>
      <c r="P38" s="220"/>
      <c r="Q38" s="220"/>
      <c r="R38" s="220">
        <v>1478610.8300900001</v>
      </c>
      <c r="S38" s="221">
        <v>1</v>
      </c>
      <c r="T38" s="222" t="s">
        <v>13</v>
      </c>
      <c r="U38" s="220">
        <v>48389.169909999939</v>
      </c>
    </row>
    <row r="39" spans="1:21" hidden="1">
      <c r="A39" s="178" t="s">
        <v>527</v>
      </c>
      <c r="B39" s="121" t="s">
        <v>297</v>
      </c>
      <c r="C39" s="121" t="s">
        <v>319</v>
      </c>
      <c r="D39" s="315" t="s">
        <v>620</v>
      </c>
      <c r="E39" s="315" t="s">
        <v>621</v>
      </c>
      <c r="F39" s="315" t="s">
        <v>622</v>
      </c>
      <c r="G39" s="315" t="s">
        <v>623</v>
      </c>
      <c r="H39" s="315" t="s">
        <v>624</v>
      </c>
      <c r="I39" s="214">
        <v>2011</v>
      </c>
      <c r="J39" s="220">
        <v>2310000</v>
      </c>
      <c r="K39" s="220">
        <v>3104000</v>
      </c>
      <c r="L39" s="220">
        <v>3065910</v>
      </c>
      <c r="M39" s="220"/>
      <c r="N39" s="220"/>
      <c r="O39" s="220">
        <v>46941</v>
      </c>
      <c r="P39" s="220"/>
      <c r="Q39" s="220"/>
      <c r="R39" s="220">
        <v>3057058.8769800002</v>
      </c>
      <c r="S39" s="223">
        <v>1</v>
      </c>
      <c r="T39" s="222" t="s">
        <v>13</v>
      </c>
      <c r="U39" s="220">
        <v>46941.123019999824</v>
      </c>
    </row>
    <row r="40" spans="1:21" hidden="1">
      <c r="A40" s="178" t="s">
        <v>527</v>
      </c>
      <c r="B40" s="121" t="s">
        <v>297</v>
      </c>
      <c r="C40" s="121" t="s">
        <v>319</v>
      </c>
      <c r="D40" s="315" t="s">
        <v>625</v>
      </c>
      <c r="E40" s="315" t="s">
        <v>626</v>
      </c>
      <c r="F40" s="315" t="s">
        <v>627</v>
      </c>
      <c r="G40" s="315" t="s">
        <v>628</v>
      </c>
      <c r="H40" s="315" t="s">
        <v>629</v>
      </c>
      <c r="I40" s="214">
        <v>2018</v>
      </c>
      <c r="J40" s="220">
        <v>2000000</v>
      </c>
      <c r="K40" s="220">
        <v>2000000</v>
      </c>
      <c r="L40" s="220">
        <v>1691351</v>
      </c>
      <c r="M40" s="220"/>
      <c r="N40" s="220"/>
      <c r="O40" s="220">
        <v>1046639</v>
      </c>
      <c r="P40" s="220"/>
      <c r="Q40" s="220"/>
      <c r="R40" s="220">
        <v>957852.66949999996</v>
      </c>
      <c r="S40" s="223">
        <v>0.6</v>
      </c>
      <c r="T40" s="222" t="s">
        <v>630</v>
      </c>
      <c r="U40" s="220">
        <v>1042147.3305</v>
      </c>
    </row>
    <row r="41" spans="1:21" hidden="1">
      <c r="A41" s="178" t="s">
        <v>527</v>
      </c>
      <c r="B41" s="121" t="s">
        <v>297</v>
      </c>
      <c r="C41" s="121" t="s">
        <v>319</v>
      </c>
      <c r="D41" s="316" t="s">
        <v>631</v>
      </c>
      <c r="E41" s="316" t="s">
        <v>632</v>
      </c>
      <c r="F41" s="316" t="s">
        <v>633</v>
      </c>
      <c r="G41" s="316" t="s">
        <v>634</v>
      </c>
      <c r="H41" s="316" t="s">
        <v>635</v>
      </c>
      <c r="I41" s="225">
        <v>2014</v>
      </c>
      <c r="J41" s="220">
        <v>2800000</v>
      </c>
      <c r="K41" s="220">
        <v>2856358</v>
      </c>
      <c r="L41" s="220">
        <v>2854809</v>
      </c>
      <c r="M41" s="220"/>
      <c r="N41" s="220"/>
      <c r="O41" s="220">
        <v>141522</v>
      </c>
      <c r="P41" s="220"/>
      <c r="Q41" s="220"/>
      <c r="R41" s="220">
        <v>2714835.5651700003</v>
      </c>
      <c r="S41" s="226">
        <v>1</v>
      </c>
      <c r="T41" s="222" t="s">
        <v>13</v>
      </c>
      <c r="U41" s="220">
        <v>141522.43482999969</v>
      </c>
    </row>
    <row r="42" spans="1:21" hidden="1">
      <c r="A42" s="178" t="s">
        <v>527</v>
      </c>
      <c r="B42" s="121" t="s">
        <v>297</v>
      </c>
      <c r="C42" s="121" t="s">
        <v>319</v>
      </c>
      <c r="D42" s="315" t="s">
        <v>631</v>
      </c>
      <c r="E42" s="315" t="s">
        <v>636</v>
      </c>
      <c r="F42" s="315" t="s">
        <v>637</v>
      </c>
      <c r="G42" s="315" t="s">
        <v>638</v>
      </c>
      <c r="H42" s="315" t="s">
        <v>639</v>
      </c>
      <c r="I42" s="219">
        <v>2022</v>
      </c>
      <c r="J42" s="220">
        <v>1350000</v>
      </c>
      <c r="K42" s="220">
        <v>1350000</v>
      </c>
      <c r="L42" s="220">
        <v>434473</v>
      </c>
      <c r="M42" s="220"/>
      <c r="N42" s="220"/>
      <c r="O42" s="220">
        <v>751707</v>
      </c>
      <c r="P42" s="220"/>
      <c r="Q42" s="220"/>
      <c r="R42" s="220">
        <v>102459.8625</v>
      </c>
      <c r="S42" s="221">
        <v>0.25</v>
      </c>
      <c r="T42" s="222" t="s">
        <v>20</v>
      </c>
      <c r="U42" s="220">
        <v>1247540.1375</v>
      </c>
    </row>
    <row r="43" spans="1:21" hidden="1">
      <c r="A43" s="178" t="s">
        <v>527</v>
      </c>
      <c r="B43" s="121" t="s">
        <v>297</v>
      </c>
      <c r="C43" s="121" t="s">
        <v>319</v>
      </c>
      <c r="D43" s="315" t="s">
        <v>631</v>
      </c>
      <c r="E43" s="315" t="s">
        <v>636</v>
      </c>
      <c r="F43" s="315" t="s">
        <v>637</v>
      </c>
      <c r="G43" s="315" t="s">
        <v>640</v>
      </c>
      <c r="H43" s="315" t="s">
        <v>641</v>
      </c>
      <c r="I43" s="219">
        <v>2018</v>
      </c>
      <c r="J43" s="220">
        <v>2300000</v>
      </c>
      <c r="K43" s="220">
        <v>2300000</v>
      </c>
      <c r="L43" s="220">
        <v>2244858</v>
      </c>
      <c r="M43" s="220"/>
      <c r="N43" s="220"/>
      <c r="O43" s="220">
        <v>374537</v>
      </c>
      <c r="P43" s="220"/>
      <c r="Q43" s="220"/>
      <c r="R43" s="220">
        <v>1925463.4642</v>
      </c>
      <c r="S43" s="221">
        <v>0.8</v>
      </c>
      <c r="T43" s="222" t="s">
        <v>630</v>
      </c>
      <c r="U43" s="220">
        <v>374536.53579999995</v>
      </c>
    </row>
    <row r="44" spans="1:21" hidden="1">
      <c r="A44" s="178" t="s">
        <v>527</v>
      </c>
      <c r="B44" s="121" t="s">
        <v>297</v>
      </c>
      <c r="C44" s="121" t="s">
        <v>319</v>
      </c>
      <c r="D44" s="317" t="s">
        <v>631</v>
      </c>
      <c r="E44" s="317" t="s">
        <v>636</v>
      </c>
      <c r="F44" s="317" t="s">
        <v>637</v>
      </c>
      <c r="G44" s="317" t="s">
        <v>642</v>
      </c>
      <c r="H44" s="317" t="s">
        <v>643</v>
      </c>
      <c r="I44" s="219">
        <v>2018</v>
      </c>
      <c r="J44" s="220">
        <v>1000000</v>
      </c>
      <c r="K44" s="220">
        <v>1000000</v>
      </c>
      <c r="L44" s="220">
        <v>727956</v>
      </c>
      <c r="M44" s="220"/>
      <c r="N44" s="220"/>
      <c r="O44" s="220">
        <v>381152</v>
      </c>
      <c r="P44" s="220"/>
      <c r="Q44" s="220"/>
      <c r="R44" s="220">
        <v>618847.92944999994</v>
      </c>
      <c r="S44" s="223">
        <v>0.56000000000000005</v>
      </c>
      <c r="T44" s="224" t="s">
        <v>630</v>
      </c>
      <c r="U44" s="220">
        <v>381152.07055000006</v>
      </c>
    </row>
    <row r="45" spans="1:21" hidden="1">
      <c r="A45" s="178" t="s">
        <v>527</v>
      </c>
      <c r="B45" s="121" t="s">
        <v>297</v>
      </c>
      <c r="C45" s="121" t="s">
        <v>319</v>
      </c>
      <c r="D45" s="316" t="s">
        <v>631</v>
      </c>
      <c r="E45" s="316" t="s">
        <v>636</v>
      </c>
      <c r="F45" s="316" t="s">
        <v>637</v>
      </c>
      <c r="G45" s="316" t="s">
        <v>644</v>
      </c>
      <c r="H45" s="316" t="s">
        <v>645</v>
      </c>
      <c r="I45" s="225">
        <v>2020</v>
      </c>
      <c r="J45" s="220">
        <v>4000000</v>
      </c>
      <c r="K45" s="220">
        <v>4000000</v>
      </c>
      <c r="L45" s="220">
        <v>3880909</v>
      </c>
      <c r="M45" s="220"/>
      <c r="N45" s="220"/>
      <c r="O45" s="220">
        <v>1105959</v>
      </c>
      <c r="P45" s="220"/>
      <c r="Q45" s="220"/>
      <c r="R45" s="220">
        <v>2755539.2608399997</v>
      </c>
      <c r="S45" s="226">
        <v>0.65</v>
      </c>
      <c r="T45" s="222" t="s">
        <v>114</v>
      </c>
      <c r="U45" s="220">
        <v>1244460.7391600003</v>
      </c>
    </row>
    <row r="46" spans="1:21" hidden="1">
      <c r="A46" s="178" t="s">
        <v>527</v>
      </c>
      <c r="B46" s="121" t="s">
        <v>297</v>
      </c>
      <c r="C46" s="121" t="s">
        <v>319</v>
      </c>
      <c r="D46" s="315" t="s">
        <v>646</v>
      </c>
      <c r="E46" s="315" t="s">
        <v>647</v>
      </c>
      <c r="F46" s="315" t="s">
        <v>648</v>
      </c>
      <c r="G46" s="315" t="s">
        <v>649</v>
      </c>
      <c r="H46" s="315" t="s">
        <v>650</v>
      </c>
      <c r="I46" s="219">
        <v>2017</v>
      </c>
      <c r="J46" s="220">
        <v>2500000</v>
      </c>
      <c r="K46" s="220">
        <v>4043000</v>
      </c>
      <c r="L46" s="220">
        <v>3914424</v>
      </c>
      <c r="M46" s="220"/>
      <c r="N46" s="220"/>
      <c r="O46" s="220">
        <v>88819</v>
      </c>
      <c r="P46" s="220"/>
      <c r="Q46" s="220"/>
      <c r="R46" s="220">
        <v>3897680.6171900001</v>
      </c>
      <c r="S46" s="221">
        <v>0.95</v>
      </c>
      <c r="T46" s="222" t="s">
        <v>630</v>
      </c>
      <c r="U46" s="220">
        <v>145319.38280999986</v>
      </c>
    </row>
    <row r="47" spans="1:21" hidden="1">
      <c r="A47" s="178" t="s">
        <v>527</v>
      </c>
      <c r="B47" s="121" t="s">
        <v>297</v>
      </c>
      <c r="C47" s="121" t="s">
        <v>319</v>
      </c>
      <c r="D47" s="315" t="s">
        <v>651</v>
      </c>
      <c r="E47" s="315" t="s">
        <v>652</v>
      </c>
      <c r="F47" s="315" t="s">
        <v>653</v>
      </c>
      <c r="G47" s="315" t="s">
        <v>654</v>
      </c>
      <c r="H47" s="315" t="s">
        <v>655</v>
      </c>
      <c r="I47" s="219" t="s">
        <v>610</v>
      </c>
      <c r="J47" s="220">
        <v>1000000</v>
      </c>
      <c r="K47" s="220">
        <v>1000000</v>
      </c>
      <c r="L47" s="220">
        <v>165893</v>
      </c>
      <c r="M47" s="220"/>
      <c r="N47" s="220"/>
      <c r="O47" s="220">
        <v>154829</v>
      </c>
      <c r="P47" s="220"/>
      <c r="Q47" s="220"/>
      <c r="R47" s="220">
        <v>62104.633000000002</v>
      </c>
      <c r="S47" s="221">
        <v>0.05</v>
      </c>
      <c r="T47" s="222" t="s">
        <v>114</v>
      </c>
      <c r="U47" s="220">
        <v>937895.36699999997</v>
      </c>
    </row>
    <row r="48" spans="1:21" hidden="1">
      <c r="A48" s="178" t="s">
        <v>527</v>
      </c>
      <c r="B48" s="121" t="s">
        <v>297</v>
      </c>
      <c r="C48" s="121" t="s">
        <v>319</v>
      </c>
      <c r="D48" s="317" t="s">
        <v>651</v>
      </c>
      <c r="E48" s="317" t="s">
        <v>652</v>
      </c>
      <c r="F48" s="317" t="s">
        <v>653</v>
      </c>
      <c r="G48" s="317" t="s">
        <v>656</v>
      </c>
      <c r="H48" s="317" t="s">
        <v>657</v>
      </c>
      <c r="I48" s="219" t="s">
        <v>658</v>
      </c>
      <c r="J48" s="220">
        <v>600000</v>
      </c>
      <c r="K48" s="220">
        <v>1410000</v>
      </c>
      <c r="L48" s="220">
        <v>1115018</v>
      </c>
      <c r="M48" s="220"/>
      <c r="N48" s="220"/>
      <c r="O48" s="220">
        <v>434367</v>
      </c>
      <c r="P48" s="220"/>
      <c r="Q48" s="220"/>
      <c r="R48" s="220">
        <v>935632.54171999998</v>
      </c>
      <c r="S48" s="223">
        <v>0.9</v>
      </c>
      <c r="T48" s="227" t="s">
        <v>630</v>
      </c>
      <c r="U48" s="220">
        <v>474367.45828000002</v>
      </c>
    </row>
    <row r="49" spans="1:21" hidden="1">
      <c r="A49" s="178" t="s">
        <v>527</v>
      </c>
      <c r="B49" s="121" t="s">
        <v>297</v>
      </c>
      <c r="C49" s="121" t="s">
        <v>319</v>
      </c>
      <c r="D49" s="316" t="s">
        <v>651</v>
      </c>
      <c r="E49" s="316" t="s">
        <v>652</v>
      </c>
      <c r="F49" s="316" t="s">
        <v>653</v>
      </c>
      <c r="G49" s="316" t="s">
        <v>659</v>
      </c>
      <c r="H49" s="316" t="s">
        <v>660</v>
      </c>
      <c r="I49" s="225" t="s">
        <v>661</v>
      </c>
      <c r="J49" s="220">
        <v>2800000</v>
      </c>
      <c r="K49" s="220">
        <v>4975000</v>
      </c>
      <c r="L49" s="220">
        <v>4573964</v>
      </c>
      <c r="M49" s="220"/>
      <c r="N49" s="220"/>
      <c r="O49" s="220">
        <v>1433806</v>
      </c>
      <c r="P49" s="220"/>
      <c r="Q49" s="220"/>
      <c r="R49" s="220">
        <v>3481534.4893899993</v>
      </c>
      <c r="S49" s="226">
        <v>1</v>
      </c>
      <c r="T49" s="222" t="s">
        <v>13</v>
      </c>
      <c r="U49" s="220">
        <v>1493465.5106100007</v>
      </c>
    </row>
    <row r="50" spans="1:21" hidden="1">
      <c r="A50" s="178" t="s">
        <v>527</v>
      </c>
      <c r="B50" s="309" t="s">
        <v>315</v>
      </c>
      <c r="C50" s="309" t="s">
        <v>319</v>
      </c>
      <c r="D50" s="318" t="s">
        <v>662</v>
      </c>
      <c r="E50" s="318" t="s">
        <v>663</v>
      </c>
      <c r="F50" s="318" t="s">
        <v>664</v>
      </c>
      <c r="G50" s="314" t="s">
        <v>665</v>
      </c>
      <c r="H50" s="314" t="s">
        <v>665</v>
      </c>
      <c r="I50" s="210">
        <v>2022</v>
      </c>
      <c r="J50" s="211">
        <v>1391251</v>
      </c>
      <c r="K50" s="211">
        <v>1391251</v>
      </c>
      <c r="L50" s="211">
        <v>863681</v>
      </c>
      <c r="M50" s="211"/>
      <c r="N50" s="211"/>
      <c r="O50" s="211">
        <v>222256</v>
      </c>
      <c r="P50" s="211"/>
      <c r="Q50" s="211"/>
      <c r="R50" s="211">
        <v>13744</v>
      </c>
      <c r="S50" s="212">
        <v>0.55000000000000004</v>
      </c>
      <c r="T50" s="213" t="s">
        <v>114</v>
      </c>
      <c r="U50" s="211">
        <v>1377507</v>
      </c>
    </row>
    <row r="51" spans="1:21" hidden="1">
      <c r="A51" s="178" t="s">
        <v>527</v>
      </c>
      <c r="B51" s="121" t="s">
        <v>315</v>
      </c>
      <c r="C51" s="121" t="s">
        <v>319</v>
      </c>
      <c r="D51" s="319" t="s">
        <v>662</v>
      </c>
      <c r="E51" s="319" t="s">
        <v>663</v>
      </c>
      <c r="F51" s="319" t="s">
        <v>664</v>
      </c>
      <c r="G51" s="316" t="s">
        <v>666</v>
      </c>
      <c r="H51" s="316" t="s">
        <v>666</v>
      </c>
      <c r="I51" s="225">
        <v>2022</v>
      </c>
      <c r="J51" s="220">
        <v>1796366</v>
      </c>
      <c r="K51" s="220">
        <v>1796366</v>
      </c>
      <c r="L51" s="220">
        <v>122598</v>
      </c>
      <c r="M51" s="220"/>
      <c r="N51" s="220"/>
      <c r="O51" s="220">
        <v>224755</v>
      </c>
      <c r="P51" s="220"/>
      <c r="Q51" s="220"/>
      <c r="R51" s="220">
        <v>245</v>
      </c>
      <c r="S51" s="226">
        <v>0</v>
      </c>
      <c r="T51" s="222" t="s">
        <v>114</v>
      </c>
      <c r="U51" s="220">
        <v>1796121</v>
      </c>
    </row>
    <row r="52" spans="1:21" hidden="1">
      <c r="A52" s="178" t="s">
        <v>527</v>
      </c>
      <c r="B52" s="121" t="s">
        <v>315</v>
      </c>
      <c r="C52" s="121" t="s">
        <v>319</v>
      </c>
      <c r="D52" s="320" t="s">
        <v>667</v>
      </c>
      <c r="E52" s="320" t="s">
        <v>668</v>
      </c>
      <c r="F52" s="320" t="s">
        <v>669</v>
      </c>
      <c r="G52" s="316" t="s">
        <v>670</v>
      </c>
      <c r="H52" s="316" t="s">
        <v>670</v>
      </c>
      <c r="I52" s="225">
        <v>2022</v>
      </c>
      <c r="J52" s="220">
        <v>1292512</v>
      </c>
      <c r="K52" s="220">
        <v>1402868</v>
      </c>
      <c r="L52" s="220">
        <v>1371741</v>
      </c>
      <c r="M52" s="220"/>
      <c r="N52" s="220"/>
      <c r="O52" s="220">
        <v>59178</v>
      </c>
      <c r="P52" s="220"/>
      <c r="Q52" s="220"/>
      <c r="R52" s="220">
        <v>1233334</v>
      </c>
      <c r="S52" s="226">
        <v>0.95</v>
      </c>
      <c r="T52" s="222" t="s">
        <v>114</v>
      </c>
      <c r="U52" s="220">
        <v>169534</v>
      </c>
    </row>
    <row r="53" spans="1:21" hidden="1">
      <c r="A53" s="178" t="s">
        <v>527</v>
      </c>
      <c r="B53" s="121" t="s">
        <v>315</v>
      </c>
      <c r="C53" s="121" t="s">
        <v>319</v>
      </c>
      <c r="D53" s="320" t="s">
        <v>671</v>
      </c>
      <c r="E53" s="320" t="s">
        <v>672</v>
      </c>
      <c r="F53" s="320" t="s">
        <v>673</v>
      </c>
      <c r="G53" s="316" t="s">
        <v>674</v>
      </c>
      <c r="H53" s="316" t="s">
        <v>674</v>
      </c>
      <c r="I53" s="225">
        <v>2022</v>
      </c>
      <c r="J53" s="220">
        <v>1749275</v>
      </c>
      <c r="K53" s="220">
        <v>2749275</v>
      </c>
      <c r="L53" s="220">
        <v>1661774</v>
      </c>
      <c r="M53" s="220"/>
      <c r="N53" s="220"/>
      <c r="O53" s="220">
        <v>1117908</v>
      </c>
      <c r="P53" s="220"/>
      <c r="Q53" s="220"/>
      <c r="R53" s="220">
        <v>631367</v>
      </c>
      <c r="S53" s="226">
        <v>0.9</v>
      </c>
      <c r="T53" s="222" t="s">
        <v>114</v>
      </c>
      <c r="U53" s="220">
        <v>2117908</v>
      </c>
    </row>
    <row r="54" spans="1:21" hidden="1">
      <c r="A54" s="178" t="s">
        <v>527</v>
      </c>
      <c r="B54" s="309" t="s">
        <v>271</v>
      </c>
      <c r="C54" s="309" t="s">
        <v>319</v>
      </c>
      <c r="D54" s="310" t="s">
        <v>675</v>
      </c>
      <c r="E54" s="310" t="s">
        <v>676</v>
      </c>
      <c r="F54" s="310" t="s">
        <v>677</v>
      </c>
      <c r="G54" s="310"/>
      <c r="H54" s="310" t="s">
        <v>678</v>
      </c>
      <c r="I54" s="204">
        <v>2004</v>
      </c>
      <c r="J54" s="206">
        <v>200000</v>
      </c>
      <c r="K54" s="206">
        <v>1135000</v>
      </c>
      <c r="L54" s="206">
        <v>1083832</v>
      </c>
      <c r="M54" s="206"/>
      <c r="N54" s="206"/>
      <c r="O54" s="206">
        <v>52993</v>
      </c>
      <c r="P54" s="206"/>
      <c r="Q54" s="206"/>
      <c r="R54" s="206">
        <v>1012970</v>
      </c>
      <c r="S54" s="204">
        <v>98</v>
      </c>
      <c r="T54" s="204"/>
      <c r="U54" s="206">
        <f t="shared" ref="U54:U82" si="5">K54-R54</f>
        <v>122030</v>
      </c>
    </row>
    <row r="55" spans="1:21" hidden="1">
      <c r="A55" s="178" t="s">
        <v>527</v>
      </c>
      <c r="B55" s="121" t="s">
        <v>271</v>
      </c>
      <c r="C55" s="121" t="s">
        <v>319</v>
      </c>
      <c r="D55" s="112" t="s">
        <v>675</v>
      </c>
      <c r="E55" s="321" t="s">
        <v>676</v>
      </c>
      <c r="F55" s="112" t="s">
        <v>677</v>
      </c>
      <c r="G55" s="112"/>
      <c r="H55" s="112" t="s">
        <v>679</v>
      </c>
      <c r="I55" s="209">
        <v>2007</v>
      </c>
      <c r="J55" s="208">
        <v>500000</v>
      </c>
      <c r="K55" s="208">
        <v>5129400</v>
      </c>
      <c r="L55" s="208">
        <v>89285</v>
      </c>
      <c r="M55" s="208"/>
      <c r="N55" s="208"/>
      <c r="O55" s="208">
        <v>1023701</v>
      </c>
      <c r="P55" s="208"/>
      <c r="Q55" s="208"/>
      <c r="R55" s="208">
        <v>64133</v>
      </c>
      <c r="S55" s="209">
        <v>0</v>
      </c>
      <c r="T55" s="209" t="s">
        <v>107</v>
      </c>
      <c r="U55" s="208">
        <f t="shared" si="5"/>
        <v>5065267</v>
      </c>
    </row>
    <row r="56" spans="1:21" hidden="1">
      <c r="A56" s="178" t="s">
        <v>527</v>
      </c>
      <c r="B56" s="121" t="s">
        <v>271</v>
      </c>
      <c r="C56" s="121" t="s">
        <v>319</v>
      </c>
      <c r="D56" s="112" t="s">
        <v>680</v>
      </c>
      <c r="E56" s="112" t="s">
        <v>681</v>
      </c>
      <c r="F56" s="112" t="s">
        <v>682</v>
      </c>
      <c r="G56" s="112"/>
      <c r="H56" s="112" t="s">
        <v>683</v>
      </c>
      <c r="I56" s="209">
        <v>2011</v>
      </c>
      <c r="J56" s="208">
        <v>2310000</v>
      </c>
      <c r="K56" s="208">
        <v>3220800</v>
      </c>
      <c r="L56" s="208">
        <v>2573730</v>
      </c>
      <c r="M56" s="208"/>
      <c r="N56" s="208"/>
      <c r="O56" s="208">
        <v>831953</v>
      </c>
      <c r="P56" s="208"/>
      <c r="Q56" s="208"/>
      <c r="R56" s="208">
        <v>2290066</v>
      </c>
      <c r="S56" s="209">
        <v>98</v>
      </c>
      <c r="T56" s="209" t="s">
        <v>684</v>
      </c>
      <c r="U56" s="208">
        <f t="shared" si="5"/>
        <v>930734</v>
      </c>
    </row>
    <row r="57" spans="1:21" hidden="1">
      <c r="A57" s="178" t="s">
        <v>527</v>
      </c>
      <c r="B57" s="121" t="s">
        <v>271</v>
      </c>
      <c r="C57" s="121" t="s">
        <v>319</v>
      </c>
      <c r="D57" s="112" t="s">
        <v>680</v>
      </c>
      <c r="E57" s="112" t="s">
        <v>685</v>
      </c>
      <c r="F57" s="112" t="s">
        <v>686</v>
      </c>
      <c r="G57" s="112"/>
      <c r="H57" s="112" t="s">
        <v>687</v>
      </c>
      <c r="I57" s="209">
        <v>2011</v>
      </c>
      <c r="J57" s="208">
        <v>1422000</v>
      </c>
      <c r="K57" s="208">
        <v>1568740</v>
      </c>
      <c r="L57" s="208">
        <v>1514318</v>
      </c>
      <c r="M57" s="208"/>
      <c r="N57" s="208"/>
      <c r="O57" s="208">
        <v>62980</v>
      </c>
      <c r="P57" s="208"/>
      <c r="Q57" s="208"/>
      <c r="R57" s="208">
        <v>1505560</v>
      </c>
      <c r="S57" s="209">
        <v>100</v>
      </c>
      <c r="T57" s="209" t="s">
        <v>688</v>
      </c>
      <c r="U57" s="208">
        <f t="shared" si="5"/>
        <v>63180</v>
      </c>
    </row>
    <row r="58" spans="1:21" hidden="1">
      <c r="A58" s="178" t="s">
        <v>527</v>
      </c>
      <c r="B58" s="121" t="s">
        <v>271</v>
      </c>
      <c r="C58" s="121" t="s">
        <v>319</v>
      </c>
      <c r="D58" s="112" t="s">
        <v>689</v>
      </c>
      <c r="E58" s="112" t="s">
        <v>690</v>
      </c>
      <c r="F58" s="112" t="s">
        <v>691</v>
      </c>
      <c r="G58" s="112"/>
      <c r="H58" s="112" t="s">
        <v>692</v>
      </c>
      <c r="I58" s="209">
        <v>2014</v>
      </c>
      <c r="J58" s="208">
        <v>1600000</v>
      </c>
      <c r="K58" s="208">
        <v>1600000</v>
      </c>
      <c r="L58" s="208">
        <v>0</v>
      </c>
      <c r="M58" s="208"/>
      <c r="N58" s="208"/>
      <c r="O58" s="208">
        <v>1600000</v>
      </c>
      <c r="P58" s="208"/>
      <c r="Q58" s="208"/>
      <c r="R58" s="208">
        <v>0</v>
      </c>
      <c r="S58" s="209">
        <v>0</v>
      </c>
      <c r="T58" s="209" t="s">
        <v>693</v>
      </c>
      <c r="U58" s="208">
        <f t="shared" si="5"/>
        <v>1600000</v>
      </c>
    </row>
    <row r="59" spans="1:21" hidden="1">
      <c r="A59" s="178" t="s">
        <v>527</v>
      </c>
      <c r="B59" s="121" t="s">
        <v>271</v>
      </c>
      <c r="C59" s="121" t="s">
        <v>319</v>
      </c>
      <c r="D59" s="112" t="s">
        <v>694</v>
      </c>
      <c r="E59" s="112" t="s">
        <v>695</v>
      </c>
      <c r="F59" s="112" t="s">
        <v>696</v>
      </c>
      <c r="G59" s="112"/>
      <c r="H59" s="112" t="s">
        <v>697</v>
      </c>
      <c r="I59" s="209">
        <v>2006</v>
      </c>
      <c r="J59" s="208">
        <v>400000</v>
      </c>
      <c r="K59" s="208">
        <v>1326178</v>
      </c>
      <c r="L59" s="208">
        <v>1317631</v>
      </c>
      <c r="M59" s="208"/>
      <c r="N59" s="208"/>
      <c r="O59" s="208">
        <v>600</v>
      </c>
      <c r="P59" s="208"/>
      <c r="Q59" s="208"/>
      <c r="R59" s="208">
        <v>1309697</v>
      </c>
      <c r="S59" s="209">
        <v>100</v>
      </c>
      <c r="T59" s="209" t="s">
        <v>688</v>
      </c>
      <c r="U59" s="208">
        <f t="shared" si="5"/>
        <v>16481</v>
      </c>
    </row>
    <row r="60" spans="1:21" hidden="1">
      <c r="A60" s="178" t="s">
        <v>527</v>
      </c>
      <c r="B60" s="121" t="s">
        <v>271</v>
      </c>
      <c r="C60" s="121" t="s">
        <v>319</v>
      </c>
      <c r="D60" s="112" t="s">
        <v>698</v>
      </c>
      <c r="E60" s="112" t="s">
        <v>699</v>
      </c>
      <c r="F60" s="112" t="s">
        <v>700</v>
      </c>
      <c r="G60" s="112"/>
      <c r="H60" s="112" t="s">
        <v>701</v>
      </c>
      <c r="I60" s="209">
        <v>2018</v>
      </c>
      <c r="J60" s="208">
        <v>800000</v>
      </c>
      <c r="K60" s="208">
        <v>800000</v>
      </c>
      <c r="L60" s="208">
        <v>683885</v>
      </c>
      <c r="M60" s="208"/>
      <c r="N60" s="208"/>
      <c r="O60" s="208">
        <v>727705</v>
      </c>
      <c r="P60" s="208"/>
      <c r="Q60" s="208"/>
      <c r="R60" s="208">
        <v>72295</v>
      </c>
      <c r="S60" s="209">
        <v>10</v>
      </c>
      <c r="T60" s="209"/>
      <c r="U60" s="208">
        <f t="shared" si="5"/>
        <v>727705</v>
      </c>
    </row>
    <row r="61" spans="1:21" hidden="1">
      <c r="A61" s="178" t="s">
        <v>527</v>
      </c>
      <c r="B61" s="121" t="s">
        <v>271</v>
      </c>
      <c r="C61" s="121" t="s">
        <v>319</v>
      </c>
      <c r="D61" s="112" t="s">
        <v>698</v>
      </c>
      <c r="E61" s="112" t="s">
        <v>699</v>
      </c>
      <c r="F61" s="112" t="s">
        <v>700</v>
      </c>
      <c r="G61" s="112"/>
      <c r="H61" s="112" t="s">
        <v>702</v>
      </c>
      <c r="I61" s="209">
        <v>2018</v>
      </c>
      <c r="J61" s="208">
        <v>1200000</v>
      </c>
      <c r="K61" s="208">
        <v>1200000</v>
      </c>
      <c r="L61" s="208">
        <v>717230</v>
      </c>
      <c r="M61" s="208"/>
      <c r="N61" s="208"/>
      <c r="O61" s="208">
        <v>1217831</v>
      </c>
      <c r="P61" s="208"/>
      <c r="Q61" s="208"/>
      <c r="R61" s="208">
        <v>182169</v>
      </c>
      <c r="S61" s="209">
        <v>35</v>
      </c>
      <c r="T61" s="209"/>
      <c r="U61" s="208">
        <f t="shared" si="5"/>
        <v>1017831</v>
      </c>
    </row>
    <row r="62" spans="1:21" hidden="1">
      <c r="A62" s="178" t="s">
        <v>527</v>
      </c>
      <c r="B62" s="121" t="s">
        <v>271</v>
      </c>
      <c r="C62" s="121" t="s">
        <v>319</v>
      </c>
      <c r="D62" s="112" t="s">
        <v>698</v>
      </c>
      <c r="E62" s="112" t="s">
        <v>699</v>
      </c>
      <c r="F62" s="112" t="s">
        <v>700</v>
      </c>
      <c r="G62" s="112"/>
      <c r="H62" s="112" t="s">
        <v>703</v>
      </c>
      <c r="I62" s="209">
        <v>2014</v>
      </c>
      <c r="J62" s="208">
        <v>1000000</v>
      </c>
      <c r="K62" s="208">
        <v>1000000</v>
      </c>
      <c r="L62" s="208">
        <v>11762</v>
      </c>
      <c r="M62" s="208"/>
      <c r="N62" s="208"/>
      <c r="O62" s="208">
        <v>997001</v>
      </c>
      <c r="P62" s="208"/>
      <c r="Q62" s="208"/>
      <c r="R62" s="208">
        <v>2999</v>
      </c>
      <c r="S62" s="209">
        <v>0</v>
      </c>
      <c r="T62" s="209" t="s">
        <v>704</v>
      </c>
      <c r="U62" s="208">
        <f t="shared" si="5"/>
        <v>997001</v>
      </c>
    </row>
    <row r="63" spans="1:21" hidden="1">
      <c r="A63" s="178" t="s">
        <v>527</v>
      </c>
      <c r="B63" s="121" t="s">
        <v>271</v>
      </c>
      <c r="C63" s="121" t="s">
        <v>319</v>
      </c>
      <c r="D63" s="112" t="s">
        <v>705</v>
      </c>
      <c r="E63" s="112" t="s">
        <v>706</v>
      </c>
      <c r="F63" s="112" t="s">
        <v>707</v>
      </c>
      <c r="G63" s="112"/>
      <c r="H63" s="112" t="s">
        <v>708</v>
      </c>
      <c r="I63" s="209">
        <v>2021</v>
      </c>
      <c r="J63" s="208">
        <v>1000000</v>
      </c>
      <c r="K63" s="208">
        <v>1000000</v>
      </c>
      <c r="L63" s="208">
        <v>975633</v>
      </c>
      <c r="M63" s="208"/>
      <c r="N63" s="208"/>
      <c r="O63" s="208">
        <v>37149</v>
      </c>
      <c r="P63" s="208"/>
      <c r="Q63" s="208"/>
      <c r="R63" s="208">
        <v>952835</v>
      </c>
      <c r="S63" s="209">
        <v>100</v>
      </c>
      <c r="T63" s="209" t="s">
        <v>709</v>
      </c>
      <c r="U63" s="208">
        <f t="shared" si="5"/>
        <v>47165</v>
      </c>
    </row>
    <row r="64" spans="1:21" hidden="1">
      <c r="A64" s="178" t="s">
        <v>527</v>
      </c>
      <c r="B64" s="121" t="s">
        <v>271</v>
      </c>
      <c r="C64" s="121" t="s">
        <v>319</v>
      </c>
      <c r="D64" s="112" t="s">
        <v>710</v>
      </c>
      <c r="E64" s="112" t="s">
        <v>711</v>
      </c>
      <c r="F64" s="112" t="s">
        <v>712</v>
      </c>
      <c r="G64" s="112"/>
      <c r="H64" s="112" t="s">
        <v>713</v>
      </c>
      <c r="I64" s="209">
        <v>2006</v>
      </c>
      <c r="J64" s="208">
        <v>345000</v>
      </c>
      <c r="K64" s="208">
        <v>1195000</v>
      </c>
      <c r="L64" s="208">
        <v>1187723</v>
      </c>
      <c r="M64" s="208"/>
      <c r="N64" s="208"/>
      <c r="O64" s="208">
        <v>50000</v>
      </c>
      <c r="P64" s="208"/>
      <c r="Q64" s="208"/>
      <c r="R64" s="208">
        <v>1125550</v>
      </c>
      <c r="S64" s="209">
        <v>95</v>
      </c>
      <c r="T64" s="209" t="s">
        <v>714</v>
      </c>
      <c r="U64" s="208">
        <f t="shared" si="5"/>
        <v>69450</v>
      </c>
    </row>
    <row r="65" spans="1:21" hidden="1">
      <c r="A65" s="178" t="s">
        <v>527</v>
      </c>
      <c r="B65" s="121" t="s">
        <v>271</v>
      </c>
      <c r="C65" s="121" t="s">
        <v>319</v>
      </c>
      <c r="D65" s="112" t="s">
        <v>710</v>
      </c>
      <c r="E65" s="112" t="s">
        <v>711</v>
      </c>
      <c r="F65" s="112" t="s">
        <v>712</v>
      </c>
      <c r="G65" s="112"/>
      <c r="H65" s="112" t="s">
        <v>715</v>
      </c>
      <c r="I65" s="209">
        <v>2010</v>
      </c>
      <c r="J65" s="208">
        <v>200000</v>
      </c>
      <c r="K65" s="208">
        <v>200000</v>
      </c>
      <c r="L65" s="208">
        <v>165325</v>
      </c>
      <c r="M65" s="208"/>
      <c r="N65" s="208"/>
      <c r="O65" s="208">
        <v>34675</v>
      </c>
      <c r="P65" s="208"/>
      <c r="Q65" s="208"/>
      <c r="R65" s="208">
        <v>165325</v>
      </c>
      <c r="S65" s="209">
        <v>98</v>
      </c>
      <c r="T65" s="209" t="s">
        <v>716</v>
      </c>
      <c r="U65" s="208">
        <f t="shared" si="5"/>
        <v>34675</v>
      </c>
    </row>
    <row r="66" spans="1:21" hidden="1">
      <c r="A66" s="178" t="s">
        <v>527</v>
      </c>
      <c r="B66" s="121" t="s">
        <v>271</v>
      </c>
      <c r="C66" s="121" t="s">
        <v>319</v>
      </c>
      <c r="D66" s="112" t="s">
        <v>710</v>
      </c>
      <c r="E66" s="112" t="s">
        <v>711</v>
      </c>
      <c r="F66" s="112" t="s">
        <v>712</v>
      </c>
      <c r="G66" s="112"/>
      <c r="H66" s="112" t="s">
        <v>717</v>
      </c>
      <c r="I66" s="209">
        <v>2008</v>
      </c>
      <c r="J66" s="208">
        <v>600000</v>
      </c>
      <c r="K66" s="208">
        <v>1828983</v>
      </c>
      <c r="L66" s="208">
        <v>1605246</v>
      </c>
      <c r="M66" s="208"/>
      <c r="N66" s="208"/>
      <c r="O66" s="208">
        <v>117629</v>
      </c>
      <c r="P66" s="208"/>
      <c r="Q66" s="208"/>
      <c r="R66" s="208">
        <v>1178978</v>
      </c>
      <c r="S66" s="209">
        <v>50</v>
      </c>
      <c r="T66" s="229" t="s">
        <v>718</v>
      </c>
      <c r="U66" s="208">
        <f t="shared" si="5"/>
        <v>650005</v>
      </c>
    </row>
    <row r="67" spans="1:21" hidden="1">
      <c r="A67" s="178" t="s">
        <v>527</v>
      </c>
      <c r="B67" s="121" t="s">
        <v>271</v>
      </c>
      <c r="C67" s="121" t="s">
        <v>319</v>
      </c>
      <c r="D67" s="112" t="s">
        <v>710</v>
      </c>
      <c r="E67" s="112" t="s">
        <v>711</v>
      </c>
      <c r="F67" s="112" t="s">
        <v>712</v>
      </c>
      <c r="G67" s="112"/>
      <c r="H67" s="112" t="s">
        <v>719</v>
      </c>
      <c r="I67" s="209">
        <v>2015</v>
      </c>
      <c r="J67" s="208">
        <v>300000</v>
      </c>
      <c r="K67" s="208">
        <v>300000</v>
      </c>
      <c r="L67" s="208">
        <v>179497</v>
      </c>
      <c r="M67" s="208"/>
      <c r="N67" s="208"/>
      <c r="O67" s="208">
        <v>166660</v>
      </c>
      <c r="P67" s="208"/>
      <c r="Q67" s="208"/>
      <c r="R67" s="208">
        <v>15390</v>
      </c>
      <c r="S67" s="209">
        <v>5</v>
      </c>
      <c r="T67" s="229" t="s">
        <v>720</v>
      </c>
      <c r="U67" s="208">
        <f t="shared" si="5"/>
        <v>284610</v>
      </c>
    </row>
    <row r="68" spans="1:21" hidden="1">
      <c r="A68" s="178" t="s">
        <v>527</v>
      </c>
      <c r="B68" s="121" t="s">
        <v>271</v>
      </c>
      <c r="C68" s="121" t="s">
        <v>319</v>
      </c>
      <c r="D68" s="112" t="s">
        <v>710</v>
      </c>
      <c r="E68" s="112" t="s">
        <v>711</v>
      </c>
      <c r="F68" s="112" t="s">
        <v>712</v>
      </c>
      <c r="G68" s="112"/>
      <c r="H68" s="112" t="s">
        <v>721</v>
      </c>
      <c r="I68" s="209">
        <v>2015</v>
      </c>
      <c r="J68" s="208">
        <v>50000</v>
      </c>
      <c r="K68" s="208">
        <v>50000</v>
      </c>
      <c r="L68" s="208">
        <v>180287</v>
      </c>
      <c r="M68" s="208"/>
      <c r="N68" s="208"/>
      <c r="O68" s="208">
        <v>35970</v>
      </c>
      <c r="P68" s="208"/>
      <c r="Q68" s="208"/>
      <c r="R68" s="208">
        <v>14029</v>
      </c>
      <c r="S68" s="209">
        <v>28</v>
      </c>
      <c r="T68" s="229" t="s">
        <v>720</v>
      </c>
      <c r="U68" s="208">
        <f t="shared" si="5"/>
        <v>35971</v>
      </c>
    </row>
    <row r="69" spans="1:21" hidden="1">
      <c r="A69" s="178" t="s">
        <v>527</v>
      </c>
      <c r="B69" s="121" t="s">
        <v>271</v>
      </c>
      <c r="C69" s="121" t="s">
        <v>319</v>
      </c>
      <c r="D69" s="112" t="s">
        <v>710</v>
      </c>
      <c r="E69" s="112" t="s">
        <v>711</v>
      </c>
      <c r="F69" s="112" t="s">
        <v>712</v>
      </c>
      <c r="G69" s="112"/>
      <c r="H69" s="112" t="s">
        <v>722</v>
      </c>
      <c r="I69" s="209">
        <v>2013</v>
      </c>
      <c r="J69" s="208">
        <v>60000</v>
      </c>
      <c r="K69" s="208">
        <v>60000</v>
      </c>
      <c r="L69" s="208">
        <v>55040</v>
      </c>
      <c r="M69" s="208"/>
      <c r="N69" s="208"/>
      <c r="O69" s="208">
        <v>32502</v>
      </c>
      <c r="P69" s="208"/>
      <c r="Q69" s="208"/>
      <c r="R69" s="208">
        <v>706</v>
      </c>
      <c r="S69" s="209">
        <v>50</v>
      </c>
      <c r="T69" s="209" t="s">
        <v>723</v>
      </c>
      <c r="U69" s="208">
        <f t="shared" si="5"/>
        <v>59294</v>
      </c>
    </row>
    <row r="70" spans="1:21" hidden="1">
      <c r="A70" s="178" t="s">
        <v>527</v>
      </c>
      <c r="B70" s="121" t="s">
        <v>271</v>
      </c>
      <c r="C70" s="121" t="s">
        <v>319</v>
      </c>
      <c r="D70" s="112" t="s">
        <v>710</v>
      </c>
      <c r="E70" s="112" t="s">
        <v>711</v>
      </c>
      <c r="F70" s="112" t="s">
        <v>712</v>
      </c>
      <c r="G70" s="112"/>
      <c r="H70" s="112" t="s">
        <v>724</v>
      </c>
      <c r="I70" s="209">
        <v>2014</v>
      </c>
      <c r="J70" s="208">
        <v>600000</v>
      </c>
      <c r="K70" s="208">
        <v>2258000</v>
      </c>
      <c r="L70" s="208">
        <v>207</v>
      </c>
      <c r="M70" s="208"/>
      <c r="N70" s="208"/>
      <c r="O70" s="208">
        <v>50000</v>
      </c>
      <c r="P70" s="208"/>
      <c r="Q70" s="208"/>
      <c r="R70" s="208">
        <v>0</v>
      </c>
      <c r="S70" s="209">
        <v>0</v>
      </c>
      <c r="T70" s="229" t="s">
        <v>725</v>
      </c>
      <c r="U70" s="208">
        <f t="shared" si="5"/>
        <v>2258000</v>
      </c>
    </row>
    <row r="71" spans="1:21" hidden="1">
      <c r="A71" s="178" t="s">
        <v>527</v>
      </c>
      <c r="B71" s="121" t="s">
        <v>271</v>
      </c>
      <c r="C71" s="121" t="s">
        <v>319</v>
      </c>
      <c r="D71" s="112" t="s">
        <v>710</v>
      </c>
      <c r="E71" s="112" t="s">
        <v>711</v>
      </c>
      <c r="F71" s="112" t="s">
        <v>712</v>
      </c>
      <c r="G71" s="112"/>
      <c r="H71" s="112" t="s">
        <v>726</v>
      </c>
      <c r="I71" s="209">
        <v>2014</v>
      </c>
      <c r="J71" s="208">
        <v>4000000</v>
      </c>
      <c r="K71" s="208">
        <v>8983000</v>
      </c>
      <c r="L71" s="208">
        <v>3690356</v>
      </c>
      <c r="M71" s="208"/>
      <c r="N71" s="208"/>
      <c r="O71" s="208">
        <v>3108064</v>
      </c>
      <c r="P71" s="208"/>
      <c r="Q71" s="208"/>
      <c r="R71" s="208">
        <v>891936</v>
      </c>
      <c r="S71" s="209">
        <v>35</v>
      </c>
      <c r="T71" s="229" t="s">
        <v>727</v>
      </c>
      <c r="U71" s="208">
        <f t="shared" si="5"/>
        <v>8091064</v>
      </c>
    </row>
    <row r="72" spans="1:21" hidden="1">
      <c r="A72" s="178" t="s">
        <v>527</v>
      </c>
      <c r="B72" s="121" t="s">
        <v>271</v>
      </c>
      <c r="C72" s="121" t="s">
        <v>319</v>
      </c>
      <c r="D72" s="112" t="s">
        <v>710</v>
      </c>
      <c r="E72" s="112" t="s">
        <v>711</v>
      </c>
      <c r="F72" s="112" t="s">
        <v>712</v>
      </c>
      <c r="G72" s="112"/>
      <c r="H72" s="112" t="s">
        <v>728</v>
      </c>
      <c r="I72" s="209">
        <v>2014</v>
      </c>
      <c r="J72" s="208">
        <v>1200000</v>
      </c>
      <c r="K72" s="208">
        <v>2464000</v>
      </c>
      <c r="L72" s="208">
        <v>123376</v>
      </c>
      <c r="M72" s="208"/>
      <c r="N72" s="208"/>
      <c r="O72" s="208">
        <v>1098843</v>
      </c>
      <c r="P72" s="208"/>
      <c r="Q72" s="208"/>
      <c r="R72" s="208">
        <v>2372</v>
      </c>
      <c r="S72" s="209">
        <v>25</v>
      </c>
      <c r="T72" s="229" t="s">
        <v>729</v>
      </c>
      <c r="U72" s="208">
        <f t="shared" si="5"/>
        <v>2461628</v>
      </c>
    </row>
    <row r="73" spans="1:21" hidden="1">
      <c r="A73" s="178" t="s">
        <v>527</v>
      </c>
      <c r="B73" s="121" t="s">
        <v>271</v>
      </c>
      <c r="C73" s="121" t="s">
        <v>319</v>
      </c>
      <c r="D73" s="112" t="s">
        <v>710</v>
      </c>
      <c r="E73" s="112" t="s">
        <v>730</v>
      </c>
      <c r="F73" s="112" t="s">
        <v>731</v>
      </c>
      <c r="G73" s="112"/>
      <c r="H73" s="112" t="s">
        <v>732</v>
      </c>
      <c r="I73" s="209">
        <v>2017</v>
      </c>
      <c r="J73" s="208">
        <v>500000</v>
      </c>
      <c r="K73" s="208">
        <v>1000000</v>
      </c>
      <c r="L73" s="208">
        <v>881930</v>
      </c>
      <c r="M73" s="208"/>
      <c r="N73" s="208"/>
      <c r="O73" s="208">
        <v>398894</v>
      </c>
      <c r="P73" s="208"/>
      <c r="Q73" s="208"/>
      <c r="R73" s="208">
        <v>563865</v>
      </c>
      <c r="S73" s="209">
        <v>90</v>
      </c>
      <c r="T73" s="209"/>
      <c r="U73" s="208">
        <f t="shared" si="5"/>
        <v>436135</v>
      </c>
    </row>
    <row r="74" spans="1:21" hidden="1">
      <c r="A74" s="178" t="s">
        <v>527</v>
      </c>
      <c r="B74" s="121" t="s">
        <v>271</v>
      </c>
      <c r="C74" s="121" t="s">
        <v>319</v>
      </c>
      <c r="D74" s="112" t="s">
        <v>733</v>
      </c>
      <c r="E74" s="112" t="s">
        <v>734</v>
      </c>
      <c r="F74" s="112" t="s">
        <v>735</v>
      </c>
      <c r="G74" s="112"/>
      <c r="H74" s="112" t="s">
        <v>736</v>
      </c>
      <c r="I74" s="209">
        <v>2006</v>
      </c>
      <c r="J74" s="208">
        <v>2000000</v>
      </c>
      <c r="K74" s="208">
        <v>4384000</v>
      </c>
      <c r="L74" s="208">
        <v>4040539</v>
      </c>
      <c r="M74" s="208"/>
      <c r="N74" s="208"/>
      <c r="O74" s="208">
        <v>1706884</v>
      </c>
      <c r="P74" s="208"/>
      <c r="Q74" s="208"/>
      <c r="R74" s="208">
        <v>1092885</v>
      </c>
      <c r="S74" s="209">
        <v>48</v>
      </c>
      <c r="T74" s="209"/>
      <c r="U74" s="208">
        <f t="shared" si="5"/>
        <v>3291115</v>
      </c>
    </row>
    <row r="75" spans="1:21" hidden="1">
      <c r="A75" s="178" t="s">
        <v>527</v>
      </c>
      <c r="B75" s="121" t="s">
        <v>271</v>
      </c>
      <c r="C75" s="121" t="s">
        <v>319</v>
      </c>
      <c r="D75" s="112" t="s">
        <v>733</v>
      </c>
      <c r="E75" s="112" t="s">
        <v>734</v>
      </c>
      <c r="F75" s="112" t="s">
        <v>735</v>
      </c>
      <c r="G75" s="112"/>
      <c r="H75" s="112" t="s">
        <v>737</v>
      </c>
      <c r="I75" s="209">
        <v>2012</v>
      </c>
      <c r="J75" s="208">
        <v>1000000</v>
      </c>
      <c r="K75" s="208">
        <v>1282330</v>
      </c>
      <c r="L75" s="208">
        <v>1276755</v>
      </c>
      <c r="M75" s="208"/>
      <c r="N75" s="208"/>
      <c r="O75" s="208">
        <v>0</v>
      </c>
      <c r="P75" s="208"/>
      <c r="Q75" s="208"/>
      <c r="R75" s="208">
        <v>1250468</v>
      </c>
      <c r="S75" s="209">
        <v>100</v>
      </c>
      <c r="T75" s="209" t="s">
        <v>738</v>
      </c>
      <c r="U75" s="208">
        <f t="shared" si="5"/>
        <v>31862</v>
      </c>
    </row>
    <row r="76" spans="1:21" hidden="1">
      <c r="A76" s="178" t="s">
        <v>527</v>
      </c>
      <c r="B76" s="309" t="s">
        <v>309</v>
      </c>
      <c r="C76" s="309" t="s">
        <v>319</v>
      </c>
      <c r="D76" s="310" t="s">
        <v>739</v>
      </c>
      <c r="E76" s="310" t="s">
        <v>740</v>
      </c>
      <c r="F76" s="310" t="s">
        <v>741</v>
      </c>
      <c r="G76" s="310"/>
      <c r="H76" s="310" t="s">
        <v>742</v>
      </c>
      <c r="I76" s="204">
        <v>2022</v>
      </c>
      <c r="J76" s="206">
        <v>1630000</v>
      </c>
      <c r="K76" s="206">
        <v>1630000</v>
      </c>
      <c r="L76" s="206">
        <v>1615525.97621</v>
      </c>
      <c r="M76" s="206"/>
      <c r="N76" s="206"/>
      <c r="O76" s="206">
        <v>158660.30690999996</v>
      </c>
      <c r="P76" s="206"/>
      <c r="Q76" s="206"/>
      <c r="R76" s="206">
        <v>1041339.69309</v>
      </c>
      <c r="S76" s="230">
        <v>0.8</v>
      </c>
      <c r="T76" s="230" t="s">
        <v>743</v>
      </c>
      <c r="U76" s="206">
        <f t="shared" si="5"/>
        <v>588660.30691000004</v>
      </c>
    </row>
    <row r="77" spans="1:21" hidden="1">
      <c r="A77" s="178" t="s">
        <v>527</v>
      </c>
      <c r="B77" s="121" t="s">
        <v>309</v>
      </c>
      <c r="C77" s="326" t="s">
        <v>319</v>
      </c>
      <c r="D77" s="114" t="s">
        <v>744</v>
      </c>
      <c r="E77" s="114" t="s">
        <v>745</v>
      </c>
      <c r="F77" s="114" t="s">
        <v>746</v>
      </c>
      <c r="G77" s="114"/>
      <c r="H77" s="114" t="s">
        <v>747</v>
      </c>
      <c r="I77" s="209">
        <v>2022</v>
      </c>
      <c r="J77" s="208">
        <v>2400000</v>
      </c>
      <c r="K77" s="208">
        <v>2400000</v>
      </c>
      <c r="L77" s="208">
        <v>152003.33850000001</v>
      </c>
      <c r="M77" s="208"/>
      <c r="N77" s="208"/>
      <c r="O77" s="208">
        <v>50000</v>
      </c>
      <c r="P77" s="208"/>
      <c r="Q77" s="208"/>
      <c r="R77" s="208">
        <v>0</v>
      </c>
      <c r="S77" s="233" t="s">
        <v>748</v>
      </c>
      <c r="T77" s="233" t="s">
        <v>749</v>
      </c>
      <c r="U77" s="208">
        <f t="shared" si="5"/>
        <v>2400000</v>
      </c>
    </row>
    <row r="78" spans="1:21" hidden="1">
      <c r="A78" s="178" t="s">
        <v>527</v>
      </c>
      <c r="B78" s="121" t="s">
        <v>309</v>
      </c>
      <c r="C78" s="326" t="s">
        <v>319</v>
      </c>
      <c r="D78" s="114" t="s">
        <v>744</v>
      </c>
      <c r="E78" s="114" t="s">
        <v>745</v>
      </c>
      <c r="F78" s="114" t="s">
        <v>746</v>
      </c>
      <c r="G78" s="114"/>
      <c r="H78" s="114" t="s">
        <v>750</v>
      </c>
      <c r="I78" s="209">
        <v>2022</v>
      </c>
      <c r="J78" s="208">
        <v>3206617</v>
      </c>
      <c r="K78" s="208">
        <v>3206617</v>
      </c>
      <c r="L78" s="208">
        <v>222559.27</v>
      </c>
      <c r="M78" s="208"/>
      <c r="N78" s="208"/>
      <c r="O78" s="208">
        <v>75000</v>
      </c>
      <c r="P78" s="208"/>
      <c r="Q78" s="208"/>
      <c r="R78" s="208">
        <v>0</v>
      </c>
      <c r="S78" s="233" t="s">
        <v>751</v>
      </c>
      <c r="T78" s="233" t="s">
        <v>749</v>
      </c>
      <c r="U78" s="208">
        <f t="shared" si="5"/>
        <v>3206617</v>
      </c>
    </row>
    <row r="79" spans="1:21" hidden="1">
      <c r="A79" s="178" t="s">
        <v>527</v>
      </c>
      <c r="B79" s="121" t="s">
        <v>309</v>
      </c>
      <c r="C79" s="326" t="s">
        <v>319</v>
      </c>
      <c r="D79" s="114" t="s">
        <v>752</v>
      </c>
      <c r="E79" s="114" t="s">
        <v>753</v>
      </c>
      <c r="F79" s="114" t="s">
        <v>754</v>
      </c>
      <c r="G79" s="114"/>
      <c r="H79" s="114" t="s">
        <v>755</v>
      </c>
      <c r="I79" s="209">
        <v>2022</v>
      </c>
      <c r="J79" s="208">
        <v>3780000</v>
      </c>
      <c r="K79" s="208">
        <v>3780000</v>
      </c>
      <c r="L79" s="208">
        <v>3410044.4959</v>
      </c>
      <c r="M79" s="208"/>
      <c r="N79" s="208"/>
      <c r="O79" s="208">
        <v>0</v>
      </c>
      <c r="P79" s="208"/>
      <c r="Q79" s="208"/>
      <c r="R79" s="208">
        <v>0</v>
      </c>
      <c r="S79" s="233">
        <v>0.05</v>
      </c>
      <c r="T79" s="233" t="s">
        <v>743</v>
      </c>
      <c r="U79" s="208">
        <f t="shared" si="5"/>
        <v>3780000</v>
      </c>
    </row>
    <row r="80" spans="1:21" hidden="1">
      <c r="A80" s="178" t="s">
        <v>527</v>
      </c>
      <c r="B80" s="309" t="s">
        <v>305</v>
      </c>
      <c r="C80" s="309" t="s">
        <v>319</v>
      </c>
      <c r="D80" s="323" t="s">
        <v>756</v>
      </c>
      <c r="E80" s="323" t="s">
        <v>757</v>
      </c>
      <c r="F80" s="323" t="s">
        <v>758</v>
      </c>
      <c r="G80" s="323"/>
      <c r="H80" s="323" t="s">
        <v>759</v>
      </c>
      <c r="I80" s="205">
        <v>2022</v>
      </c>
      <c r="J80" s="234">
        <v>1000000</v>
      </c>
      <c r="K80" s="234">
        <v>1000000</v>
      </c>
      <c r="L80" s="206">
        <v>989494.98604999995</v>
      </c>
      <c r="M80" s="206"/>
      <c r="N80" s="206"/>
      <c r="O80" s="206">
        <v>407389.33402000001</v>
      </c>
      <c r="P80" s="206"/>
      <c r="Q80" s="206"/>
      <c r="R80" s="206">
        <v>456955.25388999999</v>
      </c>
      <c r="S80" s="230">
        <v>0.6</v>
      </c>
      <c r="T80" s="204" t="s">
        <v>20</v>
      </c>
      <c r="U80" s="206">
        <f t="shared" si="5"/>
        <v>543044.74610999995</v>
      </c>
    </row>
    <row r="81" spans="1:21" hidden="1">
      <c r="A81" s="178" t="s">
        <v>527</v>
      </c>
      <c r="B81" s="121" t="s">
        <v>305</v>
      </c>
      <c r="C81" s="326" t="s">
        <v>319</v>
      </c>
      <c r="D81" s="324" t="s">
        <v>756</v>
      </c>
      <c r="E81" s="324" t="s">
        <v>757</v>
      </c>
      <c r="F81" s="324" t="s">
        <v>758</v>
      </c>
      <c r="G81" s="324"/>
      <c r="H81" s="324" t="s">
        <v>760</v>
      </c>
      <c r="I81" s="207">
        <v>2022</v>
      </c>
      <c r="J81" s="235">
        <v>1500000</v>
      </c>
      <c r="K81" s="235">
        <v>1500000</v>
      </c>
      <c r="L81" s="208">
        <v>517232.25</v>
      </c>
      <c r="M81" s="208"/>
      <c r="N81" s="208"/>
      <c r="O81" s="208">
        <v>255145.54993000001</v>
      </c>
      <c r="P81" s="208"/>
      <c r="Q81" s="208"/>
      <c r="R81" s="208">
        <v>0</v>
      </c>
      <c r="S81" s="236">
        <v>0.05</v>
      </c>
      <c r="T81" s="209" t="s">
        <v>20</v>
      </c>
      <c r="U81" s="208">
        <f t="shared" si="5"/>
        <v>1500000</v>
      </c>
    </row>
    <row r="82" spans="1:21" ht="18.75" hidden="1">
      <c r="A82" s="178" t="s">
        <v>527</v>
      </c>
      <c r="B82" s="121" t="s">
        <v>305</v>
      </c>
      <c r="C82" s="326" t="s">
        <v>319</v>
      </c>
      <c r="D82" s="324" t="s">
        <v>756</v>
      </c>
      <c r="E82" s="324" t="s">
        <v>757</v>
      </c>
      <c r="F82" s="324" t="s">
        <v>758</v>
      </c>
      <c r="G82" s="324"/>
      <c r="H82" s="324" t="s">
        <v>761</v>
      </c>
      <c r="I82" s="207" t="s">
        <v>610</v>
      </c>
      <c r="J82" s="235">
        <v>1200000</v>
      </c>
      <c r="K82" s="235">
        <v>3130000</v>
      </c>
      <c r="L82" s="208">
        <v>3087749.5848300001</v>
      </c>
      <c r="M82" s="208"/>
      <c r="N82" s="208"/>
      <c r="O82" s="208">
        <v>20000</v>
      </c>
      <c r="P82" s="208"/>
      <c r="Q82" s="208"/>
      <c r="R82" s="208">
        <v>3084348.60507</v>
      </c>
      <c r="S82" s="236">
        <v>1</v>
      </c>
      <c r="T82" s="209" t="s">
        <v>762</v>
      </c>
      <c r="U82" s="208">
        <f t="shared" si="5"/>
        <v>45651.394929999951</v>
      </c>
    </row>
    <row r="83" spans="1:21" hidden="1">
      <c r="A83" s="178" t="s">
        <v>527</v>
      </c>
      <c r="B83" s="121" t="s">
        <v>305</v>
      </c>
      <c r="C83" s="326" t="s">
        <v>319</v>
      </c>
      <c r="D83" s="324" t="s">
        <v>756</v>
      </c>
      <c r="E83" s="324" t="s">
        <v>757</v>
      </c>
      <c r="F83" s="324" t="s">
        <v>758</v>
      </c>
      <c r="G83" s="324"/>
      <c r="H83" s="324" t="s">
        <v>763</v>
      </c>
      <c r="I83" s="237"/>
      <c r="J83" s="208"/>
      <c r="K83" s="208"/>
      <c r="L83" s="208"/>
      <c r="M83" s="208"/>
      <c r="N83" s="208"/>
      <c r="O83" s="208"/>
      <c r="P83" s="208"/>
      <c r="Q83" s="208"/>
      <c r="R83" s="208"/>
      <c r="S83" s="209"/>
      <c r="T83" s="209"/>
      <c r="U83" s="208"/>
    </row>
    <row r="84" spans="1:21" hidden="1">
      <c r="A84" s="178" t="s">
        <v>527</v>
      </c>
      <c r="B84" s="121" t="s">
        <v>305</v>
      </c>
      <c r="C84" s="121" t="s">
        <v>319</v>
      </c>
      <c r="D84" s="325" t="s">
        <v>756</v>
      </c>
      <c r="E84" s="325" t="s">
        <v>757</v>
      </c>
      <c r="F84" s="325" t="s">
        <v>758</v>
      </c>
      <c r="G84" s="325"/>
      <c r="H84" s="325" t="s">
        <v>764</v>
      </c>
      <c r="I84" s="237"/>
      <c r="J84" s="208"/>
      <c r="K84" s="208"/>
      <c r="L84" s="208"/>
      <c r="M84" s="208"/>
      <c r="N84" s="208"/>
      <c r="O84" s="208"/>
      <c r="P84" s="208"/>
      <c r="Q84" s="208"/>
      <c r="R84" s="208"/>
      <c r="S84" s="209"/>
      <c r="T84" s="209"/>
      <c r="U84" s="208"/>
    </row>
    <row r="85" spans="1:21" hidden="1">
      <c r="A85" s="178" t="s">
        <v>527</v>
      </c>
      <c r="B85" s="121" t="s">
        <v>305</v>
      </c>
      <c r="C85" s="121" t="s">
        <v>319</v>
      </c>
      <c r="D85" s="325" t="s">
        <v>756</v>
      </c>
      <c r="E85" s="325" t="s">
        <v>757</v>
      </c>
      <c r="F85" s="325" t="s">
        <v>758</v>
      </c>
      <c r="G85" s="325"/>
      <c r="H85" s="325" t="s">
        <v>765</v>
      </c>
      <c r="I85" s="207">
        <v>2022</v>
      </c>
      <c r="J85" s="235">
        <v>1000000</v>
      </c>
      <c r="K85" s="235">
        <v>1000000</v>
      </c>
      <c r="L85" s="208">
        <v>535696.97385000007</v>
      </c>
      <c r="M85" s="208"/>
      <c r="N85" s="208"/>
      <c r="O85" s="208">
        <v>170234.21763</v>
      </c>
      <c r="P85" s="208"/>
      <c r="Q85" s="208"/>
      <c r="R85" s="208">
        <v>6120.9851500000004</v>
      </c>
      <c r="S85" s="236">
        <v>0.1</v>
      </c>
      <c r="T85" s="209" t="s">
        <v>20</v>
      </c>
      <c r="U85" s="208">
        <f t="shared" ref="U85:U99" si="6">K85-R85</f>
        <v>993879.01485000004</v>
      </c>
    </row>
    <row r="86" spans="1:21" hidden="1">
      <c r="A86" s="178" t="s">
        <v>527</v>
      </c>
      <c r="B86" s="121" t="s">
        <v>305</v>
      </c>
      <c r="C86" s="121" t="s">
        <v>319</v>
      </c>
      <c r="D86" s="325" t="s">
        <v>766</v>
      </c>
      <c r="E86" s="325" t="s">
        <v>767</v>
      </c>
      <c r="F86" s="325" t="s">
        <v>768</v>
      </c>
      <c r="G86" s="325"/>
      <c r="H86" s="325" t="s">
        <v>769</v>
      </c>
      <c r="I86" s="207" t="s">
        <v>770</v>
      </c>
      <c r="J86" s="235">
        <v>100000</v>
      </c>
      <c r="K86" s="235">
        <v>1535000</v>
      </c>
      <c r="L86" s="208">
        <v>38198.837469999999</v>
      </c>
      <c r="M86" s="208"/>
      <c r="N86" s="208"/>
      <c r="O86" s="208">
        <v>0</v>
      </c>
      <c r="P86" s="208"/>
      <c r="Q86" s="208"/>
      <c r="R86" s="208">
        <v>31040.13953</v>
      </c>
      <c r="S86" s="236">
        <v>0</v>
      </c>
      <c r="T86" s="209" t="s">
        <v>107</v>
      </c>
      <c r="U86" s="208">
        <f t="shared" si="6"/>
        <v>1503959.86047</v>
      </c>
    </row>
    <row r="87" spans="1:21" hidden="1">
      <c r="A87" s="178" t="s">
        <v>527</v>
      </c>
      <c r="B87" s="121" t="s">
        <v>305</v>
      </c>
      <c r="C87" s="121" t="s">
        <v>319</v>
      </c>
      <c r="D87" s="325" t="s">
        <v>771</v>
      </c>
      <c r="E87" s="325" t="s">
        <v>772</v>
      </c>
      <c r="F87" s="325" t="s">
        <v>773</v>
      </c>
      <c r="G87" s="325"/>
      <c r="H87" s="325" t="s">
        <v>774</v>
      </c>
      <c r="I87" s="207" t="s">
        <v>775</v>
      </c>
      <c r="J87" s="235">
        <v>3000000</v>
      </c>
      <c r="K87" s="235">
        <v>5000000</v>
      </c>
      <c r="L87" s="208">
        <v>4962880.0656199995</v>
      </c>
      <c r="M87" s="208"/>
      <c r="N87" s="208"/>
      <c r="O87" s="208">
        <v>57322.089899999999</v>
      </c>
      <c r="P87" s="208"/>
      <c r="Q87" s="208"/>
      <c r="R87" s="208">
        <v>4949597.8772999998</v>
      </c>
      <c r="S87" s="236">
        <v>0.95</v>
      </c>
      <c r="T87" s="209" t="s">
        <v>20</v>
      </c>
      <c r="U87" s="208">
        <f t="shared" si="6"/>
        <v>50402.122700000182</v>
      </c>
    </row>
    <row r="88" spans="1:21" hidden="1">
      <c r="A88" s="178" t="s">
        <v>527</v>
      </c>
      <c r="B88" s="121" t="s">
        <v>305</v>
      </c>
      <c r="C88" s="121" t="s">
        <v>319</v>
      </c>
      <c r="D88" s="325" t="s">
        <v>771</v>
      </c>
      <c r="E88" s="325" t="s">
        <v>772</v>
      </c>
      <c r="F88" s="325" t="s">
        <v>773</v>
      </c>
      <c r="G88" s="325"/>
      <c r="H88" s="325" t="s">
        <v>776</v>
      </c>
      <c r="I88" s="207" t="s">
        <v>777</v>
      </c>
      <c r="J88" s="235">
        <v>3000000</v>
      </c>
      <c r="K88" s="235">
        <v>3000000</v>
      </c>
      <c r="L88" s="208">
        <v>2799424.94264</v>
      </c>
      <c r="M88" s="208"/>
      <c r="N88" s="208"/>
      <c r="O88" s="208">
        <v>267344.31371999998</v>
      </c>
      <c r="P88" s="208"/>
      <c r="Q88" s="208"/>
      <c r="R88" s="208">
        <v>2766528.7379000001</v>
      </c>
      <c r="S88" s="236">
        <v>0.95</v>
      </c>
      <c r="T88" s="209" t="s">
        <v>20</v>
      </c>
      <c r="U88" s="208">
        <f t="shared" si="6"/>
        <v>233471.26209999993</v>
      </c>
    </row>
    <row r="89" spans="1:21" hidden="1">
      <c r="A89" s="178" t="s">
        <v>527</v>
      </c>
      <c r="B89" s="121" t="s">
        <v>305</v>
      </c>
      <c r="C89" s="121" t="s">
        <v>319</v>
      </c>
      <c r="D89" s="325" t="s">
        <v>771</v>
      </c>
      <c r="E89" s="325" t="s">
        <v>772</v>
      </c>
      <c r="F89" s="325" t="s">
        <v>773</v>
      </c>
      <c r="G89" s="325"/>
      <c r="H89" s="325" t="s">
        <v>778</v>
      </c>
      <c r="I89" s="207" t="s">
        <v>661</v>
      </c>
      <c r="J89" s="235">
        <v>3000000</v>
      </c>
      <c r="K89" s="235">
        <v>3000000</v>
      </c>
      <c r="L89" s="208">
        <v>2944506</v>
      </c>
      <c r="M89" s="208"/>
      <c r="N89" s="208"/>
      <c r="O89" s="208">
        <f>G89-N89</f>
        <v>0</v>
      </c>
      <c r="P89" s="208"/>
      <c r="Q89" s="208"/>
      <c r="R89" s="208">
        <v>2730117</v>
      </c>
      <c r="S89" s="236">
        <v>1</v>
      </c>
      <c r="T89" s="209" t="s">
        <v>762</v>
      </c>
      <c r="U89" s="208">
        <f t="shared" si="6"/>
        <v>269883</v>
      </c>
    </row>
    <row r="90" spans="1:21" hidden="1">
      <c r="A90" s="178" t="s">
        <v>527</v>
      </c>
      <c r="B90" s="121" t="s">
        <v>305</v>
      </c>
      <c r="C90" s="121" t="s">
        <v>319</v>
      </c>
      <c r="D90" s="325" t="s">
        <v>779</v>
      </c>
      <c r="E90" s="325" t="s">
        <v>780</v>
      </c>
      <c r="F90" s="325" t="s">
        <v>781</v>
      </c>
      <c r="G90" s="325"/>
      <c r="H90" s="325" t="s">
        <v>782</v>
      </c>
      <c r="I90" s="207">
        <v>2012</v>
      </c>
      <c r="J90" s="235">
        <v>474000</v>
      </c>
      <c r="K90" s="235">
        <v>1749100</v>
      </c>
      <c r="L90" s="208">
        <v>1299672.7009000001</v>
      </c>
      <c r="M90" s="208"/>
      <c r="N90" s="208"/>
      <c r="O90" s="208">
        <v>257960.65013999998</v>
      </c>
      <c r="P90" s="208"/>
      <c r="Q90" s="208"/>
      <c r="R90" s="208">
        <v>1239973.1208500003</v>
      </c>
      <c r="S90" s="236">
        <v>0.8</v>
      </c>
      <c r="T90" s="209" t="s">
        <v>20</v>
      </c>
      <c r="U90" s="208">
        <f t="shared" si="6"/>
        <v>509126.8791499997</v>
      </c>
    </row>
    <row r="91" spans="1:21" hidden="1">
      <c r="A91" s="178" t="s">
        <v>527</v>
      </c>
      <c r="B91" s="121" t="s">
        <v>305</v>
      </c>
      <c r="C91" s="121" t="s">
        <v>319</v>
      </c>
      <c r="D91" s="325" t="s">
        <v>779</v>
      </c>
      <c r="E91" s="325" t="s">
        <v>780</v>
      </c>
      <c r="F91" s="325" t="s">
        <v>781</v>
      </c>
      <c r="G91" s="325"/>
      <c r="H91" s="325" t="s">
        <v>783</v>
      </c>
      <c r="I91" s="207">
        <v>2011</v>
      </c>
      <c r="J91" s="235">
        <v>948000</v>
      </c>
      <c r="K91" s="235">
        <v>1987500</v>
      </c>
      <c r="L91" s="208">
        <v>626.53091000008578</v>
      </c>
      <c r="M91" s="208"/>
      <c r="N91" s="208"/>
      <c r="O91" s="208">
        <v>0</v>
      </c>
      <c r="P91" s="208"/>
      <c r="Q91" s="208"/>
      <c r="R91" s="208">
        <v>626.53091000000006</v>
      </c>
      <c r="S91" s="236">
        <v>0</v>
      </c>
      <c r="T91" s="209" t="s">
        <v>107</v>
      </c>
      <c r="U91" s="208">
        <f t="shared" si="6"/>
        <v>1986873.46909</v>
      </c>
    </row>
    <row r="92" spans="1:21" hidden="1">
      <c r="A92" s="178" t="s">
        <v>527</v>
      </c>
      <c r="B92" s="121" t="s">
        <v>305</v>
      </c>
      <c r="C92" s="121" t="s">
        <v>319</v>
      </c>
      <c r="D92" s="325" t="s">
        <v>784</v>
      </c>
      <c r="E92" s="325" t="s">
        <v>785</v>
      </c>
      <c r="F92" s="325" t="s">
        <v>786</v>
      </c>
      <c r="G92" s="325"/>
      <c r="H92" s="325" t="s">
        <v>787</v>
      </c>
      <c r="I92" s="207" t="s">
        <v>788</v>
      </c>
      <c r="J92" s="235">
        <v>500000</v>
      </c>
      <c r="K92" s="235">
        <v>1433000</v>
      </c>
      <c r="L92" s="208">
        <v>1362085.0604699997</v>
      </c>
      <c r="M92" s="208"/>
      <c r="N92" s="208"/>
      <c r="O92" s="208">
        <v>76915.47093000001</v>
      </c>
      <c r="P92" s="208"/>
      <c r="Q92" s="208"/>
      <c r="R92" s="208">
        <v>1360940.63757</v>
      </c>
      <c r="S92" s="236">
        <v>0.95</v>
      </c>
      <c r="T92" s="209" t="s">
        <v>20</v>
      </c>
      <c r="U92" s="208">
        <f t="shared" si="6"/>
        <v>72059.362429999979</v>
      </c>
    </row>
    <row r="93" spans="1:21" hidden="1">
      <c r="A93" s="178" t="s">
        <v>527</v>
      </c>
      <c r="B93" s="121" t="s">
        <v>305</v>
      </c>
      <c r="C93" s="121" t="s">
        <v>319</v>
      </c>
      <c r="D93" s="325" t="s">
        <v>789</v>
      </c>
      <c r="E93" s="325" t="s">
        <v>790</v>
      </c>
      <c r="F93" s="325" t="s">
        <v>791</v>
      </c>
      <c r="G93" s="325"/>
      <c r="H93" s="325" t="s">
        <v>792</v>
      </c>
      <c r="I93" s="207" t="s">
        <v>770</v>
      </c>
      <c r="J93" s="235">
        <v>2075000</v>
      </c>
      <c r="K93" s="235">
        <v>4432000</v>
      </c>
      <c r="L93" s="208">
        <v>4381828.5828900002</v>
      </c>
      <c r="M93" s="208"/>
      <c r="N93" s="208"/>
      <c r="O93" s="208">
        <v>650990.87049999996</v>
      </c>
      <c r="P93" s="208"/>
      <c r="Q93" s="208"/>
      <c r="R93" s="208">
        <v>3887117.0308599998</v>
      </c>
      <c r="S93" s="236">
        <v>0.9</v>
      </c>
      <c r="T93" s="209" t="s">
        <v>20</v>
      </c>
      <c r="U93" s="208">
        <f t="shared" si="6"/>
        <v>544882.96914000018</v>
      </c>
    </row>
    <row r="94" spans="1:21" hidden="1">
      <c r="A94" s="178" t="s">
        <v>527</v>
      </c>
      <c r="B94" s="121" t="s">
        <v>305</v>
      </c>
      <c r="C94" s="121" t="s">
        <v>319</v>
      </c>
      <c r="D94" s="325" t="s">
        <v>789</v>
      </c>
      <c r="E94" s="325" t="s">
        <v>790</v>
      </c>
      <c r="F94" s="325" t="s">
        <v>791</v>
      </c>
      <c r="G94" s="325"/>
      <c r="H94" s="325" t="s">
        <v>793</v>
      </c>
      <c r="I94" s="207" t="s">
        <v>794</v>
      </c>
      <c r="J94" s="235">
        <v>2000000</v>
      </c>
      <c r="K94" s="235">
        <v>2000000</v>
      </c>
      <c r="L94" s="208">
        <v>326431.64513000002</v>
      </c>
      <c r="M94" s="208"/>
      <c r="N94" s="208"/>
      <c r="O94" s="208">
        <v>1924957.10039</v>
      </c>
      <c r="P94" s="208"/>
      <c r="Q94" s="208"/>
      <c r="R94" s="208">
        <v>75042.899609999993</v>
      </c>
      <c r="S94" s="236">
        <v>0.25</v>
      </c>
      <c r="T94" s="209" t="s">
        <v>20</v>
      </c>
      <c r="U94" s="208">
        <f t="shared" si="6"/>
        <v>1924957.10039</v>
      </c>
    </row>
    <row r="95" spans="1:21" hidden="1">
      <c r="A95" s="178" t="s">
        <v>527</v>
      </c>
      <c r="B95" s="121" t="s">
        <v>305</v>
      </c>
      <c r="C95" s="121" t="s">
        <v>319</v>
      </c>
      <c r="D95" s="325" t="s">
        <v>789</v>
      </c>
      <c r="E95" s="325" t="s">
        <v>790</v>
      </c>
      <c r="F95" s="325" t="s">
        <v>791</v>
      </c>
      <c r="G95" s="325"/>
      <c r="H95" s="325" t="s">
        <v>795</v>
      </c>
      <c r="I95" s="207" t="s">
        <v>770</v>
      </c>
      <c r="J95" s="235">
        <v>1650000</v>
      </c>
      <c r="K95" s="235">
        <v>1650000</v>
      </c>
      <c r="L95" s="208">
        <v>1643459</v>
      </c>
      <c r="M95" s="208"/>
      <c r="N95" s="208"/>
      <c r="O95" s="208">
        <f>G95-N95</f>
        <v>0</v>
      </c>
      <c r="P95" s="208"/>
      <c r="Q95" s="208"/>
      <c r="R95" s="208">
        <v>1535585</v>
      </c>
      <c r="S95" s="236">
        <v>1</v>
      </c>
      <c r="T95" s="209" t="s">
        <v>762</v>
      </c>
      <c r="U95" s="208">
        <f t="shared" si="6"/>
        <v>114415</v>
      </c>
    </row>
    <row r="96" spans="1:21" hidden="1">
      <c r="A96" s="178" t="s">
        <v>527</v>
      </c>
      <c r="B96" s="121" t="s">
        <v>305</v>
      </c>
      <c r="C96" s="121" t="s">
        <v>319</v>
      </c>
      <c r="D96" s="325" t="s">
        <v>789</v>
      </c>
      <c r="E96" s="325" t="s">
        <v>790</v>
      </c>
      <c r="F96" s="325" t="s">
        <v>791</v>
      </c>
      <c r="G96" s="325"/>
      <c r="H96" s="325" t="s">
        <v>796</v>
      </c>
      <c r="I96" s="207" t="s">
        <v>661</v>
      </c>
      <c r="J96" s="235">
        <v>2101200</v>
      </c>
      <c r="K96" s="235">
        <v>2101200</v>
      </c>
      <c r="L96" s="208">
        <v>1863984</v>
      </c>
      <c r="M96" s="208"/>
      <c r="N96" s="208"/>
      <c r="O96" s="208">
        <f t="shared" ref="O96:O99" si="7">G96-N96</f>
        <v>0</v>
      </c>
      <c r="P96" s="208"/>
      <c r="Q96" s="208"/>
      <c r="R96" s="208">
        <v>1774364</v>
      </c>
      <c r="S96" s="236">
        <v>0.7</v>
      </c>
      <c r="T96" s="209" t="s">
        <v>20</v>
      </c>
      <c r="U96" s="208">
        <f t="shared" si="6"/>
        <v>326836</v>
      </c>
    </row>
    <row r="97" spans="1:21" hidden="1">
      <c r="A97" s="178" t="s">
        <v>527</v>
      </c>
      <c r="B97" s="121" t="s">
        <v>305</v>
      </c>
      <c r="C97" s="121" t="s">
        <v>319</v>
      </c>
      <c r="D97" s="325" t="s">
        <v>789</v>
      </c>
      <c r="E97" s="325" t="s">
        <v>790</v>
      </c>
      <c r="F97" s="325" t="s">
        <v>791</v>
      </c>
      <c r="G97" s="325"/>
      <c r="H97" s="325" t="s">
        <v>797</v>
      </c>
      <c r="I97" s="207" t="s">
        <v>661</v>
      </c>
      <c r="J97" s="235">
        <v>1500000</v>
      </c>
      <c r="K97" s="235">
        <v>1500000</v>
      </c>
      <c r="L97" s="208">
        <v>1497726</v>
      </c>
      <c r="M97" s="208"/>
      <c r="N97" s="208"/>
      <c r="O97" s="208">
        <f t="shared" si="7"/>
        <v>0</v>
      </c>
      <c r="P97" s="208"/>
      <c r="Q97" s="208"/>
      <c r="R97" s="208">
        <v>1360116</v>
      </c>
      <c r="S97" s="236">
        <v>1</v>
      </c>
      <c r="T97" s="209" t="s">
        <v>762</v>
      </c>
      <c r="U97" s="208">
        <f t="shared" si="6"/>
        <v>139884</v>
      </c>
    </row>
    <row r="98" spans="1:21" hidden="1">
      <c r="A98" s="178" t="s">
        <v>527</v>
      </c>
      <c r="B98" s="121" t="s">
        <v>305</v>
      </c>
      <c r="C98" s="121" t="s">
        <v>319</v>
      </c>
      <c r="D98" s="325" t="s">
        <v>789</v>
      </c>
      <c r="E98" s="325" t="s">
        <v>790</v>
      </c>
      <c r="F98" s="325" t="s">
        <v>791</v>
      </c>
      <c r="G98" s="325"/>
      <c r="H98" s="325" t="s">
        <v>798</v>
      </c>
      <c r="I98" s="207" t="s">
        <v>799</v>
      </c>
      <c r="J98" s="235">
        <v>1800000</v>
      </c>
      <c r="K98" s="235">
        <v>1800000</v>
      </c>
      <c r="L98" s="208">
        <v>1528138</v>
      </c>
      <c r="M98" s="208"/>
      <c r="N98" s="208"/>
      <c r="O98" s="208">
        <f t="shared" si="7"/>
        <v>0</v>
      </c>
      <c r="P98" s="208"/>
      <c r="Q98" s="208"/>
      <c r="R98" s="208">
        <v>1237628</v>
      </c>
      <c r="S98" s="236">
        <v>0.7</v>
      </c>
      <c r="T98" s="209" t="s">
        <v>20</v>
      </c>
      <c r="U98" s="208">
        <f t="shared" si="6"/>
        <v>562372</v>
      </c>
    </row>
    <row r="99" spans="1:21" hidden="1">
      <c r="A99" s="178" t="s">
        <v>527</v>
      </c>
      <c r="B99" s="121" t="s">
        <v>305</v>
      </c>
      <c r="C99" s="121" t="s">
        <v>319</v>
      </c>
      <c r="D99" s="325" t="s">
        <v>789</v>
      </c>
      <c r="E99" s="325" t="s">
        <v>790</v>
      </c>
      <c r="F99" s="325" t="s">
        <v>791</v>
      </c>
      <c r="G99" s="325"/>
      <c r="H99" s="325" t="s">
        <v>800</v>
      </c>
      <c r="I99" s="207" t="s">
        <v>801</v>
      </c>
      <c r="J99" s="235">
        <v>2000000</v>
      </c>
      <c r="K99" s="235">
        <v>2000000</v>
      </c>
      <c r="L99" s="208">
        <v>1985248</v>
      </c>
      <c r="M99" s="208"/>
      <c r="N99" s="208"/>
      <c r="O99" s="208">
        <f t="shared" si="7"/>
        <v>0</v>
      </c>
      <c r="P99" s="208"/>
      <c r="Q99" s="208"/>
      <c r="R99" s="208">
        <v>1801555</v>
      </c>
      <c r="S99" s="236">
        <v>0.9</v>
      </c>
      <c r="T99" s="209" t="s">
        <v>20</v>
      </c>
      <c r="U99" s="208">
        <f t="shared" si="6"/>
        <v>198445</v>
      </c>
    </row>
    <row r="100" spans="1:21" hidden="1">
      <c r="A100" s="178" t="s">
        <v>527</v>
      </c>
      <c r="B100" s="121" t="s">
        <v>305</v>
      </c>
      <c r="C100" s="121" t="s">
        <v>319</v>
      </c>
      <c r="D100" s="325" t="s">
        <v>789</v>
      </c>
      <c r="E100" s="325" t="s">
        <v>802</v>
      </c>
      <c r="F100" s="325" t="s">
        <v>803</v>
      </c>
      <c r="G100" s="325"/>
      <c r="H100" s="325" t="s">
        <v>804</v>
      </c>
      <c r="I100" s="207" t="s">
        <v>661</v>
      </c>
      <c r="J100" s="235">
        <v>2400000</v>
      </c>
      <c r="K100" s="235">
        <v>2950425</v>
      </c>
      <c r="L100" s="208">
        <v>2929175</v>
      </c>
      <c r="M100" s="208"/>
      <c r="N100" s="208"/>
      <c r="O100" s="208">
        <f>G100-N100</f>
        <v>0</v>
      </c>
      <c r="P100" s="208"/>
      <c r="Q100" s="208"/>
      <c r="R100" s="208">
        <v>1886771</v>
      </c>
      <c r="S100" s="236">
        <v>0.85</v>
      </c>
      <c r="T100" s="209" t="s">
        <v>20</v>
      </c>
      <c r="U100" s="208" t="e">
        <f>L100-#REF!</f>
        <v>#REF!</v>
      </c>
    </row>
    <row r="101" spans="1:21" hidden="1">
      <c r="A101" s="178" t="s">
        <v>527</v>
      </c>
      <c r="B101" s="121" t="s">
        <v>305</v>
      </c>
      <c r="C101" s="121" t="s">
        <v>319</v>
      </c>
      <c r="D101" s="325" t="s">
        <v>805</v>
      </c>
      <c r="E101" s="325"/>
      <c r="F101" s="325"/>
      <c r="G101" s="325"/>
      <c r="H101" s="325" t="s">
        <v>805</v>
      </c>
      <c r="I101" s="207" t="s">
        <v>661</v>
      </c>
      <c r="J101" s="235">
        <v>1000000</v>
      </c>
      <c r="K101" s="235">
        <v>1000000</v>
      </c>
      <c r="L101" s="208">
        <v>938715</v>
      </c>
      <c r="M101" s="208"/>
      <c r="N101" s="208"/>
      <c r="O101" s="208">
        <f>G101-N101</f>
        <v>0</v>
      </c>
      <c r="P101" s="208"/>
      <c r="Q101" s="208"/>
      <c r="R101" s="208">
        <v>412816</v>
      </c>
      <c r="S101" s="236">
        <v>0.9</v>
      </c>
      <c r="T101" s="209" t="s">
        <v>20</v>
      </c>
      <c r="U101" s="208" t="e">
        <f>L101-#REF!</f>
        <v>#REF!</v>
      </c>
    </row>
    <row r="102" spans="1:21" hidden="1">
      <c r="A102" s="178" t="s">
        <v>527</v>
      </c>
      <c r="B102" s="121" t="s">
        <v>305</v>
      </c>
      <c r="C102" s="121" t="s">
        <v>319</v>
      </c>
      <c r="D102" s="325" t="s">
        <v>806</v>
      </c>
      <c r="E102" s="325" t="s">
        <v>807</v>
      </c>
      <c r="F102" s="325" t="s">
        <v>808</v>
      </c>
      <c r="G102" s="325"/>
      <c r="H102" s="325" t="s">
        <v>809</v>
      </c>
      <c r="I102" s="207" t="s">
        <v>810</v>
      </c>
      <c r="J102" s="235">
        <v>200000</v>
      </c>
      <c r="K102" s="235">
        <v>1052000</v>
      </c>
      <c r="L102" s="208">
        <v>1032674.28258</v>
      </c>
      <c r="M102" s="208"/>
      <c r="N102" s="208"/>
      <c r="O102" s="208">
        <v>18981.180629999999</v>
      </c>
      <c r="P102" s="208"/>
      <c r="Q102" s="208"/>
      <c r="R102" s="208">
        <v>976344.34471999994</v>
      </c>
      <c r="S102" s="236">
        <v>1</v>
      </c>
      <c r="T102" s="209" t="s">
        <v>762</v>
      </c>
      <c r="U102" s="208">
        <f>K102-R102</f>
        <v>75655.655280000065</v>
      </c>
    </row>
    <row r="103" spans="1:21" hidden="1">
      <c r="A103" s="178" t="s">
        <v>527</v>
      </c>
      <c r="B103" s="121" t="s">
        <v>305</v>
      </c>
      <c r="C103" s="121" t="s">
        <v>319</v>
      </c>
      <c r="D103" s="325" t="s">
        <v>806</v>
      </c>
      <c r="E103" s="325" t="s">
        <v>811</v>
      </c>
      <c r="F103" s="325" t="s">
        <v>812</v>
      </c>
      <c r="G103" s="325"/>
      <c r="H103" s="325" t="s">
        <v>813</v>
      </c>
      <c r="I103" s="207" t="s">
        <v>614</v>
      </c>
      <c r="J103" s="235">
        <v>900000</v>
      </c>
      <c r="K103" s="235">
        <v>3000000</v>
      </c>
      <c r="L103" s="208">
        <v>2846076.3834000002</v>
      </c>
      <c r="M103" s="208"/>
      <c r="N103" s="208"/>
      <c r="O103" s="208">
        <v>511.81678000000005</v>
      </c>
      <c r="P103" s="208"/>
      <c r="Q103" s="208"/>
      <c r="R103" s="208">
        <v>2842479.2944300002</v>
      </c>
      <c r="S103" s="236">
        <v>1</v>
      </c>
      <c r="T103" s="209" t="s">
        <v>762</v>
      </c>
      <c r="U103" s="208">
        <f>K103-R103</f>
        <v>157520.70556999976</v>
      </c>
    </row>
    <row r="104" spans="1:21" hidden="1">
      <c r="A104" s="178" t="s">
        <v>527</v>
      </c>
      <c r="B104" s="121" t="s">
        <v>305</v>
      </c>
      <c r="C104" s="121" t="s">
        <v>319</v>
      </c>
      <c r="D104" s="325" t="s">
        <v>814</v>
      </c>
      <c r="E104" s="325" t="s">
        <v>119</v>
      </c>
      <c r="F104" s="325" t="s">
        <v>815</v>
      </c>
      <c r="G104" s="325"/>
      <c r="H104" s="325" t="s">
        <v>816</v>
      </c>
      <c r="I104" s="207" t="s">
        <v>614</v>
      </c>
      <c r="J104" s="235">
        <v>300000</v>
      </c>
      <c r="K104" s="235">
        <v>1200000</v>
      </c>
      <c r="L104" s="208">
        <v>1177669.1114000001</v>
      </c>
      <c r="M104" s="208"/>
      <c r="N104" s="208"/>
      <c r="O104" s="208">
        <v>102378.28739</v>
      </c>
      <c r="P104" s="208"/>
      <c r="Q104" s="208"/>
      <c r="R104" s="208">
        <v>1097621.71261</v>
      </c>
      <c r="S104" s="236">
        <v>0.95</v>
      </c>
      <c r="T104" s="209" t="s">
        <v>20</v>
      </c>
      <c r="U104" s="208">
        <f>K104-R104</f>
        <v>102378.28738999995</v>
      </c>
    </row>
    <row r="105" spans="1:21" hidden="1">
      <c r="A105" s="178" t="s">
        <v>527</v>
      </c>
      <c r="B105" s="121" t="s">
        <v>305</v>
      </c>
      <c r="C105" s="121" t="s">
        <v>319</v>
      </c>
      <c r="D105" s="325" t="s">
        <v>814</v>
      </c>
      <c r="E105" s="325" t="s">
        <v>119</v>
      </c>
      <c r="F105" s="325" t="s">
        <v>815</v>
      </c>
      <c r="G105" s="325"/>
      <c r="H105" s="325" t="s">
        <v>817</v>
      </c>
      <c r="I105" s="207" t="s">
        <v>610</v>
      </c>
      <c r="J105" s="235">
        <v>700000</v>
      </c>
      <c r="K105" s="235">
        <v>2225000</v>
      </c>
      <c r="L105" s="208">
        <v>2180431.60898</v>
      </c>
      <c r="M105" s="208"/>
      <c r="N105" s="208"/>
      <c r="O105" s="208">
        <v>102909.86641</v>
      </c>
      <c r="P105" s="208"/>
      <c r="Q105" s="208"/>
      <c r="R105" s="208">
        <v>2122090.1335899998</v>
      </c>
      <c r="S105" s="236">
        <v>0.98</v>
      </c>
      <c r="T105" s="209" t="s">
        <v>20</v>
      </c>
      <c r="U105" s="208">
        <f>K105-R105</f>
        <v>102909.86641000025</v>
      </c>
    </row>
    <row r="106" spans="1:21" hidden="1">
      <c r="A106" s="178" t="s">
        <v>527</v>
      </c>
      <c r="B106" s="121" t="s">
        <v>305</v>
      </c>
      <c r="C106" s="121" t="s">
        <v>319</v>
      </c>
      <c r="D106" s="325" t="s">
        <v>814</v>
      </c>
      <c r="E106" s="325" t="s">
        <v>119</v>
      </c>
      <c r="F106" s="325" t="s">
        <v>815</v>
      </c>
      <c r="G106" s="325"/>
      <c r="H106" s="325" t="s">
        <v>818</v>
      </c>
      <c r="I106" s="207" t="s">
        <v>614</v>
      </c>
      <c r="J106" s="235">
        <v>1200000</v>
      </c>
      <c r="K106" s="235">
        <v>2993180</v>
      </c>
      <c r="L106" s="208">
        <v>2868098.8927600002</v>
      </c>
      <c r="M106" s="208"/>
      <c r="N106" s="208"/>
      <c r="O106" s="208">
        <v>274961.71224000002</v>
      </c>
      <c r="P106" s="208"/>
      <c r="Q106" s="208"/>
      <c r="R106" s="208">
        <v>2718218.2877600002</v>
      </c>
      <c r="S106" s="236">
        <v>0.95</v>
      </c>
      <c r="T106" s="209" t="s">
        <v>20</v>
      </c>
      <c r="U106" s="208">
        <f>K106-R106</f>
        <v>274961.71223999979</v>
      </c>
    </row>
    <row r="107" spans="1:21" hidden="1">
      <c r="A107" s="178" t="s">
        <v>527</v>
      </c>
      <c r="B107" s="121" t="s">
        <v>305</v>
      </c>
      <c r="C107" s="121" t="s">
        <v>319</v>
      </c>
      <c r="D107" s="325" t="s">
        <v>814</v>
      </c>
      <c r="E107" s="325" t="s">
        <v>119</v>
      </c>
      <c r="F107" s="325" t="s">
        <v>815</v>
      </c>
      <c r="G107" s="325"/>
      <c r="H107" s="325" t="s">
        <v>819</v>
      </c>
      <c r="I107" s="207" t="s">
        <v>661</v>
      </c>
      <c r="J107" s="235">
        <v>5000000</v>
      </c>
      <c r="K107" s="235">
        <v>8801607</v>
      </c>
      <c r="L107" s="208">
        <v>8208624</v>
      </c>
      <c r="M107" s="208"/>
      <c r="N107" s="208"/>
      <c r="O107" s="208">
        <f>+G107-N107</f>
        <v>0</v>
      </c>
      <c r="P107" s="208"/>
      <c r="Q107" s="208"/>
      <c r="R107" s="208">
        <v>7674792</v>
      </c>
      <c r="S107" s="236">
        <v>0.98</v>
      </c>
      <c r="T107" s="209" t="s">
        <v>820</v>
      </c>
      <c r="U107" s="208" t="e">
        <f>+L107-#REF!</f>
        <v>#REF!</v>
      </c>
    </row>
    <row r="108" spans="1:21" s="238" customFormat="1">
      <c r="A108" s="178" t="s">
        <v>527</v>
      </c>
      <c r="B108" s="309" t="s">
        <v>292</v>
      </c>
      <c r="C108" s="309" t="s">
        <v>319</v>
      </c>
      <c r="D108" s="323" t="s">
        <v>821</v>
      </c>
      <c r="E108" s="323" t="s">
        <v>822</v>
      </c>
      <c r="F108" s="323" t="s">
        <v>823</v>
      </c>
      <c r="G108" s="323"/>
      <c r="H108" s="323" t="s">
        <v>824</v>
      </c>
      <c r="I108" s="205">
        <v>2006</v>
      </c>
      <c r="J108" s="234">
        <v>400000</v>
      </c>
      <c r="K108" s="234">
        <v>1027000</v>
      </c>
      <c r="L108" s="206">
        <v>925561</v>
      </c>
      <c r="M108" s="206"/>
      <c r="N108" s="206"/>
      <c r="O108" s="206">
        <v>0</v>
      </c>
      <c r="P108" s="206"/>
      <c r="Q108" s="206"/>
      <c r="R108" s="206">
        <v>924783</v>
      </c>
      <c r="S108" s="230">
        <v>0.98</v>
      </c>
      <c r="T108" s="232"/>
      <c r="U108" s="206">
        <f t="shared" ref="U108:U122" si="8">+K108-R108</f>
        <v>102217</v>
      </c>
    </row>
    <row r="109" spans="1:21" s="238" customFormat="1">
      <c r="A109" s="178" t="s">
        <v>527</v>
      </c>
      <c r="B109" s="326" t="s">
        <v>292</v>
      </c>
      <c r="C109" s="326" t="s">
        <v>319</v>
      </c>
      <c r="D109" s="324" t="s">
        <v>821</v>
      </c>
      <c r="E109" s="324" t="s">
        <v>825</v>
      </c>
      <c r="F109" s="324" t="s">
        <v>826</v>
      </c>
      <c r="G109" s="324"/>
      <c r="H109" s="324" t="s">
        <v>827</v>
      </c>
      <c r="I109" s="239">
        <v>2014</v>
      </c>
      <c r="J109" s="240">
        <v>700000</v>
      </c>
      <c r="K109" s="240">
        <v>1000000</v>
      </c>
      <c r="L109" s="241">
        <v>596060</v>
      </c>
      <c r="M109" s="241"/>
      <c r="N109" s="241"/>
      <c r="O109" s="241">
        <v>163102</v>
      </c>
      <c r="P109" s="241"/>
      <c r="Q109" s="241"/>
      <c r="R109" s="241">
        <v>536898</v>
      </c>
      <c r="S109" s="242">
        <v>0.7</v>
      </c>
      <c r="T109" s="232"/>
      <c r="U109" s="241">
        <f t="shared" si="8"/>
        <v>463102</v>
      </c>
    </row>
    <row r="110" spans="1:21" s="238" customFormat="1">
      <c r="A110" s="178" t="s">
        <v>527</v>
      </c>
      <c r="B110" s="326" t="s">
        <v>292</v>
      </c>
      <c r="C110" s="326" t="s">
        <v>319</v>
      </c>
      <c r="D110" s="324" t="s">
        <v>828</v>
      </c>
      <c r="E110" s="324" t="s">
        <v>829</v>
      </c>
      <c r="F110" s="324" t="s">
        <v>830</v>
      </c>
      <c r="G110" s="324"/>
      <c r="H110" s="324" t="s">
        <v>831</v>
      </c>
      <c r="I110" s="239">
        <v>2008</v>
      </c>
      <c r="J110" s="240">
        <v>400000</v>
      </c>
      <c r="K110" s="240">
        <v>2229000</v>
      </c>
      <c r="L110" s="241">
        <v>1869825</v>
      </c>
      <c r="M110" s="241"/>
      <c r="N110" s="241"/>
      <c r="O110" s="241">
        <v>534767</v>
      </c>
      <c r="P110" s="241"/>
      <c r="Q110" s="241"/>
      <c r="R110" s="241">
        <v>680030</v>
      </c>
      <c r="S110" s="242">
        <v>0.38</v>
      </c>
      <c r="T110" s="232"/>
      <c r="U110" s="241">
        <f t="shared" si="8"/>
        <v>1548970</v>
      </c>
    </row>
    <row r="111" spans="1:21" s="238" customFormat="1">
      <c r="A111" s="178" t="s">
        <v>527</v>
      </c>
      <c r="B111" s="326" t="s">
        <v>292</v>
      </c>
      <c r="C111" s="326" t="s">
        <v>319</v>
      </c>
      <c r="D111" s="324" t="s">
        <v>832</v>
      </c>
      <c r="E111" s="324" t="s">
        <v>833</v>
      </c>
      <c r="F111" s="324" t="s">
        <v>834</v>
      </c>
      <c r="G111" s="324"/>
      <c r="H111" s="324" t="s">
        <v>835</v>
      </c>
      <c r="I111" s="239">
        <v>2014</v>
      </c>
      <c r="J111" s="240">
        <v>5600000</v>
      </c>
      <c r="K111" s="240">
        <v>8060000</v>
      </c>
      <c r="L111" s="241">
        <v>3625053</v>
      </c>
      <c r="M111" s="241"/>
      <c r="N111" s="241"/>
      <c r="O111" s="241">
        <v>5214842.8229999999</v>
      </c>
      <c r="P111" s="241"/>
      <c r="Q111" s="241"/>
      <c r="R111" s="241">
        <v>1245157</v>
      </c>
      <c r="S111" s="242">
        <v>0.3</v>
      </c>
      <c r="T111" s="232"/>
      <c r="U111" s="241">
        <f t="shared" si="8"/>
        <v>6814843</v>
      </c>
    </row>
    <row r="112" spans="1:21" s="238" customFormat="1">
      <c r="A112" s="178" t="s">
        <v>527</v>
      </c>
      <c r="B112" s="326" t="s">
        <v>292</v>
      </c>
      <c r="C112" s="326" t="s">
        <v>319</v>
      </c>
      <c r="D112" s="324" t="s">
        <v>832</v>
      </c>
      <c r="E112" s="324" t="s">
        <v>836</v>
      </c>
      <c r="F112" s="324" t="s">
        <v>837</v>
      </c>
      <c r="G112" s="324"/>
      <c r="H112" s="324" t="s">
        <v>838</v>
      </c>
      <c r="I112" s="239">
        <v>2018</v>
      </c>
      <c r="J112" s="240">
        <v>1300000</v>
      </c>
      <c r="K112" s="240">
        <v>1300000</v>
      </c>
      <c r="L112" s="241">
        <v>1225865</v>
      </c>
      <c r="M112" s="241"/>
      <c r="N112" s="241"/>
      <c r="O112" s="241">
        <v>320646.67300000001</v>
      </c>
      <c r="P112" s="241"/>
      <c r="Q112" s="241"/>
      <c r="R112" s="241">
        <v>979353</v>
      </c>
      <c r="S112" s="242">
        <v>0.95</v>
      </c>
      <c r="T112" s="232"/>
      <c r="U112" s="241">
        <f t="shared" si="8"/>
        <v>320647</v>
      </c>
    </row>
    <row r="113" spans="1:21" s="238" customFormat="1">
      <c r="A113" s="178" t="s">
        <v>527</v>
      </c>
      <c r="B113" s="326" t="s">
        <v>292</v>
      </c>
      <c r="C113" s="326" t="s">
        <v>319</v>
      </c>
      <c r="D113" s="324" t="s">
        <v>839</v>
      </c>
      <c r="E113" s="324" t="s">
        <v>840</v>
      </c>
      <c r="F113" s="324" t="s">
        <v>841</v>
      </c>
      <c r="G113" s="324"/>
      <c r="H113" s="324" t="s">
        <v>842</v>
      </c>
      <c r="I113" s="239">
        <v>2019</v>
      </c>
      <c r="J113" s="240">
        <v>3150000</v>
      </c>
      <c r="K113" s="240">
        <v>3150000</v>
      </c>
      <c r="L113" s="241">
        <v>1706706</v>
      </c>
      <c r="M113" s="241"/>
      <c r="N113" s="241"/>
      <c r="O113" s="241">
        <v>875379</v>
      </c>
      <c r="P113" s="241"/>
      <c r="Q113" s="241"/>
      <c r="R113" s="241">
        <v>783427</v>
      </c>
      <c r="S113" s="242">
        <v>0.35</v>
      </c>
      <c r="T113" s="232"/>
      <c r="U113" s="241">
        <f t="shared" si="8"/>
        <v>2366573</v>
      </c>
    </row>
    <row r="114" spans="1:21" s="238" customFormat="1">
      <c r="A114" s="178" t="s">
        <v>527</v>
      </c>
      <c r="B114" s="326" t="s">
        <v>292</v>
      </c>
      <c r="C114" s="326" t="s">
        <v>319</v>
      </c>
      <c r="D114" s="324" t="s">
        <v>839</v>
      </c>
      <c r="E114" s="324" t="s">
        <v>840</v>
      </c>
      <c r="F114" s="324" t="s">
        <v>841</v>
      </c>
      <c r="G114" s="324"/>
      <c r="H114" s="324" t="s">
        <v>843</v>
      </c>
      <c r="I114" s="239">
        <v>2014</v>
      </c>
      <c r="J114" s="240">
        <v>3700000</v>
      </c>
      <c r="K114" s="240">
        <v>3700000</v>
      </c>
      <c r="L114" s="241">
        <v>3675938</v>
      </c>
      <c r="M114" s="241"/>
      <c r="N114" s="241"/>
      <c r="O114" s="241">
        <v>0</v>
      </c>
      <c r="P114" s="241"/>
      <c r="Q114" s="241"/>
      <c r="R114" s="241">
        <v>3277183</v>
      </c>
      <c r="S114" s="242">
        <v>1</v>
      </c>
      <c r="T114" s="232"/>
      <c r="U114" s="241">
        <f t="shared" si="8"/>
        <v>422817</v>
      </c>
    </row>
    <row r="115" spans="1:21" s="238" customFormat="1">
      <c r="A115" s="178" t="s">
        <v>527</v>
      </c>
      <c r="B115" s="326" t="s">
        <v>292</v>
      </c>
      <c r="C115" s="326" t="s">
        <v>319</v>
      </c>
      <c r="D115" s="324" t="s">
        <v>839</v>
      </c>
      <c r="E115" s="324" t="s">
        <v>840</v>
      </c>
      <c r="F115" s="324" t="s">
        <v>841</v>
      </c>
      <c r="G115" s="324"/>
      <c r="H115" s="324" t="s">
        <v>844</v>
      </c>
      <c r="I115" s="239">
        <v>2014</v>
      </c>
      <c r="J115" s="240">
        <v>1200000</v>
      </c>
      <c r="K115" s="240">
        <v>4620000</v>
      </c>
      <c r="L115" s="241">
        <v>4266211</v>
      </c>
      <c r="M115" s="241"/>
      <c r="N115" s="241"/>
      <c r="O115" s="241">
        <v>2256850.9330000002</v>
      </c>
      <c r="P115" s="241"/>
      <c r="Q115" s="241"/>
      <c r="R115" s="241">
        <v>2363149</v>
      </c>
      <c r="S115" s="242">
        <v>0.56000000000000005</v>
      </c>
      <c r="T115" s="232"/>
      <c r="U115" s="241">
        <f t="shared" si="8"/>
        <v>2256851</v>
      </c>
    </row>
    <row r="116" spans="1:21" s="238" customFormat="1">
      <c r="A116" s="178" t="s">
        <v>527</v>
      </c>
      <c r="B116" s="326" t="s">
        <v>292</v>
      </c>
      <c r="C116" s="326" t="s">
        <v>319</v>
      </c>
      <c r="D116" s="324" t="s">
        <v>839</v>
      </c>
      <c r="E116" s="324" t="s">
        <v>840</v>
      </c>
      <c r="F116" s="324" t="s">
        <v>845</v>
      </c>
      <c r="G116" s="324"/>
      <c r="H116" s="324" t="s">
        <v>846</v>
      </c>
      <c r="I116" s="239">
        <v>2007</v>
      </c>
      <c r="J116" s="240">
        <v>2000000</v>
      </c>
      <c r="K116" s="240">
        <v>3200000</v>
      </c>
      <c r="L116" s="241">
        <v>3199702</v>
      </c>
      <c r="M116" s="241"/>
      <c r="N116" s="241"/>
      <c r="O116" s="241">
        <v>0</v>
      </c>
      <c r="P116" s="241"/>
      <c r="Q116" s="241"/>
      <c r="R116" s="241">
        <v>2359161</v>
      </c>
      <c r="S116" s="242">
        <v>1</v>
      </c>
      <c r="T116" s="232"/>
      <c r="U116" s="241">
        <f t="shared" si="8"/>
        <v>840839</v>
      </c>
    </row>
    <row r="117" spans="1:21" s="238" customFormat="1">
      <c r="A117" s="178" t="s">
        <v>527</v>
      </c>
      <c r="B117" s="326" t="s">
        <v>292</v>
      </c>
      <c r="C117" s="326" t="s">
        <v>319</v>
      </c>
      <c r="D117" s="324" t="s">
        <v>839</v>
      </c>
      <c r="E117" s="324" t="s">
        <v>847</v>
      </c>
      <c r="F117" s="324" t="s">
        <v>848</v>
      </c>
      <c r="G117" s="324"/>
      <c r="H117" s="324" t="s">
        <v>849</v>
      </c>
      <c r="I117" s="239">
        <v>2006</v>
      </c>
      <c r="J117" s="240">
        <v>1200000</v>
      </c>
      <c r="K117" s="240">
        <v>4948000</v>
      </c>
      <c r="L117" s="241">
        <v>4697120</v>
      </c>
      <c r="M117" s="241"/>
      <c r="N117" s="241"/>
      <c r="O117" s="241">
        <v>54577.417000000016</v>
      </c>
      <c r="P117" s="241"/>
      <c r="Q117" s="241"/>
      <c r="R117" s="241">
        <v>3809726</v>
      </c>
      <c r="S117" s="242">
        <v>0.99</v>
      </c>
      <c r="T117" s="232"/>
      <c r="U117" s="241">
        <f t="shared" si="8"/>
        <v>1138274</v>
      </c>
    </row>
    <row r="118" spans="1:21" s="238" customFormat="1">
      <c r="A118" s="178" t="s">
        <v>527</v>
      </c>
      <c r="B118" s="326" t="s">
        <v>292</v>
      </c>
      <c r="C118" s="326" t="s">
        <v>319</v>
      </c>
      <c r="D118" s="324" t="s">
        <v>850</v>
      </c>
      <c r="E118" s="324" t="s">
        <v>851</v>
      </c>
      <c r="F118" s="324" t="s">
        <v>852</v>
      </c>
      <c r="G118" s="324"/>
      <c r="H118" s="324" t="s">
        <v>853</v>
      </c>
      <c r="I118" s="239">
        <v>2008</v>
      </c>
      <c r="J118" s="240">
        <v>600000</v>
      </c>
      <c r="K118" s="240">
        <v>1676320</v>
      </c>
      <c r="L118" s="241">
        <v>1634450</v>
      </c>
      <c r="M118" s="241"/>
      <c r="N118" s="241"/>
      <c r="O118" s="241">
        <v>4911.6620000000112</v>
      </c>
      <c r="P118" s="241"/>
      <c r="Q118" s="241"/>
      <c r="R118" s="241">
        <v>1534223</v>
      </c>
      <c r="S118" s="242">
        <v>0.95</v>
      </c>
      <c r="T118" s="232"/>
      <c r="U118" s="241">
        <f t="shared" si="8"/>
        <v>142097</v>
      </c>
    </row>
    <row r="119" spans="1:21" s="238" customFormat="1">
      <c r="A119" s="178" t="s">
        <v>527</v>
      </c>
      <c r="B119" s="326" t="s">
        <v>292</v>
      </c>
      <c r="C119" s="326" t="s">
        <v>319</v>
      </c>
      <c r="D119" s="324" t="s">
        <v>850</v>
      </c>
      <c r="E119" s="324" t="s">
        <v>851</v>
      </c>
      <c r="F119" s="324" t="s">
        <v>852</v>
      </c>
      <c r="G119" s="324"/>
      <c r="H119" s="324" t="s">
        <v>854</v>
      </c>
      <c r="I119" s="239">
        <v>2008</v>
      </c>
      <c r="J119" s="240">
        <v>600000</v>
      </c>
      <c r="K119" s="240">
        <v>1828000</v>
      </c>
      <c r="L119" s="241">
        <v>1805927</v>
      </c>
      <c r="M119" s="241"/>
      <c r="N119" s="241"/>
      <c r="O119" s="241">
        <v>614</v>
      </c>
      <c r="P119" s="241"/>
      <c r="Q119" s="241"/>
      <c r="R119" s="241">
        <v>1742042</v>
      </c>
      <c r="S119" s="242">
        <v>0.98</v>
      </c>
      <c r="T119" s="232"/>
      <c r="U119" s="241">
        <f t="shared" si="8"/>
        <v>85958</v>
      </c>
    </row>
    <row r="120" spans="1:21" s="238" customFormat="1">
      <c r="A120" s="178" t="s">
        <v>527</v>
      </c>
      <c r="B120" s="326" t="s">
        <v>292</v>
      </c>
      <c r="C120" s="326" t="s">
        <v>319</v>
      </c>
      <c r="D120" s="324" t="s">
        <v>850</v>
      </c>
      <c r="E120" s="324" t="s">
        <v>851</v>
      </c>
      <c r="F120" s="324" t="s">
        <v>852</v>
      </c>
      <c r="G120" s="324"/>
      <c r="H120" s="324" t="s">
        <v>855</v>
      </c>
      <c r="I120" s="239">
        <v>2019</v>
      </c>
      <c r="J120" s="240">
        <v>2300000</v>
      </c>
      <c r="K120" s="240">
        <v>3163900</v>
      </c>
      <c r="L120" s="241">
        <v>2642122</v>
      </c>
      <c r="M120" s="241"/>
      <c r="N120" s="241"/>
      <c r="O120" s="241">
        <v>1960030</v>
      </c>
      <c r="P120" s="241"/>
      <c r="Q120" s="241"/>
      <c r="R120" s="241">
        <v>683570</v>
      </c>
      <c r="S120" s="242">
        <v>0.48</v>
      </c>
      <c r="T120" s="232"/>
      <c r="U120" s="241">
        <f t="shared" si="8"/>
        <v>2480330</v>
      </c>
    </row>
    <row r="121" spans="1:21" s="238" customFormat="1">
      <c r="A121" s="178" t="s">
        <v>527</v>
      </c>
      <c r="B121" s="326" t="s">
        <v>292</v>
      </c>
      <c r="C121" s="326" t="s">
        <v>319</v>
      </c>
      <c r="D121" s="324" t="s">
        <v>850</v>
      </c>
      <c r="E121" s="324" t="s">
        <v>851</v>
      </c>
      <c r="F121" s="324" t="s">
        <v>852</v>
      </c>
      <c r="G121" s="324"/>
      <c r="H121" s="324" t="s">
        <v>856</v>
      </c>
      <c r="I121" s="239">
        <v>2019</v>
      </c>
      <c r="J121" s="240">
        <v>1500000</v>
      </c>
      <c r="K121" s="240">
        <v>2035616</v>
      </c>
      <c r="L121" s="241">
        <v>1797750</v>
      </c>
      <c r="M121" s="241"/>
      <c r="N121" s="241"/>
      <c r="O121" s="241">
        <v>952867.98600000003</v>
      </c>
      <c r="P121" s="241"/>
      <c r="Q121" s="241"/>
      <c r="R121" s="241">
        <v>901401</v>
      </c>
      <c r="S121" s="242">
        <v>0.7</v>
      </c>
      <c r="T121" s="232"/>
      <c r="U121" s="241">
        <f t="shared" si="8"/>
        <v>1134215</v>
      </c>
    </row>
    <row r="122" spans="1:21" s="238" customFormat="1">
      <c r="A122" s="178" t="s">
        <v>527</v>
      </c>
      <c r="B122" s="326" t="s">
        <v>292</v>
      </c>
      <c r="C122" s="326" t="s">
        <v>319</v>
      </c>
      <c r="D122" s="324" t="s">
        <v>857</v>
      </c>
      <c r="E122" s="324" t="s">
        <v>858</v>
      </c>
      <c r="F122" s="324" t="s">
        <v>859</v>
      </c>
      <c r="G122" s="324"/>
      <c r="H122" s="324" t="s">
        <v>860</v>
      </c>
      <c r="I122" s="239">
        <v>2012</v>
      </c>
      <c r="J122" s="240">
        <v>500000</v>
      </c>
      <c r="K122" s="240">
        <v>2700000</v>
      </c>
      <c r="L122" s="241">
        <v>2106112</v>
      </c>
      <c r="M122" s="241"/>
      <c r="N122" s="241"/>
      <c r="O122" s="241">
        <v>112094</v>
      </c>
      <c r="P122" s="241"/>
      <c r="Q122" s="241"/>
      <c r="R122" s="241">
        <v>2081867</v>
      </c>
      <c r="S122" s="242">
        <v>1</v>
      </c>
      <c r="T122" s="232"/>
      <c r="U122" s="241">
        <f t="shared" si="8"/>
        <v>618133</v>
      </c>
    </row>
    <row r="123" spans="1:21" s="187" customFormat="1" hidden="1">
      <c r="A123" s="178" t="s">
        <v>527</v>
      </c>
      <c r="B123" s="309" t="s">
        <v>314</v>
      </c>
      <c r="C123" s="309" t="s">
        <v>319</v>
      </c>
      <c r="D123" s="311" t="s">
        <v>861</v>
      </c>
      <c r="E123" s="311" t="s">
        <v>862</v>
      </c>
      <c r="F123" s="311" t="s">
        <v>863</v>
      </c>
      <c r="G123" s="311"/>
      <c r="H123" s="311" t="s">
        <v>864</v>
      </c>
      <c r="I123" s="243">
        <v>2007</v>
      </c>
      <c r="J123" s="244">
        <v>500000</v>
      </c>
      <c r="K123" s="244">
        <v>3593000</v>
      </c>
      <c r="L123" s="244">
        <v>3022704</v>
      </c>
      <c r="M123" s="244"/>
      <c r="N123" s="244"/>
      <c r="O123" s="244">
        <v>86402</v>
      </c>
      <c r="P123" s="244"/>
      <c r="Q123" s="244"/>
      <c r="R123" s="244">
        <v>1873705</v>
      </c>
      <c r="S123" s="245">
        <v>0.85</v>
      </c>
      <c r="T123" s="204" t="s">
        <v>865</v>
      </c>
      <c r="U123" s="244">
        <f t="shared" ref="U123:U152" si="9">K123-R123</f>
        <v>1719295</v>
      </c>
    </row>
    <row r="124" spans="1:21" s="187" customFormat="1" hidden="1">
      <c r="A124" s="178" t="s">
        <v>527</v>
      </c>
      <c r="B124" s="326" t="s">
        <v>314</v>
      </c>
      <c r="C124" s="326" t="s">
        <v>319</v>
      </c>
      <c r="D124" s="327" t="s">
        <v>866</v>
      </c>
      <c r="E124" s="327" t="s">
        <v>867</v>
      </c>
      <c r="F124" s="327" t="s">
        <v>868</v>
      </c>
      <c r="G124" s="327"/>
      <c r="H124" s="327" t="s">
        <v>869</v>
      </c>
      <c r="I124" s="246">
        <v>2014</v>
      </c>
      <c r="J124" s="247">
        <v>1540000</v>
      </c>
      <c r="K124" s="247">
        <v>2040000</v>
      </c>
      <c r="L124" s="247">
        <v>83831</v>
      </c>
      <c r="M124" s="247"/>
      <c r="N124" s="247"/>
      <c r="O124" s="247">
        <v>489908</v>
      </c>
      <c r="P124" s="247"/>
      <c r="Q124" s="247"/>
      <c r="R124" s="247">
        <v>10092</v>
      </c>
      <c r="S124" s="248">
        <v>0</v>
      </c>
      <c r="T124" s="232" t="s">
        <v>870</v>
      </c>
      <c r="U124" s="247">
        <f t="shared" si="9"/>
        <v>2029908</v>
      </c>
    </row>
    <row r="125" spans="1:21" s="187" customFormat="1" hidden="1">
      <c r="A125" s="178" t="s">
        <v>527</v>
      </c>
      <c r="B125" s="326" t="s">
        <v>314</v>
      </c>
      <c r="C125" s="326" t="s">
        <v>319</v>
      </c>
      <c r="D125" s="327" t="s">
        <v>866</v>
      </c>
      <c r="E125" s="327" t="s">
        <v>871</v>
      </c>
      <c r="F125" s="327" t="s">
        <v>872</v>
      </c>
      <c r="G125" s="327"/>
      <c r="H125" s="327" t="s">
        <v>873</v>
      </c>
      <c r="I125" s="246">
        <v>2012</v>
      </c>
      <c r="J125" s="247">
        <v>1500000</v>
      </c>
      <c r="K125" s="247">
        <v>1500000</v>
      </c>
      <c r="L125" s="247">
        <v>484693</v>
      </c>
      <c r="M125" s="247"/>
      <c r="N125" s="247"/>
      <c r="O125" s="247">
        <v>0</v>
      </c>
      <c r="P125" s="247"/>
      <c r="Q125" s="247"/>
      <c r="R125" s="247">
        <v>267492</v>
      </c>
      <c r="S125" s="248">
        <v>0.05</v>
      </c>
      <c r="T125" s="232" t="s">
        <v>865</v>
      </c>
      <c r="U125" s="247">
        <f t="shared" si="9"/>
        <v>1232508</v>
      </c>
    </row>
    <row r="126" spans="1:21" s="187" customFormat="1" hidden="1">
      <c r="A126" s="178" t="s">
        <v>527</v>
      </c>
      <c r="B126" s="326" t="s">
        <v>314</v>
      </c>
      <c r="C126" s="326" t="s">
        <v>319</v>
      </c>
      <c r="D126" s="327" t="s">
        <v>874</v>
      </c>
      <c r="E126" s="327" t="s">
        <v>875</v>
      </c>
      <c r="F126" s="327" t="s">
        <v>876</v>
      </c>
      <c r="G126" s="327"/>
      <c r="H126" s="327" t="s">
        <v>877</v>
      </c>
      <c r="I126" s="246">
        <v>2019</v>
      </c>
      <c r="J126" s="247">
        <v>2300000</v>
      </c>
      <c r="K126" s="247">
        <v>2300000</v>
      </c>
      <c r="L126" s="247">
        <v>2078467</v>
      </c>
      <c r="M126" s="247"/>
      <c r="N126" s="247"/>
      <c r="O126" s="247">
        <v>2297909</v>
      </c>
      <c r="P126" s="247"/>
      <c r="Q126" s="247"/>
      <c r="R126" s="247">
        <v>2091</v>
      </c>
      <c r="S126" s="248">
        <v>0.15</v>
      </c>
      <c r="T126" s="232" t="s">
        <v>865</v>
      </c>
      <c r="U126" s="247">
        <f t="shared" si="9"/>
        <v>2297909</v>
      </c>
    </row>
    <row r="127" spans="1:21" s="187" customFormat="1" hidden="1">
      <c r="A127" s="178" t="s">
        <v>527</v>
      </c>
      <c r="B127" s="326" t="s">
        <v>314</v>
      </c>
      <c r="C127" s="326" t="s">
        <v>319</v>
      </c>
      <c r="D127" s="327" t="s">
        <v>878</v>
      </c>
      <c r="E127" s="327" t="s">
        <v>879</v>
      </c>
      <c r="F127" s="327" t="s">
        <v>880</v>
      </c>
      <c r="G127" s="327"/>
      <c r="H127" s="327" t="s">
        <v>881</v>
      </c>
      <c r="I127" s="246">
        <v>2019</v>
      </c>
      <c r="J127" s="247">
        <v>1200000</v>
      </c>
      <c r="K127" s="247">
        <v>1200000</v>
      </c>
      <c r="L127" s="247">
        <v>1762</v>
      </c>
      <c r="M127" s="247"/>
      <c r="N127" s="247"/>
      <c r="O127" s="247">
        <v>0</v>
      </c>
      <c r="P127" s="247"/>
      <c r="Q127" s="247"/>
      <c r="R127" s="247">
        <v>1762</v>
      </c>
      <c r="S127" s="248">
        <v>0</v>
      </c>
      <c r="T127" s="232" t="s">
        <v>882</v>
      </c>
      <c r="U127" s="247">
        <f t="shared" si="9"/>
        <v>1198238</v>
      </c>
    </row>
    <row r="128" spans="1:21" s="187" customFormat="1" hidden="1">
      <c r="A128" s="178" t="s">
        <v>527</v>
      </c>
      <c r="B128" s="309" t="s">
        <v>273</v>
      </c>
      <c r="C128" s="309" t="s">
        <v>883</v>
      </c>
      <c r="D128" s="310" t="s">
        <v>884</v>
      </c>
      <c r="E128" s="310" t="s">
        <v>885</v>
      </c>
      <c r="F128" s="310" t="s">
        <v>886</v>
      </c>
      <c r="G128" s="310" t="s">
        <v>887</v>
      </c>
      <c r="H128" s="328" t="s">
        <v>888</v>
      </c>
      <c r="I128" s="204">
        <v>2011</v>
      </c>
      <c r="J128" s="206">
        <v>900000</v>
      </c>
      <c r="K128" s="206">
        <v>1100000</v>
      </c>
      <c r="L128" s="206">
        <v>1099098</v>
      </c>
      <c r="M128" s="206"/>
      <c r="N128" s="206"/>
      <c r="O128" s="206">
        <v>15600</v>
      </c>
      <c r="P128" s="206"/>
      <c r="Q128" s="206"/>
      <c r="R128" s="206">
        <v>1083386</v>
      </c>
      <c r="S128" s="206">
        <v>0.98</v>
      </c>
      <c r="T128" s="206" t="s">
        <v>889</v>
      </c>
      <c r="U128" s="206">
        <f t="shared" si="9"/>
        <v>16614</v>
      </c>
    </row>
    <row r="129" spans="1:21" s="187" customFormat="1" hidden="1">
      <c r="A129" s="178" t="s">
        <v>527</v>
      </c>
      <c r="B129" s="326" t="s">
        <v>273</v>
      </c>
      <c r="C129" s="326" t="s">
        <v>319</v>
      </c>
      <c r="D129" s="114" t="s">
        <v>884</v>
      </c>
      <c r="E129" s="114" t="s">
        <v>890</v>
      </c>
      <c r="F129" s="114" t="s">
        <v>891</v>
      </c>
      <c r="G129" s="114" t="s">
        <v>892</v>
      </c>
      <c r="H129" s="114" t="s">
        <v>893</v>
      </c>
      <c r="I129" s="232">
        <v>2007</v>
      </c>
      <c r="J129" s="241">
        <v>180000</v>
      </c>
      <c r="K129" s="241">
        <f>255000+500000+320000</f>
        <v>1075000</v>
      </c>
      <c r="L129" s="241">
        <v>97282</v>
      </c>
      <c r="M129" s="241"/>
      <c r="N129" s="241"/>
      <c r="O129" s="241">
        <v>17703.948059999999</v>
      </c>
      <c r="P129" s="241"/>
      <c r="Q129" s="241"/>
      <c r="R129" s="241">
        <v>97985</v>
      </c>
      <c r="S129" s="241">
        <v>0.5</v>
      </c>
      <c r="T129" s="241" t="s">
        <v>894</v>
      </c>
      <c r="U129" s="241">
        <f t="shared" si="9"/>
        <v>977015</v>
      </c>
    </row>
    <row r="130" spans="1:21" s="187" customFormat="1" hidden="1">
      <c r="A130" s="178" t="s">
        <v>527</v>
      </c>
      <c r="B130" s="326" t="s">
        <v>273</v>
      </c>
      <c r="C130" s="326" t="s">
        <v>319</v>
      </c>
      <c r="D130" s="114" t="s">
        <v>498</v>
      </c>
      <c r="E130" s="114" t="s">
        <v>895</v>
      </c>
      <c r="F130" s="114" t="s">
        <v>896</v>
      </c>
      <c r="G130" s="114" t="s">
        <v>897</v>
      </c>
      <c r="H130" s="114" t="s">
        <v>898</v>
      </c>
      <c r="I130" s="232">
        <v>2007</v>
      </c>
      <c r="J130" s="241">
        <v>900000</v>
      </c>
      <c r="K130" s="241">
        <f>2960000+300000+179000+83332+280000</f>
        <v>3802332</v>
      </c>
      <c r="L130" s="241">
        <v>3761620</v>
      </c>
      <c r="M130" s="241"/>
      <c r="N130" s="241"/>
      <c r="O130" s="241">
        <v>644928.59068000002</v>
      </c>
      <c r="P130" s="241"/>
      <c r="Q130" s="241"/>
      <c r="R130" s="241">
        <v>3508425</v>
      </c>
      <c r="S130" s="241">
        <v>0.98</v>
      </c>
      <c r="T130" s="241" t="s">
        <v>899</v>
      </c>
      <c r="U130" s="241">
        <f t="shared" si="9"/>
        <v>293907</v>
      </c>
    </row>
    <row r="131" spans="1:21" s="187" customFormat="1" hidden="1">
      <c r="A131" s="178" t="s">
        <v>527</v>
      </c>
      <c r="B131" s="326" t="s">
        <v>273</v>
      </c>
      <c r="C131" s="326" t="s">
        <v>319</v>
      </c>
      <c r="D131" s="114" t="s">
        <v>498</v>
      </c>
      <c r="E131" s="114" t="s">
        <v>895</v>
      </c>
      <c r="F131" s="114" t="s">
        <v>896</v>
      </c>
      <c r="G131" s="114" t="s">
        <v>900</v>
      </c>
      <c r="H131" s="114" t="s">
        <v>901</v>
      </c>
      <c r="I131" s="232">
        <v>2006</v>
      </c>
      <c r="J131" s="241">
        <v>500000</v>
      </c>
      <c r="K131" s="241">
        <f>2460000+812000</f>
        <v>3272000</v>
      </c>
      <c r="L131" s="241">
        <v>3116122</v>
      </c>
      <c r="M131" s="241"/>
      <c r="N131" s="241"/>
      <c r="O131" s="241">
        <v>223233.53767000002</v>
      </c>
      <c r="P131" s="241"/>
      <c r="Q131" s="241"/>
      <c r="R131" s="241">
        <v>2702312</v>
      </c>
      <c r="S131" s="241">
        <v>0.95</v>
      </c>
      <c r="T131" s="241" t="s">
        <v>902</v>
      </c>
      <c r="U131" s="241">
        <f t="shared" si="9"/>
        <v>569688</v>
      </c>
    </row>
    <row r="132" spans="1:21" s="187" customFormat="1" hidden="1">
      <c r="A132" s="178" t="s">
        <v>527</v>
      </c>
      <c r="B132" s="326" t="s">
        <v>273</v>
      </c>
      <c r="C132" s="326" t="s">
        <v>319</v>
      </c>
      <c r="D132" s="114" t="s">
        <v>498</v>
      </c>
      <c r="E132" s="114" t="s">
        <v>895</v>
      </c>
      <c r="F132" s="114" t="s">
        <v>896</v>
      </c>
      <c r="G132" s="114" t="s">
        <v>903</v>
      </c>
      <c r="H132" s="114" t="s">
        <v>904</v>
      </c>
      <c r="I132" s="232">
        <v>2006</v>
      </c>
      <c r="J132" s="241">
        <v>500000</v>
      </c>
      <c r="K132" s="241">
        <f>2525000+579000+141500</f>
        <v>3245500</v>
      </c>
      <c r="L132" s="241">
        <v>3085772</v>
      </c>
      <c r="M132" s="241"/>
      <c r="N132" s="241"/>
      <c r="O132" s="241">
        <v>343931.81052</v>
      </c>
      <c r="P132" s="241"/>
      <c r="Q132" s="241"/>
      <c r="R132" s="241">
        <v>2690245</v>
      </c>
      <c r="S132" s="241">
        <v>0.8</v>
      </c>
      <c r="T132" s="241" t="s">
        <v>902</v>
      </c>
      <c r="U132" s="241">
        <f t="shared" si="9"/>
        <v>555255</v>
      </c>
    </row>
    <row r="133" spans="1:21" s="187" customFormat="1" hidden="1">
      <c r="A133" s="178" t="s">
        <v>527</v>
      </c>
      <c r="B133" s="326" t="s">
        <v>273</v>
      </c>
      <c r="C133" s="326" t="s">
        <v>319</v>
      </c>
      <c r="D133" s="114" t="s">
        <v>905</v>
      </c>
      <c r="E133" s="114" t="s">
        <v>906</v>
      </c>
      <c r="F133" s="114" t="s">
        <v>907</v>
      </c>
      <c r="G133" s="114" t="s">
        <v>908</v>
      </c>
      <c r="H133" s="114" t="s">
        <v>909</v>
      </c>
      <c r="I133" s="232">
        <v>2020</v>
      </c>
      <c r="J133" s="241">
        <v>1000000</v>
      </c>
      <c r="K133" s="241">
        <f>1000000+293000</f>
        <v>1293000</v>
      </c>
      <c r="L133" s="241">
        <v>1263690</v>
      </c>
      <c r="M133" s="241"/>
      <c r="N133" s="241"/>
      <c r="O133" s="241">
        <v>339093.32184999995</v>
      </c>
      <c r="P133" s="241"/>
      <c r="Q133" s="241"/>
      <c r="R133" s="241">
        <v>864750</v>
      </c>
      <c r="S133" s="241">
        <v>0.85</v>
      </c>
      <c r="T133" s="241" t="s">
        <v>910</v>
      </c>
      <c r="U133" s="241">
        <f t="shared" si="9"/>
        <v>428250</v>
      </c>
    </row>
    <row r="134" spans="1:21" s="187" customFormat="1" hidden="1">
      <c r="A134" s="178" t="s">
        <v>527</v>
      </c>
      <c r="B134" s="326" t="s">
        <v>273</v>
      </c>
      <c r="C134" s="326" t="s">
        <v>319</v>
      </c>
      <c r="D134" s="114" t="s">
        <v>911</v>
      </c>
      <c r="E134" s="114" t="s">
        <v>912</v>
      </c>
      <c r="F134" s="114" t="s">
        <v>913</v>
      </c>
      <c r="G134" s="114"/>
      <c r="H134" s="114" t="s">
        <v>914</v>
      </c>
      <c r="I134" s="232">
        <v>2011</v>
      </c>
      <c r="J134" s="241">
        <v>750000</v>
      </c>
      <c r="K134" s="241">
        <f>750000+70000+200000</f>
        <v>1020000</v>
      </c>
      <c r="L134" s="241">
        <v>937279</v>
      </c>
      <c r="M134" s="241"/>
      <c r="N134" s="241"/>
      <c r="O134" s="241">
        <v>120809.63304999995</v>
      </c>
      <c r="P134" s="241"/>
      <c r="Q134" s="241"/>
      <c r="R134" s="241">
        <v>936730</v>
      </c>
      <c r="S134" s="241">
        <v>1</v>
      </c>
      <c r="T134" s="241" t="s">
        <v>13</v>
      </c>
      <c r="U134" s="241">
        <f t="shared" si="9"/>
        <v>83270</v>
      </c>
    </row>
    <row r="135" spans="1:21" s="187" customFormat="1" hidden="1">
      <c r="A135" s="178" t="s">
        <v>527</v>
      </c>
      <c r="B135" s="326" t="s">
        <v>273</v>
      </c>
      <c r="C135" s="326" t="s">
        <v>319</v>
      </c>
      <c r="D135" s="114" t="s">
        <v>915</v>
      </c>
      <c r="E135" s="114" t="s">
        <v>916</v>
      </c>
      <c r="F135" s="114" t="s">
        <v>917</v>
      </c>
      <c r="G135" s="114" t="s">
        <v>918</v>
      </c>
      <c r="H135" s="114" t="s">
        <v>919</v>
      </c>
      <c r="I135" s="232">
        <v>2011</v>
      </c>
      <c r="J135" s="241">
        <v>1500000</v>
      </c>
      <c r="K135" s="241">
        <v>1500000</v>
      </c>
      <c r="L135" s="241">
        <v>1499412</v>
      </c>
      <c r="M135" s="241"/>
      <c r="N135" s="241"/>
      <c r="O135" s="241">
        <v>882520.98864999996</v>
      </c>
      <c r="P135" s="241"/>
      <c r="Q135" s="241"/>
      <c r="R135" s="241">
        <v>442606</v>
      </c>
      <c r="S135" s="241">
        <v>0.3</v>
      </c>
      <c r="T135" s="241" t="s">
        <v>920</v>
      </c>
      <c r="U135" s="241">
        <f t="shared" si="9"/>
        <v>1057394</v>
      </c>
    </row>
    <row r="136" spans="1:21" s="187" customFormat="1" hidden="1">
      <c r="A136" s="178" t="s">
        <v>527</v>
      </c>
      <c r="B136" s="326" t="s">
        <v>273</v>
      </c>
      <c r="C136" s="326" t="s">
        <v>319</v>
      </c>
      <c r="D136" s="114" t="s">
        <v>915</v>
      </c>
      <c r="E136" s="114" t="s">
        <v>916</v>
      </c>
      <c r="F136" s="114" t="s">
        <v>917</v>
      </c>
      <c r="G136" s="114" t="s">
        <v>921</v>
      </c>
      <c r="H136" s="114" t="s">
        <v>922</v>
      </c>
      <c r="I136" s="232">
        <v>2018</v>
      </c>
      <c r="J136" s="241">
        <v>1400000</v>
      </c>
      <c r="K136" s="241">
        <v>1400000</v>
      </c>
      <c r="L136" s="241">
        <v>1386210</v>
      </c>
      <c r="M136" s="241"/>
      <c r="N136" s="241"/>
      <c r="O136" s="241">
        <v>493282.89963</v>
      </c>
      <c r="P136" s="241"/>
      <c r="Q136" s="241"/>
      <c r="R136" s="241">
        <v>1037588</v>
      </c>
      <c r="S136" s="241">
        <v>0.8</v>
      </c>
      <c r="T136" s="241" t="s">
        <v>923</v>
      </c>
      <c r="U136" s="241">
        <f t="shared" si="9"/>
        <v>362412</v>
      </c>
    </row>
    <row r="137" spans="1:21" s="187" customFormat="1" hidden="1">
      <c r="A137" s="178" t="s">
        <v>527</v>
      </c>
      <c r="B137" s="326" t="s">
        <v>273</v>
      </c>
      <c r="C137" s="326" t="s">
        <v>319</v>
      </c>
      <c r="D137" s="114" t="s">
        <v>924</v>
      </c>
      <c r="E137" s="114" t="s">
        <v>130</v>
      </c>
      <c r="F137" s="114" t="s">
        <v>925</v>
      </c>
      <c r="G137" s="114" t="s">
        <v>926</v>
      </c>
      <c r="H137" s="114" t="s">
        <v>927</v>
      </c>
      <c r="I137" s="232">
        <v>2018</v>
      </c>
      <c r="J137" s="241">
        <v>2000000</v>
      </c>
      <c r="K137" s="241">
        <f>2000000+4000000+1500000+1450000</f>
        <v>8950000</v>
      </c>
      <c r="L137" s="241">
        <v>8811188</v>
      </c>
      <c r="M137" s="241"/>
      <c r="N137" s="241"/>
      <c r="O137" s="241">
        <v>1029846.30115</v>
      </c>
      <c r="P137" s="241"/>
      <c r="Q137" s="241"/>
      <c r="R137" s="241">
        <v>8007590</v>
      </c>
      <c r="S137" s="241">
        <v>0.98</v>
      </c>
      <c r="T137" s="241" t="s">
        <v>928</v>
      </c>
      <c r="U137" s="241">
        <f t="shared" si="9"/>
        <v>942410</v>
      </c>
    </row>
    <row r="138" spans="1:21" s="187" customFormat="1" hidden="1">
      <c r="A138" s="178" t="s">
        <v>527</v>
      </c>
      <c r="B138" s="326" t="s">
        <v>273</v>
      </c>
      <c r="C138" s="326" t="s">
        <v>319</v>
      </c>
      <c r="D138" s="329" t="s">
        <v>924</v>
      </c>
      <c r="E138" s="114" t="s">
        <v>130</v>
      </c>
      <c r="F138" s="114" t="s">
        <v>925</v>
      </c>
      <c r="G138" s="114" t="s">
        <v>929</v>
      </c>
      <c r="H138" s="114" t="s">
        <v>930</v>
      </c>
      <c r="I138" s="232">
        <v>2013</v>
      </c>
      <c r="J138" s="241">
        <v>5711741</v>
      </c>
      <c r="K138" s="241">
        <f>5711741+700000</f>
        <v>6411741</v>
      </c>
      <c r="L138" s="241">
        <v>5784414</v>
      </c>
      <c r="M138" s="241"/>
      <c r="N138" s="241"/>
      <c r="O138" s="241">
        <v>222763.95674000002</v>
      </c>
      <c r="P138" s="241"/>
      <c r="Q138" s="241"/>
      <c r="R138" s="241">
        <v>5190993</v>
      </c>
      <c r="S138" s="241">
        <v>0.81</v>
      </c>
      <c r="T138" s="241" t="s">
        <v>931</v>
      </c>
      <c r="U138" s="241">
        <f t="shared" si="9"/>
        <v>1220748</v>
      </c>
    </row>
    <row r="139" spans="1:21" s="187" customFormat="1" hidden="1">
      <c r="A139" s="178" t="s">
        <v>527</v>
      </c>
      <c r="B139" s="326" t="s">
        <v>273</v>
      </c>
      <c r="C139" s="326" t="s">
        <v>319</v>
      </c>
      <c r="D139" s="114" t="s">
        <v>924</v>
      </c>
      <c r="E139" s="114" t="s">
        <v>130</v>
      </c>
      <c r="F139" s="114" t="s">
        <v>925</v>
      </c>
      <c r="G139" s="114" t="s">
        <v>932</v>
      </c>
      <c r="H139" s="114" t="s">
        <v>933</v>
      </c>
      <c r="I139" s="232">
        <v>2018</v>
      </c>
      <c r="J139" s="241">
        <v>1000000</v>
      </c>
      <c r="K139" s="241">
        <f>1000000+3000000+2000000</f>
        <v>6000000</v>
      </c>
      <c r="L139" s="241">
        <v>5950356</v>
      </c>
      <c r="M139" s="241"/>
      <c r="N139" s="241"/>
      <c r="O139" s="241">
        <v>930546.81174999999</v>
      </c>
      <c r="P139" s="241"/>
      <c r="Q139" s="241"/>
      <c r="R139" s="241">
        <v>5522703</v>
      </c>
      <c r="S139" s="241">
        <v>0.95</v>
      </c>
      <c r="T139" s="241" t="s">
        <v>20</v>
      </c>
      <c r="U139" s="241">
        <f t="shared" si="9"/>
        <v>477297</v>
      </c>
    </row>
    <row r="140" spans="1:21" s="187" customFormat="1" hidden="1">
      <c r="A140" s="178" t="s">
        <v>527</v>
      </c>
      <c r="B140" s="326" t="s">
        <v>273</v>
      </c>
      <c r="C140" s="326" t="s">
        <v>319</v>
      </c>
      <c r="D140" s="114" t="s">
        <v>924</v>
      </c>
      <c r="E140" s="114" t="s">
        <v>130</v>
      </c>
      <c r="F140" s="114" t="s">
        <v>925</v>
      </c>
      <c r="G140" s="114" t="s">
        <v>934</v>
      </c>
      <c r="H140" s="114" t="s">
        <v>935</v>
      </c>
      <c r="I140" s="232">
        <v>2011</v>
      </c>
      <c r="J140" s="241">
        <v>4640000</v>
      </c>
      <c r="K140" s="241">
        <f>4640000+900000+150000</f>
        <v>5690000</v>
      </c>
      <c r="L140" s="241">
        <v>5673108</v>
      </c>
      <c r="M140" s="241"/>
      <c r="N140" s="241"/>
      <c r="O140" s="241">
        <v>27019.192320000024</v>
      </c>
      <c r="P140" s="241"/>
      <c r="Q140" s="241"/>
      <c r="R140" s="241">
        <v>5567592</v>
      </c>
      <c r="S140" s="241">
        <v>1</v>
      </c>
      <c r="T140" s="241" t="s">
        <v>936</v>
      </c>
      <c r="U140" s="241">
        <f t="shared" si="9"/>
        <v>122408</v>
      </c>
    </row>
    <row r="141" spans="1:21" s="187" customFormat="1" hidden="1">
      <c r="A141" s="178" t="s">
        <v>527</v>
      </c>
      <c r="B141" s="326" t="s">
        <v>273</v>
      </c>
      <c r="C141" s="326" t="s">
        <v>319</v>
      </c>
      <c r="D141" s="114" t="s">
        <v>924</v>
      </c>
      <c r="E141" s="114" t="s">
        <v>130</v>
      </c>
      <c r="F141" s="114" t="s">
        <v>925</v>
      </c>
      <c r="G141" s="114" t="s">
        <v>937</v>
      </c>
      <c r="H141" s="114" t="s">
        <v>938</v>
      </c>
      <c r="I141" s="232">
        <v>2017</v>
      </c>
      <c r="J141" s="241">
        <v>5000000</v>
      </c>
      <c r="K141" s="241">
        <f>5000000+200000</f>
        <v>5200000</v>
      </c>
      <c r="L141" s="241">
        <v>5037134</v>
      </c>
      <c r="M141" s="241"/>
      <c r="N141" s="241"/>
      <c r="O141" s="241">
        <v>203015.57956000001</v>
      </c>
      <c r="P141" s="241"/>
      <c r="Q141" s="241"/>
      <c r="R141" s="241">
        <v>4560094</v>
      </c>
      <c r="S141" s="241">
        <v>0.97</v>
      </c>
      <c r="T141" s="241" t="s">
        <v>939</v>
      </c>
      <c r="U141" s="241">
        <f t="shared" si="9"/>
        <v>639906</v>
      </c>
    </row>
    <row r="142" spans="1:21" s="187" customFormat="1" hidden="1">
      <c r="A142" s="178" t="s">
        <v>527</v>
      </c>
      <c r="B142" s="326" t="s">
        <v>273</v>
      </c>
      <c r="C142" s="326" t="s">
        <v>319</v>
      </c>
      <c r="D142" s="114" t="s">
        <v>924</v>
      </c>
      <c r="E142" s="114" t="s">
        <v>130</v>
      </c>
      <c r="F142" s="114" t="s">
        <v>925</v>
      </c>
      <c r="G142" s="114" t="s">
        <v>940</v>
      </c>
      <c r="H142" s="114" t="s">
        <v>941</v>
      </c>
      <c r="I142" s="232">
        <v>2018</v>
      </c>
      <c r="J142" s="241">
        <v>1500000</v>
      </c>
      <c r="K142" s="241">
        <f>1500000+3000000</f>
        <v>4500000</v>
      </c>
      <c r="L142" s="241">
        <v>4468123</v>
      </c>
      <c r="M142" s="241"/>
      <c r="N142" s="241"/>
      <c r="O142" s="241">
        <v>1008333.83401</v>
      </c>
      <c r="P142" s="241"/>
      <c r="Q142" s="241"/>
      <c r="R142" s="241">
        <v>3594023</v>
      </c>
      <c r="S142" s="241">
        <v>0.79</v>
      </c>
      <c r="T142" s="241" t="s">
        <v>20</v>
      </c>
      <c r="U142" s="241">
        <f t="shared" si="9"/>
        <v>905977</v>
      </c>
    </row>
    <row r="143" spans="1:21" s="187" customFormat="1" hidden="1">
      <c r="A143" s="178" t="s">
        <v>527</v>
      </c>
      <c r="B143" s="326" t="s">
        <v>273</v>
      </c>
      <c r="C143" s="326" t="s">
        <v>319</v>
      </c>
      <c r="D143" s="114" t="s">
        <v>924</v>
      </c>
      <c r="E143" s="114" t="s">
        <v>130</v>
      </c>
      <c r="F143" s="114" t="s">
        <v>925</v>
      </c>
      <c r="G143" s="114" t="s">
        <v>942</v>
      </c>
      <c r="H143" s="114" t="s">
        <v>943</v>
      </c>
      <c r="I143" s="232">
        <v>2021</v>
      </c>
      <c r="J143" s="241">
        <v>3000000</v>
      </c>
      <c r="K143" s="241">
        <v>3000000</v>
      </c>
      <c r="L143" s="241">
        <v>2588276</v>
      </c>
      <c r="M143" s="241"/>
      <c r="N143" s="241"/>
      <c r="O143" s="241">
        <v>1208886.69301</v>
      </c>
      <c r="P143" s="241"/>
      <c r="Q143" s="241"/>
      <c r="R143" s="241">
        <v>1161857</v>
      </c>
      <c r="S143" s="241">
        <v>0.66</v>
      </c>
      <c r="T143" s="241" t="s">
        <v>20</v>
      </c>
      <c r="U143" s="241">
        <f t="shared" si="9"/>
        <v>1838143</v>
      </c>
    </row>
    <row r="144" spans="1:21" s="187" customFormat="1" hidden="1">
      <c r="A144" s="178" t="s">
        <v>527</v>
      </c>
      <c r="B144" s="326" t="s">
        <v>273</v>
      </c>
      <c r="C144" s="326" t="s">
        <v>319</v>
      </c>
      <c r="D144" s="114" t="s">
        <v>924</v>
      </c>
      <c r="E144" s="114" t="s">
        <v>130</v>
      </c>
      <c r="F144" s="114" t="s">
        <v>925</v>
      </c>
      <c r="G144" s="114" t="s">
        <v>944</v>
      </c>
      <c r="H144" s="114" t="s">
        <v>945</v>
      </c>
      <c r="I144" s="232">
        <v>2014</v>
      </c>
      <c r="J144" s="241">
        <v>1500000</v>
      </c>
      <c r="K144" s="241">
        <f>1500000+1100000</f>
        <v>2600000</v>
      </c>
      <c r="L144" s="241">
        <v>2593690</v>
      </c>
      <c r="M144" s="241"/>
      <c r="N144" s="241"/>
      <c r="O144" s="241">
        <f>457294.56205+60000</f>
        <v>517294.56205000001</v>
      </c>
      <c r="P144" s="241"/>
      <c r="Q144" s="241"/>
      <c r="R144" s="241">
        <v>2079365</v>
      </c>
      <c r="S144" s="241">
        <v>0.8</v>
      </c>
      <c r="T144" s="241" t="s">
        <v>20</v>
      </c>
      <c r="U144" s="241">
        <f t="shared" si="9"/>
        <v>520635</v>
      </c>
    </row>
    <row r="145" spans="1:21" s="187" customFormat="1" hidden="1">
      <c r="A145" s="178" t="s">
        <v>527</v>
      </c>
      <c r="B145" s="326" t="s">
        <v>273</v>
      </c>
      <c r="C145" s="326" t="s">
        <v>319</v>
      </c>
      <c r="D145" s="114" t="s">
        <v>924</v>
      </c>
      <c r="E145" s="114" t="s">
        <v>130</v>
      </c>
      <c r="F145" s="114" t="s">
        <v>925</v>
      </c>
      <c r="G145" s="114" t="s">
        <v>946</v>
      </c>
      <c r="H145" s="114" t="s">
        <v>947</v>
      </c>
      <c r="I145" s="232">
        <v>2021</v>
      </c>
      <c r="J145" s="241">
        <v>2060000</v>
      </c>
      <c r="K145" s="241">
        <v>2060000</v>
      </c>
      <c r="L145" s="241">
        <v>1553148</v>
      </c>
      <c r="M145" s="241"/>
      <c r="N145" s="241"/>
      <c r="O145" s="241">
        <v>1123618</v>
      </c>
      <c r="P145" s="241"/>
      <c r="Q145" s="241"/>
      <c r="R145" s="241">
        <v>433584</v>
      </c>
      <c r="S145" s="241">
        <v>0.43</v>
      </c>
      <c r="T145" s="241" t="s">
        <v>20</v>
      </c>
      <c r="U145" s="241">
        <f t="shared" si="9"/>
        <v>1626416</v>
      </c>
    </row>
    <row r="146" spans="1:21" s="187" customFormat="1" hidden="1">
      <c r="A146" s="178" t="s">
        <v>527</v>
      </c>
      <c r="B146" s="326" t="s">
        <v>273</v>
      </c>
      <c r="C146" s="326" t="s">
        <v>319</v>
      </c>
      <c r="D146" s="114" t="s">
        <v>924</v>
      </c>
      <c r="E146" s="114" t="s">
        <v>130</v>
      </c>
      <c r="F146" s="114" t="s">
        <v>925</v>
      </c>
      <c r="G146" s="114" t="s">
        <v>948</v>
      </c>
      <c r="H146" s="114" t="s">
        <v>949</v>
      </c>
      <c r="I146" s="232">
        <v>2014</v>
      </c>
      <c r="J146" s="241">
        <v>3100000</v>
      </c>
      <c r="K146" s="241">
        <f>3100000-1360831</f>
        <v>1739169</v>
      </c>
      <c r="L146" s="241">
        <v>546582</v>
      </c>
      <c r="M146" s="241"/>
      <c r="N146" s="241"/>
      <c r="O146" s="241">
        <v>240337.87</v>
      </c>
      <c r="P146" s="241"/>
      <c r="Q146" s="241"/>
      <c r="R146" s="241">
        <v>1246965</v>
      </c>
      <c r="S146" s="241">
        <v>0.93</v>
      </c>
      <c r="T146" s="241" t="s">
        <v>20</v>
      </c>
      <c r="U146" s="241">
        <f t="shared" si="9"/>
        <v>492204</v>
      </c>
    </row>
    <row r="147" spans="1:21" s="187" customFormat="1" hidden="1">
      <c r="A147" s="178" t="s">
        <v>527</v>
      </c>
      <c r="B147" s="326" t="s">
        <v>273</v>
      </c>
      <c r="C147" s="326" t="s">
        <v>319</v>
      </c>
      <c r="D147" s="114" t="s">
        <v>924</v>
      </c>
      <c r="E147" s="114" t="s">
        <v>130</v>
      </c>
      <c r="F147" s="114" t="s">
        <v>925</v>
      </c>
      <c r="G147" s="114" t="s">
        <v>950</v>
      </c>
      <c r="H147" s="114" t="s">
        <v>951</v>
      </c>
      <c r="I147" s="232">
        <v>2014</v>
      </c>
      <c r="J147" s="241">
        <v>850000</v>
      </c>
      <c r="K147" s="241">
        <f>850000+500000+350000</f>
        <v>1700000</v>
      </c>
      <c r="L147" s="241">
        <v>1503482</v>
      </c>
      <c r="M147" s="241"/>
      <c r="N147" s="241"/>
      <c r="O147" s="241">
        <v>115000</v>
      </c>
      <c r="P147" s="241"/>
      <c r="Q147" s="241"/>
      <c r="R147" s="241">
        <v>1435574</v>
      </c>
      <c r="S147" s="241">
        <v>0.98</v>
      </c>
      <c r="T147" s="241" t="s">
        <v>952</v>
      </c>
      <c r="U147" s="241">
        <f t="shared" si="9"/>
        <v>264426</v>
      </c>
    </row>
    <row r="148" spans="1:21" s="187" customFormat="1" hidden="1">
      <c r="A148" s="178" t="s">
        <v>527</v>
      </c>
      <c r="B148" s="326" t="s">
        <v>273</v>
      </c>
      <c r="C148" s="326" t="s">
        <v>319</v>
      </c>
      <c r="D148" s="114" t="s">
        <v>924</v>
      </c>
      <c r="E148" s="114" t="s">
        <v>130</v>
      </c>
      <c r="F148" s="114" t="s">
        <v>925</v>
      </c>
      <c r="G148" s="114" t="s">
        <v>953</v>
      </c>
      <c r="H148" s="114" t="s">
        <v>954</v>
      </c>
      <c r="I148" s="232">
        <v>2018</v>
      </c>
      <c r="J148" s="241">
        <v>1300000</v>
      </c>
      <c r="K148" s="241">
        <v>1300000</v>
      </c>
      <c r="L148" s="241">
        <v>154084</v>
      </c>
      <c r="M148" s="241"/>
      <c r="N148" s="241"/>
      <c r="O148" s="241">
        <v>457151.39101999998</v>
      </c>
      <c r="P148" s="241"/>
      <c r="Q148" s="241"/>
      <c r="R148" s="241">
        <v>153812</v>
      </c>
      <c r="S148" s="241">
        <v>0.12</v>
      </c>
      <c r="T148" s="241" t="s">
        <v>955</v>
      </c>
      <c r="U148" s="241">
        <f t="shared" si="9"/>
        <v>1146188</v>
      </c>
    </row>
    <row r="149" spans="1:21" s="187" customFormat="1" hidden="1">
      <c r="A149" s="178" t="s">
        <v>527</v>
      </c>
      <c r="B149" s="326" t="s">
        <v>273</v>
      </c>
      <c r="C149" s="326" t="s">
        <v>319</v>
      </c>
      <c r="D149" s="114" t="s">
        <v>924</v>
      </c>
      <c r="E149" s="114" t="s">
        <v>130</v>
      </c>
      <c r="F149" s="114" t="s">
        <v>925</v>
      </c>
      <c r="G149" s="114" t="s">
        <v>956</v>
      </c>
      <c r="H149" s="114" t="s">
        <v>957</v>
      </c>
      <c r="I149" s="232">
        <v>2011</v>
      </c>
      <c r="J149" s="241">
        <v>3000000</v>
      </c>
      <c r="K149" s="241">
        <f>3000000+910000</f>
        <v>3910000</v>
      </c>
      <c r="L149" s="241">
        <v>2548470</v>
      </c>
      <c r="M149" s="241"/>
      <c r="N149" s="241"/>
      <c r="O149" s="241">
        <v>68000</v>
      </c>
      <c r="P149" s="241"/>
      <c r="Q149" s="241"/>
      <c r="R149" s="241">
        <v>3807750</v>
      </c>
      <c r="S149" s="241">
        <v>1</v>
      </c>
      <c r="T149" s="241" t="s">
        <v>958</v>
      </c>
      <c r="U149" s="241">
        <f t="shared" si="9"/>
        <v>102250</v>
      </c>
    </row>
    <row r="150" spans="1:21" s="187" customFormat="1" hidden="1">
      <c r="A150" s="178" t="s">
        <v>527</v>
      </c>
      <c r="B150" s="326" t="s">
        <v>273</v>
      </c>
      <c r="C150" s="326" t="s">
        <v>319</v>
      </c>
      <c r="D150" s="114" t="s">
        <v>397</v>
      </c>
      <c r="E150" s="114" t="s">
        <v>119</v>
      </c>
      <c r="F150" s="114" t="s">
        <v>119</v>
      </c>
      <c r="G150" s="114" t="s">
        <v>959</v>
      </c>
      <c r="H150" s="114" t="s">
        <v>960</v>
      </c>
      <c r="I150" s="232">
        <v>2014</v>
      </c>
      <c r="J150" s="241">
        <v>4000000</v>
      </c>
      <c r="K150" s="241">
        <f>5740000+197520+1256937+1027000</f>
        <v>8221457</v>
      </c>
      <c r="L150" s="241">
        <v>8019567</v>
      </c>
      <c r="M150" s="241"/>
      <c r="N150" s="241"/>
      <c r="O150" s="241">
        <v>2327631.9744100003</v>
      </c>
      <c r="P150" s="241"/>
      <c r="Q150" s="241"/>
      <c r="R150" s="241">
        <v>6808093</v>
      </c>
      <c r="S150" s="241">
        <v>0.99</v>
      </c>
      <c r="T150" s="241" t="s">
        <v>961</v>
      </c>
      <c r="U150" s="241">
        <f t="shared" si="9"/>
        <v>1413364</v>
      </c>
    </row>
    <row r="151" spans="1:21" s="187" customFormat="1" hidden="1">
      <c r="A151" s="178" t="s">
        <v>527</v>
      </c>
      <c r="B151" s="326" t="s">
        <v>273</v>
      </c>
      <c r="C151" s="326" t="s">
        <v>319</v>
      </c>
      <c r="D151" s="114" t="s">
        <v>397</v>
      </c>
      <c r="E151" s="114" t="s">
        <v>119</v>
      </c>
      <c r="F151" s="114" t="s">
        <v>119</v>
      </c>
      <c r="G151" s="114" t="s">
        <v>962</v>
      </c>
      <c r="H151" s="114" t="s">
        <v>963</v>
      </c>
      <c r="I151" s="232">
        <v>2006</v>
      </c>
      <c r="J151" s="241">
        <v>350000</v>
      </c>
      <c r="K151" s="241">
        <v>1187000</v>
      </c>
      <c r="L151" s="241">
        <v>1051254</v>
      </c>
      <c r="M151" s="241"/>
      <c r="N151" s="241"/>
      <c r="O151" s="241">
        <v>191986.08820999999</v>
      </c>
      <c r="P151" s="241"/>
      <c r="Q151" s="241"/>
      <c r="R151" s="241">
        <v>1048651</v>
      </c>
      <c r="S151" s="241">
        <v>0.97</v>
      </c>
      <c r="T151" s="241" t="s">
        <v>964</v>
      </c>
      <c r="U151" s="241">
        <f t="shared" si="9"/>
        <v>138349</v>
      </c>
    </row>
    <row r="152" spans="1:21" s="187" customFormat="1" hidden="1">
      <c r="A152" s="178" t="s">
        <v>527</v>
      </c>
      <c r="B152" s="326" t="s">
        <v>273</v>
      </c>
      <c r="C152" s="326" t="s">
        <v>319</v>
      </c>
      <c r="D152" s="114" t="s">
        <v>965</v>
      </c>
      <c r="E152" s="114" t="s">
        <v>966</v>
      </c>
      <c r="F152" s="114" t="s">
        <v>967</v>
      </c>
      <c r="G152" s="114" t="s">
        <v>968</v>
      </c>
      <c r="H152" s="114" t="s">
        <v>969</v>
      </c>
      <c r="I152" s="232">
        <v>2022</v>
      </c>
      <c r="J152" s="241">
        <v>3000000</v>
      </c>
      <c r="K152" s="241">
        <v>3000000</v>
      </c>
      <c r="L152" s="241">
        <v>2423038</v>
      </c>
      <c r="M152" s="241"/>
      <c r="N152" s="241"/>
      <c r="O152" s="241">
        <v>2979501.1519999998</v>
      </c>
      <c r="P152" s="241"/>
      <c r="Q152" s="241"/>
      <c r="R152" s="241">
        <v>255057</v>
      </c>
      <c r="S152" s="241">
        <v>0.25</v>
      </c>
      <c r="T152" s="241" t="s">
        <v>20</v>
      </c>
      <c r="U152" s="241">
        <f t="shared" si="9"/>
        <v>2744943</v>
      </c>
    </row>
    <row r="153" spans="1:21" s="187" customFormat="1" hidden="1">
      <c r="A153" s="178" t="s">
        <v>527</v>
      </c>
      <c r="B153" s="309" t="s">
        <v>311</v>
      </c>
      <c r="C153" s="309" t="s">
        <v>319</v>
      </c>
      <c r="D153" s="330" t="s">
        <v>970</v>
      </c>
      <c r="E153" s="310" t="s">
        <v>971</v>
      </c>
      <c r="F153" s="310" t="s">
        <v>972</v>
      </c>
      <c r="G153" s="330" t="s">
        <v>973</v>
      </c>
      <c r="H153" s="331"/>
      <c r="I153" s="204">
        <v>2022</v>
      </c>
      <c r="J153" s="206">
        <v>1150000</v>
      </c>
      <c r="K153" s="206">
        <v>1150000</v>
      </c>
      <c r="L153" s="206">
        <f>917259+35051</f>
        <v>952310</v>
      </c>
      <c r="M153" s="206"/>
      <c r="N153" s="206"/>
      <c r="O153" s="206">
        <v>30000</v>
      </c>
      <c r="P153" s="206"/>
      <c r="Q153" s="206"/>
      <c r="R153" s="206">
        <v>35051</v>
      </c>
      <c r="S153" s="245">
        <v>0</v>
      </c>
      <c r="T153" s="249" t="s">
        <v>974</v>
      </c>
      <c r="U153" s="206" t="e">
        <f>#REF!</f>
        <v>#REF!</v>
      </c>
    </row>
    <row r="154" spans="1:21" s="187" customFormat="1" hidden="1">
      <c r="A154" s="178" t="s">
        <v>527</v>
      </c>
      <c r="B154" s="326" t="s">
        <v>311</v>
      </c>
      <c r="C154" s="326" t="s">
        <v>319</v>
      </c>
      <c r="D154" s="114" t="s">
        <v>975</v>
      </c>
      <c r="E154" s="114" t="s">
        <v>976</v>
      </c>
      <c r="F154" s="114" t="s">
        <v>977</v>
      </c>
      <c r="G154" s="329"/>
      <c r="H154" s="332" t="s">
        <v>978</v>
      </c>
      <c r="I154" s="232">
        <v>2022</v>
      </c>
      <c r="J154" s="241">
        <v>3201862</v>
      </c>
      <c r="K154" s="241">
        <v>7098532</v>
      </c>
      <c r="L154" s="241">
        <f>1577195+2005174</f>
        <v>3582369</v>
      </c>
      <c r="M154" s="241"/>
      <c r="N154" s="241"/>
      <c r="O154" s="241">
        <v>1826513</v>
      </c>
      <c r="P154" s="241"/>
      <c r="Q154" s="241"/>
      <c r="R154" s="241">
        <f>1577195+1298154</f>
        <v>2875349</v>
      </c>
      <c r="S154" s="248">
        <v>0.95</v>
      </c>
      <c r="T154" s="232" t="s">
        <v>979</v>
      </c>
      <c r="U154" s="241" t="e">
        <f>#REF!</f>
        <v>#REF!</v>
      </c>
    </row>
    <row r="155" spans="1:21" s="187" customFormat="1" hidden="1">
      <c r="A155" s="178" t="s">
        <v>527</v>
      </c>
      <c r="B155" s="309" t="s">
        <v>312</v>
      </c>
      <c r="C155" s="309" t="s">
        <v>319</v>
      </c>
      <c r="D155" s="310" t="s">
        <v>980</v>
      </c>
      <c r="E155" s="310" t="s">
        <v>981</v>
      </c>
      <c r="F155" s="310" t="s">
        <v>982</v>
      </c>
      <c r="G155" s="310"/>
      <c r="H155" s="310" t="s">
        <v>983</v>
      </c>
      <c r="I155" s="204">
        <v>2022</v>
      </c>
      <c r="J155" s="206">
        <v>350000</v>
      </c>
      <c r="K155" s="206">
        <v>1159000</v>
      </c>
      <c r="L155" s="206">
        <v>316000</v>
      </c>
      <c r="M155" s="206"/>
      <c r="N155" s="206"/>
      <c r="O155" s="206">
        <v>100000</v>
      </c>
      <c r="P155" s="206"/>
      <c r="Q155" s="206"/>
      <c r="R155" s="206">
        <v>14175</v>
      </c>
      <c r="S155" s="245">
        <v>0.05</v>
      </c>
      <c r="T155" s="204" t="s">
        <v>984</v>
      </c>
      <c r="U155" s="206">
        <f>K155-R155</f>
        <v>1144825</v>
      </c>
    </row>
    <row r="156" spans="1:21" s="187" customFormat="1" hidden="1">
      <c r="A156" s="178" t="s">
        <v>527</v>
      </c>
      <c r="B156" s="326" t="s">
        <v>312</v>
      </c>
      <c r="C156" s="326" t="s">
        <v>319</v>
      </c>
      <c r="D156" s="114" t="s">
        <v>980</v>
      </c>
      <c r="E156" s="114" t="s">
        <v>981</v>
      </c>
      <c r="F156" s="114" t="s">
        <v>982</v>
      </c>
      <c r="G156" s="114"/>
      <c r="H156" s="114" t="s">
        <v>983</v>
      </c>
      <c r="I156" s="232"/>
      <c r="J156" s="241">
        <v>350000</v>
      </c>
      <c r="K156" s="241">
        <v>1159000</v>
      </c>
      <c r="L156" s="241">
        <v>316000</v>
      </c>
      <c r="M156" s="241"/>
      <c r="N156" s="241"/>
      <c r="O156" s="241">
        <v>100000</v>
      </c>
      <c r="P156" s="241"/>
      <c r="Q156" s="241"/>
      <c r="R156" s="241">
        <v>14175</v>
      </c>
      <c r="S156" s="248">
        <v>0.05</v>
      </c>
      <c r="T156" s="232" t="s">
        <v>984</v>
      </c>
      <c r="U156" s="241">
        <v>1144825</v>
      </c>
    </row>
    <row r="157" spans="1:21" s="187" customFormat="1" hidden="1">
      <c r="A157" s="178" t="s">
        <v>527</v>
      </c>
      <c r="B157" s="326" t="s">
        <v>312</v>
      </c>
      <c r="C157" s="326" t="s">
        <v>319</v>
      </c>
      <c r="D157" s="114" t="s">
        <v>985</v>
      </c>
      <c r="E157" s="114" t="s">
        <v>986</v>
      </c>
      <c r="F157" s="333" t="s">
        <v>987</v>
      </c>
      <c r="G157" s="114"/>
      <c r="H157" s="114" t="s">
        <v>988</v>
      </c>
      <c r="I157" s="232">
        <v>2022</v>
      </c>
      <c r="J157" s="241">
        <v>3100000</v>
      </c>
      <c r="K157" s="241">
        <v>3650000</v>
      </c>
      <c r="L157" s="241">
        <v>3489957</v>
      </c>
      <c r="M157" s="241"/>
      <c r="N157" s="241"/>
      <c r="O157" s="241">
        <v>120613</v>
      </c>
      <c r="P157" s="241"/>
      <c r="Q157" s="241"/>
      <c r="R157" s="241">
        <v>3457138</v>
      </c>
      <c r="S157" s="248">
        <v>0.98</v>
      </c>
      <c r="T157" s="232" t="s">
        <v>20</v>
      </c>
      <c r="U157" s="241">
        <f t="shared" ref="U157:U201" si="10">K157-R157</f>
        <v>192862</v>
      </c>
    </row>
    <row r="158" spans="1:21" s="187" customFormat="1" hidden="1">
      <c r="A158" s="178" t="s">
        <v>527</v>
      </c>
      <c r="B158" s="326" t="s">
        <v>312</v>
      </c>
      <c r="C158" s="326" t="s">
        <v>319</v>
      </c>
      <c r="D158" s="114" t="s">
        <v>985</v>
      </c>
      <c r="E158" s="114" t="s">
        <v>989</v>
      </c>
      <c r="F158" s="333" t="s">
        <v>990</v>
      </c>
      <c r="G158" s="114"/>
      <c r="H158" s="114" t="s">
        <v>991</v>
      </c>
      <c r="I158" s="232">
        <v>2022</v>
      </c>
      <c r="J158" s="241">
        <v>3671340</v>
      </c>
      <c r="K158" s="241">
        <v>4426340</v>
      </c>
      <c r="L158" s="241">
        <v>4129532</v>
      </c>
      <c r="M158" s="241"/>
      <c r="N158" s="241"/>
      <c r="O158" s="241">
        <v>395836</v>
      </c>
      <c r="P158" s="241"/>
      <c r="Q158" s="241"/>
      <c r="R158" s="241">
        <v>2473550</v>
      </c>
      <c r="S158" s="248">
        <v>0.8</v>
      </c>
      <c r="T158" s="232" t="s">
        <v>992</v>
      </c>
      <c r="U158" s="241">
        <f t="shared" si="10"/>
        <v>1952790</v>
      </c>
    </row>
    <row r="159" spans="1:21" s="187" customFormat="1" hidden="1">
      <c r="A159" s="178" t="s">
        <v>527</v>
      </c>
      <c r="B159" s="326" t="s">
        <v>312</v>
      </c>
      <c r="C159" s="326" t="s">
        <v>319</v>
      </c>
      <c r="D159" s="114" t="s">
        <v>985</v>
      </c>
      <c r="E159" s="114" t="s">
        <v>989</v>
      </c>
      <c r="F159" s="114" t="s">
        <v>990</v>
      </c>
      <c r="G159" s="114"/>
      <c r="H159" s="114" t="s">
        <v>993</v>
      </c>
      <c r="I159" s="232">
        <v>2022</v>
      </c>
      <c r="J159" s="241">
        <v>4300000</v>
      </c>
      <c r="K159" s="241">
        <v>4300000</v>
      </c>
      <c r="L159" s="241">
        <v>2433650</v>
      </c>
      <c r="M159" s="241"/>
      <c r="N159" s="241"/>
      <c r="O159" s="241">
        <v>222495</v>
      </c>
      <c r="P159" s="241"/>
      <c r="Q159" s="241"/>
      <c r="R159" s="241">
        <v>1055438</v>
      </c>
      <c r="S159" s="248">
        <v>0.5</v>
      </c>
      <c r="T159" s="232" t="s">
        <v>992</v>
      </c>
      <c r="U159" s="241">
        <f t="shared" si="10"/>
        <v>3244562</v>
      </c>
    </row>
    <row r="160" spans="1:21" s="187" customFormat="1" hidden="1">
      <c r="A160" s="178" t="s">
        <v>527</v>
      </c>
      <c r="B160" s="326" t="s">
        <v>312</v>
      </c>
      <c r="C160" s="326" t="s">
        <v>319</v>
      </c>
      <c r="D160" s="114" t="s">
        <v>985</v>
      </c>
      <c r="E160" s="114" t="s">
        <v>989</v>
      </c>
      <c r="F160" s="114" t="s">
        <v>990</v>
      </c>
      <c r="G160" s="114"/>
      <c r="H160" s="114" t="s">
        <v>994</v>
      </c>
      <c r="I160" s="232">
        <v>2022</v>
      </c>
      <c r="J160" s="241">
        <v>2300000</v>
      </c>
      <c r="K160" s="241">
        <v>2300000</v>
      </c>
      <c r="L160" s="241">
        <v>1267672</v>
      </c>
      <c r="M160" s="241"/>
      <c r="N160" s="241"/>
      <c r="O160" s="241">
        <v>337426</v>
      </c>
      <c r="P160" s="241"/>
      <c r="Q160" s="241"/>
      <c r="R160" s="241">
        <v>252574</v>
      </c>
      <c r="S160" s="248">
        <v>0.2</v>
      </c>
      <c r="T160" s="232" t="s">
        <v>992</v>
      </c>
      <c r="U160" s="241">
        <f t="shared" si="10"/>
        <v>2047426</v>
      </c>
    </row>
    <row r="161" spans="1:21" s="187" customFormat="1" hidden="1">
      <c r="A161" s="178" t="s">
        <v>527</v>
      </c>
      <c r="B161" s="326" t="s">
        <v>312</v>
      </c>
      <c r="C161" s="326" t="s">
        <v>319</v>
      </c>
      <c r="D161" s="114" t="s">
        <v>397</v>
      </c>
      <c r="E161" s="114" t="s">
        <v>119</v>
      </c>
      <c r="F161" s="333" t="s">
        <v>119</v>
      </c>
      <c r="G161" s="114"/>
      <c r="H161" s="114" t="s">
        <v>995</v>
      </c>
      <c r="I161" s="232">
        <v>2022</v>
      </c>
      <c r="J161" s="241">
        <v>1800000</v>
      </c>
      <c r="K161" s="241">
        <v>2270000</v>
      </c>
      <c r="L161" s="241">
        <v>2086576</v>
      </c>
      <c r="M161" s="241"/>
      <c r="N161" s="241"/>
      <c r="O161" s="241">
        <v>1284660</v>
      </c>
      <c r="P161" s="241"/>
      <c r="Q161" s="241"/>
      <c r="R161" s="241">
        <v>1590937</v>
      </c>
      <c r="S161" s="248">
        <v>0.87</v>
      </c>
      <c r="T161" s="232" t="s">
        <v>20</v>
      </c>
      <c r="U161" s="241">
        <f t="shared" si="10"/>
        <v>679063</v>
      </c>
    </row>
    <row r="162" spans="1:21" s="187" customFormat="1" hidden="1">
      <c r="A162" s="178" t="s">
        <v>527</v>
      </c>
      <c r="B162" s="326" t="s">
        <v>312</v>
      </c>
      <c r="C162" s="326" t="s">
        <v>319</v>
      </c>
      <c r="D162" s="114" t="s">
        <v>397</v>
      </c>
      <c r="E162" s="114" t="s">
        <v>119</v>
      </c>
      <c r="F162" s="114" t="s">
        <v>119</v>
      </c>
      <c r="G162" s="114"/>
      <c r="H162" s="114" t="s">
        <v>996</v>
      </c>
      <c r="I162" s="232">
        <v>2022</v>
      </c>
      <c r="J162" s="241">
        <v>1800000</v>
      </c>
      <c r="K162" s="241">
        <v>3048431</v>
      </c>
      <c r="L162" s="241">
        <v>2256481</v>
      </c>
      <c r="M162" s="241"/>
      <c r="N162" s="241"/>
      <c r="O162" s="241">
        <v>2580434</v>
      </c>
      <c r="P162" s="241"/>
      <c r="Q162" s="241"/>
      <c r="R162" s="241">
        <v>680509</v>
      </c>
      <c r="S162" s="248">
        <v>0.45</v>
      </c>
      <c r="T162" s="232" t="s">
        <v>20</v>
      </c>
      <c r="U162" s="241">
        <f t="shared" si="10"/>
        <v>2367922</v>
      </c>
    </row>
    <row r="163" spans="1:21" s="187" customFormat="1" hidden="1">
      <c r="A163" s="178" t="s">
        <v>527</v>
      </c>
      <c r="B163" s="326" t="s">
        <v>312</v>
      </c>
      <c r="C163" s="326" t="s">
        <v>319</v>
      </c>
      <c r="D163" s="114" t="s">
        <v>345</v>
      </c>
      <c r="E163" s="114" t="s">
        <v>997</v>
      </c>
      <c r="F163" s="333" t="s">
        <v>764</v>
      </c>
      <c r="G163" s="114"/>
      <c r="H163" s="114" t="s">
        <v>998</v>
      </c>
      <c r="I163" s="232">
        <v>2022</v>
      </c>
      <c r="J163" s="241">
        <v>1234000</v>
      </c>
      <c r="K163" s="241">
        <v>1234000</v>
      </c>
      <c r="L163" s="241">
        <v>992738</v>
      </c>
      <c r="M163" s="241"/>
      <c r="N163" s="241"/>
      <c r="O163" s="241">
        <v>76655</v>
      </c>
      <c r="P163" s="241"/>
      <c r="Q163" s="241"/>
      <c r="R163" s="241">
        <v>872769</v>
      </c>
      <c r="S163" s="248">
        <v>0.85</v>
      </c>
      <c r="T163" s="232" t="s">
        <v>67</v>
      </c>
      <c r="U163" s="241">
        <f t="shared" si="10"/>
        <v>361231</v>
      </c>
    </row>
    <row r="164" spans="1:21" s="187" customFormat="1" hidden="1">
      <c r="A164" s="178" t="s">
        <v>527</v>
      </c>
      <c r="B164" s="121" t="s">
        <v>289</v>
      </c>
      <c r="C164" s="334" t="s">
        <v>999</v>
      </c>
      <c r="D164" s="334" t="s">
        <v>555</v>
      </c>
      <c r="E164" s="335" t="s">
        <v>1000</v>
      </c>
      <c r="F164" s="335" t="s">
        <v>1000</v>
      </c>
      <c r="G164" s="335" t="s">
        <v>1000</v>
      </c>
      <c r="H164" s="335" t="s">
        <v>1000</v>
      </c>
      <c r="I164" s="250">
        <v>2023</v>
      </c>
      <c r="J164" s="251">
        <v>1500000</v>
      </c>
      <c r="K164" s="251">
        <v>1500000</v>
      </c>
      <c r="L164" s="251">
        <v>0</v>
      </c>
      <c r="M164" s="251"/>
      <c r="N164" s="251"/>
      <c r="O164" s="251">
        <v>0</v>
      </c>
      <c r="P164" s="251"/>
      <c r="Q164" s="251"/>
      <c r="R164" s="251">
        <v>0</v>
      </c>
      <c r="S164" s="252">
        <v>0</v>
      </c>
      <c r="T164" s="197" t="s">
        <v>1001</v>
      </c>
      <c r="U164" s="251">
        <f t="shared" si="10"/>
        <v>1500000</v>
      </c>
    </row>
    <row r="165" spans="1:21" s="187" customFormat="1" hidden="1">
      <c r="A165" s="178" t="s">
        <v>527</v>
      </c>
      <c r="B165" s="121" t="s">
        <v>289</v>
      </c>
      <c r="C165" s="334" t="s">
        <v>999</v>
      </c>
      <c r="D165" s="334" t="s">
        <v>573</v>
      </c>
      <c r="E165" s="335" t="s">
        <v>1002</v>
      </c>
      <c r="F165" s="335" t="s">
        <v>1002</v>
      </c>
      <c r="G165" s="335" t="s">
        <v>1002</v>
      </c>
      <c r="H165" s="335" t="s">
        <v>1002</v>
      </c>
      <c r="I165" s="253">
        <v>2023</v>
      </c>
      <c r="J165" s="251">
        <v>2276742.852</v>
      </c>
      <c r="K165" s="251">
        <v>2276742.852</v>
      </c>
      <c r="L165" s="251">
        <v>1340297</v>
      </c>
      <c r="M165" s="251"/>
      <c r="N165" s="251"/>
      <c r="O165" s="251">
        <v>484050</v>
      </c>
      <c r="P165" s="251"/>
      <c r="Q165" s="251"/>
      <c r="R165" s="251">
        <v>110312.95574999999</v>
      </c>
      <c r="S165" s="252">
        <v>0.4</v>
      </c>
      <c r="T165" s="201" t="s">
        <v>1003</v>
      </c>
      <c r="U165" s="251">
        <f t="shared" si="10"/>
        <v>2166429.8962499998</v>
      </c>
    </row>
    <row r="166" spans="1:21" s="187" customFormat="1" hidden="1">
      <c r="A166" s="178" t="s">
        <v>527</v>
      </c>
      <c r="B166" s="121" t="s">
        <v>289</v>
      </c>
      <c r="C166" s="334" t="s">
        <v>999</v>
      </c>
      <c r="D166" s="335" t="s">
        <v>573</v>
      </c>
      <c r="E166" s="335" t="s">
        <v>1004</v>
      </c>
      <c r="F166" s="335" t="s">
        <v>1004</v>
      </c>
      <c r="G166" s="335" t="s">
        <v>1004</v>
      </c>
      <c r="H166" s="335" t="s">
        <v>1004</v>
      </c>
      <c r="I166" s="253">
        <v>2025</v>
      </c>
      <c r="J166" s="251">
        <v>3000000</v>
      </c>
      <c r="K166" s="251">
        <v>3000000</v>
      </c>
      <c r="L166" s="251">
        <v>0</v>
      </c>
      <c r="M166" s="251"/>
      <c r="N166" s="251"/>
      <c r="O166" s="251">
        <v>200000</v>
      </c>
      <c r="P166" s="251"/>
      <c r="Q166" s="251"/>
      <c r="R166" s="251">
        <v>0</v>
      </c>
      <c r="S166" s="252">
        <v>0</v>
      </c>
      <c r="T166" s="201" t="s">
        <v>1005</v>
      </c>
      <c r="U166" s="251">
        <f t="shared" si="10"/>
        <v>3000000</v>
      </c>
    </row>
    <row r="167" spans="1:21" s="187" customFormat="1" hidden="1">
      <c r="A167" s="178" t="s">
        <v>527</v>
      </c>
      <c r="B167" s="121" t="s">
        <v>289</v>
      </c>
      <c r="C167" s="334" t="s">
        <v>999</v>
      </c>
      <c r="D167" s="334" t="s">
        <v>1006</v>
      </c>
      <c r="E167" s="336" t="s">
        <v>1007</v>
      </c>
      <c r="F167" s="336" t="s">
        <v>1007</v>
      </c>
      <c r="G167" s="336" t="s">
        <v>1007</v>
      </c>
      <c r="H167" s="336" t="s">
        <v>1007</v>
      </c>
      <c r="I167" s="254">
        <v>2024</v>
      </c>
      <c r="J167" s="251">
        <v>1900000</v>
      </c>
      <c r="K167" s="251">
        <v>1900000</v>
      </c>
      <c r="L167" s="251">
        <v>1532734.5179999999</v>
      </c>
      <c r="M167" s="251"/>
      <c r="N167" s="251"/>
      <c r="O167" s="255"/>
      <c r="P167" s="251"/>
      <c r="Q167" s="251"/>
      <c r="R167" s="255">
        <v>246112.16752000002</v>
      </c>
      <c r="S167" s="256">
        <v>0.12</v>
      </c>
      <c r="T167" s="190" t="s">
        <v>436</v>
      </c>
      <c r="U167" s="255">
        <f t="shared" si="10"/>
        <v>1653887.8324799999</v>
      </c>
    </row>
    <row r="168" spans="1:21" s="187" customFormat="1" hidden="1">
      <c r="A168" s="178" t="s">
        <v>527</v>
      </c>
      <c r="B168" s="121" t="s">
        <v>289</v>
      </c>
      <c r="C168" s="334" t="s">
        <v>999</v>
      </c>
      <c r="D168" s="334" t="s">
        <v>1006</v>
      </c>
      <c r="E168" s="336" t="s">
        <v>1008</v>
      </c>
      <c r="F168" s="336" t="s">
        <v>1008</v>
      </c>
      <c r="G168" s="336" t="s">
        <v>1008</v>
      </c>
      <c r="H168" s="336" t="s">
        <v>1008</v>
      </c>
      <c r="I168" s="254">
        <v>2025</v>
      </c>
      <c r="J168" s="251">
        <v>1229000</v>
      </c>
      <c r="K168" s="251">
        <v>1229000</v>
      </c>
      <c r="L168" s="251">
        <v>0</v>
      </c>
      <c r="M168" s="251"/>
      <c r="N168" s="251"/>
      <c r="O168" s="255">
        <v>20000000</v>
      </c>
      <c r="P168" s="251"/>
      <c r="Q168" s="251"/>
      <c r="R168" s="255">
        <v>0</v>
      </c>
      <c r="S168" s="256">
        <v>0</v>
      </c>
      <c r="T168" s="190" t="s">
        <v>1009</v>
      </c>
      <c r="U168" s="255">
        <f t="shared" si="10"/>
        <v>1229000</v>
      </c>
    </row>
    <row r="169" spans="1:21" hidden="1">
      <c r="A169" s="178" t="s">
        <v>527</v>
      </c>
      <c r="B169" s="121" t="s">
        <v>289</v>
      </c>
      <c r="C169" s="334" t="s">
        <v>999</v>
      </c>
      <c r="D169" s="334" t="s">
        <v>1006</v>
      </c>
      <c r="E169" s="334" t="s">
        <v>1010</v>
      </c>
      <c r="F169" s="334" t="s">
        <v>1010</v>
      </c>
      <c r="G169" s="334" t="s">
        <v>1010</v>
      </c>
      <c r="H169" s="334" t="s">
        <v>1010</v>
      </c>
      <c r="I169" s="257">
        <v>2024</v>
      </c>
      <c r="J169" s="251">
        <v>2600000</v>
      </c>
      <c r="K169" s="251">
        <v>2600000</v>
      </c>
      <c r="L169" s="251">
        <v>383082.27173000004</v>
      </c>
      <c r="M169" s="251"/>
      <c r="N169" s="251"/>
      <c r="O169" s="255"/>
      <c r="P169" s="251"/>
      <c r="Q169" s="251"/>
      <c r="R169" s="255">
        <v>383082.27173000004</v>
      </c>
      <c r="S169" s="256">
        <v>0</v>
      </c>
      <c r="T169" s="190" t="s">
        <v>1009</v>
      </c>
      <c r="U169" s="255">
        <f t="shared" si="10"/>
        <v>2216917.7282699998</v>
      </c>
    </row>
    <row r="170" spans="1:21" ht="18.75" hidden="1">
      <c r="A170" s="178" t="s">
        <v>527</v>
      </c>
      <c r="B170" s="337" t="s">
        <v>313</v>
      </c>
      <c r="C170" s="370" t="s">
        <v>999</v>
      </c>
      <c r="D170" s="338" t="s">
        <v>1011</v>
      </c>
      <c r="E170" s="338" t="s">
        <v>1012</v>
      </c>
      <c r="F170" s="338" t="s">
        <v>1012</v>
      </c>
      <c r="G170" s="338" t="s">
        <v>1012</v>
      </c>
      <c r="H170" s="338" t="s">
        <v>1012</v>
      </c>
      <c r="I170" s="259"/>
      <c r="J170" s="260">
        <v>2500000</v>
      </c>
      <c r="K170" s="260">
        <v>2500000</v>
      </c>
      <c r="L170" s="260">
        <v>9659</v>
      </c>
      <c r="M170" s="260"/>
      <c r="N170" s="260"/>
      <c r="O170" s="260"/>
      <c r="P170" s="260"/>
      <c r="Q170" s="260"/>
      <c r="R170" s="260">
        <v>0</v>
      </c>
      <c r="S170" s="260">
        <v>0</v>
      </c>
      <c r="T170" s="259" t="s">
        <v>1013</v>
      </c>
      <c r="U170" s="260">
        <f t="shared" si="10"/>
        <v>2500000</v>
      </c>
    </row>
    <row r="171" spans="1:21" hidden="1">
      <c r="A171" s="178" t="s">
        <v>527</v>
      </c>
      <c r="B171" s="121" t="s">
        <v>313</v>
      </c>
      <c r="C171" s="334" t="s">
        <v>999</v>
      </c>
      <c r="D171" s="320" t="s">
        <v>1014</v>
      </c>
      <c r="E171" s="320" t="s">
        <v>474</v>
      </c>
      <c r="F171" s="320" t="s">
        <v>474</v>
      </c>
      <c r="G171" s="320" t="s">
        <v>474</v>
      </c>
      <c r="H171" s="320" t="s">
        <v>474</v>
      </c>
      <c r="I171" s="209"/>
      <c r="J171" s="208">
        <v>3000000</v>
      </c>
      <c r="K171" s="208">
        <v>3000000</v>
      </c>
      <c r="L171" s="208">
        <v>0</v>
      </c>
      <c r="M171" s="208"/>
      <c r="N171" s="208"/>
      <c r="O171" s="208"/>
      <c r="P171" s="208"/>
      <c r="Q171" s="208"/>
      <c r="R171" s="208">
        <v>0</v>
      </c>
      <c r="S171" s="209">
        <v>0</v>
      </c>
      <c r="T171" s="209" t="s">
        <v>1015</v>
      </c>
      <c r="U171" s="208">
        <f t="shared" si="10"/>
        <v>3000000</v>
      </c>
    </row>
    <row r="172" spans="1:21" hidden="1">
      <c r="A172" s="178" t="s">
        <v>527</v>
      </c>
      <c r="B172" s="121" t="s">
        <v>313</v>
      </c>
      <c r="C172" s="334" t="s">
        <v>999</v>
      </c>
      <c r="D172" s="320" t="s">
        <v>1016</v>
      </c>
      <c r="E172" s="320" t="s">
        <v>1017</v>
      </c>
      <c r="F172" s="320" t="s">
        <v>1017</v>
      </c>
      <c r="G172" s="320" t="s">
        <v>1017</v>
      </c>
      <c r="H172" s="320" t="s">
        <v>1017</v>
      </c>
      <c r="I172" s="209"/>
      <c r="J172" s="208">
        <v>1000000</v>
      </c>
      <c r="K172" s="208">
        <v>1000000</v>
      </c>
      <c r="L172" s="208">
        <v>831205</v>
      </c>
      <c r="M172" s="208"/>
      <c r="N172" s="208"/>
      <c r="O172" s="208"/>
      <c r="P172" s="208"/>
      <c r="Q172" s="208"/>
      <c r="R172" s="208">
        <v>132263</v>
      </c>
      <c r="S172" s="208">
        <v>45</v>
      </c>
      <c r="T172" s="209"/>
      <c r="U172" s="208">
        <f t="shared" si="10"/>
        <v>867737</v>
      </c>
    </row>
    <row r="173" spans="1:21" hidden="1">
      <c r="A173" s="178" t="s">
        <v>527</v>
      </c>
      <c r="B173" s="121" t="s">
        <v>313</v>
      </c>
      <c r="C173" s="334" t="s">
        <v>999</v>
      </c>
      <c r="D173" s="320" t="s">
        <v>1016</v>
      </c>
      <c r="E173" s="320" t="s">
        <v>1018</v>
      </c>
      <c r="F173" s="320" t="s">
        <v>1018</v>
      </c>
      <c r="G173" s="320" t="s">
        <v>1018</v>
      </c>
      <c r="H173" s="320" t="s">
        <v>1018</v>
      </c>
      <c r="I173" s="209"/>
      <c r="J173" s="208">
        <v>1500000</v>
      </c>
      <c r="K173" s="208">
        <v>1500000</v>
      </c>
      <c r="L173" s="208">
        <v>1115390</v>
      </c>
      <c r="M173" s="208"/>
      <c r="N173" s="208"/>
      <c r="O173" s="208"/>
      <c r="P173" s="208"/>
      <c r="Q173" s="208"/>
      <c r="R173" s="208">
        <v>182858</v>
      </c>
      <c r="S173" s="209">
        <v>60</v>
      </c>
      <c r="T173" s="209"/>
      <c r="U173" s="208">
        <f t="shared" si="10"/>
        <v>1317142</v>
      </c>
    </row>
    <row r="174" spans="1:21" hidden="1">
      <c r="A174" s="178" t="s">
        <v>527</v>
      </c>
      <c r="B174" s="121" t="s">
        <v>313</v>
      </c>
      <c r="C174" s="334" t="s">
        <v>999</v>
      </c>
      <c r="D174" s="320" t="s">
        <v>1019</v>
      </c>
      <c r="E174" s="320" t="s">
        <v>1020</v>
      </c>
      <c r="F174" s="320" t="s">
        <v>1020</v>
      </c>
      <c r="G174" s="320" t="s">
        <v>1020</v>
      </c>
      <c r="H174" s="320" t="s">
        <v>1020</v>
      </c>
      <c r="I174" s="209"/>
      <c r="J174" s="208">
        <v>2000000</v>
      </c>
      <c r="K174" s="208">
        <v>2000000</v>
      </c>
      <c r="L174" s="208">
        <v>1898529</v>
      </c>
      <c r="M174" s="208"/>
      <c r="N174" s="208"/>
      <c r="O174" s="208"/>
      <c r="P174" s="208"/>
      <c r="Q174" s="208"/>
      <c r="R174" s="208">
        <v>423981</v>
      </c>
      <c r="S174" s="209">
        <v>45</v>
      </c>
      <c r="T174" s="209"/>
      <c r="U174" s="208">
        <f t="shared" si="10"/>
        <v>1576019</v>
      </c>
    </row>
    <row r="175" spans="1:21" ht="18.75" hidden="1">
      <c r="A175" s="178" t="s">
        <v>527</v>
      </c>
      <c r="B175" s="121" t="s">
        <v>313</v>
      </c>
      <c r="C175" s="334" t="s">
        <v>999</v>
      </c>
      <c r="D175" s="320" t="s">
        <v>1019</v>
      </c>
      <c r="E175" s="320" t="s">
        <v>1021</v>
      </c>
      <c r="F175" s="320" t="s">
        <v>1021</v>
      </c>
      <c r="G175" s="320" t="s">
        <v>1021</v>
      </c>
      <c r="H175" s="320" t="s">
        <v>1021</v>
      </c>
      <c r="I175" s="209"/>
      <c r="J175" s="208">
        <v>1385000</v>
      </c>
      <c r="K175" s="208">
        <v>1385000</v>
      </c>
      <c r="L175" s="208">
        <v>0</v>
      </c>
      <c r="M175" s="208"/>
      <c r="N175" s="208"/>
      <c r="O175" s="208"/>
      <c r="P175" s="208"/>
      <c r="Q175" s="208"/>
      <c r="R175" s="208">
        <v>0</v>
      </c>
      <c r="S175" s="208">
        <v>0</v>
      </c>
      <c r="T175" s="209" t="s">
        <v>1022</v>
      </c>
      <c r="U175" s="208">
        <f t="shared" si="10"/>
        <v>1385000</v>
      </c>
    </row>
    <row r="176" spans="1:21" hidden="1">
      <c r="A176" s="178" t="s">
        <v>527</v>
      </c>
      <c r="B176" s="337" t="s">
        <v>297</v>
      </c>
      <c r="C176" s="370" t="s">
        <v>999</v>
      </c>
      <c r="D176" s="339" t="s">
        <v>646</v>
      </c>
      <c r="E176" s="340" t="s">
        <v>1023</v>
      </c>
      <c r="F176" s="340" t="s">
        <v>1023</v>
      </c>
      <c r="G176" s="340" t="s">
        <v>1023</v>
      </c>
      <c r="H176" s="340" t="s">
        <v>1023</v>
      </c>
      <c r="I176" s="261">
        <v>2024</v>
      </c>
      <c r="J176" s="262">
        <v>4500000</v>
      </c>
      <c r="K176" s="262">
        <v>4500000</v>
      </c>
      <c r="L176" s="262">
        <v>197000</v>
      </c>
      <c r="M176" s="262"/>
      <c r="N176" s="262"/>
      <c r="O176" s="262">
        <v>360000</v>
      </c>
      <c r="P176" s="262"/>
      <c r="Q176" s="262"/>
      <c r="R176" s="262">
        <v>196830</v>
      </c>
      <c r="S176" s="263">
        <v>0.15</v>
      </c>
      <c r="T176" s="264" t="s">
        <v>114</v>
      </c>
      <c r="U176" s="265">
        <f t="shared" si="10"/>
        <v>4303170</v>
      </c>
    </row>
    <row r="177" spans="1:21" hidden="1">
      <c r="A177" s="178" t="s">
        <v>527</v>
      </c>
      <c r="B177" s="121" t="s">
        <v>297</v>
      </c>
      <c r="C177" s="334" t="s">
        <v>999</v>
      </c>
      <c r="D177" s="341" t="s">
        <v>1024</v>
      </c>
      <c r="E177" s="342" t="s">
        <v>1025</v>
      </c>
      <c r="F177" s="342" t="s">
        <v>1025</v>
      </c>
      <c r="G177" s="342" t="s">
        <v>1025</v>
      </c>
      <c r="H177" s="342" t="s">
        <v>1025</v>
      </c>
      <c r="I177" s="215">
        <v>2023</v>
      </c>
      <c r="J177" s="266">
        <v>2782685.7080000001</v>
      </c>
      <c r="K177" s="266">
        <v>2782685.7080000001</v>
      </c>
      <c r="L177" s="266">
        <v>2683462</v>
      </c>
      <c r="M177" s="266"/>
      <c r="N177" s="266"/>
      <c r="O177" s="266">
        <v>841763</v>
      </c>
      <c r="P177" s="266"/>
      <c r="Q177" s="266"/>
      <c r="R177" s="266">
        <v>386508.07089999999</v>
      </c>
      <c r="S177" s="267">
        <v>0.3</v>
      </c>
      <c r="T177" s="218" t="s">
        <v>1026</v>
      </c>
      <c r="U177" s="220">
        <f t="shared" si="10"/>
        <v>2396177.6370999999</v>
      </c>
    </row>
    <row r="178" spans="1:21" hidden="1">
      <c r="A178" s="178" t="s">
        <v>527</v>
      </c>
      <c r="B178" s="337" t="s">
        <v>315</v>
      </c>
      <c r="C178" s="370" t="s">
        <v>999</v>
      </c>
      <c r="D178" s="338" t="s">
        <v>662</v>
      </c>
      <c r="E178" s="343" t="s">
        <v>1027</v>
      </c>
      <c r="F178" s="343" t="s">
        <v>1027</v>
      </c>
      <c r="G178" s="343" t="s">
        <v>1027</v>
      </c>
      <c r="H178" s="343" t="s">
        <v>1027</v>
      </c>
      <c r="I178" s="258">
        <v>2025</v>
      </c>
      <c r="J178" s="260">
        <v>3040000</v>
      </c>
      <c r="K178" s="260">
        <v>3040000</v>
      </c>
      <c r="L178" s="268"/>
      <c r="M178" s="268"/>
      <c r="N178" s="268"/>
      <c r="O178" s="269">
        <v>5000</v>
      </c>
      <c r="P178" s="268"/>
      <c r="Q178" s="268"/>
      <c r="R178" s="268"/>
      <c r="S178" s="270">
        <v>0</v>
      </c>
      <c r="T178" s="259" t="s">
        <v>1028</v>
      </c>
      <c r="U178" s="271">
        <f t="shared" si="10"/>
        <v>3040000</v>
      </c>
    </row>
    <row r="179" spans="1:21" hidden="1">
      <c r="A179" s="178" t="s">
        <v>527</v>
      </c>
      <c r="B179" s="121" t="s">
        <v>315</v>
      </c>
      <c r="C179" s="334" t="s">
        <v>999</v>
      </c>
      <c r="D179" s="320" t="s">
        <v>1029</v>
      </c>
      <c r="E179" s="344" t="s">
        <v>1030</v>
      </c>
      <c r="F179" s="344" t="s">
        <v>1030</v>
      </c>
      <c r="G179" s="344" t="s">
        <v>1030</v>
      </c>
      <c r="H179" s="344" t="s">
        <v>1030</v>
      </c>
      <c r="I179" s="228">
        <v>2023</v>
      </c>
      <c r="J179" s="272">
        <v>1011886</v>
      </c>
      <c r="K179" s="272">
        <v>1011886</v>
      </c>
      <c r="L179" s="272">
        <v>982474</v>
      </c>
      <c r="M179" s="272"/>
      <c r="N179" s="272"/>
      <c r="O179" s="208">
        <v>0</v>
      </c>
      <c r="P179" s="272"/>
      <c r="Q179" s="272"/>
      <c r="R179" s="272">
        <v>117956</v>
      </c>
      <c r="S179" s="273">
        <v>0.4</v>
      </c>
      <c r="T179" s="209" t="s">
        <v>1031</v>
      </c>
      <c r="U179" s="208">
        <f t="shared" si="10"/>
        <v>893930</v>
      </c>
    </row>
    <row r="180" spans="1:21" hidden="1">
      <c r="A180" s="178" t="s">
        <v>527</v>
      </c>
      <c r="B180" s="121" t="s">
        <v>315</v>
      </c>
      <c r="C180" s="334" t="s">
        <v>999</v>
      </c>
      <c r="D180" s="320" t="s">
        <v>1032</v>
      </c>
      <c r="E180" s="344" t="s">
        <v>1033</v>
      </c>
      <c r="F180" s="344" t="s">
        <v>1033</v>
      </c>
      <c r="G180" s="344" t="s">
        <v>1033</v>
      </c>
      <c r="H180" s="344" t="s">
        <v>1033</v>
      </c>
      <c r="I180" s="228">
        <v>2023</v>
      </c>
      <c r="J180" s="272">
        <v>1000000</v>
      </c>
      <c r="K180" s="274">
        <v>1000000</v>
      </c>
      <c r="L180" s="275">
        <v>867907</v>
      </c>
      <c r="M180" s="275"/>
      <c r="N180" s="275"/>
      <c r="O180" s="272">
        <v>20000</v>
      </c>
      <c r="P180" s="275"/>
      <c r="Q180" s="275"/>
      <c r="R180" s="272">
        <v>654087</v>
      </c>
      <c r="S180" s="273">
        <v>0.8</v>
      </c>
      <c r="T180" s="209" t="s">
        <v>339</v>
      </c>
      <c r="U180" s="208">
        <f t="shared" si="10"/>
        <v>345913</v>
      </c>
    </row>
    <row r="181" spans="1:21" hidden="1">
      <c r="A181" s="178" t="s">
        <v>527</v>
      </c>
      <c r="B181" s="121" t="s">
        <v>315</v>
      </c>
      <c r="C181" s="334" t="s">
        <v>999</v>
      </c>
      <c r="D181" s="320" t="s">
        <v>667</v>
      </c>
      <c r="E181" s="344" t="s">
        <v>1034</v>
      </c>
      <c r="F181" s="344" t="s">
        <v>1034</v>
      </c>
      <c r="G181" s="344" t="s">
        <v>1034</v>
      </c>
      <c r="H181" s="344" t="s">
        <v>1034</v>
      </c>
      <c r="I181" s="228">
        <v>2023</v>
      </c>
      <c r="J181" s="272">
        <v>1220000</v>
      </c>
      <c r="K181" s="274">
        <v>1220000</v>
      </c>
      <c r="L181" s="275">
        <v>975895</v>
      </c>
      <c r="M181" s="275"/>
      <c r="N181" s="275"/>
      <c r="O181" s="272">
        <v>105096</v>
      </c>
      <c r="P181" s="275"/>
      <c r="Q181" s="275"/>
      <c r="R181" s="272">
        <v>267220</v>
      </c>
      <c r="S181" s="273">
        <v>0.6</v>
      </c>
      <c r="T181" s="209" t="s">
        <v>339</v>
      </c>
      <c r="U181" s="208">
        <f t="shared" si="10"/>
        <v>952780</v>
      </c>
    </row>
    <row r="182" spans="1:21" hidden="1">
      <c r="A182" s="178" t="s">
        <v>527</v>
      </c>
      <c r="B182" s="121" t="s">
        <v>315</v>
      </c>
      <c r="C182" s="334" t="s">
        <v>999</v>
      </c>
      <c r="D182" s="320" t="s">
        <v>667</v>
      </c>
      <c r="E182" s="344" t="s">
        <v>1035</v>
      </c>
      <c r="F182" s="344" t="s">
        <v>1035</v>
      </c>
      <c r="G182" s="344" t="s">
        <v>1035</v>
      </c>
      <c r="H182" s="344" t="s">
        <v>1035</v>
      </c>
      <c r="I182" s="228">
        <v>2024</v>
      </c>
      <c r="J182" s="272">
        <v>1600000</v>
      </c>
      <c r="K182" s="272">
        <v>1600000</v>
      </c>
      <c r="L182" s="275">
        <v>1160372</v>
      </c>
      <c r="M182" s="275"/>
      <c r="N182" s="275"/>
      <c r="O182" s="272">
        <v>127593</v>
      </c>
      <c r="P182" s="275"/>
      <c r="Q182" s="275"/>
      <c r="R182" s="272">
        <v>563872</v>
      </c>
      <c r="S182" s="273">
        <v>0.5</v>
      </c>
      <c r="T182" s="209" t="s">
        <v>339</v>
      </c>
      <c r="U182" s="208">
        <f t="shared" si="10"/>
        <v>1036128</v>
      </c>
    </row>
    <row r="183" spans="1:21" hidden="1">
      <c r="A183" s="178" t="s">
        <v>527</v>
      </c>
      <c r="B183" s="337" t="s">
        <v>271</v>
      </c>
      <c r="C183" s="346" t="s">
        <v>999</v>
      </c>
      <c r="D183" s="345" t="s">
        <v>1036</v>
      </c>
      <c r="E183" s="346" t="s">
        <v>1037</v>
      </c>
      <c r="F183" s="346" t="s">
        <v>1037</v>
      </c>
      <c r="G183" s="346" t="s">
        <v>1037</v>
      </c>
      <c r="H183" s="346" t="s">
        <v>1037</v>
      </c>
      <c r="I183" s="276">
        <v>2023</v>
      </c>
      <c r="J183" s="277">
        <v>2023771</v>
      </c>
      <c r="K183" s="277">
        <v>2023771</v>
      </c>
      <c r="L183" s="277">
        <v>1936335</v>
      </c>
      <c r="M183" s="277"/>
      <c r="N183" s="277"/>
      <c r="O183" s="277">
        <v>400000</v>
      </c>
      <c r="P183" s="277"/>
      <c r="Q183" s="277"/>
      <c r="R183" s="277">
        <v>226890</v>
      </c>
      <c r="S183" s="278" t="s">
        <v>110</v>
      </c>
      <c r="T183" s="277"/>
      <c r="U183" s="277">
        <f t="shared" si="10"/>
        <v>1796881</v>
      </c>
    </row>
    <row r="184" spans="1:21" hidden="1">
      <c r="A184" s="178" t="s">
        <v>527</v>
      </c>
      <c r="B184" s="121" t="s">
        <v>271</v>
      </c>
      <c r="C184" s="347" t="s">
        <v>999</v>
      </c>
      <c r="D184" s="347" t="s">
        <v>1038</v>
      </c>
      <c r="E184" s="347" t="s">
        <v>1039</v>
      </c>
      <c r="F184" s="347" t="s">
        <v>1039</v>
      </c>
      <c r="G184" s="347" t="s">
        <v>1039</v>
      </c>
      <c r="H184" s="347" t="s">
        <v>1039</v>
      </c>
      <c r="I184" s="279">
        <v>2024</v>
      </c>
      <c r="J184" s="280">
        <v>1400000</v>
      </c>
      <c r="K184" s="280">
        <v>1400000</v>
      </c>
      <c r="L184" s="280">
        <v>1284988</v>
      </c>
      <c r="M184" s="280"/>
      <c r="N184" s="280"/>
      <c r="O184" s="280">
        <v>100000</v>
      </c>
      <c r="P184" s="280"/>
      <c r="Q184" s="280"/>
      <c r="R184" s="280">
        <v>405775</v>
      </c>
      <c r="S184" s="281" t="s">
        <v>1040</v>
      </c>
      <c r="T184" s="282"/>
      <c r="U184" s="280">
        <f t="shared" si="10"/>
        <v>994225</v>
      </c>
    </row>
    <row r="185" spans="1:21" hidden="1">
      <c r="A185" s="178" t="s">
        <v>527</v>
      </c>
      <c r="B185" s="121" t="s">
        <v>271</v>
      </c>
      <c r="C185" s="347" t="s">
        <v>999</v>
      </c>
      <c r="D185" s="347" t="s">
        <v>1038</v>
      </c>
      <c r="E185" s="347" t="s">
        <v>1041</v>
      </c>
      <c r="F185" s="347" t="s">
        <v>1041</v>
      </c>
      <c r="G185" s="347" t="s">
        <v>1041</v>
      </c>
      <c r="H185" s="347" t="s">
        <v>1041</v>
      </c>
      <c r="I185" s="279">
        <v>2024</v>
      </c>
      <c r="J185" s="280">
        <v>1800000</v>
      </c>
      <c r="K185" s="280">
        <v>1800000</v>
      </c>
      <c r="L185" s="280">
        <v>1528479</v>
      </c>
      <c r="M185" s="280"/>
      <c r="N185" s="280"/>
      <c r="O185" s="280">
        <v>160000</v>
      </c>
      <c r="P185" s="280"/>
      <c r="Q185" s="280"/>
      <c r="R185" s="280">
        <v>125344</v>
      </c>
      <c r="S185" s="281" t="s">
        <v>1042</v>
      </c>
      <c r="T185" s="282"/>
      <c r="U185" s="280">
        <f t="shared" si="10"/>
        <v>1674656</v>
      </c>
    </row>
    <row r="186" spans="1:21" hidden="1">
      <c r="A186" s="178" t="s">
        <v>527</v>
      </c>
      <c r="B186" s="121" t="s">
        <v>271</v>
      </c>
      <c r="C186" s="347" t="s">
        <v>999</v>
      </c>
      <c r="D186" s="347" t="s">
        <v>1038</v>
      </c>
      <c r="E186" s="347" t="s">
        <v>1043</v>
      </c>
      <c r="F186" s="347" t="s">
        <v>1043</v>
      </c>
      <c r="G186" s="347" t="s">
        <v>1043</v>
      </c>
      <c r="H186" s="347" t="s">
        <v>1043</v>
      </c>
      <c r="I186" s="279">
        <v>2024</v>
      </c>
      <c r="J186" s="280">
        <v>1800000</v>
      </c>
      <c r="K186" s="280">
        <v>1800000</v>
      </c>
      <c r="L186" s="280">
        <v>1787948</v>
      </c>
      <c r="M186" s="280"/>
      <c r="N186" s="280"/>
      <c r="O186" s="280">
        <v>200000</v>
      </c>
      <c r="P186" s="280"/>
      <c r="Q186" s="280"/>
      <c r="R186" s="280">
        <v>376105</v>
      </c>
      <c r="S186" s="281" t="s">
        <v>1042</v>
      </c>
      <c r="T186" s="282"/>
      <c r="U186" s="280">
        <f t="shared" si="10"/>
        <v>1423895</v>
      </c>
    </row>
    <row r="187" spans="1:21" hidden="1">
      <c r="A187" s="178" t="s">
        <v>527</v>
      </c>
      <c r="B187" s="121" t="s">
        <v>271</v>
      </c>
      <c r="C187" s="349" t="s">
        <v>999</v>
      </c>
      <c r="D187" s="348" t="s">
        <v>1044</v>
      </c>
      <c r="E187" s="349" t="s">
        <v>1045</v>
      </c>
      <c r="F187" s="349" t="s">
        <v>1045</v>
      </c>
      <c r="G187" s="349" t="s">
        <v>1045</v>
      </c>
      <c r="H187" s="349" t="s">
        <v>1045</v>
      </c>
      <c r="I187" s="283">
        <v>2024</v>
      </c>
      <c r="J187" s="280">
        <v>4000000</v>
      </c>
      <c r="K187" s="280">
        <v>4000000</v>
      </c>
      <c r="L187" s="280">
        <v>2287852</v>
      </c>
      <c r="M187" s="280"/>
      <c r="N187" s="280"/>
      <c r="O187" s="280">
        <v>0</v>
      </c>
      <c r="P187" s="280"/>
      <c r="Q187" s="280"/>
      <c r="R187" s="280">
        <v>224053</v>
      </c>
      <c r="S187" s="284" t="s">
        <v>1042</v>
      </c>
      <c r="T187" s="280"/>
      <c r="U187" s="280">
        <f t="shared" si="10"/>
        <v>3775947</v>
      </c>
    </row>
    <row r="188" spans="1:21" hidden="1">
      <c r="A188" s="178" t="s">
        <v>527</v>
      </c>
      <c r="B188" s="337" t="s">
        <v>309</v>
      </c>
      <c r="C188" s="338" t="s">
        <v>999</v>
      </c>
      <c r="D188" s="338" t="s">
        <v>1046</v>
      </c>
      <c r="E188" s="338" t="s">
        <v>1047</v>
      </c>
      <c r="F188" s="338" t="s">
        <v>1047</v>
      </c>
      <c r="G188" s="338" t="s">
        <v>1047</v>
      </c>
      <c r="H188" s="338" t="s">
        <v>1047</v>
      </c>
      <c r="I188" s="259">
        <v>2025</v>
      </c>
      <c r="J188" s="260">
        <v>2800000</v>
      </c>
      <c r="K188" s="260">
        <v>2800000</v>
      </c>
      <c r="L188" s="260">
        <v>0</v>
      </c>
      <c r="M188" s="260"/>
      <c r="N188" s="260"/>
      <c r="O188" s="260">
        <v>5000</v>
      </c>
      <c r="P188" s="260"/>
      <c r="Q188" s="260"/>
      <c r="R188" s="260">
        <v>0</v>
      </c>
      <c r="S188" s="285">
        <v>0</v>
      </c>
      <c r="T188" s="268" t="s">
        <v>1048</v>
      </c>
      <c r="U188" s="260">
        <f t="shared" si="10"/>
        <v>2800000</v>
      </c>
    </row>
    <row r="189" spans="1:21" hidden="1">
      <c r="A189" s="178" t="s">
        <v>527</v>
      </c>
      <c r="B189" s="121" t="s">
        <v>309</v>
      </c>
      <c r="C189" s="320" t="s">
        <v>999</v>
      </c>
      <c r="D189" s="320" t="s">
        <v>739</v>
      </c>
      <c r="E189" s="320" t="s">
        <v>1049</v>
      </c>
      <c r="F189" s="320" t="s">
        <v>1049</v>
      </c>
      <c r="G189" s="320" t="s">
        <v>1049</v>
      </c>
      <c r="H189" s="320" t="s">
        <v>1049</v>
      </c>
      <c r="I189" s="209">
        <v>2023</v>
      </c>
      <c r="J189" s="208">
        <v>1000000</v>
      </c>
      <c r="K189" s="208">
        <v>1000000</v>
      </c>
      <c r="L189" s="208">
        <v>981430.86684000003</v>
      </c>
      <c r="M189" s="208"/>
      <c r="N189" s="208"/>
      <c r="O189" s="208">
        <v>0</v>
      </c>
      <c r="P189" s="208"/>
      <c r="Q189" s="208"/>
      <c r="R189" s="208">
        <v>28097.265780000002</v>
      </c>
      <c r="S189" s="236">
        <v>0.5</v>
      </c>
      <c r="T189" s="229" t="s">
        <v>743</v>
      </c>
      <c r="U189" s="208">
        <f t="shared" si="10"/>
        <v>971902.73421999998</v>
      </c>
    </row>
    <row r="190" spans="1:21" hidden="1">
      <c r="A190" s="178" t="s">
        <v>527</v>
      </c>
      <c r="B190" s="121" t="s">
        <v>309</v>
      </c>
      <c r="C190" s="320" t="s">
        <v>999</v>
      </c>
      <c r="D190" s="320" t="s">
        <v>752</v>
      </c>
      <c r="E190" s="320" t="s">
        <v>1050</v>
      </c>
      <c r="F190" s="320" t="s">
        <v>1050</v>
      </c>
      <c r="G190" s="320" t="s">
        <v>1050</v>
      </c>
      <c r="H190" s="320" t="s">
        <v>1050</v>
      </c>
      <c r="I190" s="209">
        <v>2025</v>
      </c>
      <c r="J190" s="208">
        <v>2500000</v>
      </c>
      <c r="K190" s="208">
        <v>2500000</v>
      </c>
      <c r="L190" s="208">
        <v>0</v>
      </c>
      <c r="M190" s="208"/>
      <c r="N190" s="208"/>
      <c r="O190" s="208">
        <v>200000</v>
      </c>
      <c r="P190" s="208"/>
      <c r="Q190" s="208"/>
      <c r="R190" s="208">
        <v>0</v>
      </c>
      <c r="S190" s="236">
        <v>0</v>
      </c>
      <c r="T190" s="229" t="s">
        <v>1051</v>
      </c>
      <c r="U190" s="208">
        <f t="shared" si="10"/>
        <v>2500000</v>
      </c>
    </row>
    <row r="191" spans="1:21" hidden="1">
      <c r="A191" s="178" t="s">
        <v>527</v>
      </c>
      <c r="B191" s="337" t="s">
        <v>305</v>
      </c>
      <c r="C191" s="343" t="s">
        <v>999</v>
      </c>
      <c r="D191" s="350" t="s">
        <v>1052</v>
      </c>
      <c r="E191" s="343" t="s">
        <v>1053</v>
      </c>
      <c r="F191" s="343" t="s">
        <v>1053</v>
      </c>
      <c r="G191" s="343" t="s">
        <v>1053</v>
      </c>
      <c r="H191" s="343" t="s">
        <v>1053</v>
      </c>
      <c r="I191" s="286" t="s">
        <v>1054</v>
      </c>
      <c r="J191" s="260">
        <v>1000000</v>
      </c>
      <c r="K191" s="260">
        <v>1000000</v>
      </c>
      <c r="L191" s="260">
        <v>0</v>
      </c>
      <c r="M191" s="260"/>
      <c r="N191" s="260"/>
      <c r="O191" s="260">
        <v>30000</v>
      </c>
      <c r="P191" s="260"/>
      <c r="Q191" s="260"/>
      <c r="R191" s="260">
        <v>0</v>
      </c>
      <c r="S191" s="270">
        <v>0</v>
      </c>
      <c r="T191" s="259" t="s">
        <v>1055</v>
      </c>
      <c r="U191" s="260">
        <f t="shared" si="10"/>
        <v>1000000</v>
      </c>
    </row>
    <row r="192" spans="1:21" ht="18.75" hidden="1">
      <c r="A192" s="178" t="s">
        <v>527</v>
      </c>
      <c r="B192" s="121" t="s">
        <v>305</v>
      </c>
      <c r="C192" s="351" t="s">
        <v>999</v>
      </c>
      <c r="D192" s="351" t="s">
        <v>1052</v>
      </c>
      <c r="E192" s="351" t="s">
        <v>1056</v>
      </c>
      <c r="F192" s="351" t="s">
        <v>1056</v>
      </c>
      <c r="G192" s="351" t="s">
        <v>1056</v>
      </c>
      <c r="H192" s="351" t="s">
        <v>1056</v>
      </c>
      <c r="I192" s="207" t="s">
        <v>1057</v>
      </c>
      <c r="J192" s="208">
        <v>2500000</v>
      </c>
      <c r="K192" s="208">
        <v>2500000</v>
      </c>
      <c r="L192" s="208">
        <v>2401255</v>
      </c>
      <c r="M192" s="208"/>
      <c r="N192" s="208"/>
      <c r="O192" s="208">
        <v>300000</v>
      </c>
      <c r="P192" s="208"/>
      <c r="Q192" s="208"/>
      <c r="R192" s="208">
        <v>511501</v>
      </c>
      <c r="S192" s="287">
        <v>0.5</v>
      </c>
      <c r="T192" s="209" t="s">
        <v>20</v>
      </c>
      <c r="U192" s="208">
        <f t="shared" si="10"/>
        <v>1988499</v>
      </c>
    </row>
    <row r="193" spans="1:21" hidden="1">
      <c r="A193" s="178" t="s">
        <v>527</v>
      </c>
      <c r="B193" s="121" t="s">
        <v>305</v>
      </c>
      <c r="C193" s="353" t="s">
        <v>999</v>
      </c>
      <c r="D193" s="352" t="s">
        <v>1058</v>
      </c>
      <c r="E193" s="353" t="s">
        <v>1059</v>
      </c>
      <c r="F193" s="353" t="s">
        <v>1059</v>
      </c>
      <c r="G193" s="353" t="s">
        <v>1059</v>
      </c>
      <c r="H193" s="353" t="s">
        <v>1059</v>
      </c>
      <c r="I193" s="207" t="s">
        <v>1054</v>
      </c>
      <c r="J193" s="208">
        <v>2000000</v>
      </c>
      <c r="K193" s="208">
        <v>2000000</v>
      </c>
      <c r="L193" s="208">
        <v>0</v>
      </c>
      <c r="M193" s="208"/>
      <c r="N193" s="208"/>
      <c r="O193" s="208">
        <v>150000</v>
      </c>
      <c r="P193" s="208"/>
      <c r="Q193" s="208"/>
      <c r="R193" s="208">
        <v>0</v>
      </c>
      <c r="S193" s="287">
        <v>0</v>
      </c>
      <c r="T193" s="209" t="s">
        <v>1060</v>
      </c>
      <c r="U193" s="208">
        <f t="shared" si="10"/>
        <v>2000000</v>
      </c>
    </row>
    <row r="194" spans="1:21" hidden="1">
      <c r="A194" s="178" t="s">
        <v>527</v>
      </c>
      <c r="B194" s="121" t="s">
        <v>305</v>
      </c>
      <c r="C194" s="354" t="s">
        <v>999</v>
      </c>
      <c r="D194" s="354" t="s">
        <v>1058</v>
      </c>
      <c r="E194" s="354" t="s">
        <v>1061</v>
      </c>
      <c r="F194" s="354" t="s">
        <v>1061</v>
      </c>
      <c r="G194" s="354" t="s">
        <v>1061</v>
      </c>
      <c r="H194" s="354" t="s">
        <v>1061</v>
      </c>
      <c r="I194" s="207" t="s">
        <v>1062</v>
      </c>
      <c r="J194" s="208">
        <v>2023771</v>
      </c>
      <c r="K194" s="208">
        <v>2023771</v>
      </c>
      <c r="L194" s="208">
        <v>2019085</v>
      </c>
      <c r="M194" s="208"/>
      <c r="N194" s="208"/>
      <c r="O194" s="208">
        <v>492035</v>
      </c>
      <c r="P194" s="208"/>
      <c r="Q194" s="208"/>
      <c r="R194" s="208">
        <v>533094</v>
      </c>
      <c r="S194" s="287">
        <v>0.4</v>
      </c>
      <c r="T194" s="209" t="s">
        <v>20</v>
      </c>
      <c r="U194" s="208">
        <f t="shared" si="10"/>
        <v>1490677</v>
      </c>
    </row>
    <row r="195" spans="1:21" hidden="1">
      <c r="A195" s="178" t="s">
        <v>527</v>
      </c>
      <c r="B195" s="121" t="s">
        <v>305</v>
      </c>
      <c r="C195" s="354" t="s">
        <v>999</v>
      </c>
      <c r="D195" s="352" t="s">
        <v>1063</v>
      </c>
      <c r="E195" s="354" t="s">
        <v>1064</v>
      </c>
      <c r="F195" s="354" t="s">
        <v>1064</v>
      </c>
      <c r="G195" s="354" t="s">
        <v>1064</v>
      </c>
      <c r="H195" s="354" t="s">
        <v>1064</v>
      </c>
      <c r="I195" s="207" t="s">
        <v>1057</v>
      </c>
      <c r="J195" s="208">
        <v>1000000</v>
      </c>
      <c r="K195" s="208">
        <v>1000000</v>
      </c>
      <c r="L195" s="229">
        <v>951393</v>
      </c>
      <c r="M195" s="229"/>
      <c r="N195" s="229"/>
      <c r="O195" s="208">
        <v>21000</v>
      </c>
      <c r="P195" s="229"/>
      <c r="Q195" s="229"/>
      <c r="R195" s="229">
        <v>252722</v>
      </c>
      <c r="S195" s="287">
        <v>0.6</v>
      </c>
      <c r="T195" s="209" t="s">
        <v>20</v>
      </c>
      <c r="U195" s="208">
        <f t="shared" si="10"/>
        <v>747278</v>
      </c>
    </row>
    <row r="196" spans="1:21" hidden="1">
      <c r="A196" s="178" t="s">
        <v>527</v>
      </c>
      <c r="B196" s="337" t="s">
        <v>316</v>
      </c>
      <c r="C196" s="338" t="s">
        <v>999</v>
      </c>
      <c r="D196" s="339" t="s">
        <v>646</v>
      </c>
      <c r="E196" s="338" t="s">
        <v>1065</v>
      </c>
      <c r="F196" s="338" t="s">
        <v>1065</v>
      </c>
      <c r="G196" s="338" t="s">
        <v>1065</v>
      </c>
      <c r="H196" s="338" t="s">
        <v>1065</v>
      </c>
      <c r="I196" s="261">
        <v>2024</v>
      </c>
      <c r="J196" s="262">
        <v>3000000</v>
      </c>
      <c r="K196" s="262">
        <v>3000000</v>
      </c>
      <c r="L196" s="262">
        <v>2604074</v>
      </c>
      <c r="M196" s="262"/>
      <c r="N196" s="262"/>
      <c r="O196" s="262">
        <v>188933</v>
      </c>
      <c r="P196" s="262"/>
      <c r="Q196" s="262"/>
      <c r="R196" s="262">
        <v>311067</v>
      </c>
      <c r="S196" s="263">
        <v>0.2</v>
      </c>
      <c r="T196" s="264"/>
      <c r="U196" s="265">
        <f t="shared" si="10"/>
        <v>2688933</v>
      </c>
    </row>
    <row r="197" spans="1:21" hidden="1">
      <c r="A197" s="178" t="s">
        <v>527</v>
      </c>
      <c r="B197" s="121" t="s">
        <v>316</v>
      </c>
      <c r="C197" s="320" t="s">
        <v>999</v>
      </c>
      <c r="D197" s="341" t="s">
        <v>646</v>
      </c>
      <c r="E197" s="320" t="s">
        <v>365</v>
      </c>
      <c r="F197" s="320" t="s">
        <v>365</v>
      </c>
      <c r="G197" s="320" t="s">
        <v>365</v>
      </c>
      <c r="H197" s="320" t="s">
        <v>365</v>
      </c>
      <c r="I197" s="215">
        <v>2025</v>
      </c>
      <c r="J197" s="266">
        <v>2000000</v>
      </c>
      <c r="K197" s="266">
        <f>+J197</f>
        <v>2000000</v>
      </c>
      <c r="L197" s="288">
        <v>0</v>
      </c>
      <c r="M197" s="288"/>
      <c r="N197" s="288"/>
      <c r="O197" s="266">
        <v>250000</v>
      </c>
      <c r="P197" s="288"/>
      <c r="Q197" s="288"/>
      <c r="R197" s="288">
        <v>0</v>
      </c>
      <c r="S197" s="267">
        <v>0</v>
      </c>
      <c r="T197" s="218"/>
      <c r="U197" s="220">
        <f t="shared" si="10"/>
        <v>2000000</v>
      </c>
    </row>
    <row r="198" spans="1:21" hidden="1">
      <c r="A198" s="178" t="s">
        <v>527</v>
      </c>
      <c r="B198" s="121" t="s">
        <v>316</v>
      </c>
      <c r="C198" s="320" t="s">
        <v>999</v>
      </c>
      <c r="D198" s="355" t="s">
        <v>646</v>
      </c>
      <c r="E198" s="320" t="s">
        <v>365</v>
      </c>
      <c r="F198" s="320" t="s">
        <v>365</v>
      </c>
      <c r="G198" s="320" t="s">
        <v>365</v>
      </c>
      <c r="H198" s="320" t="s">
        <v>365</v>
      </c>
      <c r="I198" s="215">
        <v>2025</v>
      </c>
      <c r="J198" s="266">
        <v>1099459</v>
      </c>
      <c r="K198" s="266">
        <f>+J198</f>
        <v>1099459</v>
      </c>
      <c r="L198" s="288">
        <v>0</v>
      </c>
      <c r="M198" s="288"/>
      <c r="N198" s="288"/>
      <c r="O198" s="266">
        <v>150000</v>
      </c>
      <c r="P198" s="288"/>
      <c r="Q198" s="288"/>
      <c r="R198" s="288">
        <v>0</v>
      </c>
      <c r="S198" s="267">
        <v>0</v>
      </c>
      <c r="T198" s="218"/>
      <c r="U198" s="220">
        <f t="shared" si="10"/>
        <v>1099459</v>
      </c>
    </row>
    <row r="199" spans="1:21" hidden="1">
      <c r="A199" s="178" t="s">
        <v>527</v>
      </c>
      <c r="B199" s="121" t="s">
        <v>316</v>
      </c>
      <c r="C199" s="320" t="s">
        <v>999</v>
      </c>
      <c r="D199" s="341" t="s">
        <v>605</v>
      </c>
      <c r="E199" s="320" t="s">
        <v>1065</v>
      </c>
      <c r="F199" s="320" t="s">
        <v>1065</v>
      </c>
      <c r="G199" s="320" t="s">
        <v>1065</v>
      </c>
      <c r="H199" s="320" t="s">
        <v>1065</v>
      </c>
      <c r="I199" s="215">
        <v>2025</v>
      </c>
      <c r="J199" s="266">
        <v>2700000</v>
      </c>
      <c r="K199" s="266">
        <v>2700000</v>
      </c>
      <c r="L199" s="288">
        <v>0</v>
      </c>
      <c r="M199" s="288"/>
      <c r="N199" s="288"/>
      <c r="O199" s="266">
        <v>5000</v>
      </c>
      <c r="P199" s="288"/>
      <c r="Q199" s="288"/>
      <c r="R199" s="288">
        <v>0</v>
      </c>
      <c r="S199" s="267">
        <v>0</v>
      </c>
      <c r="T199" s="218"/>
      <c r="U199" s="220">
        <f t="shared" si="10"/>
        <v>2700000</v>
      </c>
    </row>
    <row r="200" spans="1:21" hidden="1">
      <c r="A200" s="178" t="s">
        <v>527</v>
      </c>
      <c r="B200" s="121" t="s">
        <v>316</v>
      </c>
      <c r="C200" s="342" t="s">
        <v>999</v>
      </c>
      <c r="D200" s="341" t="s">
        <v>1024</v>
      </c>
      <c r="E200" s="342" t="s">
        <v>1025</v>
      </c>
      <c r="F200" s="342" t="s">
        <v>1025</v>
      </c>
      <c r="G200" s="342" t="s">
        <v>1025</v>
      </c>
      <c r="H200" s="342" t="s">
        <v>1025</v>
      </c>
      <c r="I200" s="215">
        <v>2025</v>
      </c>
      <c r="J200" s="266">
        <v>2300000</v>
      </c>
      <c r="K200" s="266">
        <v>2300000</v>
      </c>
      <c r="L200" s="288">
        <v>0</v>
      </c>
      <c r="M200" s="288"/>
      <c r="N200" s="288"/>
      <c r="O200" s="266">
        <v>150000</v>
      </c>
      <c r="P200" s="288"/>
      <c r="Q200" s="288"/>
      <c r="R200" s="288">
        <v>0</v>
      </c>
      <c r="S200" s="267">
        <v>0</v>
      </c>
      <c r="T200" s="218"/>
      <c r="U200" s="220">
        <f t="shared" si="10"/>
        <v>2300000</v>
      </c>
    </row>
    <row r="201" spans="1:21" hidden="1">
      <c r="A201" s="178" t="s">
        <v>527</v>
      </c>
      <c r="B201" s="121" t="s">
        <v>316</v>
      </c>
      <c r="C201" s="356" t="s">
        <v>999</v>
      </c>
      <c r="D201" s="341" t="s">
        <v>1024</v>
      </c>
      <c r="E201" s="356" t="s">
        <v>1066</v>
      </c>
      <c r="F201" s="356" t="s">
        <v>1066</v>
      </c>
      <c r="G201" s="356" t="s">
        <v>1066</v>
      </c>
      <c r="H201" s="356" t="s">
        <v>1066</v>
      </c>
      <c r="I201" s="215">
        <v>2025</v>
      </c>
      <c r="J201" s="266">
        <v>2782685.7080000001</v>
      </c>
      <c r="K201" s="266">
        <v>2782685.7080000001</v>
      </c>
      <c r="L201" s="266">
        <v>2505084</v>
      </c>
      <c r="M201" s="266"/>
      <c r="N201" s="266"/>
      <c r="O201" s="266">
        <v>250000</v>
      </c>
      <c r="P201" s="266"/>
      <c r="Q201" s="266"/>
      <c r="R201" s="266">
        <v>58996</v>
      </c>
      <c r="S201" s="267">
        <v>0.3</v>
      </c>
      <c r="T201" s="218"/>
      <c r="U201" s="220">
        <f t="shared" si="10"/>
        <v>2723689.7080000001</v>
      </c>
    </row>
    <row r="202" spans="1:21">
      <c r="A202" s="178" t="s">
        <v>527</v>
      </c>
      <c r="B202" s="337" t="s">
        <v>292</v>
      </c>
      <c r="C202" s="357" t="s">
        <v>999</v>
      </c>
      <c r="D202" s="357" t="s">
        <v>839</v>
      </c>
      <c r="E202" s="357" t="s">
        <v>839</v>
      </c>
      <c r="F202" s="357" t="s">
        <v>839</v>
      </c>
      <c r="G202" s="357" t="s">
        <v>839</v>
      </c>
      <c r="H202" s="357" t="s">
        <v>839</v>
      </c>
      <c r="I202" s="289"/>
      <c r="J202" s="262">
        <f>+J203</f>
        <v>5715000</v>
      </c>
      <c r="K202" s="262">
        <f t="shared" ref="K202:R203" si="11">+K203</f>
        <v>5715000</v>
      </c>
      <c r="L202" s="262">
        <f t="shared" si="11"/>
        <v>5126328.2434</v>
      </c>
      <c r="M202" s="262"/>
      <c r="N202" s="262"/>
      <c r="O202" s="262">
        <f t="shared" si="11"/>
        <v>769459</v>
      </c>
      <c r="P202" s="262"/>
      <c r="Q202" s="262"/>
      <c r="R202" s="262">
        <f t="shared" si="11"/>
        <v>237852.67681</v>
      </c>
      <c r="S202" s="290"/>
      <c r="T202" s="291"/>
      <c r="U202" s="262">
        <f>+U203</f>
        <v>5477147.3231899999</v>
      </c>
    </row>
    <row r="203" spans="1:21">
      <c r="A203" s="178" t="s">
        <v>527</v>
      </c>
      <c r="B203" s="121" t="s">
        <v>292</v>
      </c>
      <c r="C203" s="358" t="s">
        <v>999</v>
      </c>
      <c r="D203" s="358" t="s">
        <v>840</v>
      </c>
      <c r="E203" s="358" t="s">
        <v>840</v>
      </c>
      <c r="F203" s="358" t="s">
        <v>840</v>
      </c>
      <c r="G203" s="358" t="s">
        <v>840</v>
      </c>
      <c r="H203" s="358" t="s">
        <v>840</v>
      </c>
      <c r="I203" s="225"/>
      <c r="J203" s="266">
        <f>+J204</f>
        <v>5715000</v>
      </c>
      <c r="K203" s="266">
        <f t="shared" si="11"/>
        <v>5715000</v>
      </c>
      <c r="L203" s="266">
        <f t="shared" si="11"/>
        <v>5126328.2434</v>
      </c>
      <c r="M203" s="266"/>
      <c r="N203" s="266"/>
      <c r="O203" s="266">
        <f t="shared" si="11"/>
        <v>769459</v>
      </c>
      <c r="P203" s="266"/>
      <c r="Q203" s="266"/>
      <c r="R203" s="266">
        <f t="shared" si="11"/>
        <v>237852.67681</v>
      </c>
      <c r="S203" s="292"/>
      <c r="T203" s="222"/>
      <c r="U203" s="266">
        <f>+U204</f>
        <v>5477147.3231899999</v>
      </c>
    </row>
    <row r="204" spans="1:21">
      <c r="A204" s="178" t="s">
        <v>527</v>
      </c>
      <c r="B204" s="121" t="s">
        <v>292</v>
      </c>
      <c r="C204" s="358" t="s">
        <v>999</v>
      </c>
      <c r="D204" s="358" t="s">
        <v>841</v>
      </c>
      <c r="E204" s="358" t="s">
        <v>841</v>
      </c>
      <c r="F204" s="358" t="s">
        <v>841</v>
      </c>
      <c r="G204" s="358" t="s">
        <v>841</v>
      </c>
      <c r="H204" s="358" t="s">
        <v>841</v>
      </c>
      <c r="I204" s="225"/>
      <c r="J204" s="266">
        <f>SUM(J205:J206)</f>
        <v>5715000</v>
      </c>
      <c r="K204" s="266">
        <f t="shared" ref="K204:R204" si="12">SUM(K205:K206)</f>
        <v>5715000</v>
      </c>
      <c r="L204" s="266">
        <f t="shared" si="12"/>
        <v>5126328.2434</v>
      </c>
      <c r="M204" s="266"/>
      <c r="N204" s="266"/>
      <c r="O204" s="266">
        <f t="shared" ref="O204" si="13">SUM(O205:O206)</f>
        <v>769459</v>
      </c>
      <c r="P204" s="266"/>
      <c r="Q204" s="266"/>
      <c r="R204" s="266">
        <f t="shared" si="12"/>
        <v>237852.67681</v>
      </c>
      <c r="S204" s="292"/>
      <c r="T204" s="222"/>
      <c r="U204" s="266">
        <f>SUM(U205:U206)</f>
        <v>5477147.3231899999</v>
      </c>
    </row>
    <row r="205" spans="1:21">
      <c r="A205" s="178" t="s">
        <v>527</v>
      </c>
      <c r="B205" s="121" t="s">
        <v>292</v>
      </c>
      <c r="C205" s="358" t="s">
        <v>999</v>
      </c>
      <c r="D205" s="358" t="s">
        <v>1067</v>
      </c>
      <c r="E205" s="358" t="s">
        <v>1067</v>
      </c>
      <c r="F205" s="358" t="s">
        <v>1067</v>
      </c>
      <c r="G205" s="358" t="s">
        <v>1067</v>
      </c>
      <c r="H205" s="358" t="s">
        <v>1067</v>
      </c>
      <c r="I205" s="225">
        <v>2024</v>
      </c>
      <c r="J205" s="266">
        <v>1800000</v>
      </c>
      <c r="K205" s="266">
        <v>1800000</v>
      </c>
      <c r="L205" s="266">
        <v>1609614.7179</v>
      </c>
      <c r="M205" s="266"/>
      <c r="N205" s="266"/>
      <c r="O205" s="266">
        <v>169459</v>
      </c>
      <c r="P205" s="266"/>
      <c r="Q205" s="266"/>
      <c r="R205" s="266">
        <v>237852.67681</v>
      </c>
      <c r="S205" s="292">
        <v>0.15</v>
      </c>
      <c r="T205" s="222"/>
      <c r="U205" s="266">
        <f>+K205-R205</f>
        <v>1562147.3231899999</v>
      </c>
    </row>
    <row r="206" spans="1:21">
      <c r="A206" s="178" t="s">
        <v>527</v>
      </c>
      <c r="B206" s="121" t="s">
        <v>292</v>
      </c>
      <c r="C206" s="358" t="s">
        <v>999</v>
      </c>
      <c r="D206" s="358" t="s">
        <v>1068</v>
      </c>
      <c r="E206" s="358" t="s">
        <v>1068</v>
      </c>
      <c r="F206" s="358" t="s">
        <v>1068</v>
      </c>
      <c r="G206" s="358" t="s">
        <v>1068</v>
      </c>
      <c r="H206" s="358" t="s">
        <v>1068</v>
      </c>
      <c r="I206" s="225">
        <v>2023</v>
      </c>
      <c r="J206" s="266">
        <v>3915000</v>
      </c>
      <c r="K206" s="266">
        <v>3915000</v>
      </c>
      <c r="L206" s="266">
        <v>3516713.5255</v>
      </c>
      <c r="M206" s="266"/>
      <c r="N206" s="266"/>
      <c r="O206" s="266">
        <v>600000</v>
      </c>
      <c r="P206" s="266"/>
      <c r="Q206" s="266"/>
      <c r="R206" s="266">
        <v>0</v>
      </c>
      <c r="S206" s="292">
        <v>0.1</v>
      </c>
      <c r="T206" s="222"/>
      <c r="U206" s="266">
        <f>+K206-R206</f>
        <v>3915000</v>
      </c>
    </row>
    <row r="207" spans="1:21">
      <c r="A207" s="178" t="s">
        <v>527</v>
      </c>
      <c r="B207" s="121" t="s">
        <v>292</v>
      </c>
      <c r="C207" s="358" t="s">
        <v>999</v>
      </c>
      <c r="D207" s="358" t="s">
        <v>1069</v>
      </c>
      <c r="E207" s="358" t="s">
        <v>1069</v>
      </c>
      <c r="F207" s="358" t="s">
        <v>1069</v>
      </c>
      <c r="G207" s="358" t="s">
        <v>1069</v>
      </c>
      <c r="H207" s="358" t="s">
        <v>1069</v>
      </c>
      <c r="I207" s="225"/>
      <c r="J207" s="266">
        <f>+J208</f>
        <v>2600000</v>
      </c>
      <c r="K207" s="266">
        <f t="shared" ref="K207:R209" si="14">+K208</f>
        <v>2600000</v>
      </c>
      <c r="L207" s="266">
        <f t="shared" si="14"/>
        <v>0</v>
      </c>
      <c r="M207" s="266"/>
      <c r="N207" s="266"/>
      <c r="O207" s="266">
        <f t="shared" si="14"/>
        <v>200000</v>
      </c>
      <c r="P207" s="266"/>
      <c r="Q207" s="266"/>
      <c r="R207" s="266">
        <f t="shared" si="14"/>
        <v>0</v>
      </c>
      <c r="S207" s="292"/>
      <c r="T207" s="222"/>
      <c r="U207" s="266">
        <f>+U208</f>
        <v>2600000</v>
      </c>
    </row>
    <row r="208" spans="1:21">
      <c r="A208" s="178" t="s">
        <v>527</v>
      </c>
      <c r="B208" s="121" t="s">
        <v>292</v>
      </c>
      <c r="C208" s="358" t="s">
        <v>999</v>
      </c>
      <c r="D208" s="358" t="s">
        <v>1070</v>
      </c>
      <c r="E208" s="358" t="s">
        <v>1070</v>
      </c>
      <c r="F208" s="358" t="s">
        <v>1070</v>
      </c>
      <c r="G208" s="358" t="s">
        <v>1070</v>
      </c>
      <c r="H208" s="358" t="s">
        <v>1070</v>
      </c>
      <c r="I208" s="225"/>
      <c r="J208" s="266">
        <f>+J209</f>
        <v>2600000</v>
      </c>
      <c r="K208" s="266">
        <f t="shared" si="14"/>
        <v>2600000</v>
      </c>
      <c r="L208" s="266">
        <f t="shared" si="14"/>
        <v>0</v>
      </c>
      <c r="M208" s="266"/>
      <c r="N208" s="266"/>
      <c r="O208" s="266">
        <f t="shared" si="14"/>
        <v>200000</v>
      </c>
      <c r="P208" s="266"/>
      <c r="Q208" s="266"/>
      <c r="R208" s="266">
        <f t="shared" si="14"/>
        <v>0</v>
      </c>
      <c r="S208" s="292"/>
      <c r="T208" s="222"/>
      <c r="U208" s="266">
        <f>+U209</f>
        <v>2600000</v>
      </c>
    </row>
    <row r="209" spans="1:21">
      <c r="A209" s="178" t="s">
        <v>527</v>
      </c>
      <c r="B209" s="121" t="s">
        <v>292</v>
      </c>
      <c r="C209" s="358" t="s">
        <v>999</v>
      </c>
      <c r="D209" s="358" t="s">
        <v>1071</v>
      </c>
      <c r="E209" s="358" t="s">
        <v>1071</v>
      </c>
      <c r="F209" s="358" t="s">
        <v>1071</v>
      </c>
      <c r="G209" s="358" t="s">
        <v>1071</v>
      </c>
      <c r="H209" s="358" t="s">
        <v>1071</v>
      </c>
      <c r="I209" s="225"/>
      <c r="J209" s="266">
        <f>+J210</f>
        <v>2600000</v>
      </c>
      <c r="K209" s="266">
        <f t="shared" si="14"/>
        <v>2600000</v>
      </c>
      <c r="L209" s="266">
        <f t="shared" si="14"/>
        <v>0</v>
      </c>
      <c r="M209" s="266"/>
      <c r="N209" s="266"/>
      <c r="O209" s="266">
        <f t="shared" si="14"/>
        <v>200000</v>
      </c>
      <c r="P209" s="266"/>
      <c r="Q209" s="266"/>
      <c r="R209" s="266">
        <f t="shared" si="14"/>
        <v>0</v>
      </c>
      <c r="S209" s="292"/>
      <c r="T209" s="222"/>
      <c r="U209" s="266">
        <f>+U210</f>
        <v>2600000</v>
      </c>
    </row>
    <row r="210" spans="1:21">
      <c r="A210" s="178" t="s">
        <v>527</v>
      </c>
      <c r="B210" s="121" t="s">
        <v>292</v>
      </c>
      <c r="C210" s="358" t="s">
        <v>999</v>
      </c>
      <c r="D210" s="358" t="s">
        <v>1072</v>
      </c>
      <c r="E210" s="358" t="s">
        <v>1072</v>
      </c>
      <c r="F210" s="358" t="s">
        <v>1072</v>
      </c>
      <c r="G210" s="358" t="s">
        <v>1072</v>
      </c>
      <c r="H210" s="358" t="s">
        <v>1072</v>
      </c>
      <c r="I210" s="225">
        <v>2025</v>
      </c>
      <c r="J210" s="266">
        <v>2600000</v>
      </c>
      <c r="K210" s="266">
        <v>2600000</v>
      </c>
      <c r="L210" s="266">
        <v>0</v>
      </c>
      <c r="M210" s="266"/>
      <c r="N210" s="266"/>
      <c r="O210" s="266">
        <v>200000</v>
      </c>
      <c r="P210" s="266"/>
      <c r="Q210" s="266"/>
      <c r="R210" s="266">
        <v>0</v>
      </c>
      <c r="S210" s="292">
        <v>0</v>
      </c>
      <c r="T210" s="222" t="s">
        <v>1073</v>
      </c>
      <c r="U210" s="266">
        <f>+K210-R210</f>
        <v>2600000</v>
      </c>
    </row>
    <row r="211" spans="1:21" hidden="1">
      <c r="A211" s="178" t="s">
        <v>527</v>
      </c>
      <c r="B211" s="337" t="s">
        <v>314</v>
      </c>
      <c r="C211" s="343" t="s">
        <v>999</v>
      </c>
      <c r="D211" s="343" t="s">
        <v>866</v>
      </c>
      <c r="E211" s="343" t="s">
        <v>1074</v>
      </c>
      <c r="F211" s="343" t="s">
        <v>1074</v>
      </c>
      <c r="G211" s="343" t="s">
        <v>1074</v>
      </c>
      <c r="H211" s="343" t="s">
        <v>1074</v>
      </c>
      <c r="I211" s="293">
        <v>2023</v>
      </c>
      <c r="J211" s="294">
        <v>1000000</v>
      </c>
      <c r="K211" s="294">
        <v>1000000</v>
      </c>
      <c r="L211" s="294">
        <v>937760</v>
      </c>
      <c r="M211" s="294"/>
      <c r="N211" s="294"/>
      <c r="O211" s="294">
        <v>25000</v>
      </c>
      <c r="P211" s="294"/>
      <c r="Q211" s="294"/>
      <c r="R211" s="294">
        <v>198270</v>
      </c>
      <c r="S211" s="295">
        <v>0.7</v>
      </c>
      <c r="T211" s="259" t="s">
        <v>865</v>
      </c>
      <c r="U211" s="294">
        <f t="shared" ref="U211:U228" si="15">K211-R211</f>
        <v>801730</v>
      </c>
    </row>
    <row r="212" spans="1:21" hidden="1">
      <c r="A212" s="178" t="s">
        <v>527</v>
      </c>
      <c r="B212" s="121" t="s">
        <v>314</v>
      </c>
      <c r="C212" s="344" t="s">
        <v>999</v>
      </c>
      <c r="D212" s="344" t="s">
        <v>1075</v>
      </c>
      <c r="E212" s="344" t="s">
        <v>1076</v>
      </c>
      <c r="F212" s="344" t="s">
        <v>1076</v>
      </c>
      <c r="G212" s="344" t="s">
        <v>1076</v>
      </c>
      <c r="H212" s="344" t="s">
        <v>1076</v>
      </c>
      <c r="I212" s="296">
        <v>2023</v>
      </c>
      <c r="J212" s="297">
        <v>2750000</v>
      </c>
      <c r="K212" s="297">
        <v>2750000</v>
      </c>
      <c r="L212" s="297">
        <v>1292162</v>
      </c>
      <c r="M212" s="297"/>
      <c r="N212" s="297"/>
      <c r="O212" s="297">
        <v>0</v>
      </c>
      <c r="P212" s="297"/>
      <c r="Q212" s="297"/>
      <c r="R212" s="297">
        <v>0</v>
      </c>
      <c r="S212" s="298">
        <v>0</v>
      </c>
      <c r="T212" s="209" t="s">
        <v>865</v>
      </c>
      <c r="U212" s="297">
        <f t="shared" si="15"/>
        <v>2750000</v>
      </c>
    </row>
    <row r="213" spans="1:21" hidden="1">
      <c r="A213" s="178" t="s">
        <v>527</v>
      </c>
      <c r="B213" s="121" t="s">
        <v>314</v>
      </c>
      <c r="C213" s="344" t="s">
        <v>999</v>
      </c>
      <c r="D213" s="344" t="s">
        <v>1075</v>
      </c>
      <c r="E213" s="344" t="s">
        <v>1077</v>
      </c>
      <c r="F213" s="344" t="s">
        <v>1077</v>
      </c>
      <c r="G213" s="344" t="s">
        <v>1077</v>
      </c>
      <c r="H213" s="344" t="s">
        <v>1077</v>
      </c>
      <c r="I213" s="296">
        <v>2024</v>
      </c>
      <c r="J213" s="297">
        <v>3000</v>
      </c>
      <c r="K213" s="297">
        <v>3000</v>
      </c>
      <c r="L213" s="297">
        <v>2951</v>
      </c>
      <c r="M213" s="297"/>
      <c r="N213" s="297"/>
      <c r="O213" s="297">
        <v>0</v>
      </c>
      <c r="P213" s="297"/>
      <c r="Q213" s="297"/>
      <c r="R213" s="297">
        <v>0</v>
      </c>
      <c r="S213" s="298">
        <v>1</v>
      </c>
      <c r="T213" s="209" t="s">
        <v>1078</v>
      </c>
      <c r="U213" s="297">
        <f t="shared" si="15"/>
        <v>3000</v>
      </c>
    </row>
    <row r="214" spans="1:21" hidden="1">
      <c r="A214" s="178" t="s">
        <v>527</v>
      </c>
      <c r="B214" s="121" t="s">
        <v>314</v>
      </c>
      <c r="C214" s="344" t="s">
        <v>999</v>
      </c>
      <c r="D214" s="344" t="s">
        <v>1075</v>
      </c>
      <c r="E214" s="344" t="s">
        <v>1079</v>
      </c>
      <c r="F214" s="344" t="s">
        <v>1079</v>
      </c>
      <c r="G214" s="344" t="s">
        <v>1079</v>
      </c>
      <c r="H214" s="344" t="s">
        <v>1079</v>
      </c>
      <c r="I214" s="296">
        <v>2024</v>
      </c>
      <c r="J214" s="297">
        <v>2725000</v>
      </c>
      <c r="K214" s="297">
        <v>2725000</v>
      </c>
      <c r="L214" s="297">
        <v>0</v>
      </c>
      <c r="M214" s="297"/>
      <c r="N214" s="297"/>
      <c r="O214" s="297">
        <v>100000</v>
      </c>
      <c r="P214" s="297"/>
      <c r="Q214" s="297"/>
      <c r="R214" s="297">
        <v>0</v>
      </c>
      <c r="S214" s="298">
        <v>0</v>
      </c>
      <c r="T214" s="209" t="s">
        <v>1080</v>
      </c>
      <c r="U214" s="297">
        <f t="shared" si="15"/>
        <v>2725000</v>
      </c>
    </row>
    <row r="215" spans="1:21" hidden="1">
      <c r="A215" s="178" t="s">
        <v>527</v>
      </c>
      <c r="B215" s="121" t="s">
        <v>314</v>
      </c>
      <c r="C215" s="344" t="s">
        <v>999</v>
      </c>
      <c r="D215" s="344" t="s">
        <v>1075</v>
      </c>
      <c r="E215" s="344" t="s">
        <v>1081</v>
      </c>
      <c r="F215" s="344" t="s">
        <v>1081</v>
      </c>
      <c r="G215" s="344" t="s">
        <v>1081</v>
      </c>
      <c r="H215" s="344" t="s">
        <v>1081</v>
      </c>
      <c r="I215" s="296">
        <v>2024</v>
      </c>
      <c r="J215" s="297">
        <v>2500</v>
      </c>
      <c r="K215" s="297">
        <v>2500</v>
      </c>
      <c r="L215" s="297">
        <v>2460</v>
      </c>
      <c r="M215" s="297"/>
      <c r="N215" s="297"/>
      <c r="O215" s="297">
        <v>0</v>
      </c>
      <c r="P215" s="297"/>
      <c r="Q215" s="297"/>
      <c r="R215" s="297">
        <v>0</v>
      </c>
      <c r="S215" s="298">
        <v>1</v>
      </c>
      <c r="T215" s="209" t="s">
        <v>1078</v>
      </c>
      <c r="U215" s="297">
        <f t="shared" si="15"/>
        <v>2500</v>
      </c>
    </row>
    <row r="216" spans="1:21" hidden="1">
      <c r="A216" s="178" t="s">
        <v>527</v>
      </c>
      <c r="B216" s="121" t="s">
        <v>314</v>
      </c>
      <c r="C216" s="344" t="s">
        <v>999</v>
      </c>
      <c r="D216" s="344" t="s">
        <v>1075</v>
      </c>
      <c r="E216" s="344" t="s">
        <v>1082</v>
      </c>
      <c r="F216" s="344" t="s">
        <v>1082</v>
      </c>
      <c r="G216" s="344" t="s">
        <v>1082</v>
      </c>
      <c r="H216" s="344" t="s">
        <v>1082</v>
      </c>
      <c r="I216" s="296">
        <v>2024</v>
      </c>
      <c r="J216" s="297">
        <v>2358200</v>
      </c>
      <c r="K216" s="297">
        <v>2358200</v>
      </c>
      <c r="L216" s="297">
        <v>0</v>
      </c>
      <c r="M216" s="297"/>
      <c r="N216" s="297"/>
      <c r="O216" s="297">
        <v>100000</v>
      </c>
      <c r="P216" s="297"/>
      <c r="Q216" s="297"/>
      <c r="R216" s="297">
        <v>0</v>
      </c>
      <c r="S216" s="298">
        <v>0</v>
      </c>
      <c r="T216" s="209" t="s">
        <v>1083</v>
      </c>
      <c r="U216" s="297">
        <f t="shared" si="15"/>
        <v>2358200</v>
      </c>
    </row>
    <row r="217" spans="1:21" hidden="1">
      <c r="A217" s="178" t="s">
        <v>527</v>
      </c>
      <c r="B217" s="121" t="s">
        <v>314</v>
      </c>
      <c r="C217" s="344" t="s">
        <v>999</v>
      </c>
      <c r="D217" s="344" t="s">
        <v>1075</v>
      </c>
      <c r="E217" s="344" t="s">
        <v>1084</v>
      </c>
      <c r="F217" s="344" t="s">
        <v>1084</v>
      </c>
      <c r="G217" s="344" t="s">
        <v>1084</v>
      </c>
      <c r="H217" s="344" t="s">
        <v>1084</v>
      </c>
      <c r="I217" s="296">
        <v>2024</v>
      </c>
      <c r="J217" s="297">
        <v>2500</v>
      </c>
      <c r="K217" s="297">
        <v>2500</v>
      </c>
      <c r="L217" s="297">
        <v>2478</v>
      </c>
      <c r="M217" s="297"/>
      <c r="N217" s="297"/>
      <c r="O217" s="297">
        <v>0</v>
      </c>
      <c r="P217" s="297"/>
      <c r="Q217" s="297"/>
      <c r="R217" s="297">
        <v>0</v>
      </c>
      <c r="S217" s="298">
        <v>1</v>
      </c>
      <c r="T217" s="209" t="s">
        <v>1078</v>
      </c>
      <c r="U217" s="297">
        <f t="shared" si="15"/>
        <v>2500</v>
      </c>
    </row>
    <row r="218" spans="1:21" hidden="1">
      <c r="A218" s="178" t="s">
        <v>527</v>
      </c>
      <c r="B218" s="121" t="s">
        <v>314</v>
      </c>
      <c r="C218" s="344" t="s">
        <v>999</v>
      </c>
      <c r="D218" s="344" t="s">
        <v>1075</v>
      </c>
      <c r="E218" s="344" t="s">
        <v>1085</v>
      </c>
      <c r="F218" s="344" t="s">
        <v>1085</v>
      </c>
      <c r="G218" s="344" t="s">
        <v>1085</v>
      </c>
      <c r="H218" s="344" t="s">
        <v>1085</v>
      </c>
      <c r="I218" s="296">
        <v>2024</v>
      </c>
      <c r="J218" s="297">
        <v>3657000</v>
      </c>
      <c r="K218" s="297">
        <v>3657000</v>
      </c>
      <c r="L218" s="297">
        <v>0</v>
      </c>
      <c r="M218" s="297"/>
      <c r="N218" s="297"/>
      <c r="O218" s="297">
        <v>60000</v>
      </c>
      <c r="P218" s="297"/>
      <c r="Q218" s="297"/>
      <c r="R218" s="297">
        <v>0</v>
      </c>
      <c r="S218" s="298">
        <v>0</v>
      </c>
      <c r="T218" s="209" t="s">
        <v>1086</v>
      </c>
      <c r="U218" s="297">
        <f t="shared" si="15"/>
        <v>3657000</v>
      </c>
    </row>
    <row r="219" spans="1:21" hidden="1">
      <c r="A219" s="178" t="s">
        <v>527</v>
      </c>
      <c r="B219" s="121" t="s">
        <v>314</v>
      </c>
      <c r="C219" s="344" t="s">
        <v>999</v>
      </c>
      <c r="D219" s="344" t="s">
        <v>1075</v>
      </c>
      <c r="E219" s="344" t="s">
        <v>1087</v>
      </c>
      <c r="F219" s="344" t="s">
        <v>1087</v>
      </c>
      <c r="G219" s="344" t="s">
        <v>1087</v>
      </c>
      <c r="H219" s="344" t="s">
        <v>1087</v>
      </c>
      <c r="I219" s="296">
        <v>2024</v>
      </c>
      <c r="J219" s="297">
        <v>2500</v>
      </c>
      <c r="K219" s="297">
        <v>2500</v>
      </c>
      <c r="L219" s="297">
        <v>2451</v>
      </c>
      <c r="M219" s="297"/>
      <c r="N219" s="297"/>
      <c r="O219" s="297">
        <v>0</v>
      </c>
      <c r="P219" s="297"/>
      <c r="Q219" s="297"/>
      <c r="R219" s="297">
        <v>0</v>
      </c>
      <c r="S219" s="298">
        <v>1</v>
      </c>
      <c r="T219" s="209" t="s">
        <v>1078</v>
      </c>
      <c r="U219" s="297">
        <f t="shared" si="15"/>
        <v>2500</v>
      </c>
    </row>
    <row r="220" spans="1:21" hidden="1">
      <c r="A220" s="178" t="s">
        <v>527</v>
      </c>
      <c r="B220" s="121" t="s">
        <v>314</v>
      </c>
      <c r="C220" s="344" t="s">
        <v>999</v>
      </c>
      <c r="D220" s="344" t="s">
        <v>1075</v>
      </c>
      <c r="E220" s="344" t="s">
        <v>1088</v>
      </c>
      <c r="F220" s="344" t="s">
        <v>1088</v>
      </c>
      <c r="G220" s="344" t="s">
        <v>1088</v>
      </c>
      <c r="H220" s="344" t="s">
        <v>1088</v>
      </c>
      <c r="I220" s="296">
        <v>2024</v>
      </c>
      <c r="J220" s="297">
        <v>2743300</v>
      </c>
      <c r="K220" s="297">
        <v>2743300</v>
      </c>
      <c r="L220" s="297">
        <v>0</v>
      </c>
      <c r="M220" s="297"/>
      <c r="N220" s="297"/>
      <c r="O220" s="297">
        <v>100000</v>
      </c>
      <c r="P220" s="297"/>
      <c r="Q220" s="297"/>
      <c r="R220" s="297">
        <v>0</v>
      </c>
      <c r="S220" s="209"/>
      <c r="T220" s="209" t="s">
        <v>1089</v>
      </c>
      <c r="U220" s="297">
        <f t="shared" si="15"/>
        <v>2743300</v>
      </c>
    </row>
    <row r="221" spans="1:21" hidden="1">
      <c r="A221" s="178" t="s">
        <v>527</v>
      </c>
      <c r="B221" s="121" t="s">
        <v>273</v>
      </c>
      <c r="C221" s="320" t="s">
        <v>999</v>
      </c>
      <c r="D221" s="320" t="s">
        <v>905</v>
      </c>
      <c r="E221" s="320" t="s">
        <v>1090</v>
      </c>
      <c r="F221" s="320" t="s">
        <v>1090</v>
      </c>
      <c r="G221" s="320" t="s">
        <v>1090</v>
      </c>
      <c r="H221" s="320" t="s">
        <v>1090</v>
      </c>
      <c r="I221" s="207">
        <v>2023</v>
      </c>
      <c r="J221" s="299">
        <v>1500000</v>
      </c>
      <c r="K221" s="299">
        <v>1500000</v>
      </c>
      <c r="L221" s="207">
        <v>0</v>
      </c>
      <c r="M221" s="207"/>
      <c r="N221" s="207"/>
      <c r="O221" s="299">
        <v>0</v>
      </c>
      <c r="P221" s="207"/>
      <c r="Q221" s="207"/>
      <c r="R221" s="207">
        <v>0</v>
      </c>
      <c r="S221" s="298">
        <v>0</v>
      </c>
      <c r="T221" s="207" t="s">
        <v>1091</v>
      </c>
      <c r="U221" s="299">
        <f t="shared" si="15"/>
        <v>1500000</v>
      </c>
    </row>
    <row r="222" spans="1:21" hidden="1">
      <c r="A222" s="178" t="s">
        <v>527</v>
      </c>
      <c r="B222" s="121" t="s">
        <v>273</v>
      </c>
      <c r="C222" s="320" t="s">
        <v>999</v>
      </c>
      <c r="D222" s="320" t="s">
        <v>924</v>
      </c>
      <c r="E222" s="320" t="s">
        <v>1092</v>
      </c>
      <c r="F222" s="320" t="s">
        <v>1092</v>
      </c>
      <c r="G222" s="320" t="s">
        <v>1092</v>
      </c>
      <c r="H222" s="320" t="s">
        <v>1092</v>
      </c>
      <c r="I222" s="207">
        <v>2023</v>
      </c>
      <c r="J222" s="299">
        <v>6307115</v>
      </c>
      <c r="K222" s="299">
        <v>6307115</v>
      </c>
      <c r="L222" s="207">
        <v>0</v>
      </c>
      <c r="M222" s="207"/>
      <c r="N222" s="207"/>
      <c r="O222" s="299">
        <v>0</v>
      </c>
      <c r="P222" s="207"/>
      <c r="Q222" s="207"/>
      <c r="R222" s="207">
        <v>0</v>
      </c>
      <c r="S222" s="298">
        <v>0</v>
      </c>
      <c r="T222" s="207" t="s">
        <v>330</v>
      </c>
      <c r="U222" s="299">
        <f t="shared" si="15"/>
        <v>6307115</v>
      </c>
    </row>
    <row r="223" spans="1:21" hidden="1">
      <c r="A223" s="178" t="s">
        <v>527</v>
      </c>
      <c r="B223" s="121" t="s">
        <v>273</v>
      </c>
      <c r="C223" s="320" t="s">
        <v>999</v>
      </c>
      <c r="D223" s="320" t="s">
        <v>924</v>
      </c>
      <c r="E223" s="320" t="s">
        <v>1092</v>
      </c>
      <c r="F223" s="320" t="s">
        <v>1092</v>
      </c>
      <c r="G223" s="320" t="s">
        <v>1092</v>
      </c>
      <c r="H223" s="320" t="s">
        <v>1092</v>
      </c>
      <c r="I223" s="207">
        <v>2023</v>
      </c>
      <c r="J223" s="299">
        <v>4885671</v>
      </c>
      <c r="K223" s="299">
        <v>4885671</v>
      </c>
      <c r="L223" s="207">
        <v>0</v>
      </c>
      <c r="M223" s="207"/>
      <c r="N223" s="207"/>
      <c r="O223" s="299">
        <v>0</v>
      </c>
      <c r="P223" s="207"/>
      <c r="Q223" s="207"/>
      <c r="R223" s="207">
        <v>0</v>
      </c>
      <c r="S223" s="298">
        <v>0</v>
      </c>
      <c r="T223" s="207" t="s">
        <v>330</v>
      </c>
      <c r="U223" s="299">
        <f t="shared" si="15"/>
        <v>4885671</v>
      </c>
    </row>
    <row r="224" spans="1:21" hidden="1">
      <c r="A224" s="178" t="s">
        <v>527</v>
      </c>
      <c r="B224" s="121" t="s">
        <v>273</v>
      </c>
      <c r="C224" s="320" t="s">
        <v>999</v>
      </c>
      <c r="D224" s="320" t="s">
        <v>924</v>
      </c>
      <c r="E224" s="320" t="s">
        <v>1093</v>
      </c>
      <c r="F224" s="320" t="s">
        <v>1093</v>
      </c>
      <c r="G224" s="320" t="s">
        <v>1093</v>
      </c>
      <c r="H224" s="320" t="s">
        <v>1093</v>
      </c>
      <c r="I224" s="207">
        <v>2024</v>
      </c>
      <c r="J224" s="299">
        <v>3000000</v>
      </c>
      <c r="K224" s="299">
        <v>3000000</v>
      </c>
      <c r="L224" s="207">
        <f>0.93*K224</f>
        <v>2790000</v>
      </c>
      <c r="M224" s="207"/>
      <c r="N224" s="207"/>
      <c r="O224" s="299">
        <v>495000</v>
      </c>
      <c r="P224" s="207"/>
      <c r="Q224" s="207"/>
      <c r="R224" s="207">
        <v>139600</v>
      </c>
      <c r="S224" s="298">
        <v>0.35</v>
      </c>
      <c r="T224" s="207" t="s">
        <v>71</v>
      </c>
      <c r="U224" s="299">
        <f t="shared" si="15"/>
        <v>2860400</v>
      </c>
    </row>
    <row r="225" spans="1:21" hidden="1">
      <c r="A225" s="178" t="s">
        <v>527</v>
      </c>
      <c r="B225" s="121" t="s">
        <v>273</v>
      </c>
      <c r="C225" s="320" t="s">
        <v>999</v>
      </c>
      <c r="D225" s="320" t="s">
        <v>924</v>
      </c>
      <c r="E225" s="320" t="s">
        <v>1094</v>
      </c>
      <c r="F225" s="320" t="s">
        <v>1094</v>
      </c>
      <c r="G225" s="320" t="s">
        <v>1094</v>
      </c>
      <c r="H225" s="320" t="s">
        <v>1094</v>
      </c>
      <c r="I225" s="207">
        <v>2023</v>
      </c>
      <c r="J225" s="299">
        <v>2764944</v>
      </c>
      <c r="K225" s="299">
        <v>2764944</v>
      </c>
      <c r="L225" s="207">
        <v>0</v>
      </c>
      <c r="M225" s="207"/>
      <c r="N225" s="207"/>
      <c r="O225" s="299">
        <v>450000</v>
      </c>
      <c r="P225" s="207"/>
      <c r="Q225" s="207"/>
      <c r="R225" s="207">
        <v>0</v>
      </c>
      <c r="S225" s="298">
        <v>0</v>
      </c>
      <c r="T225" s="207" t="s">
        <v>330</v>
      </c>
      <c r="U225" s="299">
        <f t="shared" si="15"/>
        <v>2764944</v>
      </c>
    </row>
    <row r="226" spans="1:21" hidden="1">
      <c r="A226" s="178" t="s">
        <v>527</v>
      </c>
      <c r="B226" s="121" t="s">
        <v>273</v>
      </c>
      <c r="C226" s="320" t="s">
        <v>999</v>
      </c>
      <c r="D226" s="320" t="s">
        <v>924</v>
      </c>
      <c r="E226" s="320" t="s">
        <v>1092</v>
      </c>
      <c r="F226" s="320" t="s">
        <v>1092</v>
      </c>
      <c r="G226" s="320" t="s">
        <v>1092</v>
      </c>
      <c r="H226" s="320" t="s">
        <v>1092</v>
      </c>
      <c r="I226" s="207">
        <v>2023</v>
      </c>
      <c r="J226" s="299">
        <v>2080000</v>
      </c>
      <c r="K226" s="299">
        <v>2080000</v>
      </c>
      <c r="L226" s="207">
        <v>0</v>
      </c>
      <c r="M226" s="207"/>
      <c r="N226" s="207"/>
      <c r="O226" s="299">
        <v>0</v>
      </c>
      <c r="P226" s="207"/>
      <c r="Q226" s="207"/>
      <c r="R226" s="207">
        <v>0</v>
      </c>
      <c r="S226" s="298">
        <v>0.05</v>
      </c>
      <c r="T226" s="207" t="s">
        <v>1095</v>
      </c>
      <c r="U226" s="299">
        <f t="shared" si="15"/>
        <v>2080000</v>
      </c>
    </row>
    <row r="227" spans="1:21" hidden="1">
      <c r="A227" s="178" t="s">
        <v>527</v>
      </c>
      <c r="B227" s="121" t="s">
        <v>273</v>
      </c>
      <c r="C227" s="320" t="s">
        <v>999</v>
      </c>
      <c r="D227" s="320" t="s">
        <v>924</v>
      </c>
      <c r="E227" s="320" t="s">
        <v>1096</v>
      </c>
      <c r="F227" s="320" t="s">
        <v>1096</v>
      </c>
      <c r="G227" s="320" t="s">
        <v>1096</v>
      </c>
      <c r="H227" s="320" t="s">
        <v>1096</v>
      </c>
      <c r="I227" s="207">
        <v>2024</v>
      </c>
      <c r="J227" s="299">
        <v>1052350</v>
      </c>
      <c r="K227" s="299">
        <v>1052350</v>
      </c>
      <c r="L227" s="207">
        <f>0.86*K227</f>
        <v>905021</v>
      </c>
      <c r="M227" s="207"/>
      <c r="N227" s="207"/>
      <c r="O227" s="299">
        <v>142196</v>
      </c>
      <c r="P227" s="207"/>
      <c r="Q227" s="207"/>
      <c r="R227" s="207">
        <v>255312</v>
      </c>
      <c r="S227" s="298">
        <v>0.66</v>
      </c>
      <c r="T227" s="207" t="s">
        <v>67</v>
      </c>
      <c r="U227" s="299">
        <f t="shared" si="15"/>
        <v>797038</v>
      </c>
    </row>
    <row r="228" spans="1:21" hidden="1">
      <c r="A228" s="178" t="s">
        <v>527</v>
      </c>
      <c r="B228" s="121" t="s">
        <v>273</v>
      </c>
      <c r="C228" s="320" t="s">
        <v>999</v>
      </c>
      <c r="D228" s="320" t="s">
        <v>345</v>
      </c>
      <c r="E228" s="320" t="s">
        <v>1097</v>
      </c>
      <c r="F228" s="320" t="s">
        <v>1097</v>
      </c>
      <c r="G228" s="320" t="s">
        <v>1097</v>
      </c>
      <c r="H228" s="320" t="s">
        <v>1097</v>
      </c>
      <c r="I228" s="207">
        <v>2024</v>
      </c>
      <c r="J228" s="299">
        <v>1500000</v>
      </c>
      <c r="K228" s="299">
        <v>1500000</v>
      </c>
      <c r="L228" s="207">
        <f>0.86*K228</f>
        <v>1290000</v>
      </c>
      <c r="M228" s="207"/>
      <c r="N228" s="207"/>
      <c r="O228" s="299">
        <v>0</v>
      </c>
      <c r="P228" s="207"/>
      <c r="Q228" s="207"/>
      <c r="R228" s="207">
        <v>93100</v>
      </c>
      <c r="S228" s="298">
        <v>0.6</v>
      </c>
      <c r="T228" s="207" t="s">
        <v>20</v>
      </c>
      <c r="U228" s="299">
        <f t="shared" si="15"/>
        <v>1406900</v>
      </c>
    </row>
    <row r="229" spans="1:21" hidden="1">
      <c r="A229" s="178" t="s">
        <v>527</v>
      </c>
      <c r="B229" s="121" t="s">
        <v>311</v>
      </c>
      <c r="C229" s="320" t="s">
        <v>999</v>
      </c>
      <c r="D229" s="320" t="s">
        <v>1098</v>
      </c>
      <c r="E229" s="320" t="s">
        <v>1099</v>
      </c>
      <c r="F229" s="320" t="s">
        <v>1099</v>
      </c>
      <c r="G229" s="320" t="s">
        <v>1099</v>
      </c>
      <c r="H229" s="320" t="s">
        <v>1099</v>
      </c>
      <c r="I229" s="207" t="s">
        <v>1054</v>
      </c>
      <c r="J229" s="299">
        <v>1500000</v>
      </c>
      <c r="K229" s="299">
        <v>1500000</v>
      </c>
      <c r="L229" s="207" t="s">
        <v>106</v>
      </c>
      <c r="M229" s="207"/>
      <c r="N229" s="207"/>
      <c r="O229" s="299">
        <v>150000</v>
      </c>
      <c r="P229" s="207"/>
      <c r="Q229" s="207"/>
      <c r="R229" s="207" t="s">
        <v>106</v>
      </c>
      <c r="S229" s="298">
        <v>0</v>
      </c>
      <c r="T229" s="207" t="s">
        <v>1100</v>
      </c>
      <c r="U229" s="299" t="e">
        <f>#REF!</f>
        <v>#REF!</v>
      </c>
    </row>
    <row r="230" spans="1:21" hidden="1">
      <c r="A230" s="178" t="s">
        <v>527</v>
      </c>
      <c r="B230" s="121" t="s">
        <v>311</v>
      </c>
      <c r="C230" s="359" t="s">
        <v>999</v>
      </c>
      <c r="D230" s="320" t="s">
        <v>1101</v>
      </c>
      <c r="E230" s="359" t="s">
        <v>1102</v>
      </c>
      <c r="F230" s="359" t="s">
        <v>1102</v>
      </c>
      <c r="G230" s="359" t="s">
        <v>1102</v>
      </c>
      <c r="H230" s="359" t="s">
        <v>1102</v>
      </c>
      <c r="I230" s="207" t="s">
        <v>1062</v>
      </c>
      <c r="J230" s="299">
        <v>1000000</v>
      </c>
      <c r="K230" s="299">
        <v>1000000</v>
      </c>
      <c r="L230" s="299">
        <v>926598</v>
      </c>
      <c r="M230" s="299"/>
      <c r="N230" s="299"/>
      <c r="O230" s="299">
        <f>25000+72477</f>
        <v>97477</v>
      </c>
      <c r="P230" s="299"/>
      <c r="Q230" s="299"/>
      <c r="R230" s="208">
        <f>70523+10065</f>
        <v>80588</v>
      </c>
      <c r="S230" s="298">
        <v>0.25</v>
      </c>
      <c r="T230" s="207" t="s">
        <v>1103</v>
      </c>
      <c r="U230" s="299" t="e">
        <f>#REF!-10065</f>
        <v>#REF!</v>
      </c>
    </row>
    <row r="231" spans="1:21" ht="18.75" hidden="1">
      <c r="A231" s="178" t="s">
        <v>527</v>
      </c>
      <c r="B231" s="121" t="s">
        <v>311</v>
      </c>
      <c r="C231" s="320" t="s">
        <v>999</v>
      </c>
      <c r="D231" s="320" t="s">
        <v>1104</v>
      </c>
      <c r="E231" s="320" t="s">
        <v>1105</v>
      </c>
      <c r="F231" s="320" t="s">
        <v>1105</v>
      </c>
      <c r="G231" s="320" t="s">
        <v>1105</v>
      </c>
      <c r="H231" s="320" t="s">
        <v>1105</v>
      </c>
      <c r="I231" s="207" t="s">
        <v>1054</v>
      </c>
      <c r="J231" s="299">
        <v>1800000</v>
      </c>
      <c r="K231" s="299">
        <v>1800000</v>
      </c>
      <c r="L231" s="207" t="s">
        <v>106</v>
      </c>
      <c r="M231" s="207"/>
      <c r="N231" s="207"/>
      <c r="O231" s="208">
        <v>30000</v>
      </c>
      <c r="P231" s="207"/>
      <c r="Q231" s="207"/>
      <c r="R231" s="207" t="s">
        <v>106</v>
      </c>
      <c r="S231" s="298">
        <v>0</v>
      </c>
      <c r="T231" s="207" t="s">
        <v>1100</v>
      </c>
      <c r="U231" s="299" t="e">
        <f>#REF!</f>
        <v>#REF!</v>
      </c>
    </row>
    <row r="232" spans="1:21" hidden="1">
      <c r="A232" s="178" t="s">
        <v>527</v>
      </c>
      <c r="B232" s="121" t="s">
        <v>312</v>
      </c>
      <c r="C232" s="320" t="s">
        <v>999</v>
      </c>
      <c r="D232" s="360" t="s">
        <v>1106</v>
      </c>
      <c r="E232" s="320" t="s">
        <v>1107</v>
      </c>
      <c r="F232" s="320" t="s">
        <v>1107</v>
      </c>
      <c r="G232" s="320" t="s">
        <v>1107</v>
      </c>
      <c r="H232" s="320" t="s">
        <v>1107</v>
      </c>
      <c r="I232" s="209">
        <v>2023</v>
      </c>
      <c r="J232" s="208">
        <v>1000000</v>
      </c>
      <c r="K232" s="208">
        <v>1000000</v>
      </c>
      <c r="L232" s="208">
        <v>956529</v>
      </c>
      <c r="M232" s="208"/>
      <c r="N232" s="208"/>
      <c r="O232" s="208">
        <v>20000</v>
      </c>
      <c r="P232" s="208"/>
      <c r="Q232" s="208"/>
      <c r="R232" s="208">
        <v>561892</v>
      </c>
      <c r="S232" s="298">
        <v>0.9</v>
      </c>
      <c r="T232" s="209" t="s">
        <v>67</v>
      </c>
      <c r="U232" s="208">
        <f>K232-R232</f>
        <v>438108</v>
      </c>
    </row>
    <row r="233" spans="1:21" hidden="1">
      <c r="A233" s="178" t="s">
        <v>527</v>
      </c>
      <c r="B233" s="121" t="s">
        <v>312</v>
      </c>
      <c r="C233" s="320" t="s">
        <v>999</v>
      </c>
      <c r="D233" s="360" t="s">
        <v>502</v>
      </c>
      <c r="E233" s="320" t="s">
        <v>1108</v>
      </c>
      <c r="F233" s="320" t="s">
        <v>1108</v>
      </c>
      <c r="G233" s="320" t="s">
        <v>1108</v>
      </c>
      <c r="H233" s="320" t="s">
        <v>1108</v>
      </c>
      <c r="I233" s="209">
        <v>2023</v>
      </c>
      <c r="J233" s="208">
        <v>2600000</v>
      </c>
      <c r="K233" s="208">
        <v>2600000</v>
      </c>
      <c r="L233" s="208">
        <v>821583</v>
      </c>
      <c r="M233" s="208"/>
      <c r="N233" s="208"/>
      <c r="O233" s="208">
        <v>0</v>
      </c>
      <c r="P233" s="208"/>
      <c r="Q233" s="208"/>
      <c r="R233" s="208">
        <v>0</v>
      </c>
      <c r="S233" s="298">
        <v>0.05</v>
      </c>
      <c r="T233" s="209" t="s">
        <v>20</v>
      </c>
      <c r="U233" s="208">
        <f>K233-R233</f>
        <v>2600000</v>
      </c>
    </row>
    <row r="234" spans="1:21" hidden="1">
      <c r="A234" s="178" t="s">
        <v>527</v>
      </c>
      <c r="B234" s="121" t="s">
        <v>312</v>
      </c>
      <c r="C234" s="320" t="s">
        <v>999</v>
      </c>
      <c r="D234" s="360" t="s">
        <v>502</v>
      </c>
      <c r="E234" s="319" t="s">
        <v>1109</v>
      </c>
      <c r="F234" s="319" t="s">
        <v>1109</v>
      </c>
      <c r="G234" s="319" t="s">
        <v>1109</v>
      </c>
      <c r="H234" s="355" t="s">
        <v>1109</v>
      </c>
      <c r="I234" s="209">
        <v>2024</v>
      </c>
      <c r="J234" s="208">
        <v>2500000</v>
      </c>
      <c r="K234" s="208">
        <v>2500000</v>
      </c>
      <c r="L234" s="208">
        <v>2186366</v>
      </c>
      <c r="M234" s="208"/>
      <c r="N234" s="208"/>
      <c r="O234" s="208">
        <v>250000</v>
      </c>
      <c r="P234" s="208"/>
      <c r="Q234" s="208"/>
      <c r="R234" s="208">
        <v>0</v>
      </c>
      <c r="S234" s="298">
        <v>0.05</v>
      </c>
      <c r="T234" s="209" t="s">
        <v>20</v>
      </c>
      <c r="U234" s="208">
        <f>K234-R234</f>
        <v>2500000</v>
      </c>
    </row>
    <row r="235" spans="1:21" hidden="1">
      <c r="A235" s="178" t="s">
        <v>527</v>
      </c>
      <c r="B235" s="121" t="s">
        <v>305</v>
      </c>
      <c r="C235" s="371" t="s">
        <v>480</v>
      </c>
      <c r="D235" s="112" t="s">
        <v>789</v>
      </c>
      <c r="E235" s="112" t="s">
        <v>790</v>
      </c>
      <c r="F235" s="112" t="s">
        <v>1110</v>
      </c>
      <c r="G235" s="112" t="s">
        <v>1111</v>
      </c>
      <c r="H235" s="112" t="s">
        <v>1112</v>
      </c>
      <c r="I235" s="209"/>
      <c r="J235" s="240">
        <v>1200000</v>
      </c>
      <c r="K235" s="240">
        <v>1200000</v>
      </c>
      <c r="L235" s="300">
        <v>1199957</v>
      </c>
      <c r="M235" s="300"/>
      <c r="N235" s="300"/>
      <c r="P235" s="300"/>
      <c r="Q235" s="300"/>
      <c r="R235" s="300">
        <v>1143074</v>
      </c>
    </row>
    <row r="236" spans="1:21" hidden="1">
      <c r="A236" s="178" t="s">
        <v>527</v>
      </c>
      <c r="B236" s="121" t="s">
        <v>305</v>
      </c>
      <c r="C236" s="371" t="s">
        <v>480</v>
      </c>
      <c r="D236" s="112" t="s">
        <v>789</v>
      </c>
      <c r="E236" s="112" t="s">
        <v>790</v>
      </c>
      <c r="F236" s="112" t="s">
        <v>1110</v>
      </c>
      <c r="G236" s="112" t="s">
        <v>1113</v>
      </c>
      <c r="H236" s="112" t="s">
        <v>1114</v>
      </c>
      <c r="I236" s="209"/>
      <c r="J236" s="240">
        <v>2000000</v>
      </c>
      <c r="K236" s="240">
        <v>2000000</v>
      </c>
      <c r="L236" s="300">
        <v>1999867</v>
      </c>
      <c r="M236" s="300"/>
      <c r="N236" s="300"/>
      <c r="P236" s="300"/>
      <c r="Q236" s="300"/>
      <c r="R236" s="300">
        <v>1950116</v>
      </c>
    </row>
    <row r="237" spans="1:21" ht="18.75" hidden="1">
      <c r="A237" s="178" t="s">
        <v>527</v>
      </c>
      <c r="B237" s="121" t="s">
        <v>305</v>
      </c>
      <c r="C237" s="371" t="s">
        <v>480</v>
      </c>
      <c r="D237" s="112" t="s">
        <v>789</v>
      </c>
      <c r="E237" s="112" t="s">
        <v>790</v>
      </c>
      <c r="F237" s="112" t="s">
        <v>1110</v>
      </c>
      <c r="G237" s="112" t="s">
        <v>1115</v>
      </c>
      <c r="H237" s="112" t="s">
        <v>1116</v>
      </c>
      <c r="I237" s="209"/>
      <c r="J237" s="240">
        <v>1900000</v>
      </c>
      <c r="K237" s="240">
        <v>1900000</v>
      </c>
      <c r="L237" s="240">
        <v>1790987</v>
      </c>
      <c r="M237" s="240"/>
      <c r="N237" s="240"/>
      <c r="P237" s="240"/>
      <c r="Q237" s="240"/>
      <c r="R237" s="240">
        <v>1638219</v>
      </c>
    </row>
    <row r="238" spans="1:21" hidden="1">
      <c r="A238" s="178" t="s">
        <v>527</v>
      </c>
      <c r="B238" s="121" t="s">
        <v>305</v>
      </c>
      <c r="C238" s="371" t="s">
        <v>480</v>
      </c>
      <c r="D238" s="112" t="s">
        <v>789</v>
      </c>
      <c r="E238" s="112" t="s">
        <v>790</v>
      </c>
      <c r="F238" s="112" t="s">
        <v>1110</v>
      </c>
      <c r="G238" s="112" t="s">
        <v>1117</v>
      </c>
      <c r="H238" s="112" t="s">
        <v>1118</v>
      </c>
      <c r="I238" s="209"/>
      <c r="J238" s="240">
        <v>1000000</v>
      </c>
      <c r="K238" s="240">
        <v>1000000</v>
      </c>
      <c r="L238" s="240">
        <v>999429</v>
      </c>
      <c r="M238" s="240"/>
      <c r="N238" s="240"/>
      <c r="P238" s="240"/>
      <c r="Q238" s="240"/>
      <c r="R238" s="300">
        <v>570494</v>
      </c>
    </row>
    <row r="239" spans="1:21" hidden="1">
      <c r="A239" s="178" t="s">
        <v>527</v>
      </c>
      <c r="B239" s="121" t="s">
        <v>273</v>
      </c>
      <c r="C239" s="371" t="s">
        <v>480</v>
      </c>
      <c r="D239" s="361" t="s">
        <v>1119</v>
      </c>
      <c r="E239" s="325" t="s">
        <v>1120</v>
      </c>
      <c r="F239" s="325" t="s">
        <v>1121</v>
      </c>
      <c r="G239" s="362" t="s">
        <v>1122</v>
      </c>
      <c r="H239" s="362" t="s">
        <v>1123</v>
      </c>
      <c r="I239" s="302"/>
      <c r="J239" s="303">
        <v>10000000</v>
      </c>
      <c r="K239" s="303">
        <v>6723000</v>
      </c>
      <c r="L239" s="303">
        <v>6481045</v>
      </c>
      <c r="M239" s="303"/>
      <c r="N239" s="303"/>
      <c r="P239" s="303"/>
      <c r="Q239" s="303"/>
      <c r="R239" s="303">
        <v>1545289</v>
      </c>
    </row>
    <row r="240" spans="1:21" hidden="1">
      <c r="A240" s="178" t="s">
        <v>527</v>
      </c>
      <c r="B240" s="121" t="s">
        <v>273</v>
      </c>
      <c r="C240" s="371" t="s">
        <v>480</v>
      </c>
      <c r="D240" s="361" t="s">
        <v>1119</v>
      </c>
      <c r="E240" s="325" t="s">
        <v>1120</v>
      </c>
      <c r="F240" s="325" t="s">
        <v>1121</v>
      </c>
      <c r="G240" s="362" t="s">
        <v>1124</v>
      </c>
      <c r="H240" s="112" t="s">
        <v>1125</v>
      </c>
      <c r="I240" s="209"/>
      <c r="J240" s="304">
        <v>7699844</v>
      </c>
      <c r="K240" s="304">
        <v>7699844</v>
      </c>
      <c r="L240" s="304">
        <v>7571535</v>
      </c>
      <c r="M240" s="304"/>
      <c r="N240" s="304"/>
      <c r="P240" s="304"/>
      <c r="Q240" s="304"/>
      <c r="R240" s="304">
        <v>1962125</v>
      </c>
    </row>
    <row r="241" spans="1:18" hidden="1">
      <c r="A241" s="178" t="s">
        <v>527</v>
      </c>
      <c r="B241" s="121" t="s">
        <v>273</v>
      </c>
      <c r="C241" s="371" t="s">
        <v>480</v>
      </c>
      <c r="D241" s="361" t="s">
        <v>1126</v>
      </c>
      <c r="E241" s="325" t="s">
        <v>1127</v>
      </c>
      <c r="F241" s="325" t="s">
        <v>1128</v>
      </c>
      <c r="G241" s="112" t="s">
        <v>1129</v>
      </c>
      <c r="H241" s="112" t="s">
        <v>1130</v>
      </c>
      <c r="I241" s="209"/>
      <c r="J241" s="208">
        <v>1145000</v>
      </c>
      <c r="K241" s="208">
        <v>1145000</v>
      </c>
      <c r="L241" s="208">
        <v>1144119.2536900002</v>
      </c>
      <c r="M241" s="208"/>
      <c r="N241" s="208"/>
      <c r="P241" s="208"/>
      <c r="Q241" s="208"/>
      <c r="R241" s="208">
        <v>1141799.797</v>
      </c>
    </row>
    <row r="242" spans="1:18" hidden="1">
      <c r="A242" s="178" t="s">
        <v>527</v>
      </c>
      <c r="B242" s="121" t="s">
        <v>273</v>
      </c>
      <c r="C242" s="371" t="s">
        <v>480</v>
      </c>
      <c r="D242" s="361" t="s">
        <v>1126</v>
      </c>
      <c r="E242" s="325" t="s">
        <v>1127</v>
      </c>
      <c r="F242" s="325" t="s">
        <v>1128</v>
      </c>
      <c r="G242" s="112" t="s">
        <v>1131</v>
      </c>
      <c r="H242" s="112" t="s">
        <v>1132</v>
      </c>
      <c r="I242" s="209"/>
      <c r="J242" s="208">
        <v>1000000</v>
      </c>
      <c r="K242" s="208">
        <v>1000000</v>
      </c>
      <c r="L242" s="208">
        <v>985921.7818</v>
      </c>
      <c r="M242" s="208"/>
      <c r="N242" s="208"/>
      <c r="P242" s="208"/>
      <c r="Q242" s="208"/>
      <c r="R242" s="208">
        <v>625876.16374999995</v>
      </c>
    </row>
    <row r="243" spans="1:18" hidden="1">
      <c r="A243" s="178" t="s">
        <v>527</v>
      </c>
      <c r="B243" s="121" t="s">
        <v>311</v>
      </c>
      <c r="C243" s="371" t="s">
        <v>480</v>
      </c>
      <c r="D243" s="112" t="s">
        <v>1133</v>
      </c>
      <c r="E243" s="112" t="s">
        <v>1134</v>
      </c>
      <c r="F243" s="112" t="s">
        <v>1135</v>
      </c>
      <c r="G243" s="112" t="s">
        <v>1136</v>
      </c>
      <c r="H243" s="112" t="s">
        <v>1137</v>
      </c>
      <c r="I243" s="209"/>
      <c r="J243" s="208">
        <v>20000</v>
      </c>
      <c r="K243" s="208">
        <v>20000</v>
      </c>
      <c r="L243" s="229">
        <v>15951</v>
      </c>
      <c r="M243" s="229"/>
      <c r="N243" s="229"/>
      <c r="P243" s="229"/>
      <c r="Q243" s="229"/>
      <c r="R243" s="229">
        <v>0</v>
      </c>
    </row>
    <row r="244" spans="1:18" hidden="1">
      <c r="A244" s="178" t="s">
        <v>527</v>
      </c>
      <c r="B244" s="121" t="s">
        <v>311</v>
      </c>
      <c r="C244" s="371" t="s">
        <v>480</v>
      </c>
      <c r="D244" s="112" t="s">
        <v>1133</v>
      </c>
      <c r="E244" s="112" t="s">
        <v>1134</v>
      </c>
      <c r="F244" s="112" t="s">
        <v>1135</v>
      </c>
      <c r="G244" s="112" t="s">
        <v>1138</v>
      </c>
      <c r="H244" s="112" t="s">
        <v>1139</v>
      </c>
      <c r="I244" s="209"/>
      <c r="J244" s="208">
        <v>20000</v>
      </c>
      <c r="K244" s="208">
        <v>20000</v>
      </c>
      <c r="L244" s="229">
        <v>16761</v>
      </c>
      <c r="M244" s="229"/>
      <c r="N244" s="229"/>
      <c r="P244" s="229"/>
      <c r="Q244" s="229"/>
      <c r="R244" s="229">
        <v>0</v>
      </c>
    </row>
    <row r="245" spans="1:18" hidden="1">
      <c r="A245" s="178" t="s">
        <v>527</v>
      </c>
      <c r="B245" s="121" t="s">
        <v>311</v>
      </c>
      <c r="C245" s="371" t="s">
        <v>480</v>
      </c>
      <c r="D245" s="112" t="s">
        <v>1133</v>
      </c>
      <c r="E245" s="112" t="s">
        <v>1134</v>
      </c>
      <c r="F245" s="112" t="s">
        <v>917</v>
      </c>
      <c r="G245" s="112" t="s">
        <v>1140</v>
      </c>
      <c r="H245" s="112" t="s">
        <v>1141</v>
      </c>
      <c r="I245" s="209"/>
      <c r="J245" s="208">
        <v>400000</v>
      </c>
      <c r="K245" s="208">
        <v>400000</v>
      </c>
      <c r="L245" s="229">
        <v>352720</v>
      </c>
      <c r="M245" s="229"/>
      <c r="N245" s="229"/>
      <c r="P245" s="229"/>
      <c r="Q245" s="229"/>
      <c r="R245" s="229">
        <v>123578</v>
      </c>
    </row>
    <row r="246" spans="1:18" hidden="1">
      <c r="A246" s="178" t="s">
        <v>527</v>
      </c>
      <c r="B246" s="121" t="s">
        <v>311</v>
      </c>
      <c r="C246" s="371" t="s">
        <v>480</v>
      </c>
      <c r="D246" s="112" t="s">
        <v>1133</v>
      </c>
      <c r="E246" s="112" t="s">
        <v>1142</v>
      </c>
      <c r="F246" s="112" t="s">
        <v>1143</v>
      </c>
      <c r="G246" s="112" t="s">
        <v>1144</v>
      </c>
      <c r="H246" s="112" t="s">
        <v>1145</v>
      </c>
      <c r="I246" s="209"/>
      <c r="J246" s="208">
        <v>112147</v>
      </c>
      <c r="K246" s="208">
        <v>112147</v>
      </c>
      <c r="L246" s="229">
        <v>101271</v>
      </c>
      <c r="M246" s="229"/>
      <c r="N246" s="229"/>
      <c r="P246" s="229"/>
      <c r="Q246" s="229"/>
      <c r="R246" s="229">
        <v>63000</v>
      </c>
    </row>
    <row r="247" spans="1:18" hidden="1">
      <c r="A247" s="178" t="s">
        <v>527</v>
      </c>
      <c r="B247" s="121" t="s">
        <v>311</v>
      </c>
      <c r="C247" s="371" t="s">
        <v>480</v>
      </c>
      <c r="D247" s="112" t="s">
        <v>1133</v>
      </c>
      <c r="E247" s="112" t="s">
        <v>1142</v>
      </c>
      <c r="F247" s="112" t="s">
        <v>1146</v>
      </c>
      <c r="G247" s="112" t="s">
        <v>1147</v>
      </c>
      <c r="H247" s="112" t="s">
        <v>1148</v>
      </c>
      <c r="I247" s="209"/>
      <c r="J247" s="208">
        <v>260995</v>
      </c>
      <c r="K247" s="208">
        <v>260995</v>
      </c>
      <c r="L247" s="229">
        <v>176772</v>
      </c>
      <c r="M247" s="229"/>
      <c r="N247" s="229"/>
      <c r="P247" s="229"/>
      <c r="Q247" s="229"/>
      <c r="R247" s="229">
        <v>15832</v>
      </c>
    </row>
    <row r="248" spans="1:18" hidden="1">
      <c r="A248" s="178" t="s">
        <v>527</v>
      </c>
      <c r="B248" s="121" t="s">
        <v>311</v>
      </c>
      <c r="C248" s="371" t="s">
        <v>480</v>
      </c>
      <c r="D248" s="112" t="s">
        <v>1149</v>
      </c>
      <c r="E248" s="112" t="s">
        <v>1150</v>
      </c>
      <c r="F248" s="112" t="s">
        <v>1151</v>
      </c>
      <c r="G248" s="112" t="s">
        <v>1152</v>
      </c>
      <c r="H248" s="112" t="s">
        <v>1153</v>
      </c>
      <c r="I248" s="209"/>
      <c r="J248" s="208">
        <v>480000</v>
      </c>
      <c r="K248" s="208">
        <v>480000</v>
      </c>
      <c r="L248" s="229">
        <v>376850</v>
      </c>
      <c r="M248" s="229"/>
      <c r="N248" s="229"/>
      <c r="P248" s="229"/>
      <c r="Q248" s="229"/>
      <c r="R248" s="229">
        <v>55816</v>
      </c>
    </row>
    <row r="249" spans="1:18" hidden="1">
      <c r="A249" s="178" t="s">
        <v>527</v>
      </c>
      <c r="B249" s="121" t="s">
        <v>316</v>
      </c>
      <c r="C249" s="371" t="s">
        <v>480</v>
      </c>
      <c r="D249" s="112" t="s">
        <v>1154</v>
      </c>
      <c r="E249" s="112" t="s">
        <v>130</v>
      </c>
      <c r="F249" s="112" t="s">
        <v>1155</v>
      </c>
      <c r="G249" s="112" t="s">
        <v>1156</v>
      </c>
      <c r="H249" s="112" t="s">
        <v>1157</v>
      </c>
      <c r="I249" s="209"/>
      <c r="J249" s="208">
        <v>1800000</v>
      </c>
      <c r="K249" s="208">
        <v>1800000</v>
      </c>
      <c r="L249" s="229">
        <v>1512517</v>
      </c>
      <c r="M249" s="229"/>
      <c r="N249" s="229"/>
      <c r="P249" s="229"/>
      <c r="Q249" s="229"/>
      <c r="R249" s="229">
        <v>0</v>
      </c>
    </row>
    <row r="250" spans="1:18" hidden="1">
      <c r="A250" s="178" t="s">
        <v>527</v>
      </c>
      <c r="B250" s="121" t="s">
        <v>316</v>
      </c>
      <c r="C250" s="371" t="s">
        <v>480</v>
      </c>
      <c r="D250" s="112" t="s">
        <v>1154</v>
      </c>
      <c r="E250" s="112" t="s">
        <v>130</v>
      </c>
      <c r="F250" s="112" t="s">
        <v>1155</v>
      </c>
      <c r="G250" s="112" t="s">
        <v>1158</v>
      </c>
      <c r="H250" s="112" t="s">
        <v>1159</v>
      </c>
      <c r="I250" s="209"/>
      <c r="J250" s="208">
        <v>1114727</v>
      </c>
      <c r="K250" s="208">
        <v>1114727</v>
      </c>
      <c r="L250" s="229">
        <v>1114596</v>
      </c>
      <c r="M250" s="229"/>
      <c r="N250" s="229"/>
      <c r="P250" s="229"/>
      <c r="Q250" s="229"/>
      <c r="R250" s="229">
        <v>0</v>
      </c>
    </row>
    <row r="251" spans="1:18" hidden="1">
      <c r="A251" s="178" t="s">
        <v>527</v>
      </c>
      <c r="B251" s="121" t="s">
        <v>316</v>
      </c>
      <c r="C251" s="371" t="s">
        <v>480</v>
      </c>
      <c r="D251" s="112" t="s">
        <v>1160</v>
      </c>
      <c r="E251" s="112" t="s">
        <v>1161</v>
      </c>
      <c r="F251" s="112" t="s">
        <v>1161</v>
      </c>
      <c r="G251" s="112" t="s">
        <v>1162</v>
      </c>
      <c r="H251" s="112" t="s">
        <v>1163</v>
      </c>
      <c r="I251" s="209"/>
      <c r="J251" s="208">
        <v>28181587</v>
      </c>
      <c r="K251" s="208">
        <v>28181587</v>
      </c>
      <c r="L251" s="229">
        <v>9914874</v>
      </c>
      <c r="M251" s="229"/>
      <c r="N251" s="229"/>
      <c r="P251" s="229"/>
      <c r="Q251" s="229"/>
      <c r="R251" s="229">
        <v>0</v>
      </c>
    </row>
    <row r="252" spans="1:18" hidden="1">
      <c r="A252" s="178" t="s">
        <v>527</v>
      </c>
      <c r="B252" s="121" t="s">
        <v>312</v>
      </c>
      <c r="C252" s="371" t="s">
        <v>480</v>
      </c>
      <c r="D252" s="112" t="s">
        <v>985</v>
      </c>
      <c r="E252" s="112" t="s">
        <v>986</v>
      </c>
      <c r="F252" s="112" t="s">
        <v>987</v>
      </c>
      <c r="G252" s="112" t="s">
        <v>1164</v>
      </c>
      <c r="H252" s="112" t="s">
        <v>1165</v>
      </c>
      <c r="I252" s="209"/>
      <c r="J252" s="208">
        <v>997000</v>
      </c>
      <c r="K252" s="208">
        <v>997000</v>
      </c>
      <c r="L252" s="229">
        <v>962713</v>
      </c>
      <c r="M252" s="229"/>
      <c r="N252" s="229"/>
      <c r="P252" s="229"/>
      <c r="Q252" s="229"/>
      <c r="R252" s="229">
        <v>0</v>
      </c>
    </row>
    <row r="253" spans="1:18" hidden="1">
      <c r="A253" s="178" t="s">
        <v>527</v>
      </c>
      <c r="B253" s="121" t="s">
        <v>297</v>
      </c>
      <c r="C253" s="371" t="s">
        <v>480</v>
      </c>
      <c r="D253" s="363" t="s">
        <v>1166</v>
      </c>
      <c r="E253" s="363" t="s">
        <v>1167</v>
      </c>
      <c r="F253" s="363" t="s">
        <v>1168</v>
      </c>
      <c r="G253" s="112" t="s">
        <v>1169</v>
      </c>
      <c r="H253" s="112" t="s">
        <v>1170</v>
      </c>
      <c r="I253" s="209"/>
      <c r="J253" s="208">
        <v>7800000</v>
      </c>
      <c r="K253" s="208">
        <v>7800000</v>
      </c>
      <c r="L253" s="229">
        <v>7617349.1679600002</v>
      </c>
      <c r="M253" s="229"/>
      <c r="N253" s="229"/>
      <c r="P253" s="229"/>
      <c r="Q253" s="229"/>
      <c r="R253" s="229">
        <v>7280257.3134200005</v>
      </c>
    </row>
    <row r="254" spans="1:18" hidden="1">
      <c r="A254" s="178" t="s">
        <v>527</v>
      </c>
      <c r="B254" s="121" t="s">
        <v>297</v>
      </c>
      <c r="C254" s="371" t="s">
        <v>480</v>
      </c>
      <c r="D254" s="363" t="s">
        <v>1166</v>
      </c>
      <c r="E254" s="363" t="s">
        <v>1167</v>
      </c>
      <c r="F254" s="363" t="s">
        <v>1168</v>
      </c>
      <c r="G254" s="112" t="s">
        <v>1171</v>
      </c>
      <c r="H254" s="112" t="s">
        <v>1172</v>
      </c>
      <c r="I254" s="209"/>
      <c r="J254" s="208">
        <v>4700000</v>
      </c>
      <c r="K254" s="208">
        <v>4700000</v>
      </c>
      <c r="L254" s="229">
        <v>4579235.60042</v>
      </c>
      <c r="M254" s="229"/>
      <c r="N254" s="229"/>
      <c r="P254" s="229"/>
      <c r="Q254" s="229"/>
      <c r="R254" s="229">
        <v>4173340.2568699997</v>
      </c>
    </row>
    <row r="255" spans="1:18" hidden="1">
      <c r="A255" s="178" t="s">
        <v>527</v>
      </c>
      <c r="B255" s="121" t="s">
        <v>297</v>
      </c>
      <c r="C255" s="371" t="s">
        <v>480</v>
      </c>
      <c r="D255" s="363" t="s">
        <v>1166</v>
      </c>
      <c r="E255" s="363" t="s">
        <v>1167</v>
      </c>
      <c r="F255" s="363" t="s">
        <v>1168</v>
      </c>
      <c r="G255" s="112" t="s">
        <v>1173</v>
      </c>
      <c r="H255" s="112" t="s">
        <v>1174</v>
      </c>
      <c r="I255" s="209"/>
      <c r="J255" s="208">
        <v>2525000</v>
      </c>
      <c r="K255" s="208">
        <v>2525000</v>
      </c>
      <c r="L255" s="229">
        <v>2188476.3357199999</v>
      </c>
      <c r="M255" s="229"/>
      <c r="N255" s="229"/>
      <c r="P255" s="229"/>
      <c r="Q255" s="229"/>
      <c r="R255" s="229">
        <v>1997746.5999700001</v>
      </c>
    </row>
    <row r="256" spans="1:18" hidden="1">
      <c r="A256" s="178" t="s">
        <v>527</v>
      </c>
      <c r="B256" s="121" t="s">
        <v>297</v>
      </c>
      <c r="C256" s="371" t="s">
        <v>480</v>
      </c>
      <c r="D256" s="112" t="s">
        <v>1175</v>
      </c>
      <c r="E256" s="112" t="s">
        <v>1176</v>
      </c>
      <c r="F256" s="112" t="s">
        <v>1177</v>
      </c>
      <c r="G256" s="112" t="s">
        <v>1178</v>
      </c>
      <c r="H256" s="112" t="s">
        <v>1179</v>
      </c>
      <c r="I256" s="209"/>
      <c r="J256" s="208">
        <v>3000000</v>
      </c>
      <c r="K256" s="208">
        <v>3000000</v>
      </c>
      <c r="L256" s="229">
        <v>2998296.4255500003</v>
      </c>
      <c r="M256" s="229"/>
      <c r="N256" s="229"/>
      <c r="P256" s="229"/>
      <c r="Q256" s="229"/>
      <c r="R256" s="229">
        <v>2968839.0585500002</v>
      </c>
    </row>
    <row r="257" spans="1:18" hidden="1">
      <c r="A257" s="178" t="s">
        <v>527</v>
      </c>
      <c r="B257" s="121" t="s">
        <v>314</v>
      </c>
      <c r="C257" s="371" t="s">
        <v>480</v>
      </c>
      <c r="D257" s="363" t="s">
        <v>1180</v>
      </c>
      <c r="E257" s="363" t="s">
        <v>1181</v>
      </c>
      <c r="F257" s="363" t="s">
        <v>1182</v>
      </c>
      <c r="G257" s="112" t="s">
        <v>1183</v>
      </c>
      <c r="H257" s="112" t="s">
        <v>1184</v>
      </c>
      <c r="I257" s="209"/>
      <c r="J257" s="208">
        <v>2035500</v>
      </c>
      <c r="K257" s="208">
        <v>2035500</v>
      </c>
      <c r="L257" s="229">
        <v>1834113</v>
      </c>
      <c r="M257" s="229"/>
      <c r="N257" s="229"/>
      <c r="P257" s="229"/>
      <c r="Q257" s="229"/>
      <c r="R257" s="229">
        <v>337348</v>
      </c>
    </row>
    <row r="258" spans="1:18" hidden="1">
      <c r="A258" s="178" t="s">
        <v>527</v>
      </c>
      <c r="B258" s="121" t="s">
        <v>314</v>
      </c>
      <c r="C258" s="371" t="s">
        <v>480</v>
      </c>
      <c r="D258" s="363" t="s">
        <v>1185</v>
      </c>
      <c r="E258" s="363" t="s">
        <v>1186</v>
      </c>
      <c r="F258" s="363" t="s">
        <v>1182</v>
      </c>
      <c r="G258" s="112" t="s">
        <v>1187</v>
      </c>
      <c r="H258" s="112" t="s">
        <v>1188</v>
      </c>
      <c r="I258" s="209"/>
      <c r="J258" s="208">
        <v>1214500</v>
      </c>
      <c r="K258" s="208">
        <v>1214500</v>
      </c>
      <c r="L258" s="229">
        <v>836662</v>
      </c>
      <c r="M258" s="229"/>
      <c r="N258" s="229"/>
      <c r="P258" s="229"/>
      <c r="Q258" s="229"/>
      <c r="R258" s="229">
        <v>0</v>
      </c>
    </row>
    <row r="259" spans="1:18" hidden="1">
      <c r="A259" s="178" t="s">
        <v>527</v>
      </c>
      <c r="B259" s="121" t="s">
        <v>289</v>
      </c>
      <c r="C259" s="371" t="s">
        <v>480</v>
      </c>
      <c r="D259" s="112" t="s">
        <v>1106</v>
      </c>
      <c r="E259" s="112" t="s">
        <v>1134</v>
      </c>
      <c r="F259" s="112" t="s">
        <v>917</v>
      </c>
      <c r="G259" s="112" t="s">
        <v>1189</v>
      </c>
      <c r="H259" s="112" t="s">
        <v>1190</v>
      </c>
      <c r="I259" s="209"/>
      <c r="J259" s="208">
        <v>1200000</v>
      </c>
      <c r="K259" s="208">
        <v>1200000</v>
      </c>
      <c r="L259" s="229">
        <v>1070609.2479600001</v>
      </c>
      <c r="M259" s="229"/>
      <c r="N259" s="229"/>
      <c r="P259" s="229"/>
      <c r="Q259" s="229"/>
      <c r="R259" s="229">
        <v>464066.70912999997</v>
      </c>
    </row>
    <row r="260" spans="1:18" hidden="1">
      <c r="A260" s="178" t="s">
        <v>527</v>
      </c>
      <c r="B260" s="121" t="s">
        <v>289</v>
      </c>
      <c r="C260" s="371" t="s">
        <v>480</v>
      </c>
      <c r="D260" s="112" t="s">
        <v>1106</v>
      </c>
      <c r="E260" s="112" t="s">
        <v>1134</v>
      </c>
      <c r="F260" s="112" t="s">
        <v>917</v>
      </c>
      <c r="G260" s="112" t="s">
        <v>1191</v>
      </c>
      <c r="H260" s="112" t="s">
        <v>1192</v>
      </c>
      <c r="I260" s="209"/>
      <c r="J260" s="208">
        <v>800000</v>
      </c>
      <c r="K260" s="208">
        <v>800000</v>
      </c>
      <c r="L260" s="229">
        <v>715928.61750000005</v>
      </c>
      <c r="M260" s="229"/>
      <c r="N260" s="229"/>
      <c r="P260" s="229"/>
      <c r="Q260" s="229"/>
      <c r="R260" s="229">
        <v>557575.00439000002</v>
      </c>
    </row>
    <row r="261" spans="1:18" hidden="1">
      <c r="A261" s="178" t="s">
        <v>527</v>
      </c>
      <c r="B261" s="121" t="s">
        <v>289</v>
      </c>
      <c r="C261" s="371" t="s">
        <v>480</v>
      </c>
      <c r="D261" s="112" t="s">
        <v>1106</v>
      </c>
      <c r="E261" s="112" t="s">
        <v>1134</v>
      </c>
      <c r="F261" s="112" t="s">
        <v>917</v>
      </c>
      <c r="G261" s="112" t="s">
        <v>1193</v>
      </c>
      <c r="H261" s="112" t="s">
        <v>1194</v>
      </c>
      <c r="I261" s="209"/>
      <c r="J261" s="208">
        <v>950000</v>
      </c>
      <c r="K261" s="208">
        <v>950000</v>
      </c>
      <c r="L261" s="229">
        <v>899550.29732000013</v>
      </c>
      <c r="M261" s="229"/>
      <c r="N261" s="229"/>
      <c r="P261" s="229"/>
      <c r="Q261" s="229"/>
      <c r="R261" s="229">
        <v>896031.25363000005</v>
      </c>
    </row>
    <row r="262" spans="1:18" hidden="1">
      <c r="A262" s="178" t="s">
        <v>527</v>
      </c>
      <c r="B262" s="121" t="s">
        <v>289</v>
      </c>
      <c r="C262" s="371" t="s">
        <v>480</v>
      </c>
      <c r="D262" s="112" t="s">
        <v>502</v>
      </c>
      <c r="E262" s="112" t="s">
        <v>130</v>
      </c>
      <c r="F262" s="112" t="s">
        <v>1195</v>
      </c>
      <c r="G262" s="112" t="s">
        <v>1196</v>
      </c>
      <c r="H262" s="112" t="s">
        <v>1197</v>
      </c>
      <c r="I262" s="209"/>
      <c r="J262" s="208">
        <v>8550000</v>
      </c>
      <c r="K262" s="208">
        <v>8550000</v>
      </c>
      <c r="L262" s="229">
        <v>8445930</v>
      </c>
      <c r="M262" s="229"/>
      <c r="N262" s="229"/>
      <c r="P262" s="229"/>
      <c r="Q262" s="229"/>
      <c r="R262" s="229">
        <v>8231591</v>
      </c>
    </row>
    <row r="263" spans="1:18" hidden="1">
      <c r="A263" s="178" t="s">
        <v>527</v>
      </c>
      <c r="B263" s="121" t="s">
        <v>289</v>
      </c>
      <c r="C263" s="371" t="s">
        <v>480</v>
      </c>
      <c r="D263" s="112" t="s">
        <v>502</v>
      </c>
      <c r="E263" s="112" t="s">
        <v>130</v>
      </c>
      <c r="F263" s="112" t="s">
        <v>1195</v>
      </c>
      <c r="G263" s="112" t="s">
        <v>1198</v>
      </c>
      <c r="H263" s="112" t="s">
        <v>1199</v>
      </c>
      <c r="I263" s="209"/>
      <c r="J263" s="208">
        <v>1900000</v>
      </c>
      <c r="K263" s="208">
        <v>1900000</v>
      </c>
      <c r="L263" s="229">
        <v>1801067</v>
      </c>
      <c r="M263" s="229"/>
      <c r="N263" s="229"/>
      <c r="P263" s="229"/>
      <c r="Q263" s="229"/>
      <c r="R263" s="229">
        <v>1784004</v>
      </c>
    </row>
  </sheetData>
  <autoFilter ref="A1:U263" xr:uid="{00000000-0009-0000-0000-000005000000}">
    <filterColumn colId="1">
      <filters>
        <filter val="33-Illizi"/>
      </filters>
    </filterColumn>
  </autoFilter>
  <dataValidations count="2">
    <dataValidation allowBlank="1" showInputMessage="1" showErrorMessage="1" prompt="تغيير عنوان العملية في سنة 2025_x000a_" sqref="D94:H99 D100" xr:uid="{00000000-0002-0000-0500-000000000000}"/>
    <dataValidation allowBlank="1" showInputMessage="1" showErrorMessage="1" prompt="تغيير عنوان العملية في سنة 2025" sqref="D81:H81" xr:uid="{00000000-0002-0000-0500-000001000000}"/>
  </dataValidations>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2000000}">
          <x14:formula1>
            <xm:f>'\Users\dima\Library\Containers\com.microsoft.Excel\Data\Documents\Users\freedjoe\Library\Containers\com.microsoft.Excel\Data\Documents\C:\Users\acer\Desktop\DRB\[DRB Ouargla -traité+psc.xlsx]liste'!#REF!</xm:f>
          </x14:formula1>
          <xm:sqref>B2:B263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W106"/>
  <sheetViews>
    <sheetView topLeftCell="M1" zoomScale="92" zoomScaleNormal="92" workbookViewId="0">
      <pane ySplit="1" topLeftCell="A3" activePane="bottomLeft" state="frozen"/>
      <selection activeCell="I13" sqref="I13"/>
      <selection pane="bottomLeft" activeCell="I13" sqref="I13"/>
    </sheetView>
  </sheetViews>
  <sheetFormatPr baseColWidth="10" defaultColWidth="18.140625" defaultRowHeight="17.25"/>
  <cols>
    <col min="1" max="2" width="18.140625" style="382"/>
    <col min="3" max="3" width="18.140625" style="472"/>
    <col min="4" max="4" width="7.42578125" style="382" customWidth="1"/>
    <col min="5" max="5" width="18.140625" style="329"/>
    <col min="6" max="7" width="18.140625" style="472"/>
    <col min="8" max="10" width="18.140625" style="187"/>
    <col min="11" max="18" width="18.140625" style="472"/>
    <col min="19" max="16384" width="18.140625" style="382"/>
  </cols>
  <sheetData>
    <row r="1" spans="1:23" s="380" customFormat="1" ht="86.25">
      <c r="A1" s="379" t="s">
        <v>251</v>
      </c>
      <c r="B1" s="379" t="s">
        <v>47</v>
      </c>
      <c r="C1" s="379" t="s">
        <v>252</v>
      </c>
      <c r="D1" s="378" t="s">
        <v>1358</v>
      </c>
      <c r="E1" s="378" t="s">
        <v>1205</v>
      </c>
      <c r="F1" s="378" t="s">
        <v>0</v>
      </c>
      <c r="G1" s="378" t="s">
        <v>1359</v>
      </c>
      <c r="H1" s="378" t="s">
        <v>1206</v>
      </c>
      <c r="I1" s="378" t="s">
        <v>1207</v>
      </c>
      <c r="J1" s="378" t="s">
        <v>1208</v>
      </c>
      <c r="K1" s="378" t="s">
        <v>1360</v>
      </c>
      <c r="L1" s="378" t="s">
        <v>1361</v>
      </c>
      <c r="M1" s="378" t="s">
        <v>1362</v>
      </c>
      <c r="N1" s="378" t="s">
        <v>1363</v>
      </c>
      <c r="O1" s="378" t="s">
        <v>1209</v>
      </c>
      <c r="P1" s="378" t="s">
        <v>1204</v>
      </c>
      <c r="Q1" s="378" t="s">
        <v>1364</v>
      </c>
      <c r="R1" s="378" t="s">
        <v>1365</v>
      </c>
      <c r="S1" s="378" t="s">
        <v>1366</v>
      </c>
      <c r="T1" s="378" t="s">
        <v>1367</v>
      </c>
      <c r="U1" s="378" t="s">
        <v>1368</v>
      </c>
      <c r="V1" s="378" t="s">
        <v>1369</v>
      </c>
      <c r="W1" s="378" t="s">
        <v>1210</v>
      </c>
    </row>
    <row r="2" spans="1:23">
      <c r="A2" s="326" t="s">
        <v>529</v>
      </c>
      <c r="B2" s="326" t="s">
        <v>282</v>
      </c>
      <c r="C2" s="322" t="s">
        <v>319</v>
      </c>
      <c r="D2" s="322">
        <v>1</v>
      </c>
      <c r="E2" s="326" t="s">
        <v>1211</v>
      </c>
      <c r="F2" s="322">
        <v>5</v>
      </c>
      <c r="G2" s="322" t="s">
        <v>1370</v>
      </c>
      <c r="H2" s="421">
        <v>6700000</v>
      </c>
      <c r="I2" s="421"/>
      <c r="J2" s="421">
        <v>4182054.4870799999</v>
      </c>
      <c r="K2" s="322" t="s">
        <v>1371</v>
      </c>
      <c r="L2" s="322" t="s">
        <v>1372</v>
      </c>
      <c r="M2" s="322" t="s">
        <v>1373</v>
      </c>
      <c r="N2" s="322" t="s">
        <v>1374</v>
      </c>
      <c r="O2" s="381">
        <v>0.65</v>
      </c>
      <c r="P2" s="381">
        <v>0.62418723687761191</v>
      </c>
      <c r="Q2" s="322" t="s">
        <v>1375</v>
      </c>
      <c r="R2" s="322">
        <v>2026</v>
      </c>
      <c r="S2" s="322" t="s">
        <v>474</v>
      </c>
      <c r="T2" s="322" t="s">
        <v>474</v>
      </c>
      <c r="U2" s="322" t="s">
        <v>474</v>
      </c>
      <c r="V2" s="322" t="s">
        <v>474</v>
      </c>
      <c r="W2" s="322" t="s">
        <v>20</v>
      </c>
    </row>
    <row r="3" spans="1:23">
      <c r="A3" s="326" t="s">
        <v>529</v>
      </c>
      <c r="B3" s="326" t="s">
        <v>282</v>
      </c>
      <c r="C3" s="322" t="s">
        <v>319</v>
      </c>
      <c r="D3" s="322">
        <v>2</v>
      </c>
      <c r="E3" s="326" t="s">
        <v>1212</v>
      </c>
      <c r="F3" s="322">
        <v>6</v>
      </c>
      <c r="G3" s="322" t="s">
        <v>1376</v>
      </c>
      <c r="H3" s="421">
        <v>4537000</v>
      </c>
      <c r="I3" s="421"/>
      <c r="J3" s="421">
        <v>2543494.2432900006</v>
      </c>
      <c r="K3" s="322" t="s">
        <v>1377</v>
      </c>
      <c r="L3" s="322" t="s">
        <v>1378</v>
      </c>
      <c r="M3" s="322" t="s">
        <v>1379</v>
      </c>
      <c r="N3" s="322" t="s">
        <v>1380</v>
      </c>
      <c r="O3" s="381">
        <v>0.8</v>
      </c>
      <c r="P3" s="381">
        <v>0.56061147085959895</v>
      </c>
      <c r="Q3" s="322" t="s">
        <v>1381</v>
      </c>
      <c r="R3" s="322">
        <v>2026</v>
      </c>
      <c r="S3" s="322" t="s">
        <v>474</v>
      </c>
      <c r="T3" s="322" t="s">
        <v>474</v>
      </c>
      <c r="U3" s="322" t="s">
        <v>474</v>
      </c>
      <c r="V3" s="322" t="s">
        <v>474</v>
      </c>
      <c r="W3" s="322" t="s">
        <v>20</v>
      </c>
    </row>
    <row r="4" spans="1:23">
      <c r="A4" s="326" t="s">
        <v>529</v>
      </c>
      <c r="B4" s="326" t="s">
        <v>282</v>
      </c>
      <c r="C4" s="322" t="s">
        <v>319</v>
      </c>
      <c r="D4" s="322">
        <v>3</v>
      </c>
      <c r="E4" s="326" t="s">
        <v>1213</v>
      </c>
      <c r="F4" s="322">
        <v>5</v>
      </c>
      <c r="G4" s="322" t="s">
        <v>1382</v>
      </c>
      <c r="H4" s="421">
        <v>4457000</v>
      </c>
      <c r="I4" s="421"/>
      <c r="J4" s="421">
        <v>2665334.6286200006</v>
      </c>
      <c r="K4" s="322" t="s">
        <v>1371</v>
      </c>
      <c r="L4" s="322" t="s">
        <v>1383</v>
      </c>
      <c r="M4" s="322" t="s">
        <v>1384</v>
      </c>
      <c r="N4" s="322" t="s">
        <v>1385</v>
      </c>
      <c r="O4" s="381">
        <v>0.8</v>
      </c>
      <c r="P4" s="381">
        <v>0.59801091061700706</v>
      </c>
      <c r="Q4" s="322" t="s">
        <v>1381</v>
      </c>
      <c r="R4" s="322">
        <v>2026</v>
      </c>
      <c r="S4" s="322" t="s">
        <v>474</v>
      </c>
      <c r="T4" s="322" t="s">
        <v>474</v>
      </c>
      <c r="U4" s="322" t="s">
        <v>474</v>
      </c>
      <c r="V4" s="322" t="s">
        <v>474</v>
      </c>
      <c r="W4" s="322" t="s">
        <v>20</v>
      </c>
    </row>
    <row r="5" spans="1:23">
      <c r="A5" s="326" t="s">
        <v>529</v>
      </c>
      <c r="B5" s="326" t="s">
        <v>282</v>
      </c>
      <c r="C5" s="322" t="s">
        <v>319</v>
      </c>
      <c r="D5" s="322">
        <v>4</v>
      </c>
      <c r="E5" s="326" t="s">
        <v>1214</v>
      </c>
      <c r="F5" s="322">
        <v>3</v>
      </c>
      <c r="G5" s="322" t="s">
        <v>1386</v>
      </c>
      <c r="H5" s="421">
        <v>62000000</v>
      </c>
      <c r="I5" s="421"/>
      <c r="J5" s="421">
        <v>4813054.1864999998</v>
      </c>
      <c r="K5" s="322" t="s">
        <v>1387</v>
      </c>
      <c r="L5" s="322" t="s">
        <v>1388</v>
      </c>
      <c r="M5" s="322" t="s">
        <v>1389</v>
      </c>
      <c r="N5" s="322" t="s">
        <v>1390</v>
      </c>
      <c r="O5" s="381">
        <v>0.05</v>
      </c>
      <c r="P5" s="381">
        <v>0</v>
      </c>
      <c r="Q5" s="322" t="s">
        <v>1391</v>
      </c>
      <c r="R5" s="322">
        <v>46113</v>
      </c>
      <c r="S5" s="322" t="s">
        <v>474</v>
      </c>
      <c r="T5" s="322" t="s">
        <v>474</v>
      </c>
      <c r="U5" s="322" t="s">
        <v>474</v>
      </c>
      <c r="V5" s="322" t="s">
        <v>474</v>
      </c>
      <c r="W5" s="322" t="s">
        <v>436</v>
      </c>
    </row>
    <row r="6" spans="1:23" s="385" customFormat="1">
      <c r="A6" s="326" t="s">
        <v>529</v>
      </c>
      <c r="B6" s="326" t="s">
        <v>282</v>
      </c>
      <c r="C6" s="322" t="s">
        <v>319</v>
      </c>
      <c r="D6" s="874">
        <v>5</v>
      </c>
      <c r="E6" s="877" t="s">
        <v>1216</v>
      </c>
      <c r="F6" s="874" t="s">
        <v>1215</v>
      </c>
      <c r="G6" s="874" t="s">
        <v>1392</v>
      </c>
      <c r="H6" s="878">
        <v>2250000</v>
      </c>
      <c r="I6" s="421"/>
      <c r="J6" s="421">
        <v>961960.33545000001</v>
      </c>
      <c r="K6" s="874" t="s">
        <v>1393</v>
      </c>
      <c r="L6" s="322" t="s">
        <v>1394</v>
      </c>
      <c r="M6" s="322" t="s">
        <v>1395</v>
      </c>
      <c r="N6" s="874"/>
      <c r="O6" s="882">
        <v>0.05</v>
      </c>
      <c r="P6" s="882">
        <v>0</v>
      </c>
      <c r="Q6" s="322" t="s">
        <v>1396</v>
      </c>
      <c r="R6" s="874" t="s">
        <v>474</v>
      </c>
      <c r="S6" s="874" t="s">
        <v>474</v>
      </c>
      <c r="T6" s="874" t="s">
        <v>474</v>
      </c>
      <c r="U6" s="874" t="s">
        <v>474</v>
      </c>
      <c r="V6" s="874" t="s">
        <v>474</v>
      </c>
      <c r="W6" s="874"/>
    </row>
    <row r="7" spans="1:23" s="385" customFormat="1">
      <c r="A7" s="326" t="s">
        <v>529</v>
      </c>
      <c r="B7" s="326" t="s">
        <v>282</v>
      </c>
      <c r="C7" s="322" t="s">
        <v>319</v>
      </c>
      <c r="D7" s="874"/>
      <c r="E7" s="877"/>
      <c r="F7" s="874"/>
      <c r="G7" s="874"/>
      <c r="H7" s="879"/>
      <c r="I7" s="421"/>
      <c r="J7" s="421">
        <v>0</v>
      </c>
      <c r="K7" s="874"/>
      <c r="L7" s="322" t="s">
        <v>1397</v>
      </c>
      <c r="M7" s="874" t="s">
        <v>1398</v>
      </c>
      <c r="N7" s="874"/>
      <c r="O7" s="874"/>
      <c r="P7" s="874"/>
      <c r="Q7" s="874" t="s">
        <v>1396</v>
      </c>
      <c r="R7" s="874"/>
      <c r="S7" s="874"/>
      <c r="T7" s="874"/>
      <c r="U7" s="874"/>
      <c r="V7" s="874"/>
      <c r="W7" s="874"/>
    </row>
    <row r="8" spans="1:23" s="385" customFormat="1">
      <c r="A8" s="326" t="s">
        <v>529</v>
      </c>
      <c r="B8" s="326" t="s">
        <v>282</v>
      </c>
      <c r="C8" s="322" t="s">
        <v>319</v>
      </c>
      <c r="D8" s="874"/>
      <c r="E8" s="877"/>
      <c r="F8" s="874"/>
      <c r="G8" s="874"/>
      <c r="H8" s="880"/>
      <c r="I8" s="421"/>
      <c r="J8" s="421">
        <v>0</v>
      </c>
      <c r="K8" s="874"/>
      <c r="L8" s="322" t="s">
        <v>1399</v>
      </c>
      <c r="M8" s="874"/>
      <c r="N8" s="874"/>
      <c r="O8" s="874"/>
      <c r="P8" s="874"/>
      <c r="Q8" s="874"/>
      <c r="R8" s="874"/>
      <c r="S8" s="874"/>
      <c r="T8" s="874"/>
      <c r="U8" s="874"/>
      <c r="V8" s="874"/>
      <c r="W8" s="874"/>
    </row>
    <row r="9" spans="1:23">
      <c r="A9" s="326" t="s">
        <v>529</v>
      </c>
      <c r="B9" s="326" t="s">
        <v>282</v>
      </c>
      <c r="C9" s="322" t="s">
        <v>319</v>
      </c>
      <c r="D9" s="874">
        <v>6</v>
      </c>
      <c r="E9" s="883" t="s">
        <v>1217</v>
      </c>
      <c r="F9" s="874" t="s">
        <v>1215</v>
      </c>
      <c r="G9" s="874" t="s">
        <v>529</v>
      </c>
      <c r="H9" s="878">
        <v>5650000</v>
      </c>
      <c r="I9" s="421"/>
      <c r="J9" s="421">
        <v>3046552.4775799997</v>
      </c>
      <c r="K9" s="874" t="s">
        <v>1393</v>
      </c>
      <c r="L9" s="322" t="s">
        <v>1400</v>
      </c>
      <c r="M9" s="322" t="s">
        <v>1401</v>
      </c>
      <c r="N9" s="881"/>
      <c r="O9" s="876">
        <v>0.4</v>
      </c>
      <c r="P9" s="882">
        <v>0.54</v>
      </c>
      <c r="Q9" s="322" t="s">
        <v>1402</v>
      </c>
      <c r="R9" s="874" t="s">
        <v>474</v>
      </c>
      <c r="S9" s="874" t="s">
        <v>474</v>
      </c>
      <c r="T9" s="874" t="s">
        <v>474</v>
      </c>
      <c r="U9" s="874" t="s">
        <v>474</v>
      </c>
      <c r="V9" s="874" t="s">
        <v>474</v>
      </c>
      <c r="W9" s="874" t="s">
        <v>474</v>
      </c>
    </row>
    <row r="10" spans="1:23">
      <c r="A10" s="326" t="s">
        <v>529</v>
      </c>
      <c r="B10" s="326" t="s">
        <v>282</v>
      </c>
      <c r="C10" s="322" t="s">
        <v>319</v>
      </c>
      <c r="D10" s="874"/>
      <c r="E10" s="883"/>
      <c r="F10" s="874"/>
      <c r="G10" s="874"/>
      <c r="H10" s="879"/>
      <c r="I10" s="421"/>
      <c r="J10" s="421">
        <v>0</v>
      </c>
      <c r="K10" s="874"/>
      <c r="L10" s="386" t="s">
        <v>1403</v>
      </c>
      <c r="M10" s="322" t="s">
        <v>1404</v>
      </c>
      <c r="N10" s="881"/>
      <c r="O10" s="876"/>
      <c r="P10" s="882"/>
      <c r="Q10" s="386" t="s">
        <v>1405</v>
      </c>
      <c r="R10" s="874"/>
      <c r="S10" s="874"/>
      <c r="T10" s="874"/>
      <c r="U10" s="874"/>
      <c r="V10" s="874"/>
      <c r="W10" s="874"/>
    </row>
    <row r="11" spans="1:23">
      <c r="A11" s="326" t="s">
        <v>529</v>
      </c>
      <c r="B11" s="326" t="s">
        <v>282</v>
      </c>
      <c r="C11" s="322" t="s">
        <v>319</v>
      </c>
      <c r="D11" s="874"/>
      <c r="E11" s="883"/>
      <c r="F11" s="874"/>
      <c r="G11" s="874"/>
      <c r="H11" s="880"/>
      <c r="I11" s="421"/>
      <c r="J11" s="421">
        <v>0</v>
      </c>
      <c r="K11" s="874"/>
      <c r="L11" s="422" t="s">
        <v>1406</v>
      </c>
      <c r="M11" s="322" t="s">
        <v>1407</v>
      </c>
      <c r="N11" s="881"/>
      <c r="O11" s="876"/>
      <c r="P11" s="882"/>
      <c r="Q11" s="386" t="s">
        <v>1408</v>
      </c>
      <c r="R11" s="874"/>
      <c r="S11" s="874"/>
      <c r="T11" s="874"/>
      <c r="U11" s="874"/>
      <c r="V11" s="874"/>
      <c r="W11" s="874"/>
    </row>
    <row r="12" spans="1:23">
      <c r="A12" s="326" t="s">
        <v>529</v>
      </c>
      <c r="B12" s="326" t="s">
        <v>282</v>
      </c>
      <c r="C12" s="322" t="s">
        <v>319</v>
      </c>
      <c r="D12" s="874">
        <v>7</v>
      </c>
      <c r="E12" s="877" t="s">
        <v>1218</v>
      </c>
      <c r="F12" s="874" t="s">
        <v>1215</v>
      </c>
      <c r="G12" s="874" t="s">
        <v>1409</v>
      </c>
      <c r="H12" s="878">
        <v>5056000</v>
      </c>
      <c r="I12" s="421"/>
      <c r="J12" s="421">
        <v>4438680.7176900003</v>
      </c>
      <c r="K12" s="874" t="s">
        <v>1410</v>
      </c>
      <c r="L12" s="326" t="s">
        <v>1411</v>
      </c>
      <c r="M12" s="402" t="s">
        <v>1412</v>
      </c>
      <c r="N12" s="874"/>
      <c r="O12" s="876">
        <v>1</v>
      </c>
      <c r="P12" s="876">
        <v>0.88</v>
      </c>
      <c r="Q12" s="386" t="s">
        <v>1402</v>
      </c>
      <c r="R12" s="874" t="s">
        <v>474</v>
      </c>
      <c r="S12" s="874" t="s">
        <v>474</v>
      </c>
      <c r="T12" s="874" t="s">
        <v>474</v>
      </c>
      <c r="U12" s="874" t="s">
        <v>474</v>
      </c>
      <c r="V12" s="874" t="s">
        <v>474</v>
      </c>
      <c r="W12" s="874" t="s">
        <v>474</v>
      </c>
    </row>
    <row r="13" spans="1:23">
      <c r="A13" s="326" t="s">
        <v>529</v>
      </c>
      <c r="B13" s="326" t="s">
        <v>282</v>
      </c>
      <c r="C13" s="322" t="s">
        <v>319</v>
      </c>
      <c r="D13" s="874"/>
      <c r="E13" s="877"/>
      <c r="F13" s="874"/>
      <c r="G13" s="874"/>
      <c r="H13" s="879"/>
      <c r="I13" s="421"/>
      <c r="J13" s="421">
        <v>0</v>
      </c>
      <c r="K13" s="874"/>
      <c r="L13" s="326" t="s">
        <v>1413</v>
      </c>
      <c r="M13" s="402" t="s">
        <v>1414</v>
      </c>
      <c r="N13" s="874"/>
      <c r="O13" s="876"/>
      <c r="P13" s="876"/>
      <c r="Q13" s="386" t="s">
        <v>1415</v>
      </c>
      <c r="R13" s="874"/>
      <c r="S13" s="874"/>
      <c r="T13" s="874"/>
      <c r="U13" s="874"/>
      <c r="V13" s="874"/>
      <c r="W13" s="874"/>
    </row>
    <row r="14" spans="1:23">
      <c r="A14" s="326" t="s">
        <v>529</v>
      </c>
      <c r="B14" s="326" t="s">
        <v>282</v>
      </c>
      <c r="C14" s="322" t="s">
        <v>319</v>
      </c>
      <c r="D14" s="874"/>
      <c r="E14" s="877"/>
      <c r="F14" s="874"/>
      <c r="G14" s="874"/>
      <c r="H14" s="880"/>
      <c r="I14" s="421"/>
      <c r="J14" s="421">
        <v>0</v>
      </c>
      <c r="K14" s="874"/>
      <c r="L14" s="326" t="s">
        <v>1416</v>
      </c>
      <c r="M14" s="402" t="s">
        <v>1417</v>
      </c>
      <c r="N14" s="874"/>
      <c r="O14" s="876"/>
      <c r="P14" s="876"/>
      <c r="Q14" s="386" t="s">
        <v>1418</v>
      </c>
      <c r="R14" s="874"/>
      <c r="S14" s="874"/>
      <c r="T14" s="874"/>
      <c r="U14" s="874"/>
      <c r="V14" s="874"/>
      <c r="W14" s="874"/>
    </row>
    <row r="15" spans="1:23">
      <c r="A15" s="326" t="s">
        <v>529</v>
      </c>
      <c r="B15" s="326" t="s">
        <v>283</v>
      </c>
      <c r="C15" s="322" t="s">
        <v>480</v>
      </c>
      <c r="D15" s="322">
        <v>1</v>
      </c>
      <c r="E15" s="326" t="s">
        <v>1221</v>
      </c>
      <c r="F15" s="322" t="s">
        <v>1220</v>
      </c>
      <c r="G15" s="322" t="s">
        <v>1419</v>
      </c>
      <c r="H15" s="423">
        <v>7638</v>
      </c>
      <c r="I15" s="423"/>
      <c r="J15" s="421">
        <v>4146876.1746199997</v>
      </c>
      <c r="K15" s="322" t="s">
        <v>1393</v>
      </c>
      <c r="L15" s="386"/>
      <c r="M15" s="322" t="s">
        <v>1420</v>
      </c>
      <c r="N15" s="322" t="s">
        <v>1421</v>
      </c>
      <c r="O15" s="384">
        <v>0.52</v>
      </c>
      <c r="P15" s="322" t="s">
        <v>1219</v>
      </c>
      <c r="Q15" s="322" t="s">
        <v>1422</v>
      </c>
      <c r="R15" s="322" t="s">
        <v>1423</v>
      </c>
      <c r="S15" s="322">
        <v>25</v>
      </c>
      <c r="T15" s="322" t="s">
        <v>474</v>
      </c>
      <c r="U15" s="322" t="s">
        <v>1424</v>
      </c>
      <c r="V15" s="322" t="s">
        <v>1425</v>
      </c>
      <c r="W15" s="322" t="s">
        <v>1222</v>
      </c>
    </row>
    <row r="16" spans="1:23">
      <c r="A16" s="326" t="s">
        <v>529</v>
      </c>
      <c r="B16" s="326" t="s">
        <v>283</v>
      </c>
      <c r="C16" s="322" t="s">
        <v>480</v>
      </c>
      <c r="D16" s="322">
        <v>2</v>
      </c>
      <c r="E16" s="326" t="s">
        <v>1223</v>
      </c>
      <c r="F16" s="322" t="s">
        <v>1220</v>
      </c>
      <c r="G16" s="322" t="s">
        <v>1426</v>
      </c>
      <c r="H16" s="423">
        <v>1760</v>
      </c>
      <c r="I16" s="423"/>
      <c r="J16" s="231" t="s">
        <v>474</v>
      </c>
      <c r="K16" s="322" t="s">
        <v>1393</v>
      </c>
      <c r="L16" s="386"/>
      <c r="M16" s="322" t="s">
        <v>1427</v>
      </c>
      <c r="N16" s="322"/>
      <c r="O16" s="322" t="s">
        <v>474</v>
      </c>
      <c r="P16" s="322" t="s">
        <v>474</v>
      </c>
      <c r="Q16" s="322" t="s">
        <v>1428</v>
      </c>
      <c r="R16" s="322" t="s">
        <v>1429</v>
      </c>
      <c r="S16" s="322">
        <v>40</v>
      </c>
      <c r="T16" s="322" t="s">
        <v>474</v>
      </c>
      <c r="U16" s="322"/>
      <c r="V16" s="322"/>
      <c r="W16" s="322" t="s">
        <v>1224</v>
      </c>
    </row>
    <row r="17" spans="1:23">
      <c r="A17" s="326" t="s">
        <v>529</v>
      </c>
      <c r="B17" s="326" t="s">
        <v>294</v>
      </c>
      <c r="C17" s="386" t="s">
        <v>319</v>
      </c>
      <c r="D17" s="322">
        <v>1</v>
      </c>
      <c r="E17" s="388" t="s">
        <v>1226</v>
      </c>
      <c r="F17" s="387" t="s">
        <v>1225</v>
      </c>
      <c r="G17" s="322" t="s">
        <v>1430</v>
      </c>
      <c r="H17" s="424">
        <v>1545300</v>
      </c>
      <c r="I17" s="424"/>
      <c r="J17" s="424">
        <v>371983</v>
      </c>
      <c r="K17" s="387" t="s">
        <v>1431</v>
      </c>
      <c r="L17" s="408"/>
      <c r="M17" s="322"/>
      <c r="N17" s="387" t="s">
        <v>1432</v>
      </c>
      <c r="O17" s="389">
        <v>0.3</v>
      </c>
      <c r="P17" s="381">
        <v>0.24071895424836601</v>
      </c>
      <c r="Q17" s="322"/>
      <c r="R17" s="322">
        <v>2026</v>
      </c>
      <c r="S17" s="392" t="s">
        <v>474</v>
      </c>
      <c r="T17" s="392" t="s">
        <v>474</v>
      </c>
      <c r="U17" s="392" t="s">
        <v>474</v>
      </c>
      <c r="V17" s="392" t="s">
        <v>474</v>
      </c>
      <c r="W17" s="387" t="s">
        <v>720</v>
      </c>
    </row>
    <row r="18" spans="1:23">
      <c r="A18" s="326" t="s">
        <v>529</v>
      </c>
      <c r="B18" s="326" t="s">
        <v>294</v>
      </c>
      <c r="C18" s="386" t="s">
        <v>319</v>
      </c>
      <c r="D18" s="322">
        <v>2</v>
      </c>
      <c r="E18" s="390" t="s">
        <v>1227</v>
      </c>
      <c r="F18" s="387" t="s">
        <v>1225</v>
      </c>
      <c r="G18" s="322" t="s">
        <v>1430</v>
      </c>
      <c r="H18" s="424">
        <v>2379640</v>
      </c>
      <c r="I18" s="424"/>
      <c r="J18" s="424">
        <v>1450008.09</v>
      </c>
      <c r="K18" s="387" t="s">
        <v>1431</v>
      </c>
      <c r="L18" s="408"/>
      <c r="M18" s="387" t="s">
        <v>1433</v>
      </c>
      <c r="N18" s="387"/>
      <c r="O18" s="389">
        <v>0.85</v>
      </c>
      <c r="P18" s="381">
        <v>0.60933926560320051</v>
      </c>
      <c r="Q18" s="322" t="s">
        <v>1434</v>
      </c>
      <c r="R18" s="425">
        <v>45901</v>
      </c>
      <c r="S18" s="322">
        <v>20</v>
      </c>
      <c r="T18" s="322">
        <v>50</v>
      </c>
      <c r="U18" s="392" t="s">
        <v>474</v>
      </c>
      <c r="V18" s="392" t="s">
        <v>474</v>
      </c>
      <c r="W18" s="387" t="s">
        <v>436</v>
      </c>
    </row>
    <row r="19" spans="1:23">
      <c r="A19" s="326" t="s">
        <v>529</v>
      </c>
      <c r="B19" s="326" t="s">
        <v>294</v>
      </c>
      <c r="C19" s="386" t="s">
        <v>319</v>
      </c>
      <c r="D19" s="322">
        <v>3</v>
      </c>
      <c r="E19" s="390" t="s">
        <v>1228</v>
      </c>
      <c r="F19" s="387" t="s">
        <v>1225</v>
      </c>
      <c r="G19" s="322" t="s">
        <v>1430</v>
      </c>
      <c r="H19" s="424">
        <v>370000</v>
      </c>
      <c r="I19" s="424"/>
      <c r="J19" s="424">
        <v>258952.37</v>
      </c>
      <c r="K19" s="387" t="s">
        <v>1431</v>
      </c>
      <c r="L19" s="408"/>
      <c r="M19" s="387" t="s">
        <v>1435</v>
      </c>
      <c r="N19" s="387"/>
      <c r="O19" s="389">
        <v>0.95</v>
      </c>
      <c r="P19" s="381">
        <v>0.6998712702702703</v>
      </c>
      <c r="Q19" s="322" t="s">
        <v>1381</v>
      </c>
      <c r="R19" s="425">
        <v>45901</v>
      </c>
      <c r="S19" s="322">
        <v>30</v>
      </c>
      <c r="T19" s="322">
        <v>40</v>
      </c>
      <c r="U19" s="392" t="s">
        <v>474</v>
      </c>
      <c r="V19" s="392" t="s">
        <v>474</v>
      </c>
      <c r="W19" s="387" t="s">
        <v>436</v>
      </c>
    </row>
    <row r="20" spans="1:23">
      <c r="A20" s="326" t="s">
        <v>529</v>
      </c>
      <c r="B20" s="326" t="s">
        <v>294</v>
      </c>
      <c r="C20" s="386" t="s">
        <v>319</v>
      </c>
      <c r="D20" s="322">
        <v>4</v>
      </c>
      <c r="E20" s="390" t="s">
        <v>1229</v>
      </c>
      <c r="F20" s="387" t="s">
        <v>1225</v>
      </c>
      <c r="G20" s="322" t="s">
        <v>1430</v>
      </c>
      <c r="H20" s="424">
        <v>1600800</v>
      </c>
      <c r="I20" s="424"/>
      <c r="J20" s="424">
        <v>172605.2</v>
      </c>
      <c r="K20" s="387" t="s">
        <v>1431</v>
      </c>
      <c r="L20" s="408"/>
      <c r="M20" s="322"/>
      <c r="N20" s="387"/>
      <c r="O20" s="391">
        <v>0.15</v>
      </c>
      <c r="P20" s="381">
        <v>0.10782433783108447</v>
      </c>
      <c r="Q20" s="322"/>
      <c r="R20" s="322">
        <v>2026</v>
      </c>
      <c r="S20" s="392" t="s">
        <v>474</v>
      </c>
      <c r="T20" s="392" t="s">
        <v>474</v>
      </c>
      <c r="U20" s="392" t="s">
        <v>474</v>
      </c>
      <c r="V20" s="392" t="s">
        <v>474</v>
      </c>
      <c r="W20" s="387" t="s">
        <v>720</v>
      </c>
    </row>
    <row r="21" spans="1:23">
      <c r="A21" s="326" t="s">
        <v>529</v>
      </c>
      <c r="B21" s="326" t="s">
        <v>294</v>
      </c>
      <c r="C21" s="386" t="s">
        <v>319</v>
      </c>
      <c r="D21" s="322">
        <v>5</v>
      </c>
      <c r="E21" s="390" t="s">
        <v>1230</v>
      </c>
      <c r="F21" s="387" t="s">
        <v>1225</v>
      </c>
      <c r="G21" s="322" t="s">
        <v>1430</v>
      </c>
      <c r="H21" s="424">
        <v>900000</v>
      </c>
      <c r="I21" s="424"/>
      <c r="J21" s="424">
        <v>104622.65</v>
      </c>
      <c r="K21" s="387" t="s">
        <v>1431</v>
      </c>
      <c r="L21" s="408"/>
      <c r="M21" s="387" t="s">
        <v>1436</v>
      </c>
      <c r="N21" s="387"/>
      <c r="O21" s="391">
        <v>0.15</v>
      </c>
      <c r="P21" s="381">
        <v>0.11624738888888889</v>
      </c>
      <c r="Q21" s="322" t="s">
        <v>1437</v>
      </c>
      <c r="R21" s="425">
        <v>45901</v>
      </c>
      <c r="S21" s="322">
        <v>28</v>
      </c>
      <c r="T21" s="322">
        <v>40</v>
      </c>
      <c r="U21" s="392" t="s">
        <v>474</v>
      </c>
      <c r="V21" s="392" t="s">
        <v>474</v>
      </c>
      <c r="W21" s="387" t="s">
        <v>436</v>
      </c>
    </row>
    <row r="22" spans="1:23">
      <c r="A22" s="326" t="s">
        <v>529</v>
      </c>
      <c r="B22" s="326" t="s">
        <v>294</v>
      </c>
      <c r="C22" s="386" t="s">
        <v>319</v>
      </c>
      <c r="D22" s="322">
        <v>6</v>
      </c>
      <c r="E22" s="390" t="s">
        <v>1231</v>
      </c>
      <c r="F22" s="387" t="s">
        <v>1225</v>
      </c>
      <c r="G22" s="322" t="s">
        <v>1430</v>
      </c>
      <c r="H22" s="424">
        <v>1800000</v>
      </c>
      <c r="I22" s="424"/>
      <c r="J22" s="424">
        <v>0</v>
      </c>
      <c r="K22" s="387" t="s">
        <v>1431</v>
      </c>
      <c r="L22" s="408"/>
      <c r="M22" s="322"/>
      <c r="N22" s="387"/>
      <c r="O22" s="322">
        <v>0</v>
      </c>
      <c r="P22" s="381">
        <v>0</v>
      </c>
      <c r="Q22" s="392" t="s">
        <v>474</v>
      </c>
      <c r="R22" s="392" t="s">
        <v>474</v>
      </c>
      <c r="S22" s="392" t="s">
        <v>474</v>
      </c>
      <c r="T22" s="392" t="s">
        <v>474</v>
      </c>
      <c r="U22" s="392" t="s">
        <v>1438</v>
      </c>
      <c r="V22" s="392" t="s">
        <v>1439</v>
      </c>
      <c r="W22" s="387" t="s">
        <v>720</v>
      </c>
    </row>
    <row r="23" spans="1:23">
      <c r="A23" s="326" t="s">
        <v>529</v>
      </c>
      <c r="B23" s="326" t="s">
        <v>294</v>
      </c>
      <c r="C23" s="386" t="s">
        <v>319</v>
      </c>
      <c r="D23" s="322">
        <v>7</v>
      </c>
      <c r="E23" s="390" t="s">
        <v>1233</v>
      </c>
      <c r="F23" s="392" t="s">
        <v>1232</v>
      </c>
      <c r="G23" s="392" t="s">
        <v>1440</v>
      </c>
      <c r="H23" s="426">
        <v>758914</v>
      </c>
      <c r="I23" s="426"/>
      <c r="J23" s="424">
        <v>228518</v>
      </c>
      <c r="K23" s="387" t="s">
        <v>1431</v>
      </c>
      <c r="L23" s="408"/>
      <c r="M23" s="387" t="s">
        <v>1441</v>
      </c>
      <c r="N23" s="387" t="s">
        <v>1442</v>
      </c>
      <c r="O23" s="392" t="s">
        <v>1234</v>
      </c>
      <c r="P23" s="381">
        <v>0.30111185193579248</v>
      </c>
      <c r="Q23" s="322" t="s">
        <v>1443</v>
      </c>
      <c r="R23" s="425">
        <v>45748</v>
      </c>
      <c r="S23" s="322">
        <v>50</v>
      </c>
      <c r="T23" s="322">
        <v>90</v>
      </c>
      <c r="U23" s="392" t="s">
        <v>1444</v>
      </c>
      <c r="V23" s="392" t="s">
        <v>1445</v>
      </c>
      <c r="W23" s="387" t="s">
        <v>436</v>
      </c>
    </row>
    <row r="24" spans="1:23">
      <c r="A24" s="326" t="s">
        <v>529</v>
      </c>
      <c r="B24" s="326" t="s">
        <v>294</v>
      </c>
      <c r="C24" s="386" t="s">
        <v>319</v>
      </c>
      <c r="D24" s="322">
        <v>8</v>
      </c>
      <c r="E24" s="390" t="s">
        <v>1236</v>
      </c>
      <c r="F24" s="392" t="s">
        <v>1235</v>
      </c>
      <c r="G24" s="322" t="s">
        <v>1430</v>
      </c>
      <c r="H24" s="426">
        <v>500000</v>
      </c>
      <c r="I24" s="426"/>
      <c r="J24" s="424">
        <v>435042</v>
      </c>
      <c r="K24" s="387" t="s">
        <v>1446</v>
      </c>
      <c r="L24" s="408"/>
      <c r="M24" s="387" t="s">
        <v>1447</v>
      </c>
      <c r="N24" s="427" t="s">
        <v>1448</v>
      </c>
      <c r="O24" s="391">
        <v>0.95</v>
      </c>
      <c r="P24" s="381">
        <v>0.87008399999999997</v>
      </c>
      <c r="Q24" s="322" t="s">
        <v>1437</v>
      </c>
      <c r="R24" s="322" t="s">
        <v>1449</v>
      </c>
      <c r="S24" s="322">
        <v>80</v>
      </c>
      <c r="T24" s="322">
        <v>150</v>
      </c>
      <c r="U24" s="392" t="s">
        <v>1444</v>
      </c>
      <c r="V24" s="392" t="s">
        <v>1450</v>
      </c>
      <c r="W24" s="387" t="s">
        <v>436</v>
      </c>
    </row>
    <row r="25" spans="1:23">
      <c r="A25" s="326" t="s">
        <v>529</v>
      </c>
      <c r="B25" s="326" t="s">
        <v>294</v>
      </c>
      <c r="C25" s="386" t="s">
        <v>480</v>
      </c>
      <c r="D25" s="322">
        <v>1</v>
      </c>
      <c r="E25" s="387" t="s">
        <v>1238</v>
      </c>
      <c r="F25" s="387" t="s">
        <v>1237</v>
      </c>
      <c r="G25" s="322" t="s">
        <v>1451</v>
      </c>
      <c r="H25" s="428">
        <v>548554</v>
      </c>
      <c r="I25" s="428"/>
      <c r="J25" s="231"/>
      <c r="K25" s="322" t="s">
        <v>1452</v>
      </c>
      <c r="L25" s="408"/>
      <c r="M25" s="429" t="s">
        <v>1453</v>
      </c>
      <c r="N25" s="427" t="s">
        <v>1454</v>
      </c>
      <c r="O25" s="395">
        <v>0.46189999999999998</v>
      </c>
      <c r="P25" s="393">
        <v>0.38700000000000001</v>
      </c>
      <c r="Q25" s="322" t="s">
        <v>1455</v>
      </c>
      <c r="R25" s="430">
        <v>46061</v>
      </c>
      <c r="S25" s="322">
        <v>1072</v>
      </c>
      <c r="T25" s="322">
        <v>274</v>
      </c>
      <c r="U25" s="322" t="s">
        <v>1456</v>
      </c>
      <c r="V25" s="322" t="s">
        <v>1457</v>
      </c>
      <c r="W25" s="322"/>
    </row>
    <row r="26" spans="1:23" s="399" customFormat="1" ht="103.5">
      <c r="A26" s="396" t="s">
        <v>529</v>
      </c>
      <c r="B26" s="396" t="s">
        <v>294</v>
      </c>
      <c r="C26" s="397" t="s">
        <v>480</v>
      </c>
      <c r="D26" s="394">
        <v>2</v>
      </c>
      <c r="E26" s="398" t="s">
        <v>1240</v>
      </c>
      <c r="F26" s="398" t="s">
        <v>1239</v>
      </c>
      <c r="G26" s="431" t="s">
        <v>1458</v>
      </c>
      <c r="H26" s="432" t="s">
        <v>1241</v>
      </c>
      <c r="I26" s="433"/>
      <c r="J26" s="434" t="s">
        <v>474</v>
      </c>
      <c r="K26" s="431" t="s">
        <v>1459</v>
      </c>
      <c r="L26" s="419"/>
      <c r="M26" s="431" t="s">
        <v>1460</v>
      </c>
      <c r="N26" s="431" t="s">
        <v>1461</v>
      </c>
      <c r="O26" s="400">
        <v>0.95</v>
      </c>
      <c r="P26" s="394">
        <v>0</v>
      </c>
      <c r="Q26" s="394" t="s">
        <v>1462</v>
      </c>
      <c r="R26" s="435">
        <v>45714</v>
      </c>
      <c r="S26" s="394">
        <v>400</v>
      </c>
      <c r="T26" s="394">
        <v>900</v>
      </c>
      <c r="U26" s="394" t="s">
        <v>474</v>
      </c>
      <c r="V26" s="394" t="s">
        <v>474</v>
      </c>
      <c r="W26" s="394"/>
    </row>
    <row r="27" spans="1:23">
      <c r="A27" s="326" t="s">
        <v>529</v>
      </c>
      <c r="B27" s="326" t="s">
        <v>294</v>
      </c>
      <c r="C27" s="386" t="s">
        <v>480</v>
      </c>
      <c r="D27" s="322">
        <v>3</v>
      </c>
      <c r="E27" s="392" t="s">
        <v>1242</v>
      </c>
      <c r="F27" s="387" t="s">
        <v>1239</v>
      </c>
      <c r="G27" s="387" t="s">
        <v>1463</v>
      </c>
      <c r="H27" s="428">
        <v>15778292</v>
      </c>
      <c r="I27" s="428"/>
      <c r="J27" s="231" t="s">
        <v>474</v>
      </c>
      <c r="K27" s="322" t="s">
        <v>1464</v>
      </c>
      <c r="L27" s="408"/>
      <c r="M27" s="322" t="s">
        <v>1465</v>
      </c>
      <c r="N27" s="429" t="s">
        <v>1466</v>
      </c>
      <c r="O27" s="395">
        <v>1</v>
      </c>
      <c r="P27" s="384">
        <v>0.7</v>
      </c>
      <c r="Q27" s="322" t="s">
        <v>1467</v>
      </c>
      <c r="R27" s="429" t="s">
        <v>1468</v>
      </c>
      <c r="S27" s="322">
        <v>300</v>
      </c>
      <c r="T27" s="322">
        <v>450</v>
      </c>
      <c r="U27" s="322" t="s">
        <v>474</v>
      </c>
      <c r="V27" s="322" t="s">
        <v>474</v>
      </c>
      <c r="W27" s="322"/>
    </row>
    <row r="28" spans="1:23">
      <c r="A28" s="326" t="s">
        <v>529</v>
      </c>
      <c r="B28" s="326" t="s">
        <v>294</v>
      </c>
      <c r="C28" s="386" t="s">
        <v>480</v>
      </c>
      <c r="D28" s="874">
        <v>4</v>
      </c>
      <c r="E28" s="392" t="s">
        <v>1243</v>
      </c>
      <c r="F28" s="387" t="s">
        <v>1239</v>
      </c>
      <c r="G28" s="387" t="s">
        <v>1463</v>
      </c>
      <c r="H28" s="428">
        <v>12741089</v>
      </c>
      <c r="I28" s="428"/>
      <c r="J28" s="231" t="s">
        <v>474</v>
      </c>
      <c r="K28" s="322" t="s">
        <v>1464</v>
      </c>
      <c r="L28" s="408"/>
      <c r="M28" s="322" t="s">
        <v>1469</v>
      </c>
      <c r="N28" s="429"/>
      <c r="O28" s="395">
        <v>1</v>
      </c>
      <c r="P28" s="384">
        <v>0.75</v>
      </c>
      <c r="Q28" s="322" t="s">
        <v>1467</v>
      </c>
      <c r="R28" s="429" t="s">
        <v>1468</v>
      </c>
      <c r="S28" s="322">
        <v>220</v>
      </c>
      <c r="T28" s="322">
        <v>310</v>
      </c>
      <c r="U28" s="322" t="s">
        <v>474</v>
      </c>
      <c r="V28" s="322" t="s">
        <v>474</v>
      </c>
      <c r="W28" s="322"/>
    </row>
    <row r="29" spans="1:23">
      <c r="A29" s="326" t="s">
        <v>529</v>
      </c>
      <c r="B29" s="326" t="s">
        <v>294</v>
      </c>
      <c r="C29" s="386" t="s">
        <v>480</v>
      </c>
      <c r="D29" s="874"/>
      <c r="E29" s="392" t="s">
        <v>1244</v>
      </c>
      <c r="F29" s="387" t="s">
        <v>1239</v>
      </c>
      <c r="G29" s="322" t="s">
        <v>1470</v>
      </c>
      <c r="H29" s="428">
        <v>4381982</v>
      </c>
      <c r="I29" s="428"/>
      <c r="J29" s="231" t="s">
        <v>474</v>
      </c>
      <c r="K29" s="322" t="s">
        <v>1464</v>
      </c>
      <c r="L29" s="408"/>
      <c r="M29" s="322" t="s">
        <v>1471</v>
      </c>
      <c r="N29" s="429"/>
      <c r="O29" s="395">
        <v>0.43</v>
      </c>
      <c r="P29" s="384">
        <v>0.32400000000000001</v>
      </c>
      <c r="Q29" s="425">
        <v>45778</v>
      </c>
      <c r="R29" s="429"/>
      <c r="S29" s="322">
        <v>80</v>
      </c>
      <c r="T29" s="322">
        <v>120</v>
      </c>
      <c r="U29" s="322" t="s">
        <v>1472</v>
      </c>
      <c r="V29" s="322" t="s">
        <v>1473</v>
      </c>
      <c r="W29" s="322"/>
    </row>
    <row r="30" spans="1:23">
      <c r="A30" s="326" t="s">
        <v>529</v>
      </c>
      <c r="B30" s="326" t="s">
        <v>294</v>
      </c>
      <c r="C30" s="386" t="s">
        <v>480</v>
      </c>
      <c r="D30" s="322">
        <v>5</v>
      </c>
      <c r="E30" s="392" t="s">
        <v>1245</v>
      </c>
      <c r="F30" s="387" t="s">
        <v>1239</v>
      </c>
      <c r="G30" s="322" t="s">
        <v>1474</v>
      </c>
      <c r="H30" s="428">
        <v>1260982</v>
      </c>
      <c r="I30" s="428"/>
      <c r="J30" s="231" t="s">
        <v>474</v>
      </c>
      <c r="K30" s="322" t="s">
        <v>1464</v>
      </c>
      <c r="L30" s="408"/>
      <c r="M30" s="322" t="s">
        <v>1475</v>
      </c>
      <c r="N30" s="429"/>
      <c r="O30" s="395">
        <v>0.43</v>
      </c>
      <c r="P30" s="384">
        <v>0.22</v>
      </c>
      <c r="Q30" s="322" t="s">
        <v>1476</v>
      </c>
      <c r="R30" s="425">
        <v>45658</v>
      </c>
      <c r="S30" s="322">
        <v>75</v>
      </c>
      <c r="T30" s="322">
        <v>100</v>
      </c>
      <c r="U30" s="322"/>
      <c r="V30" s="322"/>
      <c r="W30" s="322"/>
    </row>
    <row r="31" spans="1:23">
      <c r="A31" s="326" t="s">
        <v>529</v>
      </c>
      <c r="B31" s="326" t="s">
        <v>294</v>
      </c>
      <c r="C31" s="386" t="s">
        <v>480</v>
      </c>
      <c r="D31" s="322">
        <v>6</v>
      </c>
      <c r="E31" s="392" t="s">
        <v>1246</v>
      </c>
      <c r="F31" s="387" t="s">
        <v>1239</v>
      </c>
      <c r="G31" s="322" t="s">
        <v>1477</v>
      </c>
      <c r="H31" s="428">
        <v>5959786</v>
      </c>
      <c r="I31" s="428"/>
      <c r="J31" s="231" t="s">
        <v>474</v>
      </c>
      <c r="K31" s="322" t="s">
        <v>1464</v>
      </c>
      <c r="L31" s="408"/>
      <c r="M31" s="322" t="s">
        <v>1478</v>
      </c>
      <c r="N31" s="429"/>
      <c r="O31" s="395">
        <v>0.3</v>
      </c>
      <c r="P31" s="384">
        <v>0.06</v>
      </c>
      <c r="Q31" s="322" t="s">
        <v>1467</v>
      </c>
      <c r="R31" s="429" t="s">
        <v>1479</v>
      </c>
      <c r="S31" s="322">
        <v>180</v>
      </c>
      <c r="T31" s="322">
        <v>250</v>
      </c>
      <c r="U31" s="392" t="s">
        <v>1480</v>
      </c>
      <c r="V31" s="429" t="s">
        <v>1481</v>
      </c>
      <c r="W31" s="322"/>
    </row>
    <row r="32" spans="1:23">
      <c r="A32" s="326" t="s">
        <v>529</v>
      </c>
      <c r="B32" s="326" t="s">
        <v>294</v>
      </c>
      <c r="C32" s="386" t="s">
        <v>480</v>
      </c>
      <c r="D32" s="322">
        <v>7</v>
      </c>
      <c r="E32" s="392" t="s">
        <v>1247</v>
      </c>
      <c r="F32" s="387" t="s">
        <v>1239</v>
      </c>
      <c r="G32" s="322" t="s">
        <v>1482</v>
      </c>
      <c r="H32" s="428">
        <v>1693578</v>
      </c>
      <c r="I32" s="428"/>
      <c r="J32" s="231" t="s">
        <v>474</v>
      </c>
      <c r="K32" s="322" t="s">
        <v>1464</v>
      </c>
      <c r="L32" s="408"/>
      <c r="M32" s="322" t="s">
        <v>1483</v>
      </c>
      <c r="N32" s="429"/>
      <c r="O32" s="381">
        <v>0.13</v>
      </c>
      <c r="P32" s="322">
        <v>0</v>
      </c>
      <c r="Q32" s="425" t="s">
        <v>1484</v>
      </c>
      <c r="R32" s="429" t="s">
        <v>1485</v>
      </c>
      <c r="S32" s="322">
        <v>68</v>
      </c>
      <c r="T32" s="322">
        <v>110</v>
      </c>
      <c r="U32" s="392"/>
      <c r="V32" s="322" t="s">
        <v>474</v>
      </c>
      <c r="W32" s="322"/>
    </row>
    <row r="33" spans="1:23">
      <c r="A33" s="326" t="s">
        <v>529</v>
      </c>
      <c r="B33" s="326" t="s">
        <v>294</v>
      </c>
      <c r="C33" s="386" t="s">
        <v>480</v>
      </c>
      <c r="D33" s="322">
        <v>8</v>
      </c>
      <c r="E33" s="392" t="s">
        <v>1248</v>
      </c>
      <c r="F33" s="387" t="s">
        <v>1239</v>
      </c>
      <c r="G33" s="387" t="s">
        <v>1486</v>
      </c>
      <c r="H33" s="436">
        <v>22077000</v>
      </c>
      <c r="I33" s="436"/>
      <c r="J33" s="231" t="s">
        <v>474</v>
      </c>
      <c r="K33" s="322" t="s">
        <v>1487</v>
      </c>
      <c r="L33" s="408"/>
      <c r="M33" s="322" t="s">
        <v>1488</v>
      </c>
      <c r="N33" s="322" t="s">
        <v>1489</v>
      </c>
      <c r="O33" s="381">
        <v>0.8</v>
      </c>
      <c r="P33" s="393">
        <v>0.73229999999999995</v>
      </c>
      <c r="Q33" s="429" t="s">
        <v>1490</v>
      </c>
      <c r="R33" s="429" t="s">
        <v>1491</v>
      </c>
      <c r="S33" s="429" t="s">
        <v>1492</v>
      </c>
      <c r="T33" s="429" t="s">
        <v>1492</v>
      </c>
      <c r="U33" s="429" t="s">
        <v>1493</v>
      </c>
      <c r="V33" s="429" t="s">
        <v>1494</v>
      </c>
      <c r="W33" s="322"/>
    </row>
    <row r="34" spans="1:23">
      <c r="A34" s="326" t="s">
        <v>529</v>
      </c>
      <c r="B34" s="326" t="s">
        <v>298</v>
      </c>
      <c r="C34" s="386" t="s">
        <v>319</v>
      </c>
      <c r="D34" s="408"/>
      <c r="E34" s="114" t="s">
        <v>1250</v>
      </c>
      <c r="F34" s="116" t="s">
        <v>1249</v>
      </c>
      <c r="G34" s="322"/>
      <c r="H34" s="241">
        <v>1000000</v>
      </c>
      <c r="I34" s="241">
        <v>255687</v>
      </c>
      <c r="J34" s="241">
        <v>204549</v>
      </c>
      <c r="K34" s="322"/>
      <c r="L34" s="322"/>
      <c r="M34" s="115"/>
      <c r="N34" s="408"/>
      <c r="O34" s="116">
        <v>80</v>
      </c>
      <c r="P34" s="408"/>
      <c r="Q34" s="408"/>
      <c r="R34" s="408"/>
      <c r="S34" s="408"/>
      <c r="T34" s="408"/>
      <c r="U34" s="408"/>
      <c r="V34" s="116" t="s">
        <v>1495</v>
      </c>
      <c r="W34" s="116" t="s">
        <v>1251</v>
      </c>
    </row>
    <row r="35" spans="1:23">
      <c r="A35" s="326" t="s">
        <v>529</v>
      </c>
      <c r="B35" s="326" t="s">
        <v>298</v>
      </c>
      <c r="C35" s="386" t="s">
        <v>319</v>
      </c>
      <c r="D35" s="408"/>
      <c r="E35" s="114" t="s">
        <v>1250</v>
      </c>
      <c r="F35" s="116" t="s">
        <v>1249</v>
      </c>
      <c r="G35" s="322"/>
      <c r="H35" s="241">
        <v>1500000</v>
      </c>
      <c r="I35" s="241">
        <v>936228</v>
      </c>
      <c r="J35" s="241">
        <v>638679</v>
      </c>
      <c r="K35" s="322"/>
      <c r="L35" s="322"/>
      <c r="M35" s="115"/>
      <c r="N35" s="408"/>
      <c r="O35" s="116">
        <v>98</v>
      </c>
      <c r="P35" s="408"/>
      <c r="Q35" s="408"/>
      <c r="R35" s="408"/>
      <c r="S35" s="408"/>
      <c r="T35" s="408"/>
      <c r="U35" s="408"/>
      <c r="V35" s="116" t="s">
        <v>1495</v>
      </c>
      <c r="W35" s="116" t="s">
        <v>1251</v>
      </c>
    </row>
    <row r="36" spans="1:23">
      <c r="A36" s="326" t="s">
        <v>529</v>
      </c>
      <c r="B36" s="326" t="s">
        <v>298</v>
      </c>
      <c r="C36" s="386" t="s">
        <v>319</v>
      </c>
      <c r="D36" s="408"/>
      <c r="E36" s="114" t="s">
        <v>1252</v>
      </c>
      <c r="F36" s="116" t="s">
        <v>1249</v>
      </c>
      <c r="G36" s="322"/>
      <c r="H36" s="241">
        <v>162000</v>
      </c>
      <c r="I36" s="241">
        <v>161847</v>
      </c>
      <c r="J36" s="241">
        <v>41069</v>
      </c>
      <c r="K36" s="322"/>
      <c r="L36" s="322"/>
      <c r="M36" s="115"/>
      <c r="N36" s="408"/>
      <c r="O36" s="116">
        <v>80</v>
      </c>
      <c r="P36" s="408"/>
      <c r="Q36" s="408"/>
      <c r="R36" s="408"/>
      <c r="S36" s="408"/>
      <c r="T36" s="408"/>
      <c r="U36" s="408"/>
      <c r="V36" s="116" t="s">
        <v>474</v>
      </c>
      <c r="W36" s="116" t="s">
        <v>1251</v>
      </c>
    </row>
    <row r="37" spans="1:23">
      <c r="A37" s="326" t="s">
        <v>529</v>
      </c>
      <c r="B37" s="326" t="s">
        <v>298</v>
      </c>
      <c r="C37" s="386" t="s">
        <v>319</v>
      </c>
      <c r="D37" s="408"/>
      <c r="E37" s="114" t="s">
        <v>1253</v>
      </c>
      <c r="F37" s="116" t="s">
        <v>1249</v>
      </c>
      <c r="G37" s="322"/>
      <c r="H37" s="241">
        <v>486000</v>
      </c>
      <c r="I37" s="241">
        <v>459977</v>
      </c>
      <c r="J37" s="241">
        <v>205419</v>
      </c>
      <c r="K37" s="322"/>
      <c r="L37" s="322"/>
      <c r="M37" s="115"/>
      <c r="N37" s="408"/>
      <c r="O37" s="116">
        <v>80</v>
      </c>
      <c r="P37" s="408"/>
      <c r="Q37" s="408"/>
      <c r="R37" s="408"/>
      <c r="S37" s="408"/>
      <c r="T37" s="408"/>
      <c r="U37" s="408"/>
      <c r="V37" s="116" t="s">
        <v>474</v>
      </c>
      <c r="W37" s="116" t="s">
        <v>1251</v>
      </c>
    </row>
    <row r="38" spans="1:23">
      <c r="A38" s="326" t="s">
        <v>529</v>
      </c>
      <c r="B38" s="326" t="s">
        <v>298</v>
      </c>
      <c r="C38" s="386" t="s">
        <v>319</v>
      </c>
      <c r="D38" s="408"/>
      <c r="E38" s="114" t="s">
        <v>1254</v>
      </c>
      <c r="F38" s="116" t="s">
        <v>1249</v>
      </c>
      <c r="G38" s="322"/>
      <c r="H38" s="241">
        <v>1400000</v>
      </c>
      <c r="I38" s="241">
        <v>1210373</v>
      </c>
      <c r="J38" s="241">
        <v>513457</v>
      </c>
      <c r="K38" s="322"/>
      <c r="L38" s="322"/>
      <c r="M38" s="115"/>
      <c r="N38" s="408"/>
      <c r="O38" s="116">
        <v>67</v>
      </c>
      <c r="P38" s="408"/>
      <c r="Q38" s="408"/>
      <c r="R38" s="408"/>
      <c r="S38" s="408"/>
      <c r="T38" s="408"/>
      <c r="U38" s="408"/>
      <c r="V38" s="116" t="s">
        <v>1496</v>
      </c>
      <c r="W38" s="116" t="s">
        <v>1251</v>
      </c>
    </row>
    <row r="39" spans="1:23">
      <c r="A39" s="326" t="s">
        <v>529</v>
      </c>
      <c r="B39" s="326" t="s">
        <v>298</v>
      </c>
      <c r="C39" s="386" t="s">
        <v>319</v>
      </c>
      <c r="D39" s="408"/>
      <c r="E39" s="114" t="s">
        <v>1255</v>
      </c>
      <c r="F39" s="116" t="s">
        <v>1249</v>
      </c>
      <c r="G39" s="322"/>
      <c r="H39" s="421">
        <v>1500000</v>
      </c>
      <c r="I39" s="421">
        <v>1331871</v>
      </c>
      <c r="J39" s="421">
        <v>1157747</v>
      </c>
      <c r="K39" s="322"/>
      <c r="L39" s="322"/>
      <c r="M39" s="416"/>
      <c r="N39" s="408"/>
      <c r="O39" s="322">
        <v>98</v>
      </c>
      <c r="P39" s="408"/>
      <c r="Q39" s="408"/>
      <c r="R39" s="408"/>
      <c r="S39" s="408"/>
      <c r="T39" s="408"/>
      <c r="U39" s="408"/>
      <c r="V39" s="116" t="s">
        <v>1495</v>
      </c>
      <c r="W39" s="322" t="s">
        <v>1251</v>
      </c>
    </row>
    <row r="40" spans="1:23">
      <c r="A40" s="326" t="s">
        <v>529</v>
      </c>
      <c r="B40" s="326" t="s">
        <v>298</v>
      </c>
      <c r="C40" s="386" t="s">
        <v>319</v>
      </c>
      <c r="D40" s="408"/>
      <c r="E40" s="326" t="s">
        <v>1256</v>
      </c>
      <c r="F40" s="322" t="s">
        <v>1133</v>
      </c>
      <c r="G40" s="322"/>
      <c r="H40" s="421">
        <v>14610000</v>
      </c>
      <c r="I40" s="421">
        <v>13611907</v>
      </c>
      <c r="J40" s="421">
        <v>10529573</v>
      </c>
      <c r="K40" s="322"/>
      <c r="L40" s="322"/>
      <c r="M40" s="416"/>
      <c r="N40" s="408"/>
      <c r="O40" s="322">
        <v>71</v>
      </c>
      <c r="P40" s="408"/>
      <c r="Q40" s="408"/>
      <c r="R40" s="408"/>
      <c r="S40" s="408"/>
      <c r="T40" s="408"/>
      <c r="U40" s="408"/>
      <c r="V40" s="322" t="s">
        <v>474</v>
      </c>
      <c r="W40" s="322" t="s">
        <v>802</v>
      </c>
    </row>
    <row r="41" spans="1:23">
      <c r="A41" s="326" t="s">
        <v>529</v>
      </c>
      <c r="B41" s="326" t="s">
        <v>298</v>
      </c>
      <c r="C41" s="386" t="s">
        <v>319</v>
      </c>
      <c r="D41" s="408"/>
      <c r="E41" s="114" t="s">
        <v>1257</v>
      </c>
      <c r="F41" s="322" t="s">
        <v>1239</v>
      </c>
      <c r="G41" s="322"/>
      <c r="H41" s="421">
        <v>2500000</v>
      </c>
      <c r="I41" s="421">
        <v>2142157</v>
      </c>
      <c r="J41" s="421">
        <v>826597</v>
      </c>
      <c r="K41" s="322"/>
      <c r="L41" s="322"/>
      <c r="M41" s="416"/>
      <c r="N41" s="408"/>
      <c r="O41" s="322">
        <v>85</v>
      </c>
      <c r="P41" s="408"/>
      <c r="Q41" s="408"/>
      <c r="R41" s="408"/>
      <c r="S41" s="408"/>
      <c r="T41" s="408"/>
      <c r="U41" s="408"/>
      <c r="V41" s="322" t="s">
        <v>474</v>
      </c>
      <c r="W41" s="322" t="s">
        <v>1258</v>
      </c>
    </row>
    <row r="42" spans="1:23">
      <c r="A42" s="326" t="s">
        <v>529</v>
      </c>
      <c r="B42" s="326" t="s">
        <v>298</v>
      </c>
      <c r="C42" s="386" t="s">
        <v>319</v>
      </c>
      <c r="D42" s="408"/>
      <c r="E42" s="114" t="s">
        <v>1259</v>
      </c>
      <c r="F42" s="322" t="s">
        <v>1239</v>
      </c>
      <c r="G42" s="322"/>
      <c r="H42" s="421">
        <v>2490000</v>
      </c>
      <c r="I42" s="421">
        <v>1999404</v>
      </c>
      <c r="J42" s="421">
        <v>412576</v>
      </c>
      <c r="K42" s="322"/>
      <c r="L42" s="322"/>
      <c r="M42" s="416"/>
      <c r="N42" s="408"/>
      <c r="O42" s="322">
        <v>50</v>
      </c>
      <c r="P42" s="408"/>
      <c r="Q42" s="408"/>
      <c r="R42" s="408"/>
      <c r="S42" s="408"/>
      <c r="T42" s="408"/>
      <c r="U42" s="408"/>
      <c r="V42" s="322" t="s">
        <v>474</v>
      </c>
      <c r="W42" s="322" t="s">
        <v>1258</v>
      </c>
    </row>
    <row r="43" spans="1:23">
      <c r="A43" s="326" t="s">
        <v>529</v>
      </c>
      <c r="B43" s="326" t="s">
        <v>298</v>
      </c>
      <c r="C43" s="386" t="s">
        <v>319</v>
      </c>
      <c r="D43" s="408"/>
      <c r="E43" s="114" t="s">
        <v>1261</v>
      </c>
      <c r="F43" s="322" t="s">
        <v>1260</v>
      </c>
      <c r="G43" s="322"/>
      <c r="H43" s="421">
        <v>2000000</v>
      </c>
      <c r="I43" s="421">
        <v>1517700</v>
      </c>
      <c r="J43" s="421">
        <v>1428287</v>
      </c>
      <c r="K43" s="322"/>
      <c r="L43" s="322"/>
      <c r="M43" s="416"/>
      <c r="N43" s="408"/>
      <c r="O43" s="322">
        <v>90</v>
      </c>
      <c r="P43" s="408"/>
      <c r="Q43" s="408"/>
      <c r="R43" s="408"/>
      <c r="S43" s="408"/>
      <c r="T43" s="408"/>
      <c r="U43" s="408"/>
      <c r="V43" s="322" t="s">
        <v>474</v>
      </c>
      <c r="W43" s="322" t="s">
        <v>130</v>
      </c>
    </row>
    <row r="44" spans="1:23">
      <c r="A44" s="326" t="s">
        <v>529</v>
      </c>
      <c r="B44" s="326" t="s">
        <v>298</v>
      </c>
      <c r="C44" s="386" t="s">
        <v>319</v>
      </c>
      <c r="D44" s="408"/>
      <c r="E44" s="114" t="s">
        <v>1262</v>
      </c>
      <c r="F44" s="322" t="s">
        <v>444</v>
      </c>
      <c r="G44" s="322"/>
      <c r="H44" s="421">
        <v>1700000</v>
      </c>
      <c r="I44" s="421">
        <v>1201064</v>
      </c>
      <c r="J44" s="421">
        <v>574074</v>
      </c>
      <c r="K44" s="322"/>
      <c r="L44" s="322"/>
      <c r="M44" s="416"/>
      <c r="N44" s="408"/>
      <c r="O44" s="322">
        <v>65</v>
      </c>
      <c r="P44" s="408"/>
      <c r="Q44" s="408"/>
      <c r="R44" s="408"/>
      <c r="S44" s="408"/>
      <c r="T44" s="408"/>
      <c r="U44" s="408"/>
      <c r="V44" s="322" t="s">
        <v>1497</v>
      </c>
      <c r="W44" s="322" t="s">
        <v>1263</v>
      </c>
    </row>
    <row r="45" spans="1:23">
      <c r="A45" s="326" t="s">
        <v>529</v>
      </c>
      <c r="B45" s="326" t="s">
        <v>298</v>
      </c>
      <c r="C45" s="386" t="s">
        <v>319</v>
      </c>
      <c r="D45" s="408"/>
      <c r="E45" s="114" t="s">
        <v>1264</v>
      </c>
      <c r="F45" s="322" t="s">
        <v>444</v>
      </c>
      <c r="G45" s="322"/>
      <c r="H45" s="421">
        <v>700000</v>
      </c>
      <c r="I45" s="421">
        <v>611126</v>
      </c>
      <c r="J45" s="421">
        <v>126410</v>
      </c>
      <c r="K45" s="322"/>
      <c r="L45" s="322"/>
      <c r="M45" s="416"/>
      <c r="N45" s="408"/>
      <c r="O45" s="322">
        <v>45</v>
      </c>
      <c r="P45" s="408"/>
      <c r="Q45" s="408"/>
      <c r="R45" s="408"/>
      <c r="S45" s="408"/>
      <c r="T45" s="408"/>
      <c r="U45" s="408"/>
      <c r="V45" s="322" t="s">
        <v>1498</v>
      </c>
      <c r="W45" s="322" t="s">
        <v>1263</v>
      </c>
    </row>
    <row r="46" spans="1:23">
      <c r="A46" s="326" t="s">
        <v>529</v>
      </c>
      <c r="B46" s="326" t="s">
        <v>298</v>
      </c>
      <c r="C46" s="386" t="s">
        <v>319</v>
      </c>
      <c r="D46" s="408"/>
      <c r="E46" s="114" t="s">
        <v>1265</v>
      </c>
      <c r="F46" s="322" t="s">
        <v>444</v>
      </c>
      <c r="G46" s="322"/>
      <c r="H46" s="421">
        <v>2000000</v>
      </c>
      <c r="I46" s="421">
        <v>1637616</v>
      </c>
      <c r="J46" s="421">
        <v>507012</v>
      </c>
      <c r="K46" s="322"/>
      <c r="L46" s="322"/>
      <c r="M46" s="416"/>
      <c r="N46" s="408"/>
      <c r="O46" s="322">
        <v>45</v>
      </c>
      <c r="P46" s="408"/>
      <c r="Q46" s="408"/>
      <c r="R46" s="408"/>
      <c r="S46" s="408"/>
      <c r="T46" s="408"/>
      <c r="U46" s="408"/>
      <c r="V46" s="322" t="s">
        <v>1499</v>
      </c>
      <c r="W46" s="322" t="s">
        <v>1263</v>
      </c>
    </row>
    <row r="47" spans="1:23">
      <c r="A47" s="326" t="s">
        <v>529</v>
      </c>
      <c r="B47" s="326" t="s">
        <v>298</v>
      </c>
      <c r="C47" s="386" t="s">
        <v>319</v>
      </c>
      <c r="D47" s="408"/>
      <c r="E47" s="326" t="s">
        <v>1266</v>
      </c>
      <c r="F47" s="322" t="s">
        <v>397</v>
      </c>
      <c r="G47" s="322"/>
      <c r="H47" s="421">
        <v>900000</v>
      </c>
      <c r="I47" s="421">
        <v>333414</v>
      </c>
      <c r="J47" s="421">
        <v>44449</v>
      </c>
      <c r="K47" s="322"/>
      <c r="L47" s="322"/>
      <c r="M47" s="416"/>
      <c r="N47" s="408"/>
      <c r="O47" s="322">
        <v>15</v>
      </c>
      <c r="P47" s="408"/>
      <c r="Q47" s="408"/>
      <c r="R47" s="408"/>
      <c r="S47" s="408"/>
      <c r="T47" s="408"/>
      <c r="U47" s="408"/>
      <c r="V47" s="322" t="s">
        <v>1500</v>
      </c>
      <c r="W47" s="322" t="s">
        <v>119</v>
      </c>
    </row>
    <row r="48" spans="1:23">
      <c r="A48" s="326" t="s">
        <v>529</v>
      </c>
      <c r="B48" s="326" t="s">
        <v>298</v>
      </c>
      <c r="C48" s="386" t="s">
        <v>319</v>
      </c>
      <c r="D48" s="408"/>
      <c r="E48" s="326" t="s">
        <v>1267</v>
      </c>
      <c r="F48" s="322" t="s">
        <v>397</v>
      </c>
      <c r="G48" s="322"/>
      <c r="H48" s="421">
        <v>700000</v>
      </c>
      <c r="I48" s="421">
        <v>227304</v>
      </c>
      <c r="J48" s="421">
        <v>164018</v>
      </c>
      <c r="K48" s="322"/>
      <c r="L48" s="322"/>
      <c r="M48" s="416"/>
      <c r="N48" s="408"/>
      <c r="O48" s="322">
        <v>65</v>
      </c>
      <c r="P48" s="408"/>
      <c r="Q48" s="408"/>
      <c r="R48" s="408"/>
      <c r="S48" s="408"/>
      <c r="T48" s="408"/>
      <c r="U48" s="408"/>
      <c r="V48" s="322" t="s">
        <v>1501</v>
      </c>
      <c r="W48" s="322" t="s">
        <v>119</v>
      </c>
    </row>
    <row r="49" spans="1:23">
      <c r="A49" s="326" t="s">
        <v>529</v>
      </c>
      <c r="B49" s="326" t="s">
        <v>298</v>
      </c>
      <c r="C49" s="386" t="s">
        <v>319</v>
      </c>
      <c r="D49" s="408"/>
      <c r="E49" s="114" t="s">
        <v>1268</v>
      </c>
      <c r="F49" s="322" t="s">
        <v>412</v>
      </c>
      <c r="G49" s="322"/>
      <c r="H49" s="421">
        <v>3110000</v>
      </c>
      <c r="I49" s="421">
        <v>2986303</v>
      </c>
      <c r="J49" s="421">
        <v>2285748</v>
      </c>
      <c r="K49" s="322"/>
      <c r="L49" s="322"/>
      <c r="M49" s="416"/>
      <c r="N49" s="408"/>
      <c r="O49" s="322">
        <v>90</v>
      </c>
      <c r="P49" s="408"/>
      <c r="Q49" s="408"/>
      <c r="R49" s="408"/>
      <c r="S49" s="408"/>
      <c r="T49" s="408"/>
      <c r="U49" s="408"/>
      <c r="V49" s="322" t="s">
        <v>1502</v>
      </c>
      <c r="W49" s="322" t="s">
        <v>1269</v>
      </c>
    </row>
    <row r="50" spans="1:23">
      <c r="A50" s="326" t="s">
        <v>529</v>
      </c>
      <c r="B50" s="326" t="s">
        <v>298</v>
      </c>
      <c r="C50" s="386" t="s">
        <v>319</v>
      </c>
      <c r="D50" s="408"/>
      <c r="E50" s="114" t="s">
        <v>1270</v>
      </c>
      <c r="F50" s="322" t="s">
        <v>412</v>
      </c>
      <c r="G50" s="322"/>
      <c r="H50" s="421">
        <v>2292000</v>
      </c>
      <c r="I50" s="421">
        <v>1997405</v>
      </c>
      <c r="J50" s="421">
        <v>1906385</v>
      </c>
      <c r="K50" s="322"/>
      <c r="L50" s="322"/>
      <c r="M50" s="416"/>
      <c r="N50" s="408"/>
      <c r="O50" s="322">
        <v>85</v>
      </c>
      <c r="P50" s="408"/>
      <c r="Q50" s="408"/>
      <c r="R50" s="408"/>
      <c r="S50" s="408"/>
      <c r="T50" s="408"/>
      <c r="U50" s="408"/>
      <c r="V50" s="322" t="s">
        <v>474</v>
      </c>
      <c r="W50" s="322" t="s">
        <v>906</v>
      </c>
    </row>
    <row r="51" spans="1:23">
      <c r="A51" s="326" t="s">
        <v>529</v>
      </c>
      <c r="B51" s="326" t="s">
        <v>298</v>
      </c>
      <c r="C51" s="386" t="s">
        <v>319</v>
      </c>
      <c r="D51" s="408"/>
      <c r="E51" s="114" t="s">
        <v>1272</v>
      </c>
      <c r="F51" s="322" t="s">
        <v>1271</v>
      </c>
      <c r="G51" s="322"/>
      <c r="H51" s="421">
        <v>522000</v>
      </c>
      <c r="I51" s="421">
        <v>358383</v>
      </c>
      <c r="J51" s="421">
        <v>282841</v>
      </c>
      <c r="K51" s="322"/>
      <c r="L51" s="322"/>
      <c r="M51" s="416"/>
      <c r="N51" s="408"/>
      <c r="O51" s="322">
        <v>85</v>
      </c>
      <c r="P51" s="408"/>
      <c r="Q51" s="408"/>
      <c r="R51" s="408"/>
      <c r="S51" s="408"/>
      <c r="T51" s="408"/>
      <c r="U51" s="408"/>
      <c r="V51" s="322" t="s">
        <v>474</v>
      </c>
      <c r="W51" s="322" t="s">
        <v>1273</v>
      </c>
    </row>
    <row r="52" spans="1:23">
      <c r="A52" s="326" t="s">
        <v>529</v>
      </c>
      <c r="B52" s="326" t="s">
        <v>298</v>
      </c>
      <c r="C52" s="386" t="s">
        <v>319</v>
      </c>
      <c r="D52" s="408"/>
      <c r="E52" s="114" t="s">
        <v>1274</v>
      </c>
      <c r="F52" s="322" t="s">
        <v>1271</v>
      </c>
      <c r="G52" s="322"/>
      <c r="H52" s="421">
        <v>568000</v>
      </c>
      <c r="I52" s="421">
        <v>382994</v>
      </c>
      <c r="J52" s="421">
        <v>308530</v>
      </c>
      <c r="K52" s="322"/>
      <c r="L52" s="322"/>
      <c r="M52" s="416"/>
      <c r="N52" s="408"/>
      <c r="O52" s="322">
        <v>85</v>
      </c>
      <c r="P52" s="408"/>
      <c r="Q52" s="408"/>
      <c r="R52" s="408"/>
      <c r="S52" s="408"/>
      <c r="T52" s="408"/>
      <c r="U52" s="408"/>
      <c r="V52" s="322" t="s">
        <v>474</v>
      </c>
      <c r="W52" s="322" t="s">
        <v>1275</v>
      </c>
    </row>
    <row r="53" spans="1:23">
      <c r="A53" s="326" t="s">
        <v>529</v>
      </c>
      <c r="B53" s="326" t="s">
        <v>298</v>
      </c>
      <c r="C53" s="386" t="s">
        <v>319</v>
      </c>
      <c r="D53" s="408"/>
      <c r="E53" s="114" t="s">
        <v>1276</v>
      </c>
      <c r="F53" s="322" t="s">
        <v>912</v>
      </c>
      <c r="G53" s="322"/>
      <c r="H53" s="421">
        <v>3693200</v>
      </c>
      <c r="I53" s="421">
        <v>3435134</v>
      </c>
      <c r="J53" s="421">
        <v>1549144</v>
      </c>
      <c r="K53" s="322"/>
      <c r="L53" s="322"/>
      <c r="M53" s="416"/>
      <c r="N53" s="408"/>
      <c r="O53" s="322">
        <v>70</v>
      </c>
      <c r="P53" s="408"/>
      <c r="Q53" s="408"/>
      <c r="R53" s="408"/>
      <c r="S53" s="408"/>
      <c r="T53" s="408"/>
      <c r="U53" s="408"/>
      <c r="V53" s="322" t="s">
        <v>1503</v>
      </c>
      <c r="W53" s="322" t="s">
        <v>912</v>
      </c>
    </row>
    <row r="54" spans="1:23">
      <c r="A54" s="326" t="s">
        <v>529</v>
      </c>
      <c r="B54" s="326" t="s">
        <v>298</v>
      </c>
      <c r="C54" s="386" t="s">
        <v>319</v>
      </c>
      <c r="D54" s="408"/>
      <c r="E54" s="114" t="s">
        <v>1278</v>
      </c>
      <c r="F54" s="322" t="s">
        <v>1277</v>
      </c>
      <c r="G54" s="322"/>
      <c r="H54" s="421">
        <v>561000</v>
      </c>
      <c r="I54" s="421">
        <v>297670</v>
      </c>
      <c r="J54" s="421">
        <v>161083</v>
      </c>
      <c r="K54" s="322"/>
      <c r="L54" s="322"/>
      <c r="M54" s="416"/>
      <c r="N54" s="408"/>
      <c r="O54" s="322">
        <v>78</v>
      </c>
      <c r="P54" s="408"/>
      <c r="Q54" s="408"/>
      <c r="R54" s="408"/>
      <c r="S54" s="408"/>
      <c r="T54" s="408"/>
      <c r="U54" s="408"/>
      <c r="V54" s="322" t="s">
        <v>474</v>
      </c>
      <c r="W54" s="322" t="s">
        <v>1277</v>
      </c>
    </row>
    <row r="55" spans="1:23">
      <c r="A55" s="326" t="s">
        <v>529</v>
      </c>
      <c r="B55" s="326" t="s">
        <v>298</v>
      </c>
      <c r="C55" s="386" t="s">
        <v>480</v>
      </c>
      <c r="D55" s="408"/>
      <c r="E55" s="402" t="s">
        <v>1280</v>
      </c>
      <c r="F55" s="401" t="s">
        <v>1279</v>
      </c>
      <c r="G55" s="408"/>
      <c r="H55" s="418">
        <v>82230000</v>
      </c>
      <c r="I55" s="241" t="s">
        <v>474</v>
      </c>
      <c r="J55" s="241" t="s">
        <v>474</v>
      </c>
      <c r="K55" s="408"/>
      <c r="L55" s="115" t="s">
        <v>474</v>
      </c>
      <c r="M55" s="408"/>
      <c r="N55" s="408"/>
      <c r="O55" s="403">
        <v>0.92</v>
      </c>
      <c r="P55" s="408"/>
      <c r="Q55" s="386"/>
      <c r="R55" s="386"/>
      <c r="S55" s="408"/>
      <c r="T55" s="408"/>
      <c r="U55" s="408"/>
      <c r="V55" s="408"/>
      <c r="W55" s="116" t="s">
        <v>1281</v>
      </c>
    </row>
    <row r="56" spans="1:23">
      <c r="A56" s="326" t="s">
        <v>529</v>
      </c>
      <c r="B56" s="326" t="s">
        <v>298</v>
      </c>
      <c r="C56" s="386" t="s">
        <v>480</v>
      </c>
      <c r="D56" s="408"/>
      <c r="E56" s="402" t="s">
        <v>1282</v>
      </c>
      <c r="F56" s="401" t="s">
        <v>345</v>
      </c>
      <c r="G56" s="408"/>
      <c r="H56" s="418">
        <v>4000000</v>
      </c>
      <c r="I56" s="241">
        <v>2997084</v>
      </c>
      <c r="J56" s="241">
        <v>0</v>
      </c>
      <c r="K56" s="408"/>
      <c r="L56" s="115">
        <v>4000000</v>
      </c>
      <c r="M56" s="408"/>
      <c r="N56" s="408"/>
      <c r="O56" s="403">
        <v>0.17</v>
      </c>
      <c r="P56" s="408"/>
      <c r="Q56" s="386"/>
      <c r="R56" s="386"/>
      <c r="S56" s="408"/>
      <c r="T56" s="408"/>
      <c r="U56" s="408"/>
      <c r="V56" s="408"/>
      <c r="W56" s="116" t="s">
        <v>1283</v>
      </c>
    </row>
    <row r="57" spans="1:23" ht="15.75" customHeight="1">
      <c r="A57" s="326" t="s">
        <v>529</v>
      </c>
      <c r="B57" s="326" t="s">
        <v>268</v>
      </c>
      <c r="C57" s="322" t="s">
        <v>480</v>
      </c>
      <c r="D57" s="437">
        <v>1</v>
      </c>
      <c r="E57" s="406" t="s">
        <v>1284</v>
      </c>
      <c r="F57" s="405" t="s">
        <v>345</v>
      </c>
      <c r="G57" s="407" t="s">
        <v>1201</v>
      </c>
      <c r="H57" s="438">
        <v>1733000</v>
      </c>
      <c r="I57" s="439"/>
      <c r="J57" s="438">
        <v>0</v>
      </c>
      <c r="K57" s="405" t="s">
        <v>1504</v>
      </c>
      <c r="L57" s="386"/>
      <c r="M57" s="407" t="s">
        <v>1505</v>
      </c>
      <c r="N57" s="440" t="s">
        <v>1506</v>
      </c>
      <c r="O57" s="404">
        <v>0.7</v>
      </c>
      <c r="P57" s="404">
        <v>0.59</v>
      </c>
      <c r="Q57" s="407" t="s">
        <v>1507</v>
      </c>
      <c r="R57" s="407" t="s">
        <v>1508</v>
      </c>
      <c r="S57" s="116">
        <v>50</v>
      </c>
      <c r="T57" s="440" t="s">
        <v>1509</v>
      </c>
      <c r="U57" s="440" t="s">
        <v>1510</v>
      </c>
      <c r="V57" s="407" t="s">
        <v>1511</v>
      </c>
      <c r="W57" s="407" t="s">
        <v>97</v>
      </c>
    </row>
    <row r="58" spans="1:23" ht="15.75" customHeight="1">
      <c r="A58" s="326" t="s">
        <v>529</v>
      </c>
      <c r="B58" s="326" t="s">
        <v>268</v>
      </c>
      <c r="C58" s="322" t="s">
        <v>480</v>
      </c>
      <c r="D58" s="119">
        <v>2</v>
      </c>
      <c r="E58" s="326" t="s">
        <v>1286</v>
      </c>
      <c r="F58" s="322" t="s">
        <v>1285</v>
      </c>
      <c r="G58" s="322" t="s">
        <v>26</v>
      </c>
      <c r="H58" s="441">
        <v>1063998</v>
      </c>
      <c r="I58" s="439"/>
      <c r="J58" s="441">
        <v>762251</v>
      </c>
      <c r="K58" s="322" t="s">
        <v>1285</v>
      </c>
      <c r="L58" s="386"/>
      <c r="M58" s="322" t="s">
        <v>1512</v>
      </c>
      <c r="N58" s="322" t="s">
        <v>1513</v>
      </c>
      <c r="O58" s="384">
        <v>0.83</v>
      </c>
      <c r="P58" s="384">
        <v>0.71640266241101958</v>
      </c>
      <c r="Q58" s="322" t="s">
        <v>1375</v>
      </c>
      <c r="R58" s="425">
        <v>45992</v>
      </c>
      <c r="S58" s="322">
        <v>2000</v>
      </c>
      <c r="T58" s="322">
        <v>1000</v>
      </c>
      <c r="U58" s="442" t="s">
        <v>1514</v>
      </c>
      <c r="V58" s="322" t="s">
        <v>1515</v>
      </c>
      <c r="W58" s="322" t="s">
        <v>1287</v>
      </c>
    </row>
    <row r="59" spans="1:23" ht="15.75" customHeight="1">
      <c r="A59" s="326" t="s">
        <v>529</v>
      </c>
      <c r="B59" s="326" t="s">
        <v>268</v>
      </c>
      <c r="C59" s="394" t="s">
        <v>319</v>
      </c>
      <c r="D59" s="402">
        <v>1</v>
      </c>
      <c r="E59" s="114" t="s">
        <v>1289</v>
      </c>
      <c r="F59" s="116" t="s">
        <v>1288</v>
      </c>
      <c r="G59" s="322" t="s">
        <v>1516</v>
      </c>
      <c r="H59" s="438">
        <v>255000</v>
      </c>
      <c r="I59" s="439"/>
      <c r="J59" s="438">
        <v>173624</v>
      </c>
      <c r="K59" s="116" t="s">
        <v>1371</v>
      </c>
      <c r="L59" s="408"/>
      <c r="M59" s="443" t="s">
        <v>1517</v>
      </c>
      <c r="N59" s="322" t="s">
        <v>1518</v>
      </c>
      <c r="O59" s="404">
        <v>0.9</v>
      </c>
      <c r="P59" s="404">
        <v>0.680878431372549</v>
      </c>
      <c r="Q59" s="116" t="s">
        <v>474</v>
      </c>
      <c r="R59" s="444">
        <v>45747</v>
      </c>
      <c r="S59" s="116">
        <v>30</v>
      </c>
      <c r="T59" s="116" t="s">
        <v>474</v>
      </c>
      <c r="U59" s="116" t="s">
        <v>1519</v>
      </c>
      <c r="V59" s="116" t="s">
        <v>1520</v>
      </c>
      <c r="W59" s="408"/>
    </row>
    <row r="60" spans="1:23" ht="15.75" customHeight="1">
      <c r="A60" s="326" t="s">
        <v>529</v>
      </c>
      <c r="B60" s="326" t="s">
        <v>268</v>
      </c>
      <c r="C60" s="394" t="s">
        <v>319</v>
      </c>
      <c r="D60" s="437">
        <v>2</v>
      </c>
      <c r="E60" s="114" t="s">
        <v>1291</v>
      </c>
      <c r="F60" s="116" t="s">
        <v>1290</v>
      </c>
      <c r="G60" s="322" t="s">
        <v>1521</v>
      </c>
      <c r="H60" s="438">
        <v>500000</v>
      </c>
      <c r="I60" s="439"/>
      <c r="J60" s="438">
        <v>149695</v>
      </c>
      <c r="K60" s="116" t="s">
        <v>1371</v>
      </c>
      <c r="L60" s="408"/>
      <c r="M60" s="443" t="s">
        <v>1522</v>
      </c>
      <c r="N60" s="322" t="s">
        <v>1523</v>
      </c>
      <c r="O60" s="404">
        <v>0.6</v>
      </c>
      <c r="P60" s="404">
        <v>0.29938999999999999</v>
      </c>
      <c r="Q60" s="116" t="s">
        <v>1455</v>
      </c>
      <c r="R60" s="444">
        <v>45900</v>
      </c>
      <c r="S60" s="116">
        <v>25</v>
      </c>
      <c r="T60" s="116">
        <v>10</v>
      </c>
      <c r="U60" s="116" t="s">
        <v>474</v>
      </c>
      <c r="V60" s="116" t="s">
        <v>67</v>
      </c>
      <c r="W60" s="408"/>
    </row>
    <row r="61" spans="1:23" ht="15.75" customHeight="1">
      <c r="A61" s="326" t="s">
        <v>529</v>
      </c>
      <c r="B61" s="326" t="s">
        <v>268</v>
      </c>
      <c r="C61" s="394" t="s">
        <v>319</v>
      </c>
      <c r="D61" s="437">
        <v>3</v>
      </c>
      <c r="E61" s="112" t="s">
        <v>1292</v>
      </c>
      <c r="F61" s="102" t="s">
        <v>397</v>
      </c>
      <c r="G61" s="102" t="s">
        <v>1524</v>
      </c>
      <c r="H61" s="445">
        <v>3118969</v>
      </c>
      <c r="I61" s="439"/>
      <c r="J61" s="445">
        <v>1135783</v>
      </c>
      <c r="K61" s="102" t="s">
        <v>1371</v>
      </c>
      <c r="L61" s="408"/>
      <c r="M61" s="112" t="s">
        <v>1525</v>
      </c>
      <c r="N61" s="120" t="s">
        <v>1526</v>
      </c>
      <c r="O61" s="409">
        <v>0.8</v>
      </c>
      <c r="P61" s="404">
        <v>0.36415334682710859</v>
      </c>
      <c r="Q61" s="102" t="s">
        <v>1375</v>
      </c>
      <c r="R61" s="446">
        <v>45838</v>
      </c>
      <c r="S61" s="102">
        <v>500</v>
      </c>
      <c r="T61" s="102" t="s">
        <v>474</v>
      </c>
      <c r="U61" s="102" t="s">
        <v>474</v>
      </c>
      <c r="V61" s="102" t="s">
        <v>1527</v>
      </c>
      <c r="W61" s="408"/>
    </row>
    <row r="62" spans="1:23" ht="15.75" customHeight="1">
      <c r="A62" s="326" t="s">
        <v>529</v>
      </c>
      <c r="B62" s="326" t="s">
        <v>268</v>
      </c>
      <c r="C62" s="394" t="s">
        <v>319</v>
      </c>
      <c r="D62" s="437">
        <v>4</v>
      </c>
      <c r="E62" s="114" t="s">
        <v>1293</v>
      </c>
      <c r="F62" s="116" t="s">
        <v>397</v>
      </c>
      <c r="G62" s="116" t="s">
        <v>1521</v>
      </c>
      <c r="H62" s="441">
        <v>4600000</v>
      </c>
      <c r="I62" s="439"/>
      <c r="J62" s="441">
        <v>4160577</v>
      </c>
      <c r="K62" s="116" t="s">
        <v>1371</v>
      </c>
      <c r="L62" s="408"/>
      <c r="M62" s="114" t="s">
        <v>1528</v>
      </c>
      <c r="N62" s="322" t="s">
        <v>1526</v>
      </c>
      <c r="O62" s="410">
        <v>1</v>
      </c>
      <c r="P62" s="404">
        <v>0.90447326086956525</v>
      </c>
      <c r="Q62" s="116" t="s">
        <v>1375</v>
      </c>
      <c r="R62" s="444">
        <v>45444</v>
      </c>
      <c r="S62" s="116">
        <v>800</v>
      </c>
      <c r="T62" s="116" t="s">
        <v>474</v>
      </c>
      <c r="U62" s="116" t="s">
        <v>474</v>
      </c>
      <c r="V62" s="116" t="s">
        <v>1529</v>
      </c>
      <c r="W62" s="408"/>
    </row>
    <row r="63" spans="1:23">
      <c r="A63" s="326" t="s">
        <v>529</v>
      </c>
      <c r="B63" s="326" t="s">
        <v>268</v>
      </c>
      <c r="C63" s="394" t="s">
        <v>319</v>
      </c>
      <c r="D63" s="437">
        <v>5</v>
      </c>
      <c r="E63" s="114" t="s">
        <v>1294</v>
      </c>
      <c r="F63" s="116" t="s">
        <v>397</v>
      </c>
      <c r="G63" s="116" t="s">
        <v>1530</v>
      </c>
      <c r="H63" s="441">
        <v>1600000</v>
      </c>
      <c r="I63" s="439"/>
      <c r="J63" s="441">
        <v>341235</v>
      </c>
      <c r="K63" s="116" t="s">
        <v>1371</v>
      </c>
      <c r="L63" s="408"/>
      <c r="M63" s="114" t="s">
        <v>1531</v>
      </c>
      <c r="N63" s="322" t="s">
        <v>1526</v>
      </c>
      <c r="O63" s="410">
        <v>0.8</v>
      </c>
      <c r="P63" s="404">
        <v>0.213271875</v>
      </c>
      <c r="Q63" s="116" t="s">
        <v>1375</v>
      </c>
      <c r="R63" s="444">
        <v>45838</v>
      </c>
      <c r="S63" s="116">
        <v>250</v>
      </c>
      <c r="T63" s="116" t="s">
        <v>474</v>
      </c>
      <c r="U63" s="116" t="s">
        <v>474</v>
      </c>
      <c r="V63" s="116" t="s">
        <v>1103</v>
      </c>
      <c r="W63" s="408"/>
    </row>
    <row r="64" spans="1:23">
      <c r="A64" s="326" t="s">
        <v>529</v>
      </c>
      <c r="B64" s="326" t="s">
        <v>268</v>
      </c>
      <c r="C64" s="394" t="s">
        <v>319</v>
      </c>
      <c r="D64" s="437">
        <v>6</v>
      </c>
      <c r="E64" s="114" t="s">
        <v>1295</v>
      </c>
      <c r="F64" s="116" t="s">
        <v>1239</v>
      </c>
      <c r="G64" s="116" t="s">
        <v>1524</v>
      </c>
      <c r="H64" s="438">
        <v>2500000</v>
      </c>
      <c r="I64" s="439"/>
      <c r="J64" s="438">
        <v>3156</v>
      </c>
      <c r="K64" s="116" t="s">
        <v>1387</v>
      </c>
      <c r="L64" s="408"/>
      <c r="M64" s="405" t="s">
        <v>1532</v>
      </c>
      <c r="N64" s="322" t="s">
        <v>1533</v>
      </c>
      <c r="O64" s="404">
        <v>0</v>
      </c>
      <c r="P64" s="404">
        <v>1.2623999999999999E-3</v>
      </c>
      <c r="Q64" s="116" t="s">
        <v>1381</v>
      </c>
      <c r="R64" s="447" t="s">
        <v>474</v>
      </c>
      <c r="S64" s="116">
        <v>100</v>
      </c>
      <c r="T64" s="322" t="s">
        <v>474</v>
      </c>
      <c r="U64" s="322" t="s">
        <v>1534</v>
      </c>
      <c r="V64" s="322" t="s">
        <v>1535</v>
      </c>
      <c r="W64" s="408"/>
    </row>
    <row r="65" spans="1:23">
      <c r="A65" s="326" t="s">
        <v>529</v>
      </c>
      <c r="B65" s="326" t="s">
        <v>268</v>
      </c>
      <c r="C65" s="394" t="s">
        <v>319</v>
      </c>
      <c r="D65" s="437">
        <v>7</v>
      </c>
      <c r="E65" s="871" t="s">
        <v>1296</v>
      </c>
      <c r="F65" s="875" t="s">
        <v>1215</v>
      </c>
      <c r="G65" s="872" t="s">
        <v>26</v>
      </c>
      <c r="H65" s="873">
        <v>640000</v>
      </c>
      <c r="I65" s="439"/>
      <c r="J65" s="448">
        <v>623459</v>
      </c>
      <c r="K65" s="102" t="s">
        <v>1393</v>
      </c>
      <c r="L65" s="408"/>
      <c r="M65" s="449" t="s">
        <v>1536</v>
      </c>
      <c r="N65" s="449" t="s">
        <v>1537</v>
      </c>
      <c r="O65" s="411">
        <v>1</v>
      </c>
      <c r="P65" s="411">
        <v>0.9741546875</v>
      </c>
      <c r="Q65" s="102" t="s">
        <v>1538</v>
      </c>
      <c r="R65" s="446" t="s">
        <v>474</v>
      </c>
      <c r="S65" s="102">
        <v>8</v>
      </c>
      <c r="T65" s="102">
        <v>2</v>
      </c>
      <c r="U65" s="120" t="s">
        <v>474</v>
      </c>
      <c r="V65" s="120" t="s">
        <v>474</v>
      </c>
      <c r="W65" s="408"/>
    </row>
    <row r="66" spans="1:23">
      <c r="A66" s="326" t="s">
        <v>529</v>
      </c>
      <c r="B66" s="326" t="s">
        <v>268</v>
      </c>
      <c r="C66" s="394" t="s">
        <v>319</v>
      </c>
      <c r="D66" s="437"/>
      <c r="E66" s="871"/>
      <c r="F66" s="875"/>
      <c r="G66" s="872"/>
      <c r="H66" s="873"/>
      <c r="I66" s="439"/>
      <c r="J66" s="448"/>
      <c r="K66" s="102"/>
      <c r="L66" s="386"/>
      <c r="M66" s="449" t="s">
        <v>1539</v>
      </c>
      <c r="N66" s="449"/>
      <c r="O66" s="411"/>
      <c r="P66" s="411"/>
      <c r="Q66" s="102" t="s">
        <v>1538</v>
      </c>
      <c r="R66" s="102"/>
      <c r="S66" s="102"/>
      <c r="T66" s="102"/>
      <c r="U66" s="120"/>
      <c r="V66" s="120"/>
      <c r="W66" s="408"/>
    </row>
    <row r="67" spans="1:23">
      <c r="A67" s="326" t="s">
        <v>529</v>
      </c>
      <c r="B67" s="326" t="s">
        <v>268</v>
      </c>
      <c r="C67" s="394" t="s">
        <v>319</v>
      </c>
      <c r="D67" s="437"/>
      <c r="E67" s="871" t="s">
        <v>1298</v>
      </c>
      <c r="F67" s="872" t="s">
        <v>1297</v>
      </c>
      <c r="G67" s="872" t="s">
        <v>1516</v>
      </c>
      <c r="H67" s="873">
        <v>1217108</v>
      </c>
      <c r="I67" s="439"/>
      <c r="J67" s="448"/>
      <c r="K67" s="102" t="s">
        <v>1540</v>
      </c>
      <c r="L67" s="386"/>
      <c r="M67" s="450" t="s">
        <v>1536</v>
      </c>
      <c r="N67" s="120" t="s">
        <v>1541</v>
      </c>
      <c r="O67" s="411">
        <v>0.75</v>
      </c>
      <c r="P67" s="411">
        <v>0.66282614196932399</v>
      </c>
      <c r="Q67" s="102" t="s">
        <v>1428</v>
      </c>
      <c r="R67" s="446">
        <v>45992</v>
      </c>
      <c r="S67" s="102">
        <v>1000</v>
      </c>
      <c r="T67" s="102">
        <v>3000</v>
      </c>
      <c r="U67" s="102" t="s">
        <v>1542</v>
      </c>
      <c r="V67" s="102" t="s">
        <v>1543</v>
      </c>
      <c r="W67" s="408"/>
    </row>
    <row r="68" spans="1:23">
      <c r="A68" s="326" t="s">
        <v>529</v>
      </c>
      <c r="B68" s="326" t="s">
        <v>268</v>
      </c>
      <c r="C68" s="394" t="s">
        <v>319</v>
      </c>
      <c r="D68" s="437"/>
      <c r="E68" s="871"/>
      <c r="F68" s="872"/>
      <c r="G68" s="872"/>
      <c r="H68" s="873"/>
      <c r="I68" s="439"/>
      <c r="J68" s="448"/>
      <c r="K68" s="102"/>
      <c r="L68" s="386"/>
      <c r="M68" s="450" t="s">
        <v>1544</v>
      </c>
      <c r="N68" s="120"/>
      <c r="O68" s="411"/>
      <c r="P68" s="411"/>
      <c r="Q68" s="102"/>
      <c r="R68" s="446"/>
      <c r="S68" s="102"/>
      <c r="T68" s="102"/>
      <c r="U68" s="102"/>
      <c r="V68" s="102"/>
      <c r="W68" s="408"/>
    </row>
    <row r="69" spans="1:23">
      <c r="A69" s="326" t="s">
        <v>529</v>
      </c>
      <c r="B69" s="326" t="s">
        <v>268</v>
      </c>
      <c r="C69" s="394" t="s">
        <v>319</v>
      </c>
      <c r="D69" s="437">
        <v>9</v>
      </c>
      <c r="E69" s="871"/>
      <c r="F69" s="872"/>
      <c r="G69" s="872"/>
      <c r="H69" s="873"/>
      <c r="I69" s="439"/>
      <c r="J69" s="448"/>
      <c r="K69" s="102"/>
      <c r="L69" s="386"/>
      <c r="M69" s="450" t="s">
        <v>1545</v>
      </c>
      <c r="N69" s="120"/>
      <c r="O69" s="411"/>
      <c r="P69" s="411"/>
      <c r="Q69" s="102"/>
      <c r="R69" s="446"/>
      <c r="S69" s="102"/>
      <c r="T69" s="102"/>
      <c r="U69" s="102"/>
      <c r="V69" s="102"/>
      <c r="W69" s="408"/>
    </row>
    <row r="70" spans="1:23">
      <c r="A70" s="326" t="s">
        <v>529</v>
      </c>
      <c r="B70" s="326" t="s">
        <v>268</v>
      </c>
      <c r="C70" s="394" t="s">
        <v>319</v>
      </c>
      <c r="D70" s="437"/>
      <c r="E70" s="871"/>
      <c r="F70" s="872"/>
      <c r="G70" s="872"/>
      <c r="H70" s="873"/>
      <c r="I70" s="439"/>
      <c r="J70" s="448">
        <v>806731</v>
      </c>
      <c r="K70" s="102"/>
      <c r="L70" s="386"/>
      <c r="M70" s="450" t="s">
        <v>1546</v>
      </c>
      <c r="N70" s="120"/>
      <c r="O70" s="411"/>
      <c r="P70" s="411"/>
      <c r="Q70" s="102"/>
      <c r="R70" s="446"/>
      <c r="S70" s="102"/>
      <c r="T70" s="102"/>
      <c r="U70" s="102"/>
      <c r="V70" s="102"/>
      <c r="W70" s="408"/>
    </row>
    <row r="71" spans="1:23">
      <c r="A71" s="326" t="s">
        <v>529</v>
      </c>
      <c r="B71" s="326" t="s">
        <v>268</v>
      </c>
      <c r="C71" s="394" t="s">
        <v>319</v>
      </c>
      <c r="D71" s="437"/>
      <c r="E71" s="871"/>
      <c r="F71" s="872"/>
      <c r="G71" s="872"/>
      <c r="H71" s="873"/>
      <c r="I71" s="439"/>
      <c r="J71" s="448"/>
      <c r="K71" s="102"/>
      <c r="L71" s="386"/>
      <c r="M71" s="450" t="s">
        <v>1547</v>
      </c>
      <c r="N71" s="120"/>
      <c r="O71" s="411"/>
      <c r="P71" s="411"/>
      <c r="Q71" s="102"/>
      <c r="R71" s="446"/>
      <c r="S71" s="102"/>
      <c r="T71" s="102"/>
      <c r="U71" s="102"/>
      <c r="V71" s="102"/>
      <c r="W71" s="408"/>
    </row>
    <row r="72" spans="1:23">
      <c r="A72" s="326" t="s">
        <v>529</v>
      </c>
      <c r="B72" s="326" t="s">
        <v>268</v>
      </c>
      <c r="C72" s="322" t="s">
        <v>319</v>
      </c>
      <c r="D72" s="437"/>
      <c r="E72" s="871"/>
      <c r="F72" s="872"/>
      <c r="G72" s="872"/>
      <c r="H72" s="873"/>
      <c r="I72" s="439"/>
      <c r="J72" s="448"/>
      <c r="K72" s="102"/>
      <c r="L72" s="386"/>
      <c r="M72" s="450" t="s">
        <v>1548</v>
      </c>
      <c r="N72" s="120"/>
      <c r="O72" s="411">
        <v>1</v>
      </c>
      <c r="P72" s="411">
        <v>1</v>
      </c>
      <c r="Q72" s="102" t="s">
        <v>474</v>
      </c>
      <c r="R72" s="102" t="s">
        <v>474</v>
      </c>
      <c r="S72" s="102"/>
      <c r="T72" s="102"/>
      <c r="U72" s="102" t="s">
        <v>474</v>
      </c>
      <c r="V72" s="102" t="s">
        <v>474</v>
      </c>
      <c r="W72" s="408"/>
    </row>
    <row r="73" spans="1:23">
      <c r="A73" s="326" t="s">
        <v>529</v>
      </c>
      <c r="B73" s="326" t="s">
        <v>268</v>
      </c>
      <c r="C73" s="322" t="s">
        <v>319</v>
      </c>
      <c r="D73" s="437">
        <v>10</v>
      </c>
      <c r="E73" s="112" t="s">
        <v>1299</v>
      </c>
      <c r="F73" s="102" t="s">
        <v>911</v>
      </c>
      <c r="G73" s="102" t="s">
        <v>1521</v>
      </c>
      <c r="H73" s="448">
        <v>160000</v>
      </c>
      <c r="I73" s="439"/>
      <c r="J73" s="448">
        <v>93804</v>
      </c>
      <c r="K73" s="102" t="s">
        <v>1549</v>
      </c>
      <c r="L73" s="386"/>
      <c r="M73" s="112" t="s">
        <v>1550</v>
      </c>
      <c r="N73" s="120" t="s">
        <v>1551</v>
      </c>
      <c r="O73" s="411">
        <v>0.8</v>
      </c>
      <c r="P73" s="411">
        <v>0.58627499999999999</v>
      </c>
      <c r="Q73" s="102" t="s">
        <v>1381</v>
      </c>
      <c r="R73" s="451">
        <v>45992</v>
      </c>
      <c r="S73" s="102">
        <v>20</v>
      </c>
      <c r="T73" s="102" t="s">
        <v>474</v>
      </c>
      <c r="U73" s="102" t="s">
        <v>474</v>
      </c>
      <c r="V73" s="102" t="s">
        <v>1552</v>
      </c>
      <c r="W73" s="408"/>
    </row>
    <row r="74" spans="1:23">
      <c r="A74" s="326" t="s">
        <v>529</v>
      </c>
      <c r="B74" s="326" t="s">
        <v>268</v>
      </c>
      <c r="C74" s="322" t="s">
        <v>319</v>
      </c>
      <c r="D74" s="437">
        <v>11</v>
      </c>
      <c r="E74" s="112" t="s">
        <v>1300</v>
      </c>
      <c r="F74" s="102" t="s">
        <v>911</v>
      </c>
      <c r="G74" s="102" t="s">
        <v>1553</v>
      </c>
      <c r="H74" s="445">
        <v>2392145</v>
      </c>
      <c r="I74" s="439"/>
      <c r="J74" s="445">
        <v>851222</v>
      </c>
      <c r="K74" s="102" t="s">
        <v>1549</v>
      </c>
      <c r="L74" s="386"/>
      <c r="M74" s="120" t="s">
        <v>1554</v>
      </c>
      <c r="N74" s="120" t="s">
        <v>1555</v>
      </c>
      <c r="O74" s="409">
        <v>0.7</v>
      </c>
      <c r="P74" s="409">
        <v>0.36</v>
      </c>
      <c r="Q74" s="102" t="s">
        <v>1375</v>
      </c>
      <c r="R74" s="446">
        <v>45992</v>
      </c>
      <c r="S74" s="102">
        <v>100</v>
      </c>
      <c r="T74" s="102" t="s">
        <v>474</v>
      </c>
      <c r="U74" s="102" t="s">
        <v>474</v>
      </c>
      <c r="V74" s="102" t="s">
        <v>474</v>
      </c>
      <c r="W74" s="408"/>
    </row>
    <row r="75" spans="1:23">
      <c r="A75" s="326" t="s">
        <v>529</v>
      </c>
      <c r="B75" s="326" t="s">
        <v>268</v>
      </c>
      <c r="C75" s="322" t="s">
        <v>319</v>
      </c>
      <c r="D75" s="437" t="s">
        <v>1556</v>
      </c>
      <c r="E75" s="114" t="s">
        <v>1301</v>
      </c>
      <c r="F75" s="116" t="s">
        <v>1297</v>
      </c>
      <c r="G75" s="116" t="s">
        <v>1557</v>
      </c>
      <c r="H75" s="438">
        <v>4000000</v>
      </c>
      <c r="I75" s="439"/>
      <c r="J75" s="438">
        <v>1106580</v>
      </c>
      <c r="K75" s="116" t="s">
        <v>1393</v>
      </c>
      <c r="L75" s="386"/>
      <c r="M75" s="443" t="s">
        <v>1558</v>
      </c>
      <c r="N75" s="322" t="s">
        <v>1559</v>
      </c>
      <c r="O75" s="404">
        <v>0.4</v>
      </c>
      <c r="P75" s="404">
        <v>0.26513975000000001</v>
      </c>
      <c r="Q75" s="444" t="s">
        <v>1375</v>
      </c>
      <c r="R75" s="444">
        <v>45992</v>
      </c>
      <c r="S75" s="116">
        <v>900</v>
      </c>
      <c r="T75" s="116" t="s">
        <v>474</v>
      </c>
      <c r="U75" s="116" t="s">
        <v>1560</v>
      </c>
      <c r="V75" s="116" t="s">
        <v>1561</v>
      </c>
      <c r="W75" s="408"/>
    </row>
    <row r="76" spans="1:23">
      <c r="A76" s="326" t="s">
        <v>529</v>
      </c>
      <c r="B76" s="326" t="s">
        <v>280</v>
      </c>
      <c r="C76" s="322" t="s">
        <v>319</v>
      </c>
      <c r="D76" s="408"/>
      <c r="E76" s="326" t="s">
        <v>1302</v>
      </c>
      <c r="F76" s="322" t="s">
        <v>397</v>
      </c>
      <c r="G76" s="322" t="s">
        <v>1203</v>
      </c>
      <c r="H76" s="421">
        <v>3083000</v>
      </c>
      <c r="I76" s="439"/>
      <c r="J76" s="421">
        <v>1021151.31956</v>
      </c>
      <c r="K76" s="322" t="s">
        <v>1562</v>
      </c>
      <c r="L76" s="408"/>
      <c r="M76" s="322" t="s">
        <v>1563</v>
      </c>
      <c r="N76" s="402" t="s">
        <v>1564</v>
      </c>
      <c r="O76" s="381">
        <v>0.5</v>
      </c>
      <c r="P76" s="381">
        <v>0.33</v>
      </c>
      <c r="Q76" s="322" t="s">
        <v>1565</v>
      </c>
      <c r="R76" s="322"/>
      <c r="S76" s="120">
        <v>180</v>
      </c>
      <c r="T76" s="120">
        <v>30</v>
      </c>
      <c r="U76" s="322" t="s">
        <v>1566</v>
      </c>
      <c r="V76" s="322" t="s">
        <v>1567</v>
      </c>
      <c r="W76" s="120" t="s">
        <v>1303</v>
      </c>
    </row>
    <row r="77" spans="1:23">
      <c r="A77" s="326" t="s">
        <v>529</v>
      </c>
      <c r="B77" s="326" t="s">
        <v>280</v>
      </c>
      <c r="C77" s="322" t="s">
        <v>319</v>
      </c>
      <c r="D77" s="408"/>
      <c r="E77" s="326" t="s">
        <v>1304</v>
      </c>
      <c r="F77" s="322" t="s">
        <v>397</v>
      </c>
      <c r="G77" s="322" t="s">
        <v>1568</v>
      </c>
      <c r="H77" s="421">
        <v>1400000</v>
      </c>
      <c r="I77" s="439"/>
      <c r="J77" s="421">
        <v>974.61</v>
      </c>
      <c r="K77" s="322" t="s">
        <v>1562</v>
      </c>
      <c r="L77" s="408"/>
      <c r="M77" s="322" t="s">
        <v>1569</v>
      </c>
      <c r="N77" s="402" t="s">
        <v>1570</v>
      </c>
      <c r="O77" s="381">
        <v>0</v>
      </c>
      <c r="P77" s="381">
        <v>0</v>
      </c>
      <c r="Q77" s="322" t="s">
        <v>1571</v>
      </c>
      <c r="R77" s="322" t="s">
        <v>1571</v>
      </c>
      <c r="S77" s="120">
        <v>150</v>
      </c>
      <c r="T77" s="120">
        <v>30</v>
      </c>
      <c r="U77" s="120"/>
      <c r="V77" s="120"/>
      <c r="W77" s="102" t="s">
        <v>1305</v>
      </c>
    </row>
    <row r="78" spans="1:23">
      <c r="A78" s="326" t="s">
        <v>529</v>
      </c>
      <c r="B78" s="326" t="s">
        <v>280</v>
      </c>
      <c r="C78" s="322" t="s">
        <v>319</v>
      </c>
      <c r="D78" s="408"/>
      <c r="E78" s="326" t="s">
        <v>1306</v>
      </c>
      <c r="F78" s="322" t="s">
        <v>397</v>
      </c>
      <c r="G78" s="322" t="s">
        <v>1203</v>
      </c>
      <c r="H78" s="421">
        <v>300000</v>
      </c>
      <c r="I78" s="439"/>
      <c r="J78" s="421">
        <v>0</v>
      </c>
      <c r="K78" s="322" t="s">
        <v>1562</v>
      </c>
      <c r="L78" s="408"/>
      <c r="M78" s="322" t="s">
        <v>1572</v>
      </c>
      <c r="N78" s="326" t="s">
        <v>1573</v>
      </c>
      <c r="O78" s="381">
        <v>0</v>
      </c>
      <c r="P78" s="381">
        <v>0</v>
      </c>
      <c r="Q78" s="322" t="s">
        <v>1571</v>
      </c>
      <c r="R78" s="322" t="s">
        <v>1571</v>
      </c>
      <c r="S78" s="120"/>
      <c r="T78" s="120"/>
      <c r="U78" s="120"/>
      <c r="V78" s="120"/>
      <c r="W78" s="102" t="s">
        <v>1307</v>
      </c>
    </row>
    <row r="79" spans="1:23">
      <c r="A79" s="326" t="s">
        <v>529</v>
      </c>
      <c r="B79" s="326" t="s">
        <v>280</v>
      </c>
      <c r="C79" s="322" t="s">
        <v>319</v>
      </c>
      <c r="D79" s="408"/>
      <c r="E79" s="326" t="s">
        <v>1308</v>
      </c>
      <c r="F79" s="322" t="s">
        <v>397</v>
      </c>
      <c r="G79" s="322" t="s">
        <v>1574</v>
      </c>
      <c r="H79" s="421">
        <v>160000</v>
      </c>
      <c r="I79" s="439"/>
      <c r="J79" s="421">
        <v>0</v>
      </c>
      <c r="K79" s="322" t="s">
        <v>1562</v>
      </c>
      <c r="L79" s="408"/>
      <c r="M79" s="322" t="s">
        <v>1572</v>
      </c>
      <c r="N79" s="326" t="s">
        <v>1575</v>
      </c>
      <c r="O79" s="381">
        <v>0</v>
      </c>
      <c r="P79" s="381">
        <v>0</v>
      </c>
      <c r="Q79" s="322" t="s">
        <v>1571</v>
      </c>
      <c r="R79" s="322" t="s">
        <v>1571</v>
      </c>
      <c r="S79" s="120"/>
      <c r="T79" s="120"/>
      <c r="U79" s="120"/>
      <c r="V79" s="120"/>
      <c r="W79" s="102" t="s">
        <v>1307</v>
      </c>
    </row>
    <row r="80" spans="1:23">
      <c r="A80" s="326" t="s">
        <v>529</v>
      </c>
      <c r="B80" s="326" t="s">
        <v>280</v>
      </c>
      <c r="C80" s="322" t="s">
        <v>319</v>
      </c>
      <c r="D80" s="408"/>
      <c r="E80" s="121" t="s">
        <v>1309</v>
      </c>
      <c r="F80" s="322" t="s">
        <v>345</v>
      </c>
      <c r="G80" s="322" t="s">
        <v>1576</v>
      </c>
      <c r="H80" s="421">
        <v>3005000</v>
      </c>
      <c r="I80" s="439"/>
      <c r="J80" s="421">
        <v>2649907.60348</v>
      </c>
      <c r="K80" s="322" t="s">
        <v>1577</v>
      </c>
      <c r="L80" s="408"/>
      <c r="M80" s="322" t="s">
        <v>1578</v>
      </c>
      <c r="N80" s="402" t="s">
        <v>1579</v>
      </c>
      <c r="O80" s="381">
        <v>0.99</v>
      </c>
      <c r="P80" s="381">
        <v>0.88</v>
      </c>
      <c r="Q80" s="322" t="s">
        <v>1580</v>
      </c>
      <c r="R80" s="452" t="s">
        <v>1581</v>
      </c>
      <c r="S80" s="120">
        <v>20</v>
      </c>
      <c r="T80" s="120">
        <v>0</v>
      </c>
      <c r="U80" s="120"/>
      <c r="V80" s="120" t="s">
        <v>1571</v>
      </c>
      <c r="W80" s="120" t="s">
        <v>1310</v>
      </c>
    </row>
    <row r="81" spans="1:23" ht="17.25" customHeight="1">
      <c r="A81" s="326" t="s">
        <v>529</v>
      </c>
      <c r="B81" s="326" t="s">
        <v>299</v>
      </c>
      <c r="C81" s="386" t="s">
        <v>319</v>
      </c>
      <c r="D81" s="453" t="s">
        <v>1582</v>
      </c>
      <c r="E81" s="112" t="s">
        <v>1311</v>
      </c>
      <c r="F81" s="120">
        <v>1</v>
      </c>
      <c r="G81" s="120" t="s">
        <v>1583</v>
      </c>
      <c r="H81" s="454">
        <v>3000000</v>
      </c>
      <c r="I81" s="454"/>
      <c r="J81" s="455">
        <v>2341776</v>
      </c>
      <c r="K81" s="102" t="s">
        <v>1540</v>
      </c>
      <c r="L81" s="386"/>
      <c r="M81" s="456" t="s">
        <v>1584</v>
      </c>
      <c r="N81" s="322" t="s">
        <v>1585</v>
      </c>
      <c r="O81" s="457">
        <v>0.8</v>
      </c>
      <c r="P81" s="411">
        <v>0.64730430840562814</v>
      </c>
      <c r="Q81" s="456" t="s">
        <v>1586</v>
      </c>
      <c r="R81" s="458">
        <v>45838</v>
      </c>
      <c r="S81" s="120">
        <v>40</v>
      </c>
      <c r="T81" s="120">
        <v>4</v>
      </c>
      <c r="U81" s="120" t="s">
        <v>1587</v>
      </c>
      <c r="V81" s="437"/>
      <c r="W81" s="456" t="s">
        <v>1312</v>
      </c>
    </row>
    <row r="82" spans="1:23">
      <c r="A82" s="326" t="s">
        <v>529</v>
      </c>
      <c r="B82" s="326" t="s">
        <v>299</v>
      </c>
      <c r="C82" s="386" t="s">
        <v>319</v>
      </c>
      <c r="D82" s="453" t="s">
        <v>1588</v>
      </c>
      <c r="E82" s="112" t="s">
        <v>1313</v>
      </c>
      <c r="F82" s="120">
        <v>5</v>
      </c>
      <c r="G82" s="120" t="s">
        <v>1589</v>
      </c>
      <c r="H82" s="454">
        <v>1604564</v>
      </c>
      <c r="I82" s="454"/>
      <c r="J82" s="455">
        <v>1325438</v>
      </c>
      <c r="K82" s="102" t="s">
        <v>1377</v>
      </c>
      <c r="L82" s="386"/>
      <c r="M82" s="322" t="s">
        <v>1590</v>
      </c>
      <c r="N82" s="322" t="s">
        <v>1591</v>
      </c>
      <c r="O82" s="412">
        <v>0.98</v>
      </c>
      <c r="P82" s="412">
        <v>0.82604246387180569</v>
      </c>
      <c r="Q82" s="322" t="s">
        <v>1592</v>
      </c>
      <c r="R82" s="322" t="s">
        <v>1593</v>
      </c>
      <c r="S82" s="322" t="s">
        <v>474</v>
      </c>
      <c r="T82" s="322" t="s">
        <v>474</v>
      </c>
      <c r="U82" s="322" t="s">
        <v>474</v>
      </c>
      <c r="V82" s="322" t="s">
        <v>474</v>
      </c>
      <c r="W82" s="459" t="s">
        <v>20</v>
      </c>
    </row>
    <row r="83" spans="1:23">
      <c r="A83" s="326" t="s">
        <v>529</v>
      </c>
      <c r="B83" s="326" t="s">
        <v>299</v>
      </c>
      <c r="C83" s="386" t="s">
        <v>319</v>
      </c>
      <c r="D83" s="453" t="s">
        <v>1594</v>
      </c>
      <c r="E83" s="112" t="s">
        <v>1314</v>
      </c>
      <c r="F83" s="120">
        <v>5</v>
      </c>
      <c r="G83" s="120" t="s">
        <v>1595</v>
      </c>
      <c r="H83" s="454">
        <v>1250000</v>
      </c>
      <c r="I83" s="454"/>
      <c r="J83" s="455">
        <v>238684</v>
      </c>
      <c r="K83" s="102" t="s">
        <v>1377</v>
      </c>
      <c r="L83" s="386"/>
      <c r="M83" s="120" t="s">
        <v>1596</v>
      </c>
      <c r="N83" s="120" t="s">
        <v>1597</v>
      </c>
      <c r="O83" s="412">
        <v>0.49</v>
      </c>
      <c r="P83" s="412">
        <v>0.19094720000000001</v>
      </c>
      <c r="Q83" s="120" t="s">
        <v>1598</v>
      </c>
      <c r="R83" s="120" t="s">
        <v>474</v>
      </c>
      <c r="S83" s="460" t="s">
        <v>474</v>
      </c>
      <c r="T83" s="120" t="s">
        <v>474</v>
      </c>
      <c r="U83" s="120"/>
      <c r="V83" s="120" t="s">
        <v>474</v>
      </c>
      <c r="W83" s="459" t="s">
        <v>1315</v>
      </c>
    </row>
    <row r="84" spans="1:23">
      <c r="A84" s="326" t="s">
        <v>529</v>
      </c>
      <c r="B84" s="326" t="s">
        <v>299</v>
      </c>
      <c r="C84" s="386" t="s">
        <v>319</v>
      </c>
      <c r="D84" s="453" t="s">
        <v>1599</v>
      </c>
      <c r="E84" s="114" t="s">
        <v>1316</v>
      </c>
      <c r="F84" s="120">
        <v>6</v>
      </c>
      <c r="G84" s="120" t="s">
        <v>1595</v>
      </c>
      <c r="H84" s="454">
        <v>4665000</v>
      </c>
      <c r="I84" s="454"/>
      <c r="J84" s="455">
        <v>2867642</v>
      </c>
      <c r="K84" s="102" t="s">
        <v>1371</v>
      </c>
      <c r="L84" s="386"/>
      <c r="M84" s="120" t="s">
        <v>1600</v>
      </c>
      <c r="N84" s="120" t="s">
        <v>1601</v>
      </c>
      <c r="O84" s="412">
        <v>0.98</v>
      </c>
      <c r="P84" s="412">
        <v>0.614714255091104</v>
      </c>
      <c r="Q84" s="120" t="s">
        <v>1455</v>
      </c>
      <c r="R84" s="120" t="s">
        <v>1602</v>
      </c>
      <c r="S84" s="120" t="s">
        <v>474</v>
      </c>
      <c r="T84" s="120" t="s">
        <v>474</v>
      </c>
      <c r="U84" s="461" t="s">
        <v>474</v>
      </c>
      <c r="V84" s="461" t="s">
        <v>474</v>
      </c>
      <c r="W84" s="459" t="s">
        <v>20</v>
      </c>
    </row>
    <row r="85" spans="1:23">
      <c r="A85" s="326" t="s">
        <v>529</v>
      </c>
      <c r="B85" s="326" t="s">
        <v>299</v>
      </c>
      <c r="C85" s="386" t="s">
        <v>319</v>
      </c>
      <c r="D85" s="453" t="s">
        <v>1603</v>
      </c>
      <c r="E85" s="114" t="s">
        <v>1317</v>
      </c>
      <c r="F85" s="120">
        <v>7</v>
      </c>
      <c r="G85" s="120" t="s">
        <v>1583</v>
      </c>
      <c r="H85" s="454">
        <v>2715000</v>
      </c>
      <c r="I85" s="454"/>
      <c r="J85" s="455">
        <v>632429</v>
      </c>
      <c r="K85" s="102" t="s">
        <v>1371</v>
      </c>
      <c r="L85" s="386"/>
      <c r="M85" s="461" t="s">
        <v>1604</v>
      </c>
      <c r="N85" s="461" t="s">
        <v>1605</v>
      </c>
      <c r="O85" s="412">
        <v>0.72</v>
      </c>
      <c r="P85" s="412">
        <v>0.23293885819521179</v>
      </c>
      <c r="Q85" s="120" t="s">
        <v>1455</v>
      </c>
      <c r="R85" s="120">
        <v>2026</v>
      </c>
      <c r="S85" s="120" t="s">
        <v>474</v>
      </c>
      <c r="T85" s="120" t="s">
        <v>474</v>
      </c>
      <c r="U85" s="461" t="s">
        <v>474</v>
      </c>
      <c r="V85" s="461" t="s">
        <v>474</v>
      </c>
      <c r="W85" s="459" t="s">
        <v>20</v>
      </c>
    </row>
    <row r="86" spans="1:23">
      <c r="A86" s="326" t="s">
        <v>529</v>
      </c>
      <c r="B86" s="326" t="s">
        <v>299</v>
      </c>
      <c r="C86" s="386" t="s">
        <v>319</v>
      </c>
      <c r="D86" s="453" t="s">
        <v>1606</v>
      </c>
      <c r="E86" s="114" t="s">
        <v>1318</v>
      </c>
      <c r="F86" s="120">
        <v>7</v>
      </c>
      <c r="G86" s="120" t="s">
        <v>1607</v>
      </c>
      <c r="H86" s="454">
        <v>1600000</v>
      </c>
      <c r="I86" s="454"/>
      <c r="J86" s="455">
        <v>6830</v>
      </c>
      <c r="K86" s="102" t="s">
        <v>1371</v>
      </c>
      <c r="L86" s="386"/>
      <c r="M86" s="461" t="s">
        <v>1608</v>
      </c>
      <c r="N86" s="461"/>
      <c r="O86" s="412">
        <v>0.15</v>
      </c>
      <c r="P86" s="412">
        <v>4.26875E-3</v>
      </c>
      <c r="Q86" s="120" t="s">
        <v>1415</v>
      </c>
      <c r="R86" s="120">
        <v>2027</v>
      </c>
      <c r="S86" s="120" t="s">
        <v>474</v>
      </c>
      <c r="T86" s="120" t="s">
        <v>474</v>
      </c>
      <c r="U86" s="461" t="s">
        <v>474</v>
      </c>
      <c r="V86" s="461" t="s">
        <v>474</v>
      </c>
      <c r="W86" s="459" t="s">
        <v>20</v>
      </c>
    </row>
    <row r="87" spans="1:23">
      <c r="A87" s="326" t="s">
        <v>529</v>
      </c>
      <c r="B87" s="326" t="s">
        <v>299</v>
      </c>
      <c r="C87" s="386" t="s">
        <v>319</v>
      </c>
      <c r="D87" s="453" t="s">
        <v>1609</v>
      </c>
      <c r="E87" s="114" t="s">
        <v>1319</v>
      </c>
      <c r="F87" s="120">
        <v>7</v>
      </c>
      <c r="G87" s="120" t="s">
        <v>1595</v>
      </c>
      <c r="H87" s="454">
        <v>3815000</v>
      </c>
      <c r="I87" s="454"/>
      <c r="J87" s="455">
        <v>1092</v>
      </c>
      <c r="K87" s="102" t="s">
        <v>1371</v>
      </c>
      <c r="L87" s="386"/>
      <c r="M87" s="461" t="s">
        <v>1610</v>
      </c>
      <c r="N87" s="461"/>
      <c r="O87" s="412">
        <v>0.05</v>
      </c>
      <c r="P87" s="412">
        <v>2.8623853211009174E-4</v>
      </c>
      <c r="Q87" s="120" t="s">
        <v>474</v>
      </c>
      <c r="R87" s="120">
        <v>2027</v>
      </c>
      <c r="S87" s="120" t="s">
        <v>474</v>
      </c>
      <c r="T87" s="120" t="s">
        <v>474</v>
      </c>
      <c r="U87" s="120" t="s">
        <v>1611</v>
      </c>
      <c r="V87" s="461" t="s">
        <v>474</v>
      </c>
      <c r="W87" s="459" t="s">
        <v>20</v>
      </c>
    </row>
    <row r="88" spans="1:23">
      <c r="A88" s="326" t="s">
        <v>529</v>
      </c>
      <c r="B88" s="326" t="s">
        <v>299</v>
      </c>
      <c r="C88" s="386" t="s">
        <v>319</v>
      </c>
      <c r="D88" s="453" t="s">
        <v>1612</v>
      </c>
      <c r="E88" s="114" t="s">
        <v>1320</v>
      </c>
      <c r="F88" s="120">
        <v>7</v>
      </c>
      <c r="G88" s="120" t="s">
        <v>1613</v>
      </c>
      <c r="H88" s="454">
        <v>990000</v>
      </c>
      <c r="I88" s="454"/>
      <c r="J88" s="455">
        <v>345180</v>
      </c>
      <c r="K88" s="102" t="s">
        <v>1371</v>
      </c>
      <c r="L88" s="386"/>
      <c r="M88" s="461" t="s">
        <v>1614</v>
      </c>
      <c r="N88" s="461"/>
      <c r="O88" s="412">
        <v>0.45</v>
      </c>
      <c r="P88" s="412">
        <v>0.34866666666666668</v>
      </c>
      <c r="Q88" s="120" t="s">
        <v>1615</v>
      </c>
      <c r="R88" s="120">
        <v>2027</v>
      </c>
      <c r="S88" s="120" t="s">
        <v>474</v>
      </c>
      <c r="T88" s="120" t="s">
        <v>474</v>
      </c>
      <c r="U88" s="461" t="s">
        <v>474</v>
      </c>
      <c r="V88" s="461" t="s">
        <v>474</v>
      </c>
      <c r="W88" s="459" t="s">
        <v>20</v>
      </c>
    </row>
    <row r="89" spans="1:23">
      <c r="A89" s="326" t="s">
        <v>529</v>
      </c>
      <c r="B89" s="326" t="s">
        <v>274</v>
      </c>
      <c r="C89" s="386" t="s">
        <v>319</v>
      </c>
      <c r="D89" s="322">
        <v>1</v>
      </c>
      <c r="E89" s="402" t="s">
        <v>1322</v>
      </c>
      <c r="F89" s="402" t="s">
        <v>1321</v>
      </c>
      <c r="G89" s="462" t="s">
        <v>1616</v>
      </c>
      <c r="H89" s="421">
        <v>2023771</v>
      </c>
      <c r="I89" s="439"/>
      <c r="J89" s="421">
        <v>5861</v>
      </c>
      <c r="K89" s="462" t="s">
        <v>1617</v>
      </c>
      <c r="L89" s="386"/>
      <c r="M89" s="463" t="s">
        <v>1618</v>
      </c>
      <c r="N89" s="464" t="s">
        <v>1619</v>
      </c>
      <c r="O89" s="403">
        <v>0.12</v>
      </c>
      <c r="P89" s="413">
        <v>2.8960786571207908E-3</v>
      </c>
      <c r="Q89" s="462" t="s">
        <v>1620</v>
      </c>
      <c r="R89" s="430">
        <v>45898</v>
      </c>
      <c r="S89" s="416">
        <v>128</v>
      </c>
      <c r="T89" s="403" t="s">
        <v>474</v>
      </c>
      <c r="U89" s="465" t="s">
        <v>474</v>
      </c>
      <c r="V89" s="465" t="s">
        <v>474</v>
      </c>
      <c r="W89" s="414" t="s">
        <v>1323</v>
      </c>
    </row>
    <row r="90" spans="1:23">
      <c r="A90" s="326" t="s">
        <v>529</v>
      </c>
      <c r="B90" s="326" t="s">
        <v>274</v>
      </c>
      <c r="C90" s="386" t="s">
        <v>319</v>
      </c>
      <c r="D90" s="322">
        <v>2</v>
      </c>
      <c r="E90" s="402" t="s">
        <v>1324</v>
      </c>
      <c r="F90" s="402" t="s">
        <v>397</v>
      </c>
      <c r="G90" s="463" t="s">
        <v>1621</v>
      </c>
      <c r="H90" s="421">
        <v>1500000</v>
      </c>
      <c r="I90" s="439"/>
      <c r="J90" s="421">
        <v>0</v>
      </c>
      <c r="K90" s="462" t="s">
        <v>1617</v>
      </c>
      <c r="L90" s="386"/>
      <c r="M90" s="416" t="s">
        <v>474</v>
      </c>
      <c r="N90" s="466" t="s">
        <v>1622</v>
      </c>
      <c r="O90" s="403">
        <v>0</v>
      </c>
      <c r="P90" s="413">
        <v>0</v>
      </c>
      <c r="Q90" s="416" t="s">
        <v>474</v>
      </c>
      <c r="R90" s="416" t="s">
        <v>474</v>
      </c>
      <c r="S90" s="416" t="s">
        <v>474</v>
      </c>
      <c r="T90" s="403" t="s">
        <v>474</v>
      </c>
      <c r="U90" s="465" t="s">
        <v>984</v>
      </c>
      <c r="V90" s="465" t="s">
        <v>474</v>
      </c>
      <c r="W90" s="414" t="s">
        <v>1325</v>
      </c>
    </row>
    <row r="91" spans="1:23">
      <c r="A91" s="326" t="s">
        <v>529</v>
      </c>
      <c r="B91" s="326" t="s">
        <v>274</v>
      </c>
      <c r="C91" s="386" t="s">
        <v>319</v>
      </c>
      <c r="D91" s="322">
        <v>3</v>
      </c>
      <c r="E91" s="402" t="s">
        <v>1326</v>
      </c>
      <c r="F91" s="402" t="s">
        <v>397</v>
      </c>
      <c r="G91" s="463" t="s">
        <v>1623</v>
      </c>
      <c r="H91" s="467">
        <v>750000</v>
      </c>
      <c r="I91" s="439"/>
      <c r="J91" s="421">
        <v>554740</v>
      </c>
      <c r="K91" s="462" t="s">
        <v>1624</v>
      </c>
      <c r="L91" s="386"/>
      <c r="M91" s="462" t="s">
        <v>1625</v>
      </c>
      <c r="N91" s="466" t="s">
        <v>1622</v>
      </c>
      <c r="O91" s="403">
        <v>0.97</v>
      </c>
      <c r="P91" s="413">
        <v>0.73965333333333338</v>
      </c>
      <c r="Q91" s="462" t="s">
        <v>1626</v>
      </c>
      <c r="R91" s="430">
        <v>45807</v>
      </c>
      <c r="S91" s="322">
        <v>267</v>
      </c>
      <c r="T91" s="322">
        <v>68</v>
      </c>
      <c r="U91" s="403" t="s">
        <v>474</v>
      </c>
      <c r="V91" s="403" t="s">
        <v>474</v>
      </c>
      <c r="W91" s="414" t="s">
        <v>1327</v>
      </c>
    </row>
    <row r="92" spans="1:23">
      <c r="A92" s="326" t="s">
        <v>529</v>
      </c>
      <c r="B92" s="326" t="s">
        <v>274</v>
      </c>
      <c r="C92" s="386" t="s">
        <v>319</v>
      </c>
      <c r="D92" s="322">
        <v>4</v>
      </c>
      <c r="E92" s="402" t="s">
        <v>1328</v>
      </c>
      <c r="F92" s="402" t="s">
        <v>397</v>
      </c>
      <c r="G92" s="463" t="s">
        <v>1627</v>
      </c>
      <c r="H92" s="467">
        <v>767430</v>
      </c>
      <c r="I92" s="439"/>
      <c r="J92" s="421">
        <v>686217</v>
      </c>
      <c r="K92" s="462" t="s">
        <v>1624</v>
      </c>
      <c r="L92" s="386"/>
      <c r="M92" s="462" t="s">
        <v>1628</v>
      </c>
      <c r="N92" s="466" t="s">
        <v>1622</v>
      </c>
      <c r="O92" s="403">
        <v>0.98</v>
      </c>
      <c r="P92" s="413">
        <v>0.89417536452836088</v>
      </c>
      <c r="Q92" s="462" t="s">
        <v>1375</v>
      </c>
      <c r="R92" s="430">
        <v>45808</v>
      </c>
      <c r="S92" s="322">
        <v>338</v>
      </c>
      <c r="T92" s="322">
        <v>82</v>
      </c>
      <c r="U92" s="464" t="s">
        <v>1629</v>
      </c>
      <c r="V92" s="464" t="s">
        <v>1630</v>
      </c>
      <c r="W92" s="414" t="s">
        <v>1327</v>
      </c>
    </row>
    <row r="93" spans="1:23">
      <c r="A93" s="326" t="s">
        <v>529</v>
      </c>
      <c r="B93" s="326" t="s">
        <v>274</v>
      </c>
      <c r="C93" s="386" t="s">
        <v>319</v>
      </c>
      <c r="D93" s="322">
        <v>5</v>
      </c>
      <c r="E93" s="402" t="s">
        <v>1329</v>
      </c>
      <c r="F93" s="402" t="s">
        <v>345</v>
      </c>
      <c r="G93" s="463" t="s">
        <v>1631</v>
      </c>
      <c r="H93" s="421">
        <v>800000</v>
      </c>
      <c r="I93" s="439"/>
      <c r="J93" s="421">
        <f>629049136.8/1000</f>
        <v>629049.13679999998</v>
      </c>
      <c r="K93" s="462" t="s">
        <v>1632</v>
      </c>
      <c r="L93" s="386"/>
      <c r="M93" s="462" t="s">
        <v>1633</v>
      </c>
      <c r="N93" s="462" t="s">
        <v>1634</v>
      </c>
      <c r="O93" s="403">
        <v>0.95</v>
      </c>
      <c r="P93" s="413">
        <v>0.78631142099999995</v>
      </c>
      <c r="Q93" s="462" t="s">
        <v>1635</v>
      </c>
      <c r="R93" s="452" t="s">
        <v>1636</v>
      </c>
      <c r="S93" s="416">
        <v>60</v>
      </c>
      <c r="T93" s="416">
        <v>180</v>
      </c>
      <c r="U93" s="402" t="s">
        <v>474</v>
      </c>
      <c r="V93" s="402" t="s">
        <v>474</v>
      </c>
      <c r="W93" s="402" t="s">
        <v>1330</v>
      </c>
    </row>
    <row r="94" spans="1:23">
      <c r="A94" s="326" t="s">
        <v>529</v>
      </c>
      <c r="B94" s="326" t="s">
        <v>274</v>
      </c>
      <c r="C94" s="386" t="s">
        <v>319</v>
      </c>
      <c r="D94" s="322">
        <v>6</v>
      </c>
      <c r="E94" s="402" t="s">
        <v>1331</v>
      </c>
      <c r="F94" s="402" t="s">
        <v>345</v>
      </c>
      <c r="G94" s="463" t="s">
        <v>1637</v>
      </c>
      <c r="H94" s="421">
        <v>600000</v>
      </c>
      <c r="I94" s="439"/>
      <c r="J94" s="421">
        <f>139129201.65/1000</f>
        <v>139129.20165</v>
      </c>
      <c r="K94" s="462" t="s">
        <v>1638</v>
      </c>
      <c r="L94" s="386"/>
      <c r="M94" s="462" t="s">
        <v>1639</v>
      </c>
      <c r="N94" s="462" t="s">
        <v>1640</v>
      </c>
      <c r="O94" s="403">
        <v>0.9</v>
      </c>
      <c r="P94" s="413">
        <v>0.23188200275000001</v>
      </c>
      <c r="Q94" s="462" t="s">
        <v>1641</v>
      </c>
      <c r="R94" s="452" t="s">
        <v>1642</v>
      </c>
      <c r="S94" s="416">
        <v>20</v>
      </c>
      <c r="T94" s="416">
        <v>45</v>
      </c>
      <c r="U94" s="402" t="s">
        <v>1643</v>
      </c>
      <c r="V94" s="402" t="s">
        <v>1643</v>
      </c>
      <c r="W94" s="402" t="s">
        <v>1332</v>
      </c>
    </row>
    <row r="95" spans="1:23">
      <c r="A95" s="326" t="s">
        <v>529</v>
      </c>
      <c r="B95" s="326" t="s">
        <v>274</v>
      </c>
      <c r="C95" s="386" t="s">
        <v>319</v>
      </c>
      <c r="D95" s="322">
        <v>7</v>
      </c>
      <c r="E95" s="402" t="s">
        <v>1333</v>
      </c>
      <c r="F95" s="402" t="s">
        <v>345</v>
      </c>
      <c r="G95" s="402" t="s">
        <v>1644</v>
      </c>
      <c r="H95" s="421">
        <v>600000</v>
      </c>
      <c r="I95" s="439"/>
      <c r="J95" s="231">
        <v>0</v>
      </c>
      <c r="K95" s="462" t="s">
        <v>1638</v>
      </c>
      <c r="L95" s="386"/>
      <c r="M95" s="402" t="s">
        <v>1645</v>
      </c>
      <c r="N95" s="462" t="s">
        <v>1646</v>
      </c>
      <c r="O95" s="403">
        <v>0</v>
      </c>
      <c r="P95" s="413">
        <v>0</v>
      </c>
      <c r="Q95" s="402" t="s">
        <v>1647</v>
      </c>
      <c r="R95" s="425">
        <v>45992</v>
      </c>
      <c r="S95" s="322">
        <v>150</v>
      </c>
      <c r="T95" s="416">
        <v>60</v>
      </c>
      <c r="U95" s="402" t="s">
        <v>474</v>
      </c>
      <c r="V95" s="402" t="s">
        <v>474</v>
      </c>
      <c r="W95" s="402" t="s">
        <v>1334</v>
      </c>
    </row>
    <row r="96" spans="1:23">
      <c r="A96" s="326" t="s">
        <v>529</v>
      </c>
      <c r="B96" s="326" t="s">
        <v>274</v>
      </c>
      <c r="C96" s="386" t="s">
        <v>319</v>
      </c>
      <c r="D96" s="322">
        <v>8</v>
      </c>
      <c r="E96" s="402" t="s">
        <v>1336</v>
      </c>
      <c r="F96" s="402" t="s">
        <v>1335</v>
      </c>
      <c r="G96" s="462" t="s">
        <v>1648</v>
      </c>
      <c r="H96" s="421">
        <v>1200000</v>
      </c>
      <c r="I96" s="439"/>
      <c r="J96" s="421">
        <v>302251</v>
      </c>
      <c r="K96" s="462" t="s">
        <v>1649</v>
      </c>
      <c r="L96" s="386"/>
      <c r="M96" s="462" t="s">
        <v>1650</v>
      </c>
      <c r="N96" s="462" t="s">
        <v>1651</v>
      </c>
      <c r="O96" s="403">
        <v>0.8</v>
      </c>
      <c r="P96" s="413">
        <v>0.25187583333333335</v>
      </c>
      <c r="Q96" s="462" t="s">
        <v>1635</v>
      </c>
      <c r="R96" s="452" t="s">
        <v>1652</v>
      </c>
      <c r="S96" s="416">
        <v>80</v>
      </c>
      <c r="T96" s="468">
        <v>120</v>
      </c>
      <c r="U96" s="402" t="s">
        <v>1653</v>
      </c>
      <c r="V96" s="402" t="s">
        <v>1654</v>
      </c>
      <c r="W96" s="402" t="s">
        <v>1337</v>
      </c>
    </row>
    <row r="97" spans="1:23">
      <c r="A97" s="326" t="s">
        <v>529</v>
      </c>
      <c r="B97" s="326" t="s">
        <v>274</v>
      </c>
      <c r="C97" s="386" t="s">
        <v>319</v>
      </c>
      <c r="D97" s="322">
        <v>9</v>
      </c>
      <c r="E97" s="402" t="s">
        <v>1339</v>
      </c>
      <c r="F97" s="402" t="s">
        <v>1338</v>
      </c>
      <c r="G97" s="402" t="s">
        <v>1655</v>
      </c>
      <c r="H97" s="421">
        <v>1000000</v>
      </c>
      <c r="I97" s="439"/>
      <c r="J97" s="421">
        <v>215431</v>
      </c>
      <c r="K97" s="462" t="s">
        <v>1656</v>
      </c>
      <c r="L97" s="386"/>
      <c r="M97" s="402" t="s">
        <v>1657</v>
      </c>
      <c r="N97" s="462" t="s">
        <v>1658</v>
      </c>
      <c r="O97" s="403">
        <v>0.35</v>
      </c>
      <c r="P97" s="415">
        <v>21.543100000000003</v>
      </c>
      <c r="Q97" s="402" t="s">
        <v>1659</v>
      </c>
      <c r="R97" s="430">
        <v>46023</v>
      </c>
      <c r="S97" s="469">
        <v>200</v>
      </c>
      <c r="T97" s="469">
        <v>50</v>
      </c>
      <c r="U97" s="464" t="s">
        <v>1660</v>
      </c>
      <c r="V97" s="464" t="s">
        <v>1661</v>
      </c>
      <c r="W97" s="414" t="s">
        <v>1340</v>
      </c>
    </row>
    <row r="98" spans="1:23">
      <c r="A98" s="326" t="s">
        <v>529</v>
      </c>
      <c r="B98" s="326" t="s">
        <v>274</v>
      </c>
      <c r="C98" s="386" t="s">
        <v>319</v>
      </c>
      <c r="D98" s="322">
        <v>10</v>
      </c>
      <c r="E98" s="402" t="s">
        <v>1341</v>
      </c>
      <c r="F98" s="402" t="s">
        <v>1338</v>
      </c>
      <c r="G98" s="402" t="s">
        <v>1662</v>
      </c>
      <c r="H98" s="421">
        <v>2000000</v>
      </c>
      <c r="I98" s="439"/>
      <c r="J98" s="421">
        <v>691349</v>
      </c>
      <c r="K98" s="462" t="s">
        <v>1656</v>
      </c>
      <c r="L98" s="386"/>
      <c r="M98" s="402" t="s">
        <v>1663</v>
      </c>
      <c r="N98" s="462" t="s">
        <v>1664</v>
      </c>
      <c r="O98" s="403">
        <v>0.5</v>
      </c>
      <c r="P98" s="415">
        <v>34.567450000000001</v>
      </c>
      <c r="Q98" s="402" t="s">
        <v>1665</v>
      </c>
      <c r="R98" s="430">
        <v>45717</v>
      </c>
      <c r="S98" s="469">
        <v>430</v>
      </c>
      <c r="T98" s="469">
        <v>70</v>
      </c>
      <c r="U98" s="464" t="s">
        <v>1666</v>
      </c>
      <c r="V98" s="464" t="s">
        <v>1667</v>
      </c>
      <c r="W98" s="414" t="s">
        <v>1342</v>
      </c>
    </row>
    <row r="99" spans="1:23">
      <c r="A99" s="326" t="s">
        <v>529</v>
      </c>
      <c r="B99" s="326" t="s">
        <v>274</v>
      </c>
      <c r="C99" s="386" t="s">
        <v>319</v>
      </c>
      <c r="D99" s="322">
        <v>11</v>
      </c>
      <c r="E99" s="402" t="s">
        <v>1343</v>
      </c>
      <c r="F99" s="402" t="s">
        <v>1338</v>
      </c>
      <c r="G99" s="402" t="s">
        <v>1668</v>
      </c>
      <c r="H99" s="421">
        <v>6250000</v>
      </c>
      <c r="I99" s="439"/>
      <c r="J99" s="421">
        <v>5665358</v>
      </c>
      <c r="K99" s="462" t="s">
        <v>1656</v>
      </c>
      <c r="L99" s="386"/>
      <c r="M99" s="462" t="s">
        <v>1669</v>
      </c>
      <c r="N99" s="462" t="s">
        <v>1670</v>
      </c>
      <c r="O99" s="403">
        <v>0.95</v>
      </c>
      <c r="P99" s="415">
        <v>90.645728000000005</v>
      </c>
      <c r="Q99" s="402" t="s">
        <v>1671</v>
      </c>
      <c r="R99" s="430">
        <v>45901</v>
      </c>
      <c r="S99" s="469">
        <v>20</v>
      </c>
      <c r="T99" s="469">
        <v>10</v>
      </c>
      <c r="U99" s="465" t="s">
        <v>474</v>
      </c>
      <c r="V99" s="465" t="s">
        <v>474</v>
      </c>
      <c r="W99" s="414" t="s">
        <v>1344</v>
      </c>
    </row>
    <row r="100" spans="1:23">
      <c r="A100" s="326" t="s">
        <v>529</v>
      </c>
      <c r="B100" s="326" t="s">
        <v>274</v>
      </c>
      <c r="C100" s="386" t="s">
        <v>319</v>
      </c>
      <c r="D100" s="322">
        <v>12</v>
      </c>
      <c r="E100" s="402" t="s">
        <v>1346</v>
      </c>
      <c r="F100" s="402" t="s">
        <v>1345</v>
      </c>
      <c r="G100" s="462" t="s">
        <v>1672</v>
      </c>
      <c r="H100" s="421">
        <v>3150000</v>
      </c>
      <c r="I100" s="439"/>
      <c r="J100" s="421">
        <v>2615012</v>
      </c>
      <c r="K100" s="462" t="s">
        <v>1673</v>
      </c>
      <c r="L100" s="386"/>
      <c r="M100" s="462" t="s">
        <v>1674</v>
      </c>
      <c r="N100" s="462"/>
      <c r="O100" s="403">
        <v>0.95</v>
      </c>
      <c r="P100" s="413">
        <v>0.83016253968253972</v>
      </c>
      <c r="Q100" s="462" t="s">
        <v>1675</v>
      </c>
      <c r="R100" s="452" t="s">
        <v>1676</v>
      </c>
      <c r="S100" s="416">
        <v>140</v>
      </c>
      <c r="T100" s="403"/>
      <c r="U100" s="465" t="s">
        <v>474</v>
      </c>
      <c r="V100" s="465" t="s">
        <v>474</v>
      </c>
      <c r="W100" s="414" t="s">
        <v>1347</v>
      </c>
    </row>
    <row r="101" spans="1:23">
      <c r="A101" s="326" t="s">
        <v>529</v>
      </c>
      <c r="B101" s="326" t="s">
        <v>274</v>
      </c>
      <c r="C101" s="386" t="s">
        <v>319</v>
      </c>
      <c r="D101" s="322">
        <v>13</v>
      </c>
      <c r="E101" s="402" t="s">
        <v>1348</v>
      </c>
      <c r="F101" s="402" t="s">
        <v>1345</v>
      </c>
      <c r="G101" s="462" t="s">
        <v>1677</v>
      </c>
      <c r="H101" s="421">
        <v>750000</v>
      </c>
      <c r="I101" s="439"/>
      <c r="J101" s="421">
        <v>643495</v>
      </c>
      <c r="K101" s="462" t="s">
        <v>1673</v>
      </c>
      <c r="L101" s="386"/>
      <c r="M101" s="462" t="s">
        <v>1678</v>
      </c>
      <c r="N101" s="462" t="s">
        <v>1679</v>
      </c>
      <c r="O101" s="403">
        <v>0.91</v>
      </c>
      <c r="P101" s="413">
        <v>0.85799333333333339</v>
      </c>
      <c r="Q101" s="462" t="s">
        <v>1680</v>
      </c>
      <c r="R101" s="452" t="s">
        <v>1681</v>
      </c>
      <c r="S101" s="416">
        <v>467</v>
      </c>
      <c r="T101" s="403" t="s">
        <v>1682</v>
      </c>
      <c r="U101" s="465" t="s">
        <v>1287</v>
      </c>
      <c r="V101" s="465" t="s">
        <v>474</v>
      </c>
      <c r="W101" s="414" t="s">
        <v>1349</v>
      </c>
    </row>
    <row r="102" spans="1:23">
      <c r="A102" s="326" t="s">
        <v>529</v>
      </c>
      <c r="B102" s="326" t="s">
        <v>274</v>
      </c>
      <c r="C102" s="386" t="s">
        <v>319</v>
      </c>
      <c r="D102" s="322">
        <v>14</v>
      </c>
      <c r="E102" s="402" t="s">
        <v>1351</v>
      </c>
      <c r="F102" s="402" t="s">
        <v>1350</v>
      </c>
      <c r="G102" s="462" t="s">
        <v>1683</v>
      </c>
      <c r="H102" s="421">
        <v>268000</v>
      </c>
      <c r="I102" s="439"/>
      <c r="J102" s="421">
        <v>358</v>
      </c>
      <c r="K102" s="462" t="s">
        <v>1684</v>
      </c>
      <c r="L102" s="386"/>
      <c r="M102" s="462" t="s">
        <v>1685</v>
      </c>
      <c r="N102" s="462" t="s">
        <v>1686</v>
      </c>
      <c r="O102" s="403">
        <v>0.05</v>
      </c>
      <c r="P102" s="413">
        <v>1.3358208955223882E-3</v>
      </c>
      <c r="Q102" s="462" t="s">
        <v>1375</v>
      </c>
      <c r="R102" s="465" t="s">
        <v>474</v>
      </c>
      <c r="S102" s="465" t="s">
        <v>474</v>
      </c>
      <c r="T102" s="465" t="s">
        <v>474</v>
      </c>
      <c r="U102" s="464" t="s">
        <v>1687</v>
      </c>
      <c r="V102" s="464" t="s">
        <v>1688</v>
      </c>
      <c r="W102" s="414" t="s">
        <v>1352</v>
      </c>
    </row>
    <row r="103" spans="1:23">
      <c r="A103" s="326" t="s">
        <v>529</v>
      </c>
      <c r="B103" s="326" t="s">
        <v>274</v>
      </c>
      <c r="C103" s="386" t="s">
        <v>480</v>
      </c>
      <c r="D103" s="322">
        <v>1</v>
      </c>
      <c r="E103" s="326" t="s">
        <v>1353</v>
      </c>
      <c r="F103" s="326" t="s">
        <v>1279</v>
      </c>
      <c r="G103" s="383" t="s">
        <v>1689</v>
      </c>
      <c r="H103" s="421">
        <v>5866667</v>
      </c>
      <c r="I103" s="439"/>
      <c r="J103" s="383"/>
      <c r="K103" s="383" t="s">
        <v>1690</v>
      </c>
      <c r="L103" s="386"/>
      <c r="M103" s="383" t="s">
        <v>1691</v>
      </c>
      <c r="N103" s="383" t="s">
        <v>1692</v>
      </c>
      <c r="O103" s="417">
        <v>0.98</v>
      </c>
      <c r="P103" s="383"/>
      <c r="Q103" s="383"/>
      <c r="R103" s="470">
        <v>46022</v>
      </c>
      <c r="S103" s="462">
        <v>404</v>
      </c>
      <c r="T103" s="471"/>
      <c r="U103" s="327" t="s">
        <v>1693</v>
      </c>
      <c r="V103" s="327" t="s">
        <v>1694</v>
      </c>
      <c r="W103" s="114" t="s">
        <v>1354</v>
      </c>
    </row>
    <row r="104" spans="1:23">
      <c r="A104" s="326" t="s">
        <v>529</v>
      </c>
      <c r="B104" s="326" t="s">
        <v>274</v>
      </c>
      <c r="C104" s="386" t="s">
        <v>480</v>
      </c>
      <c r="D104" s="322">
        <v>2</v>
      </c>
      <c r="E104" s="326" t="s">
        <v>1355</v>
      </c>
      <c r="F104" s="326" t="s">
        <v>1279</v>
      </c>
      <c r="G104" s="383" t="s">
        <v>1689</v>
      </c>
      <c r="H104" s="421">
        <v>4933333</v>
      </c>
      <c r="I104" s="439"/>
      <c r="J104" s="383"/>
      <c r="K104" s="383" t="s">
        <v>1690</v>
      </c>
      <c r="L104" s="386"/>
      <c r="M104" s="383" t="s">
        <v>1691</v>
      </c>
      <c r="N104" s="383" t="s">
        <v>1692</v>
      </c>
      <c r="O104" s="417">
        <v>0.98</v>
      </c>
      <c r="P104" s="383"/>
      <c r="Q104" s="383"/>
      <c r="R104" s="470">
        <v>46022</v>
      </c>
      <c r="S104" s="462">
        <v>136</v>
      </c>
      <c r="T104" s="471"/>
      <c r="U104" s="327" t="s">
        <v>1693</v>
      </c>
      <c r="V104" s="327" t="s">
        <v>1694</v>
      </c>
      <c r="W104" s="114" t="s">
        <v>1354</v>
      </c>
    </row>
    <row r="105" spans="1:23">
      <c r="A105" s="326" t="s">
        <v>529</v>
      </c>
      <c r="B105" s="326" t="s">
        <v>274</v>
      </c>
      <c r="C105" s="386" t="s">
        <v>480</v>
      </c>
      <c r="D105" s="322">
        <v>3</v>
      </c>
      <c r="E105" s="326" t="s">
        <v>1356</v>
      </c>
      <c r="F105" s="326" t="s">
        <v>1279</v>
      </c>
      <c r="G105" s="383" t="s">
        <v>1689</v>
      </c>
      <c r="H105" s="421">
        <v>2500000</v>
      </c>
      <c r="I105" s="439"/>
      <c r="J105" s="383"/>
      <c r="K105" s="383" t="s">
        <v>1690</v>
      </c>
      <c r="L105" s="386"/>
      <c r="M105" s="383" t="s">
        <v>1691</v>
      </c>
      <c r="N105" s="383" t="s">
        <v>1692</v>
      </c>
      <c r="O105" s="417">
        <v>0.82</v>
      </c>
      <c r="P105" s="383"/>
      <c r="Q105" s="383"/>
      <c r="R105" s="470">
        <v>46022</v>
      </c>
      <c r="S105" s="462">
        <v>252</v>
      </c>
      <c r="T105" s="471"/>
      <c r="U105" s="327" t="s">
        <v>1693</v>
      </c>
      <c r="V105" s="327" t="s">
        <v>1694</v>
      </c>
      <c r="W105" s="114" t="s">
        <v>1354</v>
      </c>
    </row>
    <row r="106" spans="1:23">
      <c r="A106" s="326" t="s">
        <v>529</v>
      </c>
      <c r="B106" s="326" t="s">
        <v>274</v>
      </c>
      <c r="C106" s="386" t="s">
        <v>480</v>
      </c>
      <c r="D106" s="322">
        <v>4</v>
      </c>
      <c r="E106" s="326" t="s">
        <v>1357</v>
      </c>
      <c r="F106" s="326" t="s">
        <v>1279</v>
      </c>
      <c r="G106" s="383" t="s">
        <v>1689</v>
      </c>
      <c r="H106" s="421">
        <v>1500000</v>
      </c>
      <c r="I106" s="439"/>
      <c r="J106" s="383"/>
      <c r="K106" s="383" t="s">
        <v>1690</v>
      </c>
      <c r="L106" s="386"/>
      <c r="M106" s="383" t="s">
        <v>1691</v>
      </c>
      <c r="N106" s="383" t="s">
        <v>1692</v>
      </c>
      <c r="O106" s="417">
        <v>0.96</v>
      </c>
      <c r="P106" s="383"/>
      <c r="Q106" s="383"/>
      <c r="R106" s="470">
        <v>46022</v>
      </c>
      <c r="S106" s="462">
        <v>228</v>
      </c>
      <c r="T106" s="471"/>
      <c r="U106" s="327" t="s">
        <v>1693</v>
      </c>
      <c r="V106" s="327" t="s">
        <v>1694</v>
      </c>
      <c r="W106" s="114" t="s">
        <v>1354</v>
      </c>
    </row>
  </sheetData>
  <mergeCells count="56">
    <mergeCell ref="K6:K8"/>
    <mergeCell ref="D6:D8"/>
    <mergeCell ref="E6:E8"/>
    <mergeCell ref="F6:F8"/>
    <mergeCell ref="G6:G8"/>
    <mergeCell ref="H6:H8"/>
    <mergeCell ref="D9:D11"/>
    <mergeCell ref="E9:E11"/>
    <mergeCell ref="F9:F11"/>
    <mergeCell ref="G9:G11"/>
    <mergeCell ref="H9:H11"/>
    <mergeCell ref="U6:U8"/>
    <mergeCell ref="V6:V8"/>
    <mergeCell ref="W6:W8"/>
    <mergeCell ref="M7:M8"/>
    <mergeCell ref="Q7:Q8"/>
    <mergeCell ref="N6:N8"/>
    <mergeCell ref="O6:O8"/>
    <mergeCell ref="P6:P8"/>
    <mergeCell ref="R6:R8"/>
    <mergeCell ref="S6:S8"/>
    <mergeCell ref="T6:T8"/>
    <mergeCell ref="T9:T11"/>
    <mergeCell ref="U9:U11"/>
    <mergeCell ref="V9:V11"/>
    <mergeCell ref="W9:W11"/>
    <mergeCell ref="D12:D14"/>
    <mergeCell ref="E12:E14"/>
    <mergeCell ref="F12:F14"/>
    <mergeCell ref="G12:G14"/>
    <mergeCell ref="H12:H14"/>
    <mergeCell ref="K12:K14"/>
    <mergeCell ref="K9:K11"/>
    <mergeCell ref="N9:N11"/>
    <mergeCell ref="O9:O11"/>
    <mergeCell ref="P9:P11"/>
    <mergeCell ref="R9:R11"/>
    <mergeCell ref="S9:S11"/>
    <mergeCell ref="V12:V14"/>
    <mergeCell ref="W12:W14"/>
    <mergeCell ref="D28:D29"/>
    <mergeCell ref="E65:E66"/>
    <mergeCell ref="F65:F66"/>
    <mergeCell ref="G65:G66"/>
    <mergeCell ref="H65:H66"/>
    <mergeCell ref="N12:N14"/>
    <mergeCell ref="O12:O14"/>
    <mergeCell ref="P12:P14"/>
    <mergeCell ref="R12:R14"/>
    <mergeCell ref="S12:S14"/>
    <mergeCell ref="T12:T14"/>
    <mergeCell ref="E67:E72"/>
    <mergeCell ref="F67:F72"/>
    <mergeCell ref="G67:G72"/>
    <mergeCell ref="H67:H72"/>
    <mergeCell ref="U12:U14"/>
  </mergeCells>
  <pageMargins left="0.11811023622047245" right="0.11811023622047245" top="0.15748031496062992" bottom="0.15748031496062992" header="0.31496062992125984" footer="0.31496062992125984"/>
  <pageSetup paperSize="9" scale="45" orientation="landscape" horizontalDpi="4294967293"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0000000}">
          <x14:formula1>
            <xm:f>'\Users\dima\Library\Containers\com.microsoft.Excel\Data\Documents\Users\freedjoe\Library\Containers\com.microsoft.Excel\Data\Documents\C:\Users\acer\Desktop\DRB\[DRB Annaba.xlsx]liste'!#REF!</xm:f>
          </x14:formula1>
          <xm:sqref>B2:B106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R43"/>
  <sheetViews>
    <sheetView topLeftCell="E1" zoomScaleNormal="100" zoomScaleSheetLayoutView="90" workbookViewId="0">
      <pane ySplit="2" topLeftCell="A3" activePane="bottomLeft" state="frozen"/>
      <selection activeCell="I13" sqref="I13"/>
      <selection pane="bottomLeft" activeCell="I13" sqref="I13"/>
    </sheetView>
  </sheetViews>
  <sheetFormatPr baseColWidth="10" defaultColWidth="9.140625" defaultRowHeight="17.25"/>
  <cols>
    <col min="1" max="1" width="9.42578125" style="321" customWidth="1"/>
    <col min="2" max="2" width="20.42578125" style="371" customWidth="1"/>
    <col min="3" max="3" width="9.140625" style="495"/>
    <col min="4" max="4" width="30" style="377" customWidth="1"/>
    <col min="5" max="7" width="11.140625" style="321" customWidth="1"/>
    <col min="8" max="8" width="36.85546875" style="371" customWidth="1"/>
    <col min="9" max="9" width="9.140625" style="496" customWidth="1"/>
    <col min="10" max="10" width="17.28515625" style="497" bestFit="1" customWidth="1"/>
    <col min="11" max="11" width="25" style="498" bestFit="1" customWidth="1"/>
    <col min="12" max="12" width="18" style="301" bestFit="1" customWidth="1"/>
    <col min="13" max="13" width="15.42578125" style="301" bestFit="1" customWidth="1"/>
    <col min="14" max="15" width="15.42578125" style="497" bestFit="1" customWidth="1"/>
    <col min="16" max="16" width="10.42578125" style="321" customWidth="1"/>
    <col min="17" max="17" width="9.28515625" style="321" customWidth="1"/>
    <col min="18" max="18" width="14" style="321" bestFit="1" customWidth="1"/>
    <col min="19" max="16384" width="9.140625" style="321"/>
  </cols>
  <sheetData>
    <row r="1" spans="1:18" ht="69">
      <c r="A1" s="98" t="s">
        <v>251</v>
      </c>
      <c r="B1" s="98" t="s">
        <v>47</v>
      </c>
      <c r="C1" s="98" t="s">
        <v>252</v>
      </c>
      <c r="D1" s="98" t="s">
        <v>0</v>
      </c>
      <c r="E1" s="98" t="s">
        <v>253</v>
      </c>
      <c r="F1" s="98" t="s">
        <v>248</v>
      </c>
      <c r="G1" s="98" t="s">
        <v>249</v>
      </c>
      <c r="H1" s="98" t="s">
        <v>250</v>
      </c>
      <c r="I1" s="174" t="s">
        <v>531</v>
      </c>
      <c r="J1" s="98" t="s">
        <v>254</v>
      </c>
      <c r="K1" s="98" t="s">
        <v>255</v>
      </c>
      <c r="L1" s="98" t="s">
        <v>256</v>
      </c>
      <c r="M1" s="98" t="s">
        <v>262</v>
      </c>
      <c r="N1" s="374" t="s">
        <v>7</v>
      </c>
      <c r="O1" s="374" t="s">
        <v>8</v>
      </c>
      <c r="P1" s="373" t="s">
        <v>9</v>
      </c>
      <c r="Q1" s="373" t="s">
        <v>10</v>
      </c>
    </row>
    <row r="2" spans="1:18" s="177" customFormat="1" ht="63" customHeight="1">
      <c r="A2" s="482" t="s">
        <v>251</v>
      </c>
      <c r="B2" s="98" t="s">
        <v>47</v>
      </c>
      <c r="C2" s="98" t="s">
        <v>252</v>
      </c>
      <c r="D2" s="372" t="s">
        <v>0</v>
      </c>
      <c r="E2" s="98" t="s">
        <v>253</v>
      </c>
      <c r="F2" s="98" t="s">
        <v>248</v>
      </c>
      <c r="G2" s="98" t="s">
        <v>249</v>
      </c>
      <c r="H2" s="98" t="s">
        <v>250</v>
      </c>
      <c r="I2" s="174" t="s">
        <v>531</v>
      </c>
      <c r="J2" s="175" t="s">
        <v>532</v>
      </c>
      <c r="K2" s="176" t="s">
        <v>255</v>
      </c>
      <c r="L2" s="175" t="s">
        <v>2206</v>
      </c>
      <c r="M2" s="175" t="s">
        <v>2207</v>
      </c>
      <c r="N2" s="175" t="s">
        <v>2208</v>
      </c>
      <c r="O2" s="175" t="s">
        <v>536</v>
      </c>
      <c r="P2" s="176" t="s">
        <v>535</v>
      </c>
      <c r="Q2" s="176" t="s">
        <v>530</v>
      </c>
      <c r="R2" s="175" t="s">
        <v>2209</v>
      </c>
    </row>
    <row r="3" spans="1:18" ht="69">
      <c r="A3" s="483" t="s">
        <v>528</v>
      </c>
      <c r="B3" s="121" t="s">
        <v>286</v>
      </c>
      <c r="C3" s="368" t="s">
        <v>319</v>
      </c>
      <c r="D3" s="484" t="s">
        <v>1038</v>
      </c>
      <c r="E3" s="307"/>
      <c r="F3" s="307"/>
      <c r="G3" s="369" t="s">
        <v>2210</v>
      </c>
      <c r="H3" s="306" t="s">
        <v>2211</v>
      </c>
      <c r="I3" s="485"/>
      <c r="J3" s="486"/>
      <c r="K3" s="181">
        <v>28662460245.790001</v>
      </c>
      <c r="L3" s="181"/>
      <c r="M3" s="181"/>
      <c r="N3" s="486"/>
      <c r="O3" s="486"/>
      <c r="P3" s="487"/>
      <c r="Q3" s="366"/>
      <c r="R3" s="375"/>
    </row>
    <row r="4" spans="1:18" s="329" customFormat="1" ht="33">
      <c r="A4" s="483" t="s">
        <v>528</v>
      </c>
      <c r="B4" s="121" t="s">
        <v>288</v>
      </c>
      <c r="C4" s="368" t="s">
        <v>319</v>
      </c>
      <c r="D4" s="488" t="s">
        <v>2212</v>
      </c>
      <c r="E4" s="306"/>
      <c r="F4" s="306"/>
      <c r="G4" s="306"/>
      <c r="H4" s="306" t="s">
        <v>2213</v>
      </c>
      <c r="I4" s="489"/>
      <c r="J4" s="181"/>
      <c r="K4" s="181">
        <v>2504000000</v>
      </c>
      <c r="L4" s="181"/>
      <c r="M4" s="181"/>
      <c r="N4" s="181">
        <v>25000000</v>
      </c>
      <c r="O4" s="486"/>
      <c r="P4" s="487"/>
      <c r="Q4" s="367"/>
      <c r="R4" s="486">
        <v>300000000</v>
      </c>
    </row>
    <row r="5" spans="1:18" ht="33">
      <c r="A5" s="483" t="s">
        <v>528</v>
      </c>
      <c r="B5" s="121" t="s">
        <v>288</v>
      </c>
      <c r="C5" s="368" t="s">
        <v>319</v>
      </c>
      <c r="D5" s="488" t="s">
        <v>2214</v>
      </c>
      <c r="E5" s="375"/>
      <c r="F5" s="375"/>
      <c r="G5" s="375"/>
      <c r="H5" s="121" t="s">
        <v>2215</v>
      </c>
      <c r="I5" s="490"/>
      <c r="J5" s="491"/>
      <c r="K5" s="492">
        <v>4642710000</v>
      </c>
      <c r="L5" s="493"/>
      <c r="M5" s="493"/>
      <c r="N5" s="494"/>
      <c r="O5" s="494"/>
      <c r="P5" s="375"/>
      <c r="Q5" s="375"/>
      <c r="R5" s="375"/>
    </row>
    <row r="6" spans="1:18">
      <c r="A6" s="483" t="s">
        <v>528</v>
      </c>
      <c r="B6" s="121" t="s">
        <v>288</v>
      </c>
      <c r="C6" s="368" t="s">
        <v>319</v>
      </c>
      <c r="D6" s="488" t="s">
        <v>2216</v>
      </c>
      <c r="E6" s="375"/>
      <c r="F6" s="375"/>
      <c r="G6" s="375"/>
      <c r="H6" s="121" t="s">
        <v>2217</v>
      </c>
      <c r="I6" s="490"/>
      <c r="J6" s="494"/>
      <c r="K6" s="492">
        <v>2577000000</v>
      </c>
      <c r="L6" s="493"/>
      <c r="M6" s="493"/>
      <c r="N6" s="494"/>
      <c r="O6" s="494"/>
      <c r="P6" s="375"/>
      <c r="Q6" s="375"/>
      <c r="R6" s="375"/>
    </row>
    <row r="7" spans="1:18" ht="33">
      <c r="A7" s="483" t="s">
        <v>528</v>
      </c>
      <c r="B7" s="121" t="s">
        <v>288</v>
      </c>
      <c r="C7" s="368" t="s">
        <v>319</v>
      </c>
      <c r="D7" s="488" t="s">
        <v>2218</v>
      </c>
      <c r="E7" s="375"/>
      <c r="F7" s="375"/>
      <c r="G7" s="375"/>
      <c r="H7" s="121" t="s">
        <v>2219</v>
      </c>
      <c r="I7" s="490"/>
      <c r="J7" s="494"/>
      <c r="K7" s="492">
        <v>1000000000</v>
      </c>
      <c r="L7" s="493"/>
      <c r="M7" s="493"/>
      <c r="N7" s="494"/>
      <c r="O7" s="494"/>
      <c r="P7" s="375"/>
      <c r="Q7" s="375"/>
      <c r="R7" s="375"/>
    </row>
    <row r="8" spans="1:18" ht="33">
      <c r="A8" s="483" t="s">
        <v>528</v>
      </c>
      <c r="B8" s="121" t="s">
        <v>288</v>
      </c>
      <c r="C8" s="368" t="s">
        <v>2220</v>
      </c>
      <c r="D8" s="488" t="s">
        <v>358</v>
      </c>
      <c r="E8" s="375"/>
      <c r="F8" s="375"/>
      <c r="G8" s="375"/>
      <c r="H8" s="121" t="s">
        <v>2221</v>
      </c>
      <c r="I8" s="490"/>
      <c r="J8" s="494"/>
      <c r="K8" s="492">
        <v>2276743000</v>
      </c>
      <c r="L8" s="493"/>
      <c r="M8" s="493"/>
      <c r="N8" s="494"/>
      <c r="O8" s="494"/>
      <c r="P8" s="375"/>
      <c r="Q8" s="375"/>
      <c r="R8" s="375"/>
    </row>
    <row r="9" spans="1:18" ht="33">
      <c r="A9" s="483" t="s">
        <v>528</v>
      </c>
      <c r="B9" s="121" t="s">
        <v>288</v>
      </c>
      <c r="C9" s="368" t="s">
        <v>319</v>
      </c>
      <c r="D9" s="488" t="s">
        <v>502</v>
      </c>
      <c r="E9" s="375"/>
      <c r="F9" s="375"/>
      <c r="G9" s="375"/>
      <c r="H9" s="121" t="s">
        <v>2222</v>
      </c>
      <c r="I9" s="490"/>
      <c r="J9" s="494"/>
      <c r="K9" s="492" t="s">
        <v>2223</v>
      </c>
      <c r="L9" s="493"/>
      <c r="M9" s="493"/>
      <c r="N9" s="494"/>
      <c r="O9" s="494"/>
      <c r="P9" s="375"/>
      <c r="Q9" s="375"/>
      <c r="R9" s="375"/>
    </row>
    <row r="10" spans="1:18" ht="33">
      <c r="A10" s="483"/>
      <c r="B10" s="121" t="s">
        <v>288</v>
      </c>
      <c r="C10" s="368" t="s">
        <v>319</v>
      </c>
      <c r="D10" s="488" t="s">
        <v>502</v>
      </c>
      <c r="E10" s="375"/>
      <c r="F10" s="375"/>
      <c r="G10" s="375"/>
      <c r="H10" s="121" t="s">
        <v>2224</v>
      </c>
      <c r="I10" s="490"/>
      <c r="J10" s="494"/>
      <c r="K10" s="492" t="s">
        <v>2225</v>
      </c>
      <c r="L10" s="493"/>
      <c r="M10" s="493"/>
      <c r="N10" s="494"/>
      <c r="O10" s="494"/>
      <c r="P10" s="375"/>
      <c r="Q10" s="375"/>
      <c r="R10" s="375"/>
    </row>
    <row r="11" spans="1:18">
      <c r="A11" s="483" t="s">
        <v>528</v>
      </c>
      <c r="B11" s="121" t="s">
        <v>288</v>
      </c>
      <c r="C11" s="368" t="s">
        <v>319</v>
      </c>
      <c r="D11" s="488" t="s">
        <v>397</v>
      </c>
      <c r="E11" s="375"/>
      <c r="F11" s="375"/>
      <c r="G11" s="375"/>
      <c r="H11" s="121" t="s">
        <v>2226</v>
      </c>
      <c r="I11" s="490"/>
      <c r="J11" s="494"/>
      <c r="K11" s="492">
        <v>2623237000</v>
      </c>
      <c r="L11" s="493"/>
      <c r="M11" s="493"/>
      <c r="N11" s="494"/>
      <c r="O11" s="494"/>
      <c r="P11" s="375"/>
      <c r="Q11" s="375"/>
      <c r="R11" s="375"/>
    </row>
    <row r="12" spans="1:18">
      <c r="A12" s="483" t="s">
        <v>528</v>
      </c>
      <c r="B12" s="121" t="s">
        <v>288</v>
      </c>
      <c r="C12" s="368" t="s">
        <v>319</v>
      </c>
      <c r="D12" s="488" t="s">
        <v>397</v>
      </c>
      <c r="E12" s="375"/>
      <c r="F12" s="375"/>
      <c r="G12" s="375"/>
      <c r="H12" s="121" t="s">
        <v>2227</v>
      </c>
      <c r="I12" s="490"/>
      <c r="J12" s="494"/>
      <c r="K12" s="492">
        <v>3940000000</v>
      </c>
      <c r="L12" s="493"/>
      <c r="M12" s="493"/>
      <c r="N12" s="494"/>
      <c r="O12" s="494"/>
      <c r="P12" s="375"/>
      <c r="Q12" s="375"/>
      <c r="R12" s="375"/>
    </row>
    <row r="13" spans="1:18">
      <c r="A13" s="483" t="s">
        <v>528</v>
      </c>
      <c r="B13" s="121" t="s">
        <v>288</v>
      </c>
      <c r="C13" s="368"/>
      <c r="D13" s="488" t="s">
        <v>345</v>
      </c>
      <c r="E13" s="375"/>
      <c r="F13" s="375"/>
      <c r="G13" s="375"/>
      <c r="H13" s="121" t="s">
        <v>2228</v>
      </c>
      <c r="I13" s="490"/>
      <c r="J13" s="494"/>
      <c r="K13" s="492">
        <v>2170000000</v>
      </c>
      <c r="L13" s="493"/>
      <c r="M13" s="493"/>
      <c r="N13" s="494"/>
      <c r="O13" s="494"/>
      <c r="P13" s="375"/>
      <c r="Q13" s="375"/>
      <c r="R13" s="375"/>
    </row>
    <row r="14" spans="1:18">
      <c r="A14" s="483" t="s">
        <v>528</v>
      </c>
      <c r="B14" s="121" t="s">
        <v>288</v>
      </c>
      <c r="C14" s="368"/>
      <c r="D14" s="488" t="s">
        <v>345</v>
      </c>
      <c r="E14" s="375"/>
      <c r="F14" s="375"/>
      <c r="G14" s="375"/>
      <c r="H14" s="121" t="s">
        <v>2229</v>
      </c>
      <c r="I14" s="490"/>
      <c r="J14" s="494"/>
      <c r="K14" s="492">
        <v>1250000000</v>
      </c>
      <c r="L14" s="493"/>
      <c r="M14" s="493"/>
      <c r="N14" s="494"/>
      <c r="O14" s="494"/>
      <c r="P14" s="375"/>
      <c r="Q14" s="375"/>
      <c r="R14" s="375"/>
    </row>
    <row r="15" spans="1:18" ht="33">
      <c r="A15" s="483" t="s">
        <v>528</v>
      </c>
      <c r="B15" s="121" t="s">
        <v>288</v>
      </c>
      <c r="C15" s="368" t="s">
        <v>480</v>
      </c>
      <c r="D15" s="488" t="s">
        <v>502</v>
      </c>
      <c r="E15" s="375"/>
      <c r="F15" s="375"/>
      <c r="G15" s="375"/>
      <c r="H15" s="121"/>
      <c r="I15" s="490"/>
      <c r="J15" s="494"/>
      <c r="K15" s="492"/>
      <c r="L15" s="493"/>
      <c r="M15" s="493"/>
      <c r="N15" s="494"/>
      <c r="O15" s="494"/>
      <c r="P15" s="375"/>
      <c r="Q15" s="375"/>
      <c r="R15" s="375"/>
    </row>
    <row r="16" spans="1:18">
      <c r="A16" s="483" t="s">
        <v>528</v>
      </c>
      <c r="B16" s="121" t="s">
        <v>288</v>
      </c>
      <c r="C16" s="368" t="s">
        <v>480</v>
      </c>
      <c r="D16" s="488" t="s">
        <v>345</v>
      </c>
      <c r="E16" s="375"/>
      <c r="F16" s="375"/>
      <c r="G16" s="375"/>
      <c r="H16" s="121" t="s">
        <v>2230</v>
      </c>
      <c r="I16" s="490"/>
      <c r="J16" s="494"/>
      <c r="K16" s="492">
        <v>14500000000</v>
      </c>
      <c r="L16" s="493"/>
      <c r="M16" s="493"/>
      <c r="N16" s="494"/>
      <c r="O16" s="494"/>
      <c r="P16" s="375"/>
      <c r="Q16" s="375"/>
      <c r="R16" s="375"/>
    </row>
    <row r="17" spans="1:18">
      <c r="A17" s="483" t="s">
        <v>528</v>
      </c>
      <c r="B17" s="121" t="s">
        <v>288</v>
      </c>
      <c r="C17" s="368" t="s">
        <v>480</v>
      </c>
      <c r="D17" s="488" t="s">
        <v>345</v>
      </c>
      <c r="E17" s="375"/>
      <c r="F17" s="375"/>
      <c r="G17" s="375"/>
      <c r="H17" s="121" t="s">
        <v>2231</v>
      </c>
      <c r="I17" s="490"/>
      <c r="J17" s="494"/>
      <c r="K17" s="492">
        <v>5830000000</v>
      </c>
      <c r="L17" s="493"/>
      <c r="M17" s="493"/>
      <c r="N17" s="494"/>
      <c r="O17" s="494"/>
      <c r="P17" s="375"/>
      <c r="Q17" s="375"/>
      <c r="R17" s="375"/>
    </row>
    <row r="18" spans="1:18">
      <c r="A18" s="483" t="s">
        <v>528</v>
      </c>
      <c r="B18" s="121" t="s">
        <v>288</v>
      </c>
      <c r="C18" s="368" t="s">
        <v>480</v>
      </c>
      <c r="D18" s="488" t="s">
        <v>345</v>
      </c>
      <c r="E18" s="375"/>
      <c r="F18" s="375"/>
      <c r="G18" s="375"/>
      <c r="H18" s="121" t="s">
        <v>2232</v>
      </c>
      <c r="I18" s="490"/>
      <c r="J18" s="494"/>
      <c r="K18" s="492">
        <v>10000000000</v>
      </c>
      <c r="L18" s="493"/>
      <c r="M18" s="493"/>
      <c r="N18" s="494"/>
      <c r="O18" s="494"/>
      <c r="P18" s="375"/>
      <c r="Q18" s="375"/>
      <c r="R18" s="375"/>
    </row>
    <row r="19" spans="1:18">
      <c r="A19" s="483" t="s">
        <v>528</v>
      </c>
      <c r="B19" s="121" t="s">
        <v>279</v>
      </c>
      <c r="C19" s="368"/>
      <c r="D19" s="437" t="s">
        <v>502</v>
      </c>
      <c r="E19" s="121" t="s">
        <v>2233</v>
      </c>
      <c r="F19" s="375" t="s">
        <v>2234</v>
      </c>
      <c r="G19" s="375"/>
      <c r="H19" s="121" t="s">
        <v>2235</v>
      </c>
      <c r="I19" s="490"/>
      <c r="J19" s="494"/>
      <c r="K19" s="492">
        <v>1200000000</v>
      </c>
      <c r="L19" s="493"/>
      <c r="M19" s="493"/>
      <c r="N19" s="494"/>
      <c r="O19" s="494"/>
      <c r="P19" s="375"/>
      <c r="Q19" s="375"/>
      <c r="R19" s="375"/>
    </row>
    <row r="20" spans="1:18">
      <c r="A20" s="483" t="s">
        <v>528</v>
      </c>
      <c r="B20" s="121" t="s">
        <v>288</v>
      </c>
      <c r="C20" s="368"/>
      <c r="D20" s="437" t="s">
        <v>2236</v>
      </c>
      <c r="E20" s="375"/>
      <c r="F20" s="375"/>
      <c r="G20" s="375"/>
      <c r="H20" s="121" t="s">
        <v>2237</v>
      </c>
      <c r="I20" s="490"/>
      <c r="J20" s="494"/>
      <c r="K20" s="492">
        <v>1511104000</v>
      </c>
      <c r="L20" s="493"/>
      <c r="M20" s="493"/>
      <c r="N20" s="494"/>
      <c r="O20" s="494"/>
      <c r="P20" s="375"/>
      <c r="Q20" s="375"/>
      <c r="R20" s="375"/>
    </row>
    <row r="21" spans="1:18">
      <c r="A21" s="483" t="s">
        <v>528</v>
      </c>
      <c r="B21" s="121" t="s">
        <v>288</v>
      </c>
      <c r="C21" s="368"/>
      <c r="D21" s="437" t="s">
        <v>2236</v>
      </c>
      <c r="E21" s="375"/>
      <c r="F21" s="375"/>
      <c r="G21" s="375"/>
      <c r="H21" s="121" t="s">
        <v>2238</v>
      </c>
      <c r="I21" s="490"/>
      <c r="J21" s="494"/>
      <c r="K21" s="492" t="s">
        <v>2239</v>
      </c>
      <c r="L21" s="493"/>
      <c r="M21" s="493"/>
      <c r="N21" s="494"/>
      <c r="O21" s="494"/>
      <c r="P21" s="375"/>
      <c r="Q21" s="375"/>
      <c r="R21" s="375"/>
    </row>
    <row r="22" spans="1:18">
      <c r="A22" s="483" t="s">
        <v>528</v>
      </c>
      <c r="B22" s="121" t="s">
        <v>288</v>
      </c>
      <c r="C22" s="368"/>
      <c r="D22" s="437" t="s">
        <v>2236</v>
      </c>
      <c r="E22" s="375"/>
      <c r="F22" s="375"/>
      <c r="G22" s="375"/>
      <c r="H22" s="121" t="s">
        <v>2240</v>
      </c>
      <c r="I22" s="490"/>
      <c r="J22" s="494"/>
      <c r="K22" s="492">
        <v>2037000000</v>
      </c>
      <c r="L22" s="493"/>
      <c r="M22" s="493"/>
      <c r="N22" s="494"/>
      <c r="O22" s="494"/>
      <c r="P22" s="375"/>
      <c r="Q22" s="375"/>
      <c r="R22" s="375"/>
    </row>
    <row r="23" spans="1:18">
      <c r="A23" s="483" t="s">
        <v>528</v>
      </c>
      <c r="B23" s="121" t="s">
        <v>288</v>
      </c>
      <c r="C23" s="368"/>
      <c r="D23" s="437" t="s">
        <v>2236</v>
      </c>
      <c r="E23" s="375"/>
      <c r="F23" s="375"/>
      <c r="G23" s="375"/>
      <c r="H23" s="121" t="s">
        <v>2241</v>
      </c>
      <c r="I23" s="490"/>
      <c r="J23" s="494"/>
      <c r="K23" s="492">
        <v>1190611000</v>
      </c>
      <c r="L23" s="493"/>
      <c r="M23" s="493"/>
      <c r="N23" s="494"/>
      <c r="O23" s="494"/>
      <c r="P23" s="375"/>
      <c r="Q23" s="375"/>
      <c r="R23" s="375"/>
    </row>
    <row r="24" spans="1:18">
      <c r="A24" s="483" t="s">
        <v>528</v>
      </c>
      <c r="B24" s="121" t="s">
        <v>288</v>
      </c>
      <c r="C24" s="368"/>
      <c r="D24" s="437" t="s">
        <v>2242</v>
      </c>
      <c r="E24" s="375"/>
      <c r="F24" s="375"/>
      <c r="G24" s="375"/>
      <c r="H24" s="121" t="s">
        <v>2243</v>
      </c>
      <c r="I24" s="490"/>
      <c r="J24" s="494"/>
      <c r="K24" s="492">
        <v>700000000</v>
      </c>
      <c r="L24" s="493"/>
      <c r="M24" s="493"/>
      <c r="N24" s="494"/>
      <c r="O24" s="494"/>
      <c r="P24" s="375"/>
      <c r="Q24" s="375"/>
      <c r="R24" s="375"/>
    </row>
    <row r="25" spans="1:18">
      <c r="A25" s="483" t="s">
        <v>528</v>
      </c>
      <c r="B25" s="121" t="s">
        <v>288</v>
      </c>
      <c r="C25" s="368"/>
      <c r="D25" s="437" t="s">
        <v>2242</v>
      </c>
      <c r="E25" s="375"/>
      <c r="F25" s="375"/>
      <c r="G25" s="375"/>
      <c r="H25" s="121" t="s">
        <v>2244</v>
      </c>
      <c r="I25" s="490"/>
      <c r="J25" s="494"/>
      <c r="K25" s="492">
        <v>1000000000</v>
      </c>
      <c r="L25" s="493"/>
      <c r="M25" s="493"/>
      <c r="N25" s="494"/>
      <c r="O25" s="494"/>
      <c r="P25" s="375"/>
      <c r="Q25" s="375"/>
      <c r="R25" s="375"/>
    </row>
    <row r="26" spans="1:18">
      <c r="A26" s="483" t="s">
        <v>528</v>
      </c>
      <c r="B26" s="121" t="s">
        <v>290</v>
      </c>
      <c r="C26" s="368"/>
      <c r="D26" s="437" t="s">
        <v>2245</v>
      </c>
      <c r="E26" s="375"/>
      <c r="F26" s="375"/>
      <c r="G26" s="375"/>
      <c r="H26" s="121" t="s">
        <v>2246</v>
      </c>
      <c r="I26" s="490"/>
      <c r="J26" s="494"/>
      <c r="K26" s="492">
        <v>19966463</v>
      </c>
      <c r="L26" s="493">
        <v>18827752.600000001</v>
      </c>
      <c r="M26" s="493">
        <v>18700276</v>
      </c>
      <c r="N26" s="494"/>
      <c r="O26" s="494"/>
      <c r="P26" s="375"/>
      <c r="Q26" s="375"/>
      <c r="R26" s="375"/>
    </row>
    <row r="27" spans="1:18">
      <c r="A27" s="483" t="s">
        <v>528</v>
      </c>
      <c r="B27" s="121" t="s">
        <v>290</v>
      </c>
      <c r="C27" s="368"/>
      <c r="D27" s="437" t="s">
        <v>2247</v>
      </c>
      <c r="E27" s="375"/>
      <c r="F27" s="375"/>
      <c r="G27" s="375"/>
      <c r="H27" s="121" t="s">
        <v>2248</v>
      </c>
      <c r="I27" s="490"/>
      <c r="J27" s="494"/>
      <c r="K27" s="492">
        <v>11980255</v>
      </c>
      <c r="L27" s="493" t="s">
        <v>2249</v>
      </c>
      <c r="M27" s="493">
        <v>11980255</v>
      </c>
      <c r="N27" s="494"/>
      <c r="O27" s="494"/>
      <c r="P27" s="375"/>
      <c r="Q27" s="375"/>
      <c r="R27" s="375"/>
    </row>
    <row r="28" spans="1:18">
      <c r="A28" s="483" t="s">
        <v>528</v>
      </c>
      <c r="B28" s="121" t="s">
        <v>290</v>
      </c>
      <c r="C28" s="368"/>
      <c r="D28" s="437" t="s">
        <v>2250</v>
      </c>
      <c r="E28" s="375"/>
      <c r="F28" s="375"/>
      <c r="G28" s="375"/>
      <c r="H28" s="121" t="s">
        <v>2251</v>
      </c>
      <c r="I28" s="490"/>
      <c r="J28" s="494"/>
      <c r="K28" s="492">
        <v>12839500</v>
      </c>
      <c r="L28" s="493">
        <v>12817395.17</v>
      </c>
      <c r="M28" s="493">
        <v>12759454</v>
      </c>
      <c r="N28" s="494"/>
      <c r="O28" s="494"/>
      <c r="P28" s="375"/>
      <c r="Q28" s="375"/>
      <c r="R28" s="375"/>
    </row>
    <row r="29" spans="1:18">
      <c r="A29" s="483" t="s">
        <v>528</v>
      </c>
      <c r="B29" s="121" t="s">
        <v>290</v>
      </c>
      <c r="C29" s="368"/>
      <c r="D29" s="437" t="s">
        <v>2250</v>
      </c>
      <c r="E29" s="375"/>
      <c r="F29" s="375"/>
      <c r="G29" s="375"/>
      <c r="H29" s="121" t="s">
        <v>2252</v>
      </c>
      <c r="I29" s="490"/>
      <c r="J29" s="494"/>
      <c r="K29" s="492">
        <v>12370909</v>
      </c>
      <c r="L29" s="493">
        <v>12230047.15</v>
      </c>
      <c r="M29" s="493">
        <v>12219052</v>
      </c>
      <c r="N29" s="494"/>
      <c r="O29" s="494"/>
      <c r="P29" s="375"/>
      <c r="Q29" s="375"/>
      <c r="R29" s="375"/>
    </row>
    <row r="30" spans="1:18">
      <c r="A30" s="483" t="s">
        <v>528</v>
      </c>
      <c r="B30" s="121" t="s">
        <v>281</v>
      </c>
      <c r="C30" s="368"/>
      <c r="D30" s="437" t="s">
        <v>498</v>
      </c>
      <c r="E30" s="375"/>
      <c r="F30" s="375"/>
      <c r="G30" s="375"/>
      <c r="H30" s="121" t="s">
        <v>2253</v>
      </c>
      <c r="I30" s="490"/>
      <c r="J30" s="494"/>
      <c r="K30" s="492"/>
      <c r="L30" s="493"/>
      <c r="M30" s="493"/>
      <c r="N30" s="494"/>
      <c r="O30" s="494"/>
      <c r="P30" s="375"/>
      <c r="Q30" s="375"/>
      <c r="R30" s="375"/>
    </row>
    <row r="31" spans="1:18">
      <c r="A31" s="483" t="s">
        <v>528</v>
      </c>
      <c r="B31" s="121" t="s">
        <v>281</v>
      </c>
      <c r="C31" s="368"/>
      <c r="D31" s="437" t="s">
        <v>2254</v>
      </c>
      <c r="E31" s="375"/>
      <c r="F31" s="375"/>
      <c r="G31" s="375"/>
      <c r="H31" s="121" t="s">
        <v>2255</v>
      </c>
      <c r="I31" s="490"/>
      <c r="J31" s="494"/>
      <c r="K31" s="492"/>
      <c r="L31" s="493"/>
      <c r="M31" s="493"/>
      <c r="N31" s="494"/>
      <c r="O31" s="494"/>
      <c r="P31" s="375"/>
      <c r="Q31" s="375"/>
      <c r="R31" s="375"/>
    </row>
    <row r="32" spans="1:18">
      <c r="A32" s="483" t="s">
        <v>528</v>
      </c>
      <c r="B32" s="121" t="s">
        <v>281</v>
      </c>
      <c r="C32" s="368"/>
      <c r="D32" s="437" t="s">
        <v>2256</v>
      </c>
      <c r="E32" s="375"/>
      <c r="F32" s="375"/>
      <c r="G32" s="375"/>
      <c r="H32" s="121" t="s">
        <v>2257</v>
      </c>
      <c r="I32" s="490"/>
      <c r="J32" s="494"/>
      <c r="K32" s="492"/>
      <c r="L32" s="493"/>
      <c r="M32" s="493"/>
      <c r="N32" s="494"/>
      <c r="O32" s="494"/>
      <c r="P32" s="375"/>
      <c r="Q32" s="375"/>
      <c r="R32" s="375"/>
    </row>
    <row r="33" spans="1:18">
      <c r="A33" s="483" t="s">
        <v>528</v>
      </c>
      <c r="B33" s="121" t="s">
        <v>281</v>
      </c>
      <c r="C33" s="368"/>
      <c r="D33" s="437" t="s">
        <v>2258</v>
      </c>
      <c r="E33" s="375"/>
      <c r="F33" s="375"/>
      <c r="G33" s="375"/>
      <c r="H33" s="121" t="s">
        <v>2259</v>
      </c>
      <c r="I33" s="490"/>
      <c r="J33" s="494"/>
      <c r="K33" s="492"/>
      <c r="L33" s="493"/>
      <c r="M33" s="493"/>
      <c r="N33" s="494"/>
      <c r="O33" s="494"/>
      <c r="P33" s="375"/>
      <c r="Q33" s="375"/>
      <c r="R33" s="375"/>
    </row>
    <row r="34" spans="1:18">
      <c r="A34" s="483" t="s">
        <v>528</v>
      </c>
      <c r="B34" s="121" t="s">
        <v>281</v>
      </c>
      <c r="C34" s="368"/>
      <c r="D34" s="437" t="s">
        <v>2260</v>
      </c>
      <c r="E34" s="375"/>
      <c r="F34" s="375"/>
      <c r="G34" s="375"/>
      <c r="H34" s="121" t="s">
        <v>2261</v>
      </c>
      <c r="I34" s="490"/>
      <c r="J34" s="494"/>
      <c r="K34" s="492"/>
      <c r="L34" s="493"/>
      <c r="M34" s="493"/>
      <c r="N34" s="494"/>
      <c r="O34" s="494"/>
      <c r="P34" s="375"/>
      <c r="Q34" s="375"/>
      <c r="R34" s="375"/>
    </row>
    <row r="35" spans="1:18">
      <c r="A35" s="483" t="s">
        <v>528</v>
      </c>
      <c r="B35" s="121" t="s">
        <v>281</v>
      </c>
      <c r="C35" s="368"/>
      <c r="D35" s="437" t="s">
        <v>379</v>
      </c>
      <c r="E35" s="375"/>
      <c r="F35" s="375"/>
      <c r="G35" s="375"/>
      <c r="H35" s="121" t="s">
        <v>2262</v>
      </c>
      <c r="I35" s="490"/>
      <c r="J35" s="494"/>
      <c r="K35" s="492"/>
      <c r="L35" s="493"/>
      <c r="M35" s="493"/>
      <c r="N35" s="494"/>
      <c r="O35" s="494"/>
      <c r="P35" s="375"/>
      <c r="Q35" s="375"/>
      <c r="R35" s="375"/>
    </row>
    <row r="36" spans="1:18">
      <c r="A36" s="483" t="s">
        <v>528</v>
      </c>
      <c r="B36" s="121" t="s">
        <v>281</v>
      </c>
      <c r="C36" s="368"/>
      <c r="D36" s="437" t="s">
        <v>2263</v>
      </c>
      <c r="E36" s="375"/>
      <c r="F36" s="375"/>
      <c r="G36" s="375"/>
      <c r="H36" s="121" t="s">
        <v>2264</v>
      </c>
      <c r="I36" s="490"/>
      <c r="J36" s="494"/>
      <c r="K36" s="492"/>
      <c r="L36" s="493"/>
      <c r="M36" s="493"/>
      <c r="N36" s="494"/>
      <c r="O36" s="494"/>
      <c r="P36" s="375"/>
      <c r="Q36" s="375"/>
      <c r="R36" s="375"/>
    </row>
    <row r="37" spans="1:18">
      <c r="A37" s="483" t="s">
        <v>528</v>
      </c>
      <c r="B37" s="121" t="s">
        <v>281</v>
      </c>
      <c r="C37" s="368"/>
      <c r="D37" s="437" t="s">
        <v>2263</v>
      </c>
      <c r="E37" s="375"/>
      <c r="F37" s="375"/>
      <c r="G37" s="375"/>
      <c r="H37" s="121" t="s">
        <v>2265</v>
      </c>
      <c r="I37" s="490"/>
      <c r="J37" s="494"/>
      <c r="K37" s="492"/>
      <c r="L37" s="493"/>
      <c r="M37" s="493"/>
      <c r="N37" s="494"/>
      <c r="O37" s="494"/>
      <c r="P37" s="375"/>
      <c r="Q37" s="375"/>
      <c r="R37" s="375"/>
    </row>
    <row r="38" spans="1:18">
      <c r="A38" s="483" t="s">
        <v>528</v>
      </c>
      <c r="B38" s="121" t="s">
        <v>281</v>
      </c>
      <c r="C38" s="368"/>
      <c r="D38" s="437" t="s">
        <v>2263</v>
      </c>
      <c r="E38" s="375"/>
      <c r="F38" s="375"/>
      <c r="G38" s="375"/>
      <c r="H38" s="121" t="s">
        <v>2266</v>
      </c>
      <c r="I38" s="490"/>
      <c r="J38" s="494"/>
      <c r="K38" s="492"/>
      <c r="L38" s="493"/>
      <c r="M38" s="493"/>
      <c r="N38" s="494"/>
      <c r="O38" s="494"/>
      <c r="P38" s="375"/>
      <c r="Q38" s="375"/>
      <c r="R38" s="375"/>
    </row>
    <row r="39" spans="1:18">
      <c r="A39" s="483" t="s">
        <v>528</v>
      </c>
      <c r="B39" s="121" t="s">
        <v>281</v>
      </c>
      <c r="C39" s="368"/>
      <c r="D39" s="437" t="s">
        <v>2263</v>
      </c>
      <c r="E39" s="375"/>
      <c r="F39" s="375"/>
      <c r="G39" s="375"/>
      <c r="H39" s="121" t="s">
        <v>2267</v>
      </c>
      <c r="I39" s="490"/>
      <c r="J39" s="494"/>
      <c r="K39" s="492"/>
      <c r="L39" s="493"/>
      <c r="M39" s="493"/>
      <c r="N39" s="494"/>
      <c r="O39" s="494"/>
      <c r="P39" s="375"/>
      <c r="Q39" s="375"/>
      <c r="R39" s="375"/>
    </row>
    <row r="40" spans="1:18">
      <c r="A40" s="483" t="s">
        <v>528</v>
      </c>
      <c r="B40" s="121" t="s">
        <v>281</v>
      </c>
      <c r="C40" s="368"/>
      <c r="D40" s="437" t="s">
        <v>2263</v>
      </c>
      <c r="E40" s="375"/>
      <c r="F40" s="375"/>
      <c r="G40" s="375"/>
      <c r="H40" s="121" t="s">
        <v>2268</v>
      </c>
      <c r="I40" s="490"/>
      <c r="J40" s="494"/>
      <c r="K40" s="492"/>
      <c r="L40" s="493"/>
      <c r="M40" s="493"/>
      <c r="N40" s="494"/>
      <c r="O40" s="494"/>
      <c r="P40" s="375"/>
      <c r="Q40" s="375"/>
      <c r="R40" s="375"/>
    </row>
    <row r="41" spans="1:18">
      <c r="A41" s="483" t="s">
        <v>528</v>
      </c>
      <c r="B41" s="121" t="s">
        <v>281</v>
      </c>
      <c r="C41" s="368"/>
      <c r="D41" s="437" t="s">
        <v>2263</v>
      </c>
      <c r="E41" s="375"/>
      <c r="F41" s="375"/>
      <c r="G41" s="375"/>
      <c r="H41" s="121" t="s">
        <v>2269</v>
      </c>
      <c r="I41" s="490"/>
      <c r="J41" s="494"/>
      <c r="K41" s="492"/>
      <c r="L41" s="493"/>
      <c r="M41" s="493"/>
      <c r="N41" s="494"/>
      <c r="O41" s="494"/>
      <c r="P41" s="375"/>
      <c r="Q41" s="375"/>
      <c r="R41" s="375"/>
    </row>
    <row r="42" spans="1:18">
      <c r="A42" s="483" t="s">
        <v>528</v>
      </c>
      <c r="B42" s="121" t="s">
        <v>275</v>
      </c>
      <c r="C42" s="368"/>
      <c r="D42" s="437" t="s">
        <v>1237</v>
      </c>
      <c r="E42" s="375"/>
      <c r="F42" s="375"/>
      <c r="G42" s="375"/>
      <c r="H42" s="121" t="s">
        <v>2270</v>
      </c>
      <c r="I42" s="490"/>
      <c r="J42" s="494"/>
      <c r="K42" s="492"/>
      <c r="L42" s="493"/>
      <c r="M42" s="493"/>
      <c r="N42" s="494"/>
      <c r="O42" s="494"/>
      <c r="P42" s="375"/>
      <c r="Q42" s="375"/>
      <c r="R42" s="375"/>
    </row>
    <row r="43" spans="1:18">
      <c r="B43" s="121"/>
      <c r="C43" s="368"/>
      <c r="D43" s="437"/>
      <c r="E43" s="375"/>
      <c r="F43" s="375"/>
      <c r="G43" s="375"/>
      <c r="H43" s="121"/>
      <c r="I43" s="490"/>
      <c r="J43" s="494"/>
      <c r="K43" s="492"/>
      <c r="L43" s="493"/>
      <c r="M43" s="493"/>
      <c r="N43" s="494"/>
      <c r="O43" s="494"/>
      <c r="P43" s="375"/>
      <c r="Q43" s="375"/>
      <c r="R43" s="375"/>
    </row>
  </sheetData>
  <autoFilter ref="A2:R42" xr:uid="{00000000-0009-0000-0000-000007000000}"/>
  <printOptions horizontalCentered="1"/>
  <pageMargins left="0.11811023622047245" right="0.11811023622047245" top="0.15748031496062992" bottom="0.15748031496062992" header="0" footer="0"/>
  <pageSetup paperSize="9" scale="55" orientation="landscape" r:id="rId1"/>
  <headerFooter>
    <oddFooter>Page &amp;P of &amp;N</oddFooter>
  </headerFooter>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700-000000000000}">
          <x14:formula1>
            <xm:f>'\Users\dima\Library\Containers\com.microsoft.Excel\Data\Documents\Users\freedjoe\Library\Containers\com.microsoft.Excel\Data\Documents\C:\Users\acer\Desktop\DRB\[DRB oran.xlsx]Feuil2'!#REF!</xm:f>
          </x14:formula1>
          <xm:sqref>D3</xm:sqref>
        </x14:dataValidation>
        <x14:dataValidation type="list" allowBlank="1" showInputMessage="1" showErrorMessage="1" xr:uid="{00000000-0002-0000-0700-000001000000}">
          <x14:formula1>
            <xm:f>'\Users\dima\Library\Containers\com.microsoft.Excel\Data\Documents\Users\freedjoe\Library\Containers\com.microsoft.Excel\Data\Documents\C:\Users\acer\Desktop\DRB\[DRB oran.xlsx]liste'!#REF!</xm:f>
          </x14:formula1>
          <xm:sqref>B3:B42</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Q765"/>
  <sheetViews>
    <sheetView zoomScaleNormal="100" workbookViewId="0">
      <pane xSplit="2" ySplit="3" topLeftCell="C73" activePane="bottomRight" state="frozen"/>
      <selection pane="topRight" activeCell="B1" sqref="B1"/>
      <selection pane="bottomLeft" activeCell="A2" sqref="A2"/>
      <selection pane="bottomRight" sqref="A1:XFD1048576"/>
    </sheetView>
  </sheetViews>
  <sheetFormatPr baseColWidth="10" defaultColWidth="11.42578125" defaultRowHeight="12.75"/>
  <cols>
    <col min="1" max="1" width="11.42578125" style="606"/>
    <col min="2" max="2" width="16.42578125" style="606" customWidth="1"/>
    <col min="3" max="3" width="11.42578125" style="606" hidden="1" customWidth="1"/>
    <col min="4" max="4" width="26.42578125" style="606" customWidth="1"/>
    <col min="5" max="5" width="22.140625" style="606" hidden="1" customWidth="1"/>
    <col min="6" max="6" width="16.140625" style="606" hidden="1" customWidth="1"/>
    <col min="7" max="7" width="55.42578125" style="606" hidden="1" customWidth="1"/>
    <col min="8" max="8" width="43.85546875" style="606" customWidth="1"/>
    <col min="9" max="9" width="12.140625" style="572" customWidth="1"/>
    <col min="10" max="10" width="15.85546875" style="801" customWidth="1"/>
    <col min="11" max="11" width="23.140625" style="801" bestFit="1" customWidth="1"/>
    <col min="12" max="12" width="15.140625" style="801" customWidth="1"/>
    <col min="13" max="13" width="13.42578125" style="801" customWidth="1"/>
    <col min="14" max="15" width="15.28515625" style="802" customWidth="1"/>
    <col min="16" max="16" width="11.140625" style="572" bestFit="1" customWidth="1"/>
    <col min="17" max="17" width="50.140625" style="606" customWidth="1"/>
    <col min="18" max="16384" width="11.42578125" style="606"/>
  </cols>
  <sheetData>
    <row r="1" spans="1:17" s="740" customFormat="1" ht="21">
      <c r="A1" s="884" t="s">
        <v>3247</v>
      </c>
      <c r="B1" s="884"/>
      <c r="C1" s="884"/>
      <c r="D1" s="884"/>
      <c r="E1" s="884"/>
      <c r="F1" s="884"/>
      <c r="G1" s="884"/>
      <c r="H1" s="884"/>
      <c r="I1" s="884"/>
      <c r="J1" s="884"/>
      <c r="K1" s="884"/>
      <c r="L1" s="884"/>
      <c r="M1" s="884"/>
      <c r="N1" s="884"/>
      <c r="O1" s="884"/>
      <c r="P1" s="884"/>
      <c r="Q1" s="884"/>
    </row>
    <row r="2" spans="1:17" s="740" customFormat="1">
      <c r="B2" s="741"/>
      <c r="I2" s="818"/>
      <c r="M2" s="742"/>
      <c r="N2" s="742"/>
      <c r="O2" s="805" t="s">
        <v>223</v>
      </c>
      <c r="Q2" s="740" t="s">
        <v>3242</v>
      </c>
    </row>
    <row r="3" spans="1:17" s="572" customFormat="1" ht="51">
      <c r="A3" s="571" t="s">
        <v>3248</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3250</v>
      </c>
      <c r="O3" s="571" t="s">
        <v>3249</v>
      </c>
      <c r="P3" s="571" t="s">
        <v>9</v>
      </c>
      <c r="Q3" s="571" t="s">
        <v>10</v>
      </c>
    </row>
    <row r="4" spans="1:17" ht="51">
      <c r="A4" s="743" t="s">
        <v>317</v>
      </c>
      <c r="B4" s="743" t="s">
        <v>46</v>
      </c>
      <c r="C4" s="743"/>
      <c r="D4" s="743" t="s">
        <v>2697</v>
      </c>
      <c r="E4" s="743" t="s">
        <v>11</v>
      </c>
      <c r="F4" s="743"/>
      <c r="G4" s="743"/>
      <c r="H4" s="615" t="s">
        <v>195</v>
      </c>
      <c r="I4" s="819"/>
      <c r="J4" s="744"/>
      <c r="K4" s="744">
        <v>10789000</v>
      </c>
      <c r="L4" s="744">
        <v>10468489.869489999</v>
      </c>
      <c r="M4" s="744">
        <v>10270308.711719999</v>
      </c>
      <c r="N4" s="745">
        <v>0.95192406263045692</v>
      </c>
      <c r="O4" s="746">
        <v>1</v>
      </c>
      <c r="P4" s="747" t="s">
        <v>13</v>
      </c>
      <c r="Q4" s="618" t="s">
        <v>14</v>
      </c>
    </row>
    <row r="5" spans="1:17" ht="25.5">
      <c r="A5" s="743" t="s">
        <v>317</v>
      </c>
      <c r="B5" s="743" t="s">
        <v>46</v>
      </c>
      <c r="C5" s="743"/>
      <c r="D5" s="748" t="s">
        <v>2708</v>
      </c>
      <c r="E5" s="743" t="s">
        <v>16</v>
      </c>
      <c r="F5" s="743"/>
      <c r="G5" s="743"/>
      <c r="H5" s="615" t="s">
        <v>196</v>
      </c>
      <c r="I5" s="819"/>
      <c r="J5" s="744"/>
      <c r="K5" s="744">
        <v>13400000</v>
      </c>
      <c r="L5" s="744">
        <v>13258054.142879998</v>
      </c>
      <c r="M5" s="744">
        <v>12588559.163829999</v>
      </c>
      <c r="N5" s="745">
        <v>0.93944471371865668</v>
      </c>
      <c r="O5" s="746">
        <v>0.99</v>
      </c>
      <c r="P5" s="747" t="s">
        <v>20</v>
      </c>
      <c r="Q5" s="618" t="s">
        <v>21</v>
      </c>
    </row>
    <row r="6" spans="1:17" ht="38.25">
      <c r="A6" s="743" t="s">
        <v>317</v>
      </c>
      <c r="B6" s="743" t="s">
        <v>46</v>
      </c>
      <c r="C6" s="743"/>
      <c r="D6" s="743" t="s">
        <v>2697</v>
      </c>
      <c r="E6" s="743" t="s">
        <v>11</v>
      </c>
      <c r="F6" s="743"/>
      <c r="G6" s="743"/>
      <c r="H6" s="615" t="s">
        <v>197</v>
      </c>
      <c r="I6" s="819"/>
      <c r="J6" s="744"/>
      <c r="K6" s="744">
        <v>15920000</v>
      </c>
      <c r="L6" s="744">
        <v>15903704.166100001</v>
      </c>
      <c r="M6" s="744">
        <v>14384685.092309998</v>
      </c>
      <c r="N6" s="745">
        <v>0.90356062137625615</v>
      </c>
      <c r="O6" s="746">
        <v>1</v>
      </c>
      <c r="P6" s="747" t="s">
        <v>13</v>
      </c>
      <c r="Q6" s="618" t="s">
        <v>213</v>
      </c>
    </row>
    <row r="7" spans="1:17" ht="127.5">
      <c r="A7" s="743" t="s">
        <v>317</v>
      </c>
      <c r="B7" s="743" t="s">
        <v>46</v>
      </c>
      <c r="C7" s="743"/>
      <c r="D7" s="743" t="s">
        <v>2690</v>
      </c>
      <c r="E7" s="748" t="s">
        <v>25</v>
      </c>
      <c r="F7" s="748"/>
      <c r="G7" s="748"/>
      <c r="H7" s="615" t="s">
        <v>198</v>
      </c>
      <c r="I7" s="819"/>
      <c r="J7" s="744"/>
      <c r="K7" s="744">
        <v>16108000</v>
      </c>
      <c r="L7" s="744">
        <v>15142080.705220001</v>
      </c>
      <c r="M7" s="744">
        <v>10670180.696830001</v>
      </c>
      <c r="N7" s="745">
        <v>0.662414992353489</v>
      </c>
      <c r="O7" s="746">
        <v>0.56999999999999995</v>
      </c>
      <c r="P7" s="747" t="s">
        <v>20</v>
      </c>
      <c r="Q7" s="618" t="s">
        <v>206</v>
      </c>
    </row>
    <row r="8" spans="1:17" ht="89.25">
      <c r="A8" s="743" t="s">
        <v>317</v>
      </c>
      <c r="B8" s="743" t="s">
        <v>46</v>
      </c>
      <c r="C8" s="743"/>
      <c r="D8" s="743" t="s">
        <v>2705</v>
      </c>
      <c r="E8" s="743" t="s">
        <v>28</v>
      </c>
      <c r="F8" s="743"/>
      <c r="G8" s="743"/>
      <c r="H8" s="615" t="s">
        <v>199</v>
      </c>
      <c r="I8" s="819"/>
      <c r="J8" s="744"/>
      <c r="K8" s="744">
        <v>16117420</v>
      </c>
      <c r="L8" s="744">
        <v>14444734.85826</v>
      </c>
      <c r="M8" s="744">
        <v>12355378.156100001</v>
      </c>
      <c r="N8" s="745">
        <v>0.76658535647144521</v>
      </c>
      <c r="O8" s="711">
        <v>0.44</v>
      </c>
      <c r="P8" s="747" t="s">
        <v>30</v>
      </c>
      <c r="Q8" s="620" t="s">
        <v>207</v>
      </c>
    </row>
    <row r="9" spans="1:17" ht="51">
      <c r="A9" s="743" t="s">
        <v>317</v>
      </c>
      <c r="B9" s="743" t="s">
        <v>46</v>
      </c>
      <c r="C9" s="743"/>
      <c r="D9" s="743" t="s">
        <v>2699</v>
      </c>
      <c r="E9" s="743" t="s">
        <v>32</v>
      </c>
      <c r="F9" s="743"/>
      <c r="G9" s="743"/>
      <c r="H9" s="615" t="s">
        <v>200</v>
      </c>
      <c r="I9" s="819"/>
      <c r="J9" s="744"/>
      <c r="K9" s="744">
        <v>17867591</v>
      </c>
      <c r="L9" s="744">
        <v>1922185.49905</v>
      </c>
      <c r="M9" s="744">
        <v>563080.16738999996</v>
      </c>
      <c r="N9" s="745">
        <v>3.1514050628873247E-2</v>
      </c>
      <c r="O9" s="746">
        <v>0.17</v>
      </c>
      <c r="P9" s="747" t="s">
        <v>20</v>
      </c>
      <c r="Q9" s="620" t="s">
        <v>208</v>
      </c>
    </row>
    <row r="10" spans="1:17" ht="76.5">
      <c r="A10" s="743" t="s">
        <v>317</v>
      </c>
      <c r="B10" s="743" t="s">
        <v>46</v>
      </c>
      <c r="C10" s="743"/>
      <c r="D10" s="748" t="s">
        <v>2708</v>
      </c>
      <c r="E10" s="743" t="s">
        <v>34</v>
      </c>
      <c r="F10" s="743"/>
      <c r="G10" s="743"/>
      <c r="H10" s="615" t="s">
        <v>201</v>
      </c>
      <c r="I10" s="819"/>
      <c r="J10" s="744"/>
      <c r="K10" s="744">
        <v>24450000</v>
      </c>
      <c r="L10" s="744">
        <v>24282957.477630001</v>
      </c>
      <c r="M10" s="744">
        <v>23938306.589190003</v>
      </c>
      <c r="N10" s="745">
        <v>0.97907184413865045</v>
      </c>
      <c r="O10" s="746">
        <v>1</v>
      </c>
      <c r="P10" s="747" t="s">
        <v>13</v>
      </c>
      <c r="Q10" s="618" t="s">
        <v>37</v>
      </c>
    </row>
    <row r="11" spans="1:17" ht="25.5">
      <c r="A11" s="743" t="s">
        <v>317</v>
      </c>
      <c r="B11" s="743" t="s">
        <v>46</v>
      </c>
      <c r="C11" s="743"/>
      <c r="D11" s="743" t="s">
        <v>2697</v>
      </c>
      <c r="E11" s="743" t="s">
        <v>38</v>
      </c>
      <c r="F11" s="743"/>
      <c r="G11" s="743"/>
      <c r="H11" s="615" t="s">
        <v>202</v>
      </c>
      <c r="I11" s="819"/>
      <c r="J11" s="744"/>
      <c r="K11" s="744">
        <v>25411055</v>
      </c>
      <c r="L11" s="744">
        <v>25385758.7192</v>
      </c>
      <c r="M11" s="744">
        <v>21196181.722270001</v>
      </c>
      <c r="N11" s="745">
        <v>0.87162681739768</v>
      </c>
      <c r="O11" s="746">
        <v>1</v>
      </c>
      <c r="P11" s="747" t="s">
        <v>13</v>
      </c>
      <c r="Q11" s="618" t="s">
        <v>209</v>
      </c>
    </row>
    <row r="12" spans="1:17" ht="38.25">
      <c r="A12" s="743" t="s">
        <v>317</v>
      </c>
      <c r="B12" s="743" t="s">
        <v>46</v>
      </c>
      <c r="C12" s="743"/>
      <c r="D12" s="743" t="s">
        <v>2716</v>
      </c>
      <c r="E12" s="618" t="s">
        <v>40</v>
      </c>
      <c r="F12" s="618"/>
      <c r="G12" s="618"/>
      <c r="H12" s="615" t="s">
        <v>203</v>
      </c>
      <c r="I12" s="819"/>
      <c r="J12" s="744"/>
      <c r="K12" s="744">
        <v>48980888</v>
      </c>
      <c r="L12" s="744">
        <v>48561355.460129999</v>
      </c>
      <c r="M12" s="744">
        <v>46595777.233440004</v>
      </c>
      <c r="N12" s="745">
        <v>0.95130527714074931</v>
      </c>
      <c r="O12" s="746">
        <v>0.98</v>
      </c>
      <c r="P12" s="747" t="s">
        <v>20</v>
      </c>
      <c r="Q12" s="618" t="s">
        <v>43</v>
      </c>
    </row>
    <row r="13" spans="1:17" ht="25.5">
      <c r="A13" s="743" t="s">
        <v>317</v>
      </c>
      <c r="B13" s="743" t="s">
        <v>56</v>
      </c>
      <c r="C13" s="743"/>
      <c r="D13" s="618" t="s">
        <v>2708</v>
      </c>
      <c r="E13" s="618"/>
      <c r="F13" s="618"/>
      <c r="G13" s="618"/>
      <c r="H13" s="618" t="s">
        <v>48</v>
      </c>
      <c r="I13" s="786"/>
      <c r="J13" s="721"/>
      <c r="K13" s="749">
        <v>3500000</v>
      </c>
      <c r="L13" s="749"/>
      <c r="M13" s="749"/>
      <c r="N13" s="711">
        <v>1</v>
      </c>
      <c r="O13" s="711">
        <v>1</v>
      </c>
      <c r="P13" s="618" t="s">
        <v>14</v>
      </c>
      <c r="Q13" s="618" t="s">
        <v>14</v>
      </c>
    </row>
    <row r="14" spans="1:17" ht="25.5">
      <c r="A14" s="743" t="s">
        <v>317</v>
      </c>
      <c r="B14" s="743" t="s">
        <v>56</v>
      </c>
      <c r="C14" s="743"/>
      <c r="D14" s="618" t="s">
        <v>2708</v>
      </c>
      <c r="E14" s="618"/>
      <c r="F14" s="618"/>
      <c r="G14" s="618"/>
      <c r="H14" s="618" t="s">
        <v>211</v>
      </c>
      <c r="I14" s="786"/>
      <c r="J14" s="721"/>
      <c r="K14" s="749">
        <v>2250000</v>
      </c>
      <c r="L14" s="749"/>
      <c r="M14" s="749"/>
      <c r="N14" s="711">
        <v>0.35</v>
      </c>
      <c r="O14" s="711">
        <v>0.17</v>
      </c>
      <c r="P14" s="618" t="s">
        <v>67</v>
      </c>
      <c r="Q14" s="618" t="s">
        <v>67</v>
      </c>
    </row>
    <row r="15" spans="1:17">
      <c r="A15" s="743" t="s">
        <v>317</v>
      </c>
      <c r="B15" s="743" t="s">
        <v>56</v>
      </c>
      <c r="C15" s="743"/>
      <c r="D15" s="618" t="s">
        <v>2716</v>
      </c>
      <c r="E15" s="618"/>
      <c r="F15" s="618"/>
      <c r="G15" s="618"/>
      <c r="H15" s="885" t="s">
        <v>49</v>
      </c>
      <c r="I15" s="786"/>
      <c r="J15" s="721"/>
      <c r="K15" s="886">
        <v>2550000</v>
      </c>
      <c r="L15" s="721"/>
      <c r="M15" s="721"/>
      <c r="N15" s="887">
        <v>0.98</v>
      </c>
      <c r="O15" s="887">
        <v>0.7</v>
      </c>
      <c r="P15" s="888" t="s">
        <v>212</v>
      </c>
      <c r="Q15" s="888" t="s">
        <v>212</v>
      </c>
    </row>
    <row r="16" spans="1:17">
      <c r="A16" s="743" t="s">
        <v>317</v>
      </c>
      <c r="B16" s="743" t="s">
        <v>56</v>
      </c>
      <c r="C16" s="743"/>
      <c r="D16" s="618" t="s">
        <v>2716</v>
      </c>
      <c r="E16" s="618"/>
      <c r="F16" s="618"/>
      <c r="G16" s="618"/>
      <c r="H16" s="885"/>
      <c r="I16" s="786"/>
      <c r="J16" s="721"/>
      <c r="K16" s="886"/>
      <c r="L16" s="721"/>
      <c r="M16" s="721"/>
      <c r="N16" s="887"/>
      <c r="O16" s="887"/>
      <c r="P16" s="888"/>
      <c r="Q16" s="888"/>
    </row>
    <row r="17" spans="1:17" ht="51">
      <c r="A17" s="743" t="s">
        <v>317</v>
      </c>
      <c r="B17" s="743" t="s">
        <v>56</v>
      </c>
      <c r="C17" s="743"/>
      <c r="D17" s="626" t="s">
        <v>2704</v>
      </c>
      <c r="E17" s="618"/>
      <c r="F17" s="618"/>
      <c r="G17" s="618"/>
      <c r="H17" s="618" t="s">
        <v>50</v>
      </c>
      <c r="I17" s="786"/>
      <c r="J17" s="721"/>
      <c r="K17" s="749">
        <v>2023771.4240000001</v>
      </c>
      <c r="L17" s="749"/>
      <c r="M17" s="749"/>
      <c r="N17" s="711">
        <v>0.5</v>
      </c>
      <c r="O17" s="711">
        <v>0.01</v>
      </c>
      <c r="P17" s="618"/>
      <c r="Q17" s="618"/>
    </row>
    <row r="18" spans="1:17" ht="89.25">
      <c r="A18" s="743" t="s">
        <v>317</v>
      </c>
      <c r="B18" s="743" t="s">
        <v>56</v>
      </c>
      <c r="C18" s="743"/>
      <c r="D18" s="618" t="s">
        <v>2695</v>
      </c>
      <c r="E18" s="618"/>
      <c r="F18" s="618"/>
      <c r="G18" s="618"/>
      <c r="H18" s="618" t="s">
        <v>51</v>
      </c>
      <c r="I18" s="786"/>
      <c r="J18" s="721"/>
      <c r="K18" s="721">
        <v>2953000</v>
      </c>
      <c r="L18" s="721"/>
      <c r="M18" s="721"/>
      <c r="N18" s="711">
        <v>0.95</v>
      </c>
      <c r="O18" s="711">
        <v>0.72</v>
      </c>
      <c r="P18" s="618" t="s">
        <v>68</v>
      </c>
      <c r="Q18" s="618" t="s">
        <v>68</v>
      </c>
    </row>
    <row r="19" spans="1:17" ht="25.5">
      <c r="A19" s="743" t="s">
        <v>317</v>
      </c>
      <c r="B19" s="743" t="s">
        <v>56</v>
      </c>
      <c r="C19" s="743"/>
      <c r="D19" s="618" t="s">
        <v>2711</v>
      </c>
      <c r="E19" s="618"/>
      <c r="F19" s="618"/>
      <c r="G19" s="618"/>
      <c r="H19" s="618" t="s">
        <v>52</v>
      </c>
      <c r="I19" s="786"/>
      <c r="J19" s="721"/>
      <c r="K19" s="721">
        <v>2671000</v>
      </c>
      <c r="L19" s="721"/>
      <c r="M19" s="721"/>
      <c r="N19" s="711">
        <v>1</v>
      </c>
      <c r="O19" s="711">
        <v>1</v>
      </c>
      <c r="P19" s="618" t="s">
        <v>69</v>
      </c>
      <c r="Q19" s="618" t="s">
        <v>69</v>
      </c>
    </row>
    <row r="20" spans="1:17" ht="25.5">
      <c r="A20" s="743" t="s">
        <v>317</v>
      </c>
      <c r="B20" s="743" t="s">
        <v>56</v>
      </c>
      <c r="C20" s="743"/>
      <c r="D20" s="618" t="s">
        <v>2711</v>
      </c>
      <c r="E20" s="618"/>
      <c r="F20" s="618"/>
      <c r="G20" s="618"/>
      <c r="H20" s="885" t="s">
        <v>53</v>
      </c>
      <c r="I20" s="786"/>
      <c r="J20" s="721"/>
      <c r="K20" s="886">
        <v>8158300</v>
      </c>
      <c r="L20" s="721"/>
      <c r="M20" s="721"/>
      <c r="N20" s="711" t="s">
        <v>64</v>
      </c>
      <c r="O20" s="711">
        <v>1</v>
      </c>
      <c r="P20" s="885" t="s">
        <v>70</v>
      </c>
      <c r="Q20" s="885" t="s">
        <v>70</v>
      </c>
    </row>
    <row r="21" spans="1:17">
      <c r="A21" s="743" t="s">
        <v>317</v>
      </c>
      <c r="B21" s="743" t="s">
        <v>56</v>
      </c>
      <c r="C21" s="743"/>
      <c r="D21" s="618" t="s">
        <v>2711</v>
      </c>
      <c r="E21" s="618"/>
      <c r="F21" s="618"/>
      <c r="G21" s="618"/>
      <c r="H21" s="885"/>
      <c r="I21" s="786"/>
      <c r="J21" s="721"/>
      <c r="K21" s="886"/>
      <c r="L21" s="721"/>
      <c r="M21" s="721"/>
      <c r="N21" s="711" t="s">
        <v>65</v>
      </c>
      <c r="O21" s="711">
        <v>0.89</v>
      </c>
      <c r="P21" s="885"/>
      <c r="Q21" s="885"/>
    </row>
    <row r="22" spans="1:17" ht="25.5">
      <c r="A22" s="743" t="s">
        <v>317</v>
      </c>
      <c r="B22" s="743" t="s">
        <v>56</v>
      </c>
      <c r="C22" s="743"/>
      <c r="D22" s="618" t="s">
        <v>2711</v>
      </c>
      <c r="E22" s="618"/>
      <c r="F22" s="618"/>
      <c r="G22" s="618"/>
      <c r="H22" s="618" t="s">
        <v>54</v>
      </c>
      <c r="I22" s="786"/>
      <c r="J22" s="721"/>
      <c r="K22" s="721">
        <v>2720000</v>
      </c>
      <c r="L22" s="721"/>
      <c r="M22" s="721"/>
      <c r="N22" s="711" t="s">
        <v>66</v>
      </c>
      <c r="O22" s="711">
        <v>0.8</v>
      </c>
      <c r="P22" s="618" t="s">
        <v>71</v>
      </c>
      <c r="Q22" s="618" t="s">
        <v>71</v>
      </c>
    </row>
    <row r="23" spans="1:17" ht="63.75">
      <c r="A23" s="743" t="s">
        <v>317</v>
      </c>
      <c r="B23" s="743" t="s">
        <v>56</v>
      </c>
      <c r="C23" s="743"/>
      <c r="D23" s="618" t="s">
        <v>2711</v>
      </c>
      <c r="E23" s="618"/>
      <c r="F23" s="618"/>
      <c r="G23" s="618"/>
      <c r="H23" s="618" t="s">
        <v>55</v>
      </c>
      <c r="I23" s="786"/>
      <c r="J23" s="721"/>
      <c r="K23" s="721">
        <v>2500000</v>
      </c>
      <c r="L23" s="721"/>
      <c r="M23" s="721"/>
      <c r="N23" s="711">
        <v>0.02</v>
      </c>
      <c r="O23" s="711">
        <v>0.01</v>
      </c>
      <c r="P23" s="618" t="s">
        <v>72</v>
      </c>
      <c r="Q23" s="618" t="s">
        <v>72</v>
      </c>
    </row>
    <row r="24" spans="1:17" ht="25.5">
      <c r="A24" s="743" t="s">
        <v>317</v>
      </c>
      <c r="B24" s="743" t="s">
        <v>74</v>
      </c>
      <c r="C24" s="743"/>
      <c r="D24" s="618" t="s">
        <v>2697</v>
      </c>
      <c r="E24" s="618" t="s">
        <v>73</v>
      </c>
      <c r="F24" s="618"/>
      <c r="G24" s="618"/>
      <c r="H24" s="618" t="s">
        <v>75</v>
      </c>
      <c r="I24" s="786"/>
      <c r="J24" s="721"/>
      <c r="K24" s="721">
        <v>2500000</v>
      </c>
      <c r="L24" s="749">
        <v>2479731.2784799999</v>
      </c>
      <c r="M24" s="749">
        <v>2434168</v>
      </c>
      <c r="N24" s="711"/>
      <c r="O24" s="711">
        <v>1</v>
      </c>
      <c r="P24" s="618" t="s">
        <v>13</v>
      </c>
      <c r="Q24" s="618" t="s">
        <v>13</v>
      </c>
    </row>
    <row r="25" spans="1:17" ht="51">
      <c r="A25" s="743" t="s">
        <v>317</v>
      </c>
      <c r="B25" s="743" t="s">
        <v>74</v>
      </c>
      <c r="C25" s="743"/>
      <c r="D25" s="618" t="s">
        <v>2704</v>
      </c>
      <c r="E25" s="618" t="s">
        <v>77</v>
      </c>
      <c r="F25" s="618"/>
      <c r="G25" s="618"/>
      <c r="H25" s="618" t="s">
        <v>76</v>
      </c>
      <c r="I25" s="786"/>
      <c r="J25" s="721"/>
      <c r="K25" s="721">
        <v>3035657.1359999999</v>
      </c>
      <c r="L25" s="749">
        <v>2655436.7627099999</v>
      </c>
      <c r="M25" s="749">
        <v>570295.61488999997</v>
      </c>
      <c r="N25" s="711"/>
      <c r="O25" s="711">
        <v>0.67</v>
      </c>
      <c r="P25" s="618" t="s">
        <v>20</v>
      </c>
      <c r="Q25" s="618"/>
    </row>
    <row r="26" spans="1:17" ht="38.25">
      <c r="A26" s="743" t="s">
        <v>317</v>
      </c>
      <c r="B26" s="743" t="s">
        <v>74</v>
      </c>
      <c r="C26" s="743"/>
      <c r="D26" s="618" t="s">
        <v>2708</v>
      </c>
      <c r="E26" s="618" t="s">
        <v>80</v>
      </c>
      <c r="F26" s="618"/>
      <c r="G26" s="618"/>
      <c r="H26" s="618" t="s">
        <v>78</v>
      </c>
      <c r="I26" s="786"/>
      <c r="J26" s="721"/>
      <c r="K26" s="721">
        <v>3750000</v>
      </c>
      <c r="L26" s="749">
        <v>3335589.9153400003</v>
      </c>
      <c r="M26" s="749">
        <v>3098229.6641500001</v>
      </c>
      <c r="N26" s="711"/>
      <c r="O26" s="711">
        <v>0.85</v>
      </c>
      <c r="P26" s="618" t="s">
        <v>20</v>
      </c>
      <c r="Q26" s="618"/>
    </row>
    <row r="27" spans="1:17" ht="38.25">
      <c r="A27" s="743" t="s">
        <v>317</v>
      </c>
      <c r="B27" s="743" t="s">
        <v>74</v>
      </c>
      <c r="C27" s="743"/>
      <c r="D27" s="618" t="s">
        <v>2708</v>
      </c>
      <c r="E27" s="618" t="s">
        <v>80</v>
      </c>
      <c r="F27" s="618"/>
      <c r="G27" s="618"/>
      <c r="H27" s="618" t="s">
        <v>79</v>
      </c>
      <c r="I27" s="786"/>
      <c r="J27" s="721"/>
      <c r="K27" s="721">
        <v>8000000</v>
      </c>
      <c r="L27" s="749">
        <v>6376600.51339</v>
      </c>
      <c r="M27" s="749">
        <v>1500620.6656900002</v>
      </c>
      <c r="N27" s="711"/>
      <c r="O27" s="711">
        <v>0.67</v>
      </c>
      <c r="P27" s="618" t="s">
        <v>20</v>
      </c>
      <c r="Q27" s="618"/>
    </row>
    <row r="28" spans="1:17" ht="25.5">
      <c r="A28" s="743" t="s">
        <v>317</v>
      </c>
      <c r="B28" s="743" t="s">
        <v>74</v>
      </c>
      <c r="C28" s="743"/>
      <c r="D28" s="618" t="s">
        <v>2711</v>
      </c>
      <c r="E28" s="618" t="s">
        <v>83</v>
      </c>
      <c r="F28" s="618"/>
      <c r="G28" s="618"/>
      <c r="H28" s="618" t="s">
        <v>81</v>
      </c>
      <c r="I28" s="786"/>
      <c r="J28" s="721"/>
      <c r="K28" s="721">
        <v>3200000</v>
      </c>
      <c r="L28" s="749">
        <v>2815424.44147</v>
      </c>
      <c r="M28" s="749">
        <v>194883.28863999998</v>
      </c>
      <c r="N28" s="711"/>
      <c r="O28" s="711">
        <v>0.1</v>
      </c>
      <c r="P28" s="618" t="s">
        <v>20</v>
      </c>
      <c r="Q28" s="618"/>
    </row>
    <row r="29" spans="1:17" ht="25.5">
      <c r="A29" s="743" t="s">
        <v>317</v>
      </c>
      <c r="B29" s="743" t="s">
        <v>74</v>
      </c>
      <c r="C29" s="743"/>
      <c r="D29" s="618" t="s">
        <v>2711</v>
      </c>
      <c r="E29" s="618" t="s">
        <v>83</v>
      </c>
      <c r="F29" s="618"/>
      <c r="G29" s="618"/>
      <c r="H29" s="618" t="s">
        <v>82</v>
      </c>
      <c r="I29" s="786"/>
      <c r="J29" s="721"/>
      <c r="K29" s="721">
        <v>5550000</v>
      </c>
      <c r="L29" s="749">
        <v>5549952.52049</v>
      </c>
      <c r="M29" s="749">
        <v>4113061.57681</v>
      </c>
      <c r="N29" s="711"/>
      <c r="O29" s="711">
        <v>0.75</v>
      </c>
      <c r="P29" s="618" t="s">
        <v>20</v>
      </c>
      <c r="Q29" s="618"/>
    </row>
    <row r="30" spans="1:17" ht="51">
      <c r="A30" s="743" t="s">
        <v>317</v>
      </c>
      <c r="B30" s="743" t="s">
        <v>74</v>
      </c>
      <c r="C30" s="743"/>
      <c r="D30" s="618" t="s">
        <v>2716</v>
      </c>
      <c r="E30" s="618" t="s">
        <v>85</v>
      </c>
      <c r="F30" s="618"/>
      <c r="G30" s="618"/>
      <c r="H30" s="618" t="s">
        <v>84</v>
      </c>
      <c r="I30" s="786"/>
      <c r="J30" s="721"/>
      <c r="K30" s="721">
        <v>2800000</v>
      </c>
      <c r="L30" s="749">
        <v>1987035.7790999999</v>
      </c>
      <c r="M30" s="749">
        <v>296331.09010000003</v>
      </c>
      <c r="N30" s="711"/>
      <c r="O30" s="711">
        <v>0.15</v>
      </c>
      <c r="P30" s="618" t="s">
        <v>20</v>
      </c>
      <c r="Q30" s="618"/>
    </row>
    <row r="31" spans="1:17" ht="38.25">
      <c r="A31" s="743" t="s">
        <v>317</v>
      </c>
      <c r="B31" s="743" t="s">
        <v>89</v>
      </c>
      <c r="C31" s="743"/>
      <c r="D31" s="618" t="s">
        <v>2708</v>
      </c>
      <c r="E31" s="618" t="s">
        <v>86</v>
      </c>
      <c r="F31" s="618"/>
      <c r="G31" s="618"/>
      <c r="H31" s="618" t="s">
        <v>87</v>
      </c>
      <c r="I31" s="786"/>
      <c r="J31" s="721"/>
      <c r="K31" s="721">
        <v>12000000</v>
      </c>
      <c r="L31" s="749">
        <v>0</v>
      </c>
      <c r="M31" s="749">
        <v>0</v>
      </c>
      <c r="N31" s="711">
        <v>0</v>
      </c>
      <c r="O31" s="711">
        <v>0</v>
      </c>
      <c r="P31" s="618"/>
      <c r="Q31" s="618" t="s">
        <v>88</v>
      </c>
    </row>
    <row r="32" spans="1:17" ht="38.25">
      <c r="A32" s="743" t="s">
        <v>317</v>
      </c>
      <c r="B32" s="743" t="s">
        <v>92</v>
      </c>
      <c r="C32" s="743"/>
      <c r="D32" s="618" t="s">
        <v>2716</v>
      </c>
      <c r="E32" s="618"/>
      <c r="F32" s="618"/>
      <c r="G32" s="618"/>
      <c r="H32" s="618" t="s">
        <v>90</v>
      </c>
      <c r="I32" s="786"/>
      <c r="J32" s="721"/>
      <c r="K32" s="721">
        <v>32226000</v>
      </c>
      <c r="L32" s="721"/>
      <c r="M32" s="721">
        <v>23524980</v>
      </c>
      <c r="N32" s="711"/>
      <c r="O32" s="711"/>
      <c r="P32" s="618"/>
      <c r="Q32" s="618" t="s">
        <v>101</v>
      </c>
    </row>
    <row r="33" spans="1:17" ht="25.5">
      <c r="A33" s="743" t="s">
        <v>317</v>
      </c>
      <c r="B33" s="743" t="s">
        <v>92</v>
      </c>
      <c r="C33" s="743"/>
      <c r="D33" s="618" t="s">
        <v>2716</v>
      </c>
      <c r="E33" s="618"/>
      <c r="F33" s="618"/>
      <c r="G33" s="618"/>
      <c r="H33" s="618" t="s">
        <v>91</v>
      </c>
      <c r="I33" s="786"/>
      <c r="J33" s="721"/>
      <c r="K33" s="721">
        <v>12543752.188999999</v>
      </c>
      <c r="L33" s="721"/>
      <c r="M33" s="721">
        <v>0</v>
      </c>
      <c r="N33" s="711"/>
      <c r="O33" s="711"/>
      <c r="P33" s="618"/>
      <c r="Q33" s="618" t="s">
        <v>214</v>
      </c>
    </row>
    <row r="34" spans="1:17" ht="38.25">
      <c r="A34" s="743" t="s">
        <v>317</v>
      </c>
      <c r="B34" s="743" t="s">
        <v>92</v>
      </c>
      <c r="C34" s="743"/>
      <c r="D34" s="618" t="s">
        <v>2708</v>
      </c>
      <c r="E34" s="618"/>
      <c r="F34" s="618"/>
      <c r="G34" s="618"/>
      <c r="H34" s="618" t="s">
        <v>204</v>
      </c>
      <c r="I34" s="786"/>
      <c r="J34" s="721"/>
      <c r="K34" s="721">
        <v>130800000</v>
      </c>
      <c r="L34" s="721"/>
      <c r="M34" s="721">
        <v>76882000</v>
      </c>
      <c r="N34" s="711"/>
      <c r="O34" s="711"/>
      <c r="P34" s="618"/>
      <c r="Q34" s="618" t="s">
        <v>102</v>
      </c>
    </row>
    <row r="35" spans="1:17" ht="114.75">
      <c r="A35" s="743" t="s">
        <v>317</v>
      </c>
      <c r="B35" s="743" t="s">
        <v>92</v>
      </c>
      <c r="C35" s="743"/>
      <c r="D35" s="618" t="s">
        <v>2711</v>
      </c>
      <c r="E35" s="618"/>
      <c r="F35" s="618"/>
      <c r="G35" s="618"/>
      <c r="H35" s="618" t="s">
        <v>205</v>
      </c>
      <c r="I35" s="786"/>
      <c r="J35" s="721"/>
      <c r="K35" s="721">
        <v>26300000</v>
      </c>
      <c r="L35" s="721"/>
      <c r="M35" s="721">
        <v>0</v>
      </c>
      <c r="N35" s="711"/>
      <c r="O35" s="711"/>
      <c r="P35" s="618"/>
      <c r="Q35" s="618" t="s">
        <v>215</v>
      </c>
    </row>
    <row r="36" spans="1:17" ht="25.5">
      <c r="A36" s="743" t="s">
        <v>317</v>
      </c>
      <c r="B36" s="743" t="s">
        <v>104</v>
      </c>
      <c r="C36" s="743"/>
      <c r="D36" s="618" t="s">
        <v>2697</v>
      </c>
      <c r="E36" s="618" t="s">
        <v>103</v>
      </c>
      <c r="F36" s="618"/>
      <c r="G36" s="618"/>
      <c r="H36" s="618" t="s">
        <v>105</v>
      </c>
      <c r="I36" s="786"/>
      <c r="J36" s="721"/>
      <c r="K36" s="721">
        <v>2310000</v>
      </c>
      <c r="L36" s="721">
        <v>0</v>
      </c>
      <c r="M36" s="721">
        <v>0</v>
      </c>
      <c r="N36" s="711"/>
      <c r="O36" s="711" t="s">
        <v>106</v>
      </c>
      <c r="P36" s="618" t="s">
        <v>107</v>
      </c>
      <c r="Q36" s="618" t="s">
        <v>108</v>
      </c>
    </row>
    <row r="37" spans="1:17" ht="25.5">
      <c r="A37" s="743" t="s">
        <v>317</v>
      </c>
      <c r="B37" s="743" t="s">
        <v>104</v>
      </c>
      <c r="C37" s="743"/>
      <c r="D37" s="618" t="s">
        <v>2697</v>
      </c>
      <c r="E37" s="618" t="s">
        <v>103</v>
      </c>
      <c r="F37" s="618"/>
      <c r="G37" s="618"/>
      <c r="H37" s="618" t="s">
        <v>109</v>
      </c>
      <c r="I37" s="786"/>
      <c r="J37" s="721"/>
      <c r="K37" s="721">
        <v>3740000</v>
      </c>
      <c r="L37" s="721">
        <v>3052865.96062</v>
      </c>
      <c r="M37" s="721">
        <v>1978724.52856</v>
      </c>
      <c r="N37" s="711"/>
      <c r="O37" s="711" t="s">
        <v>110</v>
      </c>
      <c r="P37" s="618" t="s">
        <v>20</v>
      </c>
      <c r="Q37" s="618" t="s">
        <v>67</v>
      </c>
    </row>
    <row r="38" spans="1:17" ht="38.25">
      <c r="A38" s="743" t="s">
        <v>317</v>
      </c>
      <c r="B38" s="743" t="s">
        <v>104</v>
      </c>
      <c r="C38" s="743"/>
      <c r="D38" s="618" t="s">
        <v>2691</v>
      </c>
      <c r="E38" s="618" t="s">
        <v>112</v>
      </c>
      <c r="F38" s="618"/>
      <c r="G38" s="618"/>
      <c r="H38" s="618" t="s">
        <v>111</v>
      </c>
      <c r="I38" s="786"/>
      <c r="J38" s="721"/>
      <c r="K38" s="721">
        <v>2200000</v>
      </c>
      <c r="L38" s="721">
        <v>702335.67540999991</v>
      </c>
      <c r="M38" s="721">
        <v>675969.30566000007</v>
      </c>
      <c r="N38" s="711"/>
      <c r="O38" s="711">
        <v>0.45</v>
      </c>
      <c r="P38" s="618" t="s">
        <v>30</v>
      </c>
      <c r="Q38" s="618" t="s">
        <v>216</v>
      </c>
    </row>
    <row r="39" spans="1:17" ht="38.25">
      <c r="A39" s="743" t="s">
        <v>317</v>
      </c>
      <c r="B39" s="743" t="s">
        <v>104</v>
      </c>
      <c r="C39" s="743"/>
      <c r="D39" s="618" t="s">
        <v>2716</v>
      </c>
      <c r="E39" s="618" t="s">
        <v>113</v>
      </c>
      <c r="F39" s="618"/>
      <c r="G39" s="618"/>
      <c r="H39" s="618" t="s">
        <v>117</v>
      </c>
      <c r="I39" s="786"/>
      <c r="J39" s="721"/>
      <c r="K39" s="721">
        <v>3750000</v>
      </c>
      <c r="L39" s="721">
        <v>3639861.63693</v>
      </c>
      <c r="M39" s="721">
        <v>3392146.1676000003</v>
      </c>
      <c r="N39" s="711"/>
      <c r="O39" s="711">
        <v>96</v>
      </c>
      <c r="P39" s="618" t="s">
        <v>20</v>
      </c>
      <c r="Q39" s="618" t="s">
        <v>115</v>
      </c>
    </row>
    <row r="40" spans="1:17" ht="25.5">
      <c r="A40" s="743" t="s">
        <v>317</v>
      </c>
      <c r="B40" s="743" t="s">
        <v>104</v>
      </c>
      <c r="C40" s="743"/>
      <c r="D40" s="618" t="s">
        <v>2716</v>
      </c>
      <c r="E40" s="618" t="s">
        <v>113</v>
      </c>
      <c r="F40" s="618"/>
      <c r="G40" s="618"/>
      <c r="H40" s="618" t="s">
        <v>118</v>
      </c>
      <c r="I40" s="786"/>
      <c r="J40" s="721"/>
      <c r="K40" s="721">
        <v>2600000</v>
      </c>
      <c r="L40" s="721">
        <v>2571314.0070500001</v>
      </c>
      <c r="M40" s="721">
        <v>2570938.0471099997</v>
      </c>
      <c r="N40" s="711"/>
      <c r="O40" s="711">
        <v>100</v>
      </c>
      <c r="P40" s="618" t="s">
        <v>13</v>
      </c>
      <c r="Q40" s="618" t="s">
        <v>135</v>
      </c>
    </row>
    <row r="41" spans="1:17" ht="25.5">
      <c r="A41" s="743" t="s">
        <v>317</v>
      </c>
      <c r="B41" s="743" t="s">
        <v>104</v>
      </c>
      <c r="C41" s="743"/>
      <c r="D41" s="618" t="s">
        <v>2711</v>
      </c>
      <c r="E41" s="618" t="s">
        <v>119</v>
      </c>
      <c r="F41" s="618"/>
      <c r="G41" s="618"/>
      <c r="H41" s="618" t="s">
        <v>120</v>
      </c>
      <c r="I41" s="786"/>
      <c r="J41" s="721"/>
      <c r="K41" s="721">
        <v>1743638</v>
      </c>
      <c r="L41" s="721">
        <v>105475.68238</v>
      </c>
      <c r="M41" s="721">
        <v>27361.35152</v>
      </c>
      <c r="N41" s="711"/>
      <c r="O41" s="711">
        <v>0</v>
      </c>
      <c r="P41" s="618" t="s">
        <v>126</v>
      </c>
      <c r="Q41" s="618" t="s">
        <v>127</v>
      </c>
    </row>
    <row r="42" spans="1:17" ht="25.5">
      <c r="A42" s="743" t="s">
        <v>317</v>
      </c>
      <c r="B42" s="743" t="s">
        <v>104</v>
      </c>
      <c r="C42" s="743"/>
      <c r="D42" s="618" t="s">
        <v>2711</v>
      </c>
      <c r="E42" s="618" t="s">
        <v>119</v>
      </c>
      <c r="F42" s="618"/>
      <c r="G42" s="618"/>
      <c r="H42" s="618" t="s">
        <v>121</v>
      </c>
      <c r="I42" s="786"/>
      <c r="J42" s="721"/>
      <c r="K42" s="721">
        <v>1600000</v>
      </c>
      <c r="L42" s="721">
        <v>1442450.3391099998</v>
      </c>
      <c r="M42" s="721">
        <v>227372.04347999999</v>
      </c>
      <c r="N42" s="711"/>
      <c r="O42" s="711">
        <v>30</v>
      </c>
      <c r="P42" s="618" t="s">
        <v>20</v>
      </c>
      <c r="Q42" s="618" t="s">
        <v>67</v>
      </c>
    </row>
    <row r="43" spans="1:17" ht="25.5">
      <c r="A43" s="743" t="s">
        <v>317</v>
      </c>
      <c r="B43" s="743" t="s">
        <v>104</v>
      </c>
      <c r="C43" s="743"/>
      <c r="D43" s="618" t="s">
        <v>2711</v>
      </c>
      <c r="E43" s="618" t="s">
        <v>119</v>
      </c>
      <c r="F43" s="618"/>
      <c r="G43" s="618"/>
      <c r="H43" s="618" t="s">
        <v>122</v>
      </c>
      <c r="I43" s="786"/>
      <c r="J43" s="721"/>
      <c r="K43" s="721">
        <v>2110000</v>
      </c>
      <c r="L43" s="721">
        <v>1516941.0222799999</v>
      </c>
      <c r="M43" s="721">
        <v>1069818.3300800002</v>
      </c>
      <c r="N43" s="711"/>
      <c r="O43" s="711">
        <v>0.85</v>
      </c>
      <c r="P43" s="618" t="s">
        <v>30</v>
      </c>
      <c r="Q43" s="618" t="s">
        <v>217</v>
      </c>
    </row>
    <row r="44" spans="1:17">
      <c r="A44" s="743" t="s">
        <v>317</v>
      </c>
      <c r="B44" s="743" t="s">
        <v>104</v>
      </c>
      <c r="C44" s="743"/>
      <c r="D44" s="618" t="s">
        <v>2711</v>
      </c>
      <c r="E44" s="618" t="s">
        <v>119</v>
      </c>
      <c r="F44" s="618"/>
      <c r="G44" s="618"/>
      <c r="H44" s="618" t="s">
        <v>123</v>
      </c>
      <c r="I44" s="786"/>
      <c r="J44" s="721"/>
      <c r="K44" s="721">
        <v>5520000</v>
      </c>
      <c r="L44" s="721">
        <v>5518318.4793800004</v>
      </c>
      <c r="M44" s="721">
        <v>2562608.4536299999</v>
      </c>
      <c r="N44" s="711"/>
      <c r="O44" s="711" t="s">
        <v>128</v>
      </c>
      <c r="P44" s="618" t="s">
        <v>20</v>
      </c>
      <c r="Q44" s="618" t="s">
        <v>67</v>
      </c>
    </row>
    <row r="45" spans="1:17" ht="25.5">
      <c r="A45" s="743" t="s">
        <v>317</v>
      </c>
      <c r="B45" s="743" t="s">
        <v>104</v>
      </c>
      <c r="C45" s="743"/>
      <c r="D45" s="618" t="s">
        <v>2711</v>
      </c>
      <c r="E45" s="618" t="s">
        <v>119</v>
      </c>
      <c r="F45" s="618"/>
      <c r="G45" s="618"/>
      <c r="H45" s="618" t="s">
        <v>124</v>
      </c>
      <c r="I45" s="786"/>
      <c r="J45" s="721"/>
      <c r="K45" s="721">
        <v>2900000</v>
      </c>
      <c r="L45" s="721">
        <v>8390.2854499999994</v>
      </c>
      <c r="M45" s="721">
        <v>4445.8162300000004</v>
      </c>
      <c r="N45" s="711"/>
      <c r="O45" s="711" t="s">
        <v>106</v>
      </c>
      <c r="P45" s="618" t="s">
        <v>129</v>
      </c>
      <c r="Q45" s="618" t="s">
        <v>127</v>
      </c>
    </row>
    <row r="46" spans="1:17" ht="25.5">
      <c r="A46" s="743" t="s">
        <v>317</v>
      </c>
      <c r="B46" s="743" t="s">
        <v>104</v>
      </c>
      <c r="C46" s="743"/>
      <c r="D46" s="618" t="s">
        <v>2711</v>
      </c>
      <c r="E46" s="618" t="s">
        <v>119</v>
      </c>
      <c r="F46" s="618"/>
      <c r="G46" s="618"/>
      <c r="H46" s="618" t="s">
        <v>125</v>
      </c>
      <c r="I46" s="786"/>
      <c r="J46" s="721"/>
      <c r="K46" s="721">
        <v>1700000</v>
      </c>
      <c r="L46" s="721">
        <v>3156.20318</v>
      </c>
      <c r="M46" s="721">
        <v>1596.20318</v>
      </c>
      <c r="N46" s="711"/>
      <c r="O46" s="711" t="s">
        <v>106</v>
      </c>
      <c r="P46" s="618" t="s">
        <v>126</v>
      </c>
      <c r="Q46" s="618" t="s">
        <v>127</v>
      </c>
    </row>
    <row r="47" spans="1:17" ht="25.5">
      <c r="A47" s="743" t="s">
        <v>317</v>
      </c>
      <c r="B47" s="743" t="s">
        <v>104</v>
      </c>
      <c r="C47" s="743"/>
      <c r="D47" s="618" t="s">
        <v>2708</v>
      </c>
      <c r="E47" s="618" t="s">
        <v>130</v>
      </c>
      <c r="F47" s="618"/>
      <c r="G47" s="618"/>
      <c r="H47" s="618" t="s">
        <v>131</v>
      </c>
      <c r="I47" s="786"/>
      <c r="J47" s="721"/>
      <c r="K47" s="721">
        <v>8400000</v>
      </c>
      <c r="L47" s="721">
        <v>8188286.16273</v>
      </c>
      <c r="M47" s="721">
        <v>7337675.353219999</v>
      </c>
      <c r="N47" s="711"/>
      <c r="O47" s="711" t="s">
        <v>134</v>
      </c>
      <c r="P47" s="618" t="s">
        <v>20</v>
      </c>
      <c r="Q47" s="618" t="s">
        <v>67</v>
      </c>
    </row>
    <row r="48" spans="1:17" ht="25.5">
      <c r="A48" s="743" t="s">
        <v>317</v>
      </c>
      <c r="B48" s="743" t="s">
        <v>104</v>
      </c>
      <c r="C48" s="743"/>
      <c r="D48" s="618" t="s">
        <v>2708</v>
      </c>
      <c r="E48" s="618" t="s">
        <v>130</v>
      </c>
      <c r="F48" s="618"/>
      <c r="G48" s="618"/>
      <c r="H48" s="618" t="s">
        <v>132</v>
      </c>
      <c r="I48" s="786"/>
      <c r="J48" s="721"/>
      <c r="K48" s="721">
        <v>1753614</v>
      </c>
      <c r="L48" s="721">
        <v>1688998.4175199999</v>
      </c>
      <c r="M48" s="721">
        <v>1623094.8989000004</v>
      </c>
      <c r="N48" s="711"/>
      <c r="O48" s="711" t="s">
        <v>116</v>
      </c>
      <c r="P48" s="618" t="s">
        <v>13</v>
      </c>
      <c r="Q48" s="618" t="s">
        <v>135</v>
      </c>
    </row>
    <row r="49" spans="1:17" ht="25.5">
      <c r="A49" s="743" t="s">
        <v>317</v>
      </c>
      <c r="B49" s="743" t="s">
        <v>104</v>
      </c>
      <c r="C49" s="743"/>
      <c r="D49" s="618" t="s">
        <v>2708</v>
      </c>
      <c r="E49" s="618" t="s">
        <v>130</v>
      </c>
      <c r="F49" s="618"/>
      <c r="G49" s="618"/>
      <c r="H49" s="618" t="s">
        <v>133</v>
      </c>
      <c r="I49" s="786"/>
      <c r="J49" s="721"/>
      <c r="K49" s="721">
        <v>4216500</v>
      </c>
      <c r="L49" s="721">
        <v>4119821.8514299998</v>
      </c>
      <c r="M49" s="721">
        <v>4042541.5100300005</v>
      </c>
      <c r="N49" s="750"/>
      <c r="O49" s="711" t="s">
        <v>116</v>
      </c>
      <c r="P49" s="618" t="s">
        <v>13</v>
      </c>
      <c r="Q49" s="618" t="s">
        <v>135</v>
      </c>
    </row>
    <row r="50" spans="1:17" ht="38.25">
      <c r="A50" s="743" t="s">
        <v>317</v>
      </c>
      <c r="B50" s="743" t="s">
        <v>104</v>
      </c>
      <c r="C50" s="743"/>
      <c r="D50" s="618" t="s">
        <v>2716</v>
      </c>
      <c r="E50" s="618" t="s">
        <v>113</v>
      </c>
      <c r="F50" s="618"/>
      <c r="G50" s="618"/>
      <c r="H50" s="618" t="s">
        <v>136</v>
      </c>
      <c r="I50" s="786"/>
      <c r="J50" s="721"/>
      <c r="K50" s="721">
        <v>20000000</v>
      </c>
      <c r="L50" s="721"/>
      <c r="M50" s="721"/>
      <c r="N50" s="711">
        <v>0.87</v>
      </c>
      <c r="O50" s="711">
        <v>0.98</v>
      </c>
      <c r="P50" s="618"/>
      <c r="Q50" s="618" t="s">
        <v>218</v>
      </c>
    </row>
    <row r="51" spans="1:17" ht="38.25">
      <c r="A51" s="743" t="s">
        <v>317</v>
      </c>
      <c r="B51" s="743" t="s">
        <v>104</v>
      </c>
      <c r="C51" s="743"/>
      <c r="D51" s="618" t="s">
        <v>2716</v>
      </c>
      <c r="E51" s="618" t="s">
        <v>191</v>
      </c>
      <c r="F51" s="618"/>
      <c r="G51" s="618"/>
      <c r="H51" s="618" t="s">
        <v>137</v>
      </c>
      <c r="I51" s="786"/>
      <c r="J51" s="721"/>
      <c r="K51" s="721">
        <v>1900000</v>
      </c>
      <c r="L51" s="721"/>
      <c r="M51" s="721"/>
      <c r="N51" s="711">
        <v>0.2</v>
      </c>
      <c r="O51" s="711">
        <v>0.2</v>
      </c>
      <c r="P51" s="618"/>
      <c r="Q51" s="626" t="s">
        <v>219</v>
      </c>
    </row>
    <row r="52" spans="1:17" ht="51">
      <c r="A52" s="743" t="s">
        <v>317</v>
      </c>
      <c r="B52" s="743" t="s">
        <v>104</v>
      </c>
      <c r="C52" s="743"/>
      <c r="D52" s="618" t="s">
        <v>2716</v>
      </c>
      <c r="E52" s="618" t="s">
        <v>191</v>
      </c>
      <c r="F52" s="618"/>
      <c r="G52" s="618"/>
      <c r="H52" s="618" t="s">
        <v>138</v>
      </c>
      <c r="I52" s="786"/>
      <c r="J52" s="721"/>
      <c r="K52" s="721">
        <v>4200000</v>
      </c>
      <c r="L52" s="721"/>
      <c r="M52" s="721"/>
      <c r="N52" s="711">
        <v>0</v>
      </c>
      <c r="O52" s="711">
        <v>0</v>
      </c>
      <c r="P52" s="618"/>
      <c r="Q52" s="626" t="s">
        <v>220</v>
      </c>
    </row>
    <row r="53" spans="1:17" ht="38.25">
      <c r="A53" s="743" t="s">
        <v>317</v>
      </c>
      <c r="B53" s="743" t="s">
        <v>104</v>
      </c>
      <c r="C53" s="743"/>
      <c r="D53" s="618" t="s">
        <v>2716</v>
      </c>
      <c r="E53" s="618" t="s">
        <v>191</v>
      </c>
      <c r="F53" s="618"/>
      <c r="G53" s="618"/>
      <c r="H53" s="618" t="s">
        <v>139</v>
      </c>
      <c r="I53" s="786"/>
      <c r="J53" s="721"/>
      <c r="K53" s="721">
        <v>5177000</v>
      </c>
      <c r="L53" s="721"/>
      <c r="M53" s="721"/>
      <c r="N53" s="711">
        <v>0</v>
      </c>
      <c r="O53" s="711">
        <v>0</v>
      </c>
      <c r="P53" s="618"/>
      <c r="Q53" s="626" t="s">
        <v>221</v>
      </c>
    </row>
    <row r="54" spans="1:17" ht="38.25">
      <c r="A54" s="743" t="s">
        <v>317</v>
      </c>
      <c r="B54" s="743" t="s">
        <v>144</v>
      </c>
      <c r="C54" s="743"/>
      <c r="D54" s="618" t="s">
        <v>2708</v>
      </c>
      <c r="E54" s="618" t="s">
        <v>150</v>
      </c>
      <c r="F54" s="618"/>
      <c r="G54" s="618"/>
      <c r="H54" s="618" t="s">
        <v>145</v>
      </c>
      <c r="I54" s="786"/>
      <c r="J54" s="721"/>
      <c r="K54" s="721">
        <v>3715000</v>
      </c>
      <c r="L54" s="721">
        <v>3711941.58978</v>
      </c>
      <c r="M54" s="721">
        <v>3707512.0858200002</v>
      </c>
      <c r="N54" s="711">
        <v>0.99</v>
      </c>
      <c r="O54" s="711"/>
      <c r="P54" s="607" t="s">
        <v>20</v>
      </c>
      <c r="Q54" s="618"/>
    </row>
    <row r="55" spans="1:17" ht="38.25">
      <c r="A55" s="743" t="s">
        <v>317</v>
      </c>
      <c r="B55" s="743" t="s">
        <v>144</v>
      </c>
      <c r="C55" s="743"/>
      <c r="D55" s="618" t="s">
        <v>2708</v>
      </c>
      <c r="E55" s="618" t="s">
        <v>150</v>
      </c>
      <c r="F55" s="618"/>
      <c r="G55" s="618"/>
      <c r="H55" s="618" t="s">
        <v>146</v>
      </c>
      <c r="I55" s="786"/>
      <c r="J55" s="721"/>
      <c r="K55" s="721">
        <v>5813000</v>
      </c>
      <c r="L55" s="721">
        <v>5732396</v>
      </c>
      <c r="M55" s="721">
        <v>5570823</v>
      </c>
      <c r="N55" s="750"/>
      <c r="O55" s="711">
        <v>0.97</v>
      </c>
      <c r="P55" s="618" t="s">
        <v>20</v>
      </c>
      <c r="Q55" s="618"/>
    </row>
    <row r="56" spans="1:17" ht="38.25">
      <c r="A56" s="743" t="s">
        <v>317</v>
      </c>
      <c r="B56" s="743" t="s">
        <v>144</v>
      </c>
      <c r="C56" s="743"/>
      <c r="D56" s="618" t="s">
        <v>2708</v>
      </c>
      <c r="E56" s="618" t="s">
        <v>150</v>
      </c>
      <c r="F56" s="618"/>
      <c r="G56" s="618"/>
      <c r="H56" s="618" t="s">
        <v>147</v>
      </c>
      <c r="I56" s="786"/>
      <c r="J56" s="721"/>
      <c r="K56" s="721">
        <v>1770127</v>
      </c>
      <c r="L56" s="721">
        <v>1718151.71478</v>
      </c>
      <c r="M56" s="721">
        <v>1650832</v>
      </c>
      <c r="N56" s="750"/>
      <c r="O56" s="711">
        <v>0.96</v>
      </c>
      <c r="P56" s="618" t="s">
        <v>20</v>
      </c>
      <c r="Q56" s="618"/>
    </row>
    <row r="57" spans="1:17" ht="38.25">
      <c r="A57" s="743" t="s">
        <v>317</v>
      </c>
      <c r="B57" s="743" t="s">
        <v>144</v>
      </c>
      <c r="C57" s="743"/>
      <c r="D57" s="618" t="s">
        <v>2708</v>
      </c>
      <c r="E57" s="618" t="s">
        <v>150</v>
      </c>
      <c r="F57" s="618"/>
      <c r="G57" s="618"/>
      <c r="H57" s="618" t="s">
        <v>148</v>
      </c>
      <c r="I57" s="786"/>
      <c r="J57" s="721"/>
      <c r="K57" s="721">
        <v>4000000</v>
      </c>
      <c r="L57" s="721">
        <v>2649570.8295700001</v>
      </c>
      <c r="M57" s="721">
        <v>960980.72667</v>
      </c>
      <c r="N57" s="750"/>
      <c r="O57" s="711">
        <v>0.35</v>
      </c>
      <c r="P57" s="618" t="s">
        <v>20</v>
      </c>
      <c r="Q57" s="618"/>
    </row>
    <row r="58" spans="1:17" ht="25.5">
      <c r="A58" s="743" t="s">
        <v>317</v>
      </c>
      <c r="B58" s="743" t="s">
        <v>144</v>
      </c>
      <c r="C58" s="743"/>
      <c r="D58" s="618" t="s">
        <v>2711</v>
      </c>
      <c r="E58" s="618" t="s">
        <v>151</v>
      </c>
      <c r="F58" s="618"/>
      <c r="G58" s="618"/>
      <c r="H58" s="618" t="s">
        <v>152</v>
      </c>
      <c r="I58" s="786"/>
      <c r="J58" s="721"/>
      <c r="K58" s="721">
        <v>2730000</v>
      </c>
      <c r="L58" s="721">
        <v>603770.76642999996</v>
      </c>
      <c r="M58" s="721">
        <v>563379.12698000006</v>
      </c>
      <c r="N58" s="750"/>
      <c r="O58" s="711">
        <v>0.35</v>
      </c>
      <c r="P58" s="618" t="s">
        <v>20</v>
      </c>
      <c r="Q58" s="618"/>
    </row>
    <row r="59" spans="1:17" ht="25.5">
      <c r="A59" s="743" t="s">
        <v>317</v>
      </c>
      <c r="B59" s="743" t="s">
        <v>144</v>
      </c>
      <c r="C59" s="743"/>
      <c r="D59" s="618" t="s">
        <v>2711</v>
      </c>
      <c r="E59" s="618" t="s">
        <v>151</v>
      </c>
      <c r="F59" s="618"/>
      <c r="G59" s="618"/>
      <c r="H59" s="618" t="s">
        <v>153</v>
      </c>
      <c r="I59" s="786"/>
      <c r="J59" s="721"/>
      <c r="K59" s="721">
        <v>2000000</v>
      </c>
      <c r="L59" s="721">
        <v>1070656.74444</v>
      </c>
      <c r="M59" s="721">
        <v>819399.51109000004</v>
      </c>
      <c r="N59" s="750"/>
      <c r="O59" s="711">
        <v>0.7</v>
      </c>
      <c r="P59" s="618" t="s">
        <v>20</v>
      </c>
      <c r="Q59" s="618"/>
    </row>
    <row r="60" spans="1:17" ht="25.5">
      <c r="A60" s="743" t="s">
        <v>317</v>
      </c>
      <c r="B60" s="743" t="s">
        <v>144</v>
      </c>
      <c r="C60" s="743"/>
      <c r="D60" s="618" t="s">
        <v>2711</v>
      </c>
      <c r="E60" s="618" t="s">
        <v>151</v>
      </c>
      <c r="F60" s="618"/>
      <c r="G60" s="618"/>
      <c r="H60" s="618" t="s">
        <v>154</v>
      </c>
      <c r="I60" s="786"/>
      <c r="J60" s="721"/>
      <c r="K60" s="721">
        <v>3400000</v>
      </c>
      <c r="L60" s="721">
        <v>124623.52535</v>
      </c>
      <c r="M60" s="721">
        <v>13449.51281</v>
      </c>
      <c r="N60" s="750"/>
      <c r="O60" s="711">
        <v>0.02</v>
      </c>
      <c r="P60" s="618" t="s">
        <v>20</v>
      </c>
      <c r="Q60" s="618"/>
    </row>
    <row r="61" spans="1:17" ht="25.5">
      <c r="A61" s="743" t="s">
        <v>317</v>
      </c>
      <c r="B61" s="743" t="s">
        <v>144</v>
      </c>
      <c r="C61" s="743"/>
      <c r="D61" s="618" t="s">
        <v>2711</v>
      </c>
      <c r="E61" s="618" t="s">
        <v>151</v>
      </c>
      <c r="F61" s="618"/>
      <c r="G61" s="618"/>
      <c r="H61" s="618" t="s">
        <v>155</v>
      </c>
      <c r="I61" s="786"/>
      <c r="J61" s="721"/>
      <c r="K61" s="721">
        <v>4448000</v>
      </c>
      <c r="L61" s="721">
        <v>3958952.8348099999</v>
      </c>
      <c r="M61" s="721">
        <v>833517.22701999999</v>
      </c>
      <c r="N61" s="750"/>
      <c r="O61" s="711">
        <v>0.35</v>
      </c>
      <c r="P61" s="618" t="s">
        <v>20</v>
      </c>
      <c r="Q61" s="618"/>
    </row>
    <row r="62" spans="1:17" ht="51">
      <c r="A62" s="743" t="s">
        <v>317</v>
      </c>
      <c r="B62" s="743" t="s">
        <v>144</v>
      </c>
      <c r="C62" s="743"/>
      <c r="D62" s="618" t="s">
        <v>2716</v>
      </c>
      <c r="E62" s="618" t="s">
        <v>156</v>
      </c>
      <c r="F62" s="618"/>
      <c r="G62" s="618"/>
      <c r="H62" s="618" t="s">
        <v>157</v>
      </c>
      <c r="I62" s="786"/>
      <c r="J62" s="721"/>
      <c r="K62" s="721">
        <v>1100000</v>
      </c>
      <c r="L62" s="721">
        <v>1096253.23612</v>
      </c>
      <c r="M62" s="721">
        <v>892983.16842999996</v>
      </c>
      <c r="N62" s="750"/>
      <c r="O62" s="711">
        <v>0.95</v>
      </c>
      <c r="P62" s="618" t="s">
        <v>20</v>
      </c>
      <c r="Q62" s="618"/>
    </row>
    <row r="63" spans="1:17" ht="38.25">
      <c r="A63" s="743" t="s">
        <v>317</v>
      </c>
      <c r="B63" s="743" t="s">
        <v>144</v>
      </c>
      <c r="C63" s="743"/>
      <c r="D63" s="618" t="s">
        <v>2716</v>
      </c>
      <c r="E63" s="618" t="s">
        <v>156</v>
      </c>
      <c r="F63" s="618"/>
      <c r="G63" s="618"/>
      <c r="H63" s="618" t="s">
        <v>158</v>
      </c>
      <c r="I63" s="786"/>
      <c r="J63" s="721"/>
      <c r="K63" s="721">
        <v>1000000</v>
      </c>
      <c r="L63" s="721">
        <v>961564.05536</v>
      </c>
      <c r="M63" s="721">
        <v>803878.77549999999</v>
      </c>
      <c r="N63" s="750"/>
      <c r="O63" s="711">
        <v>0.95</v>
      </c>
      <c r="P63" s="618" t="s">
        <v>20</v>
      </c>
      <c r="Q63" s="618"/>
    </row>
    <row r="64" spans="1:17" ht="51">
      <c r="A64" s="743" t="s">
        <v>317</v>
      </c>
      <c r="B64" s="743" t="s">
        <v>144</v>
      </c>
      <c r="C64" s="743"/>
      <c r="D64" s="618" t="s">
        <v>2716</v>
      </c>
      <c r="E64" s="618" t="s">
        <v>160</v>
      </c>
      <c r="F64" s="618"/>
      <c r="G64" s="618"/>
      <c r="H64" s="618" t="s">
        <v>159</v>
      </c>
      <c r="I64" s="786"/>
      <c r="J64" s="721"/>
      <c r="K64" s="721">
        <v>2500000</v>
      </c>
      <c r="L64" s="721">
        <v>2487357.3569</v>
      </c>
      <c r="M64" s="721">
        <v>1054772</v>
      </c>
      <c r="N64" s="711"/>
      <c r="O64" s="711">
        <v>0.35</v>
      </c>
      <c r="P64" s="618" t="s">
        <v>20</v>
      </c>
      <c r="Q64" s="618"/>
    </row>
    <row r="65" spans="1:17" ht="51">
      <c r="A65" s="743" t="s">
        <v>317</v>
      </c>
      <c r="B65" s="743" t="s">
        <v>144</v>
      </c>
      <c r="C65" s="743"/>
      <c r="D65" s="618" t="s">
        <v>2704</v>
      </c>
      <c r="E65" s="626" t="s">
        <v>162</v>
      </c>
      <c r="F65" s="626"/>
      <c r="G65" s="626"/>
      <c r="H65" s="618" t="s">
        <v>161</v>
      </c>
      <c r="I65" s="786"/>
      <c r="J65" s="721"/>
      <c r="K65" s="721">
        <v>2023771.4240000001</v>
      </c>
      <c r="L65" s="721">
        <v>2004612.6216099998</v>
      </c>
      <c r="M65" s="721">
        <v>633165.14153000002</v>
      </c>
      <c r="N65" s="750"/>
      <c r="O65" s="711">
        <v>0.35</v>
      </c>
      <c r="P65" s="618" t="s">
        <v>20</v>
      </c>
      <c r="Q65" s="618"/>
    </row>
    <row r="66" spans="1:17" ht="25.5">
      <c r="A66" s="743" t="s">
        <v>317</v>
      </c>
      <c r="B66" s="743" t="s">
        <v>144</v>
      </c>
      <c r="C66" s="743"/>
      <c r="D66" s="618" t="s">
        <v>2703</v>
      </c>
      <c r="E66" s="618" t="s">
        <v>165</v>
      </c>
      <c r="F66" s="618"/>
      <c r="G66" s="618"/>
      <c r="H66" s="618" t="s">
        <v>163</v>
      </c>
      <c r="I66" s="786"/>
      <c r="J66" s="721"/>
      <c r="K66" s="721">
        <v>1500000</v>
      </c>
      <c r="L66" s="721">
        <v>1492019.9834799999</v>
      </c>
      <c r="M66" s="721">
        <v>1450673.42732</v>
      </c>
      <c r="N66" s="711"/>
      <c r="O66" s="711">
        <v>1</v>
      </c>
      <c r="P66" s="618"/>
      <c r="Q66" s="618"/>
    </row>
    <row r="67" spans="1:17" ht="25.5">
      <c r="A67" s="743" t="s">
        <v>317</v>
      </c>
      <c r="B67" s="743" t="s">
        <v>144</v>
      </c>
      <c r="C67" s="743"/>
      <c r="D67" s="618" t="s">
        <v>2703</v>
      </c>
      <c r="E67" s="618" t="s">
        <v>165</v>
      </c>
      <c r="F67" s="618"/>
      <c r="G67" s="618"/>
      <c r="H67" s="618" t="s">
        <v>164</v>
      </c>
      <c r="I67" s="786"/>
      <c r="J67" s="721"/>
      <c r="K67" s="721">
        <v>2500000</v>
      </c>
      <c r="L67" s="721">
        <v>1833365.2957899999</v>
      </c>
      <c r="M67" s="721">
        <v>1470926.7498399999</v>
      </c>
      <c r="N67" s="711"/>
      <c r="O67" s="711">
        <v>0.9</v>
      </c>
      <c r="P67" s="618"/>
      <c r="Q67" s="618"/>
    </row>
    <row r="68" spans="1:17" ht="38.25">
      <c r="A68" s="743" t="s">
        <v>317</v>
      </c>
      <c r="B68" s="743" t="s">
        <v>166</v>
      </c>
      <c r="C68" s="743"/>
      <c r="D68" s="618" t="s">
        <v>2716</v>
      </c>
      <c r="E68" s="751" t="s">
        <v>40</v>
      </c>
      <c r="F68" s="751"/>
      <c r="G68" s="751"/>
      <c r="H68" s="618" t="s">
        <v>172</v>
      </c>
      <c r="I68" s="786"/>
      <c r="J68" s="721"/>
      <c r="K68" s="749">
        <v>5000000</v>
      </c>
      <c r="L68" s="749">
        <v>0</v>
      </c>
      <c r="M68" s="749">
        <v>0</v>
      </c>
      <c r="N68" s="711"/>
      <c r="O68" s="750">
        <v>0</v>
      </c>
      <c r="P68" s="626"/>
      <c r="Q68" s="626" t="s">
        <v>175</v>
      </c>
    </row>
    <row r="69" spans="1:17" ht="38.25">
      <c r="A69" s="743" t="s">
        <v>317</v>
      </c>
      <c r="B69" s="743" t="s">
        <v>166</v>
      </c>
      <c r="C69" s="743"/>
      <c r="D69" s="618" t="s">
        <v>2716</v>
      </c>
      <c r="E69" s="751" t="s">
        <v>40</v>
      </c>
      <c r="F69" s="751"/>
      <c r="G69" s="751"/>
      <c r="H69" s="618" t="s">
        <v>173</v>
      </c>
      <c r="I69" s="786"/>
      <c r="J69" s="721"/>
      <c r="K69" s="749">
        <v>3500000</v>
      </c>
      <c r="L69" s="749">
        <v>0</v>
      </c>
      <c r="M69" s="749">
        <v>0</v>
      </c>
      <c r="N69" s="711"/>
      <c r="O69" s="750">
        <v>0</v>
      </c>
      <c r="P69" s="626"/>
      <c r="Q69" s="626" t="s">
        <v>175</v>
      </c>
    </row>
    <row r="70" spans="1:17" ht="38.25">
      <c r="A70" s="743" t="s">
        <v>317</v>
      </c>
      <c r="B70" s="743" t="s">
        <v>166</v>
      </c>
      <c r="C70" s="743"/>
      <c r="D70" s="618" t="s">
        <v>2716</v>
      </c>
      <c r="E70" s="751" t="s">
        <v>40</v>
      </c>
      <c r="F70" s="751"/>
      <c r="G70" s="751"/>
      <c r="H70" s="618" t="s">
        <v>174</v>
      </c>
      <c r="I70" s="786"/>
      <c r="J70" s="721"/>
      <c r="K70" s="749">
        <v>5494000</v>
      </c>
      <c r="L70" s="749"/>
      <c r="M70" s="749"/>
      <c r="N70" s="711"/>
      <c r="O70" s="750">
        <v>0.25</v>
      </c>
      <c r="P70" s="626"/>
      <c r="Q70" s="626" t="s">
        <v>176</v>
      </c>
    </row>
    <row r="71" spans="1:17" ht="38.25">
      <c r="A71" s="743" t="s">
        <v>317</v>
      </c>
      <c r="B71" s="743" t="s">
        <v>166</v>
      </c>
      <c r="C71" s="743"/>
      <c r="D71" s="618" t="s">
        <v>2708</v>
      </c>
      <c r="E71" s="618" t="s">
        <v>177</v>
      </c>
      <c r="F71" s="618"/>
      <c r="G71" s="618"/>
      <c r="H71" s="618" t="s">
        <v>178</v>
      </c>
      <c r="I71" s="786"/>
      <c r="J71" s="721"/>
      <c r="K71" s="749">
        <v>5900000</v>
      </c>
      <c r="L71" s="749">
        <v>5771602</v>
      </c>
      <c r="M71" s="749">
        <v>5428259</v>
      </c>
      <c r="N71" s="711"/>
      <c r="O71" s="750">
        <v>0.99</v>
      </c>
      <c r="P71" s="626"/>
      <c r="Q71" s="626"/>
    </row>
    <row r="72" spans="1:17" ht="51">
      <c r="A72" s="743" t="s">
        <v>317</v>
      </c>
      <c r="B72" s="743" t="s">
        <v>166</v>
      </c>
      <c r="C72" s="743"/>
      <c r="D72" s="618" t="s">
        <v>2708</v>
      </c>
      <c r="E72" s="618" t="s">
        <v>183</v>
      </c>
      <c r="F72" s="618"/>
      <c r="G72" s="618"/>
      <c r="H72" s="627" t="s">
        <v>179</v>
      </c>
      <c r="I72" s="820"/>
      <c r="J72" s="752"/>
      <c r="K72" s="749">
        <v>3000000</v>
      </c>
      <c r="L72" s="749">
        <v>1699931</v>
      </c>
      <c r="M72" s="749">
        <v>439863</v>
      </c>
      <c r="N72" s="711"/>
      <c r="O72" s="750">
        <v>0.25</v>
      </c>
      <c r="P72" s="626"/>
      <c r="Q72" s="626"/>
    </row>
    <row r="73" spans="1:17" ht="51">
      <c r="A73" s="743" t="s">
        <v>317</v>
      </c>
      <c r="B73" s="743" t="s">
        <v>166</v>
      </c>
      <c r="C73" s="743"/>
      <c r="D73" s="618" t="s">
        <v>2708</v>
      </c>
      <c r="E73" s="618" t="s">
        <v>184</v>
      </c>
      <c r="F73" s="618"/>
      <c r="G73" s="618"/>
      <c r="H73" s="627" t="s">
        <v>180</v>
      </c>
      <c r="I73" s="820"/>
      <c r="J73" s="752"/>
      <c r="K73" s="749">
        <v>3000000</v>
      </c>
      <c r="L73" s="749">
        <v>2160908</v>
      </c>
      <c r="M73" s="749">
        <v>749639</v>
      </c>
      <c r="N73" s="711"/>
      <c r="O73" s="750">
        <v>0.95</v>
      </c>
      <c r="P73" s="626"/>
      <c r="Q73" s="626"/>
    </row>
    <row r="74" spans="1:17" ht="38.25">
      <c r="A74" s="743" t="s">
        <v>317</v>
      </c>
      <c r="B74" s="743" t="s">
        <v>166</v>
      </c>
      <c r="C74" s="743"/>
      <c r="D74" s="618" t="s">
        <v>2695</v>
      </c>
      <c r="E74" s="618" t="s">
        <v>181</v>
      </c>
      <c r="F74" s="618"/>
      <c r="G74" s="618"/>
      <c r="H74" s="627" t="s">
        <v>182</v>
      </c>
      <c r="I74" s="820"/>
      <c r="J74" s="752"/>
      <c r="K74" s="749">
        <v>1000000</v>
      </c>
      <c r="L74" s="749">
        <v>989297</v>
      </c>
      <c r="M74" s="749">
        <v>199422</v>
      </c>
      <c r="N74" s="711"/>
      <c r="O74" s="750">
        <v>0.35</v>
      </c>
      <c r="P74" s="626"/>
      <c r="Q74" s="626"/>
    </row>
    <row r="75" spans="1:17" ht="51">
      <c r="A75" s="743" t="s">
        <v>317</v>
      </c>
      <c r="B75" s="743" t="s">
        <v>166</v>
      </c>
      <c r="C75" s="743"/>
      <c r="D75" s="626" t="s">
        <v>2704</v>
      </c>
      <c r="E75" s="626" t="s">
        <v>189</v>
      </c>
      <c r="F75" s="626"/>
      <c r="G75" s="626"/>
      <c r="H75" s="627" t="s">
        <v>190</v>
      </c>
      <c r="I75" s="820"/>
      <c r="J75" s="752"/>
      <c r="K75" s="749">
        <v>1517829</v>
      </c>
      <c r="L75" s="749">
        <v>1316051</v>
      </c>
      <c r="M75" s="749">
        <v>725356</v>
      </c>
      <c r="N75" s="711"/>
      <c r="O75" s="750">
        <v>0.85</v>
      </c>
      <c r="P75" s="626"/>
      <c r="Q75" s="626"/>
    </row>
    <row r="76" spans="1:17">
      <c r="A76" s="618" t="s">
        <v>318</v>
      </c>
      <c r="B76" s="618" t="s">
        <v>295</v>
      </c>
      <c r="C76" s="618" t="s">
        <v>319</v>
      </c>
      <c r="D76" s="631" t="s">
        <v>2691</v>
      </c>
      <c r="E76" s="631"/>
      <c r="F76" s="631"/>
      <c r="G76" s="631" t="s">
        <v>321</v>
      </c>
      <c r="H76" s="631"/>
      <c r="I76" s="788"/>
      <c r="J76" s="753">
        <v>500000</v>
      </c>
      <c r="K76" s="753">
        <v>2350000</v>
      </c>
      <c r="L76" s="753">
        <v>2064650.0142999999</v>
      </c>
      <c r="M76" s="753">
        <v>1435907</v>
      </c>
      <c r="N76" s="711"/>
      <c r="O76" s="711">
        <v>0.75</v>
      </c>
      <c r="P76" s="613"/>
      <c r="Q76" s="618" t="s">
        <v>20</v>
      </c>
    </row>
    <row r="77" spans="1:17" s="754" customFormat="1" ht="25.5">
      <c r="A77" s="618" t="s">
        <v>318</v>
      </c>
      <c r="B77" s="618" t="s">
        <v>295</v>
      </c>
      <c r="C77" s="618" t="s">
        <v>319</v>
      </c>
      <c r="D77" s="631" t="s">
        <v>2703</v>
      </c>
      <c r="E77" s="631"/>
      <c r="F77" s="631"/>
      <c r="G77" s="631" t="s">
        <v>323</v>
      </c>
      <c r="H77" s="631"/>
      <c r="I77" s="788"/>
      <c r="J77" s="753">
        <v>72702</v>
      </c>
      <c r="K77" s="753">
        <v>1134702</v>
      </c>
      <c r="L77" s="753">
        <v>387110.56057999999</v>
      </c>
      <c r="M77" s="753">
        <v>180273</v>
      </c>
      <c r="N77" s="711"/>
      <c r="O77" s="711">
        <v>0.2</v>
      </c>
      <c r="P77" s="613"/>
      <c r="Q77" s="618" t="s">
        <v>67</v>
      </c>
    </row>
    <row r="78" spans="1:17" s="754" customFormat="1">
      <c r="A78" s="618" t="s">
        <v>318</v>
      </c>
      <c r="B78" s="618" t="s">
        <v>295</v>
      </c>
      <c r="C78" s="618" t="s">
        <v>319</v>
      </c>
      <c r="D78" s="634" t="s">
        <v>2705</v>
      </c>
      <c r="E78" s="634"/>
      <c r="F78" s="634"/>
      <c r="G78" s="634" t="s">
        <v>325</v>
      </c>
      <c r="H78" s="634"/>
      <c r="I78" s="821"/>
      <c r="J78" s="753">
        <v>2500000</v>
      </c>
      <c r="K78" s="753">
        <v>2500000</v>
      </c>
      <c r="L78" s="753">
        <v>1218477.3228</v>
      </c>
      <c r="M78" s="753">
        <v>115458</v>
      </c>
      <c r="N78" s="711"/>
      <c r="O78" s="711">
        <v>0.4</v>
      </c>
      <c r="P78" s="613"/>
      <c r="Q78" s="618" t="s">
        <v>326</v>
      </c>
    </row>
    <row r="79" spans="1:17" s="754" customFormat="1" ht="25.5">
      <c r="A79" s="618" t="s">
        <v>318</v>
      </c>
      <c r="B79" s="618" t="s">
        <v>295</v>
      </c>
      <c r="C79" s="618" t="s">
        <v>319</v>
      </c>
      <c r="D79" s="631" t="s">
        <v>2708</v>
      </c>
      <c r="E79" s="631"/>
      <c r="F79" s="631"/>
      <c r="G79" s="631" t="s">
        <v>328</v>
      </c>
      <c r="H79" s="631"/>
      <c r="I79" s="788"/>
      <c r="J79" s="753">
        <v>1450000</v>
      </c>
      <c r="K79" s="753">
        <v>1450000</v>
      </c>
      <c r="L79" s="753">
        <v>1114943.40965</v>
      </c>
      <c r="M79" s="753">
        <v>1023623</v>
      </c>
      <c r="N79" s="711"/>
      <c r="O79" s="711">
        <v>0.05</v>
      </c>
      <c r="P79" s="613"/>
      <c r="Q79" s="618" t="s">
        <v>20</v>
      </c>
    </row>
    <row r="80" spans="1:17" s="754" customFormat="1" ht="25.5">
      <c r="A80" s="618" t="s">
        <v>318</v>
      </c>
      <c r="B80" s="618" t="s">
        <v>295</v>
      </c>
      <c r="C80" s="618" t="s">
        <v>319</v>
      </c>
      <c r="D80" s="631" t="s">
        <v>2708</v>
      </c>
      <c r="E80" s="631"/>
      <c r="F80" s="631"/>
      <c r="G80" s="631" t="s">
        <v>329</v>
      </c>
      <c r="H80" s="631"/>
      <c r="I80" s="788"/>
      <c r="J80" s="753">
        <v>2086885</v>
      </c>
      <c r="K80" s="753">
        <v>2306885</v>
      </c>
      <c r="L80" s="753">
        <v>2278224.0315999999</v>
      </c>
      <c r="M80" s="753">
        <v>1921212</v>
      </c>
      <c r="N80" s="711"/>
      <c r="O80" s="711">
        <v>0.75</v>
      </c>
      <c r="P80" s="613"/>
      <c r="Q80" s="618" t="s">
        <v>330</v>
      </c>
    </row>
    <row r="81" spans="1:17" s="754" customFormat="1" ht="25.5">
      <c r="A81" s="618" t="s">
        <v>318</v>
      </c>
      <c r="B81" s="618" t="s">
        <v>295</v>
      </c>
      <c r="C81" s="618" t="s">
        <v>319</v>
      </c>
      <c r="D81" s="631" t="s">
        <v>2708</v>
      </c>
      <c r="E81" s="631"/>
      <c r="F81" s="631"/>
      <c r="G81" s="631" t="s">
        <v>331</v>
      </c>
      <c r="H81" s="631"/>
      <c r="I81" s="788"/>
      <c r="J81" s="753">
        <v>2139000</v>
      </c>
      <c r="K81" s="753">
        <v>2139000</v>
      </c>
      <c r="L81" s="753">
        <v>2127611.2351899999</v>
      </c>
      <c r="M81" s="753">
        <v>88331</v>
      </c>
      <c r="N81" s="711"/>
      <c r="O81" s="711">
        <v>0</v>
      </c>
      <c r="P81" s="613"/>
      <c r="Q81" s="618" t="s">
        <v>20</v>
      </c>
    </row>
    <row r="82" spans="1:17" s="754" customFormat="1">
      <c r="A82" s="618" t="s">
        <v>318</v>
      </c>
      <c r="B82" s="618" t="s">
        <v>295</v>
      </c>
      <c r="C82" s="618" t="s">
        <v>319</v>
      </c>
      <c r="D82" s="631" t="s">
        <v>3094</v>
      </c>
      <c r="E82" s="631"/>
      <c r="F82" s="631"/>
      <c r="G82" s="631"/>
      <c r="H82" s="631"/>
      <c r="I82" s="788"/>
      <c r="J82" s="753">
        <v>5675885</v>
      </c>
      <c r="K82" s="753">
        <v>5895885</v>
      </c>
      <c r="L82" s="753">
        <v>5520778.6764399996</v>
      </c>
      <c r="M82" s="753">
        <v>3033166</v>
      </c>
      <c r="N82" s="711"/>
      <c r="O82" s="711"/>
      <c r="P82" s="613"/>
      <c r="Q82" s="618"/>
    </row>
    <row r="83" spans="1:17" s="754" customFormat="1" ht="25.5">
      <c r="A83" s="618" t="s">
        <v>318</v>
      </c>
      <c r="B83" s="618" t="s">
        <v>295</v>
      </c>
      <c r="C83" s="618" t="s">
        <v>319</v>
      </c>
      <c r="D83" s="634" t="s">
        <v>2711</v>
      </c>
      <c r="E83" s="634"/>
      <c r="F83" s="634"/>
      <c r="G83" s="634" t="s">
        <v>333</v>
      </c>
      <c r="H83" s="634"/>
      <c r="I83" s="821"/>
      <c r="J83" s="753">
        <v>1200000</v>
      </c>
      <c r="K83" s="753">
        <v>4906524</v>
      </c>
      <c r="L83" s="753">
        <v>1347.913</v>
      </c>
      <c r="M83" s="753">
        <v>1347.913</v>
      </c>
      <c r="N83" s="711"/>
      <c r="O83" s="711">
        <v>0</v>
      </c>
      <c r="P83" s="613"/>
      <c r="Q83" s="618" t="s">
        <v>334</v>
      </c>
    </row>
    <row r="84" spans="1:17" s="754" customFormat="1">
      <c r="A84" s="618" t="s">
        <v>318</v>
      </c>
      <c r="B84" s="618" t="s">
        <v>295</v>
      </c>
      <c r="C84" s="618" t="s">
        <v>319</v>
      </c>
      <c r="D84" s="631" t="s">
        <v>2716</v>
      </c>
      <c r="E84" s="631"/>
      <c r="F84" s="631"/>
      <c r="G84" s="631" t="s">
        <v>336</v>
      </c>
      <c r="H84" s="631"/>
      <c r="I84" s="788"/>
      <c r="J84" s="753">
        <v>1800000</v>
      </c>
      <c r="K84" s="753">
        <v>1800000</v>
      </c>
      <c r="L84" s="753">
        <v>1777648.38674</v>
      </c>
      <c r="M84" s="753">
        <v>1657587</v>
      </c>
      <c r="N84" s="711"/>
      <c r="O84" s="711">
        <v>0.9</v>
      </c>
      <c r="P84" s="613"/>
      <c r="Q84" s="618" t="s">
        <v>330</v>
      </c>
    </row>
    <row r="85" spans="1:17" s="754" customFormat="1" ht="38.25">
      <c r="A85" s="618" t="s">
        <v>318</v>
      </c>
      <c r="B85" s="618" t="s">
        <v>295</v>
      </c>
      <c r="C85" s="618" t="s">
        <v>337</v>
      </c>
      <c r="D85" s="634" t="s">
        <v>2705</v>
      </c>
      <c r="E85" s="634"/>
      <c r="F85" s="634"/>
      <c r="G85" s="634" t="s">
        <v>338</v>
      </c>
      <c r="H85" s="634"/>
      <c r="I85" s="821"/>
      <c r="J85" s="755">
        <v>1500000</v>
      </c>
      <c r="K85" s="755">
        <v>1500000</v>
      </c>
      <c r="L85" s="755">
        <v>65993.354000000007</v>
      </c>
      <c r="M85" s="755">
        <v>40170.353999999999</v>
      </c>
      <c r="N85" s="711"/>
      <c r="O85" s="711">
        <v>0.05</v>
      </c>
      <c r="P85" s="613"/>
      <c r="Q85" s="618" t="s">
        <v>339</v>
      </c>
    </row>
    <row r="86" spans="1:17" s="754" customFormat="1" ht="38.25">
      <c r="A86" s="618" t="s">
        <v>318</v>
      </c>
      <c r="B86" s="618" t="s">
        <v>295</v>
      </c>
      <c r="C86" s="618" t="s">
        <v>337</v>
      </c>
      <c r="D86" s="634" t="s">
        <v>2705</v>
      </c>
      <c r="E86" s="634"/>
      <c r="F86" s="634"/>
      <c r="G86" s="634" t="s">
        <v>340</v>
      </c>
      <c r="H86" s="634"/>
      <c r="I86" s="821"/>
      <c r="J86" s="755">
        <v>1500000</v>
      </c>
      <c r="K86" s="755">
        <v>1500000</v>
      </c>
      <c r="L86" s="755">
        <v>1439636.9235699999</v>
      </c>
      <c r="M86" s="755">
        <v>567854.47593000007</v>
      </c>
      <c r="N86" s="711"/>
      <c r="O86" s="711">
        <v>0.3</v>
      </c>
      <c r="P86" s="613"/>
      <c r="Q86" s="618" t="s">
        <v>339</v>
      </c>
    </row>
    <row r="87" spans="1:17" s="754" customFormat="1" ht="38.25">
      <c r="A87" s="618" t="s">
        <v>318</v>
      </c>
      <c r="B87" s="618" t="s">
        <v>295</v>
      </c>
      <c r="C87" s="618" t="s">
        <v>337</v>
      </c>
      <c r="D87" s="634" t="s">
        <v>2705</v>
      </c>
      <c r="E87" s="634"/>
      <c r="F87" s="634"/>
      <c r="G87" s="634" t="s">
        <v>341</v>
      </c>
      <c r="H87" s="634"/>
      <c r="I87" s="821"/>
      <c r="J87" s="755">
        <v>1000000</v>
      </c>
      <c r="K87" s="755">
        <v>1000000</v>
      </c>
      <c r="L87" s="755">
        <v>9093.0596500000011</v>
      </c>
      <c r="M87" s="755">
        <v>7909.6372599999995</v>
      </c>
      <c r="N87" s="711"/>
      <c r="O87" s="711">
        <v>0.03</v>
      </c>
      <c r="P87" s="613"/>
      <c r="Q87" s="618" t="s">
        <v>339</v>
      </c>
    </row>
    <row r="88" spans="1:17" s="754" customFormat="1" ht="38.25">
      <c r="A88" s="618" t="s">
        <v>318</v>
      </c>
      <c r="B88" s="618" t="s">
        <v>295</v>
      </c>
      <c r="C88" s="618" t="s">
        <v>337</v>
      </c>
      <c r="D88" s="631" t="s">
        <v>3094</v>
      </c>
      <c r="E88" s="631"/>
      <c r="F88" s="631"/>
      <c r="G88" s="631"/>
      <c r="H88" s="631"/>
      <c r="I88" s="788"/>
      <c r="J88" s="749">
        <v>4000000</v>
      </c>
      <c r="K88" s="749">
        <v>4000000</v>
      </c>
      <c r="L88" s="749">
        <v>1514723.3372199999</v>
      </c>
      <c r="M88" s="749">
        <v>615934.46719000011</v>
      </c>
      <c r="N88" s="711"/>
      <c r="O88" s="711"/>
      <c r="P88" s="613"/>
      <c r="Q88" s="618"/>
    </row>
    <row r="89" spans="1:17" s="754" customFormat="1" ht="38.25">
      <c r="A89" s="618" t="s">
        <v>318</v>
      </c>
      <c r="B89" s="618" t="s">
        <v>295</v>
      </c>
      <c r="C89" s="618" t="s">
        <v>337</v>
      </c>
      <c r="D89" s="634" t="s">
        <v>2711</v>
      </c>
      <c r="E89" s="634"/>
      <c r="F89" s="634"/>
      <c r="G89" s="634" t="s">
        <v>342</v>
      </c>
      <c r="H89" s="634"/>
      <c r="I89" s="821"/>
      <c r="J89" s="755">
        <v>1091961</v>
      </c>
      <c r="K89" s="755">
        <v>1091961</v>
      </c>
      <c r="L89" s="755">
        <v>34970.849000000002</v>
      </c>
      <c r="M89" s="755">
        <v>0</v>
      </c>
      <c r="N89" s="711"/>
      <c r="O89" s="711">
        <v>0</v>
      </c>
      <c r="P89" s="613"/>
      <c r="Q89" s="618" t="s">
        <v>330</v>
      </c>
    </row>
    <row r="90" spans="1:17" s="754" customFormat="1" ht="38.25">
      <c r="A90" s="618" t="s">
        <v>318</v>
      </c>
      <c r="B90" s="618" t="s">
        <v>295</v>
      </c>
      <c r="C90" s="618" t="s">
        <v>337</v>
      </c>
      <c r="D90" s="631" t="s">
        <v>2714</v>
      </c>
      <c r="E90" s="631"/>
      <c r="F90" s="631"/>
      <c r="G90" s="631" t="s">
        <v>344</v>
      </c>
      <c r="H90" s="631"/>
      <c r="I90" s="788"/>
      <c r="J90" s="755">
        <v>3500000</v>
      </c>
      <c r="K90" s="755">
        <v>3500000</v>
      </c>
      <c r="L90" s="755">
        <v>0</v>
      </c>
      <c r="M90" s="755">
        <v>0</v>
      </c>
      <c r="N90" s="711"/>
      <c r="O90" s="711">
        <v>0</v>
      </c>
      <c r="P90" s="613"/>
      <c r="Q90" s="618" t="s">
        <v>330</v>
      </c>
    </row>
    <row r="91" spans="1:17" s="754" customFormat="1" ht="25.5">
      <c r="A91" s="618" t="s">
        <v>318</v>
      </c>
      <c r="B91" s="618" t="s">
        <v>308</v>
      </c>
      <c r="C91" s="618"/>
      <c r="D91" s="618" t="s">
        <v>2716</v>
      </c>
      <c r="E91" s="618"/>
      <c r="F91" s="618"/>
      <c r="G91" s="618">
        <v>1</v>
      </c>
      <c r="H91" s="618"/>
      <c r="I91" s="786"/>
      <c r="J91" s="749">
        <v>1092152</v>
      </c>
      <c r="K91" s="749">
        <v>1092152</v>
      </c>
      <c r="L91" s="749">
        <v>912990</v>
      </c>
      <c r="M91" s="749">
        <v>225847</v>
      </c>
      <c r="N91" s="711"/>
      <c r="O91" s="711">
        <v>0.6</v>
      </c>
      <c r="P91" s="613"/>
      <c r="Q91" s="618" t="s">
        <v>20</v>
      </c>
    </row>
    <row r="92" spans="1:17" s="754" customFormat="1" ht="25.5">
      <c r="A92" s="618" t="s">
        <v>318</v>
      </c>
      <c r="B92" s="618" t="s">
        <v>308</v>
      </c>
      <c r="C92" s="618"/>
      <c r="D92" s="618" t="s">
        <v>2708</v>
      </c>
      <c r="E92" s="618"/>
      <c r="F92" s="618"/>
      <c r="G92" s="618" t="s">
        <v>347</v>
      </c>
      <c r="H92" s="618"/>
      <c r="I92" s="786"/>
      <c r="J92" s="749">
        <v>7187373</v>
      </c>
      <c r="K92" s="749">
        <v>7267373</v>
      </c>
      <c r="L92" s="749">
        <v>7185043</v>
      </c>
      <c r="M92" s="749">
        <v>3241237</v>
      </c>
      <c r="N92" s="711"/>
      <c r="O92" s="711">
        <v>0.86</v>
      </c>
      <c r="P92" s="613"/>
      <c r="Q92" s="618" t="s">
        <v>20</v>
      </c>
    </row>
    <row r="93" spans="1:17" s="754" customFormat="1" ht="25.5">
      <c r="A93" s="618" t="s">
        <v>318</v>
      </c>
      <c r="B93" s="618" t="s">
        <v>308</v>
      </c>
      <c r="C93" s="618"/>
      <c r="D93" s="618" t="s">
        <v>2708</v>
      </c>
      <c r="E93" s="618"/>
      <c r="F93" s="618"/>
      <c r="G93" s="618" t="s">
        <v>348</v>
      </c>
      <c r="H93" s="618"/>
      <c r="I93" s="786"/>
      <c r="J93" s="749">
        <v>10125000</v>
      </c>
      <c r="K93" s="749">
        <v>10125000</v>
      </c>
      <c r="L93" s="749">
        <v>9926536</v>
      </c>
      <c r="M93" s="749">
        <v>496888</v>
      </c>
      <c r="N93" s="711"/>
      <c r="O93" s="711">
        <v>0.18</v>
      </c>
      <c r="P93" s="613"/>
      <c r="Q93" s="618" t="s">
        <v>20</v>
      </c>
    </row>
    <row r="94" spans="1:17" s="754" customFormat="1" ht="25.5">
      <c r="A94" s="618" t="s">
        <v>318</v>
      </c>
      <c r="B94" s="618" t="s">
        <v>308</v>
      </c>
      <c r="C94" s="618"/>
      <c r="D94" s="618" t="s">
        <v>2708</v>
      </c>
      <c r="E94" s="618"/>
      <c r="F94" s="618"/>
      <c r="G94" s="618" t="s">
        <v>349</v>
      </c>
      <c r="H94" s="618"/>
      <c r="I94" s="786"/>
      <c r="J94" s="749">
        <v>10700000</v>
      </c>
      <c r="K94" s="749">
        <v>10700000</v>
      </c>
      <c r="L94" s="749">
        <v>10001729</v>
      </c>
      <c r="M94" s="749">
        <v>2668575</v>
      </c>
      <c r="N94" s="711"/>
      <c r="O94" s="711">
        <v>0.35</v>
      </c>
      <c r="P94" s="613"/>
      <c r="Q94" s="618" t="s">
        <v>20</v>
      </c>
    </row>
    <row r="95" spans="1:17" s="754" customFormat="1" ht="25.5">
      <c r="A95" s="618" t="s">
        <v>318</v>
      </c>
      <c r="B95" s="618" t="s">
        <v>308</v>
      </c>
      <c r="C95" s="618"/>
      <c r="D95" s="618" t="s">
        <v>2708</v>
      </c>
      <c r="E95" s="618"/>
      <c r="F95" s="618"/>
      <c r="G95" s="618" t="s">
        <v>350</v>
      </c>
      <c r="H95" s="618"/>
      <c r="I95" s="786"/>
      <c r="J95" s="749">
        <v>1788831</v>
      </c>
      <c r="K95" s="749">
        <v>1788831</v>
      </c>
      <c r="L95" s="749">
        <v>836383</v>
      </c>
      <c r="M95" s="749">
        <v>0</v>
      </c>
      <c r="N95" s="711"/>
      <c r="O95" s="711">
        <v>0.87</v>
      </c>
      <c r="P95" s="613"/>
      <c r="Q95" s="618" t="s">
        <v>351</v>
      </c>
    </row>
    <row r="96" spans="1:17" s="754" customFormat="1" ht="25.5">
      <c r="A96" s="618" t="s">
        <v>318</v>
      </c>
      <c r="B96" s="618" t="s">
        <v>308</v>
      </c>
      <c r="C96" s="618"/>
      <c r="D96" s="618" t="s">
        <v>2708</v>
      </c>
      <c r="E96" s="618"/>
      <c r="F96" s="618"/>
      <c r="G96" s="618" t="s">
        <v>352</v>
      </c>
      <c r="H96" s="618"/>
      <c r="I96" s="786"/>
      <c r="J96" s="749">
        <v>1500000</v>
      </c>
      <c r="K96" s="749">
        <v>1500000</v>
      </c>
      <c r="L96" s="749">
        <v>1409941</v>
      </c>
      <c r="M96" s="749">
        <v>0</v>
      </c>
      <c r="N96" s="711"/>
      <c r="O96" s="711">
        <v>0.05</v>
      </c>
      <c r="P96" s="613"/>
      <c r="Q96" s="618" t="s">
        <v>67</v>
      </c>
    </row>
    <row r="97" spans="1:17" s="754" customFormat="1" ht="25.5">
      <c r="A97" s="618" t="s">
        <v>318</v>
      </c>
      <c r="B97" s="618" t="s">
        <v>308</v>
      </c>
      <c r="C97" s="618"/>
      <c r="D97" s="618" t="s">
        <v>2708</v>
      </c>
      <c r="E97" s="618"/>
      <c r="F97" s="618"/>
      <c r="G97" s="618" t="s">
        <v>353</v>
      </c>
      <c r="H97" s="618"/>
      <c r="I97" s="786"/>
      <c r="J97" s="749">
        <v>2900000</v>
      </c>
      <c r="K97" s="749">
        <v>2900000</v>
      </c>
      <c r="L97" s="749">
        <v>0</v>
      </c>
      <c r="M97" s="749">
        <v>0</v>
      </c>
      <c r="N97" s="711"/>
      <c r="O97" s="711">
        <v>0</v>
      </c>
      <c r="P97" s="613"/>
      <c r="Q97" s="613" t="s">
        <v>354</v>
      </c>
    </row>
    <row r="98" spans="1:17" s="754" customFormat="1" ht="25.5">
      <c r="A98" s="618" t="s">
        <v>318</v>
      </c>
      <c r="B98" s="618" t="s">
        <v>308</v>
      </c>
      <c r="C98" s="618"/>
      <c r="D98" s="618" t="s">
        <v>2708</v>
      </c>
      <c r="E98" s="618"/>
      <c r="F98" s="618"/>
      <c r="G98" s="618" t="s">
        <v>353</v>
      </c>
      <c r="H98" s="618"/>
      <c r="I98" s="786"/>
      <c r="J98" s="749">
        <v>3633000</v>
      </c>
      <c r="K98" s="749">
        <v>3633000</v>
      </c>
      <c r="L98" s="749">
        <v>0</v>
      </c>
      <c r="M98" s="749">
        <v>0</v>
      </c>
      <c r="N98" s="711"/>
      <c r="O98" s="711">
        <v>0</v>
      </c>
      <c r="P98" s="613"/>
      <c r="Q98" s="613" t="s">
        <v>355</v>
      </c>
    </row>
    <row r="99" spans="1:17" s="754" customFormat="1" ht="25.5">
      <c r="A99" s="618" t="s">
        <v>318</v>
      </c>
      <c r="B99" s="618" t="s">
        <v>308</v>
      </c>
      <c r="C99" s="618"/>
      <c r="D99" s="618" t="s">
        <v>2708</v>
      </c>
      <c r="E99" s="618"/>
      <c r="F99" s="618"/>
      <c r="G99" s="618" t="s">
        <v>353</v>
      </c>
      <c r="H99" s="618"/>
      <c r="I99" s="786"/>
      <c r="J99" s="749">
        <v>1380000</v>
      </c>
      <c r="K99" s="749">
        <v>1380000</v>
      </c>
      <c r="L99" s="749">
        <v>0</v>
      </c>
      <c r="M99" s="749">
        <v>0</v>
      </c>
      <c r="N99" s="711"/>
      <c r="O99" s="711">
        <v>0</v>
      </c>
      <c r="P99" s="613"/>
      <c r="Q99" s="613" t="s">
        <v>356</v>
      </c>
    </row>
    <row r="100" spans="1:17" s="754" customFormat="1" ht="25.5">
      <c r="A100" s="618" t="s">
        <v>318</v>
      </c>
      <c r="B100" s="618" t="s">
        <v>308</v>
      </c>
      <c r="C100" s="618"/>
      <c r="D100" s="618" t="s">
        <v>2708</v>
      </c>
      <c r="E100" s="618"/>
      <c r="F100" s="618"/>
      <c r="G100" s="618">
        <v>8</v>
      </c>
      <c r="H100" s="618"/>
      <c r="I100" s="786"/>
      <c r="J100" s="749">
        <v>39214204</v>
      </c>
      <c r="K100" s="749">
        <v>39294204</v>
      </c>
      <c r="L100" s="749">
        <v>29359632</v>
      </c>
      <c r="M100" s="749">
        <v>6406700</v>
      </c>
      <c r="N100" s="711"/>
      <c r="O100" s="711">
        <v>2.31</v>
      </c>
      <c r="P100" s="613"/>
      <c r="Q100" s="613" t="e">
        <v>#VALUE!</v>
      </c>
    </row>
    <row r="101" spans="1:17" s="754" customFormat="1" ht="25.5">
      <c r="A101" s="618" t="s">
        <v>318</v>
      </c>
      <c r="B101" s="618" t="s">
        <v>308</v>
      </c>
      <c r="C101" s="618"/>
      <c r="D101" s="618" t="s">
        <v>2705</v>
      </c>
      <c r="E101" s="618"/>
      <c r="F101" s="618"/>
      <c r="G101" s="618">
        <v>1</v>
      </c>
      <c r="H101" s="618"/>
      <c r="I101" s="786"/>
      <c r="J101" s="749">
        <v>1000000</v>
      </c>
      <c r="K101" s="749">
        <v>1000000</v>
      </c>
      <c r="L101" s="749">
        <v>706252</v>
      </c>
      <c r="M101" s="749">
        <v>385985</v>
      </c>
      <c r="N101" s="711"/>
      <c r="O101" s="711">
        <v>0.73</v>
      </c>
      <c r="P101" s="613"/>
      <c r="Q101" s="618" t="s">
        <v>20</v>
      </c>
    </row>
    <row r="102" spans="1:17" s="754" customFormat="1" ht="51">
      <c r="A102" s="618" t="s">
        <v>318</v>
      </c>
      <c r="B102" s="618" t="s">
        <v>307</v>
      </c>
      <c r="C102" s="618"/>
      <c r="D102" s="618" t="s">
        <v>2704</v>
      </c>
      <c r="E102" s="613" t="s">
        <v>359</v>
      </c>
      <c r="F102" s="613" t="s">
        <v>360</v>
      </c>
      <c r="G102" s="618" t="s">
        <v>361</v>
      </c>
      <c r="H102" s="618" t="s">
        <v>362</v>
      </c>
      <c r="I102" s="786"/>
      <c r="J102" s="749">
        <v>2276743</v>
      </c>
      <c r="K102" s="749">
        <v>2276743</v>
      </c>
      <c r="L102" s="749">
        <v>2180272</v>
      </c>
      <c r="M102" s="749">
        <v>359184</v>
      </c>
      <c r="N102" s="711"/>
      <c r="O102" s="711" t="s">
        <v>363</v>
      </c>
      <c r="P102" s="613"/>
      <c r="Q102" s="618"/>
    </row>
    <row r="103" spans="1:17" s="754" customFormat="1" ht="38.25">
      <c r="A103" s="618" t="s">
        <v>318</v>
      </c>
      <c r="B103" s="618" t="s">
        <v>307</v>
      </c>
      <c r="C103" s="618"/>
      <c r="D103" s="618" t="s">
        <v>2704</v>
      </c>
      <c r="E103" s="613" t="s">
        <v>359</v>
      </c>
      <c r="F103" s="613" t="s">
        <v>364</v>
      </c>
      <c r="G103" s="618" t="s">
        <v>365</v>
      </c>
      <c r="H103" s="618" t="s">
        <v>366</v>
      </c>
      <c r="I103" s="786"/>
      <c r="J103" s="749">
        <v>4200000</v>
      </c>
      <c r="K103" s="749">
        <v>4200000</v>
      </c>
      <c r="L103" s="749">
        <v>0</v>
      </c>
      <c r="M103" s="749">
        <v>0</v>
      </c>
      <c r="N103" s="711"/>
      <c r="O103" s="711"/>
      <c r="P103" s="613"/>
      <c r="Q103" s="618"/>
    </row>
    <row r="104" spans="1:17" s="754" customFormat="1" ht="51">
      <c r="A104" s="618" t="s">
        <v>318</v>
      </c>
      <c r="B104" s="618" t="s">
        <v>307</v>
      </c>
      <c r="C104" s="618"/>
      <c r="D104" s="618" t="s">
        <v>2704</v>
      </c>
      <c r="E104" s="613" t="s">
        <v>367</v>
      </c>
      <c r="F104" s="613" t="s">
        <v>364</v>
      </c>
      <c r="G104" s="618" t="s">
        <v>365</v>
      </c>
      <c r="H104" s="618" t="s">
        <v>368</v>
      </c>
      <c r="I104" s="786"/>
      <c r="J104" s="749">
        <v>1050000</v>
      </c>
      <c r="K104" s="749">
        <v>1050000</v>
      </c>
      <c r="L104" s="749">
        <v>0</v>
      </c>
      <c r="M104" s="749">
        <v>0</v>
      </c>
      <c r="N104" s="711"/>
      <c r="O104" s="711"/>
      <c r="P104" s="613"/>
      <c r="Q104" s="618"/>
    </row>
    <row r="105" spans="1:17" s="754" customFormat="1" ht="51">
      <c r="A105" s="618" t="s">
        <v>318</v>
      </c>
      <c r="B105" s="618" t="s">
        <v>307</v>
      </c>
      <c r="C105" s="618"/>
      <c r="D105" s="618" t="s">
        <v>2708</v>
      </c>
      <c r="E105" s="618" t="s">
        <v>370</v>
      </c>
      <c r="F105" s="618" t="s">
        <v>371</v>
      </c>
      <c r="G105" s="618" t="s">
        <v>372</v>
      </c>
      <c r="H105" s="618" t="s">
        <v>373</v>
      </c>
      <c r="I105" s="786"/>
      <c r="J105" s="749">
        <v>1200000</v>
      </c>
      <c r="K105" s="749">
        <v>1200000</v>
      </c>
      <c r="L105" s="749">
        <v>633963</v>
      </c>
      <c r="M105" s="749" t="s">
        <v>363</v>
      </c>
      <c r="N105" s="711"/>
      <c r="O105" s="711"/>
      <c r="P105" s="613"/>
      <c r="Q105" s="613"/>
    </row>
    <row r="106" spans="1:17" s="754" customFormat="1" ht="51">
      <c r="A106" s="618" t="s">
        <v>318</v>
      </c>
      <c r="B106" s="618" t="s">
        <v>307</v>
      </c>
      <c r="C106" s="618"/>
      <c r="D106" s="618" t="s">
        <v>2691</v>
      </c>
      <c r="E106" s="618" t="s">
        <v>375</v>
      </c>
      <c r="F106" s="618" t="s">
        <v>376</v>
      </c>
      <c r="G106" s="618" t="s">
        <v>377</v>
      </c>
      <c r="H106" s="618" t="s">
        <v>378</v>
      </c>
      <c r="I106" s="786"/>
      <c r="J106" s="749">
        <v>2500000</v>
      </c>
      <c r="K106" s="749">
        <v>2500000</v>
      </c>
      <c r="L106" s="749">
        <v>60767</v>
      </c>
      <c r="M106" s="749" t="s">
        <v>363</v>
      </c>
      <c r="N106" s="711"/>
      <c r="O106" s="711"/>
      <c r="P106" s="613"/>
      <c r="Q106" s="613"/>
    </row>
    <row r="107" spans="1:17" s="754" customFormat="1" ht="38.25">
      <c r="A107" s="618" t="s">
        <v>318</v>
      </c>
      <c r="B107" s="618" t="s">
        <v>307</v>
      </c>
      <c r="C107" s="618"/>
      <c r="D107" s="618" t="s">
        <v>2711</v>
      </c>
      <c r="E107" s="618" t="s">
        <v>380</v>
      </c>
      <c r="F107" s="618" t="s">
        <v>381</v>
      </c>
      <c r="G107" s="618" t="s">
        <v>382</v>
      </c>
      <c r="H107" s="618" t="s">
        <v>383</v>
      </c>
      <c r="I107" s="786"/>
      <c r="J107" s="749">
        <v>3000000</v>
      </c>
      <c r="K107" s="749">
        <v>1630850</v>
      </c>
      <c r="L107" s="749">
        <v>1206759</v>
      </c>
      <c r="M107" s="749">
        <v>905796</v>
      </c>
      <c r="N107" s="711"/>
      <c r="O107" s="711"/>
      <c r="P107" s="613"/>
      <c r="Q107" s="613"/>
    </row>
    <row r="108" spans="1:17" s="754" customFormat="1" ht="38.25">
      <c r="A108" s="618" t="s">
        <v>318</v>
      </c>
      <c r="B108" s="618" t="s">
        <v>307</v>
      </c>
      <c r="C108" s="618"/>
      <c r="D108" s="618" t="s">
        <v>2705</v>
      </c>
      <c r="E108" s="618" t="s">
        <v>385</v>
      </c>
      <c r="F108" s="618" t="s">
        <v>386</v>
      </c>
      <c r="G108" s="618" t="s">
        <v>387</v>
      </c>
      <c r="H108" s="618" t="s">
        <v>388</v>
      </c>
      <c r="I108" s="786"/>
      <c r="J108" s="749">
        <v>1000000</v>
      </c>
      <c r="K108" s="749">
        <v>1000000</v>
      </c>
      <c r="L108" s="749">
        <v>998536</v>
      </c>
      <c r="M108" s="749" t="s">
        <v>363</v>
      </c>
      <c r="N108" s="711"/>
      <c r="O108" s="711"/>
      <c r="P108" s="613"/>
      <c r="Q108" s="613"/>
    </row>
    <row r="109" spans="1:17" s="754" customFormat="1" ht="25.5">
      <c r="A109" s="618" t="s">
        <v>318</v>
      </c>
      <c r="B109" s="618" t="s">
        <v>307</v>
      </c>
      <c r="C109" s="618"/>
      <c r="D109" s="618" t="s">
        <v>2693</v>
      </c>
      <c r="E109" s="618" t="s">
        <v>363</v>
      </c>
      <c r="F109" s="618" t="s">
        <v>363</v>
      </c>
      <c r="G109" s="618" t="s">
        <v>363</v>
      </c>
      <c r="H109" s="618" t="s">
        <v>390</v>
      </c>
      <c r="I109" s="786"/>
      <c r="J109" s="749">
        <v>136000000</v>
      </c>
      <c r="K109" s="749">
        <v>136000000</v>
      </c>
      <c r="L109" s="749"/>
      <c r="M109" s="749" t="s">
        <v>363</v>
      </c>
      <c r="N109" s="711"/>
      <c r="O109" s="711" t="s">
        <v>363</v>
      </c>
      <c r="P109" s="613"/>
      <c r="Q109" s="613"/>
    </row>
    <row r="110" spans="1:17" s="754" customFormat="1" ht="25.5">
      <c r="A110" s="618" t="s">
        <v>318</v>
      </c>
      <c r="B110" s="618" t="s">
        <v>291</v>
      </c>
      <c r="C110" s="618" t="s">
        <v>391</v>
      </c>
      <c r="D110" s="618" t="s">
        <v>2708</v>
      </c>
      <c r="E110" s="618"/>
      <c r="F110" s="618"/>
      <c r="G110" s="618" t="s">
        <v>393</v>
      </c>
      <c r="H110" s="618"/>
      <c r="I110" s="786"/>
      <c r="J110" s="749">
        <v>1040000</v>
      </c>
      <c r="K110" s="749">
        <v>1590000</v>
      </c>
      <c r="L110" s="749">
        <v>1399975</v>
      </c>
      <c r="M110" s="749">
        <v>1345682</v>
      </c>
      <c r="N110" s="711"/>
      <c r="O110" s="711">
        <v>0.95</v>
      </c>
      <c r="P110" s="613"/>
      <c r="Q110" s="618"/>
    </row>
    <row r="111" spans="1:17" s="754" customFormat="1" ht="25.5">
      <c r="A111" s="618" t="s">
        <v>318</v>
      </c>
      <c r="B111" s="618" t="s">
        <v>291</v>
      </c>
      <c r="C111" s="618" t="s">
        <v>391</v>
      </c>
      <c r="D111" s="618" t="s">
        <v>2708</v>
      </c>
      <c r="E111" s="618"/>
      <c r="F111" s="618"/>
      <c r="G111" s="618" t="s">
        <v>394</v>
      </c>
      <c r="H111" s="618"/>
      <c r="I111" s="786"/>
      <c r="J111" s="749">
        <v>3000000</v>
      </c>
      <c r="K111" s="749">
        <v>3000000</v>
      </c>
      <c r="L111" s="749">
        <v>2586220</v>
      </c>
      <c r="M111" s="749">
        <v>2301854</v>
      </c>
      <c r="N111" s="711"/>
      <c r="O111" s="711">
        <v>0.95</v>
      </c>
      <c r="P111" s="613"/>
      <c r="Q111" s="618"/>
    </row>
    <row r="112" spans="1:17" s="754" customFormat="1" ht="25.5">
      <c r="A112" s="618" t="s">
        <v>318</v>
      </c>
      <c r="B112" s="618" t="s">
        <v>291</v>
      </c>
      <c r="C112" s="618" t="s">
        <v>391</v>
      </c>
      <c r="D112" s="618" t="s">
        <v>2708</v>
      </c>
      <c r="E112" s="618"/>
      <c r="F112" s="618"/>
      <c r="G112" s="618" t="s">
        <v>395</v>
      </c>
      <c r="H112" s="618"/>
      <c r="I112" s="786"/>
      <c r="J112" s="749">
        <v>3000000</v>
      </c>
      <c r="K112" s="749">
        <v>3000000</v>
      </c>
      <c r="L112" s="749">
        <v>1364878</v>
      </c>
      <c r="M112" s="749">
        <v>0</v>
      </c>
      <c r="N112" s="711"/>
      <c r="O112" s="711">
        <v>0.05</v>
      </c>
      <c r="P112" s="613"/>
      <c r="Q112" s="618"/>
    </row>
    <row r="113" spans="1:17" s="754" customFormat="1" ht="25.5">
      <c r="A113" s="618" t="s">
        <v>318</v>
      </c>
      <c r="B113" s="618" t="s">
        <v>291</v>
      </c>
      <c r="C113" s="618" t="s">
        <v>391</v>
      </c>
      <c r="D113" s="618" t="s">
        <v>2708</v>
      </c>
      <c r="E113" s="618"/>
      <c r="F113" s="618"/>
      <c r="G113" s="618" t="s">
        <v>396</v>
      </c>
      <c r="H113" s="618"/>
      <c r="I113" s="786"/>
      <c r="J113" s="749">
        <v>1251000</v>
      </c>
      <c r="K113" s="749">
        <v>1251000</v>
      </c>
      <c r="L113" s="749">
        <v>0</v>
      </c>
      <c r="M113" s="749">
        <v>0</v>
      </c>
      <c r="N113" s="711"/>
      <c r="O113" s="711">
        <v>0</v>
      </c>
      <c r="P113" s="613"/>
      <c r="Q113" s="618"/>
    </row>
    <row r="114" spans="1:17" s="754" customFormat="1" ht="25.5">
      <c r="A114" s="618" t="s">
        <v>318</v>
      </c>
      <c r="B114" s="618" t="s">
        <v>291</v>
      </c>
      <c r="C114" s="618" t="s">
        <v>391</v>
      </c>
      <c r="D114" s="618" t="s">
        <v>2708</v>
      </c>
      <c r="E114" s="618"/>
      <c r="F114" s="618"/>
      <c r="G114" s="618">
        <v>4</v>
      </c>
      <c r="H114" s="618"/>
      <c r="I114" s="786"/>
      <c r="J114" s="749">
        <v>8291000</v>
      </c>
      <c r="K114" s="749">
        <v>8841000</v>
      </c>
      <c r="L114" s="749">
        <v>5351073</v>
      </c>
      <c r="M114" s="749">
        <v>3647536</v>
      </c>
      <c r="N114" s="711"/>
      <c r="O114" s="711"/>
      <c r="P114" s="613"/>
      <c r="Q114" s="618"/>
    </row>
    <row r="115" spans="1:17" s="754" customFormat="1">
      <c r="A115" s="618" t="s">
        <v>318</v>
      </c>
      <c r="B115" s="618" t="s">
        <v>291</v>
      </c>
      <c r="C115" s="618" t="s">
        <v>391</v>
      </c>
      <c r="D115" s="618" t="s">
        <v>2711</v>
      </c>
      <c r="E115" s="618"/>
      <c r="F115" s="618"/>
      <c r="G115" s="618" t="s">
        <v>398</v>
      </c>
      <c r="H115" s="618"/>
      <c r="I115" s="786"/>
      <c r="J115" s="749">
        <v>610000</v>
      </c>
      <c r="K115" s="749">
        <v>2010000</v>
      </c>
      <c r="L115" s="749">
        <v>1848114</v>
      </c>
      <c r="M115" s="749">
        <v>1398553</v>
      </c>
      <c r="N115" s="711"/>
      <c r="O115" s="711">
        <v>0.77</v>
      </c>
      <c r="P115" s="613"/>
      <c r="Q115" s="618"/>
    </row>
    <row r="116" spans="1:17" s="754" customFormat="1" ht="25.5">
      <c r="A116" s="618" t="s">
        <v>318</v>
      </c>
      <c r="B116" s="618" t="s">
        <v>291</v>
      </c>
      <c r="C116" s="618" t="s">
        <v>391</v>
      </c>
      <c r="D116" s="618" t="s">
        <v>2711</v>
      </c>
      <c r="E116" s="618"/>
      <c r="F116" s="618"/>
      <c r="G116" s="618" t="s">
        <v>399</v>
      </c>
      <c r="H116" s="618"/>
      <c r="I116" s="786"/>
      <c r="J116" s="749">
        <v>1200000</v>
      </c>
      <c r="K116" s="749">
        <v>3134000</v>
      </c>
      <c r="L116" s="749">
        <v>2399105</v>
      </c>
      <c r="M116" s="749">
        <v>742717</v>
      </c>
      <c r="N116" s="711"/>
      <c r="O116" s="711" t="s">
        <v>400</v>
      </c>
      <c r="P116" s="613"/>
      <c r="Q116" s="618"/>
    </row>
    <row r="117" spans="1:17" s="754" customFormat="1">
      <c r="A117" s="618" t="s">
        <v>318</v>
      </c>
      <c r="B117" s="618" t="s">
        <v>291</v>
      </c>
      <c r="C117" s="618" t="s">
        <v>391</v>
      </c>
      <c r="D117" s="618" t="s">
        <v>2711</v>
      </c>
      <c r="E117" s="618"/>
      <c r="F117" s="618"/>
      <c r="G117" s="618" t="s">
        <v>401</v>
      </c>
      <c r="H117" s="618"/>
      <c r="I117" s="786"/>
      <c r="J117" s="749">
        <v>1500000</v>
      </c>
      <c r="K117" s="749">
        <v>2608300</v>
      </c>
      <c r="L117" s="749">
        <v>1401097</v>
      </c>
      <c r="M117" s="749">
        <v>2238</v>
      </c>
      <c r="N117" s="711"/>
      <c r="O117" s="711">
        <v>0.05</v>
      </c>
      <c r="P117" s="613"/>
      <c r="Q117" s="618" t="s">
        <v>402</v>
      </c>
    </row>
    <row r="118" spans="1:17" s="754" customFormat="1">
      <c r="A118" s="618" t="s">
        <v>318</v>
      </c>
      <c r="B118" s="618" t="s">
        <v>291</v>
      </c>
      <c r="C118" s="618" t="s">
        <v>391</v>
      </c>
      <c r="D118" s="618" t="s">
        <v>2711</v>
      </c>
      <c r="E118" s="618"/>
      <c r="F118" s="618"/>
      <c r="G118" s="618">
        <v>3</v>
      </c>
      <c r="H118" s="618"/>
      <c r="I118" s="786"/>
      <c r="J118" s="749">
        <v>3310000</v>
      </c>
      <c r="K118" s="749">
        <v>7752300</v>
      </c>
      <c r="L118" s="749">
        <v>5648316</v>
      </c>
      <c r="M118" s="749">
        <v>2143508</v>
      </c>
      <c r="N118" s="711"/>
      <c r="O118" s="711">
        <v>0.82000000000000006</v>
      </c>
      <c r="P118" s="613"/>
      <c r="Q118" s="618"/>
    </row>
    <row r="119" spans="1:17" s="754" customFormat="1" ht="38.25">
      <c r="A119" s="618" t="s">
        <v>318</v>
      </c>
      <c r="B119" s="618" t="s">
        <v>291</v>
      </c>
      <c r="C119" s="618" t="s">
        <v>391</v>
      </c>
      <c r="D119" s="618" t="s">
        <v>2690</v>
      </c>
      <c r="E119" s="618"/>
      <c r="F119" s="618"/>
      <c r="G119" s="618" t="s">
        <v>404</v>
      </c>
      <c r="H119" s="618"/>
      <c r="I119" s="786"/>
      <c r="J119" s="749">
        <v>415000</v>
      </c>
      <c r="K119" s="749">
        <v>1127000</v>
      </c>
      <c r="L119" s="749">
        <v>926530</v>
      </c>
      <c r="M119" s="749">
        <v>907820</v>
      </c>
      <c r="N119" s="711"/>
      <c r="O119" s="711">
        <v>0.95</v>
      </c>
      <c r="P119" s="613"/>
      <c r="Q119" s="618" t="s">
        <v>405</v>
      </c>
    </row>
    <row r="120" spans="1:17" s="754" customFormat="1" ht="38.25">
      <c r="A120" s="618" t="s">
        <v>318</v>
      </c>
      <c r="B120" s="618" t="s">
        <v>291</v>
      </c>
      <c r="C120" s="618" t="s">
        <v>391</v>
      </c>
      <c r="D120" s="618" t="s">
        <v>2690</v>
      </c>
      <c r="E120" s="618"/>
      <c r="F120" s="618"/>
      <c r="G120" s="618" t="s">
        <v>406</v>
      </c>
      <c r="H120" s="618"/>
      <c r="I120" s="786"/>
      <c r="J120" s="749">
        <v>2380000</v>
      </c>
      <c r="K120" s="749">
        <v>2380000</v>
      </c>
      <c r="L120" s="749">
        <v>567280</v>
      </c>
      <c r="M120" s="749">
        <v>0</v>
      </c>
      <c r="N120" s="711"/>
      <c r="O120" s="711">
        <v>0.6</v>
      </c>
      <c r="P120" s="613"/>
      <c r="Q120" s="618"/>
    </row>
    <row r="121" spans="1:17" s="754" customFormat="1" ht="38.25">
      <c r="A121" s="618" t="s">
        <v>318</v>
      </c>
      <c r="B121" s="618" t="s">
        <v>291</v>
      </c>
      <c r="C121" s="618" t="s">
        <v>391</v>
      </c>
      <c r="D121" s="618" t="s">
        <v>2690</v>
      </c>
      <c r="E121" s="618"/>
      <c r="F121" s="618"/>
      <c r="G121" s="618">
        <v>2</v>
      </c>
      <c r="H121" s="618"/>
      <c r="I121" s="786"/>
      <c r="J121" s="749">
        <v>2795000</v>
      </c>
      <c r="K121" s="749">
        <v>3507000</v>
      </c>
      <c r="L121" s="749">
        <v>1493810</v>
      </c>
      <c r="M121" s="749">
        <v>907820</v>
      </c>
      <c r="N121" s="711"/>
      <c r="O121" s="711"/>
      <c r="P121" s="613"/>
      <c r="Q121" s="618"/>
    </row>
    <row r="122" spans="1:17" s="754" customFormat="1" ht="25.5">
      <c r="A122" s="618" t="s">
        <v>318</v>
      </c>
      <c r="B122" s="618" t="s">
        <v>291</v>
      </c>
      <c r="C122" s="618" t="s">
        <v>391</v>
      </c>
      <c r="D122" s="618" t="s">
        <v>2703</v>
      </c>
      <c r="E122" s="618"/>
      <c r="F122" s="618"/>
      <c r="G122" s="618" t="s">
        <v>408</v>
      </c>
      <c r="H122" s="618"/>
      <c r="I122" s="786"/>
      <c r="J122" s="749">
        <v>1000000</v>
      </c>
      <c r="K122" s="749">
        <v>1000000</v>
      </c>
      <c r="L122" s="749">
        <v>893898</v>
      </c>
      <c r="M122" s="749">
        <v>690814</v>
      </c>
      <c r="N122" s="711"/>
      <c r="O122" s="711">
        <v>0.85</v>
      </c>
      <c r="P122" s="613"/>
      <c r="Q122" s="885" t="s">
        <v>409</v>
      </c>
    </row>
    <row r="123" spans="1:17" s="754" customFormat="1" ht="25.5">
      <c r="A123" s="618" t="s">
        <v>318</v>
      </c>
      <c r="B123" s="618" t="s">
        <v>291</v>
      </c>
      <c r="C123" s="618" t="s">
        <v>391</v>
      </c>
      <c r="D123" s="618" t="s">
        <v>2703</v>
      </c>
      <c r="E123" s="618"/>
      <c r="F123" s="618"/>
      <c r="G123" s="618" t="s">
        <v>410</v>
      </c>
      <c r="H123" s="618"/>
      <c r="I123" s="786"/>
      <c r="J123" s="749">
        <v>1500000</v>
      </c>
      <c r="K123" s="749">
        <v>1500000</v>
      </c>
      <c r="L123" s="749">
        <v>1490573</v>
      </c>
      <c r="M123" s="749">
        <v>1167398</v>
      </c>
      <c r="N123" s="711"/>
      <c r="O123" s="711">
        <v>0.8</v>
      </c>
      <c r="P123" s="613"/>
      <c r="Q123" s="885"/>
    </row>
    <row r="124" spans="1:17" s="754" customFormat="1" ht="25.5">
      <c r="A124" s="618" t="s">
        <v>318</v>
      </c>
      <c r="B124" s="618" t="s">
        <v>291</v>
      </c>
      <c r="C124" s="618" t="s">
        <v>391</v>
      </c>
      <c r="D124" s="618" t="s">
        <v>2703</v>
      </c>
      <c r="E124" s="618"/>
      <c r="F124" s="618"/>
      <c r="G124" s="618">
        <v>2</v>
      </c>
      <c r="H124" s="618"/>
      <c r="I124" s="786"/>
      <c r="J124" s="749">
        <v>2500000</v>
      </c>
      <c r="K124" s="749">
        <v>2500000</v>
      </c>
      <c r="L124" s="749">
        <v>2384471</v>
      </c>
      <c r="M124" s="749">
        <v>1858212</v>
      </c>
      <c r="N124" s="711"/>
      <c r="O124" s="711"/>
      <c r="P124" s="613"/>
      <c r="Q124" s="618"/>
    </row>
    <row r="125" spans="1:17" s="754" customFormat="1">
      <c r="A125" s="618" t="s">
        <v>318</v>
      </c>
      <c r="B125" s="618" t="s">
        <v>291</v>
      </c>
      <c r="C125" s="618" t="s">
        <v>391</v>
      </c>
      <c r="D125" s="618" t="s">
        <v>2705</v>
      </c>
      <c r="E125" s="618"/>
      <c r="F125" s="618"/>
      <c r="G125" s="618">
        <v>1</v>
      </c>
      <c r="H125" s="618"/>
      <c r="I125" s="786"/>
      <c r="J125" s="749">
        <v>1200000</v>
      </c>
      <c r="K125" s="749">
        <v>1200000</v>
      </c>
      <c r="L125" s="749">
        <v>1182853</v>
      </c>
      <c r="M125" s="749">
        <v>996542</v>
      </c>
      <c r="N125" s="711"/>
      <c r="O125" s="711">
        <v>0.83</v>
      </c>
      <c r="P125" s="613"/>
      <c r="Q125" s="618"/>
    </row>
    <row r="126" spans="1:17" s="754" customFormat="1" ht="25.5">
      <c r="A126" s="618" t="s">
        <v>318</v>
      </c>
      <c r="B126" s="618" t="s">
        <v>291</v>
      </c>
      <c r="C126" s="618" t="s">
        <v>391</v>
      </c>
      <c r="D126" s="618" t="s">
        <v>2697</v>
      </c>
      <c r="E126" s="618"/>
      <c r="F126" s="618"/>
      <c r="G126" s="618">
        <v>1</v>
      </c>
      <c r="H126" s="618"/>
      <c r="I126" s="786"/>
      <c r="J126" s="749">
        <v>800000</v>
      </c>
      <c r="K126" s="749">
        <v>1650000</v>
      </c>
      <c r="L126" s="749">
        <v>990669</v>
      </c>
      <c r="M126" s="749">
        <v>967483</v>
      </c>
      <c r="N126" s="711"/>
      <c r="O126" s="711">
        <v>0.95</v>
      </c>
      <c r="P126" s="613"/>
      <c r="Q126" s="618" t="s">
        <v>413</v>
      </c>
    </row>
    <row r="127" spans="1:17" s="754" customFormat="1" ht="25.5">
      <c r="A127" s="618" t="s">
        <v>318</v>
      </c>
      <c r="B127" s="618" t="s">
        <v>291</v>
      </c>
      <c r="C127" s="618" t="s">
        <v>391</v>
      </c>
      <c r="D127" s="618" t="s">
        <v>2704</v>
      </c>
      <c r="E127" s="618"/>
      <c r="F127" s="618"/>
      <c r="G127" s="618" t="s">
        <v>396</v>
      </c>
      <c r="H127" s="618"/>
      <c r="I127" s="786"/>
      <c r="J127" s="749">
        <v>2754006</v>
      </c>
      <c r="K127" s="749">
        <v>2754006</v>
      </c>
      <c r="L127" s="749">
        <v>0</v>
      </c>
      <c r="M127" s="749">
        <v>0</v>
      </c>
      <c r="N127" s="711"/>
      <c r="O127" s="711">
        <v>0</v>
      </c>
      <c r="P127" s="613"/>
      <c r="Q127" s="618" t="s">
        <v>415</v>
      </c>
    </row>
    <row r="128" spans="1:17" s="754" customFormat="1" ht="25.5">
      <c r="A128" s="618" t="s">
        <v>318</v>
      </c>
      <c r="B128" s="618" t="s">
        <v>291</v>
      </c>
      <c r="C128" s="618" t="s">
        <v>391</v>
      </c>
      <c r="D128" s="618" t="s">
        <v>2704</v>
      </c>
      <c r="E128" s="618"/>
      <c r="F128" s="618"/>
      <c r="G128" s="618" t="s">
        <v>416</v>
      </c>
      <c r="H128" s="618"/>
      <c r="I128" s="786"/>
      <c r="J128" s="749">
        <v>1770800</v>
      </c>
      <c r="K128" s="749">
        <v>1770800</v>
      </c>
      <c r="L128" s="749">
        <v>1415972</v>
      </c>
      <c r="M128" s="749">
        <v>13708</v>
      </c>
      <c r="N128" s="711"/>
      <c r="O128" s="711">
        <v>0.25</v>
      </c>
      <c r="P128" s="613"/>
      <c r="Q128" s="618" t="s">
        <v>417</v>
      </c>
    </row>
    <row r="129" spans="1:17" s="754" customFormat="1" ht="25.5">
      <c r="A129" s="618" t="s">
        <v>318</v>
      </c>
      <c r="B129" s="618" t="s">
        <v>291</v>
      </c>
      <c r="C129" s="618" t="s">
        <v>391</v>
      </c>
      <c r="D129" s="618" t="s">
        <v>2704</v>
      </c>
      <c r="E129" s="618"/>
      <c r="F129" s="618"/>
      <c r="G129" s="618">
        <v>2</v>
      </c>
      <c r="H129" s="618"/>
      <c r="I129" s="786"/>
      <c r="J129" s="749">
        <v>4524806</v>
      </c>
      <c r="K129" s="749">
        <v>4524806</v>
      </c>
      <c r="L129" s="749">
        <v>1415972</v>
      </c>
      <c r="M129" s="749">
        <v>13708</v>
      </c>
      <c r="N129" s="711"/>
      <c r="O129" s="711"/>
      <c r="P129" s="613"/>
      <c r="Q129" s="618"/>
    </row>
    <row r="130" spans="1:17" s="754" customFormat="1" ht="25.5">
      <c r="A130" s="618" t="s">
        <v>318</v>
      </c>
      <c r="B130" s="618" t="s">
        <v>291</v>
      </c>
      <c r="C130" s="618" t="s">
        <v>418</v>
      </c>
      <c r="D130" s="618" t="s">
        <v>2708</v>
      </c>
      <c r="E130" s="618"/>
      <c r="F130" s="618"/>
      <c r="G130" s="618" t="s">
        <v>419</v>
      </c>
      <c r="H130" s="618"/>
      <c r="I130" s="786"/>
      <c r="J130" s="721">
        <v>1056371</v>
      </c>
      <c r="K130" s="721">
        <v>1056371</v>
      </c>
      <c r="L130" s="721">
        <v>1028094</v>
      </c>
      <c r="M130" s="721">
        <v>1017397</v>
      </c>
      <c r="N130" s="711"/>
      <c r="O130" s="711">
        <v>0.96</v>
      </c>
      <c r="P130" s="618"/>
      <c r="Q130" s="618"/>
    </row>
    <row r="131" spans="1:17" s="754" customFormat="1" ht="25.5">
      <c r="A131" s="618" t="s">
        <v>318</v>
      </c>
      <c r="B131" s="618" t="s">
        <v>291</v>
      </c>
      <c r="C131" s="618" t="s">
        <v>418</v>
      </c>
      <c r="D131" s="618" t="s">
        <v>2708</v>
      </c>
      <c r="E131" s="618"/>
      <c r="F131" s="618"/>
      <c r="G131" s="618" t="s">
        <v>420</v>
      </c>
      <c r="H131" s="618"/>
      <c r="I131" s="786"/>
      <c r="J131" s="721">
        <v>1088088</v>
      </c>
      <c r="K131" s="721">
        <v>1088088</v>
      </c>
      <c r="L131" s="721">
        <v>1086807</v>
      </c>
      <c r="M131" s="721">
        <v>1055880</v>
      </c>
      <c r="N131" s="711"/>
      <c r="O131" s="711">
        <v>0.97</v>
      </c>
      <c r="P131" s="618"/>
      <c r="Q131" s="618"/>
    </row>
    <row r="132" spans="1:17" s="754" customFormat="1" ht="25.5">
      <c r="A132" s="618" t="s">
        <v>318</v>
      </c>
      <c r="B132" s="618" t="s">
        <v>291</v>
      </c>
      <c r="C132" s="618" t="s">
        <v>418</v>
      </c>
      <c r="D132" s="618" t="s">
        <v>2708</v>
      </c>
      <c r="E132" s="618"/>
      <c r="F132" s="618"/>
      <c r="G132" s="618">
        <v>2</v>
      </c>
      <c r="H132" s="618"/>
      <c r="I132" s="786"/>
      <c r="J132" s="721">
        <v>2144459</v>
      </c>
      <c r="K132" s="721">
        <v>2144459</v>
      </c>
      <c r="L132" s="721">
        <v>2114901</v>
      </c>
      <c r="M132" s="721">
        <v>2073277</v>
      </c>
      <c r="N132" s="711"/>
      <c r="O132" s="711"/>
      <c r="P132" s="618"/>
      <c r="Q132" s="618"/>
    </row>
    <row r="133" spans="1:17" ht="25.5">
      <c r="A133" s="618" t="s">
        <v>318</v>
      </c>
      <c r="B133" s="618" t="s">
        <v>291</v>
      </c>
      <c r="C133" s="618" t="s">
        <v>418</v>
      </c>
      <c r="D133" s="618" t="s">
        <v>2704</v>
      </c>
      <c r="E133" s="618"/>
      <c r="F133" s="618"/>
      <c r="G133" s="618"/>
      <c r="H133" s="618"/>
      <c r="I133" s="786"/>
      <c r="J133" s="721">
        <v>1275529</v>
      </c>
      <c r="K133" s="721">
        <v>1275529</v>
      </c>
      <c r="L133" s="721">
        <v>1275529</v>
      </c>
      <c r="M133" s="721">
        <v>366834</v>
      </c>
      <c r="N133" s="711"/>
      <c r="O133" s="711">
        <v>0.9</v>
      </c>
      <c r="P133" s="618"/>
      <c r="Q133" s="618"/>
    </row>
    <row r="134" spans="1:17" s="754" customFormat="1" ht="25.5">
      <c r="A134" s="618" t="s">
        <v>318</v>
      </c>
      <c r="B134" s="618" t="s">
        <v>291</v>
      </c>
      <c r="C134" s="618" t="s">
        <v>418</v>
      </c>
      <c r="D134" s="618" t="s">
        <v>2704</v>
      </c>
      <c r="E134" s="618"/>
      <c r="F134" s="618"/>
      <c r="G134" s="618"/>
      <c r="H134" s="618"/>
      <c r="I134" s="786"/>
      <c r="J134" s="721"/>
      <c r="K134" s="721"/>
      <c r="L134" s="721">
        <v>17022505</v>
      </c>
      <c r="M134" s="721">
        <v>2215327</v>
      </c>
      <c r="N134" s="711"/>
      <c r="O134" s="711" t="s">
        <v>20</v>
      </c>
      <c r="P134" s="618"/>
      <c r="Q134" s="618"/>
    </row>
    <row r="135" spans="1:17" s="754" customFormat="1" ht="25.5">
      <c r="A135" s="618" t="s">
        <v>318</v>
      </c>
      <c r="B135" s="618" t="s">
        <v>291</v>
      </c>
      <c r="C135" s="618" t="s">
        <v>418</v>
      </c>
      <c r="D135" s="618" t="s">
        <v>2704</v>
      </c>
      <c r="E135" s="618"/>
      <c r="F135" s="618"/>
      <c r="G135" s="618">
        <v>2</v>
      </c>
      <c r="H135" s="618"/>
      <c r="I135" s="786"/>
      <c r="J135" s="721">
        <v>1275529</v>
      </c>
      <c r="K135" s="721"/>
      <c r="L135" s="721">
        <v>18298034</v>
      </c>
      <c r="M135" s="721">
        <v>2582161</v>
      </c>
      <c r="N135" s="711"/>
      <c r="O135" s="711"/>
      <c r="P135" s="618"/>
      <c r="Q135" s="618"/>
    </row>
    <row r="136" spans="1:17" s="754" customFormat="1" ht="25.5">
      <c r="A136" s="618" t="s">
        <v>318</v>
      </c>
      <c r="B136" s="618" t="s">
        <v>291</v>
      </c>
      <c r="C136" s="618" t="s">
        <v>418</v>
      </c>
      <c r="D136" s="618" t="s">
        <v>2709</v>
      </c>
      <c r="E136" s="618"/>
      <c r="F136" s="618"/>
      <c r="G136" s="618">
        <v>1</v>
      </c>
      <c r="H136" s="618"/>
      <c r="I136" s="786"/>
      <c r="J136" s="721">
        <v>50000000</v>
      </c>
      <c r="K136" s="721">
        <v>50000000</v>
      </c>
      <c r="L136" s="721"/>
      <c r="M136" s="721">
        <v>38500000</v>
      </c>
      <c r="N136" s="711">
        <v>0.77</v>
      </c>
      <c r="O136" s="711">
        <v>0.77</v>
      </c>
      <c r="P136" s="618"/>
      <c r="Q136" s="618"/>
    </row>
    <row r="137" spans="1:17" s="754" customFormat="1" ht="25.5">
      <c r="A137" s="618" t="s">
        <v>318</v>
      </c>
      <c r="B137" s="618" t="s">
        <v>291</v>
      </c>
      <c r="C137" s="618" t="s">
        <v>418</v>
      </c>
      <c r="D137" s="618" t="s">
        <v>2693</v>
      </c>
      <c r="E137" s="618"/>
      <c r="F137" s="618"/>
      <c r="G137" s="618"/>
      <c r="H137" s="618"/>
      <c r="I137" s="786"/>
      <c r="J137" s="721">
        <v>1200000</v>
      </c>
      <c r="K137" s="721">
        <v>1200000</v>
      </c>
      <c r="L137" s="721"/>
      <c r="M137" s="721"/>
      <c r="N137" s="711"/>
      <c r="O137" s="711">
        <v>0.95</v>
      </c>
      <c r="P137" s="618"/>
      <c r="Q137" s="627"/>
    </row>
    <row r="138" spans="1:17" s="754" customFormat="1" ht="25.5">
      <c r="A138" s="618" t="s">
        <v>318</v>
      </c>
      <c r="B138" s="618" t="s">
        <v>291</v>
      </c>
      <c r="C138" s="618" t="s">
        <v>418</v>
      </c>
      <c r="D138" s="618" t="s">
        <v>2693</v>
      </c>
      <c r="E138" s="618"/>
      <c r="F138" s="618"/>
      <c r="G138" s="618"/>
      <c r="H138" s="618"/>
      <c r="I138" s="786"/>
      <c r="J138" s="721">
        <v>2031000</v>
      </c>
      <c r="K138" s="721">
        <v>2031000</v>
      </c>
      <c r="L138" s="721"/>
      <c r="M138" s="721"/>
      <c r="N138" s="711"/>
      <c r="O138" s="756"/>
      <c r="P138" s="627"/>
      <c r="Q138" s="618" t="s">
        <v>424</v>
      </c>
    </row>
    <row r="139" spans="1:17" s="754" customFormat="1" ht="25.5">
      <c r="A139" s="618" t="s">
        <v>318</v>
      </c>
      <c r="B139" s="618" t="s">
        <v>291</v>
      </c>
      <c r="C139" s="618" t="s">
        <v>418</v>
      </c>
      <c r="D139" s="618" t="s">
        <v>2693</v>
      </c>
      <c r="E139" s="618"/>
      <c r="F139" s="618"/>
      <c r="G139" s="618"/>
      <c r="H139" s="618"/>
      <c r="I139" s="786"/>
      <c r="J139" s="721">
        <v>2000000</v>
      </c>
      <c r="K139" s="721">
        <v>2000000</v>
      </c>
      <c r="L139" s="721"/>
      <c r="M139" s="721"/>
      <c r="N139" s="711"/>
      <c r="O139" s="711">
        <v>0.92</v>
      </c>
      <c r="P139" s="618"/>
      <c r="Q139" s="627"/>
    </row>
    <row r="140" spans="1:17" s="754" customFormat="1" ht="25.5">
      <c r="A140" s="618" t="s">
        <v>318</v>
      </c>
      <c r="B140" s="618" t="s">
        <v>291</v>
      </c>
      <c r="C140" s="618" t="s">
        <v>418</v>
      </c>
      <c r="D140" s="618" t="s">
        <v>2693</v>
      </c>
      <c r="E140" s="618"/>
      <c r="F140" s="618"/>
      <c r="G140" s="618"/>
      <c r="H140" s="618"/>
      <c r="I140" s="786"/>
      <c r="J140" s="721">
        <v>3600000</v>
      </c>
      <c r="K140" s="721">
        <v>3600000</v>
      </c>
      <c r="L140" s="721">
        <v>3600000</v>
      </c>
      <c r="M140" s="721"/>
      <c r="N140" s="711"/>
      <c r="O140" s="711">
        <v>0.42</v>
      </c>
      <c r="P140" s="618"/>
      <c r="Q140" s="627" t="s">
        <v>425</v>
      </c>
    </row>
    <row r="141" spans="1:17" s="754" customFormat="1" ht="25.5">
      <c r="A141" s="618" t="s">
        <v>318</v>
      </c>
      <c r="B141" s="618" t="s">
        <v>291</v>
      </c>
      <c r="C141" s="618" t="s">
        <v>418</v>
      </c>
      <c r="D141" s="618" t="s">
        <v>2693</v>
      </c>
      <c r="E141" s="618"/>
      <c r="F141" s="618"/>
      <c r="G141" s="618">
        <v>4</v>
      </c>
      <c r="H141" s="618"/>
      <c r="I141" s="786"/>
      <c r="J141" s="721">
        <v>8831000</v>
      </c>
      <c r="K141" s="721">
        <v>8831000</v>
      </c>
      <c r="L141" s="721">
        <v>3600000</v>
      </c>
      <c r="M141" s="721">
        <v>0</v>
      </c>
      <c r="N141" s="711"/>
      <c r="O141" s="711"/>
      <c r="P141" s="618"/>
      <c r="Q141" s="618"/>
    </row>
    <row r="142" spans="1:17" s="754" customFormat="1" ht="51">
      <c r="A142" s="618" t="s">
        <v>318</v>
      </c>
      <c r="B142" s="618" t="s">
        <v>266</v>
      </c>
      <c r="C142" s="618"/>
      <c r="D142" s="618" t="s">
        <v>2704</v>
      </c>
      <c r="E142" s="618"/>
      <c r="F142" s="618"/>
      <c r="G142" s="618" t="s">
        <v>427</v>
      </c>
      <c r="H142" s="618"/>
      <c r="I142" s="786"/>
      <c r="J142" s="749">
        <v>1050000</v>
      </c>
      <c r="K142" s="749">
        <v>1050000</v>
      </c>
      <c r="L142" s="749">
        <v>0</v>
      </c>
      <c r="M142" s="749">
        <v>0</v>
      </c>
      <c r="N142" s="711"/>
      <c r="O142" s="711">
        <v>0</v>
      </c>
      <c r="P142" s="618"/>
      <c r="Q142" s="618" t="s">
        <v>428</v>
      </c>
    </row>
    <row r="143" spans="1:17" s="754" customFormat="1" ht="25.5">
      <c r="A143" s="618" t="s">
        <v>318</v>
      </c>
      <c r="B143" s="618" t="s">
        <v>266</v>
      </c>
      <c r="C143" s="618"/>
      <c r="D143" s="618" t="s">
        <v>2704</v>
      </c>
      <c r="E143" s="618"/>
      <c r="F143" s="618"/>
      <c r="G143" s="618" t="s">
        <v>427</v>
      </c>
      <c r="H143" s="618"/>
      <c r="I143" s="786"/>
      <c r="J143" s="749">
        <v>3000000</v>
      </c>
      <c r="K143" s="749">
        <v>3000000</v>
      </c>
      <c r="L143" s="749">
        <v>0</v>
      </c>
      <c r="M143" s="749">
        <v>0</v>
      </c>
      <c r="N143" s="711"/>
      <c r="O143" s="711">
        <v>0</v>
      </c>
      <c r="P143" s="618"/>
      <c r="Q143" s="618" t="s">
        <v>429</v>
      </c>
    </row>
    <row r="144" spans="1:17" s="754" customFormat="1" ht="38.25">
      <c r="A144" s="618" t="s">
        <v>318</v>
      </c>
      <c r="B144" s="618" t="s">
        <v>266</v>
      </c>
      <c r="C144" s="618"/>
      <c r="D144" s="618" t="s">
        <v>2704</v>
      </c>
      <c r="E144" s="618"/>
      <c r="F144" s="618"/>
      <c r="G144" s="618" t="s">
        <v>430</v>
      </c>
      <c r="H144" s="618"/>
      <c r="I144" s="786"/>
      <c r="J144" s="749">
        <v>2782686</v>
      </c>
      <c r="K144" s="749">
        <v>2782686</v>
      </c>
      <c r="L144" s="749">
        <v>2590291</v>
      </c>
      <c r="M144" s="749">
        <v>179870</v>
      </c>
      <c r="N144" s="711"/>
      <c r="O144" s="711">
        <v>50</v>
      </c>
      <c r="P144" s="613"/>
      <c r="Q144" s="618" t="s">
        <v>431</v>
      </c>
    </row>
    <row r="145" spans="1:17" s="754" customFormat="1">
      <c r="A145" s="618" t="s">
        <v>318</v>
      </c>
      <c r="B145" s="618" t="s">
        <v>266</v>
      </c>
      <c r="C145" s="618"/>
      <c r="D145" s="618" t="s">
        <v>3094</v>
      </c>
      <c r="E145" s="618"/>
      <c r="F145" s="618"/>
      <c r="G145" s="618"/>
      <c r="H145" s="618"/>
      <c r="I145" s="786"/>
      <c r="J145" s="749">
        <v>6832686</v>
      </c>
      <c r="K145" s="749">
        <v>6832686</v>
      </c>
      <c r="L145" s="749">
        <v>2590291</v>
      </c>
      <c r="M145" s="749">
        <v>179870</v>
      </c>
      <c r="N145" s="711"/>
      <c r="O145" s="711"/>
      <c r="P145" s="613"/>
      <c r="Q145" s="618"/>
    </row>
    <row r="146" spans="1:17" s="754" customFormat="1" ht="25.5">
      <c r="A146" s="618" t="s">
        <v>318</v>
      </c>
      <c r="B146" s="618" t="s">
        <v>266</v>
      </c>
      <c r="C146" s="618"/>
      <c r="D146" s="618" t="s">
        <v>2708</v>
      </c>
      <c r="E146" s="618"/>
      <c r="F146" s="618"/>
      <c r="G146" s="618" t="s">
        <v>433</v>
      </c>
      <c r="H146" s="618"/>
      <c r="I146" s="786"/>
      <c r="J146" s="749">
        <v>3000000</v>
      </c>
      <c r="K146" s="749">
        <v>3000000</v>
      </c>
      <c r="L146" s="749">
        <v>0</v>
      </c>
      <c r="M146" s="749">
        <v>0</v>
      </c>
      <c r="N146" s="711"/>
      <c r="O146" s="711"/>
      <c r="P146" s="613"/>
      <c r="Q146" s="618" t="s">
        <v>434</v>
      </c>
    </row>
    <row r="147" spans="1:17" s="754" customFormat="1" ht="25.5">
      <c r="A147" s="618" t="s">
        <v>318</v>
      </c>
      <c r="B147" s="618" t="s">
        <v>266</v>
      </c>
      <c r="C147" s="618"/>
      <c r="D147" s="618" t="s">
        <v>2708</v>
      </c>
      <c r="E147" s="618"/>
      <c r="F147" s="618"/>
      <c r="G147" s="618" t="s">
        <v>435</v>
      </c>
      <c r="H147" s="618"/>
      <c r="I147" s="786"/>
      <c r="J147" s="749">
        <v>4500000</v>
      </c>
      <c r="K147" s="749">
        <v>4500000</v>
      </c>
      <c r="L147" s="749">
        <v>3801162</v>
      </c>
      <c r="M147" s="749">
        <v>399109</v>
      </c>
      <c r="N147" s="711"/>
      <c r="O147" s="711">
        <v>15</v>
      </c>
      <c r="P147" s="613"/>
      <c r="Q147" s="618" t="s">
        <v>436</v>
      </c>
    </row>
    <row r="148" spans="1:17" s="754" customFormat="1" ht="25.5">
      <c r="A148" s="618" t="s">
        <v>318</v>
      </c>
      <c r="B148" s="618" t="s">
        <v>266</v>
      </c>
      <c r="C148" s="618"/>
      <c r="D148" s="618" t="s">
        <v>2708</v>
      </c>
      <c r="E148" s="618"/>
      <c r="F148" s="618"/>
      <c r="G148" s="618" t="s">
        <v>437</v>
      </c>
      <c r="H148" s="618"/>
      <c r="I148" s="786"/>
      <c r="J148" s="749">
        <v>15000000</v>
      </c>
      <c r="K148" s="749">
        <v>4300000</v>
      </c>
      <c r="L148" s="749">
        <v>3782556</v>
      </c>
      <c r="M148" s="749">
        <v>821935</v>
      </c>
      <c r="N148" s="711"/>
      <c r="O148" s="711">
        <v>45</v>
      </c>
      <c r="P148" s="613"/>
      <c r="Q148" s="618" t="s">
        <v>436</v>
      </c>
    </row>
    <row r="149" spans="1:17" s="754" customFormat="1" ht="25.5">
      <c r="A149" s="618" t="s">
        <v>318</v>
      </c>
      <c r="B149" s="618" t="s">
        <v>266</v>
      </c>
      <c r="C149" s="618"/>
      <c r="D149" s="618" t="s">
        <v>2708</v>
      </c>
      <c r="E149" s="618"/>
      <c r="F149" s="618"/>
      <c r="G149" s="618" t="s">
        <v>438</v>
      </c>
      <c r="H149" s="618"/>
      <c r="I149" s="786"/>
      <c r="J149" s="749">
        <v>15000000</v>
      </c>
      <c r="K149" s="749">
        <v>4875000</v>
      </c>
      <c r="L149" s="749">
        <v>4730789</v>
      </c>
      <c r="M149" s="749">
        <v>421255</v>
      </c>
      <c r="N149" s="711"/>
      <c r="O149" s="711">
        <v>5</v>
      </c>
      <c r="P149" s="613"/>
      <c r="Q149" s="618" t="s">
        <v>436</v>
      </c>
    </row>
    <row r="150" spans="1:17" s="754" customFormat="1" ht="25.5">
      <c r="A150" s="618" t="s">
        <v>318</v>
      </c>
      <c r="B150" s="618" t="s">
        <v>266</v>
      </c>
      <c r="C150" s="618"/>
      <c r="D150" s="618" t="s">
        <v>2708</v>
      </c>
      <c r="E150" s="618"/>
      <c r="F150" s="618"/>
      <c r="G150" s="618" t="s">
        <v>439</v>
      </c>
      <c r="H150" s="618"/>
      <c r="I150" s="786"/>
      <c r="J150" s="749">
        <v>4500000</v>
      </c>
      <c r="K150" s="749">
        <v>4500000</v>
      </c>
      <c r="L150" s="749">
        <v>4191770</v>
      </c>
      <c r="M150" s="749">
        <v>2184926</v>
      </c>
      <c r="N150" s="711"/>
      <c r="O150" s="711">
        <v>85</v>
      </c>
      <c r="P150" s="613"/>
      <c r="Q150" s="618" t="s">
        <v>436</v>
      </c>
    </row>
    <row r="151" spans="1:17" s="754" customFormat="1" ht="25.5">
      <c r="A151" s="618" t="s">
        <v>318</v>
      </c>
      <c r="B151" s="618" t="s">
        <v>266</v>
      </c>
      <c r="C151" s="618"/>
      <c r="D151" s="618" t="s">
        <v>2708</v>
      </c>
      <c r="E151" s="618"/>
      <c r="F151" s="618"/>
      <c r="G151" s="618" t="s">
        <v>440</v>
      </c>
      <c r="H151" s="618"/>
      <c r="I151" s="786"/>
      <c r="J151" s="749">
        <v>500000</v>
      </c>
      <c r="K151" s="749">
        <v>1100000</v>
      </c>
      <c r="L151" s="749">
        <v>616982</v>
      </c>
      <c r="M151" s="749">
        <v>262446</v>
      </c>
      <c r="N151" s="711"/>
      <c r="O151" s="711">
        <v>52</v>
      </c>
      <c r="P151" s="613"/>
      <c r="Q151" s="618" t="s">
        <v>436</v>
      </c>
    </row>
    <row r="152" spans="1:17" s="754" customFormat="1" ht="25.5">
      <c r="A152" s="618" t="s">
        <v>318</v>
      </c>
      <c r="B152" s="618" t="s">
        <v>266</v>
      </c>
      <c r="C152" s="618"/>
      <c r="D152" s="618" t="s">
        <v>2708</v>
      </c>
      <c r="E152" s="618"/>
      <c r="F152" s="618"/>
      <c r="G152" s="618" t="s">
        <v>441</v>
      </c>
      <c r="H152" s="618"/>
      <c r="I152" s="786"/>
      <c r="J152" s="749">
        <v>1000000</v>
      </c>
      <c r="K152" s="749">
        <v>1671326</v>
      </c>
      <c r="L152" s="749">
        <v>1251753</v>
      </c>
      <c r="M152" s="749">
        <v>1215635</v>
      </c>
      <c r="N152" s="711"/>
      <c r="O152" s="711">
        <v>86</v>
      </c>
      <c r="P152" s="613"/>
      <c r="Q152" s="618" t="s">
        <v>436</v>
      </c>
    </row>
    <row r="153" spans="1:17" s="754" customFormat="1">
      <c r="A153" s="618" t="s">
        <v>318</v>
      </c>
      <c r="B153" s="618" t="s">
        <v>266</v>
      </c>
      <c r="C153" s="618"/>
      <c r="D153" s="618" t="s">
        <v>3094</v>
      </c>
      <c r="E153" s="618"/>
      <c r="F153" s="618"/>
      <c r="G153" s="618">
        <v>7</v>
      </c>
      <c r="H153" s="618"/>
      <c r="I153" s="786"/>
      <c r="J153" s="749">
        <v>43500000</v>
      </c>
      <c r="K153" s="749">
        <v>23946326</v>
      </c>
      <c r="L153" s="749">
        <v>18375012</v>
      </c>
      <c r="M153" s="749">
        <v>5305306</v>
      </c>
      <c r="N153" s="711"/>
      <c r="O153" s="711"/>
      <c r="P153" s="613"/>
      <c r="Q153" s="618"/>
    </row>
    <row r="154" spans="1:17" s="754" customFormat="1">
      <c r="A154" s="618" t="s">
        <v>318</v>
      </c>
      <c r="B154" s="618" t="s">
        <v>266</v>
      </c>
      <c r="C154" s="618"/>
      <c r="D154" s="618" t="s">
        <v>2716</v>
      </c>
      <c r="E154" s="618"/>
      <c r="F154" s="618"/>
      <c r="G154" s="618" t="s">
        <v>442</v>
      </c>
      <c r="H154" s="618"/>
      <c r="I154" s="786"/>
      <c r="J154" s="749">
        <v>1000000</v>
      </c>
      <c r="K154" s="749">
        <v>1000000</v>
      </c>
      <c r="L154" s="749">
        <v>0</v>
      </c>
      <c r="M154" s="749">
        <v>0</v>
      </c>
      <c r="N154" s="711"/>
      <c r="O154" s="711"/>
      <c r="P154" s="613"/>
      <c r="Q154" s="618" t="s">
        <v>434</v>
      </c>
    </row>
    <row r="155" spans="1:17" s="754" customFormat="1">
      <c r="A155" s="618" t="s">
        <v>318</v>
      </c>
      <c r="B155" s="618" t="s">
        <v>266</v>
      </c>
      <c r="C155" s="618"/>
      <c r="D155" s="618" t="s">
        <v>2716</v>
      </c>
      <c r="E155" s="618"/>
      <c r="F155" s="618"/>
      <c r="G155" s="618" t="s">
        <v>443</v>
      </c>
      <c r="H155" s="618"/>
      <c r="I155" s="786"/>
      <c r="J155" s="749">
        <v>3000000</v>
      </c>
      <c r="K155" s="749">
        <v>4999035</v>
      </c>
      <c r="L155" s="749">
        <v>4486348</v>
      </c>
      <c r="M155" s="749">
        <v>3873676</v>
      </c>
      <c r="N155" s="711"/>
      <c r="O155" s="711">
        <v>86</v>
      </c>
      <c r="P155" s="613"/>
      <c r="Q155" s="618" t="s">
        <v>436</v>
      </c>
    </row>
    <row r="156" spans="1:17" s="754" customFormat="1">
      <c r="A156" s="618" t="s">
        <v>318</v>
      </c>
      <c r="B156" s="618" t="s">
        <v>266</v>
      </c>
      <c r="C156" s="618"/>
      <c r="D156" s="618" t="s">
        <v>3094</v>
      </c>
      <c r="E156" s="618"/>
      <c r="F156" s="618"/>
      <c r="G156" s="618">
        <v>2</v>
      </c>
      <c r="H156" s="618"/>
      <c r="I156" s="786"/>
      <c r="J156" s="749">
        <v>4000000</v>
      </c>
      <c r="K156" s="749">
        <v>5999035</v>
      </c>
      <c r="L156" s="749">
        <v>4486348</v>
      </c>
      <c r="M156" s="749">
        <v>3873676</v>
      </c>
      <c r="N156" s="711"/>
      <c r="O156" s="711"/>
      <c r="P156" s="613"/>
      <c r="Q156" s="618"/>
    </row>
    <row r="157" spans="1:17" s="754" customFormat="1" ht="25.5">
      <c r="A157" s="618" t="s">
        <v>318</v>
      </c>
      <c r="B157" s="618" t="s">
        <v>266</v>
      </c>
      <c r="C157" s="618"/>
      <c r="D157" s="618" t="s">
        <v>2703</v>
      </c>
      <c r="E157" s="618"/>
      <c r="F157" s="618"/>
      <c r="G157" s="618" t="s">
        <v>445</v>
      </c>
      <c r="H157" s="618"/>
      <c r="I157" s="786"/>
      <c r="J157" s="749">
        <v>1500000</v>
      </c>
      <c r="K157" s="749">
        <v>1500000</v>
      </c>
      <c r="L157" s="749">
        <v>1495698</v>
      </c>
      <c r="M157" s="749">
        <v>1048774</v>
      </c>
      <c r="N157" s="711"/>
      <c r="O157" s="711">
        <v>85</v>
      </c>
      <c r="P157" s="613"/>
      <c r="Q157" s="618" t="s">
        <v>436</v>
      </c>
    </row>
    <row r="158" spans="1:17" s="754" customFormat="1" ht="25.5">
      <c r="A158" s="618" t="s">
        <v>318</v>
      </c>
      <c r="B158" s="618" t="s">
        <v>266</v>
      </c>
      <c r="C158" s="618"/>
      <c r="D158" s="618" t="s">
        <v>2703</v>
      </c>
      <c r="E158" s="618"/>
      <c r="F158" s="618"/>
      <c r="G158" s="618" t="s">
        <v>446</v>
      </c>
      <c r="H158" s="618"/>
      <c r="I158" s="786"/>
      <c r="J158" s="749">
        <v>2000000</v>
      </c>
      <c r="K158" s="749">
        <v>2000000</v>
      </c>
      <c r="L158" s="749">
        <v>1343157</v>
      </c>
      <c r="M158" s="749">
        <v>798928</v>
      </c>
      <c r="N158" s="711"/>
      <c r="O158" s="711">
        <v>70</v>
      </c>
      <c r="P158" s="613"/>
      <c r="Q158" s="618" t="s">
        <v>436</v>
      </c>
    </row>
    <row r="159" spans="1:17" s="754" customFormat="1" ht="25.5">
      <c r="A159" s="618" t="s">
        <v>318</v>
      </c>
      <c r="B159" s="618" t="s">
        <v>266</v>
      </c>
      <c r="C159" s="618"/>
      <c r="D159" s="618" t="s">
        <v>2703</v>
      </c>
      <c r="E159" s="618"/>
      <c r="F159" s="618"/>
      <c r="G159" s="618" t="s">
        <v>447</v>
      </c>
      <c r="H159" s="618"/>
      <c r="I159" s="786"/>
      <c r="J159" s="749">
        <v>1600000</v>
      </c>
      <c r="K159" s="749">
        <v>1600000</v>
      </c>
      <c r="L159" s="749">
        <v>1365021</v>
      </c>
      <c r="M159" s="749">
        <v>41529</v>
      </c>
      <c r="N159" s="711"/>
      <c r="O159" s="711">
        <v>30</v>
      </c>
      <c r="P159" s="613"/>
      <c r="Q159" s="618" t="s">
        <v>436</v>
      </c>
    </row>
    <row r="160" spans="1:17" s="754" customFormat="1">
      <c r="A160" s="618" t="s">
        <v>318</v>
      </c>
      <c r="B160" s="618" t="s">
        <v>266</v>
      </c>
      <c r="C160" s="618"/>
      <c r="D160" s="618" t="s">
        <v>3094</v>
      </c>
      <c r="E160" s="618"/>
      <c r="F160" s="618"/>
      <c r="G160" s="618">
        <v>3</v>
      </c>
      <c r="H160" s="618"/>
      <c r="I160" s="786"/>
      <c r="J160" s="749">
        <v>5100000</v>
      </c>
      <c r="K160" s="749">
        <v>5100000</v>
      </c>
      <c r="L160" s="749">
        <v>4203876</v>
      </c>
      <c r="M160" s="749"/>
      <c r="N160" s="711"/>
      <c r="O160" s="711"/>
      <c r="P160" s="613"/>
      <c r="Q160" s="618"/>
    </row>
    <row r="161" spans="1:17" s="754" customFormat="1">
      <c r="A161" s="618" t="s">
        <v>318</v>
      </c>
      <c r="B161" s="618" t="s">
        <v>266</v>
      </c>
      <c r="C161" s="618"/>
      <c r="D161" s="618" t="s">
        <v>2711</v>
      </c>
      <c r="E161" s="618"/>
      <c r="F161" s="618"/>
      <c r="G161" s="618" t="s">
        <v>448</v>
      </c>
      <c r="H161" s="618"/>
      <c r="I161" s="786"/>
      <c r="J161" s="749">
        <v>3000000</v>
      </c>
      <c r="K161" s="749">
        <v>1819150</v>
      </c>
      <c r="L161" s="749">
        <v>1413716</v>
      </c>
      <c r="M161" s="749">
        <v>1990350</v>
      </c>
      <c r="N161" s="711">
        <v>1.0941098864854466</v>
      </c>
      <c r="O161" s="711">
        <v>0.85</v>
      </c>
      <c r="P161" s="613"/>
      <c r="Q161" s="618" t="s">
        <v>436</v>
      </c>
    </row>
    <row r="162" spans="1:17" s="754" customFormat="1">
      <c r="A162" s="618" t="s">
        <v>318</v>
      </c>
      <c r="B162" s="618" t="s">
        <v>266</v>
      </c>
      <c r="C162" s="618"/>
      <c r="D162" s="618" t="s">
        <v>2705</v>
      </c>
      <c r="E162" s="618"/>
      <c r="F162" s="618"/>
      <c r="G162" s="618" t="s">
        <v>450</v>
      </c>
      <c r="H162" s="618"/>
      <c r="I162" s="786"/>
      <c r="J162" s="749">
        <v>5600000</v>
      </c>
      <c r="K162" s="749">
        <v>7700000</v>
      </c>
      <c r="L162" s="749">
        <v>5171738</v>
      </c>
      <c r="M162" s="749">
        <v>2347093</v>
      </c>
      <c r="N162" s="711"/>
      <c r="O162" s="711">
        <v>32</v>
      </c>
      <c r="P162" s="613"/>
      <c r="Q162" s="618" t="s">
        <v>436</v>
      </c>
    </row>
    <row r="163" spans="1:17" s="754" customFormat="1">
      <c r="A163" s="618" t="s">
        <v>318</v>
      </c>
      <c r="B163" s="618" t="s">
        <v>266</v>
      </c>
      <c r="C163" s="618"/>
      <c r="D163" s="618" t="s">
        <v>2705</v>
      </c>
      <c r="E163" s="618"/>
      <c r="F163" s="618"/>
      <c r="G163" s="618" t="s">
        <v>451</v>
      </c>
      <c r="H163" s="618"/>
      <c r="I163" s="786"/>
      <c r="J163" s="749">
        <v>2000000</v>
      </c>
      <c r="K163" s="749">
        <v>2000000</v>
      </c>
      <c r="L163" s="749">
        <v>1958887</v>
      </c>
      <c r="M163" s="749">
        <v>1256459</v>
      </c>
      <c r="N163" s="711"/>
      <c r="O163" s="711">
        <v>70</v>
      </c>
      <c r="P163" s="613"/>
      <c r="Q163" s="618" t="s">
        <v>436</v>
      </c>
    </row>
    <row r="164" spans="1:17" s="754" customFormat="1">
      <c r="A164" s="618" t="s">
        <v>318</v>
      </c>
      <c r="B164" s="618" t="s">
        <v>266</v>
      </c>
      <c r="C164" s="618"/>
      <c r="D164" s="618" t="s">
        <v>2705</v>
      </c>
      <c r="E164" s="618"/>
      <c r="F164" s="618"/>
      <c r="G164" s="618" t="s">
        <v>452</v>
      </c>
      <c r="H164" s="618"/>
      <c r="I164" s="786"/>
      <c r="J164" s="749">
        <v>1600000</v>
      </c>
      <c r="K164" s="749">
        <v>1600000</v>
      </c>
      <c r="L164" s="749">
        <v>1573149</v>
      </c>
      <c r="M164" s="749">
        <v>1303935</v>
      </c>
      <c r="N164" s="711"/>
      <c r="O164" s="711">
        <v>70</v>
      </c>
      <c r="P164" s="613"/>
      <c r="Q164" s="618" t="s">
        <v>436</v>
      </c>
    </row>
    <row r="165" spans="1:17" s="754" customFormat="1">
      <c r="A165" s="618" t="s">
        <v>318</v>
      </c>
      <c r="B165" s="618" t="s">
        <v>266</v>
      </c>
      <c r="C165" s="618"/>
      <c r="D165" s="618" t="s">
        <v>3094</v>
      </c>
      <c r="E165" s="618"/>
      <c r="F165" s="618"/>
      <c r="G165" s="618"/>
      <c r="H165" s="618"/>
      <c r="I165" s="786"/>
      <c r="J165" s="749">
        <v>9200000</v>
      </c>
      <c r="K165" s="749">
        <v>11300000</v>
      </c>
      <c r="L165" s="749">
        <v>8703774</v>
      </c>
      <c r="M165" s="749">
        <v>4907487</v>
      </c>
      <c r="N165" s="711"/>
      <c r="O165" s="711"/>
      <c r="P165" s="613"/>
      <c r="Q165" s="618"/>
    </row>
    <row r="166" spans="1:17" s="754" customFormat="1" ht="38.25">
      <c r="A166" s="618" t="s">
        <v>318</v>
      </c>
      <c r="B166" s="618" t="s">
        <v>266</v>
      </c>
      <c r="C166" s="618"/>
      <c r="D166" s="618" t="s">
        <v>2690</v>
      </c>
      <c r="E166" s="618"/>
      <c r="F166" s="618"/>
      <c r="G166" s="618" t="s">
        <v>454</v>
      </c>
      <c r="H166" s="618"/>
      <c r="I166" s="786"/>
      <c r="J166" s="749">
        <v>650000</v>
      </c>
      <c r="K166" s="749">
        <v>3164000</v>
      </c>
      <c r="L166" s="749">
        <v>3152919</v>
      </c>
      <c r="M166" s="749">
        <v>1729204</v>
      </c>
      <c r="N166" s="711"/>
      <c r="O166" s="711">
        <v>85</v>
      </c>
      <c r="P166" s="613"/>
      <c r="Q166" s="618" t="s">
        <v>436</v>
      </c>
    </row>
    <row r="167" spans="1:17" s="754" customFormat="1" ht="25.5">
      <c r="A167" s="618" t="s">
        <v>318</v>
      </c>
      <c r="B167" s="618" t="s">
        <v>272</v>
      </c>
      <c r="C167" s="618" t="s">
        <v>319</v>
      </c>
      <c r="D167" s="618" t="s">
        <v>2695</v>
      </c>
      <c r="E167" s="618"/>
      <c r="F167" s="618"/>
      <c r="G167" s="618" t="s">
        <v>456</v>
      </c>
      <c r="H167" s="618"/>
      <c r="I167" s="786"/>
      <c r="J167" s="757">
        <v>973000</v>
      </c>
      <c r="K167" s="758">
        <v>2688400</v>
      </c>
      <c r="L167" s="758">
        <v>1796419</v>
      </c>
      <c r="M167" s="721">
        <v>1583884</v>
      </c>
      <c r="N167" s="711"/>
      <c r="O167" s="711">
        <v>0.7</v>
      </c>
      <c r="P167" s="618"/>
      <c r="Q167" s="618" t="s">
        <v>149</v>
      </c>
    </row>
    <row r="168" spans="1:17" s="754" customFormat="1" ht="25.5">
      <c r="A168" s="618" t="s">
        <v>318</v>
      </c>
      <c r="B168" s="618" t="s">
        <v>272</v>
      </c>
      <c r="C168" s="618" t="s">
        <v>319</v>
      </c>
      <c r="D168" s="683" t="s">
        <v>2703</v>
      </c>
      <c r="E168" s="618"/>
      <c r="F168" s="618"/>
      <c r="G168" s="618" t="s">
        <v>458</v>
      </c>
      <c r="H168" s="618"/>
      <c r="I168" s="786"/>
      <c r="J168" s="721">
        <v>1500000</v>
      </c>
      <c r="K168" s="721">
        <v>1500000</v>
      </c>
      <c r="L168" s="749">
        <v>1498260</v>
      </c>
      <c r="M168" s="721">
        <v>1141482</v>
      </c>
      <c r="N168" s="711"/>
      <c r="O168" s="711">
        <v>0.99</v>
      </c>
      <c r="P168" s="618"/>
      <c r="Q168" s="618" t="s">
        <v>149</v>
      </c>
    </row>
    <row r="169" spans="1:17" s="754" customFormat="1" ht="25.5">
      <c r="A169" s="618" t="s">
        <v>318</v>
      </c>
      <c r="B169" s="618" t="s">
        <v>272</v>
      </c>
      <c r="C169" s="618" t="s">
        <v>319</v>
      </c>
      <c r="D169" s="683" t="s">
        <v>2703</v>
      </c>
      <c r="E169" s="618"/>
      <c r="F169" s="618"/>
      <c r="G169" s="618" t="s">
        <v>459</v>
      </c>
      <c r="H169" s="618"/>
      <c r="I169" s="786"/>
      <c r="J169" s="721">
        <v>2000000</v>
      </c>
      <c r="K169" s="721">
        <v>2000000</v>
      </c>
      <c r="L169" s="749">
        <v>197366</v>
      </c>
      <c r="M169" s="721">
        <v>42411</v>
      </c>
      <c r="N169" s="711"/>
      <c r="O169" s="711">
        <v>0.15</v>
      </c>
      <c r="P169" s="618"/>
      <c r="Q169" s="618" t="s">
        <v>149</v>
      </c>
    </row>
    <row r="170" spans="1:17" s="754" customFormat="1">
      <c r="A170" s="618" t="s">
        <v>318</v>
      </c>
      <c r="B170" s="618" t="s">
        <v>272</v>
      </c>
      <c r="C170" s="618" t="s">
        <v>319</v>
      </c>
      <c r="D170" s="618" t="s">
        <v>3094</v>
      </c>
      <c r="E170" s="618"/>
      <c r="F170" s="618"/>
      <c r="G170" s="618"/>
      <c r="H170" s="618"/>
      <c r="I170" s="786"/>
      <c r="J170" s="721">
        <v>3500000</v>
      </c>
      <c r="K170" s="721">
        <v>3500000</v>
      </c>
      <c r="L170" s="721">
        <v>1695626</v>
      </c>
      <c r="M170" s="721">
        <v>1183893</v>
      </c>
      <c r="N170" s="711"/>
      <c r="O170" s="711"/>
      <c r="P170" s="618"/>
      <c r="Q170" s="618"/>
    </row>
    <row r="171" spans="1:17" s="754" customFormat="1" ht="51">
      <c r="A171" s="618" t="s">
        <v>318</v>
      </c>
      <c r="B171" s="618" t="s">
        <v>272</v>
      </c>
      <c r="C171" s="618" t="s">
        <v>319</v>
      </c>
      <c r="D171" s="618" t="s">
        <v>2711</v>
      </c>
      <c r="E171" s="618"/>
      <c r="F171" s="618"/>
      <c r="G171" s="618" t="s">
        <v>461</v>
      </c>
      <c r="H171" s="618"/>
      <c r="I171" s="786"/>
      <c r="J171" s="721">
        <v>5000000</v>
      </c>
      <c r="K171" s="721">
        <v>10000000</v>
      </c>
      <c r="L171" s="749">
        <v>5018</v>
      </c>
      <c r="M171" s="721">
        <v>5018</v>
      </c>
      <c r="N171" s="711"/>
      <c r="O171" s="711">
        <v>0</v>
      </c>
      <c r="P171" s="618"/>
      <c r="Q171" s="618" t="s">
        <v>462</v>
      </c>
    </row>
    <row r="172" spans="1:17" s="754" customFormat="1">
      <c r="A172" s="618" t="s">
        <v>318</v>
      </c>
      <c r="B172" s="618" t="s">
        <v>272</v>
      </c>
      <c r="C172" s="618" t="s">
        <v>319</v>
      </c>
      <c r="D172" s="618" t="s">
        <v>2711</v>
      </c>
      <c r="E172" s="618"/>
      <c r="F172" s="618"/>
      <c r="G172" s="618" t="s">
        <v>464</v>
      </c>
      <c r="H172" s="618"/>
      <c r="I172" s="786"/>
      <c r="J172" s="721">
        <v>1300000</v>
      </c>
      <c r="K172" s="721">
        <v>3073000</v>
      </c>
      <c r="L172" s="749">
        <v>1807922</v>
      </c>
      <c r="M172" s="721">
        <v>1483077</v>
      </c>
      <c r="N172" s="711"/>
      <c r="O172" s="711">
        <v>0.55000000000000004</v>
      </c>
      <c r="P172" s="618"/>
      <c r="Q172" s="618" t="s">
        <v>149</v>
      </c>
    </row>
    <row r="173" spans="1:17" s="754" customFormat="1">
      <c r="A173" s="618" t="s">
        <v>318</v>
      </c>
      <c r="B173" s="618" t="s">
        <v>272</v>
      </c>
      <c r="C173" s="618" t="s">
        <v>319</v>
      </c>
      <c r="D173" s="618" t="s">
        <v>2711</v>
      </c>
      <c r="E173" s="618"/>
      <c r="F173" s="618"/>
      <c r="G173" s="618" t="s">
        <v>466</v>
      </c>
      <c r="H173" s="618"/>
      <c r="I173" s="786"/>
      <c r="J173" s="721">
        <v>350000</v>
      </c>
      <c r="K173" s="721">
        <v>1118000</v>
      </c>
      <c r="L173" s="749">
        <v>955639</v>
      </c>
      <c r="M173" s="721">
        <v>912399</v>
      </c>
      <c r="N173" s="711"/>
      <c r="O173" s="711">
        <v>0.92</v>
      </c>
      <c r="P173" s="618"/>
      <c r="Q173" s="618" t="s">
        <v>149</v>
      </c>
    </row>
    <row r="174" spans="1:17" s="754" customFormat="1">
      <c r="A174" s="618" t="s">
        <v>318</v>
      </c>
      <c r="B174" s="618" t="s">
        <v>272</v>
      </c>
      <c r="C174" s="618" t="s">
        <v>319</v>
      </c>
      <c r="D174" s="618" t="s">
        <v>2711</v>
      </c>
      <c r="E174" s="618"/>
      <c r="F174" s="618"/>
      <c r="G174" s="618"/>
      <c r="H174" s="618"/>
      <c r="I174" s="786"/>
      <c r="J174" s="721">
        <v>6650000</v>
      </c>
      <c r="K174" s="721">
        <v>14191000</v>
      </c>
      <c r="L174" s="721">
        <v>2768579</v>
      </c>
      <c r="M174" s="721">
        <v>2400494</v>
      </c>
      <c r="N174" s="711"/>
      <c r="O174" s="711"/>
      <c r="P174" s="618"/>
      <c r="Q174" s="618"/>
    </row>
    <row r="175" spans="1:17" s="754" customFormat="1">
      <c r="A175" s="618" t="s">
        <v>318</v>
      </c>
      <c r="B175" s="618" t="s">
        <v>272</v>
      </c>
      <c r="C175" s="618" t="s">
        <v>319</v>
      </c>
      <c r="D175" s="618" t="s">
        <v>2716</v>
      </c>
      <c r="E175" s="618"/>
      <c r="F175" s="618"/>
      <c r="G175" s="618" t="s">
        <v>469</v>
      </c>
      <c r="H175" s="618"/>
      <c r="I175" s="786"/>
      <c r="J175" s="721">
        <v>2500000</v>
      </c>
      <c r="K175" s="721">
        <v>5000000</v>
      </c>
      <c r="L175" s="749">
        <v>4833170</v>
      </c>
      <c r="M175" s="721">
        <v>3554920</v>
      </c>
      <c r="N175" s="711"/>
      <c r="O175" s="711">
        <v>0.98</v>
      </c>
      <c r="P175" s="618"/>
      <c r="Q175" s="618" t="s">
        <v>149</v>
      </c>
    </row>
    <row r="176" spans="1:17" s="754" customFormat="1" ht="25.5">
      <c r="A176" s="618" t="s">
        <v>318</v>
      </c>
      <c r="B176" s="618" t="s">
        <v>272</v>
      </c>
      <c r="C176" s="618" t="s">
        <v>319</v>
      </c>
      <c r="D176" s="618" t="s">
        <v>2697</v>
      </c>
      <c r="E176" s="618"/>
      <c r="F176" s="618"/>
      <c r="G176" s="618" t="s">
        <v>471</v>
      </c>
      <c r="H176" s="618"/>
      <c r="I176" s="786"/>
      <c r="J176" s="721">
        <v>770000</v>
      </c>
      <c r="K176" s="721">
        <v>2080000</v>
      </c>
      <c r="L176" s="749">
        <v>2016877</v>
      </c>
      <c r="M176" s="721">
        <v>1535444</v>
      </c>
      <c r="N176" s="711"/>
      <c r="O176" s="711">
        <v>0.92</v>
      </c>
      <c r="P176" s="618"/>
      <c r="Q176" s="618" t="s">
        <v>149</v>
      </c>
    </row>
    <row r="177" spans="1:17" s="754" customFormat="1" ht="25.5">
      <c r="A177" s="618" t="s">
        <v>318</v>
      </c>
      <c r="B177" s="618" t="s">
        <v>272</v>
      </c>
      <c r="C177" s="618" t="s">
        <v>472</v>
      </c>
      <c r="D177" s="618" t="s">
        <v>2708</v>
      </c>
      <c r="E177" s="618"/>
      <c r="F177" s="618"/>
      <c r="G177" s="618" t="s">
        <v>474</v>
      </c>
      <c r="H177" s="618"/>
      <c r="I177" s="786"/>
      <c r="J177" s="721">
        <v>19900000</v>
      </c>
      <c r="K177" s="721">
        <v>19900000</v>
      </c>
      <c r="L177" s="749">
        <v>0</v>
      </c>
      <c r="M177" s="721">
        <v>0</v>
      </c>
      <c r="N177" s="711"/>
      <c r="O177" s="711">
        <v>0</v>
      </c>
      <c r="P177" s="618"/>
      <c r="Q177" s="618" t="s">
        <v>475</v>
      </c>
    </row>
    <row r="178" spans="1:17" s="754" customFormat="1">
      <c r="A178" s="618" t="s">
        <v>318</v>
      </c>
      <c r="B178" s="618" t="s">
        <v>272</v>
      </c>
      <c r="C178" s="618" t="s">
        <v>472</v>
      </c>
      <c r="D178" s="618" t="s">
        <v>2716</v>
      </c>
      <c r="E178" s="618"/>
      <c r="F178" s="618"/>
      <c r="G178" s="618" t="s">
        <v>476</v>
      </c>
      <c r="H178" s="618"/>
      <c r="I178" s="786"/>
      <c r="J178" s="721">
        <v>1500000</v>
      </c>
      <c r="K178" s="721">
        <v>1500000</v>
      </c>
      <c r="L178" s="749">
        <v>970670</v>
      </c>
      <c r="M178" s="721">
        <v>0</v>
      </c>
      <c r="N178" s="711"/>
      <c r="O178" s="711">
        <v>0.1</v>
      </c>
      <c r="P178" s="618"/>
      <c r="Q178" s="618" t="s">
        <v>477</v>
      </c>
    </row>
    <row r="179" spans="1:17" s="754" customFormat="1" ht="25.5">
      <c r="A179" s="618" t="s">
        <v>318</v>
      </c>
      <c r="B179" s="618" t="s">
        <v>272</v>
      </c>
      <c r="C179" s="618" t="s">
        <v>472</v>
      </c>
      <c r="D179" s="618" t="s">
        <v>2716</v>
      </c>
      <c r="E179" s="618"/>
      <c r="F179" s="618"/>
      <c r="G179" s="618" t="s">
        <v>474</v>
      </c>
      <c r="H179" s="618"/>
      <c r="I179" s="786"/>
      <c r="J179" s="721">
        <v>1320000</v>
      </c>
      <c r="K179" s="721">
        <v>1320000</v>
      </c>
      <c r="L179" s="749">
        <v>0</v>
      </c>
      <c r="M179" s="721">
        <v>0</v>
      </c>
      <c r="N179" s="711"/>
      <c r="O179" s="711">
        <v>0.7</v>
      </c>
      <c r="P179" s="618"/>
      <c r="Q179" s="618" t="s">
        <v>478</v>
      </c>
    </row>
    <row r="180" spans="1:17" s="754" customFormat="1" ht="25.5">
      <c r="A180" s="618" t="s">
        <v>318</v>
      </c>
      <c r="B180" s="618" t="s">
        <v>272</v>
      </c>
      <c r="C180" s="618" t="s">
        <v>472</v>
      </c>
      <c r="D180" s="618" t="s">
        <v>2716</v>
      </c>
      <c r="E180" s="618"/>
      <c r="F180" s="618"/>
      <c r="G180" s="618" t="s">
        <v>474</v>
      </c>
      <c r="H180" s="618"/>
      <c r="I180" s="786"/>
      <c r="J180" s="721">
        <v>5170000</v>
      </c>
      <c r="K180" s="721">
        <v>5170000</v>
      </c>
      <c r="L180" s="749">
        <v>0</v>
      </c>
      <c r="M180" s="721">
        <v>0</v>
      </c>
      <c r="N180" s="711"/>
      <c r="O180" s="711">
        <v>0</v>
      </c>
      <c r="P180" s="618"/>
      <c r="Q180" s="618" t="s">
        <v>479</v>
      </c>
    </row>
    <row r="181" spans="1:17" s="754" customFormat="1" ht="25.5">
      <c r="A181" s="618" t="s">
        <v>318</v>
      </c>
      <c r="B181" s="618" t="s">
        <v>272</v>
      </c>
      <c r="C181" s="618" t="s">
        <v>472</v>
      </c>
      <c r="D181" s="618" t="s">
        <v>2708</v>
      </c>
      <c r="E181" s="618"/>
      <c r="F181" s="618"/>
      <c r="G181" s="640"/>
      <c r="H181" s="640"/>
      <c r="I181" s="822"/>
      <c r="J181" s="721">
        <v>7990000</v>
      </c>
      <c r="K181" s="721">
        <v>7990000</v>
      </c>
      <c r="L181" s="721">
        <v>970670</v>
      </c>
      <c r="M181" s="721">
        <v>0</v>
      </c>
      <c r="N181" s="711"/>
      <c r="O181" s="711"/>
      <c r="P181" s="618"/>
      <c r="Q181" s="618"/>
    </row>
    <row r="182" spans="1:17" s="754" customFormat="1" ht="25.5">
      <c r="A182" s="618" t="s">
        <v>318</v>
      </c>
      <c r="B182" s="618" t="s">
        <v>272</v>
      </c>
      <c r="C182" s="618" t="s">
        <v>480</v>
      </c>
      <c r="D182" s="618" t="s">
        <v>2708</v>
      </c>
      <c r="E182" s="618"/>
      <c r="F182" s="618"/>
      <c r="G182" s="618" t="s">
        <v>474</v>
      </c>
      <c r="H182" s="618"/>
      <c r="I182" s="786"/>
      <c r="J182" s="721">
        <v>168206000</v>
      </c>
      <c r="K182" s="721">
        <v>168206000</v>
      </c>
      <c r="L182" s="749" t="s">
        <v>474</v>
      </c>
      <c r="M182" s="721">
        <v>4940000</v>
      </c>
      <c r="N182" s="711"/>
      <c r="O182" s="711">
        <v>0.62</v>
      </c>
      <c r="P182" s="618"/>
      <c r="Q182" s="618" t="s">
        <v>474</v>
      </c>
    </row>
    <row r="183" spans="1:17" s="754" customFormat="1" ht="25.5">
      <c r="A183" s="618" t="s">
        <v>318</v>
      </c>
      <c r="B183" s="618" t="s">
        <v>272</v>
      </c>
      <c r="C183" s="618" t="s">
        <v>480</v>
      </c>
      <c r="D183" s="618" t="s">
        <v>2704</v>
      </c>
      <c r="E183" s="618"/>
      <c r="F183" s="618"/>
      <c r="G183" s="618" t="s">
        <v>474</v>
      </c>
      <c r="H183" s="618"/>
      <c r="I183" s="786"/>
      <c r="J183" s="721">
        <v>6673308</v>
      </c>
      <c r="K183" s="721">
        <v>6673308</v>
      </c>
      <c r="L183" s="749" t="s">
        <v>474</v>
      </c>
      <c r="M183" s="721">
        <v>0</v>
      </c>
      <c r="N183" s="711"/>
      <c r="O183" s="711">
        <v>0.05</v>
      </c>
      <c r="P183" s="618"/>
      <c r="Q183" s="618" t="s">
        <v>474</v>
      </c>
    </row>
    <row r="184" spans="1:17" s="754" customFormat="1" ht="25.5">
      <c r="A184" s="618" t="s">
        <v>318</v>
      </c>
      <c r="B184" s="618" t="s">
        <v>272</v>
      </c>
      <c r="C184" s="618" t="s">
        <v>480</v>
      </c>
      <c r="D184" s="618" t="s">
        <v>2705</v>
      </c>
      <c r="E184" s="618"/>
      <c r="F184" s="618"/>
      <c r="G184" s="618" t="s">
        <v>474</v>
      </c>
      <c r="H184" s="618"/>
      <c r="I184" s="786"/>
      <c r="J184" s="721">
        <v>35000000</v>
      </c>
      <c r="K184" s="721">
        <v>35000000</v>
      </c>
      <c r="L184" s="749" t="s">
        <v>474</v>
      </c>
      <c r="M184" s="721">
        <v>1753249</v>
      </c>
      <c r="N184" s="711"/>
      <c r="O184" s="711">
        <v>0.1</v>
      </c>
      <c r="P184" s="618"/>
      <c r="Q184" s="618" t="s">
        <v>483</v>
      </c>
    </row>
    <row r="185" spans="1:17" s="754" customFormat="1">
      <c r="A185" s="618" t="s">
        <v>318</v>
      </c>
      <c r="B185" s="618" t="s">
        <v>272</v>
      </c>
      <c r="C185" s="618" t="s">
        <v>480</v>
      </c>
      <c r="D185" s="618" t="s">
        <v>2716</v>
      </c>
      <c r="E185" s="618"/>
      <c r="F185" s="618"/>
      <c r="G185" s="618" t="s">
        <v>474</v>
      </c>
      <c r="H185" s="618"/>
      <c r="I185" s="786"/>
      <c r="J185" s="721">
        <v>32000000</v>
      </c>
      <c r="K185" s="721">
        <v>32000000</v>
      </c>
      <c r="L185" s="749" t="s">
        <v>474</v>
      </c>
      <c r="M185" s="721">
        <v>23900000</v>
      </c>
      <c r="N185" s="711"/>
      <c r="O185" s="711">
        <v>0.98</v>
      </c>
      <c r="P185" s="618"/>
      <c r="Q185" s="618" t="s">
        <v>474</v>
      </c>
    </row>
    <row r="186" spans="1:17" s="754" customFormat="1" ht="25.5">
      <c r="A186" s="618" t="s">
        <v>318</v>
      </c>
      <c r="B186" s="618" t="s">
        <v>303</v>
      </c>
      <c r="C186" s="618" t="s">
        <v>319</v>
      </c>
      <c r="D186" s="618" t="s">
        <v>2697</v>
      </c>
      <c r="E186" s="618"/>
      <c r="F186" s="618"/>
      <c r="G186" s="623" t="s">
        <v>485</v>
      </c>
      <c r="H186" s="618"/>
      <c r="I186" s="786"/>
      <c r="J186" s="721">
        <v>800000</v>
      </c>
      <c r="K186" s="721">
        <v>1035000</v>
      </c>
      <c r="L186" s="721">
        <v>955091.47426000005</v>
      </c>
      <c r="M186" s="721">
        <v>924400.83663999999</v>
      </c>
      <c r="N186" s="711"/>
      <c r="O186" s="759">
        <v>1</v>
      </c>
      <c r="P186" s="618"/>
      <c r="Q186" s="623"/>
    </row>
    <row r="187" spans="1:17" s="754" customFormat="1" ht="25.5">
      <c r="A187" s="618" t="s">
        <v>318</v>
      </c>
      <c r="B187" s="618" t="s">
        <v>303</v>
      </c>
      <c r="C187" s="618" t="s">
        <v>319</v>
      </c>
      <c r="D187" s="618" t="s">
        <v>2697</v>
      </c>
      <c r="E187" s="618"/>
      <c r="F187" s="618"/>
      <c r="G187" s="618" t="s">
        <v>486</v>
      </c>
      <c r="H187" s="618"/>
      <c r="I187" s="786"/>
      <c r="J187" s="721">
        <v>500000</v>
      </c>
      <c r="K187" s="721">
        <v>1180300</v>
      </c>
      <c r="L187" s="721">
        <v>1007597.70303</v>
      </c>
      <c r="M187" s="721">
        <v>994534.50607000012</v>
      </c>
      <c r="N187" s="711"/>
      <c r="O187" s="711">
        <v>100</v>
      </c>
      <c r="P187" s="613"/>
      <c r="Q187" s="618"/>
    </row>
    <row r="188" spans="1:17" s="754" customFormat="1" ht="25.5">
      <c r="A188" s="618" t="s">
        <v>318</v>
      </c>
      <c r="B188" s="618" t="s">
        <v>303</v>
      </c>
      <c r="C188" s="618" t="s">
        <v>319</v>
      </c>
      <c r="D188" s="618" t="s">
        <v>2697</v>
      </c>
      <c r="E188" s="618"/>
      <c r="F188" s="618"/>
      <c r="G188" s="618">
        <v>2</v>
      </c>
      <c r="H188" s="618"/>
      <c r="I188" s="786"/>
      <c r="J188" s="721">
        <v>1300000</v>
      </c>
      <c r="K188" s="721">
        <v>2215300</v>
      </c>
      <c r="L188" s="721">
        <v>1962689.17729</v>
      </c>
      <c r="M188" s="721">
        <v>1918935.34271</v>
      </c>
      <c r="N188" s="711"/>
      <c r="O188" s="711"/>
      <c r="P188" s="613"/>
      <c r="Q188" s="618"/>
    </row>
    <row r="189" spans="1:17" s="754" customFormat="1">
      <c r="A189" s="618" t="s">
        <v>318</v>
      </c>
      <c r="B189" s="618" t="s">
        <v>303</v>
      </c>
      <c r="C189" s="618" t="s">
        <v>319</v>
      </c>
      <c r="D189" s="618" t="s">
        <v>2705</v>
      </c>
      <c r="E189" s="618"/>
      <c r="F189" s="618"/>
      <c r="G189" s="618" t="s">
        <v>488</v>
      </c>
      <c r="H189" s="618"/>
      <c r="I189" s="786"/>
      <c r="J189" s="721">
        <v>6000000</v>
      </c>
      <c r="K189" s="721">
        <v>6070000</v>
      </c>
      <c r="L189" s="721">
        <v>5984278.6646800004</v>
      </c>
      <c r="M189" s="721">
        <v>5800323.9127500001</v>
      </c>
      <c r="N189" s="711"/>
      <c r="O189" s="711">
        <v>100</v>
      </c>
      <c r="P189" s="613"/>
      <c r="Q189" s="618"/>
    </row>
    <row r="190" spans="1:17" s="754" customFormat="1">
      <c r="A190" s="618" t="s">
        <v>318</v>
      </c>
      <c r="B190" s="618" t="s">
        <v>303</v>
      </c>
      <c r="C190" s="618" t="s">
        <v>319</v>
      </c>
      <c r="D190" s="618" t="s">
        <v>2705</v>
      </c>
      <c r="E190" s="618"/>
      <c r="F190" s="618"/>
      <c r="G190" s="618" t="s">
        <v>489</v>
      </c>
      <c r="H190" s="618"/>
      <c r="I190" s="786"/>
      <c r="J190" s="721">
        <v>1700429</v>
      </c>
      <c r="K190" s="721">
        <v>1900429</v>
      </c>
      <c r="L190" s="721">
        <v>1895673.2991900002</v>
      </c>
      <c r="M190" s="721">
        <v>1879815.8291599995</v>
      </c>
      <c r="N190" s="711"/>
      <c r="O190" s="711">
        <v>100</v>
      </c>
      <c r="P190" s="618"/>
      <c r="Q190" s="618"/>
    </row>
    <row r="191" spans="1:17" s="754" customFormat="1">
      <c r="A191" s="618" t="s">
        <v>318</v>
      </c>
      <c r="B191" s="618" t="s">
        <v>303</v>
      </c>
      <c r="C191" s="618" t="s">
        <v>319</v>
      </c>
      <c r="D191" s="618" t="s">
        <v>2705</v>
      </c>
      <c r="E191" s="618"/>
      <c r="F191" s="618"/>
      <c r="G191" s="618" t="s">
        <v>490</v>
      </c>
      <c r="H191" s="618"/>
      <c r="I191" s="786"/>
      <c r="J191" s="721">
        <v>1920000</v>
      </c>
      <c r="K191" s="721">
        <v>1920000</v>
      </c>
      <c r="L191" s="721">
        <v>1915832.6932099999</v>
      </c>
      <c r="M191" s="721">
        <v>1914304.0723700006</v>
      </c>
      <c r="N191" s="711"/>
      <c r="O191" s="711">
        <v>100</v>
      </c>
      <c r="P191" s="618"/>
      <c r="Q191" s="618"/>
    </row>
    <row r="192" spans="1:17" s="754" customFormat="1">
      <c r="A192" s="618" t="s">
        <v>318</v>
      </c>
      <c r="B192" s="618" t="s">
        <v>303</v>
      </c>
      <c r="C192" s="618" t="s">
        <v>319</v>
      </c>
      <c r="D192" s="618" t="s">
        <v>2705</v>
      </c>
      <c r="E192" s="618"/>
      <c r="F192" s="618"/>
      <c r="G192" s="618" t="s">
        <v>491</v>
      </c>
      <c r="H192" s="618"/>
      <c r="I192" s="786"/>
      <c r="J192" s="721">
        <v>1480000</v>
      </c>
      <c r="K192" s="721">
        <v>1480000</v>
      </c>
      <c r="L192" s="721">
        <v>1476024.8841400002</v>
      </c>
      <c r="M192" s="721">
        <v>1455793.88687</v>
      </c>
      <c r="N192" s="711"/>
      <c r="O192" s="711">
        <v>98</v>
      </c>
      <c r="P192" s="618"/>
      <c r="Q192" s="618"/>
    </row>
    <row r="193" spans="1:17" s="754" customFormat="1">
      <c r="A193" s="618" t="s">
        <v>318</v>
      </c>
      <c r="B193" s="618" t="s">
        <v>303</v>
      </c>
      <c r="C193" s="618" t="s">
        <v>319</v>
      </c>
      <c r="D193" s="618" t="s">
        <v>2705</v>
      </c>
      <c r="E193" s="618"/>
      <c r="F193" s="618"/>
      <c r="G193" s="618" t="s">
        <v>492</v>
      </c>
      <c r="H193" s="618"/>
      <c r="I193" s="786"/>
      <c r="J193" s="721">
        <v>1000000</v>
      </c>
      <c r="K193" s="721">
        <v>1000000</v>
      </c>
      <c r="L193" s="721">
        <v>959637.21280999994</v>
      </c>
      <c r="M193" s="721">
        <v>911207.79450000008</v>
      </c>
      <c r="N193" s="711"/>
      <c r="O193" s="711">
        <v>92</v>
      </c>
      <c r="P193" s="618"/>
      <c r="Q193" s="618"/>
    </row>
    <row r="194" spans="1:17" s="754" customFormat="1">
      <c r="A194" s="618" t="s">
        <v>318</v>
      </c>
      <c r="B194" s="618" t="s">
        <v>303</v>
      </c>
      <c r="C194" s="618" t="s">
        <v>319</v>
      </c>
      <c r="D194" s="618" t="s">
        <v>3094</v>
      </c>
      <c r="E194" s="618"/>
      <c r="F194" s="618"/>
      <c r="G194" s="618">
        <v>5</v>
      </c>
      <c r="H194" s="618"/>
      <c r="I194" s="786"/>
      <c r="J194" s="721">
        <v>12100429</v>
      </c>
      <c r="K194" s="721">
        <v>12370429</v>
      </c>
      <c r="L194" s="721">
        <v>12231446.75403</v>
      </c>
      <c r="M194" s="721">
        <v>11961445.495650001</v>
      </c>
      <c r="N194" s="711"/>
      <c r="O194" s="711">
        <v>490</v>
      </c>
      <c r="P194" s="618"/>
      <c r="Q194" s="618"/>
    </row>
    <row r="195" spans="1:17" s="754" customFormat="1">
      <c r="A195" s="618" t="s">
        <v>318</v>
      </c>
      <c r="B195" s="618" t="s">
        <v>303</v>
      </c>
      <c r="C195" s="618" t="s">
        <v>319</v>
      </c>
      <c r="D195" s="618" t="s">
        <v>2716</v>
      </c>
      <c r="E195" s="618"/>
      <c r="F195" s="618"/>
      <c r="G195" s="618" t="s">
        <v>493</v>
      </c>
      <c r="H195" s="618"/>
      <c r="I195" s="786"/>
      <c r="J195" s="721">
        <v>1000000</v>
      </c>
      <c r="K195" s="721">
        <v>1000000</v>
      </c>
      <c r="L195" s="721">
        <v>755666.29110000003</v>
      </c>
      <c r="M195" s="721">
        <v>332657.05060000002</v>
      </c>
      <c r="N195" s="711"/>
      <c r="O195" s="711">
        <v>63</v>
      </c>
      <c r="P195" s="618"/>
      <c r="Q195" s="618"/>
    </row>
    <row r="196" spans="1:17" s="754" customFormat="1" ht="25.5">
      <c r="A196" s="618" t="s">
        <v>318</v>
      </c>
      <c r="B196" s="618" t="s">
        <v>303</v>
      </c>
      <c r="C196" s="618" t="s">
        <v>319</v>
      </c>
      <c r="D196" s="618" t="s">
        <v>2703</v>
      </c>
      <c r="E196" s="618"/>
      <c r="F196" s="618"/>
      <c r="G196" s="618" t="s">
        <v>495</v>
      </c>
      <c r="H196" s="618"/>
      <c r="I196" s="786"/>
      <c r="J196" s="721">
        <v>1000000</v>
      </c>
      <c r="K196" s="721">
        <v>1000000</v>
      </c>
      <c r="L196" s="721">
        <v>939400.36078999995</v>
      </c>
      <c r="M196" s="721">
        <v>1001943.7507300001</v>
      </c>
      <c r="N196" s="711">
        <v>1.0019437507300002</v>
      </c>
      <c r="O196" s="711">
        <v>0.95</v>
      </c>
      <c r="P196" s="618"/>
      <c r="Q196" s="885" t="s">
        <v>496</v>
      </c>
    </row>
    <row r="197" spans="1:17" s="754" customFormat="1" ht="25.5">
      <c r="A197" s="618" t="s">
        <v>318</v>
      </c>
      <c r="B197" s="618" t="s">
        <v>303</v>
      </c>
      <c r="C197" s="618" t="s">
        <v>319</v>
      </c>
      <c r="D197" s="618" t="s">
        <v>2703</v>
      </c>
      <c r="E197" s="618"/>
      <c r="F197" s="618"/>
      <c r="G197" s="618" t="s">
        <v>497</v>
      </c>
      <c r="H197" s="618"/>
      <c r="I197" s="786"/>
      <c r="J197" s="721">
        <v>1200000</v>
      </c>
      <c r="K197" s="721">
        <v>1200000</v>
      </c>
      <c r="L197" s="721">
        <v>1194695.3380100001</v>
      </c>
      <c r="M197" s="721">
        <v>1132151.9480599998</v>
      </c>
      <c r="N197" s="711"/>
      <c r="O197" s="711">
        <v>100</v>
      </c>
      <c r="P197" s="618"/>
      <c r="Q197" s="885"/>
    </row>
    <row r="198" spans="1:17" s="754" customFormat="1">
      <c r="A198" s="618" t="s">
        <v>318</v>
      </c>
      <c r="B198" s="618" t="s">
        <v>303</v>
      </c>
      <c r="C198" s="618" t="s">
        <v>319</v>
      </c>
      <c r="D198" s="618" t="s">
        <v>3094</v>
      </c>
      <c r="E198" s="618"/>
      <c r="F198" s="618"/>
      <c r="G198" s="618">
        <v>2</v>
      </c>
      <c r="H198" s="618"/>
      <c r="I198" s="786"/>
      <c r="J198" s="721">
        <v>2200000</v>
      </c>
      <c r="K198" s="721">
        <v>2200000</v>
      </c>
      <c r="L198" s="721">
        <v>2134095.6987999999</v>
      </c>
      <c r="M198" s="721">
        <v>2134095.6987899998</v>
      </c>
      <c r="N198" s="711"/>
      <c r="O198" s="711"/>
      <c r="P198" s="618"/>
      <c r="Q198" s="618"/>
    </row>
    <row r="199" spans="1:17" s="754" customFormat="1">
      <c r="A199" s="618" t="s">
        <v>318</v>
      </c>
      <c r="B199" s="618" t="s">
        <v>303</v>
      </c>
      <c r="C199" s="618" t="s">
        <v>319</v>
      </c>
      <c r="D199" s="618" t="s">
        <v>2691</v>
      </c>
      <c r="E199" s="618"/>
      <c r="F199" s="618"/>
      <c r="G199" s="618" t="s">
        <v>499</v>
      </c>
      <c r="H199" s="618"/>
      <c r="I199" s="786"/>
      <c r="J199" s="721">
        <v>482000</v>
      </c>
      <c r="K199" s="721">
        <v>1345500</v>
      </c>
      <c r="L199" s="721">
        <v>1216254.17552</v>
      </c>
      <c r="M199" s="721">
        <v>1124854.11895</v>
      </c>
      <c r="N199" s="711"/>
      <c r="O199" s="711">
        <v>95</v>
      </c>
      <c r="P199" s="613"/>
      <c r="Q199" s="618"/>
    </row>
    <row r="200" spans="1:17" s="754" customFormat="1">
      <c r="A200" s="618" t="s">
        <v>318</v>
      </c>
      <c r="B200" s="618" t="s">
        <v>303</v>
      </c>
      <c r="C200" s="618" t="s">
        <v>319</v>
      </c>
      <c r="D200" s="618" t="s">
        <v>2691</v>
      </c>
      <c r="E200" s="618"/>
      <c r="F200" s="618"/>
      <c r="G200" s="618" t="s">
        <v>500</v>
      </c>
      <c r="H200" s="618"/>
      <c r="I200" s="786"/>
      <c r="J200" s="721">
        <v>270000</v>
      </c>
      <c r="K200" s="721">
        <v>2089000</v>
      </c>
      <c r="L200" s="721">
        <v>2086767.755270001</v>
      </c>
      <c r="M200" s="721">
        <v>1857077.5193599996</v>
      </c>
      <c r="N200" s="711"/>
      <c r="O200" s="711">
        <v>100</v>
      </c>
      <c r="P200" s="618"/>
      <c r="Q200" s="618"/>
    </row>
    <row r="201" spans="1:17" s="754" customFormat="1">
      <c r="A201" s="618" t="s">
        <v>318</v>
      </c>
      <c r="B201" s="618" t="s">
        <v>303</v>
      </c>
      <c r="C201" s="618" t="s">
        <v>319</v>
      </c>
      <c r="D201" s="618" t="s">
        <v>2691</v>
      </c>
      <c r="E201" s="618"/>
      <c r="F201" s="618"/>
      <c r="G201" s="618">
        <v>2</v>
      </c>
      <c r="H201" s="618"/>
      <c r="I201" s="786"/>
      <c r="J201" s="721">
        <v>752000</v>
      </c>
      <c r="K201" s="721">
        <v>3434500</v>
      </c>
      <c r="L201" s="721">
        <v>3303021.9307900011</v>
      </c>
      <c r="M201" s="721">
        <v>2981931.6383099994</v>
      </c>
      <c r="N201" s="711"/>
      <c r="O201" s="711"/>
      <c r="P201" s="618"/>
      <c r="Q201" s="618"/>
    </row>
    <row r="202" spans="1:17" s="754" customFormat="1">
      <c r="A202" s="618" t="s">
        <v>318</v>
      </c>
      <c r="B202" s="618" t="s">
        <v>303</v>
      </c>
      <c r="C202" s="618" t="s">
        <v>319</v>
      </c>
      <c r="D202" s="618" t="s">
        <v>2691</v>
      </c>
      <c r="E202" s="618"/>
      <c r="F202" s="618"/>
      <c r="G202" s="618" t="s">
        <v>501</v>
      </c>
      <c r="H202" s="618"/>
      <c r="I202" s="786"/>
      <c r="J202" s="721">
        <v>1000000</v>
      </c>
      <c r="K202" s="721">
        <v>2460000</v>
      </c>
      <c r="L202" s="721">
        <v>2401183.24266</v>
      </c>
      <c r="M202" s="721">
        <v>2368986.2050099997</v>
      </c>
      <c r="N202" s="711"/>
      <c r="O202" s="711">
        <v>100</v>
      </c>
      <c r="P202" s="613"/>
      <c r="Q202" s="618"/>
    </row>
    <row r="203" spans="1:17" s="754" customFormat="1">
      <c r="A203" s="618" t="s">
        <v>318</v>
      </c>
      <c r="B203" s="618" t="s">
        <v>303</v>
      </c>
      <c r="C203" s="618" t="s">
        <v>319</v>
      </c>
      <c r="D203" s="618" t="s">
        <v>3094</v>
      </c>
      <c r="E203" s="618"/>
      <c r="F203" s="618"/>
      <c r="G203" s="618">
        <v>3</v>
      </c>
      <c r="H203" s="618"/>
      <c r="I203" s="786"/>
      <c r="J203" s="721">
        <v>1752000</v>
      </c>
      <c r="K203" s="721">
        <v>5894500</v>
      </c>
      <c r="L203" s="721">
        <v>5704205.1734500006</v>
      </c>
      <c r="M203" s="721">
        <v>5350917.8433199991</v>
      </c>
      <c r="N203" s="711"/>
      <c r="O203" s="711"/>
      <c r="P203" s="613"/>
      <c r="Q203" s="618"/>
    </row>
    <row r="204" spans="1:17" s="754" customFormat="1" ht="25.5">
      <c r="A204" s="618" t="s">
        <v>318</v>
      </c>
      <c r="B204" s="618" t="s">
        <v>303</v>
      </c>
      <c r="C204" s="618" t="s">
        <v>319</v>
      </c>
      <c r="D204" s="618" t="s">
        <v>2708</v>
      </c>
      <c r="E204" s="618"/>
      <c r="F204" s="618"/>
      <c r="G204" s="618" t="s">
        <v>503</v>
      </c>
      <c r="H204" s="618"/>
      <c r="I204" s="786"/>
      <c r="J204" s="721">
        <v>7000000</v>
      </c>
      <c r="K204" s="721">
        <v>9000000</v>
      </c>
      <c r="L204" s="721">
        <v>8979498.2900200002</v>
      </c>
      <c r="M204" s="721">
        <v>8969950.6052699983</v>
      </c>
      <c r="N204" s="711"/>
      <c r="O204" s="711">
        <v>99</v>
      </c>
      <c r="P204" s="613"/>
      <c r="Q204" s="618"/>
    </row>
    <row r="205" spans="1:17" s="754" customFormat="1" ht="25.5">
      <c r="A205" s="618" t="s">
        <v>318</v>
      </c>
      <c r="B205" s="618" t="s">
        <v>303</v>
      </c>
      <c r="C205" s="618" t="s">
        <v>319</v>
      </c>
      <c r="D205" s="618" t="s">
        <v>2708</v>
      </c>
      <c r="E205" s="618"/>
      <c r="F205" s="618"/>
      <c r="G205" s="618" t="s">
        <v>504</v>
      </c>
      <c r="H205" s="618"/>
      <c r="I205" s="786"/>
      <c r="J205" s="721">
        <v>4766000</v>
      </c>
      <c r="K205" s="721">
        <v>4916000</v>
      </c>
      <c r="L205" s="721">
        <v>4856582.5360000003</v>
      </c>
      <c r="M205" s="721">
        <v>4542655.4452300007</v>
      </c>
      <c r="N205" s="711"/>
      <c r="O205" s="711">
        <v>100</v>
      </c>
      <c r="P205" s="613"/>
      <c r="Q205" s="618"/>
    </row>
    <row r="206" spans="1:17" s="754" customFormat="1" ht="25.5">
      <c r="A206" s="618" t="s">
        <v>318</v>
      </c>
      <c r="B206" s="618" t="s">
        <v>303</v>
      </c>
      <c r="C206" s="618" t="s">
        <v>319</v>
      </c>
      <c r="D206" s="618" t="s">
        <v>2708</v>
      </c>
      <c r="E206" s="618"/>
      <c r="F206" s="618"/>
      <c r="G206" s="618" t="s">
        <v>505</v>
      </c>
      <c r="H206" s="618"/>
      <c r="I206" s="786"/>
      <c r="J206" s="721">
        <v>2000000</v>
      </c>
      <c r="K206" s="721">
        <v>2000000</v>
      </c>
      <c r="L206" s="721">
        <v>1966975.5164100002</v>
      </c>
      <c r="M206" s="721">
        <v>1840522.3861500002</v>
      </c>
      <c r="N206" s="711"/>
      <c r="O206" s="711">
        <v>85</v>
      </c>
      <c r="P206" s="613"/>
      <c r="Q206" s="618"/>
    </row>
    <row r="207" spans="1:17" s="754" customFormat="1">
      <c r="A207" s="618" t="s">
        <v>318</v>
      </c>
      <c r="B207" s="618" t="s">
        <v>303</v>
      </c>
      <c r="C207" s="618" t="s">
        <v>480</v>
      </c>
      <c r="D207" s="631" t="s">
        <v>2705</v>
      </c>
      <c r="E207" s="631"/>
      <c r="F207" s="631"/>
      <c r="G207" s="618" t="s">
        <v>507</v>
      </c>
      <c r="H207" s="618"/>
      <c r="I207" s="786"/>
      <c r="J207" s="721">
        <v>1000000</v>
      </c>
      <c r="K207" s="721">
        <v>1000000</v>
      </c>
      <c r="L207" s="721">
        <v>858807</v>
      </c>
      <c r="M207" s="721">
        <v>682716</v>
      </c>
      <c r="N207" s="711"/>
      <c r="O207" s="711">
        <v>80</v>
      </c>
      <c r="P207" s="618"/>
      <c r="Q207" s="626"/>
    </row>
    <row r="208" spans="1:17" s="754" customFormat="1" ht="25.5">
      <c r="A208" s="618" t="s">
        <v>318</v>
      </c>
      <c r="B208" s="618" t="s">
        <v>303</v>
      </c>
      <c r="C208" s="618" t="s">
        <v>480</v>
      </c>
      <c r="D208" s="631" t="s">
        <v>2708</v>
      </c>
      <c r="E208" s="631"/>
      <c r="F208" s="631"/>
      <c r="G208" s="618" t="s">
        <v>509</v>
      </c>
      <c r="H208" s="618"/>
      <c r="I208" s="786"/>
      <c r="J208" s="721">
        <v>19689</v>
      </c>
      <c r="K208" s="721">
        <v>3834295</v>
      </c>
      <c r="L208" s="721">
        <v>3813323</v>
      </c>
      <c r="M208" s="721">
        <v>4627</v>
      </c>
      <c r="N208" s="711"/>
      <c r="O208" s="711">
        <v>85</v>
      </c>
      <c r="P208" s="618"/>
      <c r="Q208" s="626"/>
    </row>
    <row r="209" spans="1:17" s="754" customFormat="1" ht="63.75">
      <c r="A209" s="618" t="s">
        <v>318</v>
      </c>
      <c r="B209" s="618" t="s">
        <v>303</v>
      </c>
      <c r="C209" s="618" t="s">
        <v>510</v>
      </c>
      <c r="D209" s="618" t="s">
        <v>2704</v>
      </c>
      <c r="E209" s="618"/>
      <c r="F209" s="618"/>
      <c r="G209" s="618"/>
      <c r="H209" s="618" t="s">
        <v>512</v>
      </c>
      <c r="I209" s="786"/>
      <c r="J209" s="721">
        <v>2023771.4240000001</v>
      </c>
      <c r="K209" s="721">
        <v>2023771.4240000001</v>
      </c>
      <c r="L209" s="721">
        <v>2023771.4240000001</v>
      </c>
      <c r="M209" s="721">
        <v>0</v>
      </c>
      <c r="N209" s="711"/>
      <c r="O209" s="711">
        <v>15</v>
      </c>
      <c r="P209" s="618"/>
      <c r="Q209" s="618" t="s">
        <v>513</v>
      </c>
    </row>
    <row r="210" spans="1:17" s="754" customFormat="1" ht="38.25">
      <c r="A210" s="618" t="s">
        <v>318</v>
      </c>
      <c r="B210" s="618" t="s">
        <v>303</v>
      </c>
      <c r="C210" s="618" t="s">
        <v>510</v>
      </c>
      <c r="D210" s="618" t="s">
        <v>2704</v>
      </c>
      <c r="E210" s="618"/>
      <c r="F210" s="618"/>
      <c r="G210" s="618"/>
      <c r="H210" s="618" t="s">
        <v>514</v>
      </c>
      <c r="I210" s="786"/>
      <c r="J210" s="721">
        <v>1000000</v>
      </c>
      <c r="K210" s="721">
        <v>1000000</v>
      </c>
      <c r="L210" s="721">
        <v>0</v>
      </c>
      <c r="M210" s="721">
        <v>0</v>
      </c>
      <c r="N210" s="711"/>
      <c r="O210" s="711">
        <v>0</v>
      </c>
      <c r="P210" s="618"/>
      <c r="Q210" s="618"/>
    </row>
    <row r="211" spans="1:17" s="754" customFormat="1">
      <c r="A211" s="618" t="s">
        <v>318</v>
      </c>
      <c r="B211" s="618" t="s">
        <v>303</v>
      </c>
      <c r="C211" s="618" t="s">
        <v>510</v>
      </c>
      <c r="D211" s="618" t="s">
        <v>3094</v>
      </c>
      <c r="E211" s="618"/>
      <c r="F211" s="618"/>
      <c r="G211" s="618"/>
      <c r="H211" s="618"/>
      <c r="I211" s="786"/>
      <c r="J211" s="721">
        <v>3023771.4240000001</v>
      </c>
      <c r="K211" s="721">
        <v>3023771.4240000001</v>
      </c>
      <c r="L211" s="721">
        <v>2023771.4240000001</v>
      </c>
      <c r="M211" s="721">
        <v>0</v>
      </c>
      <c r="N211" s="711"/>
      <c r="O211" s="711">
        <v>15</v>
      </c>
      <c r="P211" s="618"/>
      <c r="Q211" s="618"/>
    </row>
    <row r="212" spans="1:17" s="754" customFormat="1" ht="25.5">
      <c r="A212" s="618" t="s">
        <v>318</v>
      </c>
      <c r="B212" s="618" t="s">
        <v>303</v>
      </c>
      <c r="C212" s="618" t="s">
        <v>510</v>
      </c>
      <c r="D212" s="618" t="s">
        <v>2697</v>
      </c>
      <c r="E212" s="618"/>
      <c r="F212" s="618"/>
      <c r="G212" s="618"/>
      <c r="H212" s="618" t="s">
        <v>515</v>
      </c>
      <c r="I212" s="786"/>
      <c r="J212" s="721">
        <v>1500000</v>
      </c>
      <c r="K212" s="721">
        <v>1500000</v>
      </c>
      <c r="L212" s="721">
        <v>1492235.7244899999</v>
      </c>
      <c r="M212" s="721">
        <v>59689.428079999998</v>
      </c>
      <c r="N212" s="711"/>
      <c r="O212" s="711">
        <v>10</v>
      </c>
      <c r="P212" s="618"/>
      <c r="Q212" s="618"/>
    </row>
    <row r="213" spans="1:17" s="754" customFormat="1" ht="25.5">
      <c r="A213" s="618" t="s">
        <v>318</v>
      </c>
      <c r="B213" s="618" t="s">
        <v>303</v>
      </c>
      <c r="C213" s="618" t="s">
        <v>510</v>
      </c>
      <c r="D213" s="618" t="s">
        <v>2697</v>
      </c>
      <c r="E213" s="618"/>
      <c r="F213" s="618"/>
      <c r="G213" s="618"/>
      <c r="H213" s="618" t="s">
        <v>516</v>
      </c>
      <c r="I213" s="786"/>
      <c r="J213" s="721">
        <v>1500000</v>
      </c>
      <c r="K213" s="721">
        <v>1500000</v>
      </c>
      <c r="L213" s="721">
        <v>913686.19054999994</v>
      </c>
      <c r="M213" s="721">
        <v>0</v>
      </c>
      <c r="N213" s="711"/>
      <c r="O213" s="711">
        <v>5</v>
      </c>
      <c r="P213" s="618"/>
      <c r="Q213" s="618"/>
    </row>
    <row r="214" spans="1:17" s="754" customFormat="1">
      <c r="A214" s="618" t="s">
        <v>318</v>
      </c>
      <c r="B214" s="618" t="s">
        <v>303</v>
      </c>
      <c r="C214" s="618" t="s">
        <v>510</v>
      </c>
      <c r="D214" s="618" t="s">
        <v>3094</v>
      </c>
      <c r="E214" s="618"/>
      <c r="F214" s="618"/>
      <c r="G214" s="618"/>
      <c r="H214" s="618"/>
      <c r="I214" s="786"/>
      <c r="J214" s="721">
        <v>3000000</v>
      </c>
      <c r="K214" s="721">
        <v>3000000</v>
      </c>
      <c r="L214" s="721">
        <v>2405921.9150399999</v>
      </c>
      <c r="M214" s="721">
        <v>59689.428079999998</v>
      </c>
      <c r="N214" s="711"/>
      <c r="O214" s="711"/>
      <c r="P214" s="618"/>
      <c r="Q214" s="618"/>
    </row>
    <row r="215" spans="1:17" s="754" customFormat="1" ht="25.5">
      <c r="A215" s="618" t="s">
        <v>318</v>
      </c>
      <c r="B215" s="618" t="s">
        <v>303</v>
      </c>
      <c r="C215" s="618" t="s">
        <v>510</v>
      </c>
      <c r="D215" s="618" t="s">
        <v>2691</v>
      </c>
      <c r="E215" s="618"/>
      <c r="F215" s="618"/>
      <c r="G215" s="618"/>
      <c r="H215" s="618" t="s">
        <v>517</v>
      </c>
      <c r="I215" s="786"/>
      <c r="J215" s="721">
        <v>3500000</v>
      </c>
      <c r="K215" s="721">
        <v>3500000</v>
      </c>
      <c r="L215" s="721">
        <v>0</v>
      </c>
      <c r="M215" s="721">
        <v>0</v>
      </c>
      <c r="N215" s="711"/>
      <c r="O215" s="711">
        <v>0</v>
      </c>
      <c r="P215" s="618"/>
      <c r="Q215" s="618"/>
    </row>
    <row r="216" spans="1:17" s="754" customFormat="1" ht="25.5">
      <c r="A216" s="618" t="s">
        <v>318</v>
      </c>
      <c r="B216" s="618" t="s">
        <v>303</v>
      </c>
      <c r="C216" s="618" t="s">
        <v>510</v>
      </c>
      <c r="D216" s="618" t="s">
        <v>2708</v>
      </c>
      <c r="E216" s="618"/>
      <c r="F216" s="618"/>
      <c r="G216" s="618"/>
      <c r="H216" s="618" t="s">
        <v>518</v>
      </c>
      <c r="I216" s="786"/>
      <c r="J216" s="721">
        <v>1000000</v>
      </c>
      <c r="K216" s="721">
        <v>1000000</v>
      </c>
      <c r="L216" s="721">
        <v>0</v>
      </c>
      <c r="M216" s="721">
        <v>0</v>
      </c>
      <c r="N216" s="711"/>
      <c r="O216" s="711">
        <v>0</v>
      </c>
      <c r="P216" s="618"/>
      <c r="Q216" s="618"/>
    </row>
    <row r="217" spans="1:17" s="754" customFormat="1" ht="38.25">
      <c r="A217" s="618" t="s">
        <v>318</v>
      </c>
      <c r="B217" s="618" t="s">
        <v>303</v>
      </c>
      <c r="C217" s="618" t="s">
        <v>510</v>
      </c>
      <c r="D217" s="618" t="s">
        <v>2708</v>
      </c>
      <c r="E217" s="618"/>
      <c r="F217" s="618"/>
      <c r="G217" s="618"/>
      <c r="H217" s="618" t="s">
        <v>519</v>
      </c>
      <c r="I217" s="786"/>
      <c r="J217" s="721">
        <v>1340118</v>
      </c>
      <c r="K217" s="721">
        <v>1340118</v>
      </c>
      <c r="L217" s="721">
        <v>0</v>
      </c>
      <c r="M217" s="721">
        <v>0</v>
      </c>
      <c r="N217" s="711"/>
      <c r="O217" s="711">
        <v>0</v>
      </c>
      <c r="P217" s="618"/>
      <c r="Q217" s="618"/>
    </row>
    <row r="218" spans="1:17" s="754" customFormat="1" ht="38.25">
      <c r="A218" s="618" t="s">
        <v>318</v>
      </c>
      <c r="B218" s="618" t="s">
        <v>310</v>
      </c>
      <c r="C218" s="618"/>
      <c r="D218" s="618" t="s">
        <v>2708</v>
      </c>
      <c r="E218" s="618" t="s">
        <v>521</v>
      </c>
      <c r="F218" s="618" t="s">
        <v>522</v>
      </c>
      <c r="G218" s="618" t="s">
        <v>396</v>
      </c>
      <c r="H218" s="618" t="s">
        <v>523</v>
      </c>
      <c r="I218" s="786"/>
      <c r="J218" s="749">
        <v>1082000</v>
      </c>
      <c r="K218" s="749">
        <v>1082000</v>
      </c>
      <c r="L218" s="749">
        <v>0</v>
      </c>
      <c r="M218" s="749">
        <v>0</v>
      </c>
      <c r="N218" s="711"/>
      <c r="O218" s="711" t="s">
        <v>474</v>
      </c>
      <c r="P218" s="613"/>
      <c r="Q218" s="618" t="s">
        <v>524</v>
      </c>
    </row>
    <row r="219" spans="1:17" ht="38.25">
      <c r="A219" s="618" t="s">
        <v>527</v>
      </c>
      <c r="B219" s="618" t="s">
        <v>289</v>
      </c>
      <c r="C219" s="618" t="s">
        <v>319</v>
      </c>
      <c r="D219" s="642" t="s">
        <v>2690</v>
      </c>
      <c r="E219" s="605"/>
      <c r="F219" s="605"/>
      <c r="G219" s="642"/>
      <c r="H219" s="642" t="s">
        <v>538</v>
      </c>
      <c r="I219" s="823">
        <v>2021</v>
      </c>
      <c r="J219" s="760">
        <v>1500000</v>
      </c>
      <c r="K219" s="760">
        <v>1700000</v>
      </c>
      <c r="L219" s="760">
        <v>1595608.8231500001</v>
      </c>
      <c r="M219" s="760">
        <v>1069196.5272599999</v>
      </c>
      <c r="N219" s="711"/>
      <c r="O219" s="711">
        <v>0.9</v>
      </c>
      <c r="P219" s="642"/>
      <c r="Q219" s="611" t="s">
        <v>539</v>
      </c>
    </row>
    <row r="220" spans="1:17" ht="38.25">
      <c r="A220" s="618" t="s">
        <v>527</v>
      </c>
      <c r="B220" s="618" t="s">
        <v>289</v>
      </c>
      <c r="C220" s="618" t="s">
        <v>319</v>
      </c>
      <c r="D220" s="642" t="s">
        <v>2690</v>
      </c>
      <c r="E220" s="642" t="s">
        <v>540</v>
      </c>
      <c r="F220" s="642"/>
      <c r="G220" s="642"/>
      <c r="H220" s="642" t="s">
        <v>541</v>
      </c>
      <c r="I220" s="824">
        <v>2006</v>
      </c>
      <c r="J220" s="760">
        <v>1000000</v>
      </c>
      <c r="K220" s="760">
        <v>6558000</v>
      </c>
      <c r="L220" s="760">
        <v>1172441.412</v>
      </c>
      <c r="M220" s="760">
        <v>388525</v>
      </c>
      <c r="N220" s="711"/>
      <c r="O220" s="711">
        <v>0.08</v>
      </c>
      <c r="P220" s="642"/>
      <c r="Q220" s="645" t="s">
        <v>542</v>
      </c>
    </row>
    <row r="221" spans="1:17" ht="38.25">
      <c r="A221" s="618" t="s">
        <v>527</v>
      </c>
      <c r="B221" s="618" t="s">
        <v>289</v>
      </c>
      <c r="C221" s="618" t="s">
        <v>319</v>
      </c>
      <c r="D221" s="605" t="s">
        <v>2690</v>
      </c>
      <c r="E221" s="605"/>
      <c r="F221" s="605"/>
      <c r="G221" s="605"/>
      <c r="H221" s="605" t="s">
        <v>545</v>
      </c>
      <c r="I221" s="825">
        <v>3</v>
      </c>
      <c r="J221" s="761">
        <v>2880000</v>
      </c>
      <c r="K221" s="761">
        <v>8638000</v>
      </c>
      <c r="L221" s="761">
        <v>3147188.77018</v>
      </c>
      <c r="M221" s="761">
        <v>1511369.2814199999</v>
      </c>
      <c r="N221" s="711"/>
      <c r="O221" s="711"/>
      <c r="P221" s="605"/>
      <c r="Q221" s="605">
        <v>3</v>
      </c>
    </row>
    <row r="222" spans="1:17" ht="63.75">
      <c r="A222" s="618" t="s">
        <v>527</v>
      </c>
      <c r="B222" s="618" t="s">
        <v>289</v>
      </c>
      <c r="C222" s="618" t="s">
        <v>319</v>
      </c>
      <c r="D222" s="642" t="s">
        <v>2691</v>
      </c>
      <c r="E222" s="642" t="s">
        <v>547</v>
      </c>
      <c r="F222" s="642" t="s">
        <v>548</v>
      </c>
      <c r="G222" s="642"/>
      <c r="H222" s="642" t="s">
        <v>549</v>
      </c>
      <c r="I222" s="826">
        <v>2002</v>
      </c>
      <c r="J222" s="760">
        <v>160000</v>
      </c>
      <c r="K222" s="760">
        <v>1296000</v>
      </c>
      <c r="L222" s="760">
        <v>1213944.3656300001</v>
      </c>
      <c r="M222" s="760">
        <v>1190478.7422</v>
      </c>
      <c r="N222" s="711"/>
      <c r="O222" s="711">
        <v>0.98</v>
      </c>
      <c r="P222" s="642"/>
      <c r="Q222" s="608" t="s">
        <v>550</v>
      </c>
    </row>
    <row r="223" spans="1:17" ht="38.25">
      <c r="A223" s="618" t="s">
        <v>527</v>
      </c>
      <c r="B223" s="618" t="s">
        <v>289</v>
      </c>
      <c r="C223" s="618" t="s">
        <v>319</v>
      </c>
      <c r="D223" s="642" t="s">
        <v>2691</v>
      </c>
      <c r="E223" s="642"/>
      <c r="F223" s="642"/>
      <c r="G223" s="642"/>
      <c r="H223" s="642" t="s">
        <v>551</v>
      </c>
      <c r="I223" s="827">
        <v>2006</v>
      </c>
      <c r="J223" s="760">
        <v>500000</v>
      </c>
      <c r="K223" s="760">
        <v>2323500</v>
      </c>
      <c r="L223" s="760">
        <v>1843758.9983299999</v>
      </c>
      <c r="M223" s="760">
        <v>1843191.2396300002</v>
      </c>
      <c r="N223" s="711"/>
      <c r="O223" s="711">
        <v>1</v>
      </c>
      <c r="P223" s="642"/>
      <c r="Q223" s="608" t="s">
        <v>552</v>
      </c>
    </row>
    <row r="224" spans="1:17" ht="38.25">
      <c r="A224" s="618" t="s">
        <v>527</v>
      </c>
      <c r="B224" s="618" t="s">
        <v>289</v>
      </c>
      <c r="C224" s="618" t="s">
        <v>319</v>
      </c>
      <c r="D224" s="642" t="s">
        <v>2691</v>
      </c>
      <c r="E224" s="642"/>
      <c r="F224" s="642"/>
      <c r="G224" s="642"/>
      <c r="H224" s="642" t="s">
        <v>553</v>
      </c>
      <c r="I224" s="825">
        <v>2007</v>
      </c>
      <c r="J224" s="760">
        <v>500000</v>
      </c>
      <c r="K224" s="760">
        <v>2333500</v>
      </c>
      <c r="L224" s="760">
        <v>1913768.5094100002</v>
      </c>
      <c r="M224" s="760">
        <v>1909369.31461</v>
      </c>
      <c r="N224" s="711"/>
      <c r="O224" s="711">
        <v>1</v>
      </c>
      <c r="P224" s="642"/>
      <c r="Q224" s="608" t="s">
        <v>554</v>
      </c>
    </row>
    <row r="225" spans="1:17" ht="25.5">
      <c r="A225" s="618" t="s">
        <v>527</v>
      </c>
      <c r="B225" s="618" t="s">
        <v>289</v>
      </c>
      <c r="C225" s="618" t="s">
        <v>319</v>
      </c>
      <c r="D225" s="605" t="s">
        <v>2697</v>
      </c>
      <c r="E225" s="605"/>
      <c r="F225" s="605"/>
      <c r="G225" s="605"/>
      <c r="H225" s="605" t="s">
        <v>555</v>
      </c>
      <c r="I225" s="825"/>
      <c r="J225" s="761"/>
      <c r="K225" s="761"/>
      <c r="L225" s="761"/>
      <c r="M225" s="761"/>
      <c r="N225" s="711"/>
      <c r="O225" s="711"/>
      <c r="P225" s="605"/>
      <c r="Q225" s="605"/>
    </row>
    <row r="226" spans="1:17" ht="25.5">
      <c r="A226" s="618" t="s">
        <v>527</v>
      </c>
      <c r="B226" s="618" t="s">
        <v>289</v>
      </c>
      <c r="C226" s="618" t="s">
        <v>319</v>
      </c>
      <c r="D226" s="642" t="s">
        <v>2697</v>
      </c>
      <c r="E226" s="642"/>
      <c r="F226" s="642"/>
      <c r="G226" s="642"/>
      <c r="H226" s="642" t="s">
        <v>556</v>
      </c>
      <c r="I226" s="828">
        <v>2012</v>
      </c>
      <c r="J226" s="760">
        <v>1155000</v>
      </c>
      <c r="K226" s="760">
        <v>1155000</v>
      </c>
      <c r="L226" s="760">
        <v>139.28148000000002</v>
      </c>
      <c r="M226" s="760">
        <v>139.28148000000002</v>
      </c>
      <c r="N226" s="711"/>
      <c r="O226" s="711">
        <v>0</v>
      </c>
      <c r="P226" s="642"/>
      <c r="Q226" s="646" t="s">
        <v>557</v>
      </c>
    </row>
    <row r="227" spans="1:17" ht="25.5">
      <c r="A227" s="618" t="s">
        <v>527</v>
      </c>
      <c r="B227" s="618" t="s">
        <v>289</v>
      </c>
      <c r="C227" s="618" t="s">
        <v>319</v>
      </c>
      <c r="D227" s="642" t="s">
        <v>2697</v>
      </c>
      <c r="E227" s="642"/>
      <c r="F227" s="642"/>
      <c r="G227" s="642"/>
      <c r="H227" s="642" t="s">
        <v>558</v>
      </c>
      <c r="I227" s="829">
        <v>2011</v>
      </c>
      <c r="J227" s="760">
        <v>2310000</v>
      </c>
      <c r="K227" s="760">
        <v>6818355</v>
      </c>
      <c r="L227" s="760">
        <v>6055151.7649799995</v>
      </c>
      <c r="M227" s="760">
        <v>5351323.0448500002</v>
      </c>
      <c r="N227" s="711"/>
      <c r="O227" s="711">
        <v>0.7</v>
      </c>
      <c r="P227" s="642"/>
      <c r="Q227" s="609" t="s">
        <v>20</v>
      </c>
    </row>
    <row r="228" spans="1:17" ht="25.5">
      <c r="A228" s="618" t="s">
        <v>527</v>
      </c>
      <c r="B228" s="618" t="s">
        <v>289</v>
      </c>
      <c r="C228" s="618" t="s">
        <v>319</v>
      </c>
      <c r="D228" s="642" t="s">
        <v>2697</v>
      </c>
      <c r="E228" s="642"/>
      <c r="F228" s="642"/>
      <c r="G228" s="642"/>
      <c r="H228" s="642" t="s">
        <v>559</v>
      </c>
      <c r="I228" s="828">
        <v>2012</v>
      </c>
      <c r="J228" s="760">
        <v>711000</v>
      </c>
      <c r="K228" s="760">
        <v>2051821</v>
      </c>
      <c r="L228" s="760">
        <v>1824430.2120899998</v>
      </c>
      <c r="M228" s="760">
        <v>1810721.88576</v>
      </c>
      <c r="N228" s="711"/>
      <c r="O228" s="711">
        <v>0.97</v>
      </c>
      <c r="P228" s="642"/>
      <c r="Q228" s="642" t="s">
        <v>560</v>
      </c>
    </row>
    <row r="229" spans="1:17" ht="25.5">
      <c r="A229" s="618" t="s">
        <v>527</v>
      </c>
      <c r="B229" s="618" t="s">
        <v>289</v>
      </c>
      <c r="C229" s="618" t="s">
        <v>319</v>
      </c>
      <c r="D229" s="642" t="s">
        <v>2697</v>
      </c>
      <c r="E229" s="642"/>
      <c r="F229" s="642"/>
      <c r="G229" s="642"/>
      <c r="H229" s="642" t="s">
        <v>561</v>
      </c>
      <c r="I229" s="829">
        <v>2011</v>
      </c>
      <c r="J229" s="760">
        <v>1422000</v>
      </c>
      <c r="K229" s="760">
        <v>3409000</v>
      </c>
      <c r="L229" s="760">
        <v>944.40995999999996</v>
      </c>
      <c r="M229" s="760">
        <v>944.40995999999996</v>
      </c>
      <c r="N229" s="711"/>
      <c r="O229" s="711">
        <v>0</v>
      </c>
      <c r="P229" s="642"/>
      <c r="Q229" s="646" t="s">
        <v>557</v>
      </c>
    </row>
    <row r="230" spans="1:17" ht="25.5">
      <c r="A230" s="618" t="s">
        <v>527</v>
      </c>
      <c r="B230" s="618" t="s">
        <v>289</v>
      </c>
      <c r="C230" s="618" t="s">
        <v>319</v>
      </c>
      <c r="D230" s="605" t="s">
        <v>2697</v>
      </c>
      <c r="E230" s="605"/>
      <c r="F230" s="605"/>
      <c r="G230" s="605"/>
      <c r="H230" s="605" t="s">
        <v>562</v>
      </c>
      <c r="I230" s="825">
        <v>4</v>
      </c>
      <c r="J230" s="761">
        <v>5598000</v>
      </c>
      <c r="K230" s="761">
        <v>13434176</v>
      </c>
      <c r="L230" s="761">
        <v>7880665.6685099993</v>
      </c>
      <c r="M230" s="761">
        <v>7163128.6220500004</v>
      </c>
      <c r="N230" s="711"/>
      <c r="O230" s="711"/>
      <c r="P230" s="605"/>
      <c r="Q230" s="605">
        <v>4</v>
      </c>
    </row>
    <row r="231" spans="1:17" ht="51">
      <c r="A231" s="618" t="s">
        <v>527</v>
      </c>
      <c r="B231" s="618" t="s">
        <v>289</v>
      </c>
      <c r="C231" s="618" t="s">
        <v>319</v>
      </c>
      <c r="D231" s="642" t="s">
        <v>2700</v>
      </c>
      <c r="E231" s="642"/>
      <c r="F231" s="642"/>
      <c r="G231" s="642"/>
      <c r="H231" s="642" t="s">
        <v>564</v>
      </c>
      <c r="I231" s="830">
        <v>2010</v>
      </c>
      <c r="J231" s="760">
        <v>300000</v>
      </c>
      <c r="K231" s="760">
        <v>1284000</v>
      </c>
      <c r="L231" s="760">
        <v>996882.25138999999</v>
      </c>
      <c r="M231" s="760">
        <v>996865.81183000002</v>
      </c>
      <c r="N231" s="711"/>
      <c r="O231" s="711">
        <v>0.98</v>
      </c>
      <c r="P231" s="642"/>
      <c r="Q231" s="642" t="s">
        <v>565</v>
      </c>
    </row>
    <row r="232" spans="1:17" ht="38.25">
      <c r="A232" s="618" t="s">
        <v>527</v>
      </c>
      <c r="B232" s="618" t="s">
        <v>289</v>
      </c>
      <c r="C232" s="618" t="s">
        <v>319</v>
      </c>
      <c r="D232" s="642" t="s">
        <v>2700</v>
      </c>
      <c r="E232" s="642"/>
      <c r="F232" s="642"/>
      <c r="G232" s="642"/>
      <c r="H232" s="642" t="s">
        <v>566</v>
      </c>
      <c r="I232" s="827">
        <v>2006</v>
      </c>
      <c r="J232" s="760">
        <v>250000</v>
      </c>
      <c r="K232" s="760">
        <v>1029000</v>
      </c>
      <c r="L232" s="760">
        <v>959593.90622</v>
      </c>
      <c r="M232" s="760">
        <v>789288.48423000006</v>
      </c>
      <c r="N232" s="711"/>
      <c r="O232" s="711">
        <v>0.88</v>
      </c>
      <c r="P232" s="642"/>
      <c r="Q232" s="645" t="s">
        <v>20</v>
      </c>
    </row>
    <row r="233" spans="1:17" ht="51">
      <c r="A233" s="618" t="s">
        <v>527</v>
      </c>
      <c r="B233" s="618" t="s">
        <v>289</v>
      </c>
      <c r="C233" s="618" t="s">
        <v>319</v>
      </c>
      <c r="D233" s="642" t="s">
        <v>2700</v>
      </c>
      <c r="E233" s="642"/>
      <c r="F233" s="642"/>
      <c r="G233" s="642"/>
      <c r="H233" s="642" t="s">
        <v>567</v>
      </c>
      <c r="I233" s="830">
        <v>2010</v>
      </c>
      <c r="J233" s="760">
        <v>800000</v>
      </c>
      <c r="K233" s="760">
        <v>1945360</v>
      </c>
      <c r="L233" s="760">
        <v>1707147.2703800001</v>
      </c>
      <c r="M233" s="760">
        <v>1717555.4268800002</v>
      </c>
      <c r="N233" s="711"/>
      <c r="O233" s="711">
        <v>0.98</v>
      </c>
      <c r="P233" s="642"/>
      <c r="Q233" s="642" t="s">
        <v>568</v>
      </c>
    </row>
    <row r="234" spans="1:17" ht="25.5">
      <c r="A234" s="618" t="s">
        <v>527</v>
      </c>
      <c r="B234" s="618" t="s">
        <v>289</v>
      </c>
      <c r="C234" s="618" t="s">
        <v>319</v>
      </c>
      <c r="D234" s="642" t="s">
        <v>2703</v>
      </c>
      <c r="E234" s="642"/>
      <c r="F234" s="642"/>
      <c r="G234" s="642"/>
      <c r="H234" s="642" t="s">
        <v>570</v>
      </c>
      <c r="I234" s="831">
        <v>2015</v>
      </c>
      <c r="J234" s="760">
        <v>1800000</v>
      </c>
      <c r="K234" s="760">
        <v>1800000</v>
      </c>
      <c r="L234" s="760">
        <v>0</v>
      </c>
      <c r="M234" s="760">
        <v>0</v>
      </c>
      <c r="N234" s="711"/>
      <c r="O234" s="711">
        <v>0</v>
      </c>
      <c r="P234" s="642"/>
      <c r="Q234" s="646" t="s">
        <v>557</v>
      </c>
    </row>
    <row r="235" spans="1:17" ht="38.25">
      <c r="A235" s="618" t="s">
        <v>527</v>
      </c>
      <c r="B235" s="618" t="s">
        <v>289</v>
      </c>
      <c r="C235" s="618" t="s">
        <v>319</v>
      </c>
      <c r="D235" s="642" t="s">
        <v>2703</v>
      </c>
      <c r="E235" s="642"/>
      <c r="F235" s="642"/>
      <c r="G235" s="642"/>
      <c r="H235" s="642" t="s">
        <v>571</v>
      </c>
      <c r="I235" s="828">
        <v>2018</v>
      </c>
      <c r="J235" s="760">
        <v>3000000</v>
      </c>
      <c r="K235" s="760">
        <v>3000000</v>
      </c>
      <c r="L235" s="760">
        <v>1745931.3465499999</v>
      </c>
      <c r="M235" s="760">
        <v>1447097.70242</v>
      </c>
      <c r="N235" s="711"/>
      <c r="O235" s="711">
        <v>0.95</v>
      </c>
      <c r="P235" s="642"/>
      <c r="Q235" s="642" t="s">
        <v>20</v>
      </c>
    </row>
    <row r="236" spans="1:17" ht="38.25">
      <c r="A236" s="618" t="s">
        <v>527</v>
      </c>
      <c r="B236" s="618" t="s">
        <v>289</v>
      </c>
      <c r="C236" s="618" t="s">
        <v>319</v>
      </c>
      <c r="D236" s="642" t="s">
        <v>2703</v>
      </c>
      <c r="E236" s="642"/>
      <c r="F236" s="642"/>
      <c r="G236" s="642"/>
      <c r="H236" s="642" t="s">
        <v>572</v>
      </c>
      <c r="I236" s="828">
        <v>2018</v>
      </c>
      <c r="J236" s="760">
        <v>4000000</v>
      </c>
      <c r="K236" s="760">
        <v>4000000</v>
      </c>
      <c r="L236" s="760">
        <v>1026443.6347899999</v>
      </c>
      <c r="M236" s="760">
        <v>768461.64741000009</v>
      </c>
      <c r="N236" s="711"/>
      <c r="O236" s="711">
        <v>0.95</v>
      </c>
      <c r="P236" s="642"/>
      <c r="Q236" s="642" t="s">
        <v>20</v>
      </c>
    </row>
    <row r="237" spans="1:17" ht="51">
      <c r="A237" s="618" t="s">
        <v>527</v>
      </c>
      <c r="B237" s="618" t="s">
        <v>289</v>
      </c>
      <c r="C237" s="618" t="s">
        <v>319</v>
      </c>
      <c r="D237" s="642" t="s">
        <v>2704</v>
      </c>
      <c r="E237" s="642"/>
      <c r="F237" s="642"/>
      <c r="G237" s="642"/>
      <c r="H237" s="642" t="s">
        <v>574</v>
      </c>
      <c r="I237" s="832">
        <v>2014</v>
      </c>
      <c r="J237" s="760">
        <v>1210000</v>
      </c>
      <c r="K237" s="760">
        <v>1161162</v>
      </c>
      <c r="L237" s="760">
        <v>1063288.1438800001</v>
      </c>
      <c r="M237" s="760">
        <v>930820.38634000008</v>
      </c>
      <c r="N237" s="711"/>
      <c r="O237" s="711">
        <v>0.89</v>
      </c>
      <c r="P237" s="642"/>
      <c r="Q237" s="642" t="s">
        <v>436</v>
      </c>
    </row>
    <row r="238" spans="1:17" ht="51">
      <c r="A238" s="618" t="s">
        <v>527</v>
      </c>
      <c r="B238" s="618" t="s">
        <v>289</v>
      </c>
      <c r="C238" s="618" t="s">
        <v>319</v>
      </c>
      <c r="D238" s="642" t="s">
        <v>2704</v>
      </c>
      <c r="E238" s="642"/>
      <c r="F238" s="642"/>
      <c r="G238" s="642"/>
      <c r="H238" s="642" t="s">
        <v>575</v>
      </c>
      <c r="I238" s="832">
        <v>2013</v>
      </c>
      <c r="J238" s="760">
        <v>1210000</v>
      </c>
      <c r="K238" s="760">
        <v>1210000</v>
      </c>
      <c r="L238" s="760">
        <v>1173955.87185</v>
      </c>
      <c r="M238" s="760">
        <v>883084.08652999997</v>
      </c>
      <c r="N238" s="711"/>
      <c r="O238" s="711">
        <v>0.9</v>
      </c>
      <c r="P238" s="642"/>
      <c r="Q238" s="642" t="s">
        <v>436</v>
      </c>
    </row>
    <row r="239" spans="1:17" ht="51">
      <c r="A239" s="618" t="s">
        <v>527</v>
      </c>
      <c r="B239" s="618" t="s">
        <v>289</v>
      </c>
      <c r="C239" s="618" t="s">
        <v>319</v>
      </c>
      <c r="D239" s="642" t="s">
        <v>2704</v>
      </c>
      <c r="E239" s="642"/>
      <c r="F239" s="642"/>
      <c r="G239" s="642"/>
      <c r="H239" s="642" t="s">
        <v>576</v>
      </c>
      <c r="I239" s="832">
        <v>2012</v>
      </c>
      <c r="J239" s="760">
        <v>1210000</v>
      </c>
      <c r="K239" s="760">
        <v>1075148</v>
      </c>
      <c r="L239" s="760">
        <v>946653.00538999995</v>
      </c>
      <c r="M239" s="760">
        <v>830032.32250000001</v>
      </c>
      <c r="N239" s="711"/>
      <c r="O239" s="711">
        <v>0.88</v>
      </c>
      <c r="P239" s="642"/>
      <c r="Q239" s="642" t="s">
        <v>436</v>
      </c>
    </row>
    <row r="240" spans="1:17" ht="25.5">
      <c r="A240" s="618" t="s">
        <v>527</v>
      </c>
      <c r="B240" s="618" t="s">
        <v>289</v>
      </c>
      <c r="C240" s="618" t="s">
        <v>319</v>
      </c>
      <c r="D240" s="642" t="s">
        <v>2704</v>
      </c>
      <c r="E240" s="642"/>
      <c r="F240" s="642"/>
      <c r="G240" s="642"/>
      <c r="H240" s="642" t="s">
        <v>578</v>
      </c>
      <c r="I240" s="832">
        <v>2009</v>
      </c>
      <c r="J240" s="760">
        <v>2250000</v>
      </c>
      <c r="K240" s="760">
        <v>2799122</v>
      </c>
      <c r="L240" s="760">
        <v>2720979.5278400001</v>
      </c>
      <c r="M240" s="760">
        <v>2660229.6950400001</v>
      </c>
      <c r="N240" s="711"/>
      <c r="O240" s="711">
        <v>0.75</v>
      </c>
      <c r="P240" s="642"/>
      <c r="Q240" s="642" t="s">
        <v>579</v>
      </c>
    </row>
    <row r="241" spans="1:17" ht="51">
      <c r="A241" s="618" t="s">
        <v>527</v>
      </c>
      <c r="B241" s="618" t="s">
        <v>289</v>
      </c>
      <c r="C241" s="618" t="s">
        <v>319</v>
      </c>
      <c r="D241" s="642" t="s">
        <v>2704</v>
      </c>
      <c r="E241" s="642"/>
      <c r="F241" s="642"/>
      <c r="G241" s="642"/>
      <c r="H241" s="642" t="s">
        <v>580</v>
      </c>
      <c r="I241" s="832">
        <v>2018</v>
      </c>
      <c r="J241" s="760">
        <v>2500000</v>
      </c>
      <c r="K241" s="760">
        <v>1370000</v>
      </c>
      <c r="L241" s="760">
        <v>1304918.0270100001</v>
      </c>
      <c r="M241" s="760">
        <v>771976.81697000004</v>
      </c>
      <c r="N241" s="711"/>
      <c r="O241" s="711">
        <v>0.75</v>
      </c>
      <c r="P241" s="642"/>
      <c r="Q241" s="642" t="s">
        <v>20</v>
      </c>
    </row>
    <row r="242" spans="1:17" ht="76.5">
      <c r="A242" s="618" t="s">
        <v>527</v>
      </c>
      <c r="B242" s="618" t="s">
        <v>289</v>
      </c>
      <c r="C242" s="618" t="s">
        <v>319</v>
      </c>
      <c r="D242" s="642" t="s">
        <v>2704</v>
      </c>
      <c r="E242" s="642"/>
      <c r="F242" s="642"/>
      <c r="G242" s="642"/>
      <c r="H242" s="642" t="s">
        <v>581</v>
      </c>
      <c r="I242" s="825">
        <v>2022</v>
      </c>
      <c r="J242" s="760">
        <v>1600000</v>
      </c>
      <c r="K242" s="760">
        <v>1600000</v>
      </c>
      <c r="L242" s="760">
        <v>1197586.37396</v>
      </c>
      <c r="M242" s="760">
        <v>46828.811179999997</v>
      </c>
      <c r="N242" s="711"/>
      <c r="O242" s="711">
        <v>0.15</v>
      </c>
      <c r="P242" s="642"/>
      <c r="Q242" s="642" t="s">
        <v>20</v>
      </c>
    </row>
    <row r="243" spans="1:17" ht="63.75">
      <c r="A243" s="618" t="s">
        <v>527</v>
      </c>
      <c r="B243" s="618" t="s">
        <v>289</v>
      </c>
      <c r="C243" s="618" t="s">
        <v>319</v>
      </c>
      <c r="D243" s="642" t="s">
        <v>2704</v>
      </c>
      <c r="E243" s="642"/>
      <c r="F243" s="642"/>
      <c r="G243" s="642"/>
      <c r="H243" s="642" t="s">
        <v>582</v>
      </c>
      <c r="I243" s="825">
        <v>2022</v>
      </c>
      <c r="J243" s="760">
        <v>2000000</v>
      </c>
      <c r="K243" s="760">
        <v>2000000</v>
      </c>
      <c r="L243" s="760">
        <v>1754714.00987</v>
      </c>
      <c r="M243" s="760">
        <v>340640.52132</v>
      </c>
      <c r="N243" s="711"/>
      <c r="O243" s="711">
        <v>0.3</v>
      </c>
      <c r="P243" s="642"/>
      <c r="Q243" s="642" t="s">
        <v>20</v>
      </c>
    </row>
    <row r="244" spans="1:17" ht="38.25">
      <c r="A244" s="618" t="s">
        <v>527</v>
      </c>
      <c r="B244" s="618" t="s">
        <v>289</v>
      </c>
      <c r="C244" s="618" t="s">
        <v>319</v>
      </c>
      <c r="D244" s="642" t="s">
        <v>2711</v>
      </c>
      <c r="E244" s="642"/>
      <c r="F244" s="642"/>
      <c r="G244" s="642"/>
      <c r="H244" s="642" t="s">
        <v>584</v>
      </c>
      <c r="I244" s="832">
        <v>2012</v>
      </c>
      <c r="J244" s="760">
        <v>600000</v>
      </c>
      <c r="K244" s="760">
        <v>1188162</v>
      </c>
      <c r="L244" s="760">
        <v>31091.867489999997</v>
      </c>
      <c r="M244" s="760">
        <v>4237.6137900000003</v>
      </c>
      <c r="N244" s="711"/>
      <c r="O244" s="711">
        <v>0</v>
      </c>
      <c r="P244" s="642"/>
      <c r="Q244" s="610" t="s">
        <v>585</v>
      </c>
    </row>
    <row r="245" spans="1:17" ht="25.5">
      <c r="A245" s="618" t="s">
        <v>527</v>
      </c>
      <c r="B245" s="618" t="s">
        <v>289</v>
      </c>
      <c r="C245" s="618" t="s">
        <v>319</v>
      </c>
      <c r="D245" s="642" t="s">
        <v>2711</v>
      </c>
      <c r="E245" s="642"/>
      <c r="F245" s="642"/>
      <c r="G245" s="642"/>
      <c r="H245" s="642" t="s">
        <v>586</v>
      </c>
      <c r="I245" s="830">
        <v>2013</v>
      </c>
      <c r="J245" s="760">
        <v>500000</v>
      </c>
      <c r="K245" s="760">
        <v>2906000</v>
      </c>
      <c r="L245" s="760">
        <v>2706416.0718299998</v>
      </c>
      <c r="M245" s="760">
        <v>737492.51922999998</v>
      </c>
      <c r="N245" s="711"/>
      <c r="O245" s="711">
        <v>0.65</v>
      </c>
      <c r="P245" s="642"/>
      <c r="Q245" s="646" t="s">
        <v>20</v>
      </c>
    </row>
    <row r="246" spans="1:17" ht="38.25">
      <c r="A246" s="618" t="s">
        <v>527</v>
      </c>
      <c r="B246" s="618" t="s">
        <v>289</v>
      </c>
      <c r="C246" s="618" t="s">
        <v>319</v>
      </c>
      <c r="D246" s="642" t="s">
        <v>2711</v>
      </c>
      <c r="E246" s="642"/>
      <c r="F246" s="642"/>
      <c r="G246" s="642"/>
      <c r="H246" s="642" t="s">
        <v>587</v>
      </c>
      <c r="I246" s="833">
        <v>2018</v>
      </c>
      <c r="J246" s="760">
        <v>5000000</v>
      </c>
      <c r="K246" s="760">
        <v>25000000</v>
      </c>
      <c r="L246" s="760">
        <v>23977964.659110002</v>
      </c>
      <c r="M246" s="760">
        <v>3893705.9654099997</v>
      </c>
      <c r="N246" s="711"/>
      <c r="O246" s="711">
        <v>0.15</v>
      </c>
      <c r="P246" s="642"/>
      <c r="Q246" s="646" t="s">
        <v>588</v>
      </c>
    </row>
    <row r="247" spans="1:17" ht="76.5">
      <c r="A247" s="618" t="s">
        <v>527</v>
      </c>
      <c r="B247" s="618" t="s">
        <v>289</v>
      </c>
      <c r="C247" s="618" t="s">
        <v>319</v>
      </c>
      <c r="D247" s="642" t="s">
        <v>2716</v>
      </c>
      <c r="E247" s="642"/>
      <c r="F247" s="642"/>
      <c r="G247" s="642"/>
      <c r="H247" s="642" t="s">
        <v>590</v>
      </c>
      <c r="I247" s="823">
        <v>2022</v>
      </c>
      <c r="J247" s="760">
        <v>1400000</v>
      </c>
      <c r="K247" s="760">
        <v>1400000</v>
      </c>
      <c r="L247" s="760">
        <v>1383159.6507000001</v>
      </c>
      <c r="M247" s="760">
        <v>1061921.2086199999</v>
      </c>
      <c r="N247" s="711"/>
      <c r="O247" s="711">
        <v>1</v>
      </c>
      <c r="P247" s="642"/>
      <c r="Q247" s="611" t="s">
        <v>591</v>
      </c>
    </row>
    <row r="248" spans="1:17" ht="38.25">
      <c r="A248" s="618" t="s">
        <v>527</v>
      </c>
      <c r="B248" s="618" t="s">
        <v>313</v>
      </c>
      <c r="C248" s="618" t="s">
        <v>319</v>
      </c>
      <c r="D248" s="618" t="s">
        <v>2705</v>
      </c>
      <c r="E248" s="618" t="s">
        <v>593</v>
      </c>
      <c r="F248" s="618" t="s">
        <v>594</v>
      </c>
      <c r="G248" s="618"/>
      <c r="H248" s="618" t="s">
        <v>595</v>
      </c>
      <c r="I248" s="786"/>
      <c r="J248" s="721">
        <v>3307000</v>
      </c>
      <c r="K248" s="721">
        <v>3307000</v>
      </c>
      <c r="L248" s="721">
        <v>2573379</v>
      </c>
      <c r="M248" s="721">
        <v>883361</v>
      </c>
      <c r="N248" s="711"/>
      <c r="O248" s="711">
        <v>70</v>
      </c>
      <c r="P248" s="618"/>
      <c r="Q248" s="618"/>
    </row>
    <row r="249" spans="1:17" ht="38.25">
      <c r="A249" s="618" t="s">
        <v>527</v>
      </c>
      <c r="B249" s="618" t="s">
        <v>313</v>
      </c>
      <c r="C249" s="618" t="s">
        <v>319</v>
      </c>
      <c r="D249" s="618" t="s">
        <v>2705</v>
      </c>
      <c r="E249" s="618" t="s">
        <v>593</v>
      </c>
      <c r="F249" s="618" t="s">
        <v>594</v>
      </c>
      <c r="G249" s="618"/>
      <c r="H249" s="618" t="s">
        <v>596</v>
      </c>
      <c r="I249" s="786"/>
      <c r="J249" s="721">
        <v>1130000</v>
      </c>
      <c r="K249" s="721">
        <v>1130000</v>
      </c>
      <c r="L249" s="721">
        <v>221270</v>
      </c>
      <c r="M249" s="721">
        <v>221270</v>
      </c>
      <c r="N249" s="711"/>
      <c r="O249" s="711">
        <v>0</v>
      </c>
      <c r="P249" s="618"/>
      <c r="Q249" s="618" t="s">
        <v>597</v>
      </c>
    </row>
    <row r="250" spans="1:17" ht="38.25">
      <c r="A250" s="618" t="s">
        <v>527</v>
      </c>
      <c r="B250" s="618" t="s">
        <v>313</v>
      </c>
      <c r="C250" s="618" t="s">
        <v>319</v>
      </c>
      <c r="D250" s="618" t="s">
        <v>2711</v>
      </c>
      <c r="E250" s="618" t="s">
        <v>599</v>
      </c>
      <c r="F250" s="618" t="s">
        <v>600</v>
      </c>
      <c r="G250" s="618"/>
      <c r="H250" s="618" t="s">
        <v>601</v>
      </c>
      <c r="I250" s="786"/>
      <c r="J250" s="721">
        <v>950000</v>
      </c>
      <c r="K250" s="721">
        <v>1550000</v>
      </c>
      <c r="L250" s="721">
        <v>1248685</v>
      </c>
      <c r="M250" s="721">
        <v>1248685</v>
      </c>
      <c r="N250" s="711"/>
      <c r="O250" s="711">
        <v>30</v>
      </c>
      <c r="P250" s="618"/>
      <c r="Q250" s="618" t="s">
        <v>602</v>
      </c>
    </row>
    <row r="251" spans="1:17" ht="38.25">
      <c r="A251" s="618" t="s">
        <v>527</v>
      </c>
      <c r="B251" s="618" t="s">
        <v>313</v>
      </c>
      <c r="C251" s="618" t="s">
        <v>319</v>
      </c>
      <c r="D251" s="618" t="s">
        <v>2711</v>
      </c>
      <c r="E251" s="618" t="s">
        <v>599</v>
      </c>
      <c r="F251" s="618" t="s">
        <v>600</v>
      </c>
      <c r="G251" s="618"/>
      <c r="H251" s="618" t="s">
        <v>603</v>
      </c>
      <c r="I251" s="786"/>
      <c r="J251" s="721">
        <v>1279583</v>
      </c>
      <c r="K251" s="721">
        <v>1279583</v>
      </c>
      <c r="L251" s="721">
        <v>1226844</v>
      </c>
      <c r="M251" s="721">
        <v>239020</v>
      </c>
      <c r="N251" s="711"/>
      <c r="O251" s="711">
        <v>98</v>
      </c>
      <c r="P251" s="618"/>
      <c r="Q251" s="618" t="s">
        <v>604</v>
      </c>
    </row>
    <row r="252" spans="1:17" ht="38.25">
      <c r="A252" s="618" t="s">
        <v>527</v>
      </c>
      <c r="B252" s="618" t="s">
        <v>297</v>
      </c>
      <c r="C252" s="618" t="s">
        <v>319</v>
      </c>
      <c r="D252" s="652" t="s">
        <v>2691</v>
      </c>
      <c r="E252" s="652" t="s">
        <v>606</v>
      </c>
      <c r="F252" s="652" t="s">
        <v>607</v>
      </c>
      <c r="G252" s="652" t="s">
        <v>608</v>
      </c>
      <c r="H252" s="652" t="s">
        <v>609</v>
      </c>
      <c r="I252" s="834" t="s">
        <v>610</v>
      </c>
      <c r="J252" s="762">
        <v>900000</v>
      </c>
      <c r="K252" s="762">
        <v>2316607</v>
      </c>
      <c r="L252" s="762">
        <v>29895</v>
      </c>
      <c r="M252" s="762">
        <v>28459.572620000003</v>
      </c>
      <c r="N252" s="763"/>
      <c r="O252" s="763">
        <v>0</v>
      </c>
      <c r="P252" s="764"/>
      <c r="Q252" s="653" t="s">
        <v>611</v>
      </c>
    </row>
    <row r="253" spans="1:17" ht="38.25">
      <c r="A253" s="618" t="s">
        <v>527</v>
      </c>
      <c r="B253" s="618" t="s">
        <v>297</v>
      </c>
      <c r="C253" s="618" t="s">
        <v>319</v>
      </c>
      <c r="D253" s="655" t="s">
        <v>2691</v>
      </c>
      <c r="E253" s="655" t="s">
        <v>606</v>
      </c>
      <c r="F253" s="655" t="s">
        <v>607</v>
      </c>
      <c r="G253" s="655" t="s">
        <v>612</v>
      </c>
      <c r="H253" s="655" t="s">
        <v>613</v>
      </c>
      <c r="I253" s="835" t="s">
        <v>614</v>
      </c>
      <c r="J253" s="765">
        <v>500000</v>
      </c>
      <c r="K253" s="765">
        <v>1800000</v>
      </c>
      <c r="L253" s="765">
        <v>16640</v>
      </c>
      <c r="M253" s="765">
        <v>16310.22517</v>
      </c>
      <c r="N253" s="766"/>
      <c r="O253" s="766">
        <v>0</v>
      </c>
      <c r="P253" s="658"/>
      <c r="Q253" s="658" t="s">
        <v>611</v>
      </c>
    </row>
    <row r="254" spans="1:17" ht="51">
      <c r="A254" s="618" t="s">
        <v>527</v>
      </c>
      <c r="B254" s="618" t="s">
        <v>297</v>
      </c>
      <c r="C254" s="618" t="s">
        <v>319</v>
      </c>
      <c r="D254" s="655" t="s">
        <v>2696</v>
      </c>
      <c r="E254" s="655" t="s">
        <v>616</v>
      </c>
      <c r="F254" s="655" t="s">
        <v>617</v>
      </c>
      <c r="G254" s="655" t="s">
        <v>618</v>
      </c>
      <c r="H254" s="655" t="s">
        <v>619</v>
      </c>
      <c r="I254" s="836">
        <v>2010</v>
      </c>
      <c r="J254" s="762">
        <v>1044000</v>
      </c>
      <c r="K254" s="762">
        <v>1527000</v>
      </c>
      <c r="L254" s="762">
        <v>1490013</v>
      </c>
      <c r="M254" s="762">
        <v>1478610.8300900001</v>
      </c>
      <c r="N254" s="763"/>
      <c r="O254" s="763">
        <v>1</v>
      </c>
      <c r="P254" s="767"/>
      <c r="Q254" s="653" t="s">
        <v>13</v>
      </c>
    </row>
    <row r="255" spans="1:17" ht="51">
      <c r="A255" s="618" t="s">
        <v>527</v>
      </c>
      <c r="B255" s="618" t="s">
        <v>297</v>
      </c>
      <c r="C255" s="618" t="s">
        <v>319</v>
      </c>
      <c r="D255" s="655" t="s">
        <v>2697</v>
      </c>
      <c r="E255" s="655" t="s">
        <v>621</v>
      </c>
      <c r="F255" s="655" t="s">
        <v>622</v>
      </c>
      <c r="G255" s="655" t="s">
        <v>623</v>
      </c>
      <c r="H255" s="655" t="s">
        <v>624</v>
      </c>
      <c r="I255" s="837">
        <v>2011</v>
      </c>
      <c r="J255" s="762">
        <v>2310000</v>
      </c>
      <c r="K255" s="762">
        <v>3104000</v>
      </c>
      <c r="L255" s="762">
        <v>3065910</v>
      </c>
      <c r="M255" s="762">
        <v>3057058.8769800002</v>
      </c>
      <c r="N255" s="763"/>
      <c r="O255" s="763">
        <v>1</v>
      </c>
      <c r="P255" s="652"/>
      <c r="Q255" s="653" t="s">
        <v>13</v>
      </c>
    </row>
    <row r="256" spans="1:17" ht="38.25">
      <c r="A256" s="618" t="s">
        <v>527</v>
      </c>
      <c r="B256" s="618" t="s">
        <v>297</v>
      </c>
      <c r="C256" s="618" t="s">
        <v>319</v>
      </c>
      <c r="D256" s="655" t="s">
        <v>2703</v>
      </c>
      <c r="E256" s="655" t="s">
        <v>626</v>
      </c>
      <c r="F256" s="655" t="s">
        <v>627</v>
      </c>
      <c r="G256" s="655" t="s">
        <v>628</v>
      </c>
      <c r="H256" s="655" t="s">
        <v>629</v>
      </c>
      <c r="I256" s="837">
        <v>2018</v>
      </c>
      <c r="J256" s="762">
        <v>2000000</v>
      </c>
      <c r="K256" s="762">
        <v>2000000</v>
      </c>
      <c r="L256" s="762">
        <v>1691351</v>
      </c>
      <c r="M256" s="762">
        <v>957852.66949999996</v>
      </c>
      <c r="N256" s="763"/>
      <c r="O256" s="763">
        <v>0.6</v>
      </c>
      <c r="P256" s="652"/>
      <c r="Q256" s="653" t="s">
        <v>630</v>
      </c>
    </row>
    <row r="257" spans="1:17" ht="38.25">
      <c r="A257" s="618" t="s">
        <v>527</v>
      </c>
      <c r="B257" s="618" t="s">
        <v>297</v>
      </c>
      <c r="C257" s="618" t="s">
        <v>319</v>
      </c>
      <c r="D257" s="652" t="s">
        <v>2705</v>
      </c>
      <c r="E257" s="652" t="s">
        <v>632</v>
      </c>
      <c r="F257" s="652" t="s">
        <v>633</v>
      </c>
      <c r="G257" s="652" t="s">
        <v>634</v>
      </c>
      <c r="H257" s="652" t="s">
        <v>635</v>
      </c>
      <c r="I257" s="834">
        <v>2014</v>
      </c>
      <c r="J257" s="762">
        <v>2800000</v>
      </c>
      <c r="K257" s="762">
        <v>2856358</v>
      </c>
      <c r="L257" s="762">
        <v>2854809</v>
      </c>
      <c r="M257" s="762">
        <v>2714835.5651700003</v>
      </c>
      <c r="N257" s="763"/>
      <c r="O257" s="763">
        <v>1</v>
      </c>
      <c r="P257" s="764"/>
      <c r="Q257" s="653" t="s">
        <v>13</v>
      </c>
    </row>
    <row r="258" spans="1:17" ht="63.75">
      <c r="A258" s="618" t="s">
        <v>527</v>
      </c>
      <c r="B258" s="618" t="s">
        <v>297</v>
      </c>
      <c r="C258" s="618" t="s">
        <v>319</v>
      </c>
      <c r="D258" s="655" t="s">
        <v>2705</v>
      </c>
      <c r="E258" s="655" t="s">
        <v>636</v>
      </c>
      <c r="F258" s="655" t="s">
        <v>637</v>
      </c>
      <c r="G258" s="655" t="s">
        <v>638</v>
      </c>
      <c r="H258" s="655" t="s">
        <v>639</v>
      </c>
      <c r="I258" s="836">
        <v>2022</v>
      </c>
      <c r="J258" s="762">
        <v>1350000</v>
      </c>
      <c r="K258" s="762">
        <v>1350000</v>
      </c>
      <c r="L258" s="762">
        <v>434473</v>
      </c>
      <c r="M258" s="762">
        <v>102459.8625</v>
      </c>
      <c r="N258" s="763"/>
      <c r="O258" s="763">
        <v>0.25</v>
      </c>
      <c r="P258" s="767"/>
      <c r="Q258" s="653" t="s">
        <v>20</v>
      </c>
    </row>
    <row r="259" spans="1:17" ht="38.25">
      <c r="A259" s="618" t="s">
        <v>527</v>
      </c>
      <c r="B259" s="618" t="s">
        <v>297</v>
      </c>
      <c r="C259" s="618" t="s">
        <v>319</v>
      </c>
      <c r="D259" s="655" t="s">
        <v>2705</v>
      </c>
      <c r="E259" s="655" t="s">
        <v>636</v>
      </c>
      <c r="F259" s="655" t="s">
        <v>637</v>
      </c>
      <c r="G259" s="655" t="s">
        <v>640</v>
      </c>
      <c r="H259" s="655" t="s">
        <v>641</v>
      </c>
      <c r="I259" s="836">
        <v>2018</v>
      </c>
      <c r="J259" s="762">
        <v>2300000</v>
      </c>
      <c r="K259" s="762">
        <v>2300000</v>
      </c>
      <c r="L259" s="762">
        <v>2244858</v>
      </c>
      <c r="M259" s="762">
        <v>1925463.4642</v>
      </c>
      <c r="N259" s="763"/>
      <c r="O259" s="763">
        <v>0.8</v>
      </c>
      <c r="P259" s="767"/>
      <c r="Q259" s="653" t="s">
        <v>630</v>
      </c>
    </row>
    <row r="260" spans="1:17" ht="38.25">
      <c r="A260" s="618" t="s">
        <v>527</v>
      </c>
      <c r="B260" s="618" t="s">
        <v>297</v>
      </c>
      <c r="C260" s="618" t="s">
        <v>319</v>
      </c>
      <c r="D260" s="653" t="s">
        <v>2705</v>
      </c>
      <c r="E260" s="653" t="s">
        <v>636</v>
      </c>
      <c r="F260" s="653" t="s">
        <v>637</v>
      </c>
      <c r="G260" s="653" t="s">
        <v>642</v>
      </c>
      <c r="H260" s="653" t="s">
        <v>643</v>
      </c>
      <c r="I260" s="836">
        <v>2018</v>
      </c>
      <c r="J260" s="762">
        <v>1000000</v>
      </c>
      <c r="K260" s="762">
        <v>1000000</v>
      </c>
      <c r="L260" s="762">
        <v>727956</v>
      </c>
      <c r="M260" s="762">
        <v>618847.92944999994</v>
      </c>
      <c r="N260" s="763"/>
      <c r="O260" s="763">
        <v>0.56000000000000005</v>
      </c>
      <c r="P260" s="652"/>
      <c r="Q260" s="652" t="s">
        <v>630</v>
      </c>
    </row>
    <row r="261" spans="1:17" ht="38.25">
      <c r="A261" s="618" t="s">
        <v>527</v>
      </c>
      <c r="B261" s="618" t="s">
        <v>297</v>
      </c>
      <c r="C261" s="618" t="s">
        <v>319</v>
      </c>
      <c r="D261" s="652" t="s">
        <v>2705</v>
      </c>
      <c r="E261" s="652" t="s">
        <v>636</v>
      </c>
      <c r="F261" s="652" t="s">
        <v>637</v>
      </c>
      <c r="G261" s="652" t="s">
        <v>644</v>
      </c>
      <c r="H261" s="652" t="s">
        <v>645</v>
      </c>
      <c r="I261" s="834">
        <v>2020</v>
      </c>
      <c r="J261" s="762">
        <v>4000000</v>
      </c>
      <c r="K261" s="762">
        <v>4000000</v>
      </c>
      <c r="L261" s="762">
        <v>3880909</v>
      </c>
      <c r="M261" s="762">
        <v>2755539.2608399997</v>
      </c>
      <c r="N261" s="763"/>
      <c r="O261" s="763">
        <v>0.65</v>
      </c>
      <c r="P261" s="764"/>
      <c r="Q261" s="653" t="s">
        <v>114</v>
      </c>
    </row>
    <row r="262" spans="1:17" ht="51">
      <c r="A262" s="618" t="s">
        <v>527</v>
      </c>
      <c r="B262" s="618" t="s">
        <v>297</v>
      </c>
      <c r="C262" s="618" t="s">
        <v>319</v>
      </c>
      <c r="D262" s="655" t="s">
        <v>2708</v>
      </c>
      <c r="E262" s="655" t="s">
        <v>647</v>
      </c>
      <c r="F262" s="655" t="s">
        <v>648</v>
      </c>
      <c r="G262" s="655" t="s">
        <v>649</v>
      </c>
      <c r="H262" s="655" t="s">
        <v>650</v>
      </c>
      <c r="I262" s="836">
        <v>2017</v>
      </c>
      <c r="J262" s="762">
        <v>2500000</v>
      </c>
      <c r="K262" s="762">
        <v>4043000</v>
      </c>
      <c r="L262" s="762">
        <v>3914424</v>
      </c>
      <c r="M262" s="762">
        <v>3897680.6171900001</v>
      </c>
      <c r="N262" s="763"/>
      <c r="O262" s="763">
        <v>0.95</v>
      </c>
      <c r="P262" s="767"/>
      <c r="Q262" s="653" t="s">
        <v>630</v>
      </c>
    </row>
    <row r="263" spans="1:17" ht="25.5">
      <c r="A263" s="618" t="s">
        <v>527</v>
      </c>
      <c r="B263" s="618" t="s">
        <v>297</v>
      </c>
      <c r="C263" s="618" t="s">
        <v>319</v>
      </c>
      <c r="D263" s="655" t="s">
        <v>2711</v>
      </c>
      <c r="E263" s="655" t="s">
        <v>652</v>
      </c>
      <c r="F263" s="655" t="s">
        <v>653</v>
      </c>
      <c r="G263" s="655" t="s">
        <v>654</v>
      </c>
      <c r="H263" s="655" t="s">
        <v>655</v>
      </c>
      <c r="I263" s="836" t="s">
        <v>610</v>
      </c>
      <c r="J263" s="762">
        <v>1000000</v>
      </c>
      <c r="K263" s="762">
        <v>1000000</v>
      </c>
      <c r="L263" s="762">
        <v>165893</v>
      </c>
      <c r="M263" s="762">
        <v>62104.633000000002</v>
      </c>
      <c r="N263" s="763"/>
      <c r="O263" s="763">
        <v>0.05</v>
      </c>
      <c r="P263" s="767"/>
      <c r="Q263" s="653" t="s">
        <v>114</v>
      </c>
    </row>
    <row r="264" spans="1:17" ht="25.5">
      <c r="A264" s="618" t="s">
        <v>527</v>
      </c>
      <c r="B264" s="618" t="s">
        <v>297</v>
      </c>
      <c r="C264" s="618" t="s">
        <v>319</v>
      </c>
      <c r="D264" s="653" t="s">
        <v>2711</v>
      </c>
      <c r="E264" s="653" t="s">
        <v>652</v>
      </c>
      <c r="F264" s="653" t="s">
        <v>653</v>
      </c>
      <c r="G264" s="653" t="s">
        <v>656</v>
      </c>
      <c r="H264" s="653" t="s">
        <v>657</v>
      </c>
      <c r="I264" s="836" t="s">
        <v>658</v>
      </c>
      <c r="J264" s="762">
        <v>600000</v>
      </c>
      <c r="K264" s="762">
        <v>1410000</v>
      </c>
      <c r="L264" s="762">
        <v>1115018</v>
      </c>
      <c r="M264" s="762">
        <v>935632.54171999998</v>
      </c>
      <c r="N264" s="763"/>
      <c r="O264" s="763">
        <v>0.9</v>
      </c>
      <c r="P264" s="652"/>
      <c r="Q264" s="612" t="s">
        <v>630</v>
      </c>
    </row>
    <row r="265" spans="1:17" ht="25.5">
      <c r="A265" s="618" t="s">
        <v>527</v>
      </c>
      <c r="B265" s="618" t="s">
        <v>297</v>
      </c>
      <c r="C265" s="618" t="s">
        <v>319</v>
      </c>
      <c r="D265" s="652" t="s">
        <v>2711</v>
      </c>
      <c r="E265" s="652" t="s">
        <v>652</v>
      </c>
      <c r="F265" s="652" t="s">
        <v>653</v>
      </c>
      <c r="G265" s="652" t="s">
        <v>659</v>
      </c>
      <c r="H265" s="652" t="s">
        <v>660</v>
      </c>
      <c r="I265" s="834" t="s">
        <v>661</v>
      </c>
      <c r="J265" s="762">
        <v>2800000</v>
      </c>
      <c r="K265" s="762">
        <v>4975000</v>
      </c>
      <c r="L265" s="762">
        <v>4573964</v>
      </c>
      <c r="M265" s="762">
        <v>3481534.4893899993</v>
      </c>
      <c r="N265" s="763"/>
      <c r="O265" s="763">
        <v>1</v>
      </c>
      <c r="P265" s="764"/>
      <c r="Q265" s="653" t="s">
        <v>13</v>
      </c>
    </row>
    <row r="266" spans="1:17" ht="38.25">
      <c r="A266" s="618" t="s">
        <v>527</v>
      </c>
      <c r="B266" s="618" t="s">
        <v>315</v>
      </c>
      <c r="C266" s="618" t="s">
        <v>319</v>
      </c>
      <c r="D266" s="618" t="s">
        <v>2691</v>
      </c>
      <c r="E266" s="618" t="s">
        <v>663</v>
      </c>
      <c r="F266" s="618" t="s">
        <v>664</v>
      </c>
      <c r="G266" s="652" t="s">
        <v>665</v>
      </c>
      <c r="H266" s="652" t="s">
        <v>665</v>
      </c>
      <c r="I266" s="834">
        <v>2022</v>
      </c>
      <c r="J266" s="762">
        <v>1391251</v>
      </c>
      <c r="K266" s="762">
        <v>1391251</v>
      </c>
      <c r="L266" s="762">
        <v>863681</v>
      </c>
      <c r="M266" s="762">
        <v>13744</v>
      </c>
      <c r="N266" s="763"/>
      <c r="O266" s="763">
        <v>0.55000000000000004</v>
      </c>
      <c r="P266" s="764"/>
      <c r="Q266" s="653" t="s">
        <v>114</v>
      </c>
    </row>
    <row r="267" spans="1:17" ht="38.25">
      <c r="A267" s="618" t="s">
        <v>527</v>
      </c>
      <c r="B267" s="618" t="s">
        <v>315</v>
      </c>
      <c r="C267" s="618" t="s">
        <v>319</v>
      </c>
      <c r="D267" s="618" t="s">
        <v>2691</v>
      </c>
      <c r="E267" s="618" t="s">
        <v>663</v>
      </c>
      <c r="F267" s="618" t="s">
        <v>664</v>
      </c>
      <c r="G267" s="652" t="s">
        <v>666</v>
      </c>
      <c r="H267" s="652" t="s">
        <v>666</v>
      </c>
      <c r="I267" s="834">
        <v>2022</v>
      </c>
      <c r="J267" s="762">
        <v>1796366</v>
      </c>
      <c r="K267" s="762">
        <v>1796366</v>
      </c>
      <c r="L267" s="762">
        <v>122598</v>
      </c>
      <c r="M267" s="762">
        <v>245</v>
      </c>
      <c r="N267" s="763"/>
      <c r="O267" s="763">
        <v>0</v>
      </c>
      <c r="P267" s="764"/>
      <c r="Q267" s="653" t="s">
        <v>114</v>
      </c>
    </row>
    <row r="268" spans="1:17" ht="63.75">
      <c r="A268" s="618" t="s">
        <v>527</v>
      </c>
      <c r="B268" s="618" t="s">
        <v>315</v>
      </c>
      <c r="C268" s="618" t="s">
        <v>319</v>
      </c>
      <c r="D268" s="618" t="s">
        <v>2708</v>
      </c>
      <c r="E268" s="618" t="s">
        <v>668</v>
      </c>
      <c r="F268" s="618" t="s">
        <v>669</v>
      </c>
      <c r="G268" s="652" t="s">
        <v>670</v>
      </c>
      <c r="H268" s="652" t="s">
        <v>670</v>
      </c>
      <c r="I268" s="834">
        <v>2022</v>
      </c>
      <c r="J268" s="762">
        <v>1292512</v>
      </c>
      <c r="K268" s="762">
        <v>1402868</v>
      </c>
      <c r="L268" s="762">
        <v>1371741</v>
      </c>
      <c r="M268" s="762">
        <v>1233334</v>
      </c>
      <c r="N268" s="763"/>
      <c r="O268" s="763">
        <v>0.95</v>
      </c>
      <c r="P268" s="764"/>
      <c r="Q268" s="653" t="s">
        <v>114</v>
      </c>
    </row>
    <row r="269" spans="1:17" ht="38.25">
      <c r="A269" s="618" t="s">
        <v>527</v>
      </c>
      <c r="B269" s="618" t="s">
        <v>315</v>
      </c>
      <c r="C269" s="618" t="s">
        <v>319</v>
      </c>
      <c r="D269" s="618" t="s">
        <v>2711</v>
      </c>
      <c r="E269" s="618" t="s">
        <v>672</v>
      </c>
      <c r="F269" s="618" t="s">
        <v>673</v>
      </c>
      <c r="G269" s="652" t="s">
        <v>674</v>
      </c>
      <c r="H269" s="652" t="s">
        <v>674</v>
      </c>
      <c r="I269" s="834">
        <v>2022</v>
      </c>
      <c r="J269" s="762">
        <v>1749275</v>
      </c>
      <c r="K269" s="762">
        <v>2749275</v>
      </c>
      <c r="L269" s="762">
        <v>1661774</v>
      </c>
      <c r="M269" s="762">
        <v>631367</v>
      </c>
      <c r="N269" s="763"/>
      <c r="O269" s="763">
        <v>0.9</v>
      </c>
      <c r="P269" s="764"/>
      <c r="Q269" s="653" t="s">
        <v>114</v>
      </c>
    </row>
    <row r="270" spans="1:17" ht="38.25">
      <c r="A270" s="618" t="s">
        <v>527</v>
      </c>
      <c r="B270" s="618" t="s">
        <v>271</v>
      </c>
      <c r="C270" s="618" t="s">
        <v>319</v>
      </c>
      <c r="D270" s="618" t="s">
        <v>2691</v>
      </c>
      <c r="E270" s="618" t="s">
        <v>676</v>
      </c>
      <c r="F270" s="618" t="s">
        <v>677</v>
      </c>
      <c r="G270" s="618"/>
      <c r="H270" s="618" t="s">
        <v>678</v>
      </c>
      <c r="I270" s="786">
        <v>2004</v>
      </c>
      <c r="J270" s="721">
        <v>200000</v>
      </c>
      <c r="K270" s="721">
        <v>1135000</v>
      </c>
      <c r="L270" s="721">
        <v>1083832</v>
      </c>
      <c r="M270" s="721">
        <v>1012970</v>
      </c>
      <c r="N270" s="711"/>
      <c r="O270" s="711">
        <v>98</v>
      </c>
      <c r="P270" s="618"/>
      <c r="Q270" s="618"/>
    </row>
    <row r="271" spans="1:17" ht="51">
      <c r="A271" s="618" t="s">
        <v>527</v>
      </c>
      <c r="B271" s="618" t="s">
        <v>271</v>
      </c>
      <c r="C271" s="618" t="s">
        <v>319</v>
      </c>
      <c r="D271" s="618" t="s">
        <v>2691</v>
      </c>
      <c r="E271" s="626" t="s">
        <v>676</v>
      </c>
      <c r="F271" s="618" t="s">
        <v>677</v>
      </c>
      <c r="G271" s="618"/>
      <c r="H271" s="618" t="s">
        <v>679</v>
      </c>
      <c r="I271" s="786">
        <v>2007</v>
      </c>
      <c r="J271" s="721">
        <v>500000</v>
      </c>
      <c r="K271" s="721">
        <v>5129400</v>
      </c>
      <c r="L271" s="721">
        <v>89285</v>
      </c>
      <c r="M271" s="721">
        <v>64133</v>
      </c>
      <c r="N271" s="711"/>
      <c r="O271" s="711">
        <v>0</v>
      </c>
      <c r="P271" s="618"/>
      <c r="Q271" s="618" t="s">
        <v>107</v>
      </c>
    </row>
    <row r="272" spans="1:17" ht="51">
      <c r="A272" s="618" t="s">
        <v>527</v>
      </c>
      <c r="B272" s="618" t="s">
        <v>271</v>
      </c>
      <c r="C272" s="618" t="s">
        <v>319</v>
      </c>
      <c r="D272" s="618" t="s">
        <v>2697</v>
      </c>
      <c r="E272" s="618" t="s">
        <v>681</v>
      </c>
      <c r="F272" s="618" t="s">
        <v>682</v>
      </c>
      <c r="G272" s="618"/>
      <c r="H272" s="618" t="s">
        <v>683</v>
      </c>
      <c r="I272" s="786">
        <v>2011</v>
      </c>
      <c r="J272" s="721">
        <v>2310000</v>
      </c>
      <c r="K272" s="721">
        <v>3220800</v>
      </c>
      <c r="L272" s="721">
        <v>2573730</v>
      </c>
      <c r="M272" s="721">
        <v>2290066</v>
      </c>
      <c r="N272" s="711"/>
      <c r="O272" s="711">
        <v>98</v>
      </c>
      <c r="P272" s="618"/>
      <c r="Q272" s="618" t="s">
        <v>684</v>
      </c>
    </row>
    <row r="273" spans="1:17" ht="38.25">
      <c r="A273" s="618" t="s">
        <v>527</v>
      </c>
      <c r="B273" s="618" t="s">
        <v>271</v>
      </c>
      <c r="C273" s="618" t="s">
        <v>319</v>
      </c>
      <c r="D273" s="618" t="s">
        <v>2697</v>
      </c>
      <c r="E273" s="618" t="s">
        <v>685</v>
      </c>
      <c r="F273" s="618" t="s">
        <v>686</v>
      </c>
      <c r="G273" s="618"/>
      <c r="H273" s="618" t="s">
        <v>687</v>
      </c>
      <c r="I273" s="786">
        <v>2011</v>
      </c>
      <c r="J273" s="721">
        <v>1422000</v>
      </c>
      <c r="K273" s="721">
        <v>1568740</v>
      </c>
      <c r="L273" s="721">
        <v>1514318</v>
      </c>
      <c r="M273" s="721">
        <v>1505560</v>
      </c>
      <c r="N273" s="711"/>
      <c r="O273" s="711">
        <v>100</v>
      </c>
      <c r="P273" s="618"/>
      <c r="Q273" s="618" t="s">
        <v>688</v>
      </c>
    </row>
    <row r="274" spans="1:17" ht="76.5">
      <c r="A274" s="618" t="s">
        <v>527</v>
      </c>
      <c r="B274" s="618" t="s">
        <v>271</v>
      </c>
      <c r="C274" s="618" t="s">
        <v>319</v>
      </c>
      <c r="D274" s="618" t="s">
        <v>2699</v>
      </c>
      <c r="E274" s="618" t="s">
        <v>690</v>
      </c>
      <c r="F274" s="618" t="s">
        <v>691</v>
      </c>
      <c r="G274" s="618"/>
      <c r="H274" s="618" t="s">
        <v>692</v>
      </c>
      <c r="I274" s="786">
        <v>2014</v>
      </c>
      <c r="J274" s="721">
        <v>1600000</v>
      </c>
      <c r="K274" s="721">
        <v>1600000</v>
      </c>
      <c r="L274" s="721">
        <v>0</v>
      </c>
      <c r="M274" s="721">
        <v>0</v>
      </c>
      <c r="N274" s="711"/>
      <c r="O274" s="711">
        <v>0</v>
      </c>
      <c r="P274" s="618"/>
      <c r="Q274" s="618" t="s">
        <v>693</v>
      </c>
    </row>
    <row r="275" spans="1:17" ht="51">
      <c r="A275" s="618" t="s">
        <v>527</v>
      </c>
      <c r="B275" s="618" t="s">
        <v>271</v>
      </c>
      <c r="C275" s="618" t="s">
        <v>319</v>
      </c>
      <c r="D275" s="618" t="s">
        <v>2700</v>
      </c>
      <c r="E275" s="618" t="s">
        <v>695</v>
      </c>
      <c r="F275" s="618" t="s">
        <v>696</v>
      </c>
      <c r="G275" s="618"/>
      <c r="H275" s="618" t="s">
        <v>697</v>
      </c>
      <c r="I275" s="786">
        <v>2006</v>
      </c>
      <c r="J275" s="721">
        <v>400000</v>
      </c>
      <c r="K275" s="721">
        <v>1326178</v>
      </c>
      <c r="L275" s="721">
        <v>1317631</v>
      </c>
      <c r="M275" s="721">
        <v>1309697</v>
      </c>
      <c r="N275" s="711"/>
      <c r="O275" s="711">
        <v>100</v>
      </c>
      <c r="P275" s="618"/>
      <c r="Q275" s="618" t="s">
        <v>688</v>
      </c>
    </row>
    <row r="276" spans="1:17" ht="51">
      <c r="A276" s="618" t="s">
        <v>527</v>
      </c>
      <c r="B276" s="618" t="s">
        <v>271</v>
      </c>
      <c r="C276" s="618" t="s">
        <v>319</v>
      </c>
      <c r="D276" s="618" t="s">
        <v>2703</v>
      </c>
      <c r="E276" s="618" t="s">
        <v>699</v>
      </c>
      <c r="F276" s="618" t="s">
        <v>700</v>
      </c>
      <c r="G276" s="618"/>
      <c r="H276" s="618" t="s">
        <v>702</v>
      </c>
      <c r="I276" s="786">
        <v>2018</v>
      </c>
      <c r="J276" s="721">
        <v>1200000</v>
      </c>
      <c r="K276" s="721">
        <v>1200000</v>
      </c>
      <c r="L276" s="721">
        <v>717230</v>
      </c>
      <c r="M276" s="721">
        <v>182169</v>
      </c>
      <c r="N276" s="711"/>
      <c r="O276" s="711">
        <v>35</v>
      </c>
      <c r="P276" s="618"/>
      <c r="Q276" s="618"/>
    </row>
    <row r="277" spans="1:17" ht="51">
      <c r="A277" s="618" t="s">
        <v>527</v>
      </c>
      <c r="B277" s="618" t="s">
        <v>271</v>
      </c>
      <c r="C277" s="618" t="s">
        <v>319</v>
      </c>
      <c r="D277" s="618" t="s">
        <v>2703</v>
      </c>
      <c r="E277" s="618" t="s">
        <v>699</v>
      </c>
      <c r="F277" s="618" t="s">
        <v>700</v>
      </c>
      <c r="G277" s="618"/>
      <c r="H277" s="618" t="s">
        <v>703</v>
      </c>
      <c r="I277" s="786">
        <v>2014</v>
      </c>
      <c r="J277" s="721">
        <v>1000000</v>
      </c>
      <c r="K277" s="721">
        <v>1000000</v>
      </c>
      <c r="L277" s="721">
        <v>11762</v>
      </c>
      <c r="M277" s="721">
        <v>2999</v>
      </c>
      <c r="N277" s="711"/>
      <c r="O277" s="711">
        <v>0</v>
      </c>
      <c r="P277" s="618"/>
      <c r="Q277" s="618" t="s">
        <v>704</v>
      </c>
    </row>
    <row r="278" spans="1:17" ht="51">
      <c r="A278" s="618" t="s">
        <v>527</v>
      </c>
      <c r="B278" s="618" t="s">
        <v>271</v>
      </c>
      <c r="C278" s="618" t="s">
        <v>319</v>
      </c>
      <c r="D278" s="618" t="s">
        <v>2708</v>
      </c>
      <c r="E278" s="618" t="s">
        <v>706</v>
      </c>
      <c r="F278" s="618" t="s">
        <v>707</v>
      </c>
      <c r="G278" s="618"/>
      <c r="H278" s="618" t="s">
        <v>708</v>
      </c>
      <c r="I278" s="786">
        <v>2021</v>
      </c>
      <c r="J278" s="721">
        <v>1000000</v>
      </c>
      <c r="K278" s="721">
        <v>1000000</v>
      </c>
      <c r="L278" s="721">
        <v>975633</v>
      </c>
      <c r="M278" s="721">
        <v>952835</v>
      </c>
      <c r="N278" s="711"/>
      <c r="O278" s="711">
        <v>100</v>
      </c>
      <c r="P278" s="618"/>
      <c r="Q278" s="618" t="s">
        <v>709</v>
      </c>
    </row>
    <row r="279" spans="1:17" ht="38.25">
      <c r="A279" s="618" t="s">
        <v>527</v>
      </c>
      <c r="B279" s="618" t="s">
        <v>271</v>
      </c>
      <c r="C279" s="618" t="s">
        <v>319</v>
      </c>
      <c r="D279" s="618" t="s">
        <v>2711</v>
      </c>
      <c r="E279" s="618" t="s">
        <v>711</v>
      </c>
      <c r="F279" s="618" t="s">
        <v>712</v>
      </c>
      <c r="G279" s="618"/>
      <c r="H279" s="618" t="s">
        <v>713</v>
      </c>
      <c r="I279" s="786">
        <v>2006</v>
      </c>
      <c r="J279" s="721">
        <v>345000</v>
      </c>
      <c r="K279" s="721">
        <v>1195000</v>
      </c>
      <c r="L279" s="721">
        <v>1187723</v>
      </c>
      <c r="M279" s="721">
        <v>1125550</v>
      </c>
      <c r="N279" s="711"/>
      <c r="O279" s="711">
        <v>95</v>
      </c>
      <c r="P279" s="618"/>
      <c r="Q279" s="618" t="s">
        <v>714</v>
      </c>
    </row>
    <row r="280" spans="1:17" ht="38.25">
      <c r="A280" s="618" t="s">
        <v>527</v>
      </c>
      <c r="B280" s="618" t="s">
        <v>271</v>
      </c>
      <c r="C280" s="618" t="s">
        <v>319</v>
      </c>
      <c r="D280" s="618" t="s">
        <v>2711</v>
      </c>
      <c r="E280" s="618" t="s">
        <v>711</v>
      </c>
      <c r="F280" s="618" t="s">
        <v>712</v>
      </c>
      <c r="G280" s="618"/>
      <c r="H280" s="618" t="s">
        <v>717</v>
      </c>
      <c r="I280" s="786">
        <v>2008</v>
      </c>
      <c r="J280" s="721">
        <v>600000</v>
      </c>
      <c r="K280" s="721">
        <v>1828983</v>
      </c>
      <c r="L280" s="721">
        <v>1605246</v>
      </c>
      <c r="M280" s="721">
        <v>1178978</v>
      </c>
      <c r="N280" s="711"/>
      <c r="O280" s="711">
        <v>50</v>
      </c>
      <c r="P280" s="618"/>
      <c r="Q280" s="618" t="s">
        <v>718</v>
      </c>
    </row>
    <row r="281" spans="1:17" ht="51">
      <c r="A281" s="618" t="s">
        <v>527</v>
      </c>
      <c r="B281" s="618" t="s">
        <v>271</v>
      </c>
      <c r="C281" s="618" t="s">
        <v>319</v>
      </c>
      <c r="D281" s="618" t="s">
        <v>2711</v>
      </c>
      <c r="E281" s="618" t="s">
        <v>711</v>
      </c>
      <c r="F281" s="618" t="s">
        <v>712</v>
      </c>
      <c r="G281" s="618"/>
      <c r="H281" s="618" t="s">
        <v>724</v>
      </c>
      <c r="I281" s="786">
        <v>2014</v>
      </c>
      <c r="J281" s="721">
        <v>600000</v>
      </c>
      <c r="K281" s="721">
        <v>2258000</v>
      </c>
      <c r="L281" s="721">
        <v>207</v>
      </c>
      <c r="M281" s="721">
        <v>0</v>
      </c>
      <c r="N281" s="711"/>
      <c r="O281" s="711">
        <v>0</v>
      </c>
      <c r="P281" s="618"/>
      <c r="Q281" s="618" t="s">
        <v>725</v>
      </c>
    </row>
    <row r="282" spans="1:17" ht="63.75">
      <c r="A282" s="618" t="s">
        <v>527</v>
      </c>
      <c r="B282" s="618" t="s">
        <v>271</v>
      </c>
      <c r="C282" s="618" t="s">
        <v>319</v>
      </c>
      <c r="D282" s="618" t="s">
        <v>2711</v>
      </c>
      <c r="E282" s="618" t="s">
        <v>711</v>
      </c>
      <c r="F282" s="618" t="s">
        <v>712</v>
      </c>
      <c r="G282" s="618"/>
      <c r="H282" s="618" t="s">
        <v>726</v>
      </c>
      <c r="I282" s="786">
        <v>2014</v>
      </c>
      <c r="J282" s="721">
        <v>4000000</v>
      </c>
      <c r="K282" s="721">
        <v>8983000</v>
      </c>
      <c r="L282" s="721">
        <v>3690356</v>
      </c>
      <c r="M282" s="721">
        <v>891936</v>
      </c>
      <c r="N282" s="711"/>
      <c r="O282" s="711">
        <v>35</v>
      </c>
      <c r="P282" s="618"/>
      <c r="Q282" s="618" t="s">
        <v>727</v>
      </c>
    </row>
    <row r="283" spans="1:17" ht="51">
      <c r="A283" s="618" t="s">
        <v>527</v>
      </c>
      <c r="B283" s="618" t="s">
        <v>271</v>
      </c>
      <c r="C283" s="618" t="s">
        <v>319</v>
      </c>
      <c r="D283" s="618" t="s">
        <v>2711</v>
      </c>
      <c r="E283" s="618" t="s">
        <v>711</v>
      </c>
      <c r="F283" s="618" t="s">
        <v>712</v>
      </c>
      <c r="G283" s="618"/>
      <c r="H283" s="618" t="s">
        <v>728</v>
      </c>
      <c r="I283" s="786">
        <v>2014</v>
      </c>
      <c r="J283" s="721">
        <v>1200000</v>
      </c>
      <c r="K283" s="721">
        <v>2464000</v>
      </c>
      <c r="L283" s="721">
        <v>123376</v>
      </c>
      <c r="M283" s="721">
        <v>2372</v>
      </c>
      <c r="N283" s="711"/>
      <c r="O283" s="711">
        <v>25</v>
      </c>
      <c r="P283" s="618"/>
      <c r="Q283" s="618" t="s">
        <v>729</v>
      </c>
    </row>
    <row r="284" spans="1:17" ht="76.5">
      <c r="A284" s="618" t="s">
        <v>527</v>
      </c>
      <c r="B284" s="618" t="s">
        <v>271</v>
      </c>
      <c r="C284" s="618" t="s">
        <v>319</v>
      </c>
      <c r="D284" s="618" t="s">
        <v>2711</v>
      </c>
      <c r="E284" s="618" t="s">
        <v>730</v>
      </c>
      <c r="F284" s="618" t="s">
        <v>731</v>
      </c>
      <c r="G284" s="618"/>
      <c r="H284" s="618" t="s">
        <v>732</v>
      </c>
      <c r="I284" s="786">
        <v>2017</v>
      </c>
      <c r="J284" s="721">
        <v>500000</v>
      </c>
      <c r="K284" s="721">
        <v>1000000</v>
      </c>
      <c r="L284" s="721">
        <v>881930</v>
      </c>
      <c r="M284" s="721">
        <v>563865</v>
      </c>
      <c r="N284" s="711"/>
      <c r="O284" s="711">
        <v>90</v>
      </c>
      <c r="P284" s="618"/>
      <c r="Q284" s="618"/>
    </row>
    <row r="285" spans="1:17" ht="63.75">
      <c r="A285" s="618" t="s">
        <v>527</v>
      </c>
      <c r="B285" s="618" t="s">
        <v>271</v>
      </c>
      <c r="C285" s="618" t="s">
        <v>319</v>
      </c>
      <c r="D285" s="618" t="s">
        <v>2716</v>
      </c>
      <c r="E285" s="618" t="s">
        <v>734</v>
      </c>
      <c r="F285" s="618" t="s">
        <v>735</v>
      </c>
      <c r="G285" s="618"/>
      <c r="H285" s="618" t="s">
        <v>736</v>
      </c>
      <c r="I285" s="786">
        <v>2006</v>
      </c>
      <c r="J285" s="721">
        <v>2000000</v>
      </c>
      <c r="K285" s="721">
        <v>4384000</v>
      </c>
      <c r="L285" s="721">
        <v>4040539</v>
      </c>
      <c r="M285" s="721">
        <v>1092885</v>
      </c>
      <c r="N285" s="711"/>
      <c r="O285" s="711">
        <v>48</v>
      </c>
      <c r="P285" s="618"/>
      <c r="Q285" s="618"/>
    </row>
    <row r="286" spans="1:17" ht="63.75">
      <c r="A286" s="618" t="s">
        <v>527</v>
      </c>
      <c r="B286" s="618" t="s">
        <v>271</v>
      </c>
      <c r="C286" s="618" t="s">
        <v>319</v>
      </c>
      <c r="D286" s="618" t="s">
        <v>2716</v>
      </c>
      <c r="E286" s="618" t="s">
        <v>734</v>
      </c>
      <c r="F286" s="618" t="s">
        <v>735</v>
      </c>
      <c r="G286" s="618"/>
      <c r="H286" s="618" t="s">
        <v>737</v>
      </c>
      <c r="I286" s="786">
        <v>2012</v>
      </c>
      <c r="J286" s="721">
        <v>1000000</v>
      </c>
      <c r="K286" s="721">
        <v>1282330</v>
      </c>
      <c r="L286" s="721">
        <v>1276755</v>
      </c>
      <c r="M286" s="721">
        <v>1250468</v>
      </c>
      <c r="N286" s="711"/>
      <c r="O286" s="711">
        <v>100</v>
      </c>
      <c r="P286" s="618"/>
      <c r="Q286" s="618" t="s">
        <v>738</v>
      </c>
    </row>
    <row r="287" spans="1:17" ht="63.75">
      <c r="A287" s="618" t="s">
        <v>527</v>
      </c>
      <c r="B287" s="618" t="s">
        <v>309</v>
      </c>
      <c r="C287" s="618" t="s">
        <v>319</v>
      </c>
      <c r="D287" s="618" t="s">
        <v>2705</v>
      </c>
      <c r="E287" s="618" t="s">
        <v>740</v>
      </c>
      <c r="F287" s="618" t="s">
        <v>741</v>
      </c>
      <c r="G287" s="618"/>
      <c r="H287" s="618" t="s">
        <v>742</v>
      </c>
      <c r="I287" s="786">
        <v>2022</v>
      </c>
      <c r="J287" s="721">
        <v>1630000</v>
      </c>
      <c r="K287" s="721">
        <v>1630000</v>
      </c>
      <c r="L287" s="721">
        <v>1615525.97621</v>
      </c>
      <c r="M287" s="721">
        <v>1041339.69309</v>
      </c>
      <c r="N287" s="711"/>
      <c r="O287" s="711">
        <v>0.8</v>
      </c>
      <c r="P287" s="607"/>
      <c r="Q287" s="607" t="s">
        <v>743</v>
      </c>
    </row>
    <row r="288" spans="1:17" ht="38.25">
      <c r="A288" s="618" t="s">
        <v>527</v>
      </c>
      <c r="B288" s="618" t="s">
        <v>309</v>
      </c>
      <c r="C288" s="618" t="s">
        <v>319</v>
      </c>
      <c r="D288" s="618" t="s">
        <v>2711</v>
      </c>
      <c r="E288" s="618" t="s">
        <v>745</v>
      </c>
      <c r="F288" s="618" t="s">
        <v>746</v>
      </c>
      <c r="G288" s="618"/>
      <c r="H288" s="618" t="s">
        <v>747</v>
      </c>
      <c r="I288" s="786">
        <v>2022</v>
      </c>
      <c r="J288" s="721">
        <v>2400000</v>
      </c>
      <c r="K288" s="721">
        <v>2400000</v>
      </c>
      <c r="L288" s="721">
        <v>152003.33850000001</v>
      </c>
      <c r="M288" s="721">
        <v>0</v>
      </c>
      <c r="N288" s="711"/>
      <c r="O288" s="711" t="s">
        <v>748</v>
      </c>
      <c r="P288" s="607"/>
      <c r="Q288" s="607" t="s">
        <v>749</v>
      </c>
    </row>
    <row r="289" spans="1:17" ht="38.25">
      <c r="A289" s="618" t="s">
        <v>527</v>
      </c>
      <c r="B289" s="618" t="s">
        <v>309</v>
      </c>
      <c r="C289" s="618" t="s">
        <v>319</v>
      </c>
      <c r="D289" s="618" t="s">
        <v>2711</v>
      </c>
      <c r="E289" s="618" t="s">
        <v>745</v>
      </c>
      <c r="F289" s="618" t="s">
        <v>746</v>
      </c>
      <c r="G289" s="618"/>
      <c r="H289" s="618" t="s">
        <v>750</v>
      </c>
      <c r="I289" s="786">
        <v>2022</v>
      </c>
      <c r="J289" s="721">
        <v>3206617</v>
      </c>
      <c r="K289" s="721">
        <v>3206617</v>
      </c>
      <c r="L289" s="721">
        <v>222559.27</v>
      </c>
      <c r="M289" s="721">
        <v>0</v>
      </c>
      <c r="N289" s="711"/>
      <c r="O289" s="711" t="s">
        <v>751</v>
      </c>
      <c r="P289" s="607"/>
      <c r="Q289" s="607" t="s">
        <v>749</v>
      </c>
    </row>
    <row r="290" spans="1:17" ht="63.75">
      <c r="A290" s="618" t="s">
        <v>527</v>
      </c>
      <c r="B290" s="618" t="s">
        <v>309</v>
      </c>
      <c r="C290" s="618" t="s">
        <v>319</v>
      </c>
      <c r="D290" s="618" t="s">
        <v>2716</v>
      </c>
      <c r="E290" s="618" t="s">
        <v>753</v>
      </c>
      <c r="F290" s="618" t="s">
        <v>754</v>
      </c>
      <c r="G290" s="618"/>
      <c r="H290" s="618" t="s">
        <v>755</v>
      </c>
      <c r="I290" s="786">
        <v>2022</v>
      </c>
      <c r="J290" s="721">
        <v>3780000</v>
      </c>
      <c r="K290" s="721">
        <v>3780000</v>
      </c>
      <c r="L290" s="721">
        <v>3410044.4959</v>
      </c>
      <c r="M290" s="721">
        <v>0</v>
      </c>
      <c r="N290" s="711"/>
      <c r="O290" s="711">
        <v>0.05</v>
      </c>
      <c r="P290" s="607"/>
      <c r="Q290" s="607" t="s">
        <v>743</v>
      </c>
    </row>
    <row r="291" spans="1:17" ht="51">
      <c r="A291" s="618" t="s">
        <v>527</v>
      </c>
      <c r="B291" s="618" t="s">
        <v>305</v>
      </c>
      <c r="C291" s="618" t="s">
        <v>319</v>
      </c>
      <c r="D291" s="618" t="s">
        <v>2716</v>
      </c>
      <c r="E291" s="618" t="s">
        <v>757</v>
      </c>
      <c r="F291" s="618" t="s">
        <v>758</v>
      </c>
      <c r="G291" s="618"/>
      <c r="H291" s="618" t="s">
        <v>759</v>
      </c>
      <c r="I291" s="786">
        <v>2022</v>
      </c>
      <c r="J291" s="768">
        <v>1000000</v>
      </c>
      <c r="K291" s="768">
        <v>1000000</v>
      </c>
      <c r="L291" s="721">
        <v>989494.98604999995</v>
      </c>
      <c r="M291" s="721">
        <v>456955.25388999999</v>
      </c>
      <c r="N291" s="711"/>
      <c r="O291" s="711">
        <v>0.6</v>
      </c>
      <c r="P291" s="607"/>
      <c r="Q291" s="618" t="s">
        <v>20</v>
      </c>
    </row>
    <row r="292" spans="1:17" ht="51">
      <c r="A292" s="618" t="s">
        <v>527</v>
      </c>
      <c r="B292" s="618" t="s">
        <v>305</v>
      </c>
      <c r="C292" s="618" t="s">
        <v>319</v>
      </c>
      <c r="D292" s="618" t="s">
        <v>2716</v>
      </c>
      <c r="E292" s="618" t="s">
        <v>757</v>
      </c>
      <c r="F292" s="618" t="s">
        <v>758</v>
      </c>
      <c r="G292" s="618"/>
      <c r="H292" s="618" t="s">
        <v>760</v>
      </c>
      <c r="I292" s="786">
        <v>2022</v>
      </c>
      <c r="J292" s="768">
        <v>1500000</v>
      </c>
      <c r="K292" s="768">
        <v>1500000</v>
      </c>
      <c r="L292" s="721">
        <v>517232.25</v>
      </c>
      <c r="M292" s="721">
        <v>0</v>
      </c>
      <c r="N292" s="711"/>
      <c r="O292" s="711">
        <v>0.05</v>
      </c>
      <c r="P292" s="607"/>
      <c r="Q292" s="618" t="s">
        <v>20</v>
      </c>
    </row>
    <row r="293" spans="1:17" ht="51">
      <c r="A293" s="618" t="s">
        <v>527</v>
      </c>
      <c r="B293" s="618" t="s">
        <v>305</v>
      </c>
      <c r="C293" s="618" t="s">
        <v>319</v>
      </c>
      <c r="D293" s="618" t="s">
        <v>2716</v>
      </c>
      <c r="E293" s="618" t="s">
        <v>757</v>
      </c>
      <c r="F293" s="618" t="s">
        <v>758</v>
      </c>
      <c r="G293" s="618"/>
      <c r="H293" s="618" t="s">
        <v>3229</v>
      </c>
      <c r="I293" s="786" t="s">
        <v>610</v>
      </c>
      <c r="J293" s="768">
        <v>1200000</v>
      </c>
      <c r="K293" s="768">
        <v>3130000</v>
      </c>
      <c r="L293" s="721">
        <v>3087749.5848300001</v>
      </c>
      <c r="M293" s="721">
        <v>3084348.60507</v>
      </c>
      <c r="N293" s="711"/>
      <c r="O293" s="711">
        <v>1</v>
      </c>
      <c r="P293" s="607"/>
      <c r="Q293" s="618" t="s">
        <v>762</v>
      </c>
    </row>
    <row r="294" spans="1:17" ht="51">
      <c r="A294" s="618" t="s">
        <v>527</v>
      </c>
      <c r="B294" s="618" t="s">
        <v>305</v>
      </c>
      <c r="C294" s="618" t="s">
        <v>319</v>
      </c>
      <c r="D294" s="618" t="s">
        <v>2716</v>
      </c>
      <c r="E294" s="618" t="s">
        <v>757</v>
      </c>
      <c r="F294" s="618" t="s">
        <v>758</v>
      </c>
      <c r="G294" s="618"/>
      <c r="H294" s="618" t="s">
        <v>763</v>
      </c>
      <c r="I294" s="786"/>
      <c r="J294" s="721"/>
      <c r="K294" s="721"/>
      <c r="L294" s="721"/>
      <c r="M294" s="721"/>
      <c r="N294" s="711"/>
      <c r="O294" s="711"/>
      <c r="P294" s="618"/>
      <c r="Q294" s="618"/>
    </row>
    <row r="295" spans="1:17" ht="51">
      <c r="A295" s="618" t="s">
        <v>527</v>
      </c>
      <c r="B295" s="618" t="s">
        <v>305</v>
      </c>
      <c r="C295" s="618" t="s">
        <v>319</v>
      </c>
      <c r="D295" s="618" t="s">
        <v>2716</v>
      </c>
      <c r="E295" s="618" t="s">
        <v>757</v>
      </c>
      <c r="F295" s="618" t="s">
        <v>758</v>
      </c>
      <c r="G295" s="618"/>
      <c r="H295" s="618" t="s">
        <v>764</v>
      </c>
      <c r="I295" s="786"/>
      <c r="J295" s="721"/>
      <c r="K295" s="721"/>
      <c r="L295" s="721"/>
      <c r="M295" s="721"/>
      <c r="N295" s="711"/>
      <c r="O295" s="711"/>
      <c r="P295" s="618"/>
      <c r="Q295" s="618"/>
    </row>
    <row r="296" spans="1:17" ht="51">
      <c r="A296" s="618" t="s">
        <v>527</v>
      </c>
      <c r="B296" s="618" t="s">
        <v>305</v>
      </c>
      <c r="C296" s="618" t="s">
        <v>319</v>
      </c>
      <c r="D296" s="618" t="s">
        <v>2716</v>
      </c>
      <c r="E296" s="618" t="s">
        <v>757</v>
      </c>
      <c r="F296" s="618" t="s">
        <v>758</v>
      </c>
      <c r="G296" s="618"/>
      <c r="H296" s="618" t="s">
        <v>765</v>
      </c>
      <c r="I296" s="786">
        <v>2022</v>
      </c>
      <c r="J296" s="768">
        <v>1000000</v>
      </c>
      <c r="K296" s="768">
        <v>1000000</v>
      </c>
      <c r="L296" s="721">
        <v>535696.97385000007</v>
      </c>
      <c r="M296" s="721">
        <v>6120.9851500000004</v>
      </c>
      <c r="N296" s="711"/>
      <c r="O296" s="711">
        <v>0.1</v>
      </c>
      <c r="P296" s="607"/>
      <c r="Q296" s="618" t="s">
        <v>20</v>
      </c>
    </row>
    <row r="297" spans="1:17" ht="51">
      <c r="A297" s="618" t="s">
        <v>527</v>
      </c>
      <c r="B297" s="618" t="s">
        <v>305</v>
      </c>
      <c r="C297" s="618" t="s">
        <v>319</v>
      </c>
      <c r="D297" s="618" t="s">
        <v>2706</v>
      </c>
      <c r="E297" s="618" t="s">
        <v>767</v>
      </c>
      <c r="F297" s="618" t="s">
        <v>768</v>
      </c>
      <c r="G297" s="618"/>
      <c r="H297" s="618" t="s">
        <v>769</v>
      </c>
      <c r="I297" s="786" t="s">
        <v>770</v>
      </c>
      <c r="J297" s="768">
        <v>100000</v>
      </c>
      <c r="K297" s="768">
        <v>1535000</v>
      </c>
      <c r="L297" s="721">
        <v>38198.837469999999</v>
      </c>
      <c r="M297" s="721">
        <v>31040.13953</v>
      </c>
      <c r="N297" s="711"/>
      <c r="O297" s="711">
        <v>0</v>
      </c>
      <c r="P297" s="607"/>
      <c r="Q297" s="618" t="s">
        <v>107</v>
      </c>
    </row>
    <row r="298" spans="1:17" ht="51">
      <c r="A298" s="618" t="s">
        <v>527</v>
      </c>
      <c r="B298" s="618" t="s">
        <v>305</v>
      </c>
      <c r="C298" s="618" t="s">
        <v>319</v>
      </c>
      <c r="D298" s="618" t="s">
        <v>2708</v>
      </c>
      <c r="E298" s="618" t="s">
        <v>772</v>
      </c>
      <c r="F298" s="618" t="s">
        <v>773</v>
      </c>
      <c r="G298" s="618"/>
      <c r="H298" s="618" t="s">
        <v>774</v>
      </c>
      <c r="I298" s="786" t="s">
        <v>775</v>
      </c>
      <c r="J298" s="768">
        <v>3000000</v>
      </c>
      <c r="K298" s="768">
        <v>5000000</v>
      </c>
      <c r="L298" s="721">
        <v>4962880.0656199995</v>
      </c>
      <c r="M298" s="721">
        <v>4949597.8772999998</v>
      </c>
      <c r="N298" s="711"/>
      <c r="O298" s="711">
        <v>0.95</v>
      </c>
      <c r="P298" s="607"/>
      <c r="Q298" s="618" t="s">
        <v>20</v>
      </c>
    </row>
    <row r="299" spans="1:17" ht="51">
      <c r="A299" s="618" t="s">
        <v>527</v>
      </c>
      <c r="B299" s="618" t="s">
        <v>305</v>
      </c>
      <c r="C299" s="618" t="s">
        <v>319</v>
      </c>
      <c r="D299" s="618" t="s">
        <v>2708</v>
      </c>
      <c r="E299" s="618" t="s">
        <v>772</v>
      </c>
      <c r="F299" s="618" t="s">
        <v>773</v>
      </c>
      <c r="G299" s="618"/>
      <c r="H299" s="618" t="s">
        <v>776</v>
      </c>
      <c r="I299" s="786" t="s">
        <v>777</v>
      </c>
      <c r="J299" s="768">
        <v>3000000</v>
      </c>
      <c r="K299" s="768">
        <v>3000000</v>
      </c>
      <c r="L299" s="721">
        <v>2799424.94264</v>
      </c>
      <c r="M299" s="721">
        <v>2766528.7379000001</v>
      </c>
      <c r="N299" s="711"/>
      <c r="O299" s="711">
        <v>0.95</v>
      </c>
      <c r="P299" s="607"/>
      <c r="Q299" s="618" t="s">
        <v>20</v>
      </c>
    </row>
    <row r="300" spans="1:17" ht="51">
      <c r="A300" s="618" t="s">
        <v>527</v>
      </c>
      <c r="B300" s="618" t="s">
        <v>305</v>
      </c>
      <c r="C300" s="618" t="s">
        <v>319</v>
      </c>
      <c r="D300" s="618" t="s">
        <v>2708</v>
      </c>
      <c r="E300" s="618" t="s">
        <v>772</v>
      </c>
      <c r="F300" s="618" t="s">
        <v>773</v>
      </c>
      <c r="G300" s="618"/>
      <c r="H300" s="618" t="s">
        <v>778</v>
      </c>
      <c r="I300" s="786" t="s">
        <v>661</v>
      </c>
      <c r="J300" s="768">
        <v>3000000</v>
      </c>
      <c r="K300" s="768">
        <v>3000000</v>
      </c>
      <c r="L300" s="721">
        <v>2944506</v>
      </c>
      <c r="M300" s="721">
        <v>2730117</v>
      </c>
      <c r="N300" s="711"/>
      <c r="O300" s="711">
        <v>1</v>
      </c>
      <c r="P300" s="607"/>
      <c r="Q300" s="618" t="s">
        <v>762</v>
      </c>
    </row>
    <row r="301" spans="1:17" ht="38.25">
      <c r="A301" s="618" t="s">
        <v>527</v>
      </c>
      <c r="B301" s="618" t="s">
        <v>305</v>
      </c>
      <c r="C301" s="618" t="s">
        <v>319</v>
      </c>
      <c r="D301" s="618" t="s">
        <v>2697</v>
      </c>
      <c r="E301" s="618" t="s">
        <v>780</v>
      </c>
      <c r="F301" s="618" t="s">
        <v>781</v>
      </c>
      <c r="G301" s="618"/>
      <c r="H301" s="618" t="s">
        <v>782</v>
      </c>
      <c r="I301" s="786">
        <v>2012</v>
      </c>
      <c r="J301" s="768">
        <v>474000</v>
      </c>
      <c r="K301" s="768">
        <v>1749100</v>
      </c>
      <c r="L301" s="721">
        <v>1299672.7009000001</v>
      </c>
      <c r="M301" s="721">
        <v>1239973.1208500003</v>
      </c>
      <c r="N301" s="711"/>
      <c r="O301" s="711">
        <v>0.8</v>
      </c>
      <c r="P301" s="607"/>
      <c r="Q301" s="618" t="s">
        <v>20</v>
      </c>
    </row>
    <row r="302" spans="1:17" ht="38.25">
      <c r="A302" s="618" t="s">
        <v>527</v>
      </c>
      <c r="B302" s="618" t="s">
        <v>305</v>
      </c>
      <c r="C302" s="618" t="s">
        <v>319</v>
      </c>
      <c r="D302" s="618" t="s">
        <v>2697</v>
      </c>
      <c r="E302" s="618" t="s">
        <v>780</v>
      </c>
      <c r="F302" s="618" t="s">
        <v>781</v>
      </c>
      <c r="G302" s="618"/>
      <c r="H302" s="618" t="s">
        <v>783</v>
      </c>
      <c r="I302" s="786">
        <v>2011</v>
      </c>
      <c r="J302" s="768">
        <v>948000</v>
      </c>
      <c r="K302" s="768">
        <v>1987500</v>
      </c>
      <c r="L302" s="721">
        <v>626.53091000008578</v>
      </c>
      <c r="M302" s="721">
        <v>626.53091000000006</v>
      </c>
      <c r="N302" s="711"/>
      <c r="O302" s="711">
        <v>0</v>
      </c>
      <c r="P302" s="607"/>
      <c r="Q302" s="618" t="s">
        <v>107</v>
      </c>
    </row>
    <row r="303" spans="1:17" ht="51">
      <c r="A303" s="618" t="s">
        <v>527</v>
      </c>
      <c r="B303" s="618" t="s">
        <v>305</v>
      </c>
      <c r="C303" s="618" t="s">
        <v>319</v>
      </c>
      <c r="D303" s="618" t="s">
        <v>2690</v>
      </c>
      <c r="E303" s="618" t="s">
        <v>785</v>
      </c>
      <c r="F303" s="618" t="s">
        <v>786</v>
      </c>
      <c r="G303" s="618"/>
      <c r="H303" s="618" t="s">
        <v>787</v>
      </c>
      <c r="I303" s="786" t="s">
        <v>788</v>
      </c>
      <c r="J303" s="768">
        <v>500000</v>
      </c>
      <c r="K303" s="768">
        <v>1433000</v>
      </c>
      <c r="L303" s="721">
        <v>1362085.0604699997</v>
      </c>
      <c r="M303" s="721">
        <v>1360940.63757</v>
      </c>
      <c r="N303" s="711"/>
      <c r="O303" s="711">
        <v>0.95</v>
      </c>
      <c r="P303" s="607"/>
      <c r="Q303" s="618" t="s">
        <v>20</v>
      </c>
    </row>
    <row r="304" spans="1:17" ht="51">
      <c r="A304" s="618" t="s">
        <v>527</v>
      </c>
      <c r="B304" s="618" t="s">
        <v>305</v>
      </c>
      <c r="C304" s="618" t="s">
        <v>319</v>
      </c>
      <c r="D304" s="618" t="s">
        <v>2705</v>
      </c>
      <c r="E304" s="618" t="s">
        <v>790</v>
      </c>
      <c r="F304" s="618" t="s">
        <v>791</v>
      </c>
      <c r="G304" s="618"/>
      <c r="H304" s="618" t="s">
        <v>792</v>
      </c>
      <c r="I304" s="786" t="s">
        <v>770</v>
      </c>
      <c r="J304" s="768">
        <v>2075000</v>
      </c>
      <c r="K304" s="768">
        <v>4432000</v>
      </c>
      <c r="L304" s="721">
        <v>4381828.5828900002</v>
      </c>
      <c r="M304" s="721">
        <v>3887117.0308599998</v>
      </c>
      <c r="N304" s="711"/>
      <c r="O304" s="711">
        <v>0.9</v>
      </c>
      <c r="P304" s="607"/>
      <c r="Q304" s="618" t="s">
        <v>20</v>
      </c>
    </row>
    <row r="305" spans="1:17" ht="76.5">
      <c r="A305" s="618" t="s">
        <v>527</v>
      </c>
      <c r="B305" s="618" t="s">
        <v>305</v>
      </c>
      <c r="C305" s="618" t="s">
        <v>319</v>
      </c>
      <c r="D305" s="618" t="s">
        <v>2705</v>
      </c>
      <c r="E305" s="618" t="s">
        <v>790</v>
      </c>
      <c r="F305" s="618" t="s">
        <v>791</v>
      </c>
      <c r="G305" s="618"/>
      <c r="H305" s="618" t="s">
        <v>793</v>
      </c>
      <c r="I305" s="786" t="s">
        <v>794</v>
      </c>
      <c r="J305" s="768">
        <v>2000000</v>
      </c>
      <c r="K305" s="768">
        <v>2000000</v>
      </c>
      <c r="L305" s="721">
        <v>326431.64513000002</v>
      </c>
      <c r="M305" s="721">
        <v>75042.899609999993</v>
      </c>
      <c r="N305" s="711"/>
      <c r="O305" s="711">
        <v>0.25</v>
      </c>
      <c r="P305" s="607"/>
      <c r="Q305" s="618" t="s">
        <v>20</v>
      </c>
    </row>
    <row r="306" spans="1:17" ht="51">
      <c r="A306" s="618" t="s">
        <v>527</v>
      </c>
      <c r="B306" s="618" t="s">
        <v>305</v>
      </c>
      <c r="C306" s="618" t="s">
        <v>319</v>
      </c>
      <c r="D306" s="618" t="s">
        <v>2705</v>
      </c>
      <c r="E306" s="618" t="s">
        <v>790</v>
      </c>
      <c r="F306" s="618" t="s">
        <v>791</v>
      </c>
      <c r="G306" s="618"/>
      <c r="H306" s="618" t="s">
        <v>795</v>
      </c>
      <c r="I306" s="786" t="s">
        <v>770</v>
      </c>
      <c r="J306" s="768">
        <v>1650000</v>
      </c>
      <c r="K306" s="768">
        <v>1650000</v>
      </c>
      <c r="L306" s="721">
        <v>1643459</v>
      </c>
      <c r="M306" s="721">
        <v>1535585</v>
      </c>
      <c r="N306" s="711"/>
      <c r="O306" s="711">
        <v>1</v>
      </c>
      <c r="P306" s="607"/>
      <c r="Q306" s="618" t="s">
        <v>762</v>
      </c>
    </row>
    <row r="307" spans="1:17" ht="38.25">
      <c r="A307" s="618" t="s">
        <v>527</v>
      </c>
      <c r="B307" s="618" t="s">
        <v>305</v>
      </c>
      <c r="C307" s="618" t="s">
        <v>319</v>
      </c>
      <c r="D307" s="618" t="s">
        <v>2705</v>
      </c>
      <c r="E307" s="618" t="s">
        <v>790</v>
      </c>
      <c r="F307" s="618" t="s">
        <v>791</v>
      </c>
      <c r="G307" s="618"/>
      <c r="H307" s="618" t="s">
        <v>796</v>
      </c>
      <c r="I307" s="786" t="s">
        <v>661</v>
      </c>
      <c r="J307" s="768">
        <v>2101200</v>
      </c>
      <c r="K307" s="768">
        <v>2101200</v>
      </c>
      <c r="L307" s="721">
        <v>1863984</v>
      </c>
      <c r="M307" s="721">
        <v>1774364</v>
      </c>
      <c r="N307" s="711"/>
      <c r="O307" s="711">
        <v>0.7</v>
      </c>
      <c r="P307" s="607"/>
      <c r="Q307" s="618" t="s">
        <v>20</v>
      </c>
    </row>
    <row r="308" spans="1:17" ht="51">
      <c r="A308" s="618" t="s">
        <v>527</v>
      </c>
      <c r="B308" s="618" t="s">
        <v>305</v>
      </c>
      <c r="C308" s="618" t="s">
        <v>319</v>
      </c>
      <c r="D308" s="618" t="s">
        <v>2705</v>
      </c>
      <c r="E308" s="618" t="s">
        <v>790</v>
      </c>
      <c r="F308" s="618" t="s">
        <v>791</v>
      </c>
      <c r="G308" s="618"/>
      <c r="H308" s="618" t="s">
        <v>797</v>
      </c>
      <c r="I308" s="786" t="s">
        <v>661</v>
      </c>
      <c r="J308" s="768">
        <v>1500000</v>
      </c>
      <c r="K308" s="768">
        <v>1500000</v>
      </c>
      <c r="L308" s="721">
        <v>1497726</v>
      </c>
      <c r="M308" s="721">
        <v>1360116</v>
      </c>
      <c r="N308" s="711"/>
      <c r="O308" s="711">
        <v>1</v>
      </c>
      <c r="P308" s="607"/>
      <c r="Q308" s="618" t="s">
        <v>762</v>
      </c>
    </row>
    <row r="309" spans="1:17" ht="51">
      <c r="A309" s="618" t="s">
        <v>527</v>
      </c>
      <c r="B309" s="618" t="s">
        <v>305</v>
      </c>
      <c r="C309" s="618" t="s">
        <v>319</v>
      </c>
      <c r="D309" s="618" t="s">
        <v>2705</v>
      </c>
      <c r="E309" s="618" t="s">
        <v>790</v>
      </c>
      <c r="F309" s="618" t="s">
        <v>791</v>
      </c>
      <c r="G309" s="618"/>
      <c r="H309" s="618" t="s">
        <v>798</v>
      </c>
      <c r="I309" s="786" t="s">
        <v>799</v>
      </c>
      <c r="J309" s="768">
        <v>1800000</v>
      </c>
      <c r="K309" s="768">
        <v>1800000</v>
      </c>
      <c r="L309" s="721">
        <v>1528138</v>
      </c>
      <c r="M309" s="721">
        <v>1237628</v>
      </c>
      <c r="N309" s="711"/>
      <c r="O309" s="711">
        <v>0.7</v>
      </c>
      <c r="P309" s="607"/>
      <c r="Q309" s="618" t="s">
        <v>20</v>
      </c>
    </row>
    <row r="310" spans="1:17" ht="76.5">
      <c r="A310" s="618" t="s">
        <v>527</v>
      </c>
      <c r="B310" s="618" t="s">
        <v>305</v>
      </c>
      <c r="C310" s="618" t="s">
        <v>319</v>
      </c>
      <c r="D310" s="618" t="s">
        <v>2705</v>
      </c>
      <c r="E310" s="618" t="s">
        <v>790</v>
      </c>
      <c r="F310" s="618" t="s">
        <v>791</v>
      </c>
      <c r="G310" s="618"/>
      <c r="H310" s="618" t="s">
        <v>800</v>
      </c>
      <c r="I310" s="786" t="s">
        <v>801</v>
      </c>
      <c r="J310" s="768">
        <v>2000000</v>
      </c>
      <c r="K310" s="768">
        <v>2000000</v>
      </c>
      <c r="L310" s="721">
        <v>1985248</v>
      </c>
      <c r="M310" s="721">
        <v>1801555</v>
      </c>
      <c r="N310" s="711"/>
      <c r="O310" s="711">
        <v>0.9</v>
      </c>
      <c r="P310" s="607"/>
      <c r="Q310" s="618" t="s">
        <v>20</v>
      </c>
    </row>
    <row r="311" spans="1:17" ht="38.25">
      <c r="A311" s="618" t="s">
        <v>527</v>
      </c>
      <c r="B311" s="618" t="s">
        <v>305</v>
      </c>
      <c r="C311" s="618" t="s">
        <v>319</v>
      </c>
      <c r="D311" s="618" t="s">
        <v>2705</v>
      </c>
      <c r="E311" s="618" t="s">
        <v>802</v>
      </c>
      <c r="F311" s="618" t="s">
        <v>803</v>
      </c>
      <c r="G311" s="618"/>
      <c r="H311" s="618" t="s">
        <v>804</v>
      </c>
      <c r="I311" s="786" t="s">
        <v>661</v>
      </c>
      <c r="J311" s="768">
        <v>2400000</v>
      </c>
      <c r="K311" s="768">
        <v>2950425</v>
      </c>
      <c r="L311" s="721">
        <v>2929175</v>
      </c>
      <c r="M311" s="721">
        <v>1886771</v>
      </c>
      <c r="N311" s="711"/>
      <c r="O311" s="711">
        <v>0.85</v>
      </c>
      <c r="P311" s="607"/>
      <c r="Q311" s="618" t="s">
        <v>20</v>
      </c>
    </row>
    <row r="312" spans="1:17" ht="38.25">
      <c r="A312" s="618" t="s">
        <v>527</v>
      </c>
      <c r="B312" s="618" t="s">
        <v>305</v>
      </c>
      <c r="C312" s="618" t="s">
        <v>319</v>
      </c>
      <c r="D312" s="618" t="s">
        <v>2705</v>
      </c>
      <c r="E312" s="618"/>
      <c r="F312" s="618"/>
      <c r="G312" s="618"/>
      <c r="H312" s="618" t="s">
        <v>805</v>
      </c>
      <c r="I312" s="786" t="s">
        <v>661</v>
      </c>
      <c r="J312" s="768">
        <v>1000000</v>
      </c>
      <c r="K312" s="768">
        <v>1000000</v>
      </c>
      <c r="L312" s="721">
        <v>938715</v>
      </c>
      <c r="M312" s="721">
        <v>412816</v>
      </c>
      <c r="N312" s="711"/>
      <c r="O312" s="711">
        <v>0.9</v>
      </c>
      <c r="P312" s="607"/>
      <c r="Q312" s="618" t="s">
        <v>20</v>
      </c>
    </row>
    <row r="313" spans="1:17" ht="38.25">
      <c r="A313" s="618" t="s">
        <v>527</v>
      </c>
      <c r="B313" s="618" t="s">
        <v>305</v>
      </c>
      <c r="C313" s="618" t="s">
        <v>319</v>
      </c>
      <c r="D313" s="618" t="s">
        <v>2691</v>
      </c>
      <c r="E313" s="618" t="s">
        <v>807</v>
      </c>
      <c r="F313" s="618" t="s">
        <v>808</v>
      </c>
      <c r="G313" s="618"/>
      <c r="H313" s="618" t="s">
        <v>809</v>
      </c>
      <c r="I313" s="786" t="s">
        <v>810</v>
      </c>
      <c r="J313" s="768">
        <v>200000</v>
      </c>
      <c r="K313" s="768">
        <v>1052000</v>
      </c>
      <c r="L313" s="721">
        <v>1032674.28258</v>
      </c>
      <c r="M313" s="721">
        <v>976344.34471999994</v>
      </c>
      <c r="N313" s="711"/>
      <c r="O313" s="711">
        <v>1</v>
      </c>
      <c r="P313" s="607"/>
      <c r="Q313" s="618" t="s">
        <v>762</v>
      </c>
    </row>
    <row r="314" spans="1:17" ht="51">
      <c r="A314" s="618" t="s">
        <v>527</v>
      </c>
      <c r="B314" s="618" t="s">
        <v>305</v>
      </c>
      <c r="C314" s="618" t="s">
        <v>319</v>
      </c>
      <c r="D314" s="618" t="s">
        <v>2691</v>
      </c>
      <c r="E314" s="618" t="s">
        <v>811</v>
      </c>
      <c r="F314" s="618" t="s">
        <v>812</v>
      </c>
      <c r="G314" s="618"/>
      <c r="H314" s="618" t="s">
        <v>813</v>
      </c>
      <c r="I314" s="786" t="s">
        <v>614</v>
      </c>
      <c r="J314" s="768">
        <v>900000</v>
      </c>
      <c r="K314" s="768">
        <v>3000000</v>
      </c>
      <c r="L314" s="721">
        <v>2846076.3834000002</v>
      </c>
      <c r="M314" s="721">
        <v>2842479.2944300002</v>
      </c>
      <c r="N314" s="711"/>
      <c r="O314" s="711">
        <v>1</v>
      </c>
      <c r="P314" s="607"/>
      <c r="Q314" s="618" t="s">
        <v>762</v>
      </c>
    </row>
    <row r="315" spans="1:17" ht="38.25">
      <c r="A315" s="618" t="s">
        <v>527</v>
      </c>
      <c r="B315" s="618" t="s">
        <v>305</v>
      </c>
      <c r="C315" s="618" t="s">
        <v>319</v>
      </c>
      <c r="D315" s="618" t="s">
        <v>2711</v>
      </c>
      <c r="E315" s="618" t="s">
        <v>119</v>
      </c>
      <c r="F315" s="618" t="s">
        <v>815</v>
      </c>
      <c r="G315" s="618"/>
      <c r="H315" s="618" t="s">
        <v>816</v>
      </c>
      <c r="I315" s="786" t="s">
        <v>614</v>
      </c>
      <c r="J315" s="768">
        <v>300000</v>
      </c>
      <c r="K315" s="768">
        <v>1200000</v>
      </c>
      <c r="L315" s="721">
        <v>1177669.1114000001</v>
      </c>
      <c r="M315" s="721">
        <v>1097621.71261</v>
      </c>
      <c r="N315" s="711"/>
      <c r="O315" s="711">
        <v>0.95</v>
      </c>
      <c r="P315" s="607"/>
      <c r="Q315" s="618" t="s">
        <v>20</v>
      </c>
    </row>
    <row r="316" spans="1:17" ht="38.25">
      <c r="A316" s="618" t="s">
        <v>527</v>
      </c>
      <c r="B316" s="618" t="s">
        <v>305</v>
      </c>
      <c r="C316" s="618" t="s">
        <v>319</v>
      </c>
      <c r="D316" s="618" t="s">
        <v>2711</v>
      </c>
      <c r="E316" s="618" t="s">
        <v>119</v>
      </c>
      <c r="F316" s="618" t="s">
        <v>815</v>
      </c>
      <c r="G316" s="618"/>
      <c r="H316" s="618" t="s">
        <v>817</v>
      </c>
      <c r="I316" s="786" t="s">
        <v>610</v>
      </c>
      <c r="J316" s="768">
        <v>700000</v>
      </c>
      <c r="K316" s="768">
        <v>2225000</v>
      </c>
      <c r="L316" s="721">
        <v>2180431.60898</v>
      </c>
      <c r="M316" s="721">
        <v>2122090.1335899998</v>
      </c>
      <c r="N316" s="711"/>
      <c r="O316" s="711">
        <v>0.98</v>
      </c>
      <c r="P316" s="607"/>
      <c r="Q316" s="618" t="s">
        <v>20</v>
      </c>
    </row>
    <row r="317" spans="1:17" ht="38.25">
      <c r="A317" s="618" t="s">
        <v>527</v>
      </c>
      <c r="B317" s="618" t="s">
        <v>305</v>
      </c>
      <c r="C317" s="618" t="s">
        <v>319</v>
      </c>
      <c r="D317" s="618" t="s">
        <v>2711</v>
      </c>
      <c r="E317" s="618" t="s">
        <v>119</v>
      </c>
      <c r="F317" s="618" t="s">
        <v>815</v>
      </c>
      <c r="G317" s="618"/>
      <c r="H317" s="618" t="s">
        <v>818</v>
      </c>
      <c r="I317" s="786" t="s">
        <v>614</v>
      </c>
      <c r="J317" s="768">
        <v>1200000</v>
      </c>
      <c r="K317" s="768">
        <v>2993180</v>
      </c>
      <c r="L317" s="721">
        <v>2868098.8927600002</v>
      </c>
      <c r="M317" s="721">
        <v>2718218.2877600002</v>
      </c>
      <c r="N317" s="711"/>
      <c r="O317" s="711">
        <v>0.95</v>
      </c>
      <c r="P317" s="607"/>
      <c r="Q317" s="618" t="s">
        <v>20</v>
      </c>
    </row>
    <row r="318" spans="1:17" ht="38.25">
      <c r="A318" s="618" t="s">
        <v>527</v>
      </c>
      <c r="B318" s="618" t="s">
        <v>305</v>
      </c>
      <c r="C318" s="618" t="s">
        <v>319</v>
      </c>
      <c r="D318" s="618" t="s">
        <v>2711</v>
      </c>
      <c r="E318" s="618" t="s">
        <v>119</v>
      </c>
      <c r="F318" s="618" t="s">
        <v>815</v>
      </c>
      <c r="G318" s="618"/>
      <c r="H318" s="618" t="s">
        <v>819</v>
      </c>
      <c r="I318" s="786" t="s">
        <v>661</v>
      </c>
      <c r="J318" s="768">
        <v>5000000</v>
      </c>
      <c r="K318" s="768">
        <v>8801607</v>
      </c>
      <c r="L318" s="721">
        <v>8208624</v>
      </c>
      <c r="M318" s="721">
        <v>7674792</v>
      </c>
      <c r="N318" s="711"/>
      <c r="O318" s="711">
        <v>0.98</v>
      </c>
      <c r="P318" s="607"/>
      <c r="Q318" s="618" t="s">
        <v>820</v>
      </c>
    </row>
    <row r="319" spans="1:17" ht="51">
      <c r="A319" s="618" t="s">
        <v>527</v>
      </c>
      <c r="B319" s="618" t="s">
        <v>292</v>
      </c>
      <c r="C319" s="618" t="s">
        <v>319</v>
      </c>
      <c r="D319" s="618" t="s">
        <v>2690</v>
      </c>
      <c r="E319" s="618" t="s">
        <v>822</v>
      </c>
      <c r="F319" s="618" t="s">
        <v>823</v>
      </c>
      <c r="G319" s="618"/>
      <c r="H319" s="618" t="s">
        <v>824</v>
      </c>
      <c r="I319" s="786">
        <v>2006</v>
      </c>
      <c r="J319" s="768">
        <v>400000</v>
      </c>
      <c r="K319" s="768">
        <v>1027000</v>
      </c>
      <c r="L319" s="721">
        <v>925561</v>
      </c>
      <c r="M319" s="721">
        <v>924783</v>
      </c>
      <c r="N319" s="711"/>
      <c r="O319" s="711">
        <v>0.98</v>
      </c>
      <c r="P319" s="607"/>
      <c r="Q319" s="618"/>
    </row>
    <row r="320" spans="1:17" ht="51">
      <c r="A320" s="618" t="s">
        <v>527</v>
      </c>
      <c r="B320" s="618" t="s">
        <v>292</v>
      </c>
      <c r="C320" s="618" t="s">
        <v>319</v>
      </c>
      <c r="D320" s="618" t="s">
        <v>2690</v>
      </c>
      <c r="E320" s="618" t="s">
        <v>825</v>
      </c>
      <c r="F320" s="618" t="s">
        <v>826</v>
      </c>
      <c r="G320" s="618"/>
      <c r="H320" s="618" t="s">
        <v>827</v>
      </c>
      <c r="I320" s="786">
        <v>2014</v>
      </c>
      <c r="J320" s="768">
        <v>700000</v>
      </c>
      <c r="K320" s="768">
        <v>1000000</v>
      </c>
      <c r="L320" s="721">
        <v>596060</v>
      </c>
      <c r="M320" s="721">
        <v>536898</v>
      </c>
      <c r="N320" s="711"/>
      <c r="O320" s="711">
        <v>0.7</v>
      </c>
      <c r="P320" s="607"/>
      <c r="Q320" s="618"/>
    </row>
    <row r="321" spans="1:17" ht="51">
      <c r="A321" s="618" t="s">
        <v>527</v>
      </c>
      <c r="B321" s="618" t="s">
        <v>292</v>
      </c>
      <c r="C321" s="618" t="s">
        <v>319</v>
      </c>
      <c r="D321" s="618" t="s">
        <v>2691</v>
      </c>
      <c r="E321" s="618" t="s">
        <v>829</v>
      </c>
      <c r="F321" s="618" t="s">
        <v>830</v>
      </c>
      <c r="G321" s="618"/>
      <c r="H321" s="618" t="s">
        <v>831</v>
      </c>
      <c r="I321" s="786">
        <v>2008</v>
      </c>
      <c r="J321" s="768">
        <v>400000</v>
      </c>
      <c r="K321" s="768">
        <v>2229000</v>
      </c>
      <c r="L321" s="721">
        <v>1869825</v>
      </c>
      <c r="M321" s="721">
        <v>680030</v>
      </c>
      <c r="N321" s="711"/>
      <c r="O321" s="711">
        <v>0.38</v>
      </c>
      <c r="P321" s="607"/>
      <c r="Q321" s="618"/>
    </row>
    <row r="322" spans="1:17" ht="38.25">
      <c r="A322" s="618" t="s">
        <v>527</v>
      </c>
      <c r="B322" s="618" t="s">
        <v>292</v>
      </c>
      <c r="C322" s="618" t="s">
        <v>319</v>
      </c>
      <c r="D322" s="618" t="s">
        <v>2705</v>
      </c>
      <c r="E322" s="618" t="s">
        <v>833</v>
      </c>
      <c r="F322" s="618" t="s">
        <v>834</v>
      </c>
      <c r="G322" s="618"/>
      <c r="H322" s="618" t="s">
        <v>835</v>
      </c>
      <c r="I322" s="786">
        <v>2014</v>
      </c>
      <c r="J322" s="768">
        <v>5600000</v>
      </c>
      <c r="K322" s="768">
        <v>8060000</v>
      </c>
      <c r="L322" s="721">
        <v>3625053</v>
      </c>
      <c r="M322" s="721">
        <v>1245157</v>
      </c>
      <c r="N322" s="711"/>
      <c r="O322" s="711">
        <v>0.3</v>
      </c>
      <c r="P322" s="607"/>
      <c r="Q322" s="618"/>
    </row>
    <row r="323" spans="1:17" ht="38.25">
      <c r="A323" s="618" t="s">
        <v>527</v>
      </c>
      <c r="B323" s="618" t="s">
        <v>292</v>
      </c>
      <c r="C323" s="618" t="s">
        <v>319</v>
      </c>
      <c r="D323" s="618" t="s">
        <v>2705</v>
      </c>
      <c r="E323" s="618" t="s">
        <v>836</v>
      </c>
      <c r="F323" s="618" t="s">
        <v>837</v>
      </c>
      <c r="G323" s="618"/>
      <c r="H323" s="618" t="s">
        <v>838</v>
      </c>
      <c r="I323" s="786">
        <v>2018</v>
      </c>
      <c r="J323" s="768">
        <v>1300000</v>
      </c>
      <c r="K323" s="768">
        <v>1300000</v>
      </c>
      <c r="L323" s="721">
        <v>1225865</v>
      </c>
      <c r="M323" s="721">
        <v>979353</v>
      </c>
      <c r="N323" s="711"/>
      <c r="O323" s="711">
        <v>0.95</v>
      </c>
      <c r="P323" s="607"/>
      <c r="Q323" s="618"/>
    </row>
    <row r="324" spans="1:17" ht="63.75">
      <c r="A324" s="618" t="s">
        <v>527</v>
      </c>
      <c r="B324" s="618" t="s">
        <v>292</v>
      </c>
      <c r="C324" s="618" t="s">
        <v>319</v>
      </c>
      <c r="D324" s="618" t="s">
        <v>2708</v>
      </c>
      <c r="E324" s="618" t="s">
        <v>840</v>
      </c>
      <c r="F324" s="618" t="s">
        <v>841</v>
      </c>
      <c r="G324" s="618"/>
      <c r="H324" s="618" t="s">
        <v>842</v>
      </c>
      <c r="I324" s="786">
        <v>2019</v>
      </c>
      <c r="J324" s="768">
        <v>3150000</v>
      </c>
      <c r="K324" s="768">
        <v>3150000</v>
      </c>
      <c r="L324" s="721">
        <v>1706706</v>
      </c>
      <c r="M324" s="721">
        <v>783427</v>
      </c>
      <c r="N324" s="711"/>
      <c r="O324" s="711">
        <v>0.35</v>
      </c>
      <c r="P324" s="607"/>
      <c r="Q324" s="618"/>
    </row>
    <row r="325" spans="1:17" ht="63.75">
      <c r="A325" s="618" t="s">
        <v>527</v>
      </c>
      <c r="B325" s="618" t="s">
        <v>292</v>
      </c>
      <c r="C325" s="618" t="s">
        <v>319</v>
      </c>
      <c r="D325" s="618" t="s">
        <v>2708</v>
      </c>
      <c r="E325" s="618" t="s">
        <v>840</v>
      </c>
      <c r="F325" s="618" t="s">
        <v>841</v>
      </c>
      <c r="G325" s="618"/>
      <c r="H325" s="618" t="s">
        <v>843</v>
      </c>
      <c r="I325" s="786">
        <v>2014</v>
      </c>
      <c r="J325" s="768">
        <v>3700000</v>
      </c>
      <c r="K325" s="768">
        <v>3700000</v>
      </c>
      <c r="L325" s="721">
        <v>3675938</v>
      </c>
      <c r="M325" s="721">
        <v>3277183</v>
      </c>
      <c r="N325" s="711"/>
      <c r="O325" s="711">
        <v>1</v>
      </c>
      <c r="P325" s="607"/>
      <c r="Q325" s="618"/>
    </row>
    <row r="326" spans="1:17" ht="63.75">
      <c r="A326" s="618" t="s">
        <v>527</v>
      </c>
      <c r="B326" s="618" t="s">
        <v>292</v>
      </c>
      <c r="C326" s="618" t="s">
        <v>319</v>
      </c>
      <c r="D326" s="618" t="s">
        <v>2708</v>
      </c>
      <c r="E326" s="618" t="s">
        <v>840</v>
      </c>
      <c r="F326" s="618" t="s">
        <v>841</v>
      </c>
      <c r="G326" s="618"/>
      <c r="H326" s="618" t="s">
        <v>844</v>
      </c>
      <c r="I326" s="786">
        <v>2014</v>
      </c>
      <c r="J326" s="768">
        <v>1200000</v>
      </c>
      <c r="K326" s="768">
        <v>4620000</v>
      </c>
      <c r="L326" s="721">
        <v>4266211</v>
      </c>
      <c r="M326" s="721">
        <v>2363149</v>
      </c>
      <c r="N326" s="711"/>
      <c r="O326" s="711">
        <v>0.56000000000000005</v>
      </c>
      <c r="P326" s="607"/>
      <c r="Q326" s="618"/>
    </row>
    <row r="327" spans="1:17" ht="38.25">
      <c r="A327" s="618" t="s">
        <v>527</v>
      </c>
      <c r="B327" s="618" t="s">
        <v>292</v>
      </c>
      <c r="C327" s="618" t="s">
        <v>319</v>
      </c>
      <c r="D327" s="618" t="s">
        <v>2708</v>
      </c>
      <c r="E327" s="618" t="s">
        <v>840</v>
      </c>
      <c r="F327" s="618" t="s">
        <v>845</v>
      </c>
      <c r="G327" s="618"/>
      <c r="H327" s="618" t="s">
        <v>846</v>
      </c>
      <c r="I327" s="786">
        <v>2007</v>
      </c>
      <c r="J327" s="768">
        <v>2000000</v>
      </c>
      <c r="K327" s="768">
        <v>3200000</v>
      </c>
      <c r="L327" s="721">
        <v>3199702</v>
      </c>
      <c r="M327" s="721">
        <v>2359161</v>
      </c>
      <c r="N327" s="711"/>
      <c r="O327" s="711">
        <v>1</v>
      </c>
      <c r="P327" s="607"/>
      <c r="Q327" s="618"/>
    </row>
    <row r="328" spans="1:17" ht="63.75">
      <c r="A328" s="618" t="s">
        <v>527</v>
      </c>
      <c r="B328" s="618" t="s">
        <v>292</v>
      </c>
      <c r="C328" s="618" t="s">
        <v>319</v>
      </c>
      <c r="D328" s="618" t="s">
        <v>2708</v>
      </c>
      <c r="E328" s="618" t="s">
        <v>847</v>
      </c>
      <c r="F328" s="618" t="s">
        <v>848</v>
      </c>
      <c r="G328" s="618"/>
      <c r="H328" s="618" t="s">
        <v>849</v>
      </c>
      <c r="I328" s="786">
        <v>2006</v>
      </c>
      <c r="J328" s="768">
        <v>1200000</v>
      </c>
      <c r="K328" s="768">
        <v>4948000</v>
      </c>
      <c r="L328" s="721">
        <v>4697120</v>
      </c>
      <c r="M328" s="721">
        <v>3809726</v>
      </c>
      <c r="N328" s="711"/>
      <c r="O328" s="711">
        <v>0.99</v>
      </c>
      <c r="P328" s="607"/>
      <c r="Q328" s="618"/>
    </row>
    <row r="329" spans="1:17" ht="38.25">
      <c r="A329" s="618" t="s">
        <v>527</v>
      </c>
      <c r="B329" s="618" t="s">
        <v>292</v>
      </c>
      <c r="C329" s="618" t="s">
        <v>319</v>
      </c>
      <c r="D329" s="618" t="s">
        <v>2711</v>
      </c>
      <c r="E329" s="618" t="s">
        <v>851</v>
      </c>
      <c r="F329" s="618" t="s">
        <v>852</v>
      </c>
      <c r="G329" s="618"/>
      <c r="H329" s="618" t="s">
        <v>853</v>
      </c>
      <c r="I329" s="786">
        <v>2008</v>
      </c>
      <c r="J329" s="768">
        <v>600000</v>
      </c>
      <c r="K329" s="768">
        <v>1676320</v>
      </c>
      <c r="L329" s="721">
        <v>1634450</v>
      </c>
      <c r="M329" s="721">
        <v>1534223</v>
      </c>
      <c r="N329" s="711"/>
      <c r="O329" s="711">
        <v>0.95</v>
      </c>
      <c r="P329" s="607"/>
      <c r="Q329" s="618"/>
    </row>
    <row r="330" spans="1:17" ht="38.25">
      <c r="A330" s="618" t="s">
        <v>527</v>
      </c>
      <c r="B330" s="618" t="s">
        <v>292</v>
      </c>
      <c r="C330" s="618" t="s">
        <v>319</v>
      </c>
      <c r="D330" s="618" t="s">
        <v>2711</v>
      </c>
      <c r="E330" s="618" t="s">
        <v>851</v>
      </c>
      <c r="F330" s="618" t="s">
        <v>852</v>
      </c>
      <c r="G330" s="618"/>
      <c r="H330" s="618" t="s">
        <v>854</v>
      </c>
      <c r="I330" s="786">
        <v>2008</v>
      </c>
      <c r="J330" s="768">
        <v>600000</v>
      </c>
      <c r="K330" s="768">
        <v>1828000</v>
      </c>
      <c r="L330" s="721">
        <v>1805927</v>
      </c>
      <c r="M330" s="721">
        <v>1742042</v>
      </c>
      <c r="N330" s="711"/>
      <c r="O330" s="711">
        <v>0.98</v>
      </c>
      <c r="P330" s="607"/>
      <c r="Q330" s="618"/>
    </row>
    <row r="331" spans="1:17" ht="38.25">
      <c r="A331" s="618" t="s">
        <v>527</v>
      </c>
      <c r="B331" s="618" t="s">
        <v>292</v>
      </c>
      <c r="C331" s="618" t="s">
        <v>319</v>
      </c>
      <c r="D331" s="618" t="s">
        <v>2711</v>
      </c>
      <c r="E331" s="618" t="s">
        <v>851</v>
      </c>
      <c r="F331" s="618" t="s">
        <v>852</v>
      </c>
      <c r="G331" s="618"/>
      <c r="H331" s="618" t="s">
        <v>855</v>
      </c>
      <c r="I331" s="786">
        <v>2019</v>
      </c>
      <c r="J331" s="768">
        <v>2300000</v>
      </c>
      <c r="K331" s="768">
        <v>3163900</v>
      </c>
      <c r="L331" s="721">
        <v>2642122</v>
      </c>
      <c r="M331" s="721">
        <v>683570</v>
      </c>
      <c r="N331" s="711"/>
      <c r="O331" s="711">
        <v>0.48</v>
      </c>
      <c r="P331" s="607"/>
      <c r="Q331" s="618"/>
    </row>
    <row r="332" spans="1:17" ht="38.25">
      <c r="A332" s="618" t="s">
        <v>527</v>
      </c>
      <c r="B332" s="618" t="s">
        <v>292</v>
      </c>
      <c r="C332" s="618" t="s">
        <v>319</v>
      </c>
      <c r="D332" s="618" t="s">
        <v>2711</v>
      </c>
      <c r="E332" s="618" t="s">
        <v>851</v>
      </c>
      <c r="F332" s="618" t="s">
        <v>852</v>
      </c>
      <c r="G332" s="618"/>
      <c r="H332" s="618" t="s">
        <v>856</v>
      </c>
      <c r="I332" s="786">
        <v>2019</v>
      </c>
      <c r="J332" s="768">
        <v>1500000</v>
      </c>
      <c r="K332" s="768">
        <v>2035616</v>
      </c>
      <c r="L332" s="721">
        <v>1797750</v>
      </c>
      <c r="M332" s="721">
        <v>901401</v>
      </c>
      <c r="N332" s="711"/>
      <c r="O332" s="711">
        <v>0.7</v>
      </c>
      <c r="P332" s="607"/>
      <c r="Q332" s="618"/>
    </row>
    <row r="333" spans="1:17" ht="51">
      <c r="A333" s="618" t="s">
        <v>527</v>
      </c>
      <c r="B333" s="618" t="s">
        <v>292</v>
      </c>
      <c r="C333" s="618" t="s">
        <v>319</v>
      </c>
      <c r="D333" s="618" t="s">
        <v>2716</v>
      </c>
      <c r="E333" s="618" t="s">
        <v>858</v>
      </c>
      <c r="F333" s="618" t="s">
        <v>859</v>
      </c>
      <c r="G333" s="618"/>
      <c r="H333" s="618" t="s">
        <v>860</v>
      </c>
      <c r="I333" s="786">
        <v>2012</v>
      </c>
      <c r="J333" s="768">
        <v>500000</v>
      </c>
      <c r="K333" s="768">
        <v>2700000</v>
      </c>
      <c r="L333" s="721">
        <v>2106112</v>
      </c>
      <c r="M333" s="721">
        <v>2081867</v>
      </c>
      <c r="N333" s="711"/>
      <c r="O333" s="711">
        <v>1</v>
      </c>
      <c r="P333" s="607"/>
      <c r="Q333" s="618"/>
    </row>
    <row r="334" spans="1:17" ht="38.25">
      <c r="A334" s="618" t="s">
        <v>527</v>
      </c>
      <c r="B334" s="618" t="s">
        <v>314</v>
      </c>
      <c r="C334" s="618" t="s">
        <v>319</v>
      </c>
      <c r="D334" s="618" t="s">
        <v>2691</v>
      </c>
      <c r="E334" s="618" t="s">
        <v>862</v>
      </c>
      <c r="F334" s="618" t="s">
        <v>863</v>
      </c>
      <c r="G334" s="618"/>
      <c r="H334" s="618" t="s">
        <v>864</v>
      </c>
      <c r="I334" s="786">
        <v>2007</v>
      </c>
      <c r="J334" s="769">
        <v>500000</v>
      </c>
      <c r="K334" s="769">
        <v>3593000</v>
      </c>
      <c r="L334" s="769">
        <v>3022704</v>
      </c>
      <c r="M334" s="769">
        <v>1873705</v>
      </c>
      <c r="N334" s="711"/>
      <c r="O334" s="711">
        <v>0.85</v>
      </c>
      <c r="P334" s="618"/>
      <c r="Q334" s="618" t="s">
        <v>865</v>
      </c>
    </row>
    <row r="335" spans="1:17" ht="51">
      <c r="A335" s="618" t="s">
        <v>527</v>
      </c>
      <c r="B335" s="618" t="s">
        <v>314</v>
      </c>
      <c r="C335" s="618" t="s">
        <v>319</v>
      </c>
      <c r="D335" s="618" t="s">
        <v>2705</v>
      </c>
      <c r="E335" s="618" t="s">
        <v>867</v>
      </c>
      <c r="F335" s="618" t="s">
        <v>868</v>
      </c>
      <c r="G335" s="618"/>
      <c r="H335" s="618" t="s">
        <v>869</v>
      </c>
      <c r="I335" s="786">
        <v>2014</v>
      </c>
      <c r="J335" s="769">
        <v>1540000</v>
      </c>
      <c r="K335" s="769">
        <v>2040000</v>
      </c>
      <c r="L335" s="769">
        <v>83831</v>
      </c>
      <c r="M335" s="769">
        <v>10092</v>
      </c>
      <c r="N335" s="711"/>
      <c r="O335" s="711">
        <v>0</v>
      </c>
      <c r="P335" s="618"/>
      <c r="Q335" s="618" t="s">
        <v>870</v>
      </c>
    </row>
    <row r="336" spans="1:17" ht="38.25">
      <c r="A336" s="618" t="s">
        <v>527</v>
      </c>
      <c r="B336" s="618" t="s">
        <v>314</v>
      </c>
      <c r="C336" s="618" t="s">
        <v>319</v>
      </c>
      <c r="D336" s="618" t="s">
        <v>2705</v>
      </c>
      <c r="E336" s="618" t="s">
        <v>871</v>
      </c>
      <c r="F336" s="618" t="s">
        <v>872</v>
      </c>
      <c r="G336" s="618"/>
      <c r="H336" s="618" t="s">
        <v>873</v>
      </c>
      <c r="I336" s="786">
        <v>2012</v>
      </c>
      <c r="J336" s="769">
        <v>1500000</v>
      </c>
      <c r="K336" s="769">
        <v>1500000</v>
      </c>
      <c r="L336" s="769">
        <v>484693</v>
      </c>
      <c r="M336" s="769">
        <v>267492</v>
      </c>
      <c r="N336" s="711"/>
      <c r="O336" s="711">
        <v>0.05</v>
      </c>
      <c r="P336" s="618"/>
      <c r="Q336" s="618" t="s">
        <v>865</v>
      </c>
    </row>
    <row r="337" spans="1:17" ht="38.25">
      <c r="A337" s="618" t="s">
        <v>527</v>
      </c>
      <c r="B337" s="618" t="s">
        <v>314</v>
      </c>
      <c r="C337" s="618" t="s">
        <v>319</v>
      </c>
      <c r="D337" s="618" t="s">
        <v>2711</v>
      </c>
      <c r="E337" s="618" t="s">
        <v>875</v>
      </c>
      <c r="F337" s="618" t="s">
        <v>876</v>
      </c>
      <c r="G337" s="618"/>
      <c r="H337" s="618" t="s">
        <v>877</v>
      </c>
      <c r="I337" s="786">
        <v>2019</v>
      </c>
      <c r="J337" s="769">
        <v>2300000</v>
      </c>
      <c r="K337" s="769">
        <v>2300000</v>
      </c>
      <c r="L337" s="769">
        <v>2078467</v>
      </c>
      <c r="M337" s="769">
        <v>2091</v>
      </c>
      <c r="N337" s="711"/>
      <c r="O337" s="711">
        <v>0.15</v>
      </c>
      <c r="P337" s="618"/>
      <c r="Q337" s="618" t="s">
        <v>865</v>
      </c>
    </row>
    <row r="338" spans="1:17" ht="51">
      <c r="A338" s="618" t="s">
        <v>527</v>
      </c>
      <c r="B338" s="618" t="s">
        <v>314</v>
      </c>
      <c r="C338" s="618" t="s">
        <v>319</v>
      </c>
      <c r="D338" s="618" t="s">
        <v>2716</v>
      </c>
      <c r="E338" s="618" t="s">
        <v>879</v>
      </c>
      <c r="F338" s="618" t="s">
        <v>880</v>
      </c>
      <c r="G338" s="618"/>
      <c r="H338" s="618" t="s">
        <v>881</v>
      </c>
      <c r="I338" s="786">
        <v>2019</v>
      </c>
      <c r="J338" s="769">
        <v>1200000</v>
      </c>
      <c r="K338" s="769">
        <v>1200000</v>
      </c>
      <c r="L338" s="769">
        <v>1762</v>
      </c>
      <c r="M338" s="769">
        <v>1762</v>
      </c>
      <c r="N338" s="711"/>
      <c r="O338" s="711">
        <v>0</v>
      </c>
      <c r="P338" s="618"/>
      <c r="Q338" s="618" t="s">
        <v>882</v>
      </c>
    </row>
    <row r="339" spans="1:17" ht="76.5">
      <c r="A339" s="618" t="s">
        <v>527</v>
      </c>
      <c r="B339" s="618" t="s">
        <v>273</v>
      </c>
      <c r="C339" s="618" t="s">
        <v>883</v>
      </c>
      <c r="D339" s="618" t="s">
        <v>2690</v>
      </c>
      <c r="E339" s="618" t="s">
        <v>885</v>
      </c>
      <c r="F339" s="618" t="s">
        <v>886</v>
      </c>
      <c r="G339" s="618" t="s">
        <v>887</v>
      </c>
      <c r="H339" s="618" t="s">
        <v>888</v>
      </c>
      <c r="I339" s="786">
        <v>2011</v>
      </c>
      <c r="J339" s="721">
        <v>900000</v>
      </c>
      <c r="K339" s="721">
        <v>1100000</v>
      </c>
      <c r="L339" s="721">
        <v>1099098</v>
      </c>
      <c r="M339" s="721">
        <v>1083386</v>
      </c>
      <c r="N339" s="711"/>
      <c r="O339" s="711">
        <v>0.98</v>
      </c>
      <c r="P339" s="618"/>
      <c r="Q339" s="618" t="s">
        <v>889</v>
      </c>
    </row>
    <row r="340" spans="1:17" ht="38.25">
      <c r="A340" s="618" t="s">
        <v>527</v>
      </c>
      <c r="B340" s="618" t="s">
        <v>273</v>
      </c>
      <c r="C340" s="618" t="s">
        <v>319</v>
      </c>
      <c r="D340" s="618" t="s">
        <v>2690</v>
      </c>
      <c r="E340" s="618" t="s">
        <v>890</v>
      </c>
      <c r="F340" s="618" t="s">
        <v>891</v>
      </c>
      <c r="G340" s="618" t="s">
        <v>892</v>
      </c>
      <c r="H340" s="618" t="s">
        <v>893</v>
      </c>
      <c r="I340" s="786">
        <v>2007</v>
      </c>
      <c r="J340" s="721">
        <v>180000</v>
      </c>
      <c r="K340" s="721">
        <v>1075000</v>
      </c>
      <c r="L340" s="721">
        <v>97282</v>
      </c>
      <c r="M340" s="721">
        <v>97985</v>
      </c>
      <c r="N340" s="711"/>
      <c r="O340" s="711">
        <v>0.5</v>
      </c>
      <c r="P340" s="618"/>
      <c r="Q340" s="618" t="s">
        <v>894</v>
      </c>
    </row>
    <row r="341" spans="1:17" ht="25.5">
      <c r="A341" s="618" t="s">
        <v>527</v>
      </c>
      <c r="B341" s="618" t="s">
        <v>273</v>
      </c>
      <c r="C341" s="618" t="s">
        <v>319</v>
      </c>
      <c r="D341" s="618" t="s">
        <v>2691</v>
      </c>
      <c r="E341" s="618" t="s">
        <v>895</v>
      </c>
      <c r="F341" s="618" t="s">
        <v>896</v>
      </c>
      <c r="G341" s="618" t="s">
        <v>897</v>
      </c>
      <c r="H341" s="618" t="s">
        <v>898</v>
      </c>
      <c r="I341" s="786">
        <v>2007</v>
      </c>
      <c r="J341" s="721">
        <v>900000</v>
      </c>
      <c r="K341" s="721">
        <v>3802332</v>
      </c>
      <c r="L341" s="721">
        <v>3761620</v>
      </c>
      <c r="M341" s="721">
        <v>3508425</v>
      </c>
      <c r="N341" s="711"/>
      <c r="O341" s="711">
        <v>0.98</v>
      </c>
      <c r="P341" s="618"/>
      <c r="Q341" s="618" t="s">
        <v>899</v>
      </c>
    </row>
    <row r="342" spans="1:17" ht="25.5">
      <c r="A342" s="618" t="s">
        <v>527</v>
      </c>
      <c r="B342" s="618" t="s">
        <v>273</v>
      </c>
      <c r="C342" s="618" t="s">
        <v>319</v>
      </c>
      <c r="D342" s="618" t="s">
        <v>2691</v>
      </c>
      <c r="E342" s="618" t="s">
        <v>895</v>
      </c>
      <c r="F342" s="618" t="s">
        <v>896</v>
      </c>
      <c r="G342" s="618" t="s">
        <v>900</v>
      </c>
      <c r="H342" s="618" t="s">
        <v>901</v>
      </c>
      <c r="I342" s="786">
        <v>2006</v>
      </c>
      <c r="J342" s="721">
        <v>500000</v>
      </c>
      <c r="K342" s="721">
        <v>3272000</v>
      </c>
      <c r="L342" s="721">
        <v>3116122</v>
      </c>
      <c r="M342" s="721">
        <v>2702312</v>
      </c>
      <c r="N342" s="711"/>
      <c r="O342" s="711">
        <v>0.95</v>
      </c>
      <c r="P342" s="618"/>
      <c r="Q342" s="618" t="s">
        <v>902</v>
      </c>
    </row>
    <row r="343" spans="1:17" ht="25.5">
      <c r="A343" s="618" t="s">
        <v>527</v>
      </c>
      <c r="B343" s="618" t="s">
        <v>273</v>
      </c>
      <c r="C343" s="618" t="s">
        <v>319</v>
      </c>
      <c r="D343" s="618" t="s">
        <v>2691</v>
      </c>
      <c r="E343" s="618" t="s">
        <v>895</v>
      </c>
      <c r="F343" s="618" t="s">
        <v>896</v>
      </c>
      <c r="G343" s="618" t="s">
        <v>903</v>
      </c>
      <c r="H343" s="618" t="s">
        <v>904</v>
      </c>
      <c r="I343" s="786">
        <v>2006</v>
      </c>
      <c r="J343" s="721">
        <v>500000</v>
      </c>
      <c r="K343" s="721">
        <v>3245500</v>
      </c>
      <c r="L343" s="721">
        <v>3085772</v>
      </c>
      <c r="M343" s="721">
        <v>2690245</v>
      </c>
      <c r="N343" s="711"/>
      <c r="O343" s="711">
        <v>0.8</v>
      </c>
      <c r="P343" s="618"/>
      <c r="Q343" s="618" t="s">
        <v>902</v>
      </c>
    </row>
    <row r="344" spans="1:17" ht="25.5">
      <c r="A344" s="618" t="s">
        <v>527</v>
      </c>
      <c r="B344" s="618" t="s">
        <v>273</v>
      </c>
      <c r="C344" s="618" t="s">
        <v>319</v>
      </c>
      <c r="D344" s="618" t="s">
        <v>2697</v>
      </c>
      <c r="E344" s="618" t="s">
        <v>906</v>
      </c>
      <c r="F344" s="618" t="s">
        <v>907</v>
      </c>
      <c r="G344" s="618" t="s">
        <v>908</v>
      </c>
      <c r="H344" s="618" t="s">
        <v>909</v>
      </c>
      <c r="I344" s="786">
        <v>2020</v>
      </c>
      <c r="J344" s="721">
        <v>1000000</v>
      </c>
      <c r="K344" s="721">
        <v>1293000</v>
      </c>
      <c r="L344" s="721">
        <v>1263690</v>
      </c>
      <c r="M344" s="721">
        <v>864750</v>
      </c>
      <c r="N344" s="711"/>
      <c r="O344" s="711">
        <v>0.85</v>
      </c>
      <c r="P344" s="618"/>
      <c r="Q344" s="618" t="s">
        <v>910</v>
      </c>
    </row>
    <row r="345" spans="1:17" ht="63.75">
      <c r="A345" s="618" t="s">
        <v>527</v>
      </c>
      <c r="B345" s="618" t="s">
        <v>273</v>
      </c>
      <c r="C345" s="618" t="s">
        <v>319</v>
      </c>
      <c r="D345" s="618" t="s">
        <v>2700</v>
      </c>
      <c r="E345" s="618" t="s">
        <v>912</v>
      </c>
      <c r="F345" s="618" t="s">
        <v>913</v>
      </c>
      <c r="G345" s="618"/>
      <c r="H345" s="618" t="s">
        <v>914</v>
      </c>
      <c r="I345" s="786">
        <v>2011</v>
      </c>
      <c r="J345" s="721">
        <v>750000</v>
      </c>
      <c r="K345" s="721">
        <v>1020000</v>
      </c>
      <c r="L345" s="721">
        <v>937279</v>
      </c>
      <c r="M345" s="721">
        <v>936730</v>
      </c>
      <c r="N345" s="711"/>
      <c r="O345" s="711">
        <v>1</v>
      </c>
      <c r="P345" s="618"/>
      <c r="Q345" s="618" t="s">
        <v>13</v>
      </c>
    </row>
    <row r="346" spans="1:17" ht="51">
      <c r="A346" s="618" t="s">
        <v>527</v>
      </c>
      <c r="B346" s="618" t="s">
        <v>273</v>
      </c>
      <c r="C346" s="618" t="s">
        <v>319</v>
      </c>
      <c r="D346" s="618" t="s">
        <v>2705</v>
      </c>
      <c r="E346" s="618" t="s">
        <v>916</v>
      </c>
      <c r="F346" s="618" t="s">
        <v>917</v>
      </c>
      <c r="G346" s="618" t="s">
        <v>918</v>
      </c>
      <c r="H346" s="618" t="s">
        <v>919</v>
      </c>
      <c r="I346" s="786">
        <v>2011</v>
      </c>
      <c r="J346" s="721">
        <v>1500000</v>
      </c>
      <c r="K346" s="721">
        <v>1500000</v>
      </c>
      <c r="L346" s="721">
        <v>1499412</v>
      </c>
      <c r="M346" s="721">
        <v>442606</v>
      </c>
      <c r="N346" s="711"/>
      <c r="O346" s="711">
        <v>0.3</v>
      </c>
      <c r="P346" s="618"/>
      <c r="Q346" s="618" t="s">
        <v>920</v>
      </c>
    </row>
    <row r="347" spans="1:17" ht="38.25">
      <c r="A347" s="618" t="s">
        <v>527</v>
      </c>
      <c r="B347" s="618" t="s">
        <v>273</v>
      </c>
      <c r="C347" s="618" t="s">
        <v>319</v>
      </c>
      <c r="D347" s="618" t="s">
        <v>2705</v>
      </c>
      <c r="E347" s="618" t="s">
        <v>916</v>
      </c>
      <c r="F347" s="618" t="s">
        <v>917</v>
      </c>
      <c r="G347" s="618" t="s">
        <v>921</v>
      </c>
      <c r="H347" s="618" t="s">
        <v>922</v>
      </c>
      <c r="I347" s="786">
        <v>2018</v>
      </c>
      <c r="J347" s="721">
        <v>1400000</v>
      </c>
      <c r="K347" s="721">
        <v>1400000</v>
      </c>
      <c r="L347" s="721">
        <v>1386210</v>
      </c>
      <c r="M347" s="721">
        <v>1037588</v>
      </c>
      <c r="N347" s="711"/>
      <c r="O347" s="711">
        <v>0.8</v>
      </c>
      <c r="P347" s="618"/>
      <c r="Q347" s="618" t="s">
        <v>923</v>
      </c>
    </row>
    <row r="348" spans="1:17" ht="51">
      <c r="A348" s="618" t="s">
        <v>527</v>
      </c>
      <c r="B348" s="618" t="s">
        <v>273</v>
      </c>
      <c r="C348" s="618" t="s">
        <v>319</v>
      </c>
      <c r="D348" s="618" t="s">
        <v>2708</v>
      </c>
      <c r="E348" s="618" t="s">
        <v>130</v>
      </c>
      <c r="F348" s="618" t="s">
        <v>925</v>
      </c>
      <c r="G348" s="618" t="s">
        <v>926</v>
      </c>
      <c r="H348" s="618" t="s">
        <v>927</v>
      </c>
      <c r="I348" s="786">
        <v>2018</v>
      </c>
      <c r="J348" s="721">
        <v>2000000</v>
      </c>
      <c r="K348" s="721">
        <v>8950000</v>
      </c>
      <c r="L348" s="721">
        <v>8811188</v>
      </c>
      <c r="M348" s="721">
        <v>8007590</v>
      </c>
      <c r="N348" s="711"/>
      <c r="O348" s="711">
        <v>0.98</v>
      </c>
      <c r="P348" s="618"/>
      <c r="Q348" s="618" t="s">
        <v>928</v>
      </c>
    </row>
    <row r="349" spans="1:17" ht="51">
      <c r="A349" s="618" t="s">
        <v>527</v>
      </c>
      <c r="B349" s="618" t="s">
        <v>273</v>
      </c>
      <c r="C349" s="618" t="s">
        <v>319</v>
      </c>
      <c r="D349" s="626" t="s">
        <v>2708</v>
      </c>
      <c r="E349" s="618" t="s">
        <v>130</v>
      </c>
      <c r="F349" s="618" t="s">
        <v>925</v>
      </c>
      <c r="G349" s="618" t="s">
        <v>929</v>
      </c>
      <c r="H349" s="618" t="s">
        <v>930</v>
      </c>
      <c r="I349" s="786">
        <v>2013</v>
      </c>
      <c r="J349" s="721">
        <v>5711741</v>
      </c>
      <c r="K349" s="721">
        <v>6411741</v>
      </c>
      <c r="L349" s="721">
        <v>5784414</v>
      </c>
      <c r="M349" s="721">
        <v>5190993</v>
      </c>
      <c r="N349" s="711"/>
      <c r="O349" s="711">
        <v>0.81</v>
      </c>
      <c r="P349" s="618"/>
      <c r="Q349" s="618" t="s">
        <v>931</v>
      </c>
    </row>
    <row r="350" spans="1:17" ht="51">
      <c r="A350" s="618" t="s">
        <v>527</v>
      </c>
      <c r="B350" s="618" t="s">
        <v>273</v>
      </c>
      <c r="C350" s="618" t="s">
        <v>319</v>
      </c>
      <c r="D350" s="618" t="s">
        <v>2708</v>
      </c>
      <c r="E350" s="618" t="s">
        <v>130</v>
      </c>
      <c r="F350" s="618" t="s">
        <v>925</v>
      </c>
      <c r="G350" s="618" t="s">
        <v>932</v>
      </c>
      <c r="H350" s="618" t="s">
        <v>933</v>
      </c>
      <c r="I350" s="786">
        <v>2018</v>
      </c>
      <c r="J350" s="721">
        <v>1000000</v>
      </c>
      <c r="K350" s="721">
        <v>6000000</v>
      </c>
      <c r="L350" s="721">
        <v>5950356</v>
      </c>
      <c r="M350" s="721">
        <v>5522703</v>
      </c>
      <c r="N350" s="711"/>
      <c r="O350" s="711">
        <v>0.95</v>
      </c>
      <c r="P350" s="618"/>
      <c r="Q350" s="618" t="s">
        <v>20</v>
      </c>
    </row>
    <row r="351" spans="1:17" ht="51">
      <c r="A351" s="618" t="s">
        <v>527</v>
      </c>
      <c r="B351" s="618" t="s">
        <v>273</v>
      </c>
      <c r="C351" s="618" t="s">
        <v>319</v>
      </c>
      <c r="D351" s="618" t="s">
        <v>2708</v>
      </c>
      <c r="E351" s="618" t="s">
        <v>130</v>
      </c>
      <c r="F351" s="618" t="s">
        <v>925</v>
      </c>
      <c r="G351" s="618" t="s">
        <v>934</v>
      </c>
      <c r="H351" s="618" t="s">
        <v>935</v>
      </c>
      <c r="I351" s="786">
        <v>2011</v>
      </c>
      <c r="J351" s="721">
        <v>4640000</v>
      </c>
      <c r="K351" s="721">
        <v>5690000</v>
      </c>
      <c r="L351" s="721">
        <v>5673108</v>
      </c>
      <c r="M351" s="721">
        <v>5567592</v>
      </c>
      <c r="N351" s="711"/>
      <c r="O351" s="711">
        <v>1</v>
      </c>
      <c r="P351" s="618"/>
      <c r="Q351" s="618" t="s">
        <v>936</v>
      </c>
    </row>
    <row r="352" spans="1:17" ht="51">
      <c r="A352" s="618" t="s">
        <v>527</v>
      </c>
      <c r="B352" s="618" t="s">
        <v>273</v>
      </c>
      <c r="C352" s="618" t="s">
        <v>319</v>
      </c>
      <c r="D352" s="618" t="s">
        <v>2708</v>
      </c>
      <c r="E352" s="618" t="s">
        <v>130</v>
      </c>
      <c r="F352" s="618" t="s">
        <v>925</v>
      </c>
      <c r="G352" s="618" t="s">
        <v>937</v>
      </c>
      <c r="H352" s="618" t="s">
        <v>938</v>
      </c>
      <c r="I352" s="786">
        <v>2017</v>
      </c>
      <c r="J352" s="721">
        <v>5000000</v>
      </c>
      <c r="K352" s="721">
        <v>5200000</v>
      </c>
      <c r="L352" s="721">
        <v>5037134</v>
      </c>
      <c r="M352" s="721">
        <v>4560094</v>
      </c>
      <c r="N352" s="711"/>
      <c r="O352" s="711">
        <v>0.97</v>
      </c>
      <c r="P352" s="618"/>
      <c r="Q352" s="618" t="s">
        <v>939</v>
      </c>
    </row>
    <row r="353" spans="1:17" ht="51">
      <c r="A353" s="618" t="s">
        <v>527</v>
      </c>
      <c r="B353" s="618" t="s">
        <v>273</v>
      </c>
      <c r="C353" s="618" t="s">
        <v>319</v>
      </c>
      <c r="D353" s="618" t="s">
        <v>2708</v>
      </c>
      <c r="E353" s="618" t="s">
        <v>130</v>
      </c>
      <c r="F353" s="618" t="s">
        <v>925</v>
      </c>
      <c r="G353" s="618" t="s">
        <v>940</v>
      </c>
      <c r="H353" s="618" t="s">
        <v>941</v>
      </c>
      <c r="I353" s="786">
        <v>2018</v>
      </c>
      <c r="J353" s="721">
        <v>1500000</v>
      </c>
      <c r="K353" s="721">
        <v>4500000</v>
      </c>
      <c r="L353" s="721">
        <v>4468123</v>
      </c>
      <c r="M353" s="721">
        <v>3594023</v>
      </c>
      <c r="N353" s="711"/>
      <c r="O353" s="711">
        <v>0.79</v>
      </c>
      <c r="P353" s="618"/>
      <c r="Q353" s="618" t="s">
        <v>20</v>
      </c>
    </row>
    <row r="354" spans="1:17" ht="51">
      <c r="A354" s="618" t="s">
        <v>527</v>
      </c>
      <c r="B354" s="618" t="s">
        <v>273</v>
      </c>
      <c r="C354" s="618" t="s">
        <v>319</v>
      </c>
      <c r="D354" s="618" t="s">
        <v>2708</v>
      </c>
      <c r="E354" s="618" t="s">
        <v>130</v>
      </c>
      <c r="F354" s="618" t="s">
        <v>925</v>
      </c>
      <c r="G354" s="618" t="s">
        <v>942</v>
      </c>
      <c r="H354" s="618" t="s">
        <v>943</v>
      </c>
      <c r="I354" s="786">
        <v>2021</v>
      </c>
      <c r="J354" s="721">
        <v>3000000</v>
      </c>
      <c r="K354" s="721">
        <v>3000000</v>
      </c>
      <c r="L354" s="721">
        <v>2588276</v>
      </c>
      <c r="M354" s="721">
        <v>1161857</v>
      </c>
      <c r="N354" s="711"/>
      <c r="O354" s="711">
        <v>0.66</v>
      </c>
      <c r="P354" s="618"/>
      <c r="Q354" s="618" t="s">
        <v>20</v>
      </c>
    </row>
    <row r="355" spans="1:17" ht="51">
      <c r="A355" s="618" t="s">
        <v>527</v>
      </c>
      <c r="B355" s="618" t="s">
        <v>273</v>
      </c>
      <c r="C355" s="618" t="s">
        <v>319</v>
      </c>
      <c r="D355" s="618" t="s">
        <v>2708</v>
      </c>
      <c r="E355" s="618" t="s">
        <v>130</v>
      </c>
      <c r="F355" s="618" t="s">
        <v>925</v>
      </c>
      <c r="G355" s="618" t="s">
        <v>944</v>
      </c>
      <c r="H355" s="618" t="s">
        <v>945</v>
      </c>
      <c r="I355" s="786">
        <v>2014</v>
      </c>
      <c r="J355" s="721">
        <v>1500000</v>
      </c>
      <c r="K355" s="721">
        <v>2600000</v>
      </c>
      <c r="L355" s="721">
        <v>2593690</v>
      </c>
      <c r="M355" s="721">
        <v>2079365</v>
      </c>
      <c r="N355" s="711"/>
      <c r="O355" s="711">
        <v>0.8</v>
      </c>
      <c r="P355" s="618"/>
      <c r="Q355" s="618" t="s">
        <v>20</v>
      </c>
    </row>
    <row r="356" spans="1:17" ht="51">
      <c r="A356" s="618" t="s">
        <v>527</v>
      </c>
      <c r="B356" s="618" t="s">
        <v>273</v>
      </c>
      <c r="C356" s="618" t="s">
        <v>319</v>
      </c>
      <c r="D356" s="618" t="s">
        <v>2708</v>
      </c>
      <c r="E356" s="618" t="s">
        <v>130</v>
      </c>
      <c r="F356" s="618" t="s">
        <v>925</v>
      </c>
      <c r="G356" s="618" t="s">
        <v>946</v>
      </c>
      <c r="H356" s="618" t="s">
        <v>947</v>
      </c>
      <c r="I356" s="786">
        <v>2021</v>
      </c>
      <c r="J356" s="721">
        <v>2060000</v>
      </c>
      <c r="K356" s="721">
        <v>2060000</v>
      </c>
      <c r="L356" s="721">
        <v>1553148</v>
      </c>
      <c r="M356" s="721">
        <v>433584</v>
      </c>
      <c r="N356" s="711"/>
      <c r="O356" s="711">
        <v>0.43</v>
      </c>
      <c r="P356" s="618"/>
      <c r="Q356" s="618" t="s">
        <v>20</v>
      </c>
    </row>
    <row r="357" spans="1:17" ht="51">
      <c r="A357" s="618" t="s">
        <v>527</v>
      </c>
      <c r="B357" s="618" t="s">
        <v>273</v>
      </c>
      <c r="C357" s="618" t="s">
        <v>319</v>
      </c>
      <c r="D357" s="618" t="s">
        <v>2708</v>
      </c>
      <c r="E357" s="618" t="s">
        <v>130</v>
      </c>
      <c r="F357" s="618" t="s">
        <v>925</v>
      </c>
      <c r="G357" s="618" t="s">
        <v>948</v>
      </c>
      <c r="H357" s="618" t="s">
        <v>949</v>
      </c>
      <c r="I357" s="786">
        <v>2014</v>
      </c>
      <c r="J357" s="721">
        <v>3100000</v>
      </c>
      <c r="K357" s="721">
        <v>1739169</v>
      </c>
      <c r="L357" s="721">
        <v>546582</v>
      </c>
      <c r="M357" s="721">
        <v>1246965</v>
      </c>
      <c r="N357" s="711"/>
      <c r="O357" s="711">
        <v>0.93</v>
      </c>
      <c r="P357" s="618"/>
      <c r="Q357" s="618" t="s">
        <v>20</v>
      </c>
    </row>
    <row r="358" spans="1:17" ht="51">
      <c r="A358" s="618" t="s">
        <v>527</v>
      </c>
      <c r="B358" s="618" t="s">
        <v>273</v>
      </c>
      <c r="C358" s="618" t="s">
        <v>319</v>
      </c>
      <c r="D358" s="618" t="s">
        <v>2708</v>
      </c>
      <c r="E358" s="618" t="s">
        <v>130</v>
      </c>
      <c r="F358" s="618" t="s">
        <v>925</v>
      </c>
      <c r="G358" s="618" t="s">
        <v>950</v>
      </c>
      <c r="H358" s="618" t="s">
        <v>951</v>
      </c>
      <c r="I358" s="786">
        <v>2014</v>
      </c>
      <c r="J358" s="721">
        <v>850000</v>
      </c>
      <c r="K358" s="721">
        <v>1700000</v>
      </c>
      <c r="L358" s="721">
        <v>1503482</v>
      </c>
      <c r="M358" s="721">
        <v>1435574</v>
      </c>
      <c r="N358" s="711"/>
      <c r="O358" s="711">
        <v>0.98</v>
      </c>
      <c r="P358" s="618"/>
      <c r="Q358" s="618" t="s">
        <v>952</v>
      </c>
    </row>
    <row r="359" spans="1:17" ht="51">
      <c r="A359" s="618" t="s">
        <v>527</v>
      </c>
      <c r="B359" s="618" t="s">
        <v>273</v>
      </c>
      <c r="C359" s="618" t="s">
        <v>319</v>
      </c>
      <c r="D359" s="618" t="s">
        <v>2708</v>
      </c>
      <c r="E359" s="618" t="s">
        <v>130</v>
      </c>
      <c r="F359" s="618" t="s">
        <v>925</v>
      </c>
      <c r="G359" s="618" t="s">
        <v>953</v>
      </c>
      <c r="H359" s="618" t="s">
        <v>954</v>
      </c>
      <c r="I359" s="786">
        <v>2018</v>
      </c>
      <c r="J359" s="721">
        <v>1300000</v>
      </c>
      <c r="K359" s="721">
        <v>1300000</v>
      </c>
      <c r="L359" s="721">
        <v>154084</v>
      </c>
      <c r="M359" s="721">
        <v>153812</v>
      </c>
      <c r="N359" s="711"/>
      <c r="O359" s="711">
        <v>0.12</v>
      </c>
      <c r="P359" s="618"/>
      <c r="Q359" s="618" t="s">
        <v>955</v>
      </c>
    </row>
    <row r="360" spans="1:17" ht="51">
      <c r="A360" s="618" t="s">
        <v>527</v>
      </c>
      <c r="B360" s="618" t="s">
        <v>273</v>
      </c>
      <c r="C360" s="618" t="s">
        <v>319</v>
      </c>
      <c r="D360" s="618" t="s">
        <v>2708</v>
      </c>
      <c r="E360" s="618" t="s">
        <v>130</v>
      </c>
      <c r="F360" s="618" t="s">
        <v>925</v>
      </c>
      <c r="G360" s="618" t="s">
        <v>956</v>
      </c>
      <c r="H360" s="618" t="s">
        <v>957</v>
      </c>
      <c r="I360" s="786">
        <v>2011</v>
      </c>
      <c r="J360" s="721">
        <v>3000000</v>
      </c>
      <c r="K360" s="721">
        <v>3910000</v>
      </c>
      <c r="L360" s="721">
        <v>2548470</v>
      </c>
      <c r="M360" s="721">
        <v>3807750</v>
      </c>
      <c r="N360" s="711"/>
      <c r="O360" s="711">
        <v>1</v>
      </c>
      <c r="P360" s="618"/>
      <c r="Q360" s="618" t="s">
        <v>958</v>
      </c>
    </row>
    <row r="361" spans="1:17" ht="63.75">
      <c r="A361" s="618" t="s">
        <v>527</v>
      </c>
      <c r="B361" s="618" t="s">
        <v>273</v>
      </c>
      <c r="C361" s="618" t="s">
        <v>319</v>
      </c>
      <c r="D361" s="618" t="s">
        <v>2711</v>
      </c>
      <c r="E361" s="618" t="s">
        <v>119</v>
      </c>
      <c r="F361" s="618" t="s">
        <v>119</v>
      </c>
      <c r="G361" s="618" t="s">
        <v>959</v>
      </c>
      <c r="H361" s="618" t="s">
        <v>960</v>
      </c>
      <c r="I361" s="786">
        <v>2014</v>
      </c>
      <c r="J361" s="721">
        <v>4000000</v>
      </c>
      <c r="K361" s="721">
        <v>8221457</v>
      </c>
      <c r="L361" s="721">
        <v>8019567</v>
      </c>
      <c r="M361" s="721">
        <v>6808093</v>
      </c>
      <c r="N361" s="711"/>
      <c r="O361" s="711">
        <v>0.99</v>
      </c>
      <c r="P361" s="618"/>
      <c r="Q361" s="618" t="s">
        <v>961</v>
      </c>
    </row>
    <row r="362" spans="1:17" ht="51">
      <c r="A362" s="618" t="s">
        <v>527</v>
      </c>
      <c r="B362" s="618" t="s">
        <v>273</v>
      </c>
      <c r="C362" s="618" t="s">
        <v>319</v>
      </c>
      <c r="D362" s="618" t="s">
        <v>2711</v>
      </c>
      <c r="E362" s="618" t="s">
        <v>119</v>
      </c>
      <c r="F362" s="618" t="s">
        <v>119</v>
      </c>
      <c r="G362" s="618" t="s">
        <v>962</v>
      </c>
      <c r="H362" s="618" t="s">
        <v>963</v>
      </c>
      <c r="I362" s="786">
        <v>2006</v>
      </c>
      <c r="J362" s="721">
        <v>350000</v>
      </c>
      <c r="K362" s="721">
        <v>1187000</v>
      </c>
      <c r="L362" s="721">
        <v>1051254</v>
      </c>
      <c r="M362" s="721">
        <v>1048651</v>
      </c>
      <c r="N362" s="711"/>
      <c r="O362" s="711">
        <v>0.97</v>
      </c>
      <c r="P362" s="618"/>
      <c r="Q362" s="618" t="s">
        <v>964</v>
      </c>
    </row>
    <row r="363" spans="1:17" ht="63.75">
      <c r="A363" s="618" t="s">
        <v>527</v>
      </c>
      <c r="B363" s="618" t="s">
        <v>273</v>
      </c>
      <c r="C363" s="618" t="s">
        <v>319</v>
      </c>
      <c r="D363" s="618" t="s">
        <v>2716</v>
      </c>
      <c r="E363" s="618" t="s">
        <v>966</v>
      </c>
      <c r="F363" s="618" t="s">
        <v>967</v>
      </c>
      <c r="G363" s="618" t="s">
        <v>968</v>
      </c>
      <c r="H363" s="618" t="s">
        <v>969</v>
      </c>
      <c r="I363" s="786">
        <v>2022</v>
      </c>
      <c r="J363" s="721">
        <v>3000000</v>
      </c>
      <c r="K363" s="721">
        <v>3000000</v>
      </c>
      <c r="L363" s="721">
        <v>2423038</v>
      </c>
      <c r="M363" s="721">
        <v>255057</v>
      </c>
      <c r="N363" s="711"/>
      <c r="O363" s="711">
        <v>0.25</v>
      </c>
      <c r="P363" s="618"/>
      <c r="Q363" s="618" t="s">
        <v>20</v>
      </c>
    </row>
    <row r="364" spans="1:17" ht="76.5">
      <c r="A364" s="618" t="s">
        <v>527</v>
      </c>
      <c r="B364" s="618" t="s">
        <v>311</v>
      </c>
      <c r="C364" s="618" t="s">
        <v>319</v>
      </c>
      <c r="D364" s="663" t="s">
        <v>2690</v>
      </c>
      <c r="E364" s="618" t="s">
        <v>971</v>
      </c>
      <c r="F364" s="618" t="s">
        <v>972</v>
      </c>
      <c r="G364" s="663" t="s">
        <v>973</v>
      </c>
      <c r="H364" s="626"/>
      <c r="I364" s="786">
        <v>2022</v>
      </c>
      <c r="J364" s="721">
        <v>1150000</v>
      </c>
      <c r="K364" s="721">
        <v>1150000</v>
      </c>
      <c r="L364" s="721">
        <v>952310</v>
      </c>
      <c r="M364" s="721">
        <v>35051</v>
      </c>
      <c r="N364" s="711"/>
      <c r="O364" s="711">
        <v>0</v>
      </c>
      <c r="P364" s="618"/>
      <c r="Q364" s="620" t="s">
        <v>974</v>
      </c>
    </row>
    <row r="365" spans="1:17" ht="38.25">
      <c r="A365" s="618" t="s">
        <v>527</v>
      </c>
      <c r="B365" s="618" t="s">
        <v>311</v>
      </c>
      <c r="C365" s="618" t="s">
        <v>319</v>
      </c>
      <c r="D365" s="618" t="s">
        <v>2711</v>
      </c>
      <c r="E365" s="618" t="s">
        <v>976</v>
      </c>
      <c r="F365" s="618" t="s">
        <v>977</v>
      </c>
      <c r="G365" s="626"/>
      <c r="H365" s="663" t="s">
        <v>978</v>
      </c>
      <c r="I365" s="786">
        <v>2022</v>
      </c>
      <c r="J365" s="721">
        <v>3201862</v>
      </c>
      <c r="K365" s="721">
        <v>7098532</v>
      </c>
      <c r="L365" s="721">
        <v>3582369</v>
      </c>
      <c r="M365" s="721">
        <v>2875349</v>
      </c>
      <c r="N365" s="711"/>
      <c r="O365" s="711">
        <v>0.95</v>
      </c>
      <c r="P365" s="618"/>
      <c r="Q365" s="618" t="s">
        <v>979</v>
      </c>
    </row>
    <row r="366" spans="1:17" ht="38.25">
      <c r="A366" s="618" t="s">
        <v>527</v>
      </c>
      <c r="B366" s="618" t="s">
        <v>312</v>
      </c>
      <c r="C366" s="618" t="s">
        <v>319</v>
      </c>
      <c r="D366" s="618" t="s">
        <v>2690</v>
      </c>
      <c r="E366" s="618" t="s">
        <v>981</v>
      </c>
      <c r="F366" s="618" t="s">
        <v>982</v>
      </c>
      <c r="G366" s="618"/>
      <c r="H366" s="618" t="s">
        <v>983</v>
      </c>
      <c r="I366" s="786">
        <v>2022</v>
      </c>
      <c r="J366" s="721">
        <v>350000</v>
      </c>
      <c r="K366" s="721">
        <v>1159000</v>
      </c>
      <c r="L366" s="721">
        <v>316000</v>
      </c>
      <c r="M366" s="721">
        <v>14175</v>
      </c>
      <c r="N366" s="711"/>
      <c r="O366" s="711">
        <v>0.05</v>
      </c>
      <c r="P366" s="618"/>
      <c r="Q366" s="618" t="s">
        <v>984</v>
      </c>
    </row>
    <row r="367" spans="1:17" ht="38.25">
      <c r="A367" s="618" t="s">
        <v>527</v>
      </c>
      <c r="B367" s="618" t="s">
        <v>312</v>
      </c>
      <c r="C367" s="618" t="s">
        <v>319</v>
      </c>
      <c r="D367" s="618" t="s">
        <v>2690</v>
      </c>
      <c r="E367" s="618" t="s">
        <v>981</v>
      </c>
      <c r="F367" s="618" t="s">
        <v>982</v>
      </c>
      <c r="G367" s="618"/>
      <c r="H367" s="618" t="s">
        <v>983</v>
      </c>
      <c r="I367" s="786"/>
      <c r="J367" s="721">
        <v>350000</v>
      </c>
      <c r="K367" s="721">
        <v>1159000</v>
      </c>
      <c r="L367" s="721">
        <v>316000</v>
      </c>
      <c r="M367" s="721">
        <v>14175</v>
      </c>
      <c r="N367" s="711"/>
      <c r="O367" s="711">
        <v>0.05</v>
      </c>
      <c r="P367" s="618"/>
      <c r="Q367" s="618" t="s">
        <v>984</v>
      </c>
    </row>
    <row r="368" spans="1:17" ht="38.25">
      <c r="A368" s="618" t="s">
        <v>527</v>
      </c>
      <c r="B368" s="618" t="s">
        <v>312</v>
      </c>
      <c r="C368" s="618" t="s">
        <v>319</v>
      </c>
      <c r="D368" s="618" t="s">
        <v>2708</v>
      </c>
      <c r="E368" s="618" t="s">
        <v>986</v>
      </c>
      <c r="F368" s="770" t="s">
        <v>987</v>
      </c>
      <c r="G368" s="618"/>
      <c r="H368" s="618" t="s">
        <v>988</v>
      </c>
      <c r="I368" s="786">
        <v>2022</v>
      </c>
      <c r="J368" s="721">
        <v>3100000</v>
      </c>
      <c r="K368" s="721">
        <v>3650000</v>
      </c>
      <c r="L368" s="721">
        <v>3489957</v>
      </c>
      <c r="M368" s="721">
        <v>3457138</v>
      </c>
      <c r="N368" s="711"/>
      <c r="O368" s="711">
        <v>0.98</v>
      </c>
      <c r="P368" s="618"/>
      <c r="Q368" s="618" t="s">
        <v>20</v>
      </c>
    </row>
    <row r="369" spans="1:17" ht="38.25">
      <c r="A369" s="618" t="s">
        <v>527</v>
      </c>
      <c r="B369" s="618" t="s">
        <v>312</v>
      </c>
      <c r="C369" s="618" t="s">
        <v>319</v>
      </c>
      <c r="D369" s="618" t="s">
        <v>2708</v>
      </c>
      <c r="E369" s="618" t="s">
        <v>989</v>
      </c>
      <c r="F369" s="770" t="s">
        <v>990</v>
      </c>
      <c r="G369" s="618"/>
      <c r="H369" s="618" t="s">
        <v>991</v>
      </c>
      <c r="I369" s="786">
        <v>2022</v>
      </c>
      <c r="J369" s="721">
        <v>3671340</v>
      </c>
      <c r="K369" s="721">
        <v>4426340</v>
      </c>
      <c r="L369" s="721">
        <v>4129532</v>
      </c>
      <c r="M369" s="721">
        <v>2473550</v>
      </c>
      <c r="N369" s="711"/>
      <c r="O369" s="711">
        <v>0.8</v>
      </c>
      <c r="P369" s="618"/>
      <c r="Q369" s="618" t="s">
        <v>992</v>
      </c>
    </row>
    <row r="370" spans="1:17" ht="51">
      <c r="A370" s="618" t="s">
        <v>527</v>
      </c>
      <c r="B370" s="618" t="s">
        <v>312</v>
      </c>
      <c r="C370" s="618" t="s">
        <v>319</v>
      </c>
      <c r="D370" s="618" t="s">
        <v>2708</v>
      </c>
      <c r="E370" s="618" t="s">
        <v>989</v>
      </c>
      <c r="F370" s="618" t="s">
        <v>990</v>
      </c>
      <c r="G370" s="618"/>
      <c r="H370" s="618" t="s">
        <v>993</v>
      </c>
      <c r="I370" s="786">
        <v>2022</v>
      </c>
      <c r="J370" s="721">
        <v>4300000</v>
      </c>
      <c r="K370" s="721">
        <v>4300000</v>
      </c>
      <c r="L370" s="721">
        <v>2433650</v>
      </c>
      <c r="M370" s="721">
        <v>1055438</v>
      </c>
      <c r="N370" s="711"/>
      <c r="O370" s="711">
        <v>0.5</v>
      </c>
      <c r="P370" s="618"/>
      <c r="Q370" s="618" t="s">
        <v>992</v>
      </c>
    </row>
    <row r="371" spans="1:17" ht="51">
      <c r="A371" s="618" t="s">
        <v>527</v>
      </c>
      <c r="B371" s="618" t="s">
        <v>312</v>
      </c>
      <c r="C371" s="618" t="s">
        <v>319</v>
      </c>
      <c r="D371" s="618" t="s">
        <v>2708</v>
      </c>
      <c r="E371" s="618" t="s">
        <v>989</v>
      </c>
      <c r="F371" s="618" t="s">
        <v>990</v>
      </c>
      <c r="G371" s="618"/>
      <c r="H371" s="618" t="s">
        <v>994</v>
      </c>
      <c r="I371" s="786">
        <v>2022</v>
      </c>
      <c r="J371" s="721">
        <v>2300000</v>
      </c>
      <c r="K371" s="721">
        <v>2300000</v>
      </c>
      <c r="L371" s="721">
        <v>1267672</v>
      </c>
      <c r="M371" s="721">
        <v>252574</v>
      </c>
      <c r="N371" s="711"/>
      <c r="O371" s="711">
        <v>0.2</v>
      </c>
      <c r="P371" s="618"/>
      <c r="Q371" s="618" t="s">
        <v>992</v>
      </c>
    </row>
    <row r="372" spans="1:17" ht="38.25">
      <c r="A372" s="618" t="s">
        <v>527</v>
      </c>
      <c r="B372" s="618" t="s">
        <v>312</v>
      </c>
      <c r="C372" s="618" t="s">
        <v>319</v>
      </c>
      <c r="D372" s="618" t="s">
        <v>2711</v>
      </c>
      <c r="E372" s="618" t="s">
        <v>119</v>
      </c>
      <c r="F372" s="770" t="s">
        <v>119</v>
      </c>
      <c r="G372" s="618"/>
      <c r="H372" s="618" t="s">
        <v>995</v>
      </c>
      <c r="I372" s="786">
        <v>2022</v>
      </c>
      <c r="J372" s="721">
        <v>1800000</v>
      </c>
      <c r="K372" s="721">
        <v>2270000</v>
      </c>
      <c r="L372" s="721">
        <v>2086576</v>
      </c>
      <c r="M372" s="721">
        <v>1590937</v>
      </c>
      <c r="N372" s="711"/>
      <c r="O372" s="711">
        <v>0.87</v>
      </c>
      <c r="P372" s="618"/>
      <c r="Q372" s="618" t="s">
        <v>20</v>
      </c>
    </row>
    <row r="373" spans="1:17" ht="38.25">
      <c r="A373" s="618" t="s">
        <v>527</v>
      </c>
      <c r="B373" s="618" t="s">
        <v>312</v>
      </c>
      <c r="C373" s="618" t="s">
        <v>319</v>
      </c>
      <c r="D373" s="618" t="s">
        <v>2711</v>
      </c>
      <c r="E373" s="618" t="s">
        <v>119</v>
      </c>
      <c r="F373" s="618" t="s">
        <v>119</v>
      </c>
      <c r="G373" s="618"/>
      <c r="H373" s="618" t="s">
        <v>996</v>
      </c>
      <c r="I373" s="786">
        <v>2022</v>
      </c>
      <c r="J373" s="721">
        <v>1800000</v>
      </c>
      <c r="K373" s="721">
        <v>3048431</v>
      </c>
      <c r="L373" s="721">
        <v>2256481</v>
      </c>
      <c r="M373" s="721">
        <v>680509</v>
      </c>
      <c r="N373" s="711"/>
      <c r="O373" s="711">
        <v>0.45</v>
      </c>
      <c r="P373" s="618"/>
      <c r="Q373" s="618" t="s">
        <v>20</v>
      </c>
    </row>
    <row r="374" spans="1:17" ht="63.75">
      <c r="A374" s="618" t="s">
        <v>527</v>
      </c>
      <c r="B374" s="618" t="s">
        <v>312</v>
      </c>
      <c r="C374" s="618" t="s">
        <v>319</v>
      </c>
      <c r="D374" s="618" t="s">
        <v>2716</v>
      </c>
      <c r="E374" s="618" t="s">
        <v>997</v>
      </c>
      <c r="F374" s="770" t="s">
        <v>764</v>
      </c>
      <c r="G374" s="618"/>
      <c r="H374" s="618" t="s">
        <v>998</v>
      </c>
      <c r="I374" s="786">
        <v>2022</v>
      </c>
      <c r="J374" s="721">
        <v>1234000</v>
      </c>
      <c r="K374" s="721">
        <v>1234000</v>
      </c>
      <c r="L374" s="721">
        <v>992738</v>
      </c>
      <c r="M374" s="721">
        <v>872769</v>
      </c>
      <c r="N374" s="711"/>
      <c r="O374" s="711">
        <v>0.85</v>
      </c>
      <c r="P374" s="618"/>
      <c r="Q374" s="618" t="s">
        <v>67</v>
      </c>
    </row>
    <row r="375" spans="1:17" ht="114.75">
      <c r="A375" s="618" t="s">
        <v>527</v>
      </c>
      <c r="B375" s="618" t="s">
        <v>289</v>
      </c>
      <c r="C375" s="605" t="s">
        <v>999</v>
      </c>
      <c r="D375" s="605" t="s">
        <v>2697</v>
      </c>
      <c r="E375" s="642" t="s">
        <v>1000</v>
      </c>
      <c r="F375" s="642" t="s">
        <v>1000</v>
      </c>
      <c r="G375" s="642" t="s">
        <v>1000</v>
      </c>
      <c r="H375" s="642" t="s">
        <v>1000</v>
      </c>
      <c r="I375" s="829">
        <v>2023</v>
      </c>
      <c r="J375" s="760">
        <v>1500000</v>
      </c>
      <c r="K375" s="760">
        <v>1500000</v>
      </c>
      <c r="L375" s="760">
        <v>0</v>
      </c>
      <c r="M375" s="760">
        <v>0</v>
      </c>
      <c r="N375" s="711"/>
      <c r="O375" s="711">
        <v>0</v>
      </c>
      <c r="P375" s="642"/>
      <c r="Q375" s="609" t="s">
        <v>1001</v>
      </c>
    </row>
    <row r="376" spans="1:17" ht="191.25">
      <c r="A376" s="618" t="s">
        <v>527</v>
      </c>
      <c r="B376" s="618" t="s">
        <v>289</v>
      </c>
      <c r="C376" s="605" t="s">
        <v>999</v>
      </c>
      <c r="D376" s="605" t="s">
        <v>2704</v>
      </c>
      <c r="E376" s="642" t="s">
        <v>1002</v>
      </c>
      <c r="F376" s="642" t="s">
        <v>1002</v>
      </c>
      <c r="G376" s="642" t="s">
        <v>1002</v>
      </c>
      <c r="H376" s="642" t="s">
        <v>1002</v>
      </c>
      <c r="I376" s="832">
        <v>2023</v>
      </c>
      <c r="J376" s="760">
        <v>2276742.852</v>
      </c>
      <c r="K376" s="760">
        <v>2276742.852</v>
      </c>
      <c r="L376" s="760">
        <v>1340297</v>
      </c>
      <c r="M376" s="760">
        <v>110312.95574999999</v>
      </c>
      <c r="N376" s="711"/>
      <c r="O376" s="711">
        <v>0.4</v>
      </c>
      <c r="P376" s="642"/>
      <c r="Q376" s="642" t="s">
        <v>1003</v>
      </c>
    </row>
    <row r="377" spans="1:17" ht="127.5">
      <c r="A377" s="618" t="s">
        <v>527</v>
      </c>
      <c r="B377" s="618" t="s">
        <v>289</v>
      </c>
      <c r="C377" s="605" t="s">
        <v>999</v>
      </c>
      <c r="D377" s="642" t="s">
        <v>2704</v>
      </c>
      <c r="E377" s="642" t="s">
        <v>1004</v>
      </c>
      <c r="F377" s="642" t="s">
        <v>1004</v>
      </c>
      <c r="G377" s="642" t="s">
        <v>1004</v>
      </c>
      <c r="H377" s="642" t="s">
        <v>1004</v>
      </c>
      <c r="I377" s="832">
        <v>2025</v>
      </c>
      <c r="J377" s="760">
        <v>3000000</v>
      </c>
      <c r="K377" s="760">
        <v>3000000</v>
      </c>
      <c r="L377" s="760">
        <v>0</v>
      </c>
      <c r="M377" s="760">
        <v>0</v>
      </c>
      <c r="N377" s="711"/>
      <c r="O377" s="711">
        <v>0</v>
      </c>
      <c r="P377" s="642"/>
      <c r="Q377" s="642" t="s">
        <v>1005</v>
      </c>
    </row>
    <row r="378" spans="1:17" ht="76.5">
      <c r="A378" s="618" t="s">
        <v>527</v>
      </c>
      <c r="B378" s="618" t="s">
        <v>289</v>
      </c>
      <c r="C378" s="605" t="s">
        <v>999</v>
      </c>
      <c r="D378" s="605" t="s">
        <v>2708</v>
      </c>
      <c r="E378" s="642" t="s">
        <v>1007</v>
      </c>
      <c r="F378" s="642" t="s">
        <v>1007</v>
      </c>
      <c r="G378" s="642" t="s">
        <v>1007</v>
      </c>
      <c r="H378" s="642" t="s">
        <v>1007</v>
      </c>
      <c r="I378" s="786">
        <v>2024</v>
      </c>
      <c r="J378" s="760">
        <v>1900000</v>
      </c>
      <c r="K378" s="760">
        <v>1900000</v>
      </c>
      <c r="L378" s="760">
        <v>1532734.5179999999</v>
      </c>
      <c r="M378" s="749">
        <v>246112.16752000002</v>
      </c>
      <c r="N378" s="711"/>
      <c r="O378" s="711">
        <v>0.12</v>
      </c>
      <c r="P378" s="607"/>
      <c r="Q378" s="605" t="s">
        <v>436</v>
      </c>
    </row>
    <row r="379" spans="1:17" ht="51">
      <c r="A379" s="618" t="s">
        <v>527</v>
      </c>
      <c r="B379" s="618" t="s">
        <v>289</v>
      </c>
      <c r="C379" s="605" t="s">
        <v>999</v>
      </c>
      <c r="D379" s="605" t="s">
        <v>2708</v>
      </c>
      <c r="E379" s="642" t="s">
        <v>1008</v>
      </c>
      <c r="F379" s="642" t="s">
        <v>1008</v>
      </c>
      <c r="G379" s="642" t="s">
        <v>1008</v>
      </c>
      <c r="H379" s="642" t="s">
        <v>1008</v>
      </c>
      <c r="I379" s="786">
        <v>2025</v>
      </c>
      <c r="J379" s="760">
        <v>1229000</v>
      </c>
      <c r="K379" s="760">
        <v>1229000</v>
      </c>
      <c r="L379" s="760">
        <v>0</v>
      </c>
      <c r="M379" s="749">
        <v>0</v>
      </c>
      <c r="N379" s="711"/>
      <c r="O379" s="711">
        <v>0</v>
      </c>
      <c r="P379" s="607"/>
      <c r="Q379" s="605" t="s">
        <v>1009</v>
      </c>
    </row>
    <row r="380" spans="1:17" ht="89.25">
      <c r="A380" s="618" t="s">
        <v>527</v>
      </c>
      <c r="B380" s="618" t="s">
        <v>289</v>
      </c>
      <c r="C380" s="605" t="s">
        <v>999</v>
      </c>
      <c r="D380" s="605" t="s">
        <v>2708</v>
      </c>
      <c r="E380" s="605" t="s">
        <v>1010</v>
      </c>
      <c r="F380" s="605" t="s">
        <v>1010</v>
      </c>
      <c r="G380" s="605" t="s">
        <v>1010</v>
      </c>
      <c r="H380" s="605" t="s">
        <v>1010</v>
      </c>
      <c r="I380" s="825">
        <v>2024</v>
      </c>
      <c r="J380" s="760">
        <v>2600000</v>
      </c>
      <c r="K380" s="760">
        <v>2600000</v>
      </c>
      <c r="L380" s="760">
        <v>383082.27173000004</v>
      </c>
      <c r="M380" s="749">
        <v>383082.27173000004</v>
      </c>
      <c r="N380" s="711"/>
      <c r="O380" s="711">
        <v>0</v>
      </c>
      <c r="P380" s="607"/>
      <c r="Q380" s="605" t="s">
        <v>1009</v>
      </c>
    </row>
    <row r="381" spans="1:17" ht="38.25">
      <c r="A381" s="618" t="s">
        <v>527</v>
      </c>
      <c r="B381" s="618" t="s">
        <v>313</v>
      </c>
      <c r="C381" s="605" t="s">
        <v>999</v>
      </c>
      <c r="D381" s="618" t="s">
        <v>2691</v>
      </c>
      <c r="E381" s="618" t="s">
        <v>1012</v>
      </c>
      <c r="F381" s="618" t="s">
        <v>1012</v>
      </c>
      <c r="G381" s="618" t="s">
        <v>1012</v>
      </c>
      <c r="H381" s="618" t="s">
        <v>1012</v>
      </c>
      <c r="I381" s="786"/>
      <c r="J381" s="721">
        <v>2500000</v>
      </c>
      <c r="K381" s="721">
        <v>2500000</v>
      </c>
      <c r="L381" s="721">
        <v>9659</v>
      </c>
      <c r="M381" s="721">
        <v>0</v>
      </c>
      <c r="N381" s="711"/>
      <c r="O381" s="711">
        <v>0</v>
      </c>
      <c r="P381" s="618"/>
      <c r="Q381" s="618" t="s">
        <v>3230</v>
      </c>
    </row>
    <row r="382" spans="1:17" ht="38.25">
      <c r="A382" s="618" t="s">
        <v>527</v>
      </c>
      <c r="B382" s="618" t="s">
        <v>313</v>
      </c>
      <c r="C382" s="605" t="s">
        <v>999</v>
      </c>
      <c r="D382" s="618" t="s">
        <v>2704</v>
      </c>
      <c r="E382" s="618" t="s">
        <v>474</v>
      </c>
      <c r="F382" s="618" t="s">
        <v>474</v>
      </c>
      <c r="G382" s="618" t="s">
        <v>474</v>
      </c>
      <c r="H382" s="618" t="s">
        <v>474</v>
      </c>
      <c r="I382" s="786"/>
      <c r="J382" s="721">
        <v>3000000</v>
      </c>
      <c r="K382" s="721">
        <v>3000000</v>
      </c>
      <c r="L382" s="721">
        <v>0</v>
      </c>
      <c r="M382" s="721">
        <v>0</v>
      </c>
      <c r="N382" s="711"/>
      <c r="O382" s="711">
        <v>0</v>
      </c>
      <c r="P382" s="618"/>
      <c r="Q382" s="618" t="s">
        <v>1015</v>
      </c>
    </row>
    <row r="383" spans="1:17" ht="38.25">
      <c r="A383" s="618" t="s">
        <v>527</v>
      </c>
      <c r="B383" s="618" t="s">
        <v>313</v>
      </c>
      <c r="C383" s="605" t="s">
        <v>999</v>
      </c>
      <c r="D383" s="618" t="s">
        <v>2705</v>
      </c>
      <c r="E383" s="618" t="s">
        <v>1017</v>
      </c>
      <c r="F383" s="618" t="s">
        <v>1017</v>
      </c>
      <c r="G383" s="618" t="s">
        <v>1017</v>
      </c>
      <c r="H383" s="618" t="s">
        <v>1017</v>
      </c>
      <c r="I383" s="786"/>
      <c r="J383" s="721">
        <v>1000000</v>
      </c>
      <c r="K383" s="721">
        <v>1000000</v>
      </c>
      <c r="L383" s="721">
        <v>831205</v>
      </c>
      <c r="M383" s="721">
        <v>132263</v>
      </c>
      <c r="N383" s="711"/>
      <c r="O383" s="711">
        <v>45</v>
      </c>
      <c r="P383" s="618"/>
      <c r="Q383" s="618"/>
    </row>
    <row r="384" spans="1:17" ht="38.25">
      <c r="A384" s="618" t="s">
        <v>527</v>
      </c>
      <c r="B384" s="618" t="s">
        <v>313</v>
      </c>
      <c r="C384" s="605" t="s">
        <v>999</v>
      </c>
      <c r="D384" s="618" t="s">
        <v>2705</v>
      </c>
      <c r="E384" s="618" t="s">
        <v>1018</v>
      </c>
      <c r="F384" s="618" t="s">
        <v>1018</v>
      </c>
      <c r="G384" s="618" t="s">
        <v>1018</v>
      </c>
      <c r="H384" s="618" t="s">
        <v>1018</v>
      </c>
      <c r="I384" s="786"/>
      <c r="J384" s="721">
        <v>1500000</v>
      </c>
      <c r="K384" s="721">
        <v>1500000</v>
      </c>
      <c r="L384" s="721">
        <v>1115390</v>
      </c>
      <c r="M384" s="721">
        <v>182858</v>
      </c>
      <c r="N384" s="711"/>
      <c r="O384" s="711">
        <v>60</v>
      </c>
      <c r="P384" s="618"/>
      <c r="Q384" s="618"/>
    </row>
    <row r="385" spans="1:17" ht="38.25">
      <c r="A385" s="618" t="s">
        <v>527</v>
      </c>
      <c r="B385" s="618" t="s">
        <v>313</v>
      </c>
      <c r="C385" s="605" t="s">
        <v>999</v>
      </c>
      <c r="D385" s="618" t="s">
        <v>2708</v>
      </c>
      <c r="E385" s="618" t="s">
        <v>1020</v>
      </c>
      <c r="F385" s="618" t="s">
        <v>1020</v>
      </c>
      <c r="G385" s="618" t="s">
        <v>1020</v>
      </c>
      <c r="H385" s="618" t="s">
        <v>1020</v>
      </c>
      <c r="I385" s="786"/>
      <c r="J385" s="721">
        <v>2000000</v>
      </c>
      <c r="K385" s="721">
        <v>2000000</v>
      </c>
      <c r="L385" s="721">
        <v>1898529</v>
      </c>
      <c r="M385" s="721">
        <v>423981</v>
      </c>
      <c r="N385" s="711"/>
      <c r="O385" s="711">
        <v>45</v>
      </c>
      <c r="P385" s="618"/>
      <c r="Q385" s="618"/>
    </row>
    <row r="386" spans="1:17" ht="40.5">
      <c r="A386" s="618" t="s">
        <v>527</v>
      </c>
      <c r="B386" s="618" t="s">
        <v>313</v>
      </c>
      <c r="C386" s="605" t="s">
        <v>999</v>
      </c>
      <c r="D386" s="618" t="s">
        <v>2708</v>
      </c>
      <c r="E386" s="618" t="s">
        <v>1021</v>
      </c>
      <c r="F386" s="618" t="s">
        <v>1021</v>
      </c>
      <c r="G386" s="618" t="s">
        <v>1021</v>
      </c>
      <c r="H386" s="618" t="s">
        <v>1021</v>
      </c>
      <c r="I386" s="786"/>
      <c r="J386" s="721">
        <v>1385000</v>
      </c>
      <c r="K386" s="721">
        <v>1385000</v>
      </c>
      <c r="L386" s="721">
        <v>0</v>
      </c>
      <c r="M386" s="721">
        <v>0</v>
      </c>
      <c r="N386" s="711"/>
      <c r="O386" s="711">
        <v>0</v>
      </c>
      <c r="P386" s="618"/>
      <c r="Q386" s="618" t="s">
        <v>3231</v>
      </c>
    </row>
    <row r="387" spans="1:17" ht="25.5">
      <c r="A387" s="618" t="s">
        <v>527</v>
      </c>
      <c r="B387" s="618" t="s">
        <v>297</v>
      </c>
      <c r="C387" s="605" t="s">
        <v>999</v>
      </c>
      <c r="D387" s="652" t="s">
        <v>2708</v>
      </c>
      <c r="E387" s="665" t="s">
        <v>1023</v>
      </c>
      <c r="F387" s="665" t="s">
        <v>1023</v>
      </c>
      <c r="G387" s="665" t="s">
        <v>1023</v>
      </c>
      <c r="H387" s="665" t="s">
        <v>1023</v>
      </c>
      <c r="I387" s="835">
        <v>2024</v>
      </c>
      <c r="J387" s="762">
        <v>4500000</v>
      </c>
      <c r="K387" s="762">
        <v>4500000</v>
      </c>
      <c r="L387" s="762">
        <v>197000</v>
      </c>
      <c r="M387" s="762">
        <v>196830</v>
      </c>
      <c r="N387" s="763"/>
      <c r="O387" s="766">
        <v>0.15</v>
      </c>
      <c r="P387" s="771"/>
      <c r="Q387" s="658" t="s">
        <v>114</v>
      </c>
    </row>
    <row r="388" spans="1:17" ht="25.5">
      <c r="A388" s="618" t="s">
        <v>527</v>
      </c>
      <c r="B388" s="618" t="s">
        <v>297</v>
      </c>
      <c r="C388" s="605" t="s">
        <v>999</v>
      </c>
      <c r="D388" s="652" t="s">
        <v>2704</v>
      </c>
      <c r="E388" s="665" t="s">
        <v>1025</v>
      </c>
      <c r="F388" s="665" t="s">
        <v>1025</v>
      </c>
      <c r="G388" s="665" t="s">
        <v>1025</v>
      </c>
      <c r="H388" s="665" t="s">
        <v>1025</v>
      </c>
      <c r="I388" s="835">
        <v>2023</v>
      </c>
      <c r="J388" s="762">
        <v>2782685.7080000001</v>
      </c>
      <c r="K388" s="762">
        <v>2782685.7080000001</v>
      </c>
      <c r="L388" s="762">
        <v>2683462</v>
      </c>
      <c r="M388" s="762">
        <v>386508.07089999999</v>
      </c>
      <c r="N388" s="763"/>
      <c r="O388" s="766">
        <v>0.3</v>
      </c>
      <c r="P388" s="771"/>
      <c r="Q388" s="658" t="s">
        <v>1026</v>
      </c>
    </row>
    <row r="389" spans="1:17" ht="38.25">
      <c r="A389" s="618" t="s">
        <v>527</v>
      </c>
      <c r="B389" s="618" t="s">
        <v>315</v>
      </c>
      <c r="C389" s="605" t="s">
        <v>999</v>
      </c>
      <c r="D389" s="618" t="s">
        <v>2691</v>
      </c>
      <c r="E389" s="618" t="s">
        <v>1027</v>
      </c>
      <c r="F389" s="618" t="s">
        <v>1027</v>
      </c>
      <c r="G389" s="618" t="s">
        <v>1027</v>
      </c>
      <c r="H389" s="618" t="s">
        <v>1027</v>
      </c>
      <c r="I389" s="786">
        <v>2025</v>
      </c>
      <c r="J389" s="721">
        <v>3040000</v>
      </c>
      <c r="K389" s="721">
        <v>3040000</v>
      </c>
      <c r="L389" s="721"/>
      <c r="M389" s="721"/>
      <c r="N389" s="711"/>
      <c r="O389" s="711">
        <v>0</v>
      </c>
      <c r="P389" s="689"/>
      <c r="Q389" s="618" t="s">
        <v>1028</v>
      </c>
    </row>
    <row r="390" spans="1:17" ht="204">
      <c r="A390" s="618" t="s">
        <v>527</v>
      </c>
      <c r="B390" s="618" t="s">
        <v>315</v>
      </c>
      <c r="C390" s="605" t="s">
        <v>999</v>
      </c>
      <c r="D390" s="618" t="s">
        <v>2704</v>
      </c>
      <c r="E390" s="618" t="s">
        <v>1030</v>
      </c>
      <c r="F390" s="618" t="s">
        <v>1030</v>
      </c>
      <c r="G390" s="618" t="s">
        <v>1030</v>
      </c>
      <c r="H390" s="618" t="s">
        <v>1030</v>
      </c>
      <c r="I390" s="786">
        <v>2023</v>
      </c>
      <c r="J390" s="772">
        <v>1011886</v>
      </c>
      <c r="K390" s="772">
        <v>1011886</v>
      </c>
      <c r="L390" s="772">
        <v>982474</v>
      </c>
      <c r="M390" s="772">
        <v>117956</v>
      </c>
      <c r="N390" s="763"/>
      <c r="O390" s="711">
        <v>0.4</v>
      </c>
      <c r="P390" s="689"/>
      <c r="Q390" s="618" t="s">
        <v>1031</v>
      </c>
    </row>
    <row r="391" spans="1:17" ht="102">
      <c r="A391" s="618" t="s">
        <v>527</v>
      </c>
      <c r="B391" s="618" t="s">
        <v>315</v>
      </c>
      <c r="C391" s="605" t="s">
        <v>999</v>
      </c>
      <c r="D391" s="618" t="s">
        <v>2705</v>
      </c>
      <c r="E391" s="618" t="s">
        <v>1033</v>
      </c>
      <c r="F391" s="618" t="s">
        <v>1033</v>
      </c>
      <c r="G391" s="618" t="s">
        <v>1033</v>
      </c>
      <c r="H391" s="618" t="s">
        <v>1033</v>
      </c>
      <c r="I391" s="786">
        <v>2023</v>
      </c>
      <c r="J391" s="772">
        <v>1000000</v>
      </c>
      <c r="K391" s="772">
        <v>1000000</v>
      </c>
      <c r="L391" s="721">
        <v>867907</v>
      </c>
      <c r="M391" s="772">
        <v>654087</v>
      </c>
      <c r="N391" s="763"/>
      <c r="O391" s="711">
        <v>0.8</v>
      </c>
      <c r="P391" s="689"/>
      <c r="Q391" s="618" t="s">
        <v>339</v>
      </c>
    </row>
    <row r="392" spans="1:17" ht="89.25">
      <c r="A392" s="618" t="s">
        <v>527</v>
      </c>
      <c r="B392" s="618" t="s">
        <v>315</v>
      </c>
      <c r="C392" s="605" t="s">
        <v>999</v>
      </c>
      <c r="D392" s="618" t="s">
        <v>2708</v>
      </c>
      <c r="E392" s="618" t="s">
        <v>1034</v>
      </c>
      <c r="F392" s="618" t="s">
        <v>1034</v>
      </c>
      <c r="G392" s="618" t="s">
        <v>1034</v>
      </c>
      <c r="H392" s="618" t="s">
        <v>1034</v>
      </c>
      <c r="I392" s="786">
        <v>2023</v>
      </c>
      <c r="J392" s="772">
        <v>1220000</v>
      </c>
      <c r="K392" s="772">
        <v>1220000</v>
      </c>
      <c r="L392" s="721">
        <v>975895</v>
      </c>
      <c r="M392" s="772">
        <v>267220</v>
      </c>
      <c r="N392" s="763"/>
      <c r="O392" s="711">
        <v>0.6</v>
      </c>
      <c r="P392" s="689"/>
      <c r="Q392" s="618" t="s">
        <v>339</v>
      </c>
    </row>
    <row r="393" spans="1:17" ht="89.25">
      <c r="A393" s="618" t="s">
        <v>527</v>
      </c>
      <c r="B393" s="618" t="s">
        <v>315</v>
      </c>
      <c r="C393" s="605" t="s">
        <v>999</v>
      </c>
      <c r="D393" s="618" t="s">
        <v>2708</v>
      </c>
      <c r="E393" s="618" t="s">
        <v>1035</v>
      </c>
      <c r="F393" s="618" t="s">
        <v>1035</v>
      </c>
      <c r="G393" s="618" t="s">
        <v>1035</v>
      </c>
      <c r="H393" s="618" t="s">
        <v>1035</v>
      </c>
      <c r="I393" s="786">
        <v>2024</v>
      </c>
      <c r="J393" s="772">
        <v>1600000</v>
      </c>
      <c r="K393" s="772">
        <v>1600000</v>
      </c>
      <c r="L393" s="721">
        <v>1160372</v>
      </c>
      <c r="M393" s="772">
        <v>563872</v>
      </c>
      <c r="N393" s="763"/>
      <c r="O393" s="711">
        <v>0.5</v>
      </c>
      <c r="P393" s="689"/>
      <c r="Q393" s="618" t="s">
        <v>339</v>
      </c>
    </row>
    <row r="394" spans="1:17" ht="178.5">
      <c r="A394" s="618" t="s">
        <v>527</v>
      </c>
      <c r="B394" s="618" t="s">
        <v>271</v>
      </c>
      <c r="C394" s="669" t="s">
        <v>999</v>
      </c>
      <c r="D394" s="773" t="s">
        <v>2704</v>
      </c>
      <c r="E394" s="669" t="s">
        <v>1037</v>
      </c>
      <c r="F394" s="669" t="s">
        <v>1037</v>
      </c>
      <c r="G394" s="669" t="s">
        <v>1037</v>
      </c>
      <c r="H394" s="669" t="s">
        <v>1037</v>
      </c>
      <c r="I394" s="838">
        <v>2023</v>
      </c>
      <c r="J394" s="774">
        <v>2023771</v>
      </c>
      <c r="K394" s="774">
        <v>2023771</v>
      </c>
      <c r="L394" s="774">
        <v>1936335</v>
      </c>
      <c r="M394" s="774">
        <v>226890</v>
      </c>
      <c r="N394" s="711"/>
      <c r="O394" s="711" t="s">
        <v>110</v>
      </c>
      <c r="P394" s="669"/>
      <c r="Q394" s="669"/>
    </row>
    <row r="395" spans="1:17" ht="76.5">
      <c r="A395" s="618" t="s">
        <v>527</v>
      </c>
      <c r="B395" s="618" t="s">
        <v>271</v>
      </c>
      <c r="C395" s="672" t="s">
        <v>999</v>
      </c>
      <c r="D395" s="672" t="s">
        <v>2708</v>
      </c>
      <c r="E395" s="672" t="s">
        <v>1039</v>
      </c>
      <c r="F395" s="672" t="s">
        <v>1039</v>
      </c>
      <c r="G395" s="672" t="s">
        <v>1039</v>
      </c>
      <c r="H395" s="672" t="s">
        <v>1039</v>
      </c>
      <c r="I395" s="839">
        <v>2024</v>
      </c>
      <c r="J395" s="774">
        <v>1400000</v>
      </c>
      <c r="K395" s="774">
        <v>1400000</v>
      </c>
      <c r="L395" s="774">
        <v>1284988</v>
      </c>
      <c r="M395" s="774">
        <v>405775</v>
      </c>
      <c r="N395" s="711"/>
      <c r="O395" s="711" t="s">
        <v>1040</v>
      </c>
      <c r="P395" s="775"/>
      <c r="Q395" s="669"/>
    </row>
    <row r="396" spans="1:17" ht="127.5">
      <c r="A396" s="618" t="s">
        <v>527</v>
      </c>
      <c r="B396" s="618" t="s">
        <v>271</v>
      </c>
      <c r="C396" s="672" t="s">
        <v>999</v>
      </c>
      <c r="D396" s="672" t="s">
        <v>2708</v>
      </c>
      <c r="E396" s="672" t="s">
        <v>1041</v>
      </c>
      <c r="F396" s="672" t="s">
        <v>1041</v>
      </c>
      <c r="G396" s="672" t="s">
        <v>1041</v>
      </c>
      <c r="H396" s="672" t="s">
        <v>1041</v>
      </c>
      <c r="I396" s="839">
        <v>2024</v>
      </c>
      <c r="J396" s="774">
        <v>1800000</v>
      </c>
      <c r="K396" s="774">
        <v>1800000</v>
      </c>
      <c r="L396" s="774">
        <v>1528479</v>
      </c>
      <c r="M396" s="774">
        <v>125344</v>
      </c>
      <c r="N396" s="711"/>
      <c r="O396" s="711" t="s">
        <v>1042</v>
      </c>
      <c r="P396" s="775"/>
      <c r="Q396" s="669"/>
    </row>
    <row r="397" spans="1:17" ht="89.25">
      <c r="A397" s="618" t="s">
        <v>527</v>
      </c>
      <c r="B397" s="618" t="s">
        <v>271</v>
      </c>
      <c r="C397" s="672" t="s">
        <v>999</v>
      </c>
      <c r="D397" s="672" t="s">
        <v>2708</v>
      </c>
      <c r="E397" s="672" t="s">
        <v>1043</v>
      </c>
      <c r="F397" s="672" t="s">
        <v>1043</v>
      </c>
      <c r="G397" s="672" t="s">
        <v>1043</v>
      </c>
      <c r="H397" s="672" t="s">
        <v>1043</v>
      </c>
      <c r="I397" s="839">
        <v>2024</v>
      </c>
      <c r="J397" s="774">
        <v>1800000</v>
      </c>
      <c r="K397" s="774">
        <v>1800000</v>
      </c>
      <c r="L397" s="774">
        <v>1787948</v>
      </c>
      <c r="M397" s="774">
        <v>376105</v>
      </c>
      <c r="N397" s="711"/>
      <c r="O397" s="711" t="s">
        <v>1042</v>
      </c>
      <c r="P397" s="775"/>
      <c r="Q397" s="669"/>
    </row>
    <row r="398" spans="1:17" ht="102">
      <c r="A398" s="618" t="s">
        <v>527</v>
      </c>
      <c r="B398" s="618" t="s">
        <v>271</v>
      </c>
      <c r="C398" s="669" t="s">
        <v>999</v>
      </c>
      <c r="D398" s="773" t="s">
        <v>2716</v>
      </c>
      <c r="E398" s="669" t="s">
        <v>1045</v>
      </c>
      <c r="F398" s="669" t="s">
        <v>1045</v>
      </c>
      <c r="G398" s="669" t="s">
        <v>1045</v>
      </c>
      <c r="H398" s="669" t="s">
        <v>1045</v>
      </c>
      <c r="I398" s="838">
        <v>2024</v>
      </c>
      <c r="J398" s="774">
        <v>4000000</v>
      </c>
      <c r="K398" s="774">
        <v>4000000</v>
      </c>
      <c r="L398" s="774">
        <v>2287852</v>
      </c>
      <c r="M398" s="774">
        <v>224053</v>
      </c>
      <c r="N398" s="711"/>
      <c r="O398" s="711" t="s">
        <v>1042</v>
      </c>
      <c r="P398" s="669"/>
      <c r="Q398" s="669"/>
    </row>
    <row r="399" spans="1:17" ht="51">
      <c r="A399" s="618" t="s">
        <v>527</v>
      </c>
      <c r="B399" s="618" t="s">
        <v>309</v>
      </c>
      <c r="C399" s="618" t="s">
        <v>999</v>
      </c>
      <c r="D399" s="618" t="s">
        <v>2691</v>
      </c>
      <c r="E399" s="618" t="s">
        <v>1047</v>
      </c>
      <c r="F399" s="618" t="s">
        <v>1047</v>
      </c>
      <c r="G399" s="618" t="s">
        <v>1047</v>
      </c>
      <c r="H399" s="618" t="s">
        <v>1047</v>
      </c>
      <c r="I399" s="786">
        <v>2025</v>
      </c>
      <c r="J399" s="721">
        <v>2800000</v>
      </c>
      <c r="K399" s="721">
        <v>2800000</v>
      </c>
      <c r="L399" s="721">
        <v>0</v>
      </c>
      <c r="M399" s="721">
        <v>0</v>
      </c>
      <c r="N399" s="711"/>
      <c r="O399" s="711">
        <v>0</v>
      </c>
      <c r="P399" s="607"/>
      <c r="Q399" s="618" t="s">
        <v>1048</v>
      </c>
    </row>
    <row r="400" spans="1:17" ht="102">
      <c r="A400" s="618" t="s">
        <v>527</v>
      </c>
      <c r="B400" s="618" t="s">
        <v>309</v>
      </c>
      <c r="C400" s="618" t="s">
        <v>999</v>
      </c>
      <c r="D400" s="618" t="s">
        <v>2705</v>
      </c>
      <c r="E400" s="618" t="s">
        <v>1049</v>
      </c>
      <c r="F400" s="618" t="s">
        <v>1049</v>
      </c>
      <c r="G400" s="618" t="s">
        <v>1049</v>
      </c>
      <c r="H400" s="618" t="s">
        <v>1049</v>
      </c>
      <c r="I400" s="786">
        <v>2023</v>
      </c>
      <c r="J400" s="721">
        <v>1000000</v>
      </c>
      <c r="K400" s="721">
        <v>1000000</v>
      </c>
      <c r="L400" s="721">
        <v>981430.86684000003</v>
      </c>
      <c r="M400" s="721">
        <v>28097.265780000002</v>
      </c>
      <c r="N400" s="711"/>
      <c r="O400" s="711">
        <v>0.5</v>
      </c>
      <c r="P400" s="607"/>
      <c r="Q400" s="618" t="s">
        <v>743</v>
      </c>
    </row>
    <row r="401" spans="1:17" ht="178.5">
      <c r="A401" s="618" t="s">
        <v>527</v>
      </c>
      <c r="B401" s="618" t="s">
        <v>309</v>
      </c>
      <c r="C401" s="618" t="s">
        <v>999</v>
      </c>
      <c r="D401" s="618" t="s">
        <v>2716</v>
      </c>
      <c r="E401" s="618" t="s">
        <v>1050</v>
      </c>
      <c r="F401" s="618" t="s">
        <v>1050</v>
      </c>
      <c r="G401" s="618" t="s">
        <v>1050</v>
      </c>
      <c r="H401" s="618" t="s">
        <v>1050</v>
      </c>
      <c r="I401" s="786">
        <v>2025</v>
      </c>
      <c r="J401" s="721">
        <v>2500000</v>
      </c>
      <c r="K401" s="721">
        <v>2500000</v>
      </c>
      <c r="L401" s="721">
        <v>0</v>
      </c>
      <c r="M401" s="721">
        <v>0</v>
      </c>
      <c r="N401" s="711"/>
      <c r="O401" s="711">
        <v>0</v>
      </c>
      <c r="P401" s="607"/>
      <c r="Q401" s="618" t="s">
        <v>1051</v>
      </c>
    </row>
    <row r="402" spans="1:17" ht="76.5">
      <c r="A402" s="618" t="s">
        <v>527</v>
      </c>
      <c r="B402" s="618" t="s">
        <v>305</v>
      </c>
      <c r="C402" s="618" t="s">
        <v>999</v>
      </c>
      <c r="D402" s="618" t="s">
        <v>2708</v>
      </c>
      <c r="E402" s="618" t="s">
        <v>1053</v>
      </c>
      <c r="F402" s="618" t="s">
        <v>1053</v>
      </c>
      <c r="G402" s="618" t="s">
        <v>1053</v>
      </c>
      <c r="H402" s="618" t="s">
        <v>1053</v>
      </c>
      <c r="I402" s="786" t="s">
        <v>1054</v>
      </c>
      <c r="J402" s="721">
        <v>1000000</v>
      </c>
      <c r="K402" s="721">
        <v>1000000</v>
      </c>
      <c r="L402" s="721">
        <v>0</v>
      </c>
      <c r="M402" s="721">
        <v>0</v>
      </c>
      <c r="N402" s="711"/>
      <c r="O402" s="711">
        <v>0</v>
      </c>
      <c r="P402" s="689"/>
      <c r="Q402" s="618" t="s">
        <v>1055</v>
      </c>
    </row>
    <row r="403" spans="1:17" ht="91.5">
      <c r="A403" s="618" t="s">
        <v>527</v>
      </c>
      <c r="B403" s="618" t="s">
        <v>305</v>
      </c>
      <c r="C403" s="675" t="s">
        <v>999</v>
      </c>
      <c r="D403" s="675" t="s">
        <v>2708</v>
      </c>
      <c r="E403" s="675" t="s">
        <v>3232</v>
      </c>
      <c r="F403" s="675" t="s">
        <v>3232</v>
      </c>
      <c r="G403" s="675" t="s">
        <v>3232</v>
      </c>
      <c r="H403" s="675" t="s">
        <v>3232</v>
      </c>
      <c r="I403" s="786" t="s">
        <v>1057</v>
      </c>
      <c r="J403" s="721">
        <v>2500000</v>
      </c>
      <c r="K403" s="721">
        <v>2500000</v>
      </c>
      <c r="L403" s="721">
        <v>2401255</v>
      </c>
      <c r="M403" s="721">
        <v>511501</v>
      </c>
      <c r="N403" s="711"/>
      <c r="O403" s="711">
        <v>0.5</v>
      </c>
      <c r="P403" s="689"/>
      <c r="Q403" s="618" t="s">
        <v>20</v>
      </c>
    </row>
    <row r="404" spans="1:17" ht="140.25">
      <c r="A404" s="618" t="s">
        <v>527</v>
      </c>
      <c r="B404" s="618" t="s">
        <v>305</v>
      </c>
      <c r="C404" s="631" t="s">
        <v>999</v>
      </c>
      <c r="D404" s="618" t="s">
        <v>2704</v>
      </c>
      <c r="E404" s="631" t="s">
        <v>1059</v>
      </c>
      <c r="F404" s="631" t="s">
        <v>1059</v>
      </c>
      <c r="G404" s="631" t="s">
        <v>1059</v>
      </c>
      <c r="H404" s="631" t="s">
        <v>1059</v>
      </c>
      <c r="I404" s="786" t="s">
        <v>1054</v>
      </c>
      <c r="J404" s="721">
        <v>2000000</v>
      </c>
      <c r="K404" s="721">
        <v>2000000</v>
      </c>
      <c r="L404" s="721">
        <v>0</v>
      </c>
      <c r="M404" s="721">
        <v>0</v>
      </c>
      <c r="N404" s="711"/>
      <c r="O404" s="711">
        <v>0</v>
      </c>
      <c r="P404" s="689"/>
      <c r="Q404" s="618" t="s">
        <v>1060</v>
      </c>
    </row>
    <row r="405" spans="1:17" ht="229.5">
      <c r="A405" s="618" t="s">
        <v>527</v>
      </c>
      <c r="B405" s="618" t="s">
        <v>305</v>
      </c>
      <c r="C405" s="677" t="s">
        <v>999</v>
      </c>
      <c r="D405" s="677" t="s">
        <v>2704</v>
      </c>
      <c r="E405" s="677" t="s">
        <v>1061</v>
      </c>
      <c r="F405" s="677" t="s">
        <v>1061</v>
      </c>
      <c r="G405" s="677" t="s">
        <v>1061</v>
      </c>
      <c r="H405" s="677" t="s">
        <v>1061</v>
      </c>
      <c r="I405" s="786" t="s">
        <v>1062</v>
      </c>
      <c r="J405" s="721">
        <v>2023771</v>
      </c>
      <c r="K405" s="721">
        <v>2023771</v>
      </c>
      <c r="L405" s="721">
        <v>2019085</v>
      </c>
      <c r="M405" s="721">
        <v>533094</v>
      </c>
      <c r="N405" s="711"/>
      <c r="O405" s="711">
        <v>0.4</v>
      </c>
      <c r="P405" s="689"/>
      <c r="Q405" s="618" t="s">
        <v>20</v>
      </c>
    </row>
    <row r="406" spans="1:17" ht="267.75">
      <c r="A406" s="618" t="s">
        <v>527</v>
      </c>
      <c r="B406" s="618" t="s">
        <v>305</v>
      </c>
      <c r="C406" s="677" t="s">
        <v>999</v>
      </c>
      <c r="D406" s="618" t="s">
        <v>2705</v>
      </c>
      <c r="E406" s="677" t="s">
        <v>1064</v>
      </c>
      <c r="F406" s="677" t="s">
        <v>1064</v>
      </c>
      <c r="G406" s="677" t="s">
        <v>1064</v>
      </c>
      <c r="H406" s="677" t="s">
        <v>1064</v>
      </c>
      <c r="I406" s="786" t="s">
        <v>1057</v>
      </c>
      <c r="J406" s="721">
        <v>1000000</v>
      </c>
      <c r="K406" s="721">
        <v>1000000</v>
      </c>
      <c r="L406" s="721">
        <v>951393</v>
      </c>
      <c r="M406" s="721">
        <v>252722</v>
      </c>
      <c r="N406" s="711"/>
      <c r="O406" s="711">
        <v>0.6</v>
      </c>
      <c r="P406" s="689"/>
      <c r="Q406" s="618" t="s">
        <v>20</v>
      </c>
    </row>
    <row r="407" spans="1:17" ht="38.25">
      <c r="A407" s="618" t="s">
        <v>527</v>
      </c>
      <c r="B407" s="618" t="s">
        <v>316</v>
      </c>
      <c r="C407" s="618" t="s">
        <v>999</v>
      </c>
      <c r="D407" s="652" t="s">
        <v>2708</v>
      </c>
      <c r="E407" s="618" t="s">
        <v>1065</v>
      </c>
      <c r="F407" s="618" t="s">
        <v>1065</v>
      </c>
      <c r="G407" s="618" t="s">
        <v>1065</v>
      </c>
      <c r="H407" s="618" t="s">
        <v>1065</v>
      </c>
      <c r="I407" s="835">
        <v>2024</v>
      </c>
      <c r="J407" s="762">
        <v>3000000</v>
      </c>
      <c r="K407" s="762">
        <v>3000000</v>
      </c>
      <c r="L407" s="762">
        <v>2604074</v>
      </c>
      <c r="M407" s="762">
        <v>311067</v>
      </c>
      <c r="N407" s="763"/>
      <c r="O407" s="766">
        <v>0.2</v>
      </c>
      <c r="P407" s="771"/>
      <c r="Q407" s="658"/>
    </row>
    <row r="408" spans="1:17" ht="25.5">
      <c r="A408" s="618" t="s">
        <v>527</v>
      </c>
      <c r="B408" s="618" t="s">
        <v>316</v>
      </c>
      <c r="C408" s="618" t="s">
        <v>999</v>
      </c>
      <c r="D408" s="652" t="s">
        <v>2708</v>
      </c>
      <c r="E408" s="618" t="s">
        <v>365</v>
      </c>
      <c r="F408" s="618" t="s">
        <v>365</v>
      </c>
      <c r="G408" s="618" t="s">
        <v>365</v>
      </c>
      <c r="H408" s="618" t="s">
        <v>365</v>
      </c>
      <c r="I408" s="835">
        <v>2025</v>
      </c>
      <c r="J408" s="762">
        <v>2000000</v>
      </c>
      <c r="K408" s="762">
        <v>2000000</v>
      </c>
      <c r="L408" s="762">
        <v>0</v>
      </c>
      <c r="M408" s="762">
        <v>0</v>
      </c>
      <c r="N408" s="763"/>
      <c r="O408" s="766">
        <v>0</v>
      </c>
      <c r="P408" s="771"/>
      <c r="Q408" s="658"/>
    </row>
    <row r="409" spans="1:17" ht="25.5">
      <c r="A409" s="618" t="s">
        <v>527</v>
      </c>
      <c r="B409" s="618" t="s">
        <v>316</v>
      </c>
      <c r="C409" s="618" t="s">
        <v>999</v>
      </c>
      <c r="D409" s="618" t="s">
        <v>2708</v>
      </c>
      <c r="E409" s="618" t="s">
        <v>365</v>
      </c>
      <c r="F409" s="618" t="s">
        <v>365</v>
      </c>
      <c r="G409" s="618" t="s">
        <v>365</v>
      </c>
      <c r="H409" s="618" t="s">
        <v>365</v>
      </c>
      <c r="I409" s="835">
        <v>2025</v>
      </c>
      <c r="J409" s="762">
        <v>1099459</v>
      </c>
      <c r="K409" s="762">
        <v>1099459</v>
      </c>
      <c r="L409" s="762">
        <v>0</v>
      </c>
      <c r="M409" s="762">
        <v>0</v>
      </c>
      <c r="N409" s="763"/>
      <c r="O409" s="766">
        <v>0</v>
      </c>
      <c r="P409" s="771"/>
      <c r="Q409" s="658"/>
    </row>
    <row r="410" spans="1:17" ht="38.25">
      <c r="A410" s="618" t="s">
        <v>527</v>
      </c>
      <c r="B410" s="618" t="s">
        <v>316</v>
      </c>
      <c r="C410" s="618" t="s">
        <v>999</v>
      </c>
      <c r="D410" s="652" t="s">
        <v>2691</v>
      </c>
      <c r="E410" s="618" t="s">
        <v>1065</v>
      </c>
      <c r="F410" s="618" t="s">
        <v>1065</v>
      </c>
      <c r="G410" s="618" t="s">
        <v>1065</v>
      </c>
      <c r="H410" s="618" t="s">
        <v>1065</v>
      </c>
      <c r="I410" s="835">
        <v>2025</v>
      </c>
      <c r="J410" s="762">
        <v>2700000</v>
      </c>
      <c r="K410" s="762">
        <v>2700000</v>
      </c>
      <c r="L410" s="762">
        <v>0</v>
      </c>
      <c r="M410" s="762">
        <v>0</v>
      </c>
      <c r="N410" s="763"/>
      <c r="O410" s="766">
        <v>0</v>
      </c>
      <c r="P410" s="771"/>
      <c r="Q410" s="658"/>
    </row>
    <row r="411" spans="1:17" ht="25.5">
      <c r="A411" s="618" t="s">
        <v>527</v>
      </c>
      <c r="B411" s="618" t="s">
        <v>316</v>
      </c>
      <c r="C411" s="665" t="s">
        <v>999</v>
      </c>
      <c r="D411" s="652" t="s">
        <v>2704</v>
      </c>
      <c r="E411" s="665" t="s">
        <v>1025</v>
      </c>
      <c r="F411" s="665" t="s">
        <v>1025</v>
      </c>
      <c r="G411" s="665" t="s">
        <v>1025</v>
      </c>
      <c r="H411" s="665" t="s">
        <v>1025</v>
      </c>
      <c r="I411" s="835">
        <v>2025</v>
      </c>
      <c r="J411" s="762">
        <v>2300000</v>
      </c>
      <c r="K411" s="762">
        <v>2300000</v>
      </c>
      <c r="L411" s="762">
        <v>0</v>
      </c>
      <c r="M411" s="762">
        <v>0</v>
      </c>
      <c r="N411" s="763"/>
      <c r="O411" s="766">
        <v>0</v>
      </c>
      <c r="P411" s="771"/>
      <c r="Q411" s="658"/>
    </row>
    <row r="412" spans="1:17" ht="25.5">
      <c r="A412" s="618" t="s">
        <v>527</v>
      </c>
      <c r="B412" s="618" t="s">
        <v>316</v>
      </c>
      <c r="C412" s="679" t="s">
        <v>999</v>
      </c>
      <c r="D412" s="652" t="s">
        <v>2704</v>
      </c>
      <c r="E412" s="679" t="s">
        <v>1066</v>
      </c>
      <c r="F412" s="679" t="s">
        <v>1066</v>
      </c>
      <c r="G412" s="679" t="s">
        <v>1066</v>
      </c>
      <c r="H412" s="679" t="s">
        <v>1066</v>
      </c>
      <c r="I412" s="835">
        <v>2025</v>
      </c>
      <c r="J412" s="762">
        <v>2782685.7080000001</v>
      </c>
      <c r="K412" s="762">
        <v>2782685.7080000001</v>
      </c>
      <c r="L412" s="762">
        <v>2505084</v>
      </c>
      <c r="M412" s="762">
        <v>58996</v>
      </c>
      <c r="N412" s="763"/>
      <c r="O412" s="766">
        <v>0.3</v>
      </c>
      <c r="P412" s="771"/>
      <c r="Q412" s="658"/>
    </row>
    <row r="413" spans="1:17" ht="51">
      <c r="A413" s="618" t="s">
        <v>527</v>
      </c>
      <c r="B413" s="618" t="s">
        <v>292</v>
      </c>
      <c r="C413" s="652" t="s">
        <v>999</v>
      </c>
      <c r="D413" s="652" t="s">
        <v>2708</v>
      </c>
      <c r="E413" s="652" t="s">
        <v>839</v>
      </c>
      <c r="F413" s="652" t="s">
        <v>839</v>
      </c>
      <c r="G413" s="652" t="s">
        <v>839</v>
      </c>
      <c r="H413" s="652" t="s">
        <v>839</v>
      </c>
      <c r="I413" s="834"/>
      <c r="J413" s="762">
        <v>5715000</v>
      </c>
      <c r="K413" s="762">
        <v>5715000</v>
      </c>
      <c r="L413" s="762">
        <v>5126328.2434</v>
      </c>
      <c r="M413" s="762">
        <v>237852.67681</v>
      </c>
      <c r="N413" s="763"/>
      <c r="O413" s="763"/>
      <c r="P413" s="764"/>
      <c r="Q413" s="653"/>
    </row>
    <row r="414" spans="1:17" ht="51">
      <c r="A414" s="618" t="s">
        <v>527</v>
      </c>
      <c r="B414" s="618" t="s">
        <v>292</v>
      </c>
      <c r="C414" s="652" t="s">
        <v>999</v>
      </c>
      <c r="D414" s="652" t="s">
        <v>2708</v>
      </c>
      <c r="E414" s="652" t="s">
        <v>840</v>
      </c>
      <c r="F414" s="652" t="s">
        <v>840</v>
      </c>
      <c r="G414" s="652" t="s">
        <v>840</v>
      </c>
      <c r="H414" s="652" t="s">
        <v>840</v>
      </c>
      <c r="I414" s="834"/>
      <c r="J414" s="762">
        <v>5715000</v>
      </c>
      <c r="K414" s="762">
        <v>5715000</v>
      </c>
      <c r="L414" s="762">
        <v>5126328.2434</v>
      </c>
      <c r="M414" s="762">
        <v>237852.67681</v>
      </c>
      <c r="N414" s="763"/>
      <c r="O414" s="763"/>
      <c r="P414" s="764"/>
      <c r="Q414" s="653"/>
    </row>
    <row r="415" spans="1:17" ht="63.75">
      <c r="A415" s="618" t="s">
        <v>527</v>
      </c>
      <c r="B415" s="618" t="s">
        <v>292</v>
      </c>
      <c r="C415" s="652" t="s">
        <v>999</v>
      </c>
      <c r="D415" s="652" t="s">
        <v>2708</v>
      </c>
      <c r="E415" s="652" t="s">
        <v>841</v>
      </c>
      <c r="F415" s="652" t="s">
        <v>841</v>
      </c>
      <c r="G415" s="652" t="s">
        <v>841</v>
      </c>
      <c r="H415" s="652" t="s">
        <v>841</v>
      </c>
      <c r="I415" s="834"/>
      <c r="J415" s="762">
        <v>5715000</v>
      </c>
      <c r="K415" s="762">
        <v>5715000</v>
      </c>
      <c r="L415" s="762">
        <v>5126328.2434</v>
      </c>
      <c r="M415" s="762">
        <v>237852.67681</v>
      </c>
      <c r="N415" s="763"/>
      <c r="O415" s="763"/>
      <c r="P415" s="764"/>
      <c r="Q415" s="653"/>
    </row>
    <row r="416" spans="1:17" ht="102">
      <c r="A416" s="618" t="s">
        <v>527</v>
      </c>
      <c r="B416" s="618" t="s">
        <v>292</v>
      </c>
      <c r="C416" s="652" t="s">
        <v>999</v>
      </c>
      <c r="D416" s="652" t="s">
        <v>2708</v>
      </c>
      <c r="E416" s="652" t="s">
        <v>1067</v>
      </c>
      <c r="F416" s="652" t="s">
        <v>1067</v>
      </c>
      <c r="G416" s="652" t="s">
        <v>1067</v>
      </c>
      <c r="H416" s="652" t="s">
        <v>1067</v>
      </c>
      <c r="I416" s="834">
        <v>2024</v>
      </c>
      <c r="J416" s="762">
        <v>1800000</v>
      </c>
      <c r="K416" s="762">
        <v>1800000</v>
      </c>
      <c r="L416" s="762">
        <v>1609614.7179</v>
      </c>
      <c r="M416" s="762">
        <v>237852.67681</v>
      </c>
      <c r="N416" s="763"/>
      <c r="O416" s="763">
        <v>0.15</v>
      </c>
      <c r="P416" s="764"/>
      <c r="Q416" s="653"/>
    </row>
    <row r="417" spans="1:17" ht="89.25">
      <c r="A417" s="618" t="s">
        <v>527</v>
      </c>
      <c r="B417" s="618" t="s">
        <v>292</v>
      </c>
      <c r="C417" s="652" t="s">
        <v>999</v>
      </c>
      <c r="D417" s="652" t="s">
        <v>2705</v>
      </c>
      <c r="E417" s="652" t="s">
        <v>1068</v>
      </c>
      <c r="F417" s="652" t="s">
        <v>1068</v>
      </c>
      <c r="G417" s="652" t="s">
        <v>1068</v>
      </c>
      <c r="H417" s="652" t="s">
        <v>1068</v>
      </c>
      <c r="I417" s="834">
        <v>2023</v>
      </c>
      <c r="J417" s="762">
        <v>3915000</v>
      </c>
      <c r="K417" s="762">
        <v>3915000</v>
      </c>
      <c r="L417" s="762">
        <v>3516713.5255</v>
      </c>
      <c r="M417" s="762">
        <v>0</v>
      </c>
      <c r="N417" s="763"/>
      <c r="O417" s="763">
        <v>0.1</v>
      </c>
      <c r="P417" s="764"/>
      <c r="Q417" s="653"/>
    </row>
    <row r="418" spans="1:17" ht="51">
      <c r="A418" s="618" t="s">
        <v>527</v>
      </c>
      <c r="B418" s="618" t="s">
        <v>292</v>
      </c>
      <c r="C418" s="652" t="s">
        <v>999</v>
      </c>
      <c r="D418" s="652" t="s">
        <v>2704</v>
      </c>
      <c r="E418" s="652" t="s">
        <v>1069</v>
      </c>
      <c r="F418" s="652" t="s">
        <v>1069</v>
      </c>
      <c r="G418" s="652" t="s">
        <v>1069</v>
      </c>
      <c r="H418" s="652" t="s">
        <v>1069</v>
      </c>
      <c r="I418" s="834"/>
      <c r="J418" s="762">
        <v>2600000</v>
      </c>
      <c r="K418" s="762">
        <v>2600000</v>
      </c>
      <c r="L418" s="762">
        <v>0</v>
      </c>
      <c r="M418" s="762">
        <v>0</v>
      </c>
      <c r="N418" s="763"/>
      <c r="O418" s="763"/>
      <c r="P418" s="764"/>
      <c r="Q418" s="653"/>
    </row>
    <row r="419" spans="1:17" ht="38.25">
      <c r="A419" s="618" t="s">
        <v>527</v>
      </c>
      <c r="B419" s="618" t="s">
        <v>292</v>
      </c>
      <c r="C419" s="652" t="s">
        <v>999</v>
      </c>
      <c r="D419" s="652" t="s">
        <v>2716</v>
      </c>
      <c r="E419" s="652" t="s">
        <v>1070</v>
      </c>
      <c r="F419" s="652" t="s">
        <v>1070</v>
      </c>
      <c r="G419" s="652" t="s">
        <v>1070</v>
      </c>
      <c r="H419" s="652" t="s">
        <v>1070</v>
      </c>
      <c r="I419" s="834"/>
      <c r="J419" s="762">
        <v>2600000</v>
      </c>
      <c r="K419" s="762">
        <v>2600000</v>
      </c>
      <c r="L419" s="762">
        <v>0</v>
      </c>
      <c r="M419" s="762">
        <v>0</v>
      </c>
      <c r="N419" s="763"/>
      <c r="O419" s="763"/>
      <c r="P419" s="764"/>
      <c r="Q419" s="653"/>
    </row>
    <row r="420" spans="1:17" ht="76.5">
      <c r="A420" s="618" t="s">
        <v>527</v>
      </c>
      <c r="B420" s="618" t="s">
        <v>292</v>
      </c>
      <c r="C420" s="652" t="s">
        <v>999</v>
      </c>
      <c r="D420" s="652" t="s">
        <v>2704</v>
      </c>
      <c r="E420" s="652" t="s">
        <v>1071</v>
      </c>
      <c r="F420" s="652" t="s">
        <v>1071</v>
      </c>
      <c r="G420" s="652" t="s">
        <v>1071</v>
      </c>
      <c r="H420" s="652" t="s">
        <v>1071</v>
      </c>
      <c r="I420" s="834"/>
      <c r="J420" s="762">
        <v>2600000</v>
      </c>
      <c r="K420" s="762">
        <v>2600000</v>
      </c>
      <c r="L420" s="762">
        <v>0</v>
      </c>
      <c r="M420" s="762">
        <v>0</v>
      </c>
      <c r="N420" s="763"/>
      <c r="O420" s="763"/>
      <c r="P420" s="764"/>
      <c r="Q420" s="653"/>
    </row>
    <row r="421" spans="1:17" ht="127.5">
      <c r="A421" s="618" t="s">
        <v>527</v>
      </c>
      <c r="B421" s="618" t="s">
        <v>292</v>
      </c>
      <c r="C421" s="652" t="s">
        <v>999</v>
      </c>
      <c r="D421" s="652" t="s">
        <v>2704</v>
      </c>
      <c r="E421" s="652" t="s">
        <v>1072</v>
      </c>
      <c r="F421" s="652" t="s">
        <v>1072</v>
      </c>
      <c r="G421" s="652" t="s">
        <v>1072</v>
      </c>
      <c r="H421" s="652" t="s">
        <v>1072</v>
      </c>
      <c r="I421" s="834">
        <v>2025</v>
      </c>
      <c r="J421" s="762">
        <v>2600000</v>
      </c>
      <c r="K421" s="762">
        <v>2600000</v>
      </c>
      <c r="L421" s="762">
        <v>0</v>
      </c>
      <c r="M421" s="762">
        <v>0</v>
      </c>
      <c r="N421" s="763"/>
      <c r="O421" s="763">
        <v>0</v>
      </c>
      <c r="P421" s="764"/>
      <c r="Q421" s="653" t="s">
        <v>1073</v>
      </c>
    </row>
    <row r="422" spans="1:17" ht="102">
      <c r="A422" s="618" t="s">
        <v>527</v>
      </c>
      <c r="B422" s="618" t="s">
        <v>314</v>
      </c>
      <c r="C422" s="618" t="s">
        <v>999</v>
      </c>
      <c r="D422" s="618" t="s">
        <v>2705</v>
      </c>
      <c r="E422" s="618" t="s">
        <v>1074</v>
      </c>
      <c r="F422" s="618" t="s">
        <v>1074</v>
      </c>
      <c r="G422" s="618" t="s">
        <v>1074</v>
      </c>
      <c r="H422" s="618" t="s">
        <v>1074</v>
      </c>
      <c r="I422" s="786">
        <v>2023</v>
      </c>
      <c r="J422" s="769">
        <v>1000000</v>
      </c>
      <c r="K422" s="769">
        <v>1000000</v>
      </c>
      <c r="L422" s="769">
        <v>937760</v>
      </c>
      <c r="M422" s="769">
        <v>198270</v>
      </c>
      <c r="N422" s="711"/>
      <c r="O422" s="711">
        <v>0.7</v>
      </c>
      <c r="P422" s="618"/>
      <c r="Q422" s="618" t="s">
        <v>865</v>
      </c>
    </row>
    <row r="423" spans="1:17" ht="89.25">
      <c r="A423" s="618" t="s">
        <v>527</v>
      </c>
      <c r="B423" s="618" t="s">
        <v>314</v>
      </c>
      <c r="C423" s="618" t="s">
        <v>999</v>
      </c>
      <c r="D423" s="618" t="s">
        <v>2708</v>
      </c>
      <c r="E423" s="618" t="s">
        <v>1076</v>
      </c>
      <c r="F423" s="618" t="s">
        <v>1076</v>
      </c>
      <c r="G423" s="618" t="s">
        <v>1076</v>
      </c>
      <c r="H423" s="618" t="s">
        <v>1076</v>
      </c>
      <c r="I423" s="786">
        <v>2023</v>
      </c>
      <c r="J423" s="769">
        <v>2750000</v>
      </c>
      <c r="K423" s="769">
        <v>2750000</v>
      </c>
      <c r="L423" s="769">
        <v>1292162</v>
      </c>
      <c r="M423" s="769">
        <v>0</v>
      </c>
      <c r="N423" s="711"/>
      <c r="O423" s="711">
        <v>0</v>
      </c>
      <c r="P423" s="618"/>
      <c r="Q423" s="618" t="s">
        <v>865</v>
      </c>
    </row>
    <row r="424" spans="1:17" ht="63.75">
      <c r="A424" s="618" t="s">
        <v>527</v>
      </c>
      <c r="B424" s="618" t="s">
        <v>314</v>
      </c>
      <c r="C424" s="618" t="s">
        <v>999</v>
      </c>
      <c r="D424" s="618" t="s">
        <v>2708</v>
      </c>
      <c r="E424" s="618" t="s">
        <v>1079</v>
      </c>
      <c r="F424" s="618" t="s">
        <v>1079</v>
      </c>
      <c r="G424" s="618" t="s">
        <v>1079</v>
      </c>
      <c r="H424" s="618" t="s">
        <v>1079</v>
      </c>
      <c r="I424" s="786">
        <v>2024</v>
      </c>
      <c r="J424" s="769">
        <v>2725000</v>
      </c>
      <c r="K424" s="769">
        <v>2725000</v>
      </c>
      <c r="L424" s="769">
        <v>0</v>
      </c>
      <c r="M424" s="769">
        <v>0</v>
      </c>
      <c r="N424" s="711"/>
      <c r="O424" s="711">
        <v>0</v>
      </c>
      <c r="P424" s="618"/>
      <c r="Q424" s="618" t="s">
        <v>1080</v>
      </c>
    </row>
    <row r="425" spans="1:17" ht="63.75">
      <c r="A425" s="618" t="s">
        <v>527</v>
      </c>
      <c r="B425" s="618" t="s">
        <v>314</v>
      </c>
      <c r="C425" s="618" t="s">
        <v>999</v>
      </c>
      <c r="D425" s="618" t="s">
        <v>2708</v>
      </c>
      <c r="E425" s="618" t="s">
        <v>1082</v>
      </c>
      <c r="F425" s="618" t="s">
        <v>1082</v>
      </c>
      <c r="G425" s="618" t="s">
        <v>1082</v>
      </c>
      <c r="H425" s="618" t="s">
        <v>1082</v>
      </c>
      <c r="I425" s="786">
        <v>2024</v>
      </c>
      <c r="J425" s="769">
        <v>2358200</v>
      </c>
      <c r="K425" s="769">
        <v>2358200</v>
      </c>
      <c r="L425" s="769">
        <v>0</v>
      </c>
      <c r="M425" s="769">
        <v>0</v>
      </c>
      <c r="N425" s="711"/>
      <c r="O425" s="711">
        <v>0</v>
      </c>
      <c r="P425" s="618"/>
      <c r="Q425" s="618" t="s">
        <v>1083</v>
      </c>
    </row>
    <row r="426" spans="1:17" ht="51">
      <c r="A426" s="618" t="s">
        <v>527</v>
      </c>
      <c r="B426" s="618" t="s">
        <v>314</v>
      </c>
      <c r="C426" s="618" t="s">
        <v>999</v>
      </c>
      <c r="D426" s="618" t="s">
        <v>2708</v>
      </c>
      <c r="E426" s="618" t="s">
        <v>1085</v>
      </c>
      <c r="F426" s="618" t="s">
        <v>1085</v>
      </c>
      <c r="G426" s="618" t="s">
        <v>1085</v>
      </c>
      <c r="H426" s="618" t="s">
        <v>1085</v>
      </c>
      <c r="I426" s="786">
        <v>2024</v>
      </c>
      <c r="J426" s="769">
        <v>3657000</v>
      </c>
      <c r="K426" s="769">
        <v>3657000</v>
      </c>
      <c r="L426" s="769">
        <v>0</v>
      </c>
      <c r="M426" s="769">
        <v>0</v>
      </c>
      <c r="N426" s="711"/>
      <c r="O426" s="711">
        <v>0</v>
      </c>
      <c r="P426" s="618"/>
      <c r="Q426" s="618" t="s">
        <v>1086</v>
      </c>
    </row>
    <row r="427" spans="1:17" ht="51">
      <c r="A427" s="618" t="s">
        <v>527</v>
      </c>
      <c r="B427" s="618" t="s">
        <v>314</v>
      </c>
      <c r="C427" s="618" t="s">
        <v>999</v>
      </c>
      <c r="D427" s="618" t="s">
        <v>2708</v>
      </c>
      <c r="E427" s="618" t="s">
        <v>1088</v>
      </c>
      <c r="F427" s="618" t="s">
        <v>1088</v>
      </c>
      <c r="G427" s="618" t="s">
        <v>1088</v>
      </c>
      <c r="H427" s="618" t="s">
        <v>1088</v>
      </c>
      <c r="I427" s="786">
        <v>2024</v>
      </c>
      <c r="J427" s="769">
        <v>2743300</v>
      </c>
      <c r="K427" s="769">
        <v>2743300</v>
      </c>
      <c r="L427" s="769">
        <v>0</v>
      </c>
      <c r="M427" s="769">
        <v>0</v>
      </c>
      <c r="N427" s="711"/>
      <c r="O427" s="711"/>
      <c r="P427" s="618"/>
      <c r="Q427" s="618" t="s">
        <v>1089</v>
      </c>
    </row>
    <row r="428" spans="1:17" ht="25.5">
      <c r="A428" s="618" t="s">
        <v>527</v>
      </c>
      <c r="B428" s="618" t="s">
        <v>273</v>
      </c>
      <c r="C428" s="618" t="s">
        <v>999</v>
      </c>
      <c r="D428" s="618" t="s">
        <v>2697</v>
      </c>
      <c r="E428" s="618" t="s">
        <v>1090</v>
      </c>
      <c r="F428" s="618" t="s">
        <v>1090</v>
      </c>
      <c r="G428" s="618" t="s">
        <v>1090</v>
      </c>
      <c r="H428" s="618" t="s">
        <v>1090</v>
      </c>
      <c r="I428" s="786">
        <v>2023</v>
      </c>
      <c r="J428" s="776">
        <v>1500000</v>
      </c>
      <c r="K428" s="776">
        <v>1500000</v>
      </c>
      <c r="L428" s="721">
        <v>0</v>
      </c>
      <c r="M428" s="721">
        <v>0</v>
      </c>
      <c r="N428" s="711"/>
      <c r="O428" s="711">
        <v>0</v>
      </c>
      <c r="P428" s="618"/>
      <c r="Q428" s="618" t="s">
        <v>1091</v>
      </c>
    </row>
    <row r="429" spans="1:17" ht="25.5">
      <c r="A429" s="618" t="s">
        <v>527</v>
      </c>
      <c r="B429" s="618" t="s">
        <v>273</v>
      </c>
      <c r="C429" s="618" t="s">
        <v>999</v>
      </c>
      <c r="D429" s="618" t="s">
        <v>2708</v>
      </c>
      <c r="E429" s="618" t="s">
        <v>1092</v>
      </c>
      <c r="F429" s="618" t="s">
        <v>1092</v>
      </c>
      <c r="G429" s="618" t="s">
        <v>1092</v>
      </c>
      <c r="H429" s="618" t="s">
        <v>1092</v>
      </c>
      <c r="I429" s="786">
        <v>2023</v>
      </c>
      <c r="J429" s="776">
        <v>6307115</v>
      </c>
      <c r="K429" s="776">
        <v>6307115</v>
      </c>
      <c r="L429" s="721">
        <v>0</v>
      </c>
      <c r="M429" s="721">
        <v>0</v>
      </c>
      <c r="N429" s="711"/>
      <c r="O429" s="711">
        <v>0</v>
      </c>
      <c r="P429" s="618"/>
      <c r="Q429" s="618" t="s">
        <v>330</v>
      </c>
    </row>
    <row r="430" spans="1:17" ht="25.5">
      <c r="A430" s="618" t="s">
        <v>527</v>
      </c>
      <c r="B430" s="618" t="s">
        <v>273</v>
      </c>
      <c r="C430" s="618" t="s">
        <v>999</v>
      </c>
      <c r="D430" s="618" t="s">
        <v>2708</v>
      </c>
      <c r="E430" s="618" t="s">
        <v>1092</v>
      </c>
      <c r="F430" s="618" t="s">
        <v>1092</v>
      </c>
      <c r="G430" s="618" t="s">
        <v>1092</v>
      </c>
      <c r="H430" s="618" t="s">
        <v>1092</v>
      </c>
      <c r="I430" s="786">
        <v>2023</v>
      </c>
      <c r="J430" s="776">
        <v>4885671</v>
      </c>
      <c r="K430" s="776">
        <v>4885671</v>
      </c>
      <c r="L430" s="721">
        <v>0</v>
      </c>
      <c r="M430" s="721">
        <v>0</v>
      </c>
      <c r="N430" s="711"/>
      <c r="O430" s="711">
        <v>0</v>
      </c>
      <c r="P430" s="618"/>
      <c r="Q430" s="618" t="s">
        <v>330</v>
      </c>
    </row>
    <row r="431" spans="1:17" ht="25.5">
      <c r="A431" s="618" t="s">
        <v>527</v>
      </c>
      <c r="B431" s="618" t="s">
        <v>273</v>
      </c>
      <c r="C431" s="618" t="s">
        <v>999</v>
      </c>
      <c r="D431" s="618" t="s">
        <v>2708</v>
      </c>
      <c r="E431" s="618" t="s">
        <v>1093</v>
      </c>
      <c r="F431" s="618" t="s">
        <v>1093</v>
      </c>
      <c r="G431" s="618" t="s">
        <v>1093</v>
      </c>
      <c r="H431" s="618" t="s">
        <v>1093</v>
      </c>
      <c r="I431" s="786">
        <v>2024</v>
      </c>
      <c r="J431" s="776">
        <v>3000000</v>
      </c>
      <c r="K431" s="776">
        <v>3000000</v>
      </c>
      <c r="L431" s="721">
        <v>2790000</v>
      </c>
      <c r="M431" s="721">
        <v>139600</v>
      </c>
      <c r="N431" s="711"/>
      <c r="O431" s="711">
        <v>0.35</v>
      </c>
      <c r="P431" s="618"/>
      <c r="Q431" s="618" t="s">
        <v>71</v>
      </c>
    </row>
    <row r="432" spans="1:17" ht="25.5">
      <c r="A432" s="618" t="s">
        <v>527</v>
      </c>
      <c r="B432" s="618" t="s">
        <v>273</v>
      </c>
      <c r="C432" s="618" t="s">
        <v>999</v>
      </c>
      <c r="D432" s="618" t="s">
        <v>2708</v>
      </c>
      <c r="E432" s="618" t="s">
        <v>1094</v>
      </c>
      <c r="F432" s="618" t="s">
        <v>1094</v>
      </c>
      <c r="G432" s="618" t="s">
        <v>1094</v>
      </c>
      <c r="H432" s="618" t="s">
        <v>1094</v>
      </c>
      <c r="I432" s="786">
        <v>2023</v>
      </c>
      <c r="J432" s="776">
        <v>2764944</v>
      </c>
      <c r="K432" s="776">
        <v>2764944</v>
      </c>
      <c r="L432" s="721">
        <v>0</v>
      </c>
      <c r="M432" s="721">
        <v>0</v>
      </c>
      <c r="N432" s="711"/>
      <c r="O432" s="711">
        <v>0</v>
      </c>
      <c r="P432" s="618"/>
      <c r="Q432" s="618" t="s">
        <v>330</v>
      </c>
    </row>
    <row r="433" spans="1:17" ht="25.5">
      <c r="A433" s="618" t="s">
        <v>527</v>
      </c>
      <c r="B433" s="618" t="s">
        <v>273</v>
      </c>
      <c r="C433" s="618" t="s">
        <v>999</v>
      </c>
      <c r="D433" s="618" t="s">
        <v>2708</v>
      </c>
      <c r="E433" s="618" t="s">
        <v>1092</v>
      </c>
      <c r="F433" s="618" t="s">
        <v>1092</v>
      </c>
      <c r="G433" s="618" t="s">
        <v>1092</v>
      </c>
      <c r="H433" s="618" t="s">
        <v>1092</v>
      </c>
      <c r="I433" s="786">
        <v>2023</v>
      </c>
      <c r="J433" s="776">
        <v>2080000</v>
      </c>
      <c r="K433" s="776">
        <v>2080000</v>
      </c>
      <c r="L433" s="721">
        <v>0</v>
      </c>
      <c r="M433" s="721">
        <v>0</v>
      </c>
      <c r="N433" s="711"/>
      <c r="O433" s="711">
        <v>0.05</v>
      </c>
      <c r="P433" s="618"/>
      <c r="Q433" s="618" t="s">
        <v>1095</v>
      </c>
    </row>
    <row r="434" spans="1:17" ht="25.5">
      <c r="A434" s="618" t="s">
        <v>527</v>
      </c>
      <c r="B434" s="618" t="s">
        <v>273</v>
      </c>
      <c r="C434" s="618" t="s">
        <v>999</v>
      </c>
      <c r="D434" s="618" t="s">
        <v>2708</v>
      </c>
      <c r="E434" s="618" t="s">
        <v>1096</v>
      </c>
      <c r="F434" s="618" t="s">
        <v>1096</v>
      </c>
      <c r="G434" s="618" t="s">
        <v>1096</v>
      </c>
      <c r="H434" s="618" t="s">
        <v>1096</v>
      </c>
      <c r="I434" s="786">
        <v>2024</v>
      </c>
      <c r="J434" s="776">
        <v>1052350</v>
      </c>
      <c r="K434" s="776">
        <v>1052350</v>
      </c>
      <c r="L434" s="721">
        <v>905021</v>
      </c>
      <c r="M434" s="721">
        <v>255312</v>
      </c>
      <c r="N434" s="711"/>
      <c r="O434" s="711">
        <v>0.66</v>
      </c>
      <c r="P434" s="618"/>
      <c r="Q434" s="618" t="s">
        <v>67</v>
      </c>
    </row>
    <row r="435" spans="1:17" ht="25.5">
      <c r="A435" s="618" t="s">
        <v>527</v>
      </c>
      <c r="B435" s="618" t="s">
        <v>273</v>
      </c>
      <c r="C435" s="618" t="s">
        <v>999</v>
      </c>
      <c r="D435" s="618" t="s">
        <v>2716</v>
      </c>
      <c r="E435" s="618" t="s">
        <v>1097</v>
      </c>
      <c r="F435" s="618" t="s">
        <v>1097</v>
      </c>
      <c r="G435" s="618" t="s">
        <v>1097</v>
      </c>
      <c r="H435" s="618" t="s">
        <v>1097</v>
      </c>
      <c r="I435" s="786">
        <v>2024</v>
      </c>
      <c r="J435" s="776">
        <v>1500000</v>
      </c>
      <c r="K435" s="776">
        <v>1500000</v>
      </c>
      <c r="L435" s="721">
        <v>1290000</v>
      </c>
      <c r="M435" s="721">
        <v>93100</v>
      </c>
      <c r="N435" s="711"/>
      <c r="O435" s="711">
        <v>0.6</v>
      </c>
      <c r="P435" s="618"/>
      <c r="Q435" s="618" t="s">
        <v>20</v>
      </c>
    </row>
    <row r="436" spans="1:17" ht="127.5">
      <c r="A436" s="618" t="s">
        <v>527</v>
      </c>
      <c r="B436" s="618" t="s">
        <v>311</v>
      </c>
      <c r="C436" s="618" t="s">
        <v>999</v>
      </c>
      <c r="D436" s="618" t="s">
        <v>2704</v>
      </c>
      <c r="E436" s="618" t="s">
        <v>1099</v>
      </c>
      <c r="F436" s="618" t="s">
        <v>1099</v>
      </c>
      <c r="G436" s="618" t="s">
        <v>1099</v>
      </c>
      <c r="H436" s="618" t="s">
        <v>1099</v>
      </c>
      <c r="I436" s="786" t="s">
        <v>1054</v>
      </c>
      <c r="J436" s="776">
        <v>1500000</v>
      </c>
      <c r="K436" s="776">
        <v>1500000</v>
      </c>
      <c r="L436" s="721" t="s">
        <v>106</v>
      </c>
      <c r="M436" s="721" t="s">
        <v>106</v>
      </c>
      <c r="N436" s="711"/>
      <c r="O436" s="711">
        <v>0</v>
      </c>
      <c r="P436" s="618"/>
      <c r="Q436" s="618" t="s">
        <v>1100</v>
      </c>
    </row>
    <row r="437" spans="1:17" ht="76.5">
      <c r="A437" s="618" t="s">
        <v>527</v>
      </c>
      <c r="B437" s="618" t="s">
        <v>311</v>
      </c>
      <c r="C437" s="663" t="s">
        <v>999</v>
      </c>
      <c r="D437" s="618" t="s">
        <v>2705</v>
      </c>
      <c r="E437" s="663" t="s">
        <v>1102</v>
      </c>
      <c r="F437" s="663" t="s">
        <v>1102</v>
      </c>
      <c r="G437" s="663" t="s">
        <v>1102</v>
      </c>
      <c r="H437" s="663" t="s">
        <v>1102</v>
      </c>
      <c r="I437" s="786" t="s">
        <v>1062</v>
      </c>
      <c r="J437" s="776">
        <v>1000000</v>
      </c>
      <c r="K437" s="776">
        <v>1000000</v>
      </c>
      <c r="L437" s="776">
        <v>926598</v>
      </c>
      <c r="M437" s="721">
        <v>80588</v>
      </c>
      <c r="N437" s="711"/>
      <c r="O437" s="711">
        <v>0.25</v>
      </c>
      <c r="P437" s="618"/>
      <c r="Q437" s="618" t="s">
        <v>1103</v>
      </c>
    </row>
    <row r="438" spans="1:17" ht="63.75">
      <c r="A438" s="618" t="s">
        <v>527</v>
      </c>
      <c r="B438" s="618" t="s">
        <v>311</v>
      </c>
      <c r="C438" s="618" t="s">
        <v>999</v>
      </c>
      <c r="D438" s="618" t="s">
        <v>2708</v>
      </c>
      <c r="E438" s="618" t="s">
        <v>1105</v>
      </c>
      <c r="F438" s="618" t="s">
        <v>1105</v>
      </c>
      <c r="G438" s="618" t="s">
        <v>1105</v>
      </c>
      <c r="H438" s="618" t="s">
        <v>1105</v>
      </c>
      <c r="I438" s="786" t="s">
        <v>1054</v>
      </c>
      <c r="J438" s="776">
        <v>1800000</v>
      </c>
      <c r="K438" s="776">
        <v>1800000</v>
      </c>
      <c r="L438" s="721" t="s">
        <v>106</v>
      </c>
      <c r="M438" s="721" t="s">
        <v>106</v>
      </c>
      <c r="N438" s="711"/>
      <c r="O438" s="711">
        <v>0</v>
      </c>
      <c r="P438" s="618"/>
      <c r="Q438" s="618" t="s">
        <v>1100</v>
      </c>
    </row>
    <row r="439" spans="1:17" ht="102">
      <c r="A439" s="618" t="s">
        <v>527</v>
      </c>
      <c r="B439" s="618" t="s">
        <v>312</v>
      </c>
      <c r="C439" s="618" t="s">
        <v>999</v>
      </c>
      <c r="D439" s="627" t="s">
        <v>2705</v>
      </c>
      <c r="E439" s="618" t="s">
        <v>1107</v>
      </c>
      <c r="F439" s="618" t="s">
        <v>1107</v>
      </c>
      <c r="G439" s="618" t="s">
        <v>1107</v>
      </c>
      <c r="H439" s="618" t="s">
        <v>1107</v>
      </c>
      <c r="I439" s="786">
        <v>2023</v>
      </c>
      <c r="J439" s="721">
        <v>1000000</v>
      </c>
      <c r="K439" s="721">
        <v>1000000</v>
      </c>
      <c r="L439" s="721">
        <v>956529</v>
      </c>
      <c r="M439" s="721">
        <v>561892</v>
      </c>
      <c r="N439" s="711"/>
      <c r="O439" s="711">
        <v>0.9</v>
      </c>
      <c r="P439" s="618"/>
      <c r="Q439" s="618" t="s">
        <v>67</v>
      </c>
    </row>
    <row r="440" spans="1:17" ht="89.25">
      <c r="A440" s="618" t="s">
        <v>527</v>
      </c>
      <c r="B440" s="618" t="s">
        <v>312</v>
      </c>
      <c r="C440" s="618" t="s">
        <v>999</v>
      </c>
      <c r="D440" s="627" t="s">
        <v>2708</v>
      </c>
      <c r="E440" s="618" t="s">
        <v>1108</v>
      </c>
      <c r="F440" s="618" t="s">
        <v>1108</v>
      </c>
      <c r="G440" s="618" t="s">
        <v>1108</v>
      </c>
      <c r="H440" s="618" t="s">
        <v>1108</v>
      </c>
      <c r="I440" s="786">
        <v>2023</v>
      </c>
      <c r="J440" s="721">
        <v>2600000</v>
      </c>
      <c r="K440" s="721">
        <v>2600000</v>
      </c>
      <c r="L440" s="721">
        <v>821583</v>
      </c>
      <c r="M440" s="721">
        <v>0</v>
      </c>
      <c r="N440" s="711"/>
      <c r="O440" s="711">
        <v>0.05</v>
      </c>
      <c r="P440" s="618"/>
      <c r="Q440" s="618" t="s">
        <v>20</v>
      </c>
    </row>
    <row r="441" spans="1:17" ht="114.75">
      <c r="A441" s="618" t="s">
        <v>527</v>
      </c>
      <c r="B441" s="618" t="s">
        <v>312</v>
      </c>
      <c r="C441" s="618" t="s">
        <v>999</v>
      </c>
      <c r="D441" s="627" t="s">
        <v>2708</v>
      </c>
      <c r="E441" s="618" t="s">
        <v>1109</v>
      </c>
      <c r="F441" s="618" t="s">
        <v>1109</v>
      </c>
      <c r="G441" s="618" t="s">
        <v>1109</v>
      </c>
      <c r="H441" s="618" t="s">
        <v>1109</v>
      </c>
      <c r="I441" s="786">
        <v>2024</v>
      </c>
      <c r="J441" s="721">
        <v>2500000</v>
      </c>
      <c r="K441" s="721">
        <v>2500000</v>
      </c>
      <c r="L441" s="721">
        <v>2186366</v>
      </c>
      <c r="M441" s="721">
        <v>0</v>
      </c>
      <c r="N441" s="711"/>
      <c r="O441" s="711">
        <v>0.05</v>
      </c>
      <c r="P441" s="618"/>
      <c r="Q441" s="618" t="s">
        <v>20</v>
      </c>
    </row>
    <row r="442" spans="1:17" ht="25.5">
      <c r="A442" s="618" t="s">
        <v>527</v>
      </c>
      <c r="B442" s="618" t="s">
        <v>305</v>
      </c>
      <c r="C442" s="618" t="s">
        <v>480</v>
      </c>
      <c r="D442" s="618" t="s">
        <v>2705</v>
      </c>
      <c r="E442" s="618" t="s">
        <v>790</v>
      </c>
      <c r="F442" s="618" t="s">
        <v>1110</v>
      </c>
      <c r="G442" s="618" t="s">
        <v>1111</v>
      </c>
      <c r="H442" s="618" t="s">
        <v>1112</v>
      </c>
      <c r="I442" s="786"/>
      <c r="J442" s="768">
        <v>1200000</v>
      </c>
      <c r="K442" s="768">
        <v>1200000</v>
      </c>
      <c r="L442" s="721">
        <v>1199957</v>
      </c>
      <c r="M442" s="721">
        <v>1143074</v>
      </c>
      <c r="N442" s="711"/>
      <c r="O442" s="750"/>
      <c r="P442" s="626"/>
      <c r="Q442" s="626"/>
    </row>
    <row r="443" spans="1:17" ht="25.5">
      <c r="A443" s="618" t="s">
        <v>527</v>
      </c>
      <c r="B443" s="618" t="s">
        <v>305</v>
      </c>
      <c r="C443" s="618" t="s">
        <v>480</v>
      </c>
      <c r="D443" s="618" t="s">
        <v>2705</v>
      </c>
      <c r="E443" s="618" t="s">
        <v>790</v>
      </c>
      <c r="F443" s="618" t="s">
        <v>1110</v>
      </c>
      <c r="G443" s="618" t="s">
        <v>1113</v>
      </c>
      <c r="H443" s="618" t="s">
        <v>1114</v>
      </c>
      <c r="I443" s="786"/>
      <c r="J443" s="768">
        <v>2000000</v>
      </c>
      <c r="K443" s="768">
        <v>2000000</v>
      </c>
      <c r="L443" s="721">
        <v>1999867</v>
      </c>
      <c r="M443" s="721">
        <v>1950116</v>
      </c>
      <c r="N443" s="711"/>
      <c r="O443" s="750"/>
      <c r="P443" s="626"/>
      <c r="Q443" s="626"/>
    </row>
    <row r="444" spans="1:17" ht="27.75">
      <c r="A444" s="618" t="s">
        <v>527</v>
      </c>
      <c r="B444" s="618" t="s">
        <v>305</v>
      </c>
      <c r="C444" s="618" t="s">
        <v>480</v>
      </c>
      <c r="D444" s="618" t="s">
        <v>2705</v>
      </c>
      <c r="E444" s="618" t="s">
        <v>790</v>
      </c>
      <c r="F444" s="618" t="s">
        <v>1110</v>
      </c>
      <c r="G444" s="618" t="s">
        <v>1115</v>
      </c>
      <c r="H444" s="618" t="s">
        <v>3233</v>
      </c>
      <c r="I444" s="786"/>
      <c r="J444" s="768">
        <v>1900000</v>
      </c>
      <c r="K444" s="768">
        <v>1900000</v>
      </c>
      <c r="L444" s="768">
        <v>1790987</v>
      </c>
      <c r="M444" s="768">
        <v>1638219</v>
      </c>
      <c r="N444" s="711"/>
      <c r="O444" s="750"/>
      <c r="P444" s="626"/>
      <c r="Q444" s="626"/>
    </row>
    <row r="445" spans="1:17" ht="25.5">
      <c r="A445" s="618" t="s">
        <v>527</v>
      </c>
      <c r="B445" s="618" t="s">
        <v>305</v>
      </c>
      <c r="C445" s="618" t="s">
        <v>480</v>
      </c>
      <c r="D445" s="618" t="s">
        <v>2705</v>
      </c>
      <c r="E445" s="618" t="s">
        <v>790</v>
      </c>
      <c r="F445" s="618" t="s">
        <v>1110</v>
      </c>
      <c r="G445" s="618" t="s">
        <v>1117</v>
      </c>
      <c r="H445" s="618" t="s">
        <v>1118</v>
      </c>
      <c r="I445" s="786"/>
      <c r="J445" s="768">
        <v>1000000</v>
      </c>
      <c r="K445" s="768">
        <v>1000000</v>
      </c>
      <c r="L445" s="768">
        <v>999429</v>
      </c>
      <c r="M445" s="721">
        <v>570494</v>
      </c>
      <c r="N445" s="711"/>
      <c r="O445" s="750"/>
      <c r="P445" s="626"/>
      <c r="Q445" s="626"/>
    </row>
    <row r="446" spans="1:17" ht="38.25">
      <c r="A446" s="618" t="s">
        <v>527</v>
      </c>
      <c r="B446" s="618" t="s">
        <v>273</v>
      </c>
      <c r="C446" s="618" t="s">
        <v>480</v>
      </c>
      <c r="D446" s="618" t="s">
        <v>2708</v>
      </c>
      <c r="E446" s="618" t="s">
        <v>1120</v>
      </c>
      <c r="F446" s="618" t="s">
        <v>1121</v>
      </c>
      <c r="G446" s="618" t="s">
        <v>1122</v>
      </c>
      <c r="H446" s="618" t="s">
        <v>1123</v>
      </c>
      <c r="I446" s="786"/>
      <c r="J446" s="721">
        <v>10000000</v>
      </c>
      <c r="K446" s="721">
        <v>6723000</v>
      </c>
      <c r="L446" s="721">
        <v>6481045</v>
      </c>
      <c r="M446" s="721">
        <v>1545289</v>
      </c>
      <c r="N446" s="711"/>
      <c r="O446" s="750"/>
      <c r="P446" s="626"/>
      <c r="Q446" s="626"/>
    </row>
    <row r="447" spans="1:17" ht="51">
      <c r="A447" s="618" t="s">
        <v>527</v>
      </c>
      <c r="B447" s="618" t="s">
        <v>273</v>
      </c>
      <c r="C447" s="618" t="s">
        <v>480</v>
      </c>
      <c r="D447" s="618" t="s">
        <v>2708</v>
      </c>
      <c r="E447" s="618" t="s">
        <v>1120</v>
      </c>
      <c r="F447" s="618" t="s">
        <v>1121</v>
      </c>
      <c r="G447" s="618" t="s">
        <v>1124</v>
      </c>
      <c r="H447" s="618" t="s">
        <v>1125</v>
      </c>
      <c r="I447" s="786"/>
      <c r="J447" s="721">
        <v>7699844</v>
      </c>
      <c r="K447" s="721">
        <v>7699844</v>
      </c>
      <c r="L447" s="721">
        <v>7571535</v>
      </c>
      <c r="M447" s="721">
        <v>1962125</v>
      </c>
      <c r="N447" s="711"/>
      <c r="O447" s="750"/>
      <c r="P447" s="626"/>
      <c r="Q447" s="626"/>
    </row>
    <row r="448" spans="1:17" ht="25.5">
      <c r="A448" s="618" t="s">
        <v>527</v>
      </c>
      <c r="B448" s="618" t="s">
        <v>273</v>
      </c>
      <c r="C448" s="618" t="s">
        <v>480</v>
      </c>
      <c r="D448" s="618" t="s">
        <v>2705</v>
      </c>
      <c r="E448" s="618" t="s">
        <v>1127</v>
      </c>
      <c r="F448" s="618" t="s">
        <v>1128</v>
      </c>
      <c r="G448" s="618" t="s">
        <v>1129</v>
      </c>
      <c r="H448" s="618" t="s">
        <v>1130</v>
      </c>
      <c r="I448" s="786"/>
      <c r="J448" s="721">
        <v>1145000</v>
      </c>
      <c r="K448" s="721">
        <v>1145000</v>
      </c>
      <c r="L448" s="721">
        <v>1144119.2536900002</v>
      </c>
      <c r="M448" s="721">
        <v>1141799.797</v>
      </c>
      <c r="N448" s="711"/>
      <c r="O448" s="750"/>
      <c r="P448" s="626"/>
      <c r="Q448" s="626"/>
    </row>
    <row r="449" spans="1:17" ht="25.5">
      <c r="A449" s="618" t="s">
        <v>527</v>
      </c>
      <c r="B449" s="618" t="s">
        <v>273</v>
      </c>
      <c r="C449" s="618" t="s">
        <v>480</v>
      </c>
      <c r="D449" s="618" t="s">
        <v>2705</v>
      </c>
      <c r="E449" s="618" t="s">
        <v>1127</v>
      </c>
      <c r="F449" s="618" t="s">
        <v>1128</v>
      </c>
      <c r="G449" s="618" t="s">
        <v>1131</v>
      </c>
      <c r="H449" s="618" t="s">
        <v>1132</v>
      </c>
      <c r="I449" s="786"/>
      <c r="J449" s="721">
        <v>1000000</v>
      </c>
      <c r="K449" s="721">
        <v>1000000</v>
      </c>
      <c r="L449" s="721">
        <v>985921.7818</v>
      </c>
      <c r="M449" s="721">
        <v>625876.16374999995</v>
      </c>
      <c r="N449" s="711"/>
      <c r="O449" s="750"/>
      <c r="P449" s="626"/>
      <c r="Q449" s="626"/>
    </row>
    <row r="450" spans="1:17" ht="38.25">
      <c r="A450" s="618" t="s">
        <v>527</v>
      </c>
      <c r="B450" s="618" t="s">
        <v>316</v>
      </c>
      <c r="C450" s="618" t="s">
        <v>480</v>
      </c>
      <c r="D450" s="618" t="s">
        <v>2708</v>
      </c>
      <c r="E450" s="618" t="s">
        <v>130</v>
      </c>
      <c r="F450" s="618" t="s">
        <v>1155</v>
      </c>
      <c r="G450" s="618" t="s">
        <v>1156</v>
      </c>
      <c r="H450" s="618" t="s">
        <v>1157</v>
      </c>
      <c r="I450" s="786"/>
      <c r="J450" s="721">
        <v>1800000</v>
      </c>
      <c r="K450" s="721">
        <v>1800000</v>
      </c>
      <c r="L450" s="721">
        <v>1512517</v>
      </c>
      <c r="M450" s="721">
        <v>0</v>
      </c>
      <c r="N450" s="711"/>
      <c r="O450" s="750"/>
      <c r="P450" s="626"/>
      <c r="Q450" s="626"/>
    </row>
    <row r="451" spans="1:17" ht="25.5">
      <c r="A451" s="618" t="s">
        <v>527</v>
      </c>
      <c r="B451" s="618" t="s">
        <v>316</v>
      </c>
      <c r="C451" s="618" t="s">
        <v>480</v>
      </c>
      <c r="D451" s="618" t="s">
        <v>2708</v>
      </c>
      <c r="E451" s="618" t="s">
        <v>130</v>
      </c>
      <c r="F451" s="618" t="s">
        <v>1155</v>
      </c>
      <c r="G451" s="618" t="s">
        <v>1158</v>
      </c>
      <c r="H451" s="618" t="s">
        <v>1159</v>
      </c>
      <c r="I451" s="786"/>
      <c r="J451" s="721">
        <v>1114727</v>
      </c>
      <c r="K451" s="721">
        <v>1114727</v>
      </c>
      <c r="L451" s="721">
        <v>1114596</v>
      </c>
      <c r="M451" s="721">
        <v>0</v>
      </c>
      <c r="N451" s="711"/>
      <c r="O451" s="750"/>
      <c r="P451" s="626"/>
      <c r="Q451" s="626"/>
    </row>
    <row r="452" spans="1:17" ht="25.5">
      <c r="A452" s="618" t="s">
        <v>527</v>
      </c>
      <c r="B452" s="618" t="s">
        <v>316</v>
      </c>
      <c r="C452" s="618" t="s">
        <v>480</v>
      </c>
      <c r="D452" s="618" t="s">
        <v>2705</v>
      </c>
      <c r="E452" s="618" t="s">
        <v>1161</v>
      </c>
      <c r="F452" s="618" t="s">
        <v>1161</v>
      </c>
      <c r="G452" s="618" t="s">
        <v>1162</v>
      </c>
      <c r="H452" s="618" t="s">
        <v>1163</v>
      </c>
      <c r="I452" s="786"/>
      <c r="J452" s="721">
        <v>28181587</v>
      </c>
      <c r="K452" s="721">
        <v>28181587</v>
      </c>
      <c r="L452" s="721">
        <v>9914874</v>
      </c>
      <c r="M452" s="721">
        <v>0</v>
      </c>
      <c r="N452" s="711"/>
      <c r="O452" s="750"/>
      <c r="P452" s="626"/>
      <c r="Q452" s="626"/>
    </row>
    <row r="453" spans="1:17" ht="51">
      <c r="A453" s="618" t="s">
        <v>527</v>
      </c>
      <c r="B453" s="618" t="s">
        <v>297</v>
      </c>
      <c r="C453" s="618" t="s">
        <v>480</v>
      </c>
      <c r="D453" s="618" t="s">
        <v>2708</v>
      </c>
      <c r="E453" s="618" t="s">
        <v>1167</v>
      </c>
      <c r="F453" s="618" t="s">
        <v>1168</v>
      </c>
      <c r="G453" s="618" t="s">
        <v>1169</v>
      </c>
      <c r="H453" s="618" t="s">
        <v>1170</v>
      </c>
      <c r="I453" s="786"/>
      <c r="J453" s="721">
        <v>7800000</v>
      </c>
      <c r="K453" s="721">
        <v>7800000</v>
      </c>
      <c r="L453" s="721">
        <v>7617349.1679600002</v>
      </c>
      <c r="M453" s="721">
        <v>7280257.3134200005</v>
      </c>
      <c r="N453" s="711"/>
      <c r="O453" s="750"/>
      <c r="P453" s="626"/>
      <c r="Q453" s="626"/>
    </row>
    <row r="454" spans="1:17" ht="51">
      <c r="A454" s="618" t="s">
        <v>527</v>
      </c>
      <c r="B454" s="618" t="s">
        <v>297</v>
      </c>
      <c r="C454" s="618" t="s">
        <v>480</v>
      </c>
      <c r="D454" s="618" t="s">
        <v>2708</v>
      </c>
      <c r="E454" s="618" t="s">
        <v>1167</v>
      </c>
      <c r="F454" s="618" t="s">
        <v>1168</v>
      </c>
      <c r="G454" s="618" t="s">
        <v>1171</v>
      </c>
      <c r="H454" s="618" t="s">
        <v>1172</v>
      </c>
      <c r="I454" s="786"/>
      <c r="J454" s="721">
        <v>4700000</v>
      </c>
      <c r="K454" s="721">
        <v>4700000</v>
      </c>
      <c r="L454" s="721">
        <v>4579235.60042</v>
      </c>
      <c r="M454" s="721">
        <v>4173340.2568699997</v>
      </c>
      <c r="N454" s="711"/>
      <c r="O454" s="750"/>
      <c r="P454" s="626"/>
      <c r="Q454" s="626"/>
    </row>
    <row r="455" spans="1:17" ht="51">
      <c r="A455" s="618" t="s">
        <v>527</v>
      </c>
      <c r="B455" s="618" t="s">
        <v>297</v>
      </c>
      <c r="C455" s="618" t="s">
        <v>480</v>
      </c>
      <c r="D455" s="618" t="s">
        <v>2708</v>
      </c>
      <c r="E455" s="618" t="s">
        <v>1167</v>
      </c>
      <c r="F455" s="618" t="s">
        <v>1168</v>
      </c>
      <c r="G455" s="618" t="s">
        <v>1173</v>
      </c>
      <c r="H455" s="618" t="s">
        <v>1174</v>
      </c>
      <c r="I455" s="786"/>
      <c r="J455" s="721">
        <v>2525000</v>
      </c>
      <c r="K455" s="721">
        <v>2525000</v>
      </c>
      <c r="L455" s="721">
        <v>2188476.3357199999</v>
      </c>
      <c r="M455" s="721">
        <v>1997746.5999700001</v>
      </c>
      <c r="N455" s="711"/>
      <c r="O455" s="750"/>
      <c r="P455" s="626"/>
      <c r="Q455" s="626"/>
    </row>
    <row r="456" spans="1:17" ht="51">
      <c r="A456" s="618" t="s">
        <v>527</v>
      </c>
      <c r="B456" s="618" t="s">
        <v>297</v>
      </c>
      <c r="C456" s="618" t="s">
        <v>480</v>
      </c>
      <c r="D456" s="618" t="s">
        <v>2716</v>
      </c>
      <c r="E456" s="618" t="s">
        <v>1176</v>
      </c>
      <c r="F456" s="618" t="s">
        <v>1177</v>
      </c>
      <c r="G456" s="618" t="s">
        <v>1178</v>
      </c>
      <c r="H456" s="618" t="s">
        <v>1179</v>
      </c>
      <c r="I456" s="786"/>
      <c r="J456" s="721">
        <v>3000000</v>
      </c>
      <c r="K456" s="721">
        <v>3000000</v>
      </c>
      <c r="L456" s="721">
        <v>2998296.4255500003</v>
      </c>
      <c r="M456" s="721">
        <v>2968839.0585500002</v>
      </c>
      <c r="N456" s="711"/>
      <c r="O456" s="750"/>
      <c r="P456" s="626"/>
      <c r="Q456" s="626"/>
    </row>
    <row r="457" spans="1:17" ht="51">
      <c r="A457" s="618" t="s">
        <v>527</v>
      </c>
      <c r="B457" s="618" t="s">
        <v>314</v>
      </c>
      <c r="C457" s="618" t="s">
        <v>480</v>
      </c>
      <c r="D457" s="618" t="s">
        <v>2708</v>
      </c>
      <c r="E457" s="618" t="s">
        <v>1181</v>
      </c>
      <c r="F457" s="618" t="s">
        <v>1182</v>
      </c>
      <c r="G457" s="618" t="s">
        <v>1183</v>
      </c>
      <c r="H457" s="618" t="s">
        <v>1184</v>
      </c>
      <c r="I457" s="786"/>
      <c r="J457" s="721">
        <v>2035500</v>
      </c>
      <c r="K457" s="721">
        <v>2035500</v>
      </c>
      <c r="L457" s="721">
        <v>1834113</v>
      </c>
      <c r="M457" s="721">
        <v>337348</v>
      </c>
      <c r="N457" s="711"/>
      <c r="O457" s="750"/>
      <c r="P457" s="626"/>
      <c r="Q457" s="626"/>
    </row>
    <row r="458" spans="1:17" ht="51">
      <c r="A458" s="618" t="s">
        <v>527</v>
      </c>
      <c r="B458" s="618" t="s">
        <v>314</v>
      </c>
      <c r="C458" s="618" t="s">
        <v>480</v>
      </c>
      <c r="D458" s="618" t="s">
        <v>2708</v>
      </c>
      <c r="E458" s="618" t="s">
        <v>1186</v>
      </c>
      <c r="F458" s="618" t="s">
        <v>1182</v>
      </c>
      <c r="G458" s="618" t="s">
        <v>1187</v>
      </c>
      <c r="H458" s="618" t="s">
        <v>1188</v>
      </c>
      <c r="I458" s="786"/>
      <c r="J458" s="721">
        <v>1214500</v>
      </c>
      <c r="K458" s="721">
        <v>1214500</v>
      </c>
      <c r="L458" s="721">
        <v>836662</v>
      </c>
      <c r="M458" s="721">
        <v>0</v>
      </c>
      <c r="N458" s="711"/>
      <c r="O458" s="750"/>
      <c r="P458" s="626"/>
      <c r="Q458" s="626"/>
    </row>
    <row r="459" spans="1:17" ht="38.25">
      <c r="A459" s="618" t="s">
        <v>527</v>
      </c>
      <c r="B459" s="618" t="s">
        <v>289</v>
      </c>
      <c r="C459" s="618" t="s">
        <v>480</v>
      </c>
      <c r="D459" s="618" t="s">
        <v>2705</v>
      </c>
      <c r="E459" s="618" t="s">
        <v>1134</v>
      </c>
      <c r="F459" s="618" t="s">
        <v>917</v>
      </c>
      <c r="G459" s="618" t="s">
        <v>1189</v>
      </c>
      <c r="H459" s="618" t="s">
        <v>1190</v>
      </c>
      <c r="I459" s="786"/>
      <c r="J459" s="721">
        <v>1200000</v>
      </c>
      <c r="K459" s="721">
        <v>1200000</v>
      </c>
      <c r="L459" s="721">
        <v>1070609.2479600001</v>
      </c>
      <c r="M459" s="721">
        <v>464066.70912999997</v>
      </c>
      <c r="N459" s="711"/>
      <c r="O459" s="750"/>
      <c r="P459" s="626"/>
      <c r="Q459" s="626"/>
    </row>
    <row r="460" spans="1:17" ht="63.75">
      <c r="A460" s="618" t="s">
        <v>527</v>
      </c>
      <c r="B460" s="618" t="s">
        <v>289</v>
      </c>
      <c r="C460" s="618" t="s">
        <v>480</v>
      </c>
      <c r="D460" s="618" t="s">
        <v>2708</v>
      </c>
      <c r="E460" s="618" t="s">
        <v>130</v>
      </c>
      <c r="F460" s="618" t="s">
        <v>1195</v>
      </c>
      <c r="G460" s="618" t="s">
        <v>3236</v>
      </c>
      <c r="H460" s="618" t="s">
        <v>3235</v>
      </c>
      <c r="I460" s="786"/>
      <c r="J460" s="721">
        <v>8550000</v>
      </c>
      <c r="K460" s="721">
        <v>8550000</v>
      </c>
      <c r="L460" s="721">
        <v>8445930</v>
      </c>
      <c r="M460" s="721">
        <v>8231591</v>
      </c>
      <c r="N460" s="711"/>
      <c r="O460" s="750"/>
      <c r="P460" s="626"/>
      <c r="Q460" s="626"/>
    </row>
    <row r="461" spans="1:17" ht="51">
      <c r="A461" s="618" t="s">
        <v>527</v>
      </c>
      <c r="B461" s="618" t="s">
        <v>289</v>
      </c>
      <c r="C461" s="618" t="s">
        <v>480</v>
      </c>
      <c r="D461" s="618" t="s">
        <v>2708</v>
      </c>
      <c r="E461" s="618" t="s">
        <v>130</v>
      </c>
      <c r="F461" s="618" t="s">
        <v>1195</v>
      </c>
      <c r="G461" s="618" t="s">
        <v>3238</v>
      </c>
      <c r="H461" s="618" t="s">
        <v>3237</v>
      </c>
      <c r="I461" s="786"/>
      <c r="J461" s="721">
        <v>1900000</v>
      </c>
      <c r="K461" s="721">
        <v>1900000</v>
      </c>
      <c r="L461" s="721">
        <v>1801067</v>
      </c>
      <c r="M461" s="721">
        <v>1784004</v>
      </c>
      <c r="N461" s="711"/>
      <c r="O461" s="750"/>
      <c r="P461" s="626"/>
      <c r="Q461" s="626"/>
    </row>
    <row r="462" spans="1:17" ht="38.25">
      <c r="A462" s="618" t="s">
        <v>529</v>
      </c>
      <c r="B462" s="618" t="s">
        <v>282</v>
      </c>
      <c r="C462" s="618" t="s">
        <v>319</v>
      </c>
      <c r="D462" s="618" t="s">
        <v>2690</v>
      </c>
      <c r="E462" s="618"/>
      <c r="F462" s="618"/>
      <c r="G462" s="618"/>
      <c r="H462" s="618" t="s">
        <v>1211</v>
      </c>
      <c r="I462" s="786"/>
      <c r="J462" s="777"/>
      <c r="K462" s="721">
        <v>6700000</v>
      </c>
      <c r="L462" s="721"/>
      <c r="M462" s="721">
        <v>4182054.4870799999</v>
      </c>
      <c r="N462" s="711">
        <v>0.56061147085959895</v>
      </c>
      <c r="O462" s="711">
        <v>0.65</v>
      </c>
      <c r="P462" s="607"/>
      <c r="Q462" s="618" t="s">
        <v>20</v>
      </c>
    </row>
    <row r="463" spans="1:17" ht="63.75">
      <c r="A463" s="618" t="s">
        <v>529</v>
      </c>
      <c r="B463" s="618" t="s">
        <v>282</v>
      </c>
      <c r="C463" s="618" t="s">
        <v>319</v>
      </c>
      <c r="D463" s="618" t="s">
        <v>2690</v>
      </c>
      <c r="E463" s="618"/>
      <c r="F463" s="618"/>
      <c r="G463" s="618"/>
      <c r="H463" s="618" t="s">
        <v>1212</v>
      </c>
      <c r="I463" s="786"/>
      <c r="J463" s="777"/>
      <c r="K463" s="721">
        <v>4537000</v>
      </c>
      <c r="L463" s="721"/>
      <c r="M463" s="721">
        <v>2543494.2432900006</v>
      </c>
      <c r="N463" s="711">
        <v>0.59801091061700706</v>
      </c>
      <c r="O463" s="711">
        <v>0.8</v>
      </c>
      <c r="P463" s="607"/>
      <c r="Q463" s="618" t="s">
        <v>20</v>
      </c>
    </row>
    <row r="464" spans="1:17" ht="38.25">
      <c r="A464" s="618" t="s">
        <v>529</v>
      </c>
      <c r="B464" s="618" t="s">
        <v>282</v>
      </c>
      <c r="C464" s="618" t="s">
        <v>319</v>
      </c>
      <c r="D464" s="618" t="s">
        <v>2691</v>
      </c>
      <c r="E464" s="618"/>
      <c r="F464" s="618"/>
      <c r="G464" s="618"/>
      <c r="H464" s="618" t="s">
        <v>1213</v>
      </c>
      <c r="I464" s="786"/>
      <c r="J464" s="777"/>
      <c r="K464" s="721">
        <v>4457000</v>
      </c>
      <c r="L464" s="721"/>
      <c r="M464" s="721">
        <v>2665334.6286200006</v>
      </c>
      <c r="N464" s="711">
        <v>0</v>
      </c>
      <c r="O464" s="711">
        <v>0.8</v>
      </c>
      <c r="P464" s="607"/>
      <c r="Q464" s="618" t="s">
        <v>20</v>
      </c>
    </row>
    <row r="465" spans="1:17" ht="76.5">
      <c r="A465" s="618" t="s">
        <v>529</v>
      </c>
      <c r="B465" s="618" t="s">
        <v>282</v>
      </c>
      <c r="C465" s="618" t="s">
        <v>319</v>
      </c>
      <c r="D465" s="618" t="s">
        <v>2716</v>
      </c>
      <c r="E465" s="618"/>
      <c r="F465" s="618"/>
      <c r="G465" s="618"/>
      <c r="H465" s="618" t="s">
        <v>1214</v>
      </c>
      <c r="I465" s="786"/>
      <c r="J465" s="777"/>
      <c r="K465" s="721">
        <v>62000000</v>
      </c>
      <c r="L465" s="721"/>
      <c r="M465" s="721">
        <v>4813054.1864999998</v>
      </c>
      <c r="N465" s="711">
        <v>0</v>
      </c>
      <c r="O465" s="711">
        <v>0.05</v>
      </c>
      <c r="P465" s="607"/>
      <c r="Q465" s="618" t="s">
        <v>436</v>
      </c>
    </row>
    <row r="466" spans="1:17" ht="25.5">
      <c r="A466" s="618" t="s">
        <v>529</v>
      </c>
      <c r="B466" s="618" t="s">
        <v>282</v>
      </c>
      <c r="C466" s="618" t="s">
        <v>319</v>
      </c>
      <c r="D466" s="683" t="s">
        <v>2708</v>
      </c>
      <c r="E466" s="618"/>
      <c r="F466" s="618"/>
      <c r="G466" s="618"/>
      <c r="H466" s="885" t="s">
        <v>1216</v>
      </c>
      <c r="I466" s="786"/>
      <c r="J466" s="721"/>
      <c r="K466" s="886">
        <v>2250000</v>
      </c>
      <c r="L466" s="721"/>
      <c r="M466" s="721">
        <v>961960.33545000001</v>
      </c>
      <c r="N466" s="711"/>
      <c r="O466" s="887">
        <v>0.05</v>
      </c>
      <c r="P466" s="618"/>
      <c r="Q466" s="885"/>
    </row>
    <row r="467" spans="1:17" ht="25.5">
      <c r="A467" s="618" t="s">
        <v>529</v>
      </c>
      <c r="B467" s="618" t="s">
        <v>282</v>
      </c>
      <c r="C467" s="618" t="s">
        <v>319</v>
      </c>
      <c r="D467" s="683" t="s">
        <v>2708</v>
      </c>
      <c r="E467" s="618"/>
      <c r="F467" s="618"/>
      <c r="G467" s="618"/>
      <c r="H467" s="885"/>
      <c r="I467" s="786"/>
      <c r="J467" s="721"/>
      <c r="K467" s="886"/>
      <c r="L467" s="721"/>
      <c r="M467" s="721">
        <v>961960.33545000001</v>
      </c>
      <c r="N467" s="711">
        <v>0</v>
      </c>
      <c r="O467" s="887"/>
      <c r="P467" s="618"/>
      <c r="Q467" s="885"/>
    </row>
    <row r="468" spans="1:17" ht="25.5">
      <c r="A468" s="618" t="s">
        <v>529</v>
      </c>
      <c r="B468" s="618" t="s">
        <v>282</v>
      </c>
      <c r="C468" s="618" t="s">
        <v>319</v>
      </c>
      <c r="D468" s="683" t="s">
        <v>2708</v>
      </c>
      <c r="E468" s="618"/>
      <c r="F468" s="618"/>
      <c r="G468" s="618"/>
      <c r="H468" s="885" t="s">
        <v>1217</v>
      </c>
      <c r="I468" s="786"/>
      <c r="J468" s="777"/>
      <c r="K468" s="886">
        <v>5650000</v>
      </c>
      <c r="L468" s="721"/>
      <c r="M468" s="721">
        <v>3046552.4775799997</v>
      </c>
      <c r="N468" s="711"/>
      <c r="O468" s="778">
        <v>0.4</v>
      </c>
      <c r="P468" s="607"/>
      <c r="Q468" s="885" t="s">
        <v>474</v>
      </c>
    </row>
    <row r="469" spans="1:17" ht="25.5">
      <c r="A469" s="618" t="s">
        <v>529</v>
      </c>
      <c r="B469" s="618" t="s">
        <v>282</v>
      </c>
      <c r="C469" s="618" t="s">
        <v>319</v>
      </c>
      <c r="D469" s="683" t="s">
        <v>2708</v>
      </c>
      <c r="E469" s="618"/>
      <c r="F469" s="618"/>
      <c r="G469" s="618"/>
      <c r="H469" s="885"/>
      <c r="I469" s="786"/>
      <c r="J469" s="777"/>
      <c r="K469" s="886"/>
      <c r="L469" s="721"/>
      <c r="M469" s="721">
        <v>3046552.4775799997</v>
      </c>
      <c r="N469" s="711">
        <v>0.54</v>
      </c>
      <c r="O469" s="778">
        <v>0.4</v>
      </c>
      <c r="P469" s="607"/>
      <c r="Q469" s="885"/>
    </row>
    <row r="470" spans="1:17" ht="25.5">
      <c r="A470" s="618" t="s">
        <v>529</v>
      </c>
      <c r="B470" s="618" t="s">
        <v>282</v>
      </c>
      <c r="C470" s="618" t="s">
        <v>319</v>
      </c>
      <c r="D470" s="683" t="s">
        <v>2708</v>
      </c>
      <c r="E470" s="618"/>
      <c r="F470" s="618"/>
      <c r="G470" s="618"/>
      <c r="H470" s="618" t="s">
        <v>3092</v>
      </c>
      <c r="I470" s="786"/>
      <c r="J470" s="777"/>
      <c r="K470" s="886">
        <v>5056000</v>
      </c>
      <c r="L470" s="721"/>
      <c r="M470" s="721">
        <v>4438680.7176900003</v>
      </c>
      <c r="N470" s="711"/>
      <c r="O470" s="887">
        <v>1</v>
      </c>
      <c r="P470" s="607"/>
      <c r="Q470" s="885" t="s">
        <v>474</v>
      </c>
    </row>
    <row r="471" spans="1:17" ht="25.5">
      <c r="A471" s="618" t="s">
        <v>529</v>
      </c>
      <c r="B471" s="618" t="s">
        <v>282</v>
      </c>
      <c r="C471" s="618" t="s">
        <v>319</v>
      </c>
      <c r="D471" s="683" t="s">
        <v>2708</v>
      </c>
      <c r="E471" s="618"/>
      <c r="F471" s="618"/>
      <c r="G471" s="618"/>
      <c r="H471" s="618" t="s">
        <v>3093</v>
      </c>
      <c r="I471" s="786"/>
      <c r="J471" s="777"/>
      <c r="K471" s="886"/>
      <c r="L471" s="721"/>
      <c r="M471" s="721">
        <v>4438680.7176900003</v>
      </c>
      <c r="N471" s="711"/>
      <c r="O471" s="887"/>
      <c r="P471" s="607"/>
      <c r="Q471" s="885"/>
    </row>
    <row r="472" spans="1:17" ht="63.75">
      <c r="A472" s="618" t="s">
        <v>529</v>
      </c>
      <c r="B472" s="618" t="s">
        <v>283</v>
      </c>
      <c r="C472" s="618" t="s">
        <v>480</v>
      </c>
      <c r="D472" s="618" t="s">
        <v>2708</v>
      </c>
      <c r="E472" s="618"/>
      <c r="F472" s="618"/>
      <c r="G472" s="618"/>
      <c r="H472" s="618" t="s">
        <v>1221</v>
      </c>
      <c r="I472" s="786"/>
      <c r="J472" s="777"/>
      <c r="K472" s="721">
        <v>7638000</v>
      </c>
      <c r="L472" s="721"/>
      <c r="M472" s="721">
        <v>4146876.1746199997</v>
      </c>
      <c r="N472" s="711">
        <v>0.54292696708824295</v>
      </c>
      <c r="O472" s="711">
        <v>0.52</v>
      </c>
      <c r="P472" s="618"/>
      <c r="Q472" s="618" t="s">
        <v>3234</v>
      </c>
    </row>
    <row r="473" spans="1:17" ht="25.5">
      <c r="A473" s="618" t="s">
        <v>529</v>
      </c>
      <c r="B473" s="618" t="s">
        <v>283</v>
      </c>
      <c r="C473" s="618" t="s">
        <v>480</v>
      </c>
      <c r="D473" s="618" t="s">
        <v>2708</v>
      </c>
      <c r="E473" s="618"/>
      <c r="F473" s="618"/>
      <c r="G473" s="618"/>
      <c r="H473" s="618" t="s">
        <v>1223</v>
      </c>
      <c r="I473" s="786"/>
      <c r="J473" s="777"/>
      <c r="K473" s="721">
        <v>1760000</v>
      </c>
      <c r="L473" s="721"/>
      <c r="M473" s="721" t="s">
        <v>474</v>
      </c>
      <c r="N473" s="711">
        <v>0.24071895424836601</v>
      </c>
      <c r="O473" s="711" t="s">
        <v>474</v>
      </c>
      <c r="P473" s="618"/>
      <c r="Q473" s="618" t="s">
        <v>1224</v>
      </c>
    </row>
    <row r="474" spans="1:17" ht="25.5">
      <c r="A474" s="618" t="s">
        <v>529</v>
      </c>
      <c r="B474" s="618" t="s">
        <v>294</v>
      </c>
      <c r="C474" s="626" t="s">
        <v>319</v>
      </c>
      <c r="D474" s="679" t="s">
        <v>2697</v>
      </c>
      <c r="E474" s="679"/>
      <c r="F474" s="679"/>
      <c r="G474" s="679"/>
      <c r="H474" s="679" t="s">
        <v>1226</v>
      </c>
      <c r="I474" s="840"/>
      <c r="J474" s="777"/>
      <c r="K474" s="772">
        <v>1545300</v>
      </c>
      <c r="L474" s="772"/>
      <c r="M474" s="772">
        <v>371983</v>
      </c>
      <c r="N474" s="711">
        <v>0.60933926560320051</v>
      </c>
      <c r="O474" s="763">
        <v>0.3</v>
      </c>
      <c r="P474" s="679"/>
      <c r="Q474" s="679" t="s">
        <v>720</v>
      </c>
    </row>
    <row r="475" spans="1:17" ht="25.5">
      <c r="A475" s="618" t="s">
        <v>529</v>
      </c>
      <c r="B475" s="618" t="s">
        <v>294</v>
      </c>
      <c r="C475" s="626" t="s">
        <v>319</v>
      </c>
      <c r="D475" s="679" t="s">
        <v>2697</v>
      </c>
      <c r="E475" s="679"/>
      <c r="F475" s="679"/>
      <c r="G475" s="679"/>
      <c r="H475" s="679" t="s">
        <v>1227</v>
      </c>
      <c r="I475" s="840"/>
      <c r="J475" s="777"/>
      <c r="K475" s="772">
        <v>2379640</v>
      </c>
      <c r="L475" s="772"/>
      <c r="M475" s="772">
        <v>1450008.09</v>
      </c>
      <c r="N475" s="711">
        <v>0.6998712702702703</v>
      </c>
      <c r="O475" s="763">
        <v>0.85</v>
      </c>
      <c r="P475" s="679"/>
      <c r="Q475" s="679" t="s">
        <v>436</v>
      </c>
    </row>
    <row r="476" spans="1:17" ht="25.5">
      <c r="A476" s="618" t="s">
        <v>529</v>
      </c>
      <c r="B476" s="618" t="s">
        <v>294</v>
      </c>
      <c r="C476" s="626" t="s">
        <v>319</v>
      </c>
      <c r="D476" s="679" t="s">
        <v>2697</v>
      </c>
      <c r="E476" s="679"/>
      <c r="F476" s="679"/>
      <c r="G476" s="679"/>
      <c r="H476" s="679" t="s">
        <v>1229</v>
      </c>
      <c r="I476" s="840"/>
      <c r="J476" s="777"/>
      <c r="K476" s="772">
        <v>1600800</v>
      </c>
      <c r="L476" s="772"/>
      <c r="M476" s="772">
        <v>172605.2</v>
      </c>
      <c r="N476" s="711">
        <v>0.11624738888888889</v>
      </c>
      <c r="O476" s="779">
        <v>0.15</v>
      </c>
      <c r="P476" s="780"/>
      <c r="Q476" s="679" t="s">
        <v>720</v>
      </c>
    </row>
    <row r="477" spans="1:17" ht="25.5">
      <c r="A477" s="618" t="s">
        <v>529</v>
      </c>
      <c r="B477" s="618" t="s">
        <v>294</v>
      </c>
      <c r="C477" s="626" t="s">
        <v>319</v>
      </c>
      <c r="D477" s="679" t="s">
        <v>2697</v>
      </c>
      <c r="E477" s="679"/>
      <c r="F477" s="679"/>
      <c r="G477" s="679"/>
      <c r="H477" s="679" t="s">
        <v>1231</v>
      </c>
      <c r="I477" s="840"/>
      <c r="J477" s="777"/>
      <c r="K477" s="772">
        <v>1800000</v>
      </c>
      <c r="L477" s="772"/>
      <c r="M477" s="772">
        <v>0</v>
      </c>
      <c r="N477" s="711">
        <v>0.30111185193579248</v>
      </c>
      <c r="O477" s="711">
        <v>0</v>
      </c>
      <c r="P477" s="618"/>
      <c r="Q477" s="679" t="s">
        <v>720</v>
      </c>
    </row>
    <row r="478" spans="1:17" ht="25.5">
      <c r="A478" s="618" t="s">
        <v>529</v>
      </c>
      <c r="B478" s="618" t="s">
        <v>294</v>
      </c>
      <c r="C478" s="626" t="s">
        <v>480</v>
      </c>
      <c r="D478" s="679" t="s">
        <v>2716</v>
      </c>
      <c r="E478" s="679"/>
      <c r="F478" s="679"/>
      <c r="G478" s="679"/>
      <c r="H478" s="679" t="s">
        <v>1240</v>
      </c>
      <c r="I478" s="840"/>
      <c r="J478" s="777"/>
      <c r="K478" s="721"/>
      <c r="L478" s="749"/>
      <c r="M478" s="721" t="s">
        <v>474</v>
      </c>
      <c r="N478" s="711">
        <v>0.7</v>
      </c>
      <c r="O478" s="711">
        <v>0.95</v>
      </c>
      <c r="P478" s="618"/>
      <c r="Q478" s="618"/>
    </row>
    <row r="479" spans="1:17" ht="38.25">
      <c r="A479" s="618" t="s">
        <v>529</v>
      </c>
      <c r="B479" s="618" t="s">
        <v>294</v>
      </c>
      <c r="C479" s="626" t="s">
        <v>480</v>
      </c>
      <c r="D479" s="679" t="s">
        <v>2716</v>
      </c>
      <c r="E479" s="679"/>
      <c r="F479" s="679"/>
      <c r="G479" s="679"/>
      <c r="H479" s="679" t="s">
        <v>1242</v>
      </c>
      <c r="I479" s="840"/>
      <c r="J479" s="777"/>
      <c r="K479" s="749">
        <v>15778292</v>
      </c>
      <c r="L479" s="749"/>
      <c r="M479" s="721" t="s">
        <v>474</v>
      </c>
      <c r="N479" s="711">
        <v>0.75</v>
      </c>
      <c r="O479" s="711">
        <v>1</v>
      </c>
      <c r="P479" s="618"/>
      <c r="Q479" s="618"/>
    </row>
    <row r="480" spans="1:17" ht="38.25">
      <c r="A480" s="618" t="s">
        <v>529</v>
      </c>
      <c r="B480" s="618" t="s">
        <v>294</v>
      </c>
      <c r="C480" s="626" t="s">
        <v>480</v>
      </c>
      <c r="D480" s="679" t="s">
        <v>2716</v>
      </c>
      <c r="E480" s="679"/>
      <c r="F480" s="679"/>
      <c r="G480" s="679"/>
      <c r="H480" s="679" t="s">
        <v>1243</v>
      </c>
      <c r="I480" s="840"/>
      <c r="J480" s="777"/>
      <c r="K480" s="749">
        <v>12741089</v>
      </c>
      <c r="L480" s="749"/>
      <c r="M480" s="721" t="s">
        <v>474</v>
      </c>
      <c r="N480" s="711">
        <v>0.32400000000000001</v>
      </c>
      <c r="O480" s="711">
        <v>1</v>
      </c>
      <c r="P480" s="618"/>
      <c r="Q480" s="618"/>
    </row>
    <row r="481" spans="1:17" ht="38.25">
      <c r="A481" s="618" t="s">
        <v>529</v>
      </c>
      <c r="B481" s="618" t="s">
        <v>294</v>
      </c>
      <c r="C481" s="626" t="s">
        <v>480</v>
      </c>
      <c r="D481" s="679" t="s">
        <v>2716</v>
      </c>
      <c r="E481" s="679"/>
      <c r="F481" s="679"/>
      <c r="G481" s="679"/>
      <c r="H481" s="679" t="s">
        <v>1244</v>
      </c>
      <c r="I481" s="840"/>
      <c r="J481" s="777"/>
      <c r="K481" s="749">
        <v>4381982</v>
      </c>
      <c r="L481" s="749"/>
      <c r="M481" s="721" t="s">
        <v>474</v>
      </c>
      <c r="N481" s="711">
        <v>0.22</v>
      </c>
      <c r="O481" s="711">
        <v>0.43</v>
      </c>
      <c r="P481" s="618"/>
      <c r="Q481" s="618"/>
    </row>
    <row r="482" spans="1:17" ht="38.25">
      <c r="A482" s="618" t="s">
        <v>529</v>
      </c>
      <c r="B482" s="618" t="s">
        <v>294</v>
      </c>
      <c r="C482" s="626" t="s">
        <v>480</v>
      </c>
      <c r="D482" s="679" t="s">
        <v>2716</v>
      </c>
      <c r="E482" s="679"/>
      <c r="F482" s="679"/>
      <c r="G482" s="679"/>
      <c r="H482" s="679" t="s">
        <v>1245</v>
      </c>
      <c r="I482" s="840"/>
      <c r="J482" s="777"/>
      <c r="K482" s="749">
        <v>1260982</v>
      </c>
      <c r="L482" s="749"/>
      <c r="M482" s="721" t="s">
        <v>474</v>
      </c>
      <c r="N482" s="711">
        <v>0.06</v>
      </c>
      <c r="O482" s="711">
        <v>0.43</v>
      </c>
      <c r="P482" s="618"/>
      <c r="Q482" s="618"/>
    </row>
    <row r="483" spans="1:17" ht="38.25">
      <c r="A483" s="618" t="s">
        <v>529</v>
      </c>
      <c r="B483" s="618" t="s">
        <v>294</v>
      </c>
      <c r="C483" s="626" t="s">
        <v>480</v>
      </c>
      <c r="D483" s="679" t="s">
        <v>2716</v>
      </c>
      <c r="E483" s="679"/>
      <c r="F483" s="679"/>
      <c r="G483" s="679"/>
      <c r="H483" s="679" t="s">
        <v>1246</v>
      </c>
      <c r="I483" s="840"/>
      <c r="J483" s="777"/>
      <c r="K483" s="749">
        <v>5959786</v>
      </c>
      <c r="L483" s="749"/>
      <c r="M483" s="721" t="s">
        <v>474</v>
      </c>
      <c r="N483" s="711">
        <v>0</v>
      </c>
      <c r="O483" s="711">
        <v>0.3</v>
      </c>
      <c r="P483" s="618"/>
      <c r="Q483" s="618"/>
    </row>
    <row r="484" spans="1:17" ht="38.25">
      <c r="A484" s="618" t="s">
        <v>529</v>
      </c>
      <c r="B484" s="618" t="s">
        <v>294</v>
      </c>
      <c r="C484" s="626" t="s">
        <v>480</v>
      </c>
      <c r="D484" s="679" t="s">
        <v>2716</v>
      </c>
      <c r="E484" s="679"/>
      <c r="F484" s="679"/>
      <c r="G484" s="679"/>
      <c r="H484" s="679" t="s">
        <v>1247</v>
      </c>
      <c r="I484" s="840"/>
      <c r="J484" s="777"/>
      <c r="K484" s="749">
        <v>1693578</v>
      </c>
      <c r="L484" s="749"/>
      <c r="M484" s="721" t="s">
        <v>474</v>
      </c>
      <c r="N484" s="711">
        <v>0.73229999999999995</v>
      </c>
      <c r="O484" s="711">
        <v>0.13</v>
      </c>
      <c r="P484" s="607"/>
      <c r="Q484" s="618"/>
    </row>
    <row r="485" spans="1:17" ht="25.5">
      <c r="A485" s="618" t="s">
        <v>529</v>
      </c>
      <c r="B485" s="618" t="s">
        <v>294</v>
      </c>
      <c r="C485" s="626" t="s">
        <v>480</v>
      </c>
      <c r="D485" s="679" t="s">
        <v>2716</v>
      </c>
      <c r="E485" s="679"/>
      <c r="F485" s="679"/>
      <c r="G485" s="679"/>
      <c r="H485" s="679" t="s">
        <v>1248</v>
      </c>
      <c r="I485" s="840"/>
      <c r="J485" s="777"/>
      <c r="K485" s="721">
        <v>22077000</v>
      </c>
      <c r="L485" s="721"/>
      <c r="M485" s="721" t="s">
        <v>474</v>
      </c>
      <c r="N485" s="750"/>
      <c r="O485" s="711">
        <v>0.8</v>
      </c>
      <c r="P485" s="607"/>
      <c r="Q485" s="618"/>
    </row>
    <row r="486" spans="1:17" ht="25.5">
      <c r="A486" s="618" t="s">
        <v>529</v>
      </c>
      <c r="B486" s="618" t="s">
        <v>298</v>
      </c>
      <c r="C486" s="626" t="s">
        <v>319</v>
      </c>
      <c r="D486" s="618" t="s">
        <v>2704</v>
      </c>
      <c r="E486" s="618"/>
      <c r="F486" s="618"/>
      <c r="G486" s="618"/>
      <c r="H486" s="618" t="s">
        <v>1250</v>
      </c>
      <c r="I486" s="786"/>
      <c r="J486" s="777"/>
      <c r="K486" s="721">
        <v>1000000</v>
      </c>
      <c r="L486" s="721">
        <v>255687</v>
      </c>
      <c r="M486" s="721">
        <v>204549</v>
      </c>
      <c r="N486" s="750"/>
      <c r="O486" s="750">
        <v>0.8</v>
      </c>
      <c r="P486" s="618"/>
      <c r="Q486" s="618"/>
    </row>
    <row r="487" spans="1:17" ht="25.5">
      <c r="A487" s="618" t="s">
        <v>529</v>
      </c>
      <c r="B487" s="618" t="s">
        <v>298</v>
      </c>
      <c r="C487" s="626" t="s">
        <v>319</v>
      </c>
      <c r="D487" s="618" t="s">
        <v>2704</v>
      </c>
      <c r="E487" s="618"/>
      <c r="F487" s="618"/>
      <c r="G487" s="618"/>
      <c r="H487" s="618" t="s">
        <v>1250</v>
      </c>
      <c r="I487" s="786"/>
      <c r="J487" s="777"/>
      <c r="K487" s="721">
        <v>1500000</v>
      </c>
      <c r="L487" s="721">
        <v>936228</v>
      </c>
      <c r="M487" s="721">
        <v>638679</v>
      </c>
      <c r="N487" s="750"/>
      <c r="O487" s="750">
        <v>0.98</v>
      </c>
      <c r="P487" s="618"/>
      <c r="Q487" s="618"/>
    </row>
    <row r="488" spans="1:17" ht="38.25">
      <c r="A488" s="618" t="s">
        <v>529</v>
      </c>
      <c r="B488" s="618" t="s">
        <v>298</v>
      </c>
      <c r="C488" s="626" t="s">
        <v>319</v>
      </c>
      <c r="D488" s="618" t="s">
        <v>2704</v>
      </c>
      <c r="E488" s="618"/>
      <c r="F488" s="618"/>
      <c r="G488" s="618"/>
      <c r="H488" s="618" t="s">
        <v>1254</v>
      </c>
      <c r="I488" s="786"/>
      <c r="J488" s="777"/>
      <c r="K488" s="721">
        <v>1400000</v>
      </c>
      <c r="L488" s="721">
        <v>1210373</v>
      </c>
      <c r="M488" s="721">
        <v>513457</v>
      </c>
      <c r="N488" s="750"/>
      <c r="O488" s="750">
        <v>0.67</v>
      </c>
      <c r="P488" s="618"/>
      <c r="Q488" s="618"/>
    </row>
    <row r="489" spans="1:17" ht="25.5">
      <c r="A489" s="618" t="s">
        <v>529</v>
      </c>
      <c r="B489" s="618" t="s">
        <v>298</v>
      </c>
      <c r="C489" s="626" t="s">
        <v>319</v>
      </c>
      <c r="D489" s="618" t="s">
        <v>2704</v>
      </c>
      <c r="E489" s="618"/>
      <c r="F489" s="618"/>
      <c r="G489" s="618"/>
      <c r="H489" s="618" t="s">
        <v>1255</v>
      </c>
      <c r="I489" s="786"/>
      <c r="J489" s="777"/>
      <c r="K489" s="721">
        <v>1500000</v>
      </c>
      <c r="L489" s="721">
        <v>1331871</v>
      </c>
      <c r="M489" s="721">
        <v>1157747</v>
      </c>
      <c r="N489" s="750"/>
      <c r="O489" s="750">
        <v>0.98</v>
      </c>
      <c r="P489" s="618"/>
      <c r="Q489" s="618"/>
    </row>
    <row r="490" spans="1:17">
      <c r="A490" s="618" t="s">
        <v>529</v>
      </c>
      <c r="B490" s="618" t="s">
        <v>298</v>
      </c>
      <c r="C490" s="626" t="s">
        <v>319</v>
      </c>
      <c r="D490" s="618" t="s">
        <v>2705</v>
      </c>
      <c r="E490" s="618"/>
      <c r="F490" s="618"/>
      <c r="G490" s="618"/>
      <c r="H490" s="618" t="s">
        <v>1256</v>
      </c>
      <c r="I490" s="786"/>
      <c r="J490" s="777"/>
      <c r="K490" s="721">
        <v>14610000</v>
      </c>
      <c r="L490" s="721">
        <v>13611907</v>
      </c>
      <c r="M490" s="721">
        <v>10529573</v>
      </c>
      <c r="N490" s="750"/>
      <c r="O490" s="750">
        <v>0.71</v>
      </c>
      <c r="P490" s="618"/>
      <c r="Q490" s="618"/>
    </row>
    <row r="491" spans="1:17" ht="25.5">
      <c r="A491" s="618" t="s">
        <v>529</v>
      </c>
      <c r="B491" s="618" t="s">
        <v>298</v>
      </c>
      <c r="C491" s="626" t="s">
        <v>319</v>
      </c>
      <c r="D491" s="618" t="s">
        <v>2716</v>
      </c>
      <c r="E491" s="618"/>
      <c r="F491" s="618"/>
      <c r="G491" s="618"/>
      <c r="H491" s="618" t="s">
        <v>1257</v>
      </c>
      <c r="I491" s="786"/>
      <c r="J491" s="777"/>
      <c r="K491" s="721">
        <v>2500000</v>
      </c>
      <c r="L491" s="721">
        <v>2142157</v>
      </c>
      <c r="M491" s="721">
        <v>826597</v>
      </c>
      <c r="N491" s="750"/>
      <c r="O491" s="750">
        <v>0.85</v>
      </c>
      <c r="P491" s="618"/>
      <c r="Q491" s="618"/>
    </row>
    <row r="492" spans="1:17" ht="25.5">
      <c r="A492" s="618" t="s">
        <v>529</v>
      </c>
      <c r="B492" s="618" t="s">
        <v>298</v>
      </c>
      <c r="C492" s="626" t="s">
        <v>319</v>
      </c>
      <c r="D492" s="618" t="s">
        <v>2716</v>
      </c>
      <c r="E492" s="618"/>
      <c r="F492" s="618"/>
      <c r="G492" s="618"/>
      <c r="H492" s="618" t="s">
        <v>1259</v>
      </c>
      <c r="I492" s="786"/>
      <c r="J492" s="777"/>
      <c r="K492" s="721">
        <v>2490000</v>
      </c>
      <c r="L492" s="721">
        <v>1999404</v>
      </c>
      <c r="M492" s="721">
        <v>412576</v>
      </c>
      <c r="N492" s="750"/>
      <c r="O492" s="750">
        <v>0.5</v>
      </c>
      <c r="P492" s="618"/>
      <c r="Q492" s="618"/>
    </row>
    <row r="493" spans="1:17" ht="25.5">
      <c r="A493" s="618" t="s">
        <v>529</v>
      </c>
      <c r="B493" s="618" t="s">
        <v>298</v>
      </c>
      <c r="C493" s="626" t="s">
        <v>319</v>
      </c>
      <c r="D493" s="618" t="s">
        <v>2708</v>
      </c>
      <c r="E493" s="618"/>
      <c r="F493" s="618"/>
      <c r="G493" s="618"/>
      <c r="H493" s="618" t="s">
        <v>1261</v>
      </c>
      <c r="I493" s="786"/>
      <c r="J493" s="777"/>
      <c r="K493" s="721">
        <v>2000000</v>
      </c>
      <c r="L493" s="721">
        <v>1517700</v>
      </c>
      <c r="M493" s="721">
        <v>1428287</v>
      </c>
      <c r="N493" s="750"/>
      <c r="O493" s="750">
        <v>0.9</v>
      </c>
      <c r="P493" s="618"/>
      <c r="Q493" s="618"/>
    </row>
    <row r="494" spans="1:17" ht="25.5">
      <c r="A494" s="618" t="s">
        <v>529</v>
      </c>
      <c r="B494" s="618" t="s">
        <v>298</v>
      </c>
      <c r="C494" s="626" t="s">
        <v>319</v>
      </c>
      <c r="D494" s="618" t="s">
        <v>2703</v>
      </c>
      <c r="E494" s="618"/>
      <c r="F494" s="618"/>
      <c r="G494" s="618"/>
      <c r="H494" s="618" t="s">
        <v>1262</v>
      </c>
      <c r="I494" s="786"/>
      <c r="J494" s="777"/>
      <c r="K494" s="721">
        <v>1700000</v>
      </c>
      <c r="L494" s="721">
        <v>1201064</v>
      </c>
      <c r="M494" s="721">
        <v>574074</v>
      </c>
      <c r="N494" s="750"/>
      <c r="O494" s="750">
        <v>0.65</v>
      </c>
      <c r="P494" s="618"/>
      <c r="Q494" s="618"/>
    </row>
    <row r="495" spans="1:17" ht="25.5">
      <c r="A495" s="618" t="s">
        <v>529</v>
      </c>
      <c r="B495" s="618" t="s">
        <v>298</v>
      </c>
      <c r="C495" s="626" t="s">
        <v>319</v>
      </c>
      <c r="D495" s="618" t="s">
        <v>2703</v>
      </c>
      <c r="E495" s="618"/>
      <c r="F495" s="618"/>
      <c r="G495" s="618"/>
      <c r="H495" s="618" t="s">
        <v>1265</v>
      </c>
      <c r="I495" s="786"/>
      <c r="J495" s="777"/>
      <c r="K495" s="721">
        <v>2000000</v>
      </c>
      <c r="L495" s="721">
        <v>1637616</v>
      </c>
      <c r="M495" s="721">
        <v>507012</v>
      </c>
      <c r="N495" s="750"/>
      <c r="O495" s="750">
        <v>0.45</v>
      </c>
      <c r="P495" s="618"/>
      <c r="Q495" s="618"/>
    </row>
    <row r="496" spans="1:17" ht="25.5">
      <c r="A496" s="618" t="s">
        <v>529</v>
      </c>
      <c r="B496" s="618" t="s">
        <v>298</v>
      </c>
      <c r="C496" s="626" t="s">
        <v>319</v>
      </c>
      <c r="D496" s="618" t="s">
        <v>2697</v>
      </c>
      <c r="E496" s="618"/>
      <c r="F496" s="618"/>
      <c r="G496" s="618"/>
      <c r="H496" s="618" t="s">
        <v>1268</v>
      </c>
      <c r="I496" s="786"/>
      <c r="J496" s="777"/>
      <c r="K496" s="721">
        <v>3110000</v>
      </c>
      <c r="L496" s="721">
        <v>2986303</v>
      </c>
      <c r="M496" s="721">
        <v>2285748</v>
      </c>
      <c r="N496" s="750"/>
      <c r="O496" s="750">
        <v>0.9</v>
      </c>
      <c r="P496" s="618"/>
      <c r="Q496" s="618"/>
    </row>
    <row r="497" spans="1:17" ht="25.5">
      <c r="A497" s="618" t="s">
        <v>529</v>
      </c>
      <c r="B497" s="618" t="s">
        <v>298</v>
      </c>
      <c r="C497" s="626" t="s">
        <v>319</v>
      </c>
      <c r="D497" s="618" t="s">
        <v>2697</v>
      </c>
      <c r="E497" s="618"/>
      <c r="F497" s="618"/>
      <c r="G497" s="618"/>
      <c r="H497" s="618" t="s">
        <v>1270</v>
      </c>
      <c r="I497" s="786"/>
      <c r="J497" s="777"/>
      <c r="K497" s="721">
        <v>2292000</v>
      </c>
      <c r="L497" s="721">
        <v>1997405</v>
      </c>
      <c r="M497" s="721">
        <v>1906385</v>
      </c>
      <c r="N497" s="750"/>
      <c r="O497" s="750">
        <v>0.85</v>
      </c>
      <c r="P497" s="618"/>
      <c r="Q497" s="618"/>
    </row>
    <row r="498" spans="1:17" ht="38.25">
      <c r="A498" s="618" t="s">
        <v>529</v>
      </c>
      <c r="B498" s="618" t="s">
        <v>298</v>
      </c>
      <c r="C498" s="626" t="s">
        <v>319</v>
      </c>
      <c r="D498" s="618" t="s">
        <v>2700</v>
      </c>
      <c r="E498" s="618"/>
      <c r="F498" s="618"/>
      <c r="G498" s="618"/>
      <c r="H498" s="618" t="s">
        <v>1276</v>
      </c>
      <c r="I498" s="786"/>
      <c r="J498" s="777"/>
      <c r="K498" s="721">
        <v>3693200</v>
      </c>
      <c r="L498" s="721">
        <v>3435134</v>
      </c>
      <c r="M498" s="721">
        <v>1549144</v>
      </c>
      <c r="N498" s="750"/>
      <c r="O498" s="750">
        <v>0.7</v>
      </c>
      <c r="P498" s="618"/>
      <c r="Q498" s="618"/>
    </row>
    <row r="499" spans="1:17" ht="25.5">
      <c r="A499" s="618" t="s">
        <v>529</v>
      </c>
      <c r="B499" s="618" t="s">
        <v>298</v>
      </c>
      <c r="C499" s="626" t="s">
        <v>480</v>
      </c>
      <c r="D499" s="618" t="s">
        <v>2693</v>
      </c>
      <c r="E499" s="618"/>
      <c r="F499" s="618"/>
      <c r="G499" s="618"/>
      <c r="H499" s="618" t="s">
        <v>1280</v>
      </c>
      <c r="I499" s="786"/>
      <c r="J499" s="777"/>
      <c r="K499" s="721">
        <v>82230000</v>
      </c>
      <c r="L499" s="721" t="s">
        <v>474</v>
      </c>
      <c r="M499" s="721" t="s">
        <v>474</v>
      </c>
      <c r="N499" s="750"/>
      <c r="O499" s="711">
        <v>0.92</v>
      </c>
      <c r="P499" s="618"/>
      <c r="Q499" s="618"/>
    </row>
    <row r="500" spans="1:17">
      <c r="A500" s="618" t="s">
        <v>529</v>
      </c>
      <c r="B500" s="618" t="s">
        <v>298</v>
      </c>
      <c r="C500" s="626" t="s">
        <v>480</v>
      </c>
      <c r="D500" s="618" t="s">
        <v>2716</v>
      </c>
      <c r="E500" s="618"/>
      <c r="F500" s="618"/>
      <c r="G500" s="618"/>
      <c r="H500" s="618" t="s">
        <v>1282</v>
      </c>
      <c r="I500" s="786"/>
      <c r="J500" s="777"/>
      <c r="K500" s="721">
        <v>4000000</v>
      </c>
      <c r="L500" s="721">
        <v>2997084</v>
      </c>
      <c r="M500" s="721">
        <v>0</v>
      </c>
      <c r="N500" s="711">
        <v>0.59</v>
      </c>
      <c r="O500" s="711">
        <v>0.17</v>
      </c>
      <c r="P500" s="618"/>
      <c r="Q500" s="618"/>
    </row>
    <row r="501" spans="1:17" ht="25.5">
      <c r="A501" s="618" t="s">
        <v>529</v>
      </c>
      <c r="B501" s="618" t="s">
        <v>268</v>
      </c>
      <c r="C501" s="618" t="s">
        <v>480</v>
      </c>
      <c r="D501" s="631" t="s">
        <v>2716</v>
      </c>
      <c r="E501" s="631"/>
      <c r="F501" s="631"/>
      <c r="G501" s="631"/>
      <c r="H501" s="631" t="s">
        <v>1284</v>
      </c>
      <c r="I501" s="788"/>
      <c r="J501" s="777"/>
      <c r="K501" s="749">
        <v>1733000</v>
      </c>
      <c r="L501" s="721"/>
      <c r="M501" s="749">
        <v>0</v>
      </c>
      <c r="N501" s="711">
        <v>0.71640266241101958</v>
      </c>
      <c r="O501" s="711">
        <v>0.7</v>
      </c>
      <c r="P501" s="607"/>
      <c r="Q501" s="631" t="s">
        <v>97</v>
      </c>
    </row>
    <row r="502" spans="1:17" ht="25.5">
      <c r="A502" s="618" t="s">
        <v>529</v>
      </c>
      <c r="B502" s="618" t="s">
        <v>268</v>
      </c>
      <c r="C502" s="618" t="s">
        <v>480</v>
      </c>
      <c r="D502" s="618" t="s">
        <v>2704</v>
      </c>
      <c r="E502" s="618"/>
      <c r="F502" s="618"/>
      <c r="G502" s="618"/>
      <c r="H502" s="618" t="s">
        <v>1286</v>
      </c>
      <c r="I502" s="786"/>
      <c r="J502" s="777"/>
      <c r="K502" s="749">
        <v>1063998</v>
      </c>
      <c r="L502" s="721"/>
      <c r="M502" s="749">
        <v>762251</v>
      </c>
      <c r="N502" s="711">
        <v>0.680878431372549</v>
      </c>
      <c r="O502" s="711">
        <v>0.83</v>
      </c>
      <c r="P502" s="618"/>
      <c r="Q502" s="618" t="s">
        <v>1287</v>
      </c>
    </row>
    <row r="503" spans="1:17" ht="38.25">
      <c r="A503" s="618" t="s">
        <v>529</v>
      </c>
      <c r="B503" s="618" t="s">
        <v>268</v>
      </c>
      <c r="C503" s="618" t="s">
        <v>319</v>
      </c>
      <c r="D503" s="618" t="s">
        <v>2711</v>
      </c>
      <c r="E503" s="618"/>
      <c r="F503" s="618"/>
      <c r="G503" s="618"/>
      <c r="H503" s="618" t="s">
        <v>1292</v>
      </c>
      <c r="I503" s="786"/>
      <c r="J503" s="777"/>
      <c r="K503" s="749">
        <v>3118969</v>
      </c>
      <c r="L503" s="721"/>
      <c r="M503" s="749">
        <v>1135783</v>
      </c>
      <c r="N503" s="711">
        <v>0.90447326086956525</v>
      </c>
      <c r="O503" s="711">
        <v>0.8</v>
      </c>
      <c r="P503" s="607"/>
      <c r="Q503" s="626"/>
    </row>
    <row r="504" spans="1:17" ht="25.5">
      <c r="A504" s="618" t="s">
        <v>529</v>
      </c>
      <c r="B504" s="618" t="s">
        <v>268</v>
      </c>
      <c r="C504" s="618" t="s">
        <v>319</v>
      </c>
      <c r="D504" s="618" t="s">
        <v>2711</v>
      </c>
      <c r="E504" s="618"/>
      <c r="F504" s="618"/>
      <c r="G504" s="618"/>
      <c r="H504" s="618" t="s">
        <v>1293</v>
      </c>
      <c r="I504" s="786"/>
      <c r="J504" s="777"/>
      <c r="K504" s="749">
        <v>4600000</v>
      </c>
      <c r="L504" s="721"/>
      <c r="M504" s="749">
        <v>4160577</v>
      </c>
      <c r="N504" s="711">
        <v>0.213271875</v>
      </c>
      <c r="O504" s="711">
        <v>1</v>
      </c>
      <c r="P504" s="607"/>
      <c r="Q504" s="626"/>
    </row>
    <row r="505" spans="1:17">
      <c r="A505" s="618" t="s">
        <v>529</v>
      </c>
      <c r="B505" s="618" t="s">
        <v>268</v>
      </c>
      <c r="C505" s="618" t="s">
        <v>319</v>
      </c>
      <c r="D505" s="618" t="s">
        <v>2711</v>
      </c>
      <c r="E505" s="618"/>
      <c r="F505" s="618"/>
      <c r="G505" s="618"/>
      <c r="H505" s="618" t="s">
        <v>1294</v>
      </c>
      <c r="I505" s="786"/>
      <c r="J505" s="777"/>
      <c r="K505" s="749">
        <v>1600000</v>
      </c>
      <c r="L505" s="721"/>
      <c r="M505" s="749">
        <v>341235</v>
      </c>
      <c r="N505" s="711">
        <v>1.2623999999999999E-3</v>
      </c>
      <c r="O505" s="711">
        <v>0.8</v>
      </c>
      <c r="P505" s="607"/>
      <c r="Q505" s="626"/>
    </row>
    <row r="506" spans="1:17" ht="38.25">
      <c r="A506" s="618" t="s">
        <v>529</v>
      </c>
      <c r="B506" s="618" t="s">
        <v>268</v>
      </c>
      <c r="C506" s="618" t="s">
        <v>319</v>
      </c>
      <c r="D506" s="618" t="s">
        <v>2716</v>
      </c>
      <c r="E506" s="618"/>
      <c r="F506" s="618"/>
      <c r="G506" s="618"/>
      <c r="H506" s="618" t="s">
        <v>1295</v>
      </c>
      <c r="I506" s="786"/>
      <c r="J506" s="777"/>
      <c r="K506" s="749">
        <v>2500000</v>
      </c>
      <c r="L506" s="721"/>
      <c r="M506" s="749">
        <v>3156</v>
      </c>
      <c r="N506" s="711">
        <v>0.9741546875</v>
      </c>
      <c r="O506" s="711">
        <v>0</v>
      </c>
      <c r="P506" s="607"/>
      <c r="Q506" s="626"/>
    </row>
    <row r="507" spans="1:17" ht="25.5">
      <c r="A507" s="618" t="s">
        <v>529</v>
      </c>
      <c r="B507" s="618" t="s">
        <v>268</v>
      </c>
      <c r="C507" s="618" t="s">
        <v>319</v>
      </c>
      <c r="D507" s="683" t="s">
        <v>2708</v>
      </c>
      <c r="E507" s="618"/>
      <c r="F507" s="618"/>
      <c r="G507" s="618"/>
      <c r="H507" s="618"/>
      <c r="I507" s="786"/>
      <c r="J507" s="777"/>
      <c r="K507" s="749"/>
      <c r="L507" s="721"/>
      <c r="M507" s="749"/>
      <c r="N507" s="711">
        <v>0.66282614196932399</v>
      </c>
      <c r="O507" s="711"/>
      <c r="P507" s="607"/>
      <c r="Q507" s="626"/>
    </row>
    <row r="508" spans="1:17" ht="38.25">
      <c r="A508" s="618" t="s">
        <v>529</v>
      </c>
      <c r="B508" s="618" t="s">
        <v>268</v>
      </c>
      <c r="C508" s="618" t="s">
        <v>319</v>
      </c>
      <c r="D508" s="683" t="s">
        <v>2703</v>
      </c>
      <c r="E508" s="618"/>
      <c r="F508" s="618"/>
      <c r="G508" s="618"/>
      <c r="H508" s="683" t="s">
        <v>1298</v>
      </c>
      <c r="I508" s="786"/>
      <c r="J508" s="777"/>
      <c r="K508" s="749"/>
      <c r="L508" s="721"/>
      <c r="M508" s="749"/>
      <c r="N508" s="711"/>
      <c r="O508" s="711">
        <v>0.75</v>
      </c>
      <c r="P508" s="607"/>
      <c r="Q508" s="626"/>
    </row>
    <row r="509" spans="1:17" ht="25.5">
      <c r="A509" s="618" t="s">
        <v>529</v>
      </c>
      <c r="B509" s="618" t="s">
        <v>268</v>
      </c>
      <c r="C509" s="618" t="s">
        <v>319</v>
      </c>
      <c r="D509" s="683" t="s">
        <v>2703</v>
      </c>
      <c r="E509" s="618"/>
      <c r="F509" s="618"/>
      <c r="G509" s="618"/>
      <c r="H509" s="683" t="s">
        <v>3091</v>
      </c>
      <c r="I509" s="786"/>
      <c r="J509" s="777"/>
      <c r="K509" s="749">
        <v>1217108</v>
      </c>
      <c r="L509" s="721"/>
      <c r="M509" s="749">
        <v>806731</v>
      </c>
      <c r="N509" s="711">
        <v>0.75</v>
      </c>
      <c r="O509" s="711">
        <v>0.66282614196932399</v>
      </c>
      <c r="P509" s="607"/>
      <c r="Q509" s="626"/>
    </row>
    <row r="510" spans="1:17" ht="38.25">
      <c r="A510" s="618" t="s">
        <v>529</v>
      </c>
      <c r="B510" s="618" t="s">
        <v>268</v>
      </c>
      <c r="C510" s="618" t="s">
        <v>319</v>
      </c>
      <c r="D510" s="618" t="s">
        <v>2700</v>
      </c>
      <c r="E510" s="618"/>
      <c r="F510" s="618"/>
      <c r="G510" s="618"/>
      <c r="H510" s="618" t="s">
        <v>1300</v>
      </c>
      <c r="I510" s="786"/>
      <c r="J510" s="777"/>
      <c r="K510" s="749">
        <v>2392145</v>
      </c>
      <c r="L510" s="721"/>
      <c r="M510" s="749">
        <v>851222</v>
      </c>
      <c r="N510" s="711">
        <v>0.26513975000000001</v>
      </c>
      <c r="O510" s="711">
        <v>0.7</v>
      </c>
      <c r="P510" s="607"/>
      <c r="Q510" s="626"/>
    </row>
    <row r="511" spans="1:17" ht="25.5">
      <c r="A511" s="618" t="s">
        <v>529</v>
      </c>
      <c r="B511" s="618" t="s">
        <v>268</v>
      </c>
      <c r="C511" s="618" t="s">
        <v>319</v>
      </c>
      <c r="D511" s="618" t="s">
        <v>2703</v>
      </c>
      <c r="E511" s="618"/>
      <c r="F511" s="618"/>
      <c r="G511" s="618"/>
      <c r="H511" s="618" t="s">
        <v>1301</v>
      </c>
      <c r="I511" s="786"/>
      <c r="J511" s="777"/>
      <c r="K511" s="749">
        <v>4000000</v>
      </c>
      <c r="L511" s="721"/>
      <c r="M511" s="749">
        <v>1106580</v>
      </c>
      <c r="N511" s="711">
        <v>0.33</v>
      </c>
      <c r="O511" s="711">
        <v>0.4</v>
      </c>
      <c r="P511" s="607"/>
      <c r="Q511" s="626"/>
    </row>
    <row r="512" spans="1:17">
      <c r="A512" s="618" t="s">
        <v>529</v>
      </c>
      <c r="B512" s="618" t="s">
        <v>280</v>
      </c>
      <c r="C512" s="618" t="s">
        <v>319</v>
      </c>
      <c r="D512" s="618" t="s">
        <v>2711</v>
      </c>
      <c r="E512" s="618"/>
      <c r="F512" s="618"/>
      <c r="G512" s="618"/>
      <c r="H512" s="618" t="s">
        <v>1302</v>
      </c>
      <c r="I512" s="786"/>
      <c r="J512" s="777"/>
      <c r="K512" s="721">
        <v>3083000</v>
      </c>
      <c r="L512" s="721"/>
      <c r="M512" s="721">
        <v>1021151.31956</v>
      </c>
      <c r="N512" s="711">
        <v>0</v>
      </c>
      <c r="O512" s="711">
        <v>0.5</v>
      </c>
      <c r="P512" s="607"/>
      <c r="Q512" s="618" t="s">
        <v>1303</v>
      </c>
    </row>
    <row r="513" spans="1:17" ht="25.5">
      <c r="A513" s="618" t="s">
        <v>529</v>
      </c>
      <c r="B513" s="618" t="s">
        <v>280</v>
      </c>
      <c r="C513" s="618" t="s">
        <v>319</v>
      </c>
      <c r="D513" s="618" t="s">
        <v>2711</v>
      </c>
      <c r="E513" s="618"/>
      <c r="F513" s="618"/>
      <c r="G513" s="618"/>
      <c r="H513" s="618" t="s">
        <v>1304</v>
      </c>
      <c r="I513" s="786"/>
      <c r="J513" s="777"/>
      <c r="K513" s="721">
        <v>1400000</v>
      </c>
      <c r="L513" s="721"/>
      <c r="M513" s="721">
        <v>974.61</v>
      </c>
      <c r="N513" s="711">
        <v>0</v>
      </c>
      <c r="O513" s="711">
        <v>0</v>
      </c>
      <c r="P513" s="607"/>
      <c r="Q513" s="618" t="s">
        <v>1305</v>
      </c>
    </row>
    <row r="514" spans="1:17" ht="38.25">
      <c r="A514" s="618" t="s">
        <v>529</v>
      </c>
      <c r="B514" s="618" t="s">
        <v>280</v>
      </c>
      <c r="C514" s="618" t="s">
        <v>319</v>
      </c>
      <c r="D514" s="618" t="s">
        <v>2716</v>
      </c>
      <c r="E514" s="618"/>
      <c r="F514" s="618"/>
      <c r="G514" s="618"/>
      <c r="H514" s="618" t="s">
        <v>1309</v>
      </c>
      <c r="I514" s="786"/>
      <c r="J514" s="777"/>
      <c r="K514" s="721">
        <v>3005000</v>
      </c>
      <c r="L514" s="721"/>
      <c r="M514" s="721">
        <v>2649907.60348</v>
      </c>
      <c r="N514" s="711">
        <v>0.64730430840562814</v>
      </c>
      <c r="O514" s="711">
        <v>0.99</v>
      </c>
      <c r="P514" s="607"/>
      <c r="Q514" s="618" t="s">
        <v>1310</v>
      </c>
    </row>
    <row r="515" spans="1:17" ht="38.25">
      <c r="A515" s="618" t="s">
        <v>529</v>
      </c>
      <c r="B515" s="618" t="s">
        <v>299</v>
      </c>
      <c r="C515" s="626" t="s">
        <v>319</v>
      </c>
      <c r="D515" s="781" t="s">
        <v>2703</v>
      </c>
      <c r="E515" s="618"/>
      <c r="F515" s="618"/>
      <c r="G515" s="618"/>
      <c r="H515" s="618" t="s">
        <v>1311</v>
      </c>
      <c r="I515" s="786"/>
      <c r="J515" s="777"/>
      <c r="K515" s="782">
        <v>3000000</v>
      </c>
      <c r="L515" s="782"/>
      <c r="M515" s="783">
        <v>2341776</v>
      </c>
      <c r="N515" s="711">
        <v>0.82604246387180569</v>
      </c>
      <c r="O515" s="711">
        <v>0.8</v>
      </c>
      <c r="P515" s="613"/>
      <c r="Q515" s="613" t="s">
        <v>1312</v>
      </c>
    </row>
    <row r="516" spans="1:17" ht="51">
      <c r="A516" s="618" t="s">
        <v>529</v>
      </c>
      <c r="B516" s="618" t="s">
        <v>299</v>
      </c>
      <c r="C516" s="626" t="s">
        <v>319</v>
      </c>
      <c r="D516" s="618" t="s">
        <v>2690</v>
      </c>
      <c r="E516" s="618"/>
      <c r="F516" s="618"/>
      <c r="G516" s="618"/>
      <c r="H516" s="618" t="s">
        <v>1313</v>
      </c>
      <c r="I516" s="786"/>
      <c r="J516" s="777"/>
      <c r="K516" s="782">
        <v>1604564</v>
      </c>
      <c r="L516" s="782"/>
      <c r="M516" s="783">
        <v>1325438</v>
      </c>
      <c r="N516" s="711">
        <v>0.19094720000000001</v>
      </c>
      <c r="O516" s="711">
        <v>0.98</v>
      </c>
      <c r="P516" s="618"/>
      <c r="Q516" s="634" t="s">
        <v>20</v>
      </c>
    </row>
    <row r="517" spans="1:17" ht="38.25">
      <c r="A517" s="618" t="s">
        <v>529</v>
      </c>
      <c r="B517" s="618" t="s">
        <v>299</v>
      </c>
      <c r="C517" s="626" t="s">
        <v>319</v>
      </c>
      <c r="D517" s="618" t="s">
        <v>2690</v>
      </c>
      <c r="E517" s="618"/>
      <c r="F517" s="618"/>
      <c r="G517" s="618"/>
      <c r="H517" s="618" t="s">
        <v>1314</v>
      </c>
      <c r="I517" s="786"/>
      <c r="J517" s="777"/>
      <c r="K517" s="782">
        <v>1250000</v>
      </c>
      <c r="L517" s="782"/>
      <c r="M517" s="783">
        <v>238684</v>
      </c>
      <c r="N517" s="711">
        <v>0.614714255091104</v>
      </c>
      <c r="O517" s="711">
        <v>0.49</v>
      </c>
      <c r="P517" s="618"/>
      <c r="Q517" s="634" t="s">
        <v>1315</v>
      </c>
    </row>
    <row r="518" spans="1:17" ht="25.5">
      <c r="A518" s="618" t="s">
        <v>529</v>
      </c>
      <c r="B518" s="618" t="s">
        <v>299</v>
      </c>
      <c r="C518" s="626" t="s">
        <v>319</v>
      </c>
      <c r="D518" s="618" t="s">
        <v>2697</v>
      </c>
      <c r="E518" s="618"/>
      <c r="F518" s="618"/>
      <c r="G518" s="618"/>
      <c r="H518" s="618" t="s">
        <v>1316</v>
      </c>
      <c r="I518" s="786"/>
      <c r="J518" s="777"/>
      <c r="K518" s="782">
        <v>4665000</v>
      </c>
      <c r="L518" s="782"/>
      <c r="M518" s="783">
        <v>2867642</v>
      </c>
      <c r="N518" s="711">
        <v>0.23293885819521179</v>
      </c>
      <c r="O518" s="711">
        <v>0.98</v>
      </c>
      <c r="P518" s="618"/>
      <c r="Q518" s="634" t="s">
        <v>20</v>
      </c>
    </row>
    <row r="519" spans="1:17">
      <c r="A519" s="618" t="s">
        <v>529</v>
      </c>
      <c r="B519" s="618" t="s">
        <v>299</v>
      </c>
      <c r="C519" s="626" t="s">
        <v>319</v>
      </c>
      <c r="D519" s="618" t="s">
        <v>2711</v>
      </c>
      <c r="E519" s="618"/>
      <c r="F519" s="618"/>
      <c r="G519" s="618"/>
      <c r="H519" s="618" t="s">
        <v>1317</v>
      </c>
      <c r="I519" s="786"/>
      <c r="J519" s="777"/>
      <c r="K519" s="782">
        <v>2715000</v>
      </c>
      <c r="L519" s="782"/>
      <c r="M519" s="783">
        <v>632429</v>
      </c>
      <c r="N519" s="711">
        <v>4.26875E-3</v>
      </c>
      <c r="O519" s="711">
        <v>0.72</v>
      </c>
      <c r="P519" s="618"/>
      <c r="Q519" s="634" t="s">
        <v>20</v>
      </c>
    </row>
    <row r="520" spans="1:17" ht="38.25">
      <c r="A520" s="618" t="s">
        <v>529</v>
      </c>
      <c r="B520" s="618" t="s">
        <v>299</v>
      </c>
      <c r="C520" s="626" t="s">
        <v>319</v>
      </c>
      <c r="D520" s="618" t="s">
        <v>2711</v>
      </c>
      <c r="E520" s="618"/>
      <c r="F520" s="618"/>
      <c r="G520" s="618"/>
      <c r="H520" s="618" t="s">
        <v>1318</v>
      </c>
      <c r="I520" s="786"/>
      <c r="J520" s="777"/>
      <c r="K520" s="782">
        <v>1600000</v>
      </c>
      <c r="L520" s="782"/>
      <c r="M520" s="783">
        <v>6830</v>
      </c>
      <c r="N520" s="711">
        <v>2.8623853211009174E-4</v>
      </c>
      <c r="O520" s="711">
        <v>0.15</v>
      </c>
      <c r="P520" s="618"/>
      <c r="Q520" s="634" t="s">
        <v>20</v>
      </c>
    </row>
    <row r="521" spans="1:17" ht="25.5">
      <c r="A521" s="618" t="s">
        <v>529</v>
      </c>
      <c r="B521" s="618" t="s">
        <v>299</v>
      </c>
      <c r="C521" s="626" t="s">
        <v>319</v>
      </c>
      <c r="D521" s="618" t="s">
        <v>2711</v>
      </c>
      <c r="E521" s="618"/>
      <c r="F521" s="618"/>
      <c r="G521" s="618"/>
      <c r="H521" s="618" t="s">
        <v>1319</v>
      </c>
      <c r="I521" s="786"/>
      <c r="J521" s="777"/>
      <c r="K521" s="782">
        <v>3815000</v>
      </c>
      <c r="L521" s="782"/>
      <c r="M521" s="783">
        <v>1092</v>
      </c>
      <c r="N521" s="711">
        <v>0.34866666666666668</v>
      </c>
      <c r="O521" s="711">
        <v>0.05</v>
      </c>
      <c r="P521" s="618"/>
      <c r="Q521" s="634" t="s">
        <v>20</v>
      </c>
    </row>
    <row r="522" spans="1:17" ht="51">
      <c r="A522" s="618" t="s">
        <v>529</v>
      </c>
      <c r="B522" s="618" t="s">
        <v>274</v>
      </c>
      <c r="C522" s="626" t="s">
        <v>319</v>
      </c>
      <c r="D522" s="618" t="s">
        <v>2704</v>
      </c>
      <c r="E522" s="618"/>
      <c r="F522" s="618"/>
      <c r="G522" s="618"/>
      <c r="H522" s="618" t="s">
        <v>1322</v>
      </c>
      <c r="I522" s="786"/>
      <c r="J522" s="777"/>
      <c r="K522" s="721">
        <v>2023771</v>
      </c>
      <c r="L522" s="721"/>
      <c r="M522" s="721">
        <v>5861</v>
      </c>
      <c r="N522" s="711">
        <v>0</v>
      </c>
      <c r="O522" s="711">
        <v>0.12</v>
      </c>
      <c r="P522" s="618"/>
      <c r="Q522" s="618" t="s">
        <v>1323</v>
      </c>
    </row>
    <row r="523" spans="1:17" ht="25.5">
      <c r="A523" s="618" t="s">
        <v>529</v>
      </c>
      <c r="B523" s="618" t="s">
        <v>274</v>
      </c>
      <c r="C523" s="626" t="s">
        <v>319</v>
      </c>
      <c r="D523" s="618" t="s">
        <v>2711</v>
      </c>
      <c r="E523" s="618"/>
      <c r="F523" s="618"/>
      <c r="G523" s="618"/>
      <c r="H523" s="618" t="s">
        <v>1324</v>
      </c>
      <c r="I523" s="786"/>
      <c r="J523" s="777"/>
      <c r="K523" s="721">
        <v>1500000</v>
      </c>
      <c r="L523" s="721"/>
      <c r="M523" s="721">
        <v>0</v>
      </c>
      <c r="N523" s="711">
        <v>0.73965333333333338</v>
      </c>
      <c r="O523" s="711">
        <v>0</v>
      </c>
      <c r="P523" s="618"/>
      <c r="Q523" s="618" t="s">
        <v>1325</v>
      </c>
    </row>
    <row r="524" spans="1:17" ht="38.25">
      <c r="A524" s="618" t="s">
        <v>529</v>
      </c>
      <c r="B524" s="618" t="s">
        <v>274</v>
      </c>
      <c r="C524" s="626" t="s">
        <v>319</v>
      </c>
      <c r="D524" s="618" t="s">
        <v>2708</v>
      </c>
      <c r="E524" s="618"/>
      <c r="F524" s="618"/>
      <c r="G524" s="618"/>
      <c r="H524" s="618" t="s">
        <v>1336</v>
      </c>
      <c r="I524" s="786"/>
      <c r="J524" s="777"/>
      <c r="K524" s="721">
        <v>1200000</v>
      </c>
      <c r="L524" s="721"/>
      <c r="M524" s="721">
        <v>302251</v>
      </c>
      <c r="N524" s="711">
        <v>0.21543100000000001</v>
      </c>
      <c r="O524" s="711">
        <v>0.8</v>
      </c>
      <c r="P524" s="618"/>
      <c r="Q524" s="618" t="s">
        <v>1337</v>
      </c>
    </row>
    <row r="525" spans="1:17" ht="38.25">
      <c r="A525" s="618" t="s">
        <v>529</v>
      </c>
      <c r="B525" s="618" t="s">
        <v>274</v>
      </c>
      <c r="C525" s="626" t="s">
        <v>319</v>
      </c>
      <c r="D525" s="618" t="s">
        <v>2705</v>
      </c>
      <c r="E525" s="618"/>
      <c r="F525" s="618"/>
      <c r="G525" s="618"/>
      <c r="H525" s="618" t="s">
        <v>1339</v>
      </c>
      <c r="I525" s="786"/>
      <c r="J525" s="777"/>
      <c r="K525" s="721">
        <v>1000000</v>
      </c>
      <c r="L525" s="721"/>
      <c r="M525" s="721">
        <v>215431</v>
      </c>
      <c r="N525" s="711">
        <v>0.3456745</v>
      </c>
      <c r="O525" s="711">
        <v>0.35</v>
      </c>
      <c r="P525" s="618"/>
      <c r="Q525" s="618" t="s">
        <v>1340</v>
      </c>
    </row>
    <row r="526" spans="1:17" ht="63.75">
      <c r="A526" s="618" t="s">
        <v>529</v>
      </c>
      <c r="B526" s="618" t="s">
        <v>274</v>
      </c>
      <c r="C526" s="626" t="s">
        <v>319</v>
      </c>
      <c r="D526" s="618" t="s">
        <v>2705</v>
      </c>
      <c r="E526" s="618"/>
      <c r="F526" s="618"/>
      <c r="G526" s="618"/>
      <c r="H526" s="618" t="s">
        <v>1341</v>
      </c>
      <c r="I526" s="786"/>
      <c r="J526" s="777"/>
      <c r="K526" s="721">
        <v>2000000</v>
      </c>
      <c r="L526" s="721"/>
      <c r="M526" s="721">
        <v>691349</v>
      </c>
      <c r="N526" s="711">
        <v>0.90645728000000003</v>
      </c>
      <c r="O526" s="711">
        <v>0.5</v>
      </c>
      <c r="P526" s="618"/>
      <c r="Q526" s="618" t="s">
        <v>1342</v>
      </c>
    </row>
    <row r="527" spans="1:17" ht="38.25">
      <c r="A527" s="618" t="s">
        <v>529</v>
      </c>
      <c r="B527" s="618" t="s">
        <v>274</v>
      </c>
      <c r="C527" s="626" t="s">
        <v>319</v>
      </c>
      <c r="D527" s="618" t="s">
        <v>2705</v>
      </c>
      <c r="E527" s="618"/>
      <c r="F527" s="618"/>
      <c r="G527" s="618"/>
      <c r="H527" s="618" t="s">
        <v>1343</v>
      </c>
      <c r="I527" s="786"/>
      <c r="J527" s="777"/>
      <c r="K527" s="721">
        <v>6250000</v>
      </c>
      <c r="L527" s="721"/>
      <c r="M527" s="721">
        <v>5665358</v>
      </c>
      <c r="N527" s="711">
        <v>0.83016253968253972</v>
      </c>
      <c r="O527" s="711">
        <v>0.95</v>
      </c>
      <c r="P527" s="618"/>
      <c r="Q527" s="618" t="s">
        <v>1344</v>
      </c>
    </row>
    <row r="528" spans="1:17" ht="38.25">
      <c r="A528" s="618" t="s">
        <v>529</v>
      </c>
      <c r="B528" s="618" t="s">
        <v>274</v>
      </c>
      <c r="C528" s="626" t="s">
        <v>319</v>
      </c>
      <c r="D528" s="618" t="s">
        <v>2705</v>
      </c>
      <c r="E528" s="618"/>
      <c r="F528" s="618"/>
      <c r="G528" s="618"/>
      <c r="H528" s="618" t="s">
        <v>1346</v>
      </c>
      <c r="I528" s="786"/>
      <c r="J528" s="777"/>
      <c r="K528" s="721">
        <v>3150000</v>
      </c>
      <c r="L528" s="721"/>
      <c r="M528" s="721">
        <v>2615012</v>
      </c>
      <c r="N528" s="711">
        <v>0.85799333333333339</v>
      </c>
      <c r="O528" s="711">
        <v>0.95</v>
      </c>
      <c r="P528" s="618"/>
      <c r="Q528" s="618" t="s">
        <v>1347</v>
      </c>
    </row>
    <row r="529" spans="1:17" ht="25.5">
      <c r="A529" s="618" t="s">
        <v>529</v>
      </c>
      <c r="B529" s="618" t="s">
        <v>274</v>
      </c>
      <c r="C529" s="626" t="s">
        <v>480</v>
      </c>
      <c r="D529" s="618" t="s">
        <v>2693</v>
      </c>
      <c r="E529" s="618"/>
      <c r="F529" s="618"/>
      <c r="G529" s="618"/>
      <c r="H529" s="618" t="s">
        <v>1353</v>
      </c>
      <c r="I529" s="786"/>
      <c r="J529" s="777"/>
      <c r="K529" s="721">
        <v>5866667</v>
      </c>
      <c r="L529" s="721"/>
      <c r="M529" s="721"/>
      <c r="N529" s="711"/>
      <c r="O529" s="711">
        <v>0.98</v>
      </c>
      <c r="P529" s="618"/>
      <c r="Q529" s="618" t="s">
        <v>1354</v>
      </c>
    </row>
    <row r="530" spans="1:17" ht="38.25">
      <c r="A530" s="618" t="s">
        <v>529</v>
      </c>
      <c r="B530" s="618" t="s">
        <v>274</v>
      </c>
      <c r="C530" s="626" t="s">
        <v>480</v>
      </c>
      <c r="D530" s="618" t="s">
        <v>2693</v>
      </c>
      <c r="E530" s="618"/>
      <c r="F530" s="618"/>
      <c r="G530" s="618"/>
      <c r="H530" s="618" t="s">
        <v>1355</v>
      </c>
      <c r="I530" s="786"/>
      <c r="J530" s="777"/>
      <c r="K530" s="721">
        <v>4933333</v>
      </c>
      <c r="L530" s="721"/>
      <c r="M530" s="721"/>
      <c r="N530" s="711"/>
      <c r="O530" s="711">
        <v>0.98</v>
      </c>
      <c r="P530" s="618"/>
      <c r="Q530" s="618" t="s">
        <v>1354</v>
      </c>
    </row>
    <row r="531" spans="1:17" ht="25.5">
      <c r="A531" s="618" t="s">
        <v>529</v>
      </c>
      <c r="B531" s="618" t="s">
        <v>274</v>
      </c>
      <c r="C531" s="626" t="s">
        <v>480</v>
      </c>
      <c r="D531" s="618" t="s">
        <v>2693</v>
      </c>
      <c r="E531" s="618"/>
      <c r="F531" s="618"/>
      <c r="G531" s="618"/>
      <c r="H531" s="618" t="s">
        <v>1356</v>
      </c>
      <c r="I531" s="786"/>
      <c r="J531" s="777"/>
      <c r="K531" s="721">
        <v>2500000</v>
      </c>
      <c r="L531" s="721"/>
      <c r="M531" s="721"/>
      <c r="N531" s="711"/>
      <c r="O531" s="711">
        <v>0.82</v>
      </c>
      <c r="P531" s="618"/>
      <c r="Q531" s="618" t="s">
        <v>1354</v>
      </c>
    </row>
    <row r="532" spans="1:17" ht="25.5">
      <c r="A532" s="618" t="s">
        <v>529</v>
      </c>
      <c r="B532" s="618" t="s">
        <v>274</v>
      </c>
      <c r="C532" s="626" t="s">
        <v>480</v>
      </c>
      <c r="D532" s="618" t="s">
        <v>2693</v>
      </c>
      <c r="E532" s="618"/>
      <c r="F532" s="618"/>
      <c r="G532" s="618"/>
      <c r="H532" s="618" t="s">
        <v>1357</v>
      </c>
      <c r="I532" s="786"/>
      <c r="J532" s="777"/>
      <c r="K532" s="721">
        <v>1500000</v>
      </c>
      <c r="L532" s="721"/>
      <c r="M532" s="721"/>
      <c r="N532" s="711"/>
      <c r="O532" s="711">
        <v>0.96</v>
      </c>
      <c r="P532" s="618"/>
      <c r="Q532" s="618" t="s">
        <v>1354</v>
      </c>
    </row>
    <row r="533" spans="1:17" ht="38.25">
      <c r="A533" s="618" t="s">
        <v>528</v>
      </c>
      <c r="B533" s="618" t="s">
        <v>286</v>
      </c>
      <c r="C533" s="618" t="s">
        <v>319</v>
      </c>
      <c r="D533" s="642" t="s">
        <v>2708</v>
      </c>
      <c r="E533" s="605"/>
      <c r="F533" s="605"/>
      <c r="G533" s="642" t="s">
        <v>2210</v>
      </c>
      <c r="H533" s="642" t="s">
        <v>2211</v>
      </c>
      <c r="I533" s="823"/>
      <c r="J533" s="760"/>
      <c r="K533" s="760">
        <v>2866246.0245790002</v>
      </c>
      <c r="L533" s="760"/>
      <c r="M533" s="760"/>
      <c r="N533" s="711"/>
      <c r="O533" s="711"/>
      <c r="P533" s="642"/>
      <c r="Q533" s="611"/>
    </row>
    <row r="534" spans="1:17" ht="25.5">
      <c r="A534" s="618" t="s">
        <v>528</v>
      </c>
      <c r="B534" s="618" t="s">
        <v>288</v>
      </c>
      <c r="C534" s="618" t="s">
        <v>319</v>
      </c>
      <c r="D534" s="618" t="s">
        <v>2695</v>
      </c>
      <c r="E534" s="642"/>
      <c r="F534" s="642"/>
      <c r="G534" s="642"/>
      <c r="H534" s="642" t="s">
        <v>2213</v>
      </c>
      <c r="I534" s="824"/>
      <c r="J534" s="760"/>
      <c r="K534" s="760">
        <v>2504000</v>
      </c>
      <c r="L534" s="760"/>
      <c r="M534" s="760"/>
      <c r="N534" s="711"/>
      <c r="O534" s="711"/>
      <c r="P534" s="642"/>
      <c r="Q534" s="645"/>
    </row>
    <row r="535" spans="1:17" ht="51">
      <c r="A535" s="618" t="s">
        <v>528</v>
      </c>
      <c r="B535" s="618" t="s">
        <v>288</v>
      </c>
      <c r="C535" s="618" t="s">
        <v>319</v>
      </c>
      <c r="D535" s="618" t="s">
        <v>2697</v>
      </c>
      <c r="E535" s="626"/>
      <c r="F535" s="626"/>
      <c r="G535" s="626"/>
      <c r="H535" s="618" t="s">
        <v>2215</v>
      </c>
      <c r="I535" s="841"/>
      <c r="J535" s="721"/>
      <c r="K535" s="721">
        <v>4642710</v>
      </c>
      <c r="L535" s="721"/>
      <c r="M535" s="721"/>
      <c r="N535" s="750"/>
      <c r="O535" s="750"/>
      <c r="P535" s="626"/>
      <c r="Q535" s="626"/>
    </row>
    <row r="536" spans="1:17" ht="25.5">
      <c r="A536" s="618" t="s">
        <v>528</v>
      </c>
      <c r="B536" s="618" t="s">
        <v>288</v>
      </c>
      <c r="C536" s="618" t="s">
        <v>319</v>
      </c>
      <c r="D536" s="618" t="s">
        <v>2700</v>
      </c>
      <c r="E536" s="626"/>
      <c r="F536" s="626"/>
      <c r="G536" s="626"/>
      <c r="H536" s="618" t="s">
        <v>2217</v>
      </c>
      <c r="I536" s="841"/>
      <c r="J536" s="777"/>
      <c r="K536" s="721">
        <v>2577000</v>
      </c>
      <c r="L536" s="721"/>
      <c r="M536" s="721"/>
      <c r="N536" s="750"/>
      <c r="O536" s="750"/>
      <c r="P536" s="626"/>
      <c r="Q536" s="626"/>
    </row>
    <row r="537" spans="1:17" ht="25.5">
      <c r="A537" s="618" t="s">
        <v>528</v>
      </c>
      <c r="B537" s="618" t="s">
        <v>288</v>
      </c>
      <c r="C537" s="618" t="s">
        <v>319</v>
      </c>
      <c r="D537" s="618" t="s">
        <v>2703</v>
      </c>
      <c r="E537" s="626"/>
      <c r="F537" s="626"/>
      <c r="G537" s="626"/>
      <c r="H537" s="618" t="s">
        <v>2219</v>
      </c>
      <c r="I537" s="841"/>
      <c r="J537" s="777"/>
      <c r="K537" s="721">
        <v>1000000</v>
      </c>
      <c r="L537" s="721"/>
      <c r="M537" s="721"/>
      <c r="N537" s="750"/>
      <c r="O537" s="750"/>
      <c r="P537" s="626"/>
      <c r="Q537" s="626"/>
    </row>
    <row r="538" spans="1:17" ht="51">
      <c r="A538" s="618" t="s">
        <v>528</v>
      </c>
      <c r="B538" s="618" t="s">
        <v>288</v>
      </c>
      <c r="C538" s="618" t="s">
        <v>2220</v>
      </c>
      <c r="D538" s="618" t="s">
        <v>2704</v>
      </c>
      <c r="E538" s="626"/>
      <c r="F538" s="626"/>
      <c r="G538" s="626"/>
      <c r="H538" s="618" t="s">
        <v>2221</v>
      </c>
      <c r="I538" s="841"/>
      <c r="J538" s="777"/>
      <c r="K538" s="721">
        <v>2276743</v>
      </c>
      <c r="L538" s="721"/>
      <c r="M538" s="721"/>
      <c r="N538" s="750"/>
      <c r="O538" s="750"/>
      <c r="P538" s="626"/>
      <c r="Q538" s="626"/>
    </row>
    <row r="539" spans="1:17" ht="25.5">
      <c r="A539" s="618" t="s">
        <v>528</v>
      </c>
      <c r="B539" s="618" t="s">
        <v>288</v>
      </c>
      <c r="C539" s="618" t="s">
        <v>319</v>
      </c>
      <c r="D539" s="618" t="s">
        <v>2708</v>
      </c>
      <c r="E539" s="626"/>
      <c r="F539" s="626"/>
      <c r="G539" s="626"/>
      <c r="H539" s="618" t="s">
        <v>2222</v>
      </c>
      <c r="I539" s="841"/>
      <c r="J539" s="777"/>
      <c r="K539" s="721">
        <v>59000000</v>
      </c>
      <c r="L539" s="721"/>
      <c r="M539" s="721"/>
      <c r="N539" s="750"/>
      <c r="O539" s="750"/>
      <c r="P539" s="626"/>
      <c r="Q539" s="626"/>
    </row>
    <row r="540" spans="1:17" ht="25.5">
      <c r="A540" s="618" t="s">
        <v>528</v>
      </c>
      <c r="B540" s="618" t="s">
        <v>288</v>
      </c>
      <c r="C540" s="618" t="s">
        <v>319</v>
      </c>
      <c r="D540" s="618" t="s">
        <v>2708</v>
      </c>
      <c r="E540" s="626"/>
      <c r="F540" s="626"/>
      <c r="G540" s="626"/>
      <c r="H540" s="618" t="s">
        <v>2224</v>
      </c>
      <c r="I540" s="841"/>
      <c r="J540" s="777"/>
      <c r="K540" s="721">
        <v>1500000</v>
      </c>
      <c r="L540" s="721"/>
      <c r="M540" s="721"/>
      <c r="N540" s="750"/>
      <c r="O540" s="750"/>
      <c r="P540" s="626"/>
      <c r="Q540" s="626"/>
    </row>
    <row r="541" spans="1:17" ht="38.25">
      <c r="A541" s="618" t="s">
        <v>528</v>
      </c>
      <c r="B541" s="618" t="s">
        <v>288</v>
      </c>
      <c r="C541" s="618" t="s">
        <v>319</v>
      </c>
      <c r="D541" s="618" t="s">
        <v>2711</v>
      </c>
      <c r="E541" s="626"/>
      <c r="F541" s="626"/>
      <c r="G541" s="626"/>
      <c r="H541" s="618" t="s">
        <v>2226</v>
      </c>
      <c r="I541" s="841"/>
      <c r="J541" s="777"/>
      <c r="K541" s="721">
        <v>2623237</v>
      </c>
      <c r="L541" s="721"/>
      <c r="M541" s="721"/>
      <c r="N541" s="750"/>
      <c r="O541" s="750"/>
      <c r="P541" s="626"/>
      <c r="Q541" s="626"/>
    </row>
    <row r="542" spans="1:17" ht="25.5">
      <c r="A542" s="618" t="s">
        <v>528</v>
      </c>
      <c r="B542" s="618" t="s">
        <v>288</v>
      </c>
      <c r="C542" s="618" t="s">
        <v>319</v>
      </c>
      <c r="D542" s="618" t="s">
        <v>2711</v>
      </c>
      <c r="E542" s="626"/>
      <c r="F542" s="626"/>
      <c r="G542" s="626"/>
      <c r="H542" s="618" t="s">
        <v>2227</v>
      </c>
      <c r="I542" s="841"/>
      <c r="J542" s="777"/>
      <c r="K542" s="721">
        <v>3940000</v>
      </c>
      <c r="L542" s="721"/>
      <c r="M542" s="721"/>
      <c r="N542" s="750"/>
      <c r="O542" s="750"/>
      <c r="P542" s="626"/>
      <c r="Q542" s="626"/>
    </row>
    <row r="543" spans="1:17" ht="38.25">
      <c r="A543" s="618" t="s">
        <v>528</v>
      </c>
      <c r="B543" s="618" t="s">
        <v>288</v>
      </c>
      <c r="C543" s="618"/>
      <c r="D543" s="618" t="s">
        <v>2716</v>
      </c>
      <c r="E543" s="626"/>
      <c r="F543" s="626"/>
      <c r="G543" s="626"/>
      <c r="H543" s="618" t="s">
        <v>2228</v>
      </c>
      <c r="I543" s="841"/>
      <c r="J543" s="777"/>
      <c r="K543" s="721">
        <v>2170000</v>
      </c>
      <c r="L543" s="721"/>
      <c r="M543" s="721"/>
      <c r="N543" s="750"/>
      <c r="O543" s="750"/>
      <c r="P543" s="626"/>
      <c r="Q543" s="626"/>
    </row>
    <row r="544" spans="1:17" ht="63.75">
      <c r="A544" s="618" t="s">
        <v>528</v>
      </c>
      <c r="B544" s="618" t="s">
        <v>288</v>
      </c>
      <c r="C544" s="618"/>
      <c r="D544" s="618" t="s">
        <v>2716</v>
      </c>
      <c r="E544" s="626"/>
      <c r="F544" s="626"/>
      <c r="G544" s="626"/>
      <c r="H544" s="618" t="s">
        <v>2229</v>
      </c>
      <c r="I544" s="841"/>
      <c r="J544" s="777"/>
      <c r="K544" s="721">
        <v>1250000</v>
      </c>
      <c r="L544" s="721"/>
      <c r="M544" s="721"/>
      <c r="N544" s="750"/>
      <c r="O544" s="750"/>
      <c r="P544" s="626"/>
      <c r="Q544" s="626"/>
    </row>
    <row r="545" spans="1:17" ht="38.25">
      <c r="A545" s="618" t="s">
        <v>528</v>
      </c>
      <c r="B545" s="618" t="s">
        <v>288</v>
      </c>
      <c r="C545" s="618" t="s">
        <v>480</v>
      </c>
      <c r="D545" s="618" t="s">
        <v>2716</v>
      </c>
      <c r="E545" s="626"/>
      <c r="F545" s="626"/>
      <c r="G545" s="626"/>
      <c r="H545" s="618" t="s">
        <v>2230</v>
      </c>
      <c r="I545" s="841"/>
      <c r="J545" s="777"/>
      <c r="K545" s="721">
        <v>14500000</v>
      </c>
      <c r="L545" s="721"/>
      <c r="M545" s="721"/>
      <c r="N545" s="750"/>
      <c r="O545" s="750"/>
      <c r="P545" s="626"/>
      <c r="Q545" s="626"/>
    </row>
    <row r="546" spans="1:17">
      <c r="A546" s="618" t="s">
        <v>528</v>
      </c>
      <c r="B546" s="618" t="s">
        <v>288</v>
      </c>
      <c r="C546" s="618" t="s">
        <v>480</v>
      </c>
      <c r="D546" s="618" t="s">
        <v>2716</v>
      </c>
      <c r="E546" s="626"/>
      <c r="F546" s="626"/>
      <c r="G546" s="626"/>
      <c r="H546" s="618" t="s">
        <v>2231</v>
      </c>
      <c r="I546" s="841"/>
      <c r="J546" s="777"/>
      <c r="K546" s="721">
        <v>5830000</v>
      </c>
      <c r="L546" s="721"/>
      <c r="M546" s="721"/>
      <c r="N546" s="750"/>
      <c r="O546" s="750"/>
      <c r="P546" s="626"/>
      <c r="Q546" s="626"/>
    </row>
    <row r="547" spans="1:17" ht="25.5">
      <c r="A547" s="618" t="s">
        <v>528</v>
      </c>
      <c r="B547" s="618" t="s">
        <v>288</v>
      </c>
      <c r="C547" s="618" t="s">
        <v>480</v>
      </c>
      <c r="D547" s="618" t="s">
        <v>2716</v>
      </c>
      <c r="E547" s="626"/>
      <c r="F547" s="626"/>
      <c r="G547" s="626"/>
      <c r="H547" s="618" t="s">
        <v>2232</v>
      </c>
      <c r="I547" s="841"/>
      <c r="J547" s="777"/>
      <c r="K547" s="721">
        <v>10000000</v>
      </c>
      <c r="L547" s="721"/>
      <c r="M547" s="721"/>
      <c r="N547" s="750"/>
      <c r="O547" s="750"/>
      <c r="P547" s="626"/>
      <c r="Q547" s="626"/>
    </row>
    <row r="548" spans="1:17" ht="25.5">
      <c r="A548" s="618" t="s">
        <v>528</v>
      </c>
      <c r="B548" s="618" t="s">
        <v>279</v>
      </c>
      <c r="C548" s="618"/>
      <c r="D548" s="626" t="s">
        <v>2708</v>
      </c>
      <c r="E548" s="618" t="s">
        <v>2233</v>
      </c>
      <c r="F548" s="626" t="s">
        <v>2234</v>
      </c>
      <c r="G548" s="626"/>
      <c r="H548" s="618" t="s">
        <v>2235</v>
      </c>
      <c r="I548" s="841"/>
      <c r="J548" s="777"/>
      <c r="K548" s="721">
        <v>1200000</v>
      </c>
      <c r="L548" s="721"/>
      <c r="M548" s="721"/>
      <c r="N548" s="750"/>
      <c r="O548" s="750"/>
      <c r="P548" s="626"/>
      <c r="Q548" s="626"/>
    </row>
    <row r="549" spans="1:17" ht="25.5">
      <c r="A549" s="618" t="s">
        <v>528</v>
      </c>
      <c r="B549" s="618" t="s">
        <v>288</v>
      </c>
      <c r="C549" s="618"/>
      <c r="D549" s="626" t="s">
        <v>2696</v>
      </c>
      <c r="E549" s="626"/>
      <c r="F549" s="626"/>
      <c r="G549" s="626"/>
      <c r="H549" s="618" t="s">
        <v>2237</v>
      </c>
      <c r="I549" s="841"/>
      <c r="J549" s="777"/>
      <c r="K549" s="721">
        <v>1511104</v>
      </c>
      <c r="L549" s="721"/>
      <c r="M549" s="721"/>
      <c r="N549" s="750"/>
      <c r="O549" s="750"/>
      <c r="P549" s="626"/>
      <c r="Q549" s="626"/>
    </row>
    <row r="550" spans="1:17" ht="25.5">
      <c r="A550" s="618" t="s">
        <v>528</v>
      </c>
      <c r="B550" s="618" t="s">
        <v>288</v>
      </c>
      <c r="C550" s="618"/>
      <c r="D550" s="626" t="s">
        <v>2696</v>
      </c>
      <c r="E550" s="626"/>
      <c r="F550" s="626"/>
      <c r="G550" s="626"/>
      <c r="H550" s="618" t="s">
        <v>2238</v>
      </c>
      <c r="I550" s="841"/>
      <c r="J550" s="777"/>
      <c r="K550" s="721">
        <v>1642759</v>
      </c>
      <c r="L550" s="721"/>
      <c r="M550" s="721"/>
      <c r="N550" s="750"/>
      <c r="O550" s="750"/>
      <c r="P550" s="626"/>
      <c r="Q550" s="626"/>
    </row>
    <row r="551" spans="1:17">
      <c r="A551" s="618" t="s">
        <v>528</v>
      </c>
      <c r="B551" s="618" t="s">
        <v>288</v>
      </c>
      <c r="C551" s="618"/>
      <c r="D551" s="626" t="s">
        <v>2696</v>
      </c>
      <c r="E551" s="626"/>
      <c r="F551" s="626"/>
      <c r="G551" s="626"/>
      <c r="H551" s="618" t="s">
        <v>2240</v>
      </c>
      <c r="I551" s="841"/>
      <c r="J551" s="777"/>
      <c r="K551" s="721">
        <v>2037000</v>
      </c>
      <c r="L551" s="721"/>
      <c r="M551" s="721"/>
      <c r="N551" s="750"/>
      <c r="O551" s="750"/>
      <c r="P551" s="626"/>
      <c r="Q551" s="626"/>
    </row>
    <row r="552" spans="1:17" ht="25.5">
      <c r="A552" s="618" t="s">
        <v>528</v>
      </c>
      <c r="B552" s="618" t="s">
        <v>288</v>
      </c>
      <c r="C552" s="618"/>
      <c r="D552" s="626" t="s">
        <v>2696</v>
      </c>
      <c r="E552" s="626"/>
      <c r="F552" s="626"/>
      <c r="G552" s="626"/>
      <c r="H552" s="618" t="s">
        <v>2241</v>
      </c>
      <c r="I552" s="841"/>
      <c r="J552" s="777"/>
      <c r="K552" s="721">
        <v>1190611</v>
      </c>
      <c r="L552" s="721"/>
      <c r="M552" s="721"/>
      <c r="N552" s="750"/>
      <c r="O552" s="750"/>
      <c r="P552" s="626"/>
      <c r="Q552" s="626"/>
    </row>
    <row r="553" spans="1:17" ht="25.5">
      <c r="A553" s="618" t="s">
        <v>528</v>
      </c>
      <c r="B553" s="618" t="s">
        <v>288</v>
      </c>
      <c r="C553" s="618"/>
      <c r="D553" s="626" t="s">
        <v>2704</v>
      </c>
      <c r="E553" s="626"/>
      <c r="F553" s="626"/>
      <c r="G553" s="626"/>
      <c r="H553" s="618" t="s">
        <v>2244</v>
      </c>
      <c r="I553" s="841"/>
      <c r="J553" s="777"/>
      <c r="K553" s="721">
        <v>1000000</v>
      </c>
      <c r="L553" s="721"/>
      <c r="M553" s="721"/>
      <c r="N553" s="750"/>
      <c r="O553" s="750"/>
      <c r="P553" s="626"/>
      <c r="Q553" s="626"/>
    </row>
    <row r="554" spans="1:17" ht="38.25">
      <c r="A554" s="618" t="s">
        <v>528</v>
      </c>
      <c r="B554" s="618" t="s">
        <v>290</v>
      </c>
      <c r="C554" s="618"/>
      <c r="D554" s="626" t="s">
        <v>2697</v>
      </c>
      <c r="E554" s="626"/>
      <c r="F554" s="626"/>
      <c r="G554" s="626"/>
      <c r="H554" s="618" t="s">
        <v>2246</v>
      </c>
      <c r="I554" s="841"/>
      <c r="J554" s="777"/>
      <c r="K554" s="721">
        <v>19966463</v>
      </c>
      <c r="L554" s="721">
        <v>18827752.600000001</v>
      </c>
      <c r="M554" s="721">
        <v>18700276</v>
      </c>
      <c r="N554" s="750"/>
      <c r="O554" s="750"/>
      <c r="P554" s="626"/>
      <c r="Q554" s="626"/>
    </row>
    <row r="555" spans="1:17" ht="25.5">
      <c r="A555" s="618" t="s">
        <v>528</v>
      </c>
      <c r="B555" s="618" t="s">
        <v>290</v>
      </c>
      <c r="C555" s="618"/>
      <c r="D555" s="626" t="s">
        <v>2700</v>
      </c>
      <c r="E555" s="626"/>
      <c r="F555" s="626"/>
      <c r="G555" s="626"/>
      <c r="H555" s="618" t="s">
        <v>2248</v>
      </c>
      <c r="I555" s="841"/>
      <c r="J555" s="777"/>
      <c r="K555" s="721">
        <v>11980255</v>
      </c>
      <c r="L555" s="721" t="s">
        <v>2249</v>
      </c>
      <c r="M555" s="721">
        <v>11980255</v>
      </c>
      <c r="N555" s="750"/>
      <c r="O555" s="750"/>
      <c r="P555" s="626"/>
      <c r="Q555" s="626"/>
    </row>
    <row r="556" spans="1:17" ht="25.5">
      <c r="A556" s="618" t="s">
        <v>528</v>
      </c>
      <c r="B556" s="618" t="s">
        <v>290</v>
      </c>
      <c r="C556" s="618"/>
      <c r="D556" s="626" t="s">
        <v>2708</v>
      </c>
      <c r="E556" s="626"/>
      <c r="F556" s="626"/>
      <c r="G556" s="626"/>
      <c r="H556" s="618" t="s">
        <v>2251</v>
      </c>
      <c r="I556" s="841"/>
      <c r="J556" s="777"/>
      <c r="K556" s="721">
        <v>12839500</v>
      </c>
      <c r="L556" s="721">
        <v>12817395.17</v>
      </c>
      <c r="M556" s="721">
        <v>12759454</v>
      </c>
      <c r="N556" s="750"/>
      <c r="O556" s="750"/>
      <c r="P556" s="626"/>
      <c r="Q556" s="626"/>
    </row>
    <row r="557" spans="1:17" ht="25.5">
      <c r="A557" s="618" t="s">
        <v>528</v>
      </c>
      <c r="B557" s="618" t="s">
        <v>290</v>
      </c>
      <c r="C557" s="618"/>
      <c r="D557" s="626" t="s">
        <v>2708</v>
      </c>
      <c r="E557" s="626"/>
      <c r="F557" s="626"/>
      <c r="G557" s="626"/>
      <c r="H557" s="618" t="s">
        <v>2252</v>
      </c>
      <c r="I557" s="841"/>
      <c r="J557" s="777"/>
      <c r="K557" s="721">
        <v>12370909</v>
      </c>
      <c r="L557" s="721">
        <v>12230047.15</v>
      </c>
      <c r="M557" s="721">
        <v>12219052</v>
      </c>
      <c r="N557" s="750"/>
      <c r="O557" s="750"/>
      <c r="P557" s="626"/>
      <c r="Q557" s="626"/>
    </row>
    <row r="558" spans="1:17" ht="25.5">
      <c r="A558" s="618" t="s">
        <v>528</v>
      </c>
      <c r="B558" s="618" t="s">
        <v>281</v>
      </c>
      <c r="C558" s="618"/>
      <c r="D558" s="626" t="s">
        <v>2691</v>
      </c>
      <c r="E558" s="626"/>
      <c r="F558" s="626"/>
      <c r="G558" s="626"/>
      <c r="H558" s="618" t="s">
        <v>2253</v>
      </c>
      <c r="I558" s="841"/>
      <c r="J558" s="777"/>
      <c r="K558" s="721"/>
      <c r="L558" s="721"/>
      <c r="M558" s="721"/>
      <c r="N558" s="750"/>
      <c r="O558" s="750"/>
      <c r="P558" s="626"/>
      <c r="Q558" s="626"/>
    </row>
    <row r="559" spans="1:17" ht="25.5">
      <c r="A559" s="618" t="s">
        <v>528</v>
      </c>
      <c r="B559" s="618" t="s">
        <v>281</v>
      </c>
      <c r="C559" s="618"/>
      <c r="D559" s="626" t="s">
        <v>2700</v>
      </c>
      <c r="E559" s="626"/>
      <c r="F559" s="626"/>
      <c r="G559" s="626"/>
      <c r="H559" s="618" t="s">
        <v>2255</v>
      </c>
      <c r="I559" s="841"/>
      <c r="J559" s="777"/>
      <c r="K559" s="721"/>
      <c r="L559" s="721"/>
      <c r="M559" s="721"/>
      <c r="N559" s="750"/>
      <c r="O559" s="750"/>
      <c r="P559" s="626"/>
      <c r="Q559" s="626"/>
    </row>
    <row r="560" spans="1:17" ht="25.5">
      <c r="A560" s="618" t="s">
        <v>528</v>
      </c>
      <c r="B560" s="618" t="s">
        <v>281</v>
      </c>
      <c r="C560" s="618"/>
      <c r="D560" s="626" t="s">
        <v>2703</v>
      </c>
      <c r="E560" s="626"/>
      <c r="F560" s="626"/>
      <c r="G560" s="626"/>
      <c r="H560" s="618" t="s">
        <v>2257</v>
      </c>
      <c r="I560" s="841"/>
      <c r="J560" s="777"/>
      <c r="K560" s="721"/>
      <c r="L560" s="721"/>
      <c r="M560" s="721"/>
      <c r="N560" s="750"/>
      <c r="O560" s="750"/>
      <c r="P560" s="626"/>
      <c r="Q560" s="626"/>
    </row>
    <row r="561" spans="1:17" ht="38.25">
      <c r="A561" s="618" t="s">
        <v>528</v>
      </c>
      <c r="B561" s="618" t="s">
        <v>281</v>
      </c>
      <c r="C561" s="618"/>
      <c r="D561" s="626" t="s">
        <v>2704</v>
      </c>
      <c r="E561" s="626"/>
      <c r="F561" s="626"/>
      <c r="G561" s="626"/>
      <c r="H561" s="618" t="s">
        <v>2259</v>
      </c>
      <c r="I561" s="841"/>
      <c r="J561" s="777"/>
      <c r="K561" s="721"/>
      <c r="L561" s="721"/>
      <c r="M561" s="721"/>
      <c r="N561" s="750"/>
      <c r="O561" s="750"/>
      <c r="P561" s="626"/>
      <c r="Q561" s="626"/>
    </row>
    <row r="562" spans="1:17" ht="38.25">
      <c r="A562" s="618" t="s">
        <v>528</v>
      </c>
      <c r="B562" s="618" t="s">
        <v>281</v>
      </c>
      <c r="C562" s="618"/>
      <c r="D562" s="626" t="s">
        <v>2708</v>
      </c>
      <c r="E562" s="626"/>
      <c r="F562" s="626"/>
      <c r="G562" s="626"/>
      <c r="H562" s="618" t="s">
        <v>2261</v>
      </c>
      <c r="I562" s="841"/>
      <c r="J562" s="777"/>
      <c r="K562" s="721"/>
      <c r="L562" s="721"/>
      <c r="M562" s="721"/>
      <c r="N562" s="750"/>
      <c r="O562" s="750"/>
      <c r="P562" s="626"/>
      <c r="Q562" s="626"/>
    </row>
    <row r="563" spans="1:17">
      <c r="A563" s="618" t="s">
        <v>528</v>
      </c>
      <c r="B563" s="618" t="s">
        <v>281</v>
      </c>
      <c r="C563" s="618"/>
      <c r="D563" s="626" t="s">
        <v>2711</v>
      </c>
      <c r="E563" s="626"/>
      <c r="F563" s="626"/>
      <c r="G563" s="626"/>
      <c r="H563" s="618" t="s">
        <v>2262</v>
      </c>
      <c r="I563" s="841"/>
      <c r="J563" s="777"/>
      <c r="K563" s="721"/>
      <c r="L563" s="721"/>
      <c r="M563" s="721"/>
      <c r="N563" s="750"/>
      <c r="O563" s="750"/>
      <c r="P563" s="626"/>
      <c r="Q563" s="626"/>
    </row>
    <row r="564" spans="1:17" ht="25.5">
      <c r="A564" s="618" t="s">
        <v>528</v>
      </c>
      <c r="B564" s="618" t="s">
        <v>281</v>
      </c>
      <c r="C564" s="618"/>
      <c r="D564" s="626" t="s">
        <v>2716</v>
      </c>
      <c r="E564" s="626"/>
      <c r="F564" s="626"/>
      <c r="G564" s="626"/>
      <c r="H564" s="618" t="s">
        <v>2264</v>
      </c>
      <c r="I564" s="841"/>
      <c r="J564" s="777"/>
      <c r="K564" s="721"/>
      <c r="L564" s="721"/>
      <c r="M564" s="721"/>
      <c r="N564" s="750"/>
      <c r="O564" s="750"/>
      <c r="P564" s="626"/>
      <c r="Q564" s="626"/>
    </row>
    <row r="565" spans="1:17" ht="38.25">
      <c r="A565" s="618" t="s">
        <v>528</v>
      </c>
      <c r="B565" s="618" t="s">
        <v>281</v>
      </c>
      <c r="C565" s="618"/>
      <c r="D565" s="626" t="s">
        <v>2716</v>
      </c>
      <c r="E565" s="626"/>
      <c r="F565" s="626"/>
      <c r="G565" s="626"/>
      <c r="H565" s="618" t="s">
        <v>2265</v>
      </c>
      <c r="I565" s="841"/>
      <c r="J565" s="777"/>
      <c r="K565" s="721"/>
      <c r="L565" s="721"/>
      <c r="M565" s="721"/>
      <c r="N565" s="750"/>
      <c r="O565" s="750"/>
      <c r="P565" s="626"/>
      <c r="Q565" s="626"/>
    </row>
    <row r="566" spans="1:17" ht="25.5">
      <c r="A566" s="618" t="s">
        <v>528</v>
      </c>
      <c r="B566" s="618" t="s">
        <v>281</v>
      </c>
      <c r="C566" s="618"/>
      <c r="D566" s="626" t="s">
        <v>2716</v>
      </c>
      <c r="E566" s="626"/>
      <c r="F566" s="626"/>
      <c r="G566" s="626"/>
      <c r="H566" s="618" t="s">
        <v>2266</v>
      </c>
      <c r="I566" s="841"/>
      <c r="J566" s="777"/>
      <c r="K566" s="721"/>
      <c r="L566" s="721"/>
      <c r="M566" s="721"/>
      <c r="N566" s="750"/>
      <c r="O566" s="750"/>
      <c r="P566" s="626"/>
      <c r="Q566" s="626"/>
    </row>
    <row r="567" spans="1:17" ht="25.5">
      <c r="A567" s="618" t="s">
        <v>528</v>
      </c>
      <c r="B567" s="618" t="s">
        <v>281</v>
      </c>
      <c r="C567" s="618"/>
      <c r="D567" s="626" t="s">
        <v>2716</v>
      </c>
      <c r="E567" s="626"/>
      <c r="F567" s="626"/>
      <c r="G567" s="626"/>
      <c r="H567" s="618" t="s">
        <v>2267</v>
      </c>
      <c r="I567" s="841"/>
      <c r="J567" s="777"/>
      <c r="K567" s="721"/>
      <c r="L567" s="721"/>
      <c r="M567" s="721"/>
      <c r="N567" s="750"/>
      <c r="O567" s="750"/>
      <c r="P567" s="626"/>
      <c r="Q567" s="626"/>
    </row>
    <row r="568" spans="1:17" ht="38.25">
      <c r="A568" s="618" t="s">
        <v>528</v>
      </c>
      <c r="B568" s="618" t="s">
        <v>281</v>
      </c>
      <c r="C568" s="618"/>
      <c r="D568" s="626" t="s">
        <v>2716</v>
      </c>
      <c r="E568" s="626"/>
      <c r="F568" s="626"/>
      <c r="G568" s="626"/>
      <c r="H568" s="618" t="s">
        <v>2268</v>
      </c>
      <c r="I568" s="841"/>
      <c r="J568" s="777"/>
      <c r="K568" s="721"/>
      <c r="L568" s="721"/>
      <c r="M568" s="721"/>
      <c r="N568" s="750"/>
      <c r="O568" s="750"/>
      <c r="P568" s="626"/>
      <c r="Q568" s="626"/>
    </row>
    <row r="569" spans="1:17" ht="51">
      <c r="A569" s="618" t="s">
        <v>528</v>
      </c>
      <c r="B569" s="618" t="s">
        <v>281</v>
      </c>
      <c r="C569" s="618"/>
      <c r="D569" s="626" t="s">
        <v>2716</v>
      </c>
      <c r="E569" s="626"/>
      <c r="F569" s="626"/>
      <c r="G569" s="626"/>
      <c r="H569" s="618" t="s">
        <v>2269</v>
      </c>
      <c r="I569" s="841"/>
      <c r="J569" s="777"/>
      <c r="K569" s="721"/>
      <c r="L569" s="721"/>
      <c r="M569" s="721"/>
      <c r="N569" s="750"/>
      <c r="O569" s="750"/>
      <c r="P569" s="626"/>
      <c r="Q569" s="626"/>
    </row>
    <row r="570" spans="1:17" ht="25.5">
      <c r="A570" s="618" t="s">
        <v>528</v>
      </c>
      <c r="B570" s="618" t="s">
        <v>275</v>
      </c>
      <c r="C570" s="618"/>
      <c r="D570" s="626" t="s">
        <v>2708</v>
      </c>
      <c r="E570" s="626"/>
      <c r="F570" s="626"/>
      <c r="G570" s="626"/>
      <c r="H570" s="618" t="s">
        <v>2270</v>
      </c>
      <c r="I570" s="841"/>
      <c r="J570" s="777"/>
      <c r="K570" s="721"/>
      <c r="L570" s="721"/>
      <c r="M570" s="721"/>
      <c r="N570" s="750"/>
      <c r="O570" s="750"/>
      <c r="P570" s="626"/>
      <c r="Q570" s="626"/>
    </row>
    <row r="571" spans="1:17" ht="51">
      <c r="A571" s="784" t="s">
        <v>2286</v>
      </c>
      <c r="B571" s="784" t="s">
        <v>267</v>
      </c>
      <c r="C571" s="784" t="s">
        <v>2287</v>
      </c>
      <c r="D571" s="618" t="s">
        <v>2696</v>
      </c>
      <c r="E571" s="618" t="s">
        <v>2289</v>
      </c>
      <c r="F571" s="618" t="s">
        <v>2290</v>
      </c>
      <c r="G571" s="705" t="s">
        <v>2292</v>
      </c>
      <c r="H571" s="618" t="s">
        <v>2291</v>
      </c>
      <c r="I571" s="786"/>
      <c r="J571" s="721">
        <v>1652810</v>
      </c>
      <c r="K571" s="721">
        <v>2592705</v>
      </c>
      <c r="L571" s="721">
        <v>2563875.0188000002</v>
      </c>
      <c r="M571" s="721">
        <v>2546429.9740000004</v>
      </c>
      <c r="N571" s="711">
        <v>0.98215183524542915</v>
      </c>
      <c r="O571" s="711">
        <v>1</v>
      </c>
      <c r="P571" s="785"/>
      <c r="Q571" s="618" t="s">
        <v>2293</v>
      </c>
    </row>
    <row r="572" spans="1:17" ht="51">
      <c r="A572" s="784" t="s">
        <v>2286</v>
      </c>
      <c r="B572" s="784" t="s">
        <v>267</v>
      </c>
      <c r="C572" s="784" t="s">
        <v>2287</v>
      </c>
      <c r="D572" s="618" t="s">
        <v>2696</v>
      </c>
      <c r="E572" s="618" t="s">
        <v>2289</v>
      </c>
      <c r="F572" s="618" t="s">
        <v>2294</v>
      </c>
      <c r="G572" s="705" t="s">
        <v>2296</v>
      </c>
      <c r="H572" s="618" t="s">
        <v>2295</v>
      </c>
      <c r="I572" s="786"/>
      <c r="J572" s="721">
        <v>760000</v>
      </c>
      <c r="K572" s="721">
        <v>1404648</v>
      </c>
      <c r="L572" s="721">
        <v>1370803.49483</v>
      </c>
      <c r="M572" s="721">
        <v>1369168.7043299999</v>
      </c>
      <c r="N572" s="711">
        <v>0.97474150415620131</v>
      </c>
      <c r="O572" s="711">
        <v>1</v>
      </c>
      <c r="P572" s="785"/>
      <c r="Q572" s="618" t="s">
        <v>2297</v>
      </c>
    </row>
    <row r="573" spans="1:17" ht="51">
      <c r="A573" s="784" t="s">
        <v>2286</v>
      </c>
      <c r="B573" s="784" t="s">
        <v>267</v>
      </c>
      <c r="C573" s="784" t="s">
        <v>2287</v>
      </c>
      <c r="D573" s="618" t="s">
        <v>2696</v>
      </c>
      <c r="E573" s="618" t="s">
        <v>2289</v>
      </c>
      <c r="F573" s="618" t="s">
        <v>2294</v>
      </c>
      <c r="G573" s="618" t="s">
        <v>2298</v>
      </c>
      <c r="H573" s="618" t="s">
        <v>2299</v>
      </c>
      <c r="I573" s="786"/>
      <c r="J573" s="721">
        <v>720000</v>
      </c>
      <c r="K573" s="721">
        <v>1031538</v>
      </c>
      <c r="L573" s="721">
        <v>1024877.48948</v>
      </c>
      <c r="M573" s="721">
        <v>1013137.7976100001</v>
      </c>
      <c r="N573" s="711">
        <v>0.9821623610666792</v>
      </c>
      <c r="O573" s="711">
        <v>1</v>
      </c>
      <c r="P573" s="785"/>
      <c r="Q573" s="618" t="s">
        <v>2300</v>
      </c>
    </row>
    <row r="574" spans="1:17" ht="63.75">
      <c r="A574" s="784" t="s">
        <v>2286</v>
      </c>
      <c r="B574" s="784" t="s">
        <v>267</v>
      </c>
      <c r="C574" s="784" t="s">
        <v>2287</v>
      </c>
      <c r="D574" s="618" t="s">
        <v>2696</v>
      </c>
      <c r="E574" s="618" t="s">
        <v>2289</v>
      </c>
      <c r="F574" s="618" t="s">
        <v>2301</v>
      </c>
      <c r="G574" s="705" t="s">
        <v>2303</v>
      </c>
      <c r="H574" s="618" t="s">
        <v>2302</v>
      </c>
      <c r="I574" s="786"/>
      <c r="J574" s="721">
        <v>632000</v>
      </c>
      <c r="K574" s="721">
        <v>1240427</v>
      </c>
      <c r="L574" s="721">
        <v>1210415.11619</v>
      </c>
      <c r="M574" s="721">
        <v>1218811.3813499999</v>
      </c>
      <c r="N574" s="711">
        <v>0.98257405018594401</v>
      </c>
      <c r="O574" s="711">
        <v>1</v>
      </c>
      <c r="P574" s="785"/>
      <c r="Q574" s="618" t="s">
        <v>2297</v>
      </c>
    </row>
    <row r="575" spans="1:17" ht="63.75">
      <c r="A575" s="784" t="s">
        <v>2286</v>
      </c>
      <c r="B575" s="784" t="s">
        <v>267</v>
      </c>
      <c r="C575" s="784" t="s">
        <v>2287</v>
      </c>
      <c r="D575" s="618" t="s">
        <v>2696</v>
      </c>
      <c r="E575" s="618" t="s">
        <v>2289</v>
      </c>
      <c r="F575" s="618" t="s">
        <v>2301</v>
      </c>
      <c r="G575" s="705" t="s">
        <v>2305</v>
      </c>
      <c r="H575" s="618" t="s">
        <v>2304</v>
      </c>
      <c r="I575" s="786"/>
      <c r="J575" s="721">
        <v>960000</v>
      </c>
      <c r="K575" s="721">
        <v>1700471</v>
      </c>
      <c r="L575" s="721">
        <v>1671317.4227199999</v>
      </c>
      <c r="M575" s="721">
        <v>1665969.47226</v>
      </c>
      <c r="N575" s="711">
        <v>0.97971060503825114</v>
      </c>
      <c r="O575" s="711">
        <v>1</v>
      </c>
      <c r="P575" s="785"/>
      <c r="Q575" s="618" t="s">
        <v>2306</v>
      </c>
    </row>
    <row r="576" spans="1:17" ht="38.25">
      <c r="A576" s="784" t="s">
        <v>2286</v>
      </c>
      <c r="B576" s="784" t="s">
        <v>267</v>
      </c>
      <c r="C576" s="631" t="s">
        <v>2287</v>
      </c>
      <c r="D576" s="618" t="s">
        <v>2697</v>
      </c>
      <c r="E576" s="618" t="s">
        <v>2308</v>
      </c>
      <c r="F576" s="618" t="s">
        <v>2309</v>
      </c>
      <c r="G576" s="618" t="s">
        <v>601</v>
      </c>
      <c r="H576" s="618" t="s">
        <v>2310</v>
      </c>
      <c r="I576" s="786"/>
      <c r="J576" s="721">
        <v>2310000</v>
      </c>
      <c r="K576" s="721">
        <v>4123615</v>
      </c>
      <c r="L576" s="721">
        <v>4004797.16909</v>
      </c>
      <c r="M576" s="721">
        <v>3845759.4258499998</v>
      </c>
      <c r="N576" s="711">
        <v>0.93261844906714131</v>
      </c>
      <c r="O576" s="711">
        <v>1</v>
      </c>
      <c r="P576" s="785"/>
      <c r="Q576" s="618" t="s">
        <v>2312</v>
      </c>
    </row>
    <row r="577" spans="1:17" ht="25.5">
      <c r="A577" s="784" t="s">
        <v>2286</v>
      </c>
      <c r="B577" s="784" t="s">
        <v>267</v>
      </c>
      <c r="C577" s="631" t="s">
        <v>2287</v>
      </c>
      <c r="D577" s="618" t="s">
        <v>2697</v>
      </c>
      <c r="E577" s="618" t="s">
        <v>2313</v>
      </c>
      <c r="F577" s="618" t="s">
        <v>2314</v>
      </c>
      <c r="G577" s="618" t="s">
        <v>2299</v>
      </c>
      <c r="H577" s="618" t="s">
        <v>2315</v>
      </c>
      <c r="I577" s="786"/>
      <c r="J577" s="721">
        <v>948000</v>
      </c>
      <c r="K577" s="721">
        <v>2446718</v>
      </c>
      <c r="L577" s="721">
        <v>2439269.8956900002</v>
      </c>
      <c r="M577" s="721">
        <v>2289960.9657799997</v>
      </c>
      <c r="N577" s="711">
        <v>0.93593171169705691</v>
      </c>
      <c r="O577" s="711">
        <v>1</v>
      </c>
      <c r="P577" s="785"/>
      <c r="Q577" s="618" t="s">
        <v>2312</v>
      </c>
    </row>
    <row r="578" spans="1:17" ht="51">
      <c r="A578" s="784" t="s">
        <v>2286</v>
      </c>
      <c r="B578" s="784" t="s">
        <v>267</v>
      </c>
      <c r="C578" s="631" t="s">
        <v>2287</v>
      </c>
      <c r="D578" s="618" t="s">
        <v>2697</v>
      </c>
      <c r="E578" s="618" t="s">
        <v>2308</v>
      </c>
      <c r="F578" s="618" t="s">
        <v>2309</v>
      </c>
      <c r="G578" s="618" t="s">
        <v>2311</v>
      </c>
      <c r="H578" s="618" t="s">
        <v>2317</v>
      </c>
      <c r="I578" s="786"/>
      <c r="J578" s="721">
        <v>920000</v>
      </c>
      <c r="K578" s="721">
        <v>1476000</v>
      </c>
      <c r="L578" s="721">
        <v>0</v>
      </c>
      <c r="M578" s="721">
        <v>0</v>
      </c>
      <c r="N578" s="711">
        <v>0</v>
      </c>
      <c r="O578" s="711">
        <v>0</v>
      </c>
      <c r="P578" s="785"/>
      <c r="Q578" s="618" t="s">
        <v>2319</v>
      </c>
    </row>
    <row r="579" spans="1:17" ht="38.25">
      <c r="A579" s="784" t="s">
        <v>2286</v>
      </c>
      <c r="B579" s="784" t="s">
        <v>267</v>
      </c>
      <c r="C579" s="631" t="s">
        <v>2287</v>
      </c>
      <c r="D579" s="618" t="s">
        <v>2697</v>
      </c>
      <c r="E579" s="618" t="s">
        <v>2308</v>
      </c>
      <c r="F579" s="618" t="s">
        <v>2309</v>
      </c>
      <c r="G579" s="618" t="s">
        <v>2316</v>
      </c>
      <c r="H579" s="618" t="s">
        <v>2320</v>
      </c>
      <c r="I579" s="786"/>
      <c r="J579" s="721">
        <v>1200000</v>
      </c>
      <c r="K579" s="721">
        <v>1328000</v>
      </c>
      <c r="L579" s="721">
        <v>1218085.1101299999</v>
      </c>
      <c r="M579" s="721">
        <v>1140436.6429100002</v>
      </c>
      <c r="N579" s="711">
        <v>0.85876253231174715</v>
      </c>
      <c r="O579" s="711">
        <v>1</v>
      </c>
      <c r="P579" s="785"/>
      <c r="Q579" s="618" t="s">
        <v>2322</v>
      </c>
    </row>
    <row r="580" spans="1:17" ht="178.5">
      <c r="A580" s="784" t="s">
        <v>2286</v>
      </c>
      <c r="B580" s="784" t="s">
        <v>267</v>
      </c>
      <c r="C580" s="631" t="s">
        <v>2287</v>
      </c>
      <c r="D580" s="618" t="s">
        <v>2703</v>
      </c>
      <c r="E580" s="618" t="s">
        <v>2324</v>
      </c>
      <c r="F580" s="618" t="s">
        <v>2325</v>
      </c>
      <c r="G580" s="618" t="s">
        <v>2326</v>
      </c>
      <c r="H580" s="618" t="s">
        <v>2327</v>
      </c>
      <c r="I580" s="786"/>
      <c r="J580" s="721">
        <v>2500000</v>
      </c>
      <c r="K580" s="721">
        <v>2500000</v>
      </c>
      <c r="L580" s="721">
        <v>1799061.075</v>
      </c>
      <c r="M580" s="721">
        <v>1793977.94998</v>
      </c>
      <c r="N580" s="711">
        <v>0.71759117999200006</v>
      </c>
      <c r="O580" s="711">
        <v>0.72</v>
      </c>
      <c r="P580" s="785"/>
      <c r="Q580" s="618" t="s">
        <v>2328</v>
      </c>
    </row>
    <row r="581" spans="1:17" ht="127.5">
      <c r="A581" s="784" t="s">
        <v>2286</v>
      </c>
      <c r="B581" s="784" t="s">
        <v>267</v>
      </c>
      <c r="C581" s="631" t="s">
        <v>2287</v>
      </c>
      <c r="D581" s="618" t="s">
        <v>2703</v>
      </c>
      <c r="E581" s="618" t="s">
        <v>2324</v>
      </c>
      <c r="F581" s="618" t="s">
        <v>2325</v>
      </c>
      <c r="G581" s="618" t="s">
        <v>2329</v>
      </c>
      <c r="H581" s="618" t="s">
        <v>2330</v>
      </c>
      <c r="I581" s="786"/>
      <c r="J581" s="721">
        <v>1000000</v>
      </c>
      <c r="K581" s="721">
        <v>1000000</v>
      </c>
      <c r="L581" s="721">
        <v>811406.72415999998</v>
      </c>
      <c r="M581" s="721">
        <v>328279.75623</v>
      </c>
      <c r="N581" s="711">
        <v>0.32827975623</v>
      </c>
      <c r="O581" s="711">
        <v>0.5</v>
      </c>
      <c r="P581" s="785"/>
      <c r="Q581" s="618" t="s">
        <v>2331</v>
      </c>
    </row>
    <row r="582" spans="1:17" ht="38.25">
      <c r="A582" s="784" t="s">
        <v>2286</v>
      </c>
      <c r="B582" s="784" t="s">
        <v>267</v>
      </c>
      <c r="C582" s="631" t="s">
        <v>2287</v>
      </c>
      <c r="D582" s="618" t="s">
        <v>2703</v>
      </c>
      <c r="E582" s="618" t="s">
        <v>2324</v>
      </c>
      <c r="F582" s="618" t="s">
        <v>2325</v>
      </c>
      <c r="G582" s="618" t="s">
        <v>2318</v>
      </c>
      <c r="H582" s="618" t="s">
        <v>2332</v>
      </c>
      <c r="I582" s="786"/>
      <c r="J582" s="721">
        <v>1000000</v>
      </c>
      <c r="K582" s="721">
        <v>1000000</v>
      </c>
      <c r="L582" s="721">
        <v>220391.7</v>
      </c>
      <c r="M582" s="721">
        <v>220391.7</v>
      </c>
      <c r="N582" s="711">
        <v>0.22039170000000002</v>
      </c>
      <c r="O582" s="711">
        <v>0.22</v>
      </c>
      <c r="P582" s="785"/>
      <c r="Q582" s="618" t="s">
        <v>2334</v>
      </c>
    </row>
    <row r="583" spans="1:17" ht="25.5">
      <c r="A583" s="784" t="s">
        <v>2286</v>
      </c>
      <c r="B583" s="784" t="s">
        <v>267</v>
      </c>
      <c r="C583" s="631" t="s">
        <v>2287</v>
      </c>
      <c r="D583" s="618" t="s">
        <v>2705</v>
      </c>
      <c r="E583" s="618" t="s">
        <v>2336</v>
      </c>
      <c r="F583" s="618" t="s">
        <v>2337</v>
      </c>
      <c r="G583" s="618" t="s">
        <v>2338</v>
      </c>
      <c r="H583" s="618" t="s">
        <v>2339</v>
      </c>
      <c r="I583" s="786"/>
      <c r="J583" s="721">
        <v>2050000</v>
      </c>
      <c r="K583" s="721">
        <v>2050000</v>
      </c>
      <c r="L583" s="721">
        <v>2048441.40769</v>
      </c>
      <c r="M583" s="721">
        <v>2047233.2906200001</v>
      </c>
      <c r="N583" s="711">
        <v>0.99865038566829278</v>
      </c>
      <c r="O583" s="711">
        <v>1</v>
      </c>
      <c r="P583" s="785"/>
      <c r="Q583" s="618" t="s">
        <v>2340</v>
      </c>
    </row>
    <row r="584" spans="1:17" ht="63.75">
      <c r="A584" s="784" t="s">
        <v>2286</v>
      </c>
      <c r="B584" s="784" t="s">
        <v>267</v>
      </c>
      <c r="C584" s="631" t="s">
        <v>2287</v>
      </c>
      <c r="D584" s="618" t="s">
        <v>2708</v>
      </c>
      <c r="E584" s="618" t="s">
        <v>2342</v>
      </c>
      <c r="F584" s="618" t="s">
        <v>2343</v>
      </c>
      <c r="G584" s="705" t="s">
        <v>2345</v>
      </c>
      <c r="H584" s="618" t="s">
        <v>2344</v>
      </c>
      <c r="I584" s="786"/>
      <c r="J584" s="721">
        <v>1800000</v>
      </c>
      <c r="K584" s="721">
        <v>2950000</v>
      </c>
      <c r="L584" s="721">
        <v>2929818.7784899999</v>
      </c>
      <c r="M584" s="721">
        <v>2774456.7618700005</v>
      </c>
      <c r="N584" s="711">
        <v>0.94049381758305106</v>
      </c>
      <c r="O584" s="711">
        <v>0.95</v>
      </c>
      <c r="P584" s="785"/>
      <c r="Q584" s="618" t="s">
        <v>2346</v>
      </c>
    </row>
    <row r="585" spans="1:17" ht="63.75">
      <c r="A585" s="784" t="s">
        <v>2286</v>
      </c>
      <c r="B585" s="784" t="s">
        <v>267</v>
      </c>
      <c r="C585" s="631" t="s">
        <v>2287</v>
      </c>
      <c r="D585" s="618" t="s">
        <v>2708</v>
      </c>
      <c r="E585" s="618" t="s">
        <v>2347</v>
      </c>
      <c r="F585" s="618" t="s">
        <v>2348</v>
      </c>
      <c r="G585" s="618" t="s">
        <v>2321</v>
      </c>
      <c r="H585" s="618" t="s">
        <v>1200</v>
      </c>
      <c r="I585" s="786"/>
      <c r="J585" s="721">
        <v>1600000</v>
      </c>
      <c r="K585" s="721">
        <v>1812725</v>
      </c>
      <c r="L585" s="721">
        <v>1812047.6340900001</v>
      </c>
      <c r="M585" s="721">
        <v>1778089.9096400002</v>
      </c>
      <c r="N585" s="711">
        <v>0.98089335648816023</v>
      </c>
      <c r="O585" s="711">
        <v>1</v>
      </c>
      <c r="P585" s="785"/>
      <c r="Q585" s="618" t="s">
        <v>2350</v>
      </c>
    </row>
    <row r="586" spans="1:17" ht="38.25">
      <c r="A586" s="784" t="s">
        <v>2286</v>
      </c>
      <c r="B586" s="784" t="s">
        <v>267</v>
      </c>
      <c r="C586" s="631" t="s">
        <v>2287</v>
      </c>
      <c r="D586" s="618" t="s">
        <v>2711</v>
      </c>
      <c r="E586" s="618" t="s">
        <v>2352</v>
      </c>
      <c r="F586" s="618" t="s">
        <v>2353</v>
      </c>
      <c r="G586" s="705" t="s">
        <v>2355</v>
      </c>
      <c r="H586" s="618" t="s">
        <v>2354</v>
      </c>
      <c r="I586" s="786"/>
      <c r="J586" s="721">
        <v>1500000</v>
      </c>
      <c r="K586" s="721">
        <v>7210000</v>
      </c>
      <c r="L586" s="721">
        <v>7097576.1451399997</v>
      </c>
      <c r="M586" s="721">
        <v>5313053.4713200005</v>
      </c>
      <c r="N586" s="711">
        <v>0.73690062015533986</v>
      </c>
      <c r="O586" s="711">
        <v>0.92</v>
      </c>
      <c r="P586" s="785"/>
      <c r="Q586" s="618" t="s">
        <v>2356</v>
      </c>
    </row>
    <row r="587" spans="1:17" ht="38.25">
      <c r="A587" s="784" t="s">
        <v>2286</v>
      </c>
      <c r="B587" s="784" t="s">
        <v>267</v>
      </c>
      <c r="C587" s="631" t="s">
        <v>2287</v>
      </c>
      <c r="D587" s="618" t="s">
        <v>2711</v>
      </c>
      <c r="E587" s="618" t="s">
        <v>2352</v>
      </c>
      <c r="F587" s="618" t="s">
        <v>2353</v>
      </c>
      <c r="G587" s="618" t="s">
        <v>2333</v>
      </c>
      <c r="H587" s="618" t="s">
        <v>2357</v>
      </c>
      <c r="I587" s="786"/>
      <c r="J587" s="721">
        <v>3000000</v>
      </c>
      <c r="K587" s="721">
        <v>4000000</v>
      </c>
      <c r="L587" s="721">
        <v>3566368.03308</v>
      </c>
      <c r="M587" s="721">
        <v>2951954.2807999998</v>
      </c>
      <c r="N587" s="711">
        <v>0.73798857019999997</v>
      </c>
      <c r="O587" s="711">
        <v>0.95</v>
      </c>
      <c r="P587" s="785"/>
      <c r="Q587" s="618" t="s">
        <v>2359</v>
      </c>
    </row>
    <row r="588" spans="1:17" ht="114.75">
      <c r="A588" s="784" t="s">
        <v>2286</v>
      </c>
      <c r="B588" s="784" t="s">
        <v>267</v>
      </c>
      <c r="C588" s="631" t="s">
        <v>2287</v>
      </c>
      <c r="D588" s="618" t="s">
        <v>2711</v>
      </c>
      <c r="E588" s="618" t="s">
        <v>2352</v>
      </c>
      <c r="F588" s="618" t="s">
        <v>2353</v>
      </c>
      <c r="G588" s="705" t="s">
        <v>2361</v>
      </c>
      <c r="H588" s="618" t="s">
        <v>2360</v>
      </c>
      <c r="I588" s="786"/>
      <c r="J588" s="721">
        <v>1100000</v>
      </c>
      <c r="K588" s="721">
        <v>2924200</v>
      </c>
      <c r="L588" s="721">
        <v>2314831.2743500001</v>
      </c>
      <c r="M588" s="721">
        <v>602.57434999999998</v>
      </c>
      <c r="N588" s="711">
        <v>2.0606468435811504E-4</v>
      </c>
      <c r="O588" s="711">
        <v>0</v>
      </c>
      <c r="P588" s="785"/>
      <c r="Q588" s="618" t="s">
        <v>2362</v>
      </c>
    </row>
    <row r="589" spans="1:17" ht="25.5">
      <c r="A589" s="784" t="s">
        <v>2286</v>
      </c>
      <c r="B589" s="784" t="s">
        <v>267</v>
      </c>
      <c r="C589" s="631" t="s">
        <v>2287</v>
      </c>
      <c r="D589" s="618" t="s">
        <v>2711</v>
      </c>
      <c r="E589" s="618" t="s">
        <v>2352</v>
      </c>
      <c r="F589" s="618" t="s">
        <v>2353</v>
      </c>
      <c r="G589" s="705" t="s">
        <v>2364</v>
      </c>
      <c r="H589" s="618" t="s">
        <v>2363</v>
      </c>
      <c r="I589" s="786"/>
      <c r="J589" s="721">
        <v>600000</v>
      </c>
      <c r="K589" s="721">
        <v>2456000</v>
      </c>
      <c r="L589" s="721">
        <v>2453892.7447700002</v>
      </c>
      <c r="M589" s="721">
        <v>2436150.4811200001</v>
      </c>
      <c r="N589" s="711">
        <v>0.99191794833876223</v>
      </c>
      <c r="O589" s="711">
        <v>1</v>
      </c>
      <c r="P589" s="785"/>
      <c r="Q589" s="618" t="s">
        <v>14</v>
      </c>
    </row>
    <row r="590" spans="1:17" ht="51">
      <c r="A590" s="784" t="s">
        <v>2286</v>
      </c>
      <c r="B590" s="784" t="s">
        <v>267</v>
      </c>
      <c r="C590" s="631" t="s">
        <v>2287</v>
      </c>
      <c r="D590" s="618" t="s">
        <v>2716</v>
      </c>
      <c r="E590" s="618" t="s">
        <v>2366</v>
      </c>
      <c r="F590" s="618" t="s">
        <v>2367</v>
      </c>
      <c r="G590" s="618" t="s">
        <v>2349</v>
      </c>
      <c r="H590" s="618" t="s">
        <v>2368</v>
      </c>
      <c r="I590" s="786"/>
      <c r="J590" s="721">
        <v>2500000</v>
      </c>
      <c r="K590" s="721">
        <v>3600000</v>
      </c>
      <c r="L590" s="721">
        <v>2310097.7072800002</v>
      </c>
      <c r="M590" s="721">
        <v>678621.86604999995</v>
      </c>
      <c r="N590" s="711">
        <v>0.18850607390277777</v>
      </c>
      <c r="O590" s="711">
        <v>0.22</v>
      </c>
      <c r="P590" s="785"/>
      <c r="Q590" s="618" t="s">
        <v>2370</v>
      </c>
    </row>
    <row r="591" spans="1:17" ht="63.75">
      <c r="A591" s="784" t="s">
        <v>2286</v>
      </c>
      <c r="B591" s="784" t="s">
        <v>267</v>
      </c>
      <c r="C591" s="631" t="s">
        <v>2287</v>
      </c>
      <c r="D591" s="618" t="s">
        <v>2716</v>
      </c>
      <c r="E591" s="618" t="s">
        <v>2371</v>
      </c>
      <c r="F591" s="618" t="s">
        <v>2372</v>
      </c>
      <c r="G591" s="618" t="s">
        <v>2373</v>
      </c>
      <c r="H591" s="618" t="s">
        <v>2374</v>
      </c>
      <c r="I591" s="786"/>
      <c r="J591" s="721">
        <v>1000000</v>
      </c>
      <c r="K591" s="721">
        <v>1000000</v>
      </c>
      <c r="L591" s="721">
        <v>998952.52396000002</v>
      </c>
      <c r="M591" s="721">
        <v>920328.82253</v>
      </c>
      <c r="N591" s="711">
        <v>0.92032882253000003</v>
      </c>
      <c r="O591" s="711">
        <v>1</v>
      </c>
      <c r="P591" s="785"/>
      <c r="Q591" s="618" t="s">
        <v>2375</v>
      </c>
    </row>
    <row r="592" spans="1:17" ht="63.75">
      <c r="A592" s="784" t="s">
        <v>2286</v>
      </c>
      <c r="B592" s="784" t="s">
        <v>267</v>
      </c>
      <c r="C592" s="631" t="s">
        <v>2287</v>
      </c>
      <c r="D592" s="618" t="s">
        <v>2716</v>
      </c>
      <c r="E592" s="618" t="s">
        <v>2371</v>
      </c>
      <c r="F592" s="618" t="s">
        <v>2372</v>
      </c>
      <c r="G592" s="618" t="s">
        <v>2376</v>
      </c>
      <c r="H592" s="618" t="s">
        <v>2377</v>
      </c>
      <c r="I592" s="786"/>
      <c r="J592" s="721">
        <v>1000000</v>
      </c>
      <c r="K592" s="721">
        <v>1000000</v>
      </c>
      <c r="L592" s="721">
        <v>830171.32715999999</v>
      </c>
      <c r="M592" s="721">
        <v>160062.69978</v>
      </c>
      <c r="N592" s="711">
        <v>0.16006269977999998</v>
      </c>
      <c r="O592" s="711">
        <v>0.09</v>
      </c>
      <c r="P592" s="785"/>
      <c r="Q592" s="618" t="s">
        <v>2378</v>
      </c>
    </row>
    <row r="593" spans="1:17" ht="38.25">
      <c r="A593" s="784" t="s">
        <v>2286</v>
      </c>
      <c r="B593" s="784" t="s">
        <v>267</v>
      </c>
      <c r="C593" s="618" t="s">
        <v>2379</v>
      </c>
      <c r="D593" s="618" t="s">
        <v>2704</v>
      </c>
      <c r="E593" s="618" t="s">
        <v>2381</v>
      </c>
      <c r="F593" s="618" t="s">
        <v>2382</v>
      </c>
      <c r="G593" s="618" t="s">
        <v>2383</v>
      </c>
      <c r="H593" s="618" t="s">
        <v>2384</v>
      </c>
      <c r="I593" s="786"/>
      <c r="J593" s="721">
        <v>2529714.2799999998</v>
      </c>
      <c r="K593" s="721">
        <v>2529714.2799999998</v>
      </c>
      <c r="L593" s="721">
        <v>1739554.16756</v>
      </c>
      <c r="M593" s="721">
        <v>129620.63336000001</v>
      </c>
      <c r="N593" s="711">
        <v>5.1239238511947685E-2</v>
      </c>
      <c r="O593" s="711">
        <v>0.3</v>
      </c>
      <c r="P593" s="785"/>
      <c r="Q593" s="618" t="s">
        <v>2385</v>
      </c>
    </row>
    <row r="594" spans="1:17" ht="25.5">
      <c r="A594" s="784" t="s">
        <v>2286</v>
      </c>
      <c r="B594" s="784" t="s">
        <v>267</v>
      </c>
      <c r="C594" s="631" t="s">
        <v>1337</v>
      </c>
      <c r="D594" s="618" t="s">
        <v>2705</v>
      </c>
      <c r="E594" s="618" t="s">
        <v>2336</v>
      </c>
      <c r="F594" s="618" t="s">
        <v>2337</v>
      </c>
      <c r="G594" s="705" t="s">
        <v>2388</v>
      </c>
      <c r="H594" s="618" t="s">
        <v>2387</v>
      </c>
      <c r="I594" s="786"/>
      <c r="J594" s="721">
        <v>1000000</v>
      </c>
      <c r="K594" s="721">
        <v>1000000</v>
      </c>
      <c r="L594" s="721">
        <v>974284.27527999994</v>
      </c>
      <c r="M594" s="721">
        <v>493952.57659000001</v>
      </c>
      <c r="N594" s="711">
        <v>0.49395257659000003</v>
      </c>
      <c r="O594" s="711">
        <v>0.45</v>
      </c>
      <c r="P594" s="785"/>
      <c r="Q594" s="618" t="s">
        <v>67</v>
      </c>
    </row>
    <row r="595" spans="1:17" ht="63.75">
      <c r="A595" s="784" t="s">
        <v>2286</v>
      </c>
      <c r="B595" s="784" t="s">
        <v>267</v>
      </c>
      <c r="C595" s="631" t="s">
        <v>1337</v>
      </c>
      <c r="D595" s="618" t="s">
        <v>2708</v>
      </c>
      <c r="E595" s="618" t="s">
        <v>2347</v>
      </c>
      <c r="F595" s="618" t="s">
        <v>2390</v>
      </c>
      <c r="G595" s="705" t="s">
        <v>2392</v>
      </c>
      <c r="H595" s="618" t="s">
        <v>2391</v>
      </c>
      <c r="I595" s="786"/>
      <c r="J595" s="721">
        <v>2800000</v>
      </c>
      <c r="K595" s="721">
        <v>2800000</v>
      </c>
      <c r="L595" s="721">
        <v>2593239.9988299999</v>
      </c>
      <c r="M595" s="721">
        <v>508990.81206999999</v>
      </c>
      <c r="N595" s="711">
        <v>0.18178243288214285</v>
      </c>
      <c r="O595" s="711">
        <v>0.12</v>
      </c>
      <c r="P595" s="785"/>
      <c r="Q595" s="618" t="s">
        <v>67</v>
      </c>
    </row>
    <row r="596" spans="1:17" ht="63.75">
      <c r="A596" s="784" t="s">
        <v>2286</v>
      </c>
      <c r="B596" s="784" t="s">
        <v>267</v>
      </c>
      <c r="C596" s="631" t="s">
        <v>1337</v>
      </c>
      <c r="D596" s="618" t="s">
        <v>2716</v>
      </c>
      <c r="E596" s="618" t="s">
        <v>2366</v>
      </c>
      <c r="F596" s="618" t="s">
        <v>2394</v>
      </c>
      <c r="G596" s="618" t="s">
        <v>2395</v>
      </c>
      <c r="H596" s="618" t="s">
        <v>365</v>
      </c>
      <c r="I596" s="786"/>
      <c r="J596" s="721">
        <v>2000000</v>
      </c>
      <c r="K596" s="721">
        <v>2000000</v>
      </c>
      <c r="L596" s="721">
        <v>0</v>
      </c>
      <c r="M596" s="721">
        <v>0</v>
      </c>
      <c r="N596" s="711">
        <v>0</v>
      </c>
      <c r="O596" s="711">
        <v>0</v>
      </c>
      <c r="P596" s="785"/>
      <c r="Q596" s="618" t="s">
        <v>2396</v>
      </c>
    </row>
    <row r="597" spans="1:17" ht="51">
      <c r="A597" s="784" t="s">
        <v>2286</v>
      </c>
      <c r="B597" s="784" t="s">
        <v>302</v>
      </c>
      <c r="C597" s="631"/>
      <c r="D597" s="618" t="s">
        <v>2705</v>
      </c>
      <c r="E597" s="694"/>
      <c r="F597" s="694"/>
      <c r="G597" s="618" t="s">
        <v>2358</v>
      </c>
      <c r="H597" s="618" t="s">
        <v>2398</v>
      </c>
      <c r="I597" s="786"/>
      <c r="J597" s="721">
        <v>2000000</v>
      </c>
      <c r="K597" s="721">
        <v>2000000</v>
      </c>
      <c r="L597" s="753"/>
      <c r="M597" s="721">
        <v>1976513</v>
      </c>
      <c r="N597" s="711">
        <v>0.98825649999999998</v>
      </c>
      <c r="O597" s="711">
        <v>90</v>
      </c>
      <c r="P597" s="786"/>
      <c r="Q597" s="618" t="s">
        <v>20</v>
      </c>
    </row>
    <row r="598" spans="1:17" ht="51">
      <c r="A598" s="784" t="s">
        <v>2286</v>
      </c>
      <c r="B598" s="784" t="s">
        <v>302</v>
      </c>
      <c r="C598" s="631"/>
      <c r="D598" s="618" t="s">
        <v>2700</v>
      </c>
      <c r="E598" s="694"/>
      <c r="F598" s="694"/>
      <c r="G598" s="618" t="s">
        <v>2369</v>
      </c>
      <c r="H598" s="618" t="s">
        <v>2400</v>
      </c>
      <c r="I598" s="786"/>
      <c r="J598" s="721">
        <v>1200000</v>
      </c>
      <c r="K598" s="721">
        <v>1200000</v>
      </c>
      <c r="L598" s="753"/>
      <c r="M598" s="721">
        <v>23809</v>
      </c>
      <c r="N598" s="711">
        <v>1.9840833333333332E-2</v>
      </c>
      <c r="O598" s="711">
        <v>0</v>
      </c>
      <c r="P598" s="786"/>
      <c r="Q598" s="689" t="s">
        <v>2401</v>
      </c>
    </row>
    <row r="599" spans="1:17" ht="51">
      <c r="A599" s="784" t="s">
        <v>2286</v>
      </c>
      <c r="B599" s="784" t="s">
        <v>302</v>
      </c>
      <c r="C599" s="631"/>
      <c r="D599" s="618" t="s">
        <v>2708</v>
      </c>
      <c r="E599" s="694"/>
      <c r="F599" s="694"/>
      <c r="G599" s="694"/>
      <c r="H599" s="618" t="s">
        <v>2403</v>
      </c>
      <c r="I599" s="786"/>
      <c r="J599" s="721">
        <v>500000</v>
      </c>
      <c r="K599" s="721">
        <v>1100000</v>
      </c>
      <c r="L599" s="753"/>
      <c r="M599" s="721">
        <v>1058042</v>
      </c>
      <c r="N599" s="711">
        <v>0.96185636363636362</v>
      </c>
      <c r="O599" s="711">
        <v>98</v>
      </c>
      <c r="P599" s="786"/>
      <c r="Q599" s="689" t="s">
        <v>2404</v>
      </c>
    </row>
    <row r="600" spans="1:17" ht="38.25">
      <c r="A600" s="784" t="s">
        <v>2286</v>
      </c>
      <c r="B600" s="784" t="s">
        <v>302</v>
      </c>
      <c r="C600" s="631"/>
      <c r="D600" s="618" t="s">
        <v>2690</v>
      </c>
      <c r="E600" s="694"/>
      <c r="F600" s="694"/>
      <c r="G600" s="694"/>
      <c r="H600" s="618" t="s">
        <v>2408</v>
      </c>
      <c r="I600" s="786"/>
      <c r="J600" s="721">
        <v>1800000</v>
      </c>
      <c r="K600" s="721">
        <v>1800000</v>
      </c>
      <c r="L600" s="753"/>
      <c r="M600" s="721">
        <v>139</v>
      </c>
      <c r="N600" s="711">
        <v>7.7222222222222215E-3</v>
      </c>
      <c r="O600" s="711">
        <v>0</v>
      </c>
      <c r="P600" s="786"/>
      <c r="Q600" s="689" t="s">
        <v>984</v>
      </c>
    </row>
    <row r="601" spans="1:17" ht="51">
      <c r="A601" s="784" t="s">
        <v>2286</v>
      </c>
      <c r="B601" s="784" t="s">
        <v>302</v>
      </c>
      <c r="C601" s="631"/>
      <c r="D601" s="618" t="s">
        <v>2711</v>
      </c>
      <c r="E601" s="694"/>
      <c r="F601" s="694"/>
      <c r="G601" s="694"/>
      <c r="H601" s="618" t="s">
        <v>2410</v>
      </c>
      <c r="I601" s="786"/>
      <c r="J601" s="721">
        <v>2400000</v>
      </c>
      <c r="K601" s="721">
        <v>7490000</v>
      </c>
      <c r="L601" s="753"/>
      <c r="M601" s="721">
        <v>7118021</v>
      </c>
      <c r="N601" s="711">
        <v>0.95033658210947936</v>
      </c>
      <c r="O601" s="711">
        <v>98</v>
      </c>
      <c r="P601" s="786"/>
      <c r="Q601" s="689" t="s">
        <v>2411</v>
      </c>
    </row>
    <row r="602" spans="1:17" ht="63.75">
      <c r="A602" s="784" t="s">
        <v>2286</v>
      </c>
      <c r="B602" s="784" t="s">
        <v>302</v>
      </c>
      <c r="C602" s="631"/>
      <c r="D602" s="618" t="s">
        <v>2704</v>
      </c>
      <c r="E602" s="694"/>
      <c r="F602" s="694"/>
      <c r="G602" s="694"/>
      <c r="H602" s="690" t="s">
        <v>2415</v>
      </c>
      <c r="I602" s="842"/>
      <c r="J602" s="787">
        <v>2782686</v>
      </c>
      <c r="K602" s="787">
        <v>2782686</v>
      </c>
      <c r="L602" s="753"/>
      <c r="M602" s="721">
        <v>441488</v>
      </c>
      <c r="N602" s="711">
        <v>0.15865534235627016</v>
      </c>
      <c r="O602" s="711">
        <v>40</v>
      </c>
      <c r="P602" s="786"/>
      <c r="Q602" s="689" t="s">
        <v>20</v>
      </c>
    </row>
    <row r="603" spans="1:17" ht="38.25">
      <c r="A603" s="784" t="s">
        <v>2286</v>
      </c>
      <c r="B603" s="784" t="s">
        <v>302</v>
      </c>
      <c r="C603" s="631"/>
      <c r="D603" s="618" t="s">
        <v>2691</v>
      </c>
      <c r="E603" s="694"/>
      <c r="F603" s="694"/>
      <c r="G603" s="694"/>
      <c r="H603" s="618" t="s">
        <v>2418</v>
      </c>
      <c r="I603" s="786"/>
      <c r="J603" s="721">
        <v>500000</v>
      </c>
      <c r="K603" s="721">
        <v>3330000</v>
      </c>
      <c r="L603" s="753"/>
      <c r="M603" s="721">
        <v>1038424</v>
      </c>
      <c r="N603" s="711">
        <v>0.31183903903903903</v>
      </c>
      <c r="O603" s="711">
        <v>20</v>
      </c>
      <c r="P603" s="786"/>
      <c r="Q603" s="689" t="s">
        <v>20</v>
      </c>
    </row>
    <row r="604" spans="1:17" ht="51">
      <c r="A604" s="784" t="s">
        <v>2286</v>
      </c>
      <c r="B604" s="784" t="s">
        <v>302</v>
      </c>
      <c r="C604" s="631"/>
      <c r="D604" s="618" t="s">
        <v>2697</v>
      </c>
      <c r="E604" s="694"/>
      <c r="F604" s="694"/>
      <c r="G604" s="694"/>
      <c r="H604" s="618" t="s">
        <v>2421</v>
      </c>
      <c r="I604" s="786"/>
      <c r="J604" s="721">
        <v>1422000</v>
      </c>
      <c r="K604" s="721">
        <v>3582000</v>
      </c>
      <c r="L604" s="753"/>
      <c r="M604" s="721">
        <v>972</v>
      </c>
      <c r="N604" s="711">
        <v>2.7135678391959801E-2</v>
      </c>
      <c r="O604" s="711">
        <v>20</v>
      </c>
      <c r="P604" s="786"/>
      <c r="Q604" s="689" t="s">
        <v>20</v>
      </c>
    </row>
    <row r="605" spans="1:17" ht="38.25">
      <c r="A605" s="784" t="s">
        <v>2286</v>
      </c>
      <c r="B605" s="784" t="s">
        <v>302</v>
      </c>
      <c r="C605" s="631"/>
      <c r="D605" s="618" t="s">
        <v>2697</v>
      </c>
      <c r="E605" s="694"/>
      <c r="F605" s="694"/>
      <c r="G605" s="694"/>
      <c r="H605" s="618" t="s">
        <v>2424</v>
      </c>
      <c r="I605" s="786"/>
      <c r="J605" s="721">
        <v>770000</v>
      </c>
      <c r="K605" s="721">
        <v>1759000</v>
      </c>
      <c r="L605" s="753"/>
      <c r="M605" s="721">
        <v>417174</v>
      </c>
      <c r="N605" s="711">
        <v>0.23716543490619671</v>
      </c>
      <c r="O605" s="711">
        <v>50</v>
      </c>
      <c r="P605" s="786"/>
      <c r="Q605" s="689" t="s">
        <v>20</v>
      </c>
    </row>
    <row r="606" spans="1:17" ht="51">
      <c r="A606" s="784" t="s">
        <v>2286</v>
      </c>
      <c r="B606" s="784" t="s">
        <v>302</v>
      </c>
      <c r="C606" s="631"/>
      <c r="D606" s="618" t="s">
        <v>2697</v>
      </c>
      <c r="E606" s="694"/>
      <c r="F606" s="694"/>
      <c r="G606" s="694"/>
      <c r="H606" s="618" t="s">
        <v>2427</v>
      </c>
      <c r="I606" s="786"/>
      <c r="J606" s="721">
        <v>474000</v>
      </c>
      <c r="K606" s="721">
        <v>1525200</v>
      </c>
      <c r="L606" s="753"/>
      <c r="M606" s="721">
        <v>1417812</v>
      </c>
      <c r="N606" s="711">
        <v>0.9295908733280881</v>
      </c>
      <c r="O606" s="711">
        <v>100</v>
      </c>
      <c r="P606" s="786"/>
      <c r="Q606" s="689" t="s">
        <v>13</v>
      </c>
    </row>
    <row r="607" spans="1:17">
      <c r="A607" s="784" t="s">
        <v>2286</v>
      </c>
      <c r="B607" s="784" t="s">
        <v>306</v>
      </c>
      <c r="C607" s="631" t="s">
        <v>319</v>
      </c>
      <c r="D607" s="631" t="s">
        <v>2716</v>
      </c>
      <c r="E607" s="631"/>
      <c r="F607" s="631"/>
      <c r="G607" s="631" t="s">
        <v>2428</v>
      </c>
      <c r="H607" s="631" t="s">
        <v>2429</v>
      </c>
      <c r="I607" s="788"/>
      <c r="J607" s="753">
        <v>1250000</v>
      </c>
      <c r="K607" s="753">
        <v>2450000</v>
      </c>
      <c r="L607" s="753">
        <v>2294676</v>
      </c>
      <c r="M607" s="753">
        <v>2183628</v>
      </c>
      <c r="N607" s="750"/>
      <c r="O607" s="711">
        <v>1</v>
      </c>
      <c r="P607" s="788"/>
      <c r="Q607" s="631" t="s">
        <v>2430</v>
      </c>
    </row>
    <row r="608" spans="1:17" ht="25.5">
      <c r="A608" s="784" t="s">
        <v>2286</v>
      </c>
      <c r="B608" s="784" t="s">
        <v>306</v>
      </c>
      <c r="C608" s="631" t="s">
        <v>319</v>
      </c>
      <c r="D608" s="631" t="s">
        <v>2716</v>
      </c>
      <c r="E608" s="631"/>
      <c r="F608" s="631"/>
      <c r="G608" s="705" t="s">
        <v>2432</v>
      </c>
      <c r="H608" s="631" t="s">
        <v>2431</v>
      </c>
      <c r="I608" s="788"/>
      <c r="J608" s="753">
        <v>2500000</v>
      </c>
      <c r="K608" s="753">
        <v>2500000</v>
      </c>
      <c r="L608" s="753">
        <v>2076273</v>
      </c>
      <c r="M608" s="753">
        <v>1819116</v>
      </c>
      <c r="N608" s="750"/>
      <c r="O608" s="711">
        <v>0.9</v>
      </c>
      <c r="P608" s="788"/>
      <c r="Q608" s="631" t="s">
        <v>2430</v>
      </c>
    </row>
    <row r="609" spans="1:17" ht="38.25">
      <c r="A609" s="784" t="s">
        <v>2286</v>
      </c>
      <c r="B609" s="784" t="s">
        <v>306</v>
      </c>
      <c r="C609" s="631" t="s">
        <v>319</v>
      </c>
      <c r="D609" s="631" t="s">
        <v>2716</v>
      </c>
      <c r="E609" s="631"/>
      <c r="F609" s="631"/>
      <c r="G609" s="705" t="s">
        <v>2434</v>
      </c>
      <c r="H609" s="631" t="s">
        <v>2433</v>
      </c>
      <c r="I609" s="788"/>
      <c r="J609" s="753">
        <v>10000000</v>
      </c>
      <c r="K609" s="753">
        <v>13704000</v>
      </c>
      <c r="L609" s="753">
        <v>13565515</v>
      </c>
      <c r="M609" s="753">
        <v>13328981</v>
      </c>
      <c r="N609" s="750"/>
      <c r="O609" s="711">
        <v>0.99</v>
      </c>
      <c r="P609" s="788"/>
      <c r="Q609" s="631" t="s">
        <v>2430</v>
      </c>
    </row>
    <row r="610" spans="1:17" ht="25.5">
      <c r="A610" s="784" t="s">
        <v>2286</v>
      </c>
      <c r="B610" s="784" t="s">
        <v>306</v>
      </c>
      <c r="C610" s="631" t="s">
        <v>319</v>
      </c>
      <c r="D610" s="631" t="s">
        <v>2695</v>
      </c>
      <c r="E610" s="631"/>
      <c r="F610" s="631"/>
      <c r="G610" s="631" t="s">
        <v>2439</v>
      </c>
      <c r="H610" s="631" t="s">
        <v>2438</v>
      </c>
      <c r="I610" s="788"/>
      <c r="J610" s="753">
        <v>973000</v>
      </c>
      <c r="K610" s="753">
        <v>1823000</v>
      </c>
      <c r="L610" s="753">
        <v>1681332</v>
      </c>
      <c r="M610" s="753">
        <v>1114743</v>
      </c>
      <c r="N610" s="750"/>
      <c r="O610" s="711">
        <v>0.88</v>
      </c>
      <c r="P610" s="788"/>
      <c r="Q610" s="631" t="s">
        <v>2440</v>
      </c>
    </row>
    <row r="611" spans="1:17" ht="63.75">
      <c r="A611" s="784" t="s">
        <v>2286</v>
      </c>
      <c r="B611" s="784" t="s">
        <v>300</v>
      </c>
      <c r="C611" s="631" t="s">
        <v>319</v>
      </c>
      <c r="D611" s="631" t="s">
        <v>2691</v>
      </c>
      <c r="E611" s="694"/>
      <c r="F611" s="694"/>
      <c r="G611" s="631" t="s">
        <v>2442</v>
      </c>
      <c r="H611" s="631" t="s">
        <v>2443</v>
      </c>
      <c r="I611" s="788"/>
      <c r="J611" s="753">
        <v>196654</v>
      </c>
      <c r="K611" s="753">
        <v>2727853</v>
      </c>
      <c r="L611" s="753">
        <v>2649815.3555899998</v>
      </c>
      <c r="M611" s="753">
        <v>2432897.1112299999</v>
      </c>
      <c r="N611" s="711"/>
      <c r="O611" s="711">
        <v>95</v>
      </c>
      <c r="P611" s="788"/>
      <c r="Q611" s="695" t="s">
        <v>2444</v>
      </c>
    </row>
    <row r="612" spans="1:17" ht="38.25">
      <c r="A612" s="784" t="s">
        <v>2286</v>
      </c>
      <c r="B612" s="784" t="s">
        <v>300</v>
      </c>
      <c r="C612" s="631" t="s">
        <v>319</v>
      </c>
      <c r="D612" s="631" t="s">
        <v>2692</v>
      </c>
      <c r="E612" s="694"/>
      <c r="F612" s="694"/>
      <c r="G612" s="705" t="s">
        <v>2447</v>
      </c>
      <c r="H612" s="631" t="s">
        <v>2446</v>
      </c>
      <c r="I612" s="788"/>
      <c r="J612" s="753">
        <v>38800</v>
      </c>
      <c r="K612" s="753">
        <v>2354700</v>
      </c>
      <c r="L612" s="753">
        <v>2333195.7896500002</v>
      </c>
      <c r="M612" s="753">
        <v>1802547.4883899998</v>
      </c>
      <c r="N612" s="711"/>
      <c r="O612" s="711">
        <v>0.99</v>
      </c>
      <c r="P612" s="788"/>
      <c r="Q612" s="695"/>
    </row>
    <row r="613" spans="1:17" ht="25.5">
      <c r="A613" s="784" t="s">
        <v>2286</v>
      </c>
      <c r="B613" s="784" t="s">
        <v>300</v>
      </c>
      <c r="C613" s="631" t="s">
        <v>319</v>
      </c>
      <c r="D613" s="631" t="s">
        <v>2695</v>
      </c>
      <c r="E613" s="694"/>
      <c r="F613" s="694"/>
      <c r="G613" s="631" t="s">
        <v>2448</v>
      </c>
      <c r="H613" s="631" t="s">
        <v>2449</v>
      </c>
      <c r="I613" s="788"/>
      <c r="J613" s="753">
        <v>973000</v>
      </c>
      <c r="K613" s="753">
        <v>1437000</v>
      </c>
      <c r="L613" s="753">
        <v>1133694.39983</v>
      </c>
      <c r="M613" s="753">
        <v>951546.89040000003</v>
      </c>
      <c r="N613" s="711"/>
      <c r="O613" s="711">
        <v>95</v>
      </c>
      <c r="P613" s="788"/>
      <c r="Q613" s="695"/>
    </row>
    <row r="614" spans="1:17" ht="25.5">
      <c r="A614" s="784" t="s">
        <v>2286</v>
      </c>
      <c r="B614" s="784" t="s">
        <v>300</v>
      </c>
      <c r="C614" s="631" t="s">
        <v>319</v>
      </c>
      <c r="D614" s="631" t="s">
        <v>2700</v>
      </c>
      <c r="E614" s="694"/>
      <c r="F614" s="694"/>
      <c r="G614" s="705" t="s">
        <v>2452</v>
      </c>
      <c r="H614" s="631" t="s">
        <v>2451</v>
      </c>
      <c r="I614" s="788"/>
      <c r="J614" s="753">
        <v>900000</v>
      </c>
      <c r="K614" s="753">
        <v>1916700</v>
      </c>
      <c r="L614" s="753">
        <v>1704707.09506</v>
      </c>
      <c r="M614" s="753">
        <v>1161733.83516</v>
      </c>
      <c r="N614" s="711"/>
      <c r="O614" s="711">
        <v>90</v>
      </c>
      <c r="P614" s="788"/>
      <c r="Q614" s="618">
        <v>1</v>
      </c>
    </row>
    <row r="615" spans="1:17" ht="38.25">
      <c r="A615" s="784" t="s">
        <v>2286</v>
      </c>
      <c r="B615" s="784" t="s">
        <v>300</v>
      </c>
      <c r="C615" s="631" t="s">
        <v>319</v>
      </c>
      <c r="D615" s="631" t="s">
        <v>2700</v>
      </c>
      <c r="E615" s="694"/>
      <c r="F615" s="694"/>
      <c r="G615" s="631" t="s">
        <v>2453</v>
      </c>
      <c r="H615" s="631" t="s">
        <v>2454</v>
      </c>
      <c r="I615" s="788"/>
      <c r="J615" s="753">
        <v>1000000</v>
      </c>
      <c r="K615" s="753">
        <v>2502000</v>
      </c>
      <c r="L615" s="753">
        <v>2456514.5337899998</v>
      </c>
      <c r="M615" s="753">
        <v>2380647.0141499997</v>
      </c>
      <c r="N615" s="711"/>
      <c r="O615" s="711">
        <v>95</v>
      </c>
      <c r="P615" s="788"/>
      <c r="Q615" s="626"/>
    </row>
    <row r="616" spans="1:17" ht="38.25">
      <c r="A616" s="784" t="s">
        <v>2286</v>
      </c>
      <c r="B616" s="784" t="s">
        <v>300</v>
      </c>
      <c r="C616" s="631" t="s">
        <v>319</v>
      </c>
      <c r="D616" s="631" t="s">
        <v>2700</v>
      </c>
      <c r="E616" s="694"/>
      <c r="F616" s="694"/>
      <c r="G616" s="631" t="s">
        <v>2455</v>
      </c>
      <c r="H616" s="631" t="s">
        <v>2456</v>
      </c>
      <c r="I616" s="788"/>
      <c r="J616" s="753">
        <v>672000</v>
      </c>
      <c r="K616" s="753">
        <v>1019400</v>
      </c>
      <c r="L616" s="753">
        <v>993395.81232000003</v>
      </c>
      <c r="M616" s="753">
        <v>547169.94929999998</v>
      </c>
      <c r="N616" s="711"/>
      <c r="O616" s="711">
        <v>85</v>
      </c>
      <c r="P616" s="788"/>
      <c r="Q616" s="618">
        <v>1</v>
      </c>
    </row>
    <row r="617" spans="1:17" ht="25.5">
      <c r="A617" s="784" t="s">
        <v>2286</v>
      </c>
      <c r="B617" s="784" t="s">
        <v>300</v>
      </c>
      <c r="C617" s="631" t="s">
        <v>319</v>
      </c>
      <c r="D617" s="631" t="s">
        <v>2705</v>
      </c>
      <c r="E617" s="694"/>
      <c r="F617" s="694"/>
      <c r="G617" s="705" t="s">
        <v>2459</v>
      </c>
      <c r="H617" s="631" t="s">
        <v>2458</v>
      </c>
      <c r="I617" s="788"/>
      <c r="J617" s="753">
        <v>1000000</v>
      </c>
      <c r="K617" s="753">
        <v>1000000</v>
      </c>
      <c r="L617" s="753">
        <v>913764.62757999997</v>
      </c>
      <c r="M617" s="753">
        <v>714307.89893000002</v>
      </c>
      <c r="N617" s="711"/>
      <c r="O617" s="711">
        <v>99</v>
      </c>
      <c r="P617" s="788"/>
      <c r="Q617" s="695"/>
    </row>
    <row r="618" spans="1:17" ht="25.5">
      <c r="A618" s="784" t="s">
        <v>2286</v>
      </c>
      <c r="B618" s="784" t="s">
        <v>300</v>
      </c>
      <c r="C618" s="631" t="s">
        <v>319</v>
      </c>
      <c r="D618" s="631" t="s">
        <v>2705</v>
      </c>
      <c r="E618" s="694"/>
      <c r="F618" s="694"/>
      <c r="G618" s="631" t="s">
        <v>2460</v>
      </c>
      <c r="H618" s="631" t="s">
        <v>2461</v>
      </c>
      <c r="I618" s="788"/>
      <c r="J618" s="753">
        <v>1500000</v>
      </c>
      <c r="K618" s="753">
        <v>1500000</v>
      </c>
      <c r="L618" s="753">
        <v>891114.49126000004</v>
      </c>
      <c r="M618" s="753">
        <v>473319.82117000001</v>
      </c>
      <c r="N618" s="711"/>
      <c r="O618" s="711">
        <v>70</v>
      </c>
      <c r="P618" s="788"/>
      <c r="Q618" s="618"/>
    </row>
    <row r="619" spans="1:17" ht="51">
      <c r="A619" s="784" t="s">
        <v>2286</v>
      </c>
      <c r="B619" s="784" t="s">
        <v>300</v>
      </c>
      <c r="C619" s="631" t="s">
        <v>319</v>
      </c>
      <c r="D619" s="631" t="s">
        <v>2716</v>
      </c>
      <c r="E619" s="694"/>
      <c r="F619" s="694"/>
      <c r="G619" s="631" t="s">
        <v>2463</v>
      </c>
      <c r="H619" s="631" t="s">
        <v>2464</v>
      </c>
      <c r="I619" s="788"/>
      <c r="J619" s="753">
        <v>2000000</v>
      </c>
      <c r="K619" s="753">
        <v>2000000</v>
      </c>
      <c r="L619" s="753">
        <v>1982123.3700300001</v>
      </c>
      <c r="M619" s="753">
        <v>1354022.4776899999</v>
      </c>
      <c r="N619" s="711"/>
      <c r="O619" s="711">
        <v>98</v>
      </c>
      <c r="P619" s="788"/>
      <c r="Q619" s="695" t="s">
        <v>2465</v>
      </c>
    </row>
    <row r="620" spans="1:17" ht="76.5">
      <c r="A620" s="784" t="s">
        <v>2286</v>
      </c>
      <c r="B620" s="784" t="s">
        <v>300</v>
      </c>
      <c r="C620" s="631" t="s">
        <v>319</v>
      </c>
      <c r="D620" s="631" t="s">
        <v>2716</v>
      </c>
      <c r="E620" s="694"/>
      <c r="F620" s="694"/>
      <c r="G620" s="631" t="s">
        <v>2466</v>
      </c>
      <c r="H620" s="631" t="s">
        <v>2467</v>
      </c>
      <c r="I620" s="788"/>
      <c r="J620" s="753">
        <v>2000000</v>
      </c>
      <c r="K620" s="753">
        <v>2500000</v>
      </c>
      <c r="L620" s="753">
        <v>1960121.95141</v>
      </c>
      <c r="M620" s="753">
        <v>603838.06296000001</v>
      </c>
      <c r="N620" s="711"/>
      <c r="O620" s="711">
        <v>0.6</v>
      </c>
      <c r="P620" s="785"/>
      <c r="Q620" s="695" t="s">
        <v>2468</v>
      </c>
    </row>
    <row r="621" spans="1:17" ht="25.5">
      <c r="A621" s="784" t="s">
        <v>2286</v>
      </c>
      <c r="B621" s="784" t="s">
        <v>300</v>
      </c>
      <c r="C621" s="631" t="s">
        <v>319</v>
      </c>
      <c r="D621" s="631" t="s">
        <v>2708</v>
      </c>
      <c r="E621" s="694"/>
      <c r="F621" s="694"/>
      <c r="G621" s="705" t="s">
        <v>2474</v>
      </c>
      <c r="H621" s="631" t="s">
        <v>2473</v>
      </c>
      <c r="I621" s="788"/>
      <c r="J621" s="753">
        <v>600000</v>
      </c>
      <c r="K621" s="753">
        <v>1520000</v>
      </c>
      <c r="L621" s="753">
        <v>1414111.1751600001</v>
      </c>
      <c r="M621" s="753">
        <v>649614.33151000005</v>
      </c>
      <c r="N621" s="711"/>
      <c r="O621" s="711">
        <v>0.75</v>
      </c>
      <c r="P621" s="785"/>
      <c r="Q621" s="631"/>
    </row>
    <row r="622" spans="1:17" ht="25.5">
      <c r="A622" s="784" t="s">
        <v>2286</v>
      </c>
      <c r="B622" s="784" t="s">
        <v>300</v>
      </c>
      <c r="C622" s="631" t="s">
        <v>319</v>
      </c>
      <c r="D622" s="631" t="s">
        <v>2708</v>
      </c>
      <c r="E622" s="694"/>
      <c r="F622" s="694"/>
      <c r="G622" s="631" t="s">
        <v>2475</v>
      </c>
      <c r="H622" s="631" t="s">
        <v>2476</v>
      </c>
      <c r="I622" s="788"/>
      <c r="J622" s="753">
        <v>800000</v>
      </c>
      <c r="K622" s="753">
        <v>1200000</v>
      </c>
      <c r="L622" s="753">
        <v>1162649.3286299999</v>
      </c>
      <c r="M622" s="753">
        <v>1057618.42903</v>
      </c>
      <c r="N622" s="711"/>
      <c r="O622" s="711">
        <v>0.98</v>
      </c>
      <c r="P622" s="785"/>
      <c r="Q622" s="631"/>
    </row>
    <row r="623" spans="1:17" ht="63.75">
      <c r="A623" s="784" t="s">
        <v>2286</v>
      </c>
      <c r="B623" s="784" t="s">
        <v>296</v>
      </c>
      <c r="C623" s="631" t="s">
        <v>510</v>
      </c>
      <c r="D623" s="631" t="s">
        <v>2704</v>
      </c>
      <c r="E623" s="631"/>
      <c r="F623" s="631"/>
      <c r="G623" s="631" t="s">
        <v>2477</v>
      </c>
      <c r="H623" s="694"/>
      <c r="I623" s="790"/>
      <c r="J623" s="753"/>
      <c r="K623" s="753">
        <v>2276742.852</v>
      </c>
      <c r="L623" s="753">
        <v>1592565.12</v>
      </c>
      <c r="M623" s="753">
        <v>0</v>
      </c>
      <c r="N623" s="750"/>
      <c r="O623" s="711" t="s">
        <v>2478</v>
      </c>
      <c r="P623" s="789"/>
      <c r="Q623" s="717" t="s">
        <v>2479</v>
      </c>
    </row>
    <row r="624" spans="1:17" ht="38.25">
      <c r="A624" s="784" t="s">
        <v>2286</v>
      </c>
      <c r="B624" s="784" t="s">
        <v>296</v>
      </c>
      <c r="C624" s="631" t="s">
        <v>510</v>
      </c>
      <c r="D624" s="694" t="s">
        <v>2705</v>
      </c>
      <c r="E624" s="631"/>
      <c r="F624" s="631"/>
      <c r="G624" s="631" t="s">
        <v>2480</v>
      </c>
      <c r="H624" s="694"/>
      <c r="I624" s="790"/>
      <c r="J624" s="753"/>
      <c r="K624" s="753">
        <v>2481000</v>
      </c>
      <c r="L624" s="753">
        <v>1583111.1120499999</v>
      </c>
      <c r="M624" s="753">
        <v>238915.62823</v>
      </c>
      <c r="N624" s="750"/>
      <c r="O624" s="750"/>
      <c r="P624" s="790"/>
      <c r="Q624" s="694"/>
    </row>
    <row r="625" spans="1:17" ht="25.5">
      <c r="A625" s="784" t="s">
        <v>2286</v>
      </c>
      <c r="B625" s="784" t="s">
        <v>296</v>
      </c>
      <c r="C625" s="631" t="s">
        <v>510</v>
      </c>
      <c r="D625" s="631" t="s">
        <v>2711</v>
      </c>
      <c r="E625" s="631"/>
      <c r="F625" s="631"/>
      <c r="G625" s="631" t="s">
        <v>2481</v>
      </c>
      <c r="H625" s="694"/>
      <c r="I625" s="790"/>
      <c r="J625" s="753"/>
      <c r="K625" s="753">
        <v>2000000</v>
      </c>
      <c r="L625" s="753">
        <v>0</v>
      </c>
      <c r="M625" s="753">
        <v>0</v>
      </c>
      <c r="N625" s="750"/>
      <c r="O625" s="711">
        <v>0</v>
      </c>
      <c r="P625" s="785"/>
      <c r="Q625" s="694"/>
    </row>
    <row r="626" spans="1:17" ht="25.5">
      <c r="A626" s="784" t="s">
        <v>2286</v>
      </c>
      <c r="B626" s="784" t="s">
        <v>296</v>
      </c>
      <c r="C626" s="631" t="s">
        <v>2285</v>
      </c>
      <c r="D626" s="618" t="s">
        <v>2716</v>
      </c>
      <c r="E626" s="631"/>
      <c r="F626" s="631"/>
      <c r="G626" s="631" t="s">
        <v>2483</v>
      </c>
      <c r="H626" s="694"/>
      <c r="I626" s="790"/>
      <c r="J626" s="753">
        <v>600000</v>
      </c>
      <c r="K626" s="721">
        <v>1100000</v>
      </c>
      <c r="L626" s="753"/>
      <c r="M626" s="721">
        <v>973995.75054000004</v>
      </c>
      <c r="N626" s="750"/>
      <c r="O626" s="711">
        <v>0.98</v>
      </c>
      <c r="P626" s="788"/>
      <c r="Q626" s="631"/>
    </row>
    <row r="627" spans="1:17" ht="38.25">
      <c r="A627" s="784" t="s">
        <v>2286</v>
      </c>
      <c r="B627" s="784" t="s">
        <v>296</v>
      </c>
      <c r="C627" s="631" t="s">
        <v>2285</v>
      </c>
      <c r="D627" s="618" t="s">
        <v>2716</v>
      </c>
      <c r="E627" s="631"/>
      <c r="F627" s="631"/>
      <c r="G627" s="631" t="s">
        <v>2485</v>
      </c>
      <c r="H627" s="694"/>
      <c r="I627" s="790"/>
      <c r="J627" s="753">
        <v>500000</v>
      </c>
      <c r="K627" s="721">
        <v>1124200</v>
      </c>
      <c r="L627" s="753"/>
      <c r="M627" s="721">
        <v>750847.00805000006</v>
      </c>
      <c r="N627" s="750"/>
      <c r="O627" s="711">
        <v>0.75</v>
      </c>
      <c r="P627" s="786"/>
      <c r="Q627" s="618"/>
    </row>
    <row r="628" spans="1:17" ht="25.5">
      <c r="A628" s="784" t="s">
        <v>2286</v>
      </c>
      <c r="B628" s="784" t="s">
        <v>296</v>
      </c>
      <c r="C628" s="631" t="s">
        <v>2285</v>
      </c>
      <c r="D628" s="618" t="s">
        <v>2708</v>
      </c>
      <c r="E628" s="631"/>
      <c r="F628" s="631"/>
      <c r="G628" s="631" t="s">
        <v>2488</v>
      </c>
      <c r="H628" s="694"/>
      <c r="I628" s="790"/>
      <c r="J628" s="753">
        <v>450000</v>
      </c>
      <c r="K628" s="721">
        <v>2408068</v>
      </c>
      <c r="L628" s="753"/>
      <c r="M628" s="721">
        <v>2388340.2190300003</v>
      </c>
      <c r="N628" s="750"/>
      <c r="O628" s="711">
        <v>1</v>
      </c>
      <c r="P628" s="786"/>
      <c r="Q628" s="618"/>
    </row>
    <row r="629" spans="1:17" ht="25.5">
      <c r="A629" s="784" t="s">
        <v>2286</v>
      </c>
      <c r="B629" s="784" t="s">
        <v>296</v>
      </c>
      <c r="C629" s="631" t="s">
        <v>2285</v>
      </c>
      <c r="D629" s="618" t="s">
        <v>2708</v>
      </c>
      <c r="E629" s="631"/>
      <c r="F629" s="631"/>
      <c r="G629" s="631" t="s">
        <v>2490</v>
      </c>
      <c r="H629" s="694"/>
      <c r="I629" s="790"/>
      <c r="J629" s="753">
        <v>180000</v>
      </c>
      <c r="K629" s="721">
        <v>1315000</v>
      </c>
      <c r="L629" s="753"/>
      <c r="M629" s="721">
        <v>1222682.3444000001</v>
      </c>
      <c r="N629" s="750"/>
      <c r="O629" s="711">
        <v>0.96</v>
      </c>
      <c r="P629" s="786"/>
      <c r="Q629" s="618"/>
    </row>
    <row r="630" spans="1:17" ht="25.5">
      <c r="A630" s="784" t="s">
        <v>2286</v>
      </c>
      <c r="B630" s="784" t="s">
        <v>296</v>
      </c>
      <c r="C630" s="631" t="s">
        <v>2285</v>
      </c>
      <c r="D630" s="618" t="s">
        <v>2708</v>
      </c>
      <c r="E630" s="631"/>
      <c r="F630" s="631"/>
      <c r="G630" s="631" t="s">
        <v>2492</v>
      </c>
      <c r="H630" s="694"/>
      <c r="I630" s="790"/>
      <c r="J630" s="753">
        <v>400000</v>
      </c>
      <c r="K630" s="721">
        <v>1300000</v>
      </c>
      <c r="L630" s="753"/>
      <c r="M630" s="721">
        <v>1183693.3957499999</v>
      </c>
      <c r="N630" s="750"/>
      <c r="O630" s="711">
        <v>0.9</v>
      </c>
      <c r="P630" s="786"/>
      <c r="Q630" s="618"/>
    </row>
    <row r="631" spans="1:17" ht="76.5">
      <c r="A631" s="784" t="s">
        <v>2286</v>
      </c>
      <c r="B631" s="784" t="s">
        <v>296</v>
      </c>
      <c r="C631" s="631" t="s">
        <v>2285</v>
      </c>
      <c r="D631" s="618" t="s">
        <v>2708</v>
      </c>
      <c r="E631" s="631"/>
      <c r="F631" s="631"/>
      <c r="G631" s="631" t="s">
        <v>2494</v>
      </c>
      <c r="H631" s="694"/>
      <c r="I631" s="790"/>
      <c r="J631" s="753">
        <v>1500000</v>
      </c>
      <c r="K631" s="721">
        <v>1900000</v>
      </c>
      <c r="L631" s="753"/>
      <c r="M631" s="721">
        <v>1728020.83372</v>
      </c>
      <c r="N631" s="750"/>
      <c r="O631" s="711">
        <v>1</v>
      </c>
      <c r="P631" s="786"/>
      <c r="Q631" s="618"/>
    </row>
    <row r="632" spans="1:17" ht="25.5">
      <c r="A632" s="784" t="s">
        <v>2286</v>
      </c>
      <c r="B632" s="784" t="s">
        <v>296</v>
      </c>
      <c r="C632" s="631" t="s">
        <v>2285</v>
      </c>
      <c r="D632" s="618" t="s">
        <v>2708</v>
      </c>
      <c r="E632" s="631"/>
      <c r="F632" s="631"/>
      <c r="G632" s="631" t="s">
        <v>2496</v>
      </c>
      <c r="H632" s="694"/>
      <c r="I632" s="790"/>
      <c r="J632" s="753">
        <v>1400000</v>
      </c>
      <c r="K632" s="721">
        <v>2750000</v>
      </c>
      <c r="L632" s="753"/>
      <c r="M632" s="721">
        <v>1092327.44881</v>
      </c>
      <c r="N632" s="750"/>
      <c r="O632" s="711">
        <v>0.5</v>
      </c>
      <c r="P632" s="786"/>
      <c r="Q632" s="618"/>
    </row>
    <row r="633" spans="1:17" ht="25.5">
      <c r="A633" s="784" t="s">
        <v>2286</v>
      </c>
      <c r="B633" s="784" t="s">
        <v>296</v>
      </c>
      <c r="C633" s="631" t="s">
        <v>2285</v>
      </c>
      <c r="D633" s="618" t="s">
        <v>2708</v>
      </c>
      <c r="E633" s="631"/>
      <c r="F633" s="631"/>
      <c r="G633" s="631" t="s">
        <v>2498</v>
      </c>
      <c r="H633" s="694"/>
      <c r="I633" s="790"/>
      <c r="J633" s="753">
        <v>1000000</v>
      </c>
      <c r="K633" s="721">
        <v>1000000</v>
      </c>
      <c r="L633" s="753"/>
      <c r="M633" s="721">
        <v>783191.57597000001</v>
      </c>
      <c r="N633" s="750"/>
      <c r="O633" s="711">
        <v>0.8</v>
      </c>
      <c r="P633" s="786"/>
      <c r="Q633" s="618" t="s">
        <v>2499</v>
      </c>
    </row>
    <row r="634" spans="1:17" ht="25.5">
      <c r="A634" s="784" t="s">
        <v>2286</v>
      </c>
      <c r="B634" s="784" t="s">
        <v>296</v>
      </c>
      <c r="C634" s="631" t="s">
        <v>2285</v>
      </c>
      <c r="D634" s="618" t="s">
        <v>2708</v>
      </c>
      <c r="E634" s="631"/>
      <c r="F634" s="631"/>
      <c r="G634" s="631" t="s">
        <v>2501</v>
      </c>
      <c r="H634" s="694"/>
      <c r="I634" s="790"/>
      <c r="J634" s="753">
        <v>1000000</v>
      </c>
      <c r="K634" s="721">
        <v>1000000</v>
      </c>
      <c r="L634" s="753"/>
      <c r="M634" s="721">
        <v>780812.71394000005</v>
      </c>
      <c r="N634" s="750"/>
      <c r="O634" s="711">
        <v>0.9</v>
      </c>
      <c r="P634" s="786"/>
      <c r="Q634" s="618" t="s">
        <v>2499</v>
      </c>
    </row>
    <row r="635" spans="1:17" ht="38.25">
      <c r="A635" s="784" t="s">
        <v>2286</v>
      </c>
      <c r="B635" s="784" t="s">
        <v>296</v>
      </c>
      <c r="C635" s="631" t="s">
        <v>2285</v>
      </c>
      <c r="D635" s="618" t="s">
        <v>2708</v>
      </c>
      <c r="E635" s="631"/>
      <c r="F635" s="631"/>
      <c r="G635" s="631" t="s">
        <v>2502</v>
      </c>
      <c r="H635" s="694"/>
      <c r="I635" s="790"/>
      <c r="J635" s="753">
        <v>1500000</v>
      </c>
      <c r="K635" s="721">
        <v>1500000</v>
      </c>
      <c r="L635" s="753"/>
      <c r="M635" s="721">
        <v>1334245.1762899999</v>
      </c>
      <c r="N635" s="750"/>
      <c r="O635" s="711">
        <v>0.97</v>
      </c>
      <c r="P635" s="786"/>
      <c r="Q635" s="618" t="s">
        <v>2499</v>
      </c>
    </row>
    <row r="636" spans="1:17" ht="25.5">
      <c r="A636" s="784" t="s">
        <v>2286</v>
      </c>
      <c r="B636" s="784" t="s">
        <v>296</v>
      </c>
      <c r="C636" s="631" t="s">
        <v>2285</v>
      </c>
      <c r="D636" s="618" t="s">
        <v>2708</v>
      </c>
      <c r="E636" s="631"/>
      <c r="F636" s="631"/>
      <c r="G636" s="631" t="s">
        <v>2504</v>
      </c>
      <c r="H636" s="694"/>
      <c r="I636" s="790"/>
      <c r="J636" s="753">
        <v>2000000</v>
      </c>
      <c r="K636" s="721">
        <v>2000000</v>
      </c>
      <c r="L636" s="753"/>
      <c r="M636" s="721">
        <v>1782050.3262199999</v>
      </c>
      <c r="N636" s="750"/>
      <c r="O636" s="711">
        <v>1</v>
      </c>
      <c r="P636" s="786"/>
      <c r="Q636" s="618" t="s">
        <v>2499</v>
      </c>
    </row>
    <row r="637" spans="1:17" ht="38.25">
      <c r="A637" s="784" t="s">
        <v>2286</v>
      </c>
      <c r="B637" s="784" t="s">
        <v>296</v>
      </c>
      <c r="C637" s="631" t="s">
        <v>2285</v>
      </c>
      <c r="D637" s="618" t="s">
        <v>2690</v>
      </c>
      <c r="E637" s="631"/>
      <c r="F637" s="631"/>
      <c r="G637" s="631" t="s">
        <v>2507</v>
      </c>
      <c r="H637" s="694"/>
      <c r="I637" s="790"/>
      <c r="J637" s="753">
        <v>300000</v>
      </c>
      <c r="K637" s="721">
        <v>2489000</v>
      </c>
      <c r="L637" s="753"/>
      <c r="M637" s="721">
        <v>2349654</v>
      </c>
      <c r="N637" s="750"/>
      <c r="O637" s="711">
        <v>1</v>
      </c>
      <c r="P637" s="786"/>
      <c r="Q637" s="618"/>
    </row>
    <row r="638" spans="1:17" ht="25.5">
      <c r="A638" s="784" t="s">
        <v>2286</v>
      </c>
      <c r="B638" s="784" t="s">
        <v>296</v>
      </c>
      <c r="C638" s="631" t="s">
        <v>2285</v>
      </c>
      <c r="D638" s="618" t="s">
        <v>2691</v>
      </c>
      <c r="E638" s="631"/>
      <c r="F638" s="631"/>
      <c r="G638" s="631" t="s">
        <v>2508</v>
      </c>
      <c r="H638" s="694"/>
      <c r="I638" s="790"/>
      <c r="J638" s="753">
        <v>500000</v>
      </c>
      <c r="K638" s="721">
        <v>3289000</v>
      </c>
      <c r="L638" s="753"/>
      <c r="M638" s="721">
        <v>2082320.1385299999</v>
      </c>
      <c r="N638" s="750"/>
      <c r="O638" s="711">
        <v>0.9</v>
      </c>
      <c r="P638" s="786"/>
      <c r="Q638" s="618"/>
    </row>
    <row r="639" spans="1:17" ht="38.25">
      <c r="A639" s="784" t="s">
        <v>2286</v>
      </c>
      <c r="B639" s="784" t="s">
        <v>296</v>
      </c>
      <c r="C639" s="631" t="s">
        <v>2285</v>
      </c>
      <c r="D639" s="618" t="s">
        <v>2691</v>
      </c>
      <c r="E639" s="631"/>
      <c r="F639" s="631"/>
      <c r="G639" s="631" t="s">
        <v>2510</v>
      </c>
      <c r="H639" s="694"/>
      <c r="I639" s="790"/>
      <c r="J639" s="753">
        <v>376000</v>
      </c>
      <c r="K639" s="721">
        <v>1261000</v>
      </c>
      <c r="L639" s="753"/>
      <c r="M639" s="721">
        <v>757342.47857000004</v>
      </c>
      <c r="N639" s="750"/>
      <c r="O639" s="711">
        <v>0.7</v>
      </c>
      <c r="P639" s="786"/>
      <c r="Q639" s="618"/>
    </row>
    <row r="640" spans="1:17" ht="38.25">
      <c r="A640" s="784" t="s">
        <v>2286</v>
      </c>
      <c r="B640" s="784" t="s">
        <v>296</v>
      </c>
      <c r="C640" s="631" t="s">
        <v>2285</v>
      </c>
      <c r="D640" s="618" t="s">
        <v>2690</v>
      </c>
      <c r="E640" s="631"/>
      <c r="F640" s="631"/>
      <c r="G640" s="631" t="s">
        <v>2511</v>
      </c>
      <c r="H640" s="694"/>
      <c r="I640" s="790"/>
      <c r="J640" s="753">
        <v>2000000</v>
      </c>
      <c r="K640" s="721">
        <v>2000000</v>
      </c>
      <c r="L640" s="753"/>
      <c r="M640" s="721">
        <v>39985.077499999999</v>
      </c>
      <c r="N640" s="750"/>
      <c r="O640" s="711" t="s">
        <v>2512</v>
      </c>
      <c r="P640" s="786"/>
      <c r="Q640" s="618" t="s">
        <v>2499</v>
      </c>
    </row>
    <row r="641" spans="1:17" ht="25.5">
      <c r="A641" s="784" t="s">
        <v>2286</v>
      </c>
      <c r="B641" s="784" t="s">
        <v>296</v>
      </c>
      <c r="C641" s="631" t="s">
        <v>2285</v>
      </c>
      <c r="D641" s="618" t="s">
        <v>2697</v>
      </c>
      <c r="E641" s="631"/>
      <c r="F641" s="631"/>
      <c r="G641" s="631" t="s">
        <v>2514</v>
      </c>
      <c r="H641" s="694"/>
      <c r="I641" s="790"/>
      <c r="J641" s="753">
        <v>948000</v>
      </c>
      <c r="K641" s="721">
        <v>1934000</v>
      </c>
      <c r="L641" s="753"/>
      <c r="M641" s="721">
        <v>1454015.7386400001</v>
      </c>
      <c r="N641" s="750"/>
      <c r="O641" s="711">
        <v>1</v>
      </c>
      <c r="P641" s="786"/>
      <c r="Q641" s="618"/>
    </row>
    <row r="642" spans="1:17" ht="25.5">
      <c r="A642" s="784" t="s">
        <v>2286</v>
      </c>
      <c r="B642" s="784" t="s">
        <v>296</v>
      </c>
      <c r="C642" s="631" t="s">
        <v>2285</v>
      </c>
      <c r="D642" s="618" t="s">
        <v>2697</v>
      </c>
      <c r="E642" s="631"/>
      <c r="F642" s="631"/>
      <c r="G642" s="631" t="s">
        <v>2516</v>
      </c>
      <c r="H642" s="694"/>
      <c r="I642" s="790"/>
      <c r="J642" s="753">
        <v>1540000</v>
      </c>
      <c r="K642" s="721">
        <v>2830000</v>
      </c>
      <c r="L642" s="753"/>
      <c r="M642" s="721">
        <v>2120057.23007</v>
      </c>
      <c r="N642" s="750"/>
      <c r="O642" s="711">
        <v>0.98</v>
      </c>
      <c r="P642" s="786"/>
      <c r="Q642" s="618"/>
    </row>
    <row r="643" spans="1:17" ht="25.5">
      <c r="A643" s="784" t="s">
        <v>2286</v>
      </c>
      <c r="B643" s="784" t="s">
        <v>296</v>
      </c>
      <c r="C643" s="631" t="s">
        <v>2285</v>
      </c>
      <c r="D643" s="618" t="s">
        <v>2697</v>
      </c>
      <c r="E643" s="631"/>
      <c r="F643" s="631"/>
      <c r="G643" s="631" t="s">
        <v>2518</v>
      </c>
      <c r="H643" s="694"/>
      <c r="I643" s="790"/>
      <c r="J643" s="753">
        <v>474000</v>
      </c>
      <c r="K643" s="721">
        <v>1446000</v>
      </c>
      <c r="L643" s="753"/>
      <c r="M643" s="721">
        <v>4811.9384</v>
      </c>
      <c r="N643" s="750"/>
      <c r="O643" s="711">
        <v>0</v>
      </c>
      <c r="P643" s="786"/>
      <c r="Q643" s="618" t="s">
        <v>2519</v>
      </c>
    </row>
    <row r="644" spans="1:17">
      <c r="A644" s="784" t="s">
        <v>2286</v>
      </c>
      <c r="B644" s="784" t="s">
        <v>296</v>
      </c>
      <c r="C644" s="631" t="s">
        <v>2285</v>
      </c>
      <c r="D644" s="618" t="s">
        <v>2711</v>
      </c>
      <c r="E644" s="631"/>
      <c r="F644" s="631"/>
      <c r="G644" s="631" t="s">
        <v>2521</v>
      </c>
      <c r="H644" s="694"/>
      <c r="I644" s="790"/>
      <c r="J644" s="753">
        <v>610000</v>
      </c>
      <c r="K644" s="721">
        <v>2040000</v>
      </c>
      <c r="L644" s="753"/>
      <c r="M644" s="721">
        <v>873268.89612000005</v>
      </c>
      <c r="N644" s="750"/>
      <c r="O644" s="711">
        <v>0.78</v>
      </c>
      <c r="P644" s="786"/>
      <c r="Q644" s="618"/>
    </row>
    <row r="645" spans="1:17" ht="25.5">
      <c r="A645" s="784" t="s">
        <v>2286</v>
      </c>
      <c r="B645" s="784" t="s">
        <v>296</v>
      </c>
      <c r="C645" s="631" t="s">
        <v>2285</v>
      </c>
      <c r="D645" s="618" t="s">
        <v>2711</v>
      </c>
      <c r="E645" s="631"/>
      <c r="F645" s="631"/>
      <c r="G645" s="631" t="s">
        <v>2523</v>
      </c>
      <c r="H645" s="694"/>
      <c r="I645" s="790"/>
      <c r="J645" s="753">
        <v>4000000</v>
      </c>
      <c r="K645" s="721">
        <v>8200000</v>
      </c>
      <c r="L645" s="753"/>
      <c r="M645" s="721">
        <v>17070.256699999998</v>
      </c>
      <c r="N645" s="750"/>
      <c r="O645" s="711">
        <v>0</v>
      </c>
      <c r="P645" s="786"/>
      <c r="Q645" s="618"/>
    </row>
    <row r="646" spans="1:17">
      <c r="A646" s="784" t="s">
        <v>2286</v>
      </c>
      <c r="B646" s="784" t="s">
        <v>296</v>
      </c>
      <c r="C646" s="631" t="s">
        <v>2285</v>
      </c>
      <c r="D646" s="626" t="s">
        <v>2700</v>
      </c>
      <c r="E646" s="631"/>
      <c r="F646" s="631"/>
      <c r="G646" s="631" t="s">
        <v>2524</v>
      </c>
      <c r="H646" s="694"/>
      <c r="I646" s="790"/>
      <c r="J646" s="753">
        <v>1200000</v>
      </c>
      <c r="K646" s="721">
        <v>1200000</v>
      </c>
      <c r="L646" s="753"/>
      <c r="M646" s="721">
        <v>19718.09</v>
      </c>
      <c r="N646" s="750"/>
      <c r="O646" s="711">
        <v>0.02</v>
      </c>
      <c r="P646" s="786"/>
      <c r="Q646" s="618" t="s">
        <v>2499</v>
      </c>
    </row>
    <row r="647" spans="1:17">
      <c r="A647" s="784" t="s">
        <v>2286</v>
      </c>
      <c r="B647" s="784" t="s">
        <v>296</v>
      </c>
      <c r="C647" s="631" t="s">
        <v>2285</v>
      </c>
      <c r="D647" s="626" t="s">
        <v>2705</v>
      </c>
      <c r="E647" s="631"/>
      <c r="F647" s="631"/>
      <c r="G647" s="631" t="s">
        <v>2526</v>
      </c>
      <c r="H647" s="694"/>
      <c r="I647" s="790"/>
      <c r="J647" s="753">
        <v>2700000</v>
      </c>
      <c r="K647" s="721">
        <v>2700000</v>
      </c>
      <c r="L647" s="753"/>
      <c r="M647" s="721">
        <v>1032465.73999</v>
      </c>
      <c r="N647" s="750"/>
      <c r="O647" s="711">
        <v>0.9</v>
      </c>
      <c r="P647" s="786"/>
      <c r="Q647" s="618"/>
    </row>
    <row r="648" spans="1:17" ht="25.5">
      <c r="A648" s="784" t="s">
        <v>2286</v>
      </c>
      <c r="B648" s="784" t="s">
        <v>296</v>
      </c>
      <c r="C648" s="631" t="s">
        <v>2285</v>
      </c>
      <c r="D648" s="626" t="s">
        <v>2705</v>
      </c>
      <c r="E648" s="631"/>
      <c r="F648" s="631"/>
      <c r="G648" s="631" t="s">
        <v>2528</v>
      </c>
      <c r="H648" s="694"/>
      <c r="I648" s="790"/>
      <c r="J648" s="753">
        <v>1000000</v>
      </c>
      <c r="K648" s="721">
        <v>1000000</v>
      </c>
      <c r="L648" s="753"/>
      <c r="M648" s="721">
        <v>176073.98230999999</v>
      </c>
      <c r="N648" s="750"/>
      <c r="O648" s="711">
        <v>0</v>
      </c>
      <c r="P648" s="786"/>
      <c r="Q648" s="618"/>
    </row>
    <row r="649" spans="1:17" ht="38.25">
      <c r="A649" s="784" t="s">
        <v>2286</v>
      </c>
      <c r="B649" s="784" t="s">
        <v>276</v>
      </c>
      <c r="C649" s="631"/>
      <c r="D649" s="694" t="s">
        <v>2690</v>
      </c>
      <c r="E649" s="631"/>
      <c r="F649" s="631"/>
      <c r="G649" s="697" t="s">
        <v>2530</v>
      </c>
      <c r="H649" s="697" t="s">
        <v>2529</v>
      </c>
      <c r="I649" s="843"/>
      <c r="J649" s="721"/>
      <c r="K649" s="721">
        <v>4990300</v>
      </c>
      <c r="L649" s="721">
        <v>4476759.3845899999</v>
      </c>
      <c r="M649" s="791"/>
      <c r="N649" s="711"/>
      <c r="O649" s="711">
        <v>1</v>
      </c>
      <c r="P649" s="746"/>
      <c r="Q649" s="698" t="s">
        <v>2531</v>
      </c>
    </row>
    <row r="650" spans="1:17" ht="38.25">
      <c r="A650" s="784" t="s">
        <v>2286</v>
      </c>
      <c r="B650" s="784" t="s">
        <v>276</v>
      </c>
      <c r="C650" s="631"/>
      <c r="D650" s="694" t="s">
        <v>2690</v>
      </c>
      <c r="E650" s="631"/>
      <c r="F650" s="631"/>
      <c r="G650" s="697" t="s">
        <v>2533</v>
      </c>
      <c r="H650" s="697" t="s">
        <v>2532</v>
      </c>
      <c r="I650" s="843"/>
      <c r="J650" s="721"/>
      <c r="K650" s="721">
        <v>1800000</v>
      </c>
      <c r="L650" s="721">
        <v>0</v>
      </c>
      <c r="M650" s="791"/>
      <c r="N650" s="711"/>
      <c r="O650" s="711">
        <v>0</v>
      </c>
      <c r="P650" s="746"/>
      <c r="Q650" s="698" t="s">
        <v>2534</v>
      </c>
    </row>
    <row r="651" spans="1:17" ht="25.5">
      <c r="A651" s="784" t="s">
        <v>2286</v>
      </c>
      <c r="B651" s="784" t="s">
        <v>276</v>
      </c>
      <c r="C651" s="631"/>
      <c r="D651" s="694" t="s">
        <v>2691</v>
      </c>
      <c r="E651" s="631"/>
      <c r="F651" s="631"/>
      <c r="G651" s="697" t="s">
        <v>2536</v>
      </c>
      <c r="H651" s="697" t="s">
        <v>2535</v>
      </c>
      <c r="I651" s="843"/>
      <c r="J651" s="721"/>
      <c r="K651" s="721">
        <v>1033000</v>
      </c>
      <c r="L651" s="721">
        <v>1011847.5645</v>
      </c>
      <c r="M651" s="791"/>
      <c r="N651" s="711"/>
      <c r="O651" s="711">
        <v>1</v>
      </c>
      <c r="P651" s="746"/>
      <c r="Q651" s="698" t="s">
        <v>2537</v>
      </c>
    </row>
    <row r="652" spans="1:17" ht="38.25">
      <c r="A652" s="784" t="s">
        <v>2286</v>
      </c>
      <c r="B652" s="784" t="s">
        <v>276</v>
      </c>
      <c r="C652" s="631"/>
      <c r="D652" s="694" t="s">
        <v>2691</v>
      </c>
      <c r="E652" s="631"/>
      <c r="F652" s="631"/>
      <c r="G652" s="697" t="s">
        <v>2539</v>
      </c>
      <c r="H652" s="697" t="s">
        <v>2538</v>
      </c>
      <c r="I652" s="843"/>
      <c r="J652" s="721"/>
      <c r="K652" s="721">
        <v>2277000</v>
      </c>
      <c r="L652" s="721">
        <v>2253103.6016899999</v>
      </c>
      <c r="M652" s="791"/>
      <c r="N652" s="711"/>
      <c r="O652" s="711">
        <v>0.99</v>
      </c>
      <c r="P652" s="746"/>
      <c r="Q652" s="698" t="s">
        <v>2540</v>
      </c>
    </row>
    <row r="653" spans="1:17" ht="25.5">
      <c r="A653" s="784" t="s">
        <v>2286</v>
      </c>
      <c r="B653" s="784" t="s">
        <v>276</v>
      </c>
      <c r="C653" s="631"/>
      <c r="D653" s="694" t="s">
        <v>2691</v>
      </c>
      <c r="E653" s="631"/>
      <c r="F653" s="631"/>
      <c r="G653" s="697" t="s">
        <v>2542</v>
      </c>
      <c r="H653" s="697" t="s">
        <v>2541</v>
      </c>
      <c r="I653" s="843"/>
      <c r="J653" s="721"/>
      <c r="K653" s="721">
        <v>2173500</v>
      </c>
      <c r="L653" s="721">
        <v>2083570.31831</v>
      </c>
      <c r="M653" s="791"/>
      <c r="N653" s="711"/>
      <c r="O653" s="711">
        <v>0.99</v>
      </c>
      <c r="P653" s="746"/>
      <c r="Q653" s="698" t="s">
        <v>2543</v>
      </c>
    </row>
    <row r="654" spans="1:17" ht="25.5">
      <c r="A654" s="784" t="s">
        <v>2286</v>
      </c>
      <c r="B654" s="784" t="s">
        <v>276</v>
      </c>
      <c r="C654" s="631"/>
      <c r="D654" s="694" t="s">
        <v>2697</v>
      </c>
      <c r="E654" s="631"/>
      <c r="F654" s="631"/>
      <c r="G654" s="697" t="s">
        <v>2544</v>
      </c>
      <c r="H654" s="697" t="s">
        <v>1316</v>
      </c>
      <c r="I654" s="843"/>
      <c r="J654" s="721"/>
      <c r="K654" s="721">
        <v>3146000</v>
      </c>
      <c r="L654" s="721">
        <v>3144413.0645400002</v>
      </c>
      <c r="M654" s="791"/>
      <c r="N654" s="711"/>
      <c r="O654" s="711">
        <v>1</v>
      </c>
      <c r="P654" s="746"/>
      <c r="Q654" s="698" t="s">
        <v>2545</v>
      </c>
    </row>
    <row r="655" spans="1:17" ht="25.5">
      <c r="A655" s="784" t="s">
        <v>2286</v>
      </c>
      <c r="B655" s="784" t="s">
        <v>276</v>
      </c>
      <c r="C655" s="631"/>
      <c r="D655" s="694" t="s">
        <v>2697</v>
      </c>
      <c r="E655" s="631"/>
      <c r="F655" s="631"/>
      <c r="G655" s="697" t="s">
        <v>2547</v>
      </c>
      <c r="H655" s="697" t="s">
        <v>2546</v>
      </c>
      <c r="I655" s="843"/>
      <c r="J655" s="721"/>
      <c r="K655" s="721">
        <v>2590000</v>
      </c>
      <c r="L655" s="721">
        <v>2438150.5450300002</v>
      </c>
      <c r="M655" s="791"/>
      <c r="N655" s="711"/>
      <c r="O655" s="711">
        <v>1</v>
      </c>
      <c r="P655" s="746"/>
      <c r="Q655" s="698" t="s">
        <v>2548</v>
      </c>
    </row>
    <row r="656" spans="1:17" ht="25.5">
      <c r="A656" s="784" t="s">
        <v>2286</v>
      </c>
      <c r="B656" s="784" t="s">
        <v>276</v>
      </c>
      <c r="C656" s="631"/>
      <c r="D656" s="694" t="s">
        <v>2703</v>
      </c>
      <c r="E656" s="631"/>
      <c r="F656" s="631"/>
      <c r="G656" s="697" t="s">
        <v>2550</v>
      </c>
      <c r="H656" s="697" t="s">
        <v>2549</v>
      </c>
      <c r="I656" s="843"/>
      <c r="J656" s="721"/>
      <c r="K656" s="721">
        <v>1000000</v>
      </c>
      <c r="L656" s="721">
        <v>992364.01607000001</v>
      </c>
      <c r="M656" s="791"/>
      <c r="N656" s="711"/>
      <c r="O656" s="711">
        <v>0.94</v>
      </c>
      <c r="P656" s="746"/>
      <c r="Q656" s="698" t="s">
        <v>2551</v>
      </c>
    </row>
    <row r="657" spans="1:17" ht="25.5">
      <c r="A657" s="784" t="s">
        <v>2286</v>
      </c>
      <c r="B657" s="784" t="s">
        <v>276</v>
      </c>
      <c r="C657" s="631"/>
      <c r="D657" s="694" t="s">
        <v>2703</v>
      </c>
      <c r="E657" s="631"/>
      <c r="F657" s="631"/>
      <c r="G657" s="697" t="s">
        <v>2553</v>
      </c>
      <c r="H657" s="697" t="s">
        <v>2552</v>
      </c>
      <c r="I657" s="843"/>
      <c r="J657" s="721"/>
      <c r="K657" s="721">
        <v>1500000</v>
      </c>
      <c r="L657" s="721">
        <v>1488112.1122000001</v>
      </c>
      <c r="M657" s="791"/>
      <c r="N657" s="711"/>
      <c r="O657" s="711">
        <v>0.95</v>
      </c>
      <c r="P657" s="746"/>
      <c r="Q657" s="698" t="s">
        <v>20</v>
      </c>
    </row>
    <row r="658" spans="1:17" ht="25.5">
      <c r="A658" s="784" t="s">
        <v>2286</v>
      </c>
      <c r="B658" s="784" t="s">
        <v>276</v>
      </c>
      <c r="C658" s="631"/>
      <c r="D658" s="694" t="s">
        <v>2703</v>
      </c>
      <c r="E658" s="631"/>
      <c r="F658" s="631"/>
      <c r="G658" s="697" t="s">
        <v>2555</v>
      </c>
      <c r="H658" s="697" t="s">
        <v>2554</v>
      </c>
      <c r="I658" s="843"/>
      <c r="J658" s="721"/>
      <c r="K658" s="721">
        <v>1500000</v>
      </c>
      <c r="L658" s="721">
        <v>1292520.0528299999</v>
      </c>
      <c r="M658" s="791"/>
      <c r="N658" s="711"/>
      <c r="O658" s="711">
        <v>0.99</v>
      </c>
      <c r="P658" s="746"/>
      <c r="Q658" s="698" t="s">
        <v>20</v>
      </c>
    </row>
    <row r="659" spans="1:17" ht="25.5">
      <c r="A659" s="784" t="s">
        <v>2286</v>
      </c>
      <c r="B659" s="784" t="s">
        <v>276</v>
      </c>
      <c r="C659" s="631"/>
      <c r="D659" s="694" t="s">
        <v>2703</v>
      </c>
      <c r="E659" s="631"/>
      <c r="F659" s="631"/>
      <c r="G659" s="697" t="s">
        <v>2557</v>
      </c>
      <c r="H659" s="697" t="s">
        <v>2556</v>
      </c>
      <c r="I659" s="843"/>
      <c r="J659" s="721"/>
      <c r="K659" s="721">
        <v>2500000</v>
      </c>
      <c r="L659" s="721">
        <v>2453224.10562</v>
      </c>
      <c r="M659" s="791"/>
      <c r="N659" s="711"/>
      <c r="O659" s="711">
        <v>0.96</v>
      </c>
      <c r="P659" s="746"/>
      <c r="Q659" s="698" t="s">
        <v>20</v>
      </c>
    </row>
    <row r="660" spans="1:17" ht="25.5">
      <c r="A660" s="784" t="s">
        <v>2286</v>
      </c>
      <c r="B660" s="784" t="s">
        <v>276</v>
      </c>
      <c r="C660" s="631"/>
      <c r="D660" s="694" t="s">
        <v>2703</v>
      </c>
      <c r="E660" s="631"/>
      <c r="F660" s="631"/>
      <c r="G660" s="697" t="s">
        <v>2559</v>
      </c>
      <c r="H660" s="697" t="s">
        <v>2558</v>
      </c>
      <c r="I660" s="843"/>
      <c r="J660" s="721"/>
      <c r="K660" s="721">
        <v>2300000</v>
      </c>
      <c r="L660" s="721">
        <v>2253529.6055199997</v>
      </c>
      <c r="M660" s="791"/>
      <c r="N660" s="711"/>
      <c r="O660" s="711">
        <v>0.99</v>
      </c>
      <c r="P660" s="746"/>
      <c r="Q660" s="698" t="s">
        <v>20</v>
      </c>
    </row>
    <row r="661" spans="1:17" ht="25.5">
      <c r="A661" s="784" t="s">
        <v>2286</v>
      </c>
      <c r="B661" s="784" t="s">
        <v>276</v>
      </c>
      <c r="C661" s="631"/>
      <c r="D661" s="694" t="s">
        <v>2705</v>
      </c>
      <c r="E661" s="631"/>
      <c r="F661" s="631"/>
      <c r="G661" s="697" t="s">
        <v>2561</v>
      </c>
      <c r="H661" s="697" t="s">
        <v>2560</v>
      </c>
      <c r="I661" s="843"/>
      <c r="J661" s="721"/>
      <c r="K661" s="721">
        <v>2200000</v>
      </c>
      <c r="L661" s="721">
        <v>2172548.1244099997</v>
      </c>
      <c r="M661" s="791"/>
      <c r="N661" s="711"/>
      <c r="O661" s="711">
        <v>1</v>
      </c>
      <c r="P661" s="746"/>
      <c r="Q661" s="698" t="s">
        <v>2562</v>
      </c>
    </row>
    <row r="662" spans="1:17" ht="25.5">
      <c r="A662" s="784" t="s">
        <v>2286</v>
      </c>
      <c r="B662" s="784" t="s">
        <v>276</v>
      </c>
      <c r="C662" s="631"/>
      <c r="D662" s="694" t="s">
        <v>2705</v>
      </c>
      <c r="E662" s="631"/>
      <c r="F662" s="631"/>
      <c r="G662" s="697" t="s">
        <v>2564</v>
      </c>
      <c r="H662" s="697" t="s">
        <v>2563</v>
      </c>
      <c r="I662" s="843"/>
      <c r="J662" s="721"/>
      <c r="K662" s="721">
        <v>2086589</v>
      </c>
      <c r="L662" s="721">
        <v>1825032.1356600001</v>
      </c>
      <c r="M662" s="791"/>
      <c r="N662" s="711"/>
      <c r="O662" s="711">
        <v>0.95</v>
      </c>
      <c r="P662" s="746"/>
      <c r="Q662" s="698" t="s">
        <v>2565</v>
      </c>
    </row>
    <row r="663" spans="1:17" ht="25.5">
      <c r="A663" s="784" t="s">
        <v>2286</v>
      </c>
      <c r="B663" s="784" t="s">
        <v>276</v>
      </c>
      <c r="C663" s="631"/>
      <c r="D663" s="694" t="s">
        <v>2705</v>
      </c>
      <c r="E663" s="631"/>
      <c r="F663" s="631"/>
      <c r="G663" s="697" t="s">
        <v>2567</v>
      </c>
      <c r="H663" s="697" t="s">
        <v>2566</v>
      </c>
      <c r="I663" s="843"/>
      <c r="J663" s="721"/>
      <c r="K663" s="721">
        <v>1000000</v>
      </c>
      <c r="L663" s="721">
        <v>987515.72262999997</v>
      </c>
      <c r="M663" s="791"/>
      <c r="N663" s="711"/>
      <c r="O663" s="711">
        <v>0.85</v>
      </c>
      <c r="P663" s="746"/>
      <c r="Q663" s="698" t="s">
        <v>1103</v>
      </c>
    </row>
    <row r="664" spans="1:17" ht="25.5">
      <c r="A664" s="784" t="s">
        <v>2286</v>
      </c>
      <c r="B664" s="784" t="s">
        <v>276</v>
      </c>
      <c r="C664" s="631"/>
      <c r="D664" s="694" t="s">
        <v>2706</v>
      </c>
      <c r="E664" s="631"/>
      <c r="F664" s="631"/>
      <c r="G664" s="697" t="s">
        <v>2569</v>
      </c>
      <c r="H664" s="697" t="s">
        <v>2568</v>
      </c>
      <c r="I664" s="843"/>
      <c r="J664" s="721"/>
      <c r="K664" s="721">
        <v>1745300</v>
      </c>
      <c r="L664" s="721">
        <v>1744367.02226</v>
      </c>
      <c r="M664" s="791"/>
      <c r="N664" s="711"/>
      <c r="O664" s="711">
        <v>1</v>
      </c>
      <c r="P664" s="746"/>
      <c r="Q664" s="698" t="s">
        <v>2570</v>
      </c>
    </row>
    <row r="665" spans="1:17" ht="25.5">
      <c r="A665" s="784" t="s">
        <v>2286</v>
      </c>
      <c r="B665" s="784" t="s">
        <v>276</v>
      </c>
      <c r="C665" s="631"/>
      <c r="D665" s="694" t="s">
        <v>2708</v>
      </c>
      <c r="E665" s="631"/>
      <c r="F665" s="631"/>
      <c r="G665" s="697" t="s">
        <v>2572</v>
      </c>
      <c r="H665" s="697" t="s">
        <v>2571</v>
      </c>
      <c r="I665" s="843"/>
      <c r="J665" s="721"/>
      <c r="K665" s="721">
        <v>1330000</v>
      </c>
      <c r="L665" s="721">
        <v>1283623.7279700001</v>
      </c>
      <c r="M665" s="791"/>
      <c r="N665" s="711"/>
      <c r="O665" s="711">
        <v>1</v>
      </c>
      <c r="P665" s="746"/>
      <c r="Q665" s="698" t="s">
        <v>2573</v>
      </c>
    </row>
    <row r="666" spans="1:17" ht="25.5">
      <c r="A666" s="784" t="s">
        <v>2286</v>
      </c>
      <c r="B666" s="784" t="s">
        <v>276</v>
      </c>
      <c r="C666" s="631"/>
      <c r="D666" s="694" t="s">
        <v>2708</v>
      </c>
      <c r="E666" s="631"/>
      <c r="F666" s="631"/>
      <c r="G666" s="697" t="s">
        <v>2575</v>
      </c>
      <c r="H666" s="697" t="s">
        <v>2574</v>
      </c>
      <c r="I666" s="843"/>
      <c r="J666" s="721"/>
      <c r="K666" s="721">
        <v>1400000</v>
      </c>
      <c r="L666" s="721">
        <v>1381353.47826</v>
      </c>
      <c r="M666" s="791"/>
      <c r="N666" s="711"/>
      <c r="O666" s="711">
        <v>1</v>
      </c>
      <c r="P666" s="746"/>
      <c r="Q666" s="698" t="s">
        <v>2573</v>
      </c>
    </row>
    <row r="667" spans="1:17" ht="25.5">
      <c r="A667" s="784" t="s">
        <v>2286</v>
      </c>
      <c r="B667" s="784" t="s">
        <v>276</v>
      </c>
      <c r="C667" s="631"/>
      <c r="D667" s="694" t="s">
        <v>2708</v>
      </c>
      <c r="E667" s="631"/>
      <c r="F667" s="631"/>
      <c r="G667" s="697" t="s">
        <v>2577</v>
      </c>
      <c r="H667" s="697" t="s">
        <v>2576</v>
      </c>
      <c r="I667" s="843"/>
      <c r="J667" s="721"/>
      <c r="K667" s="721">
        <v>1566000</v>
      </c>
      <c r="L667" s="721">
        <v>1557124.19196</v>
      </c>
      <c r="M667" s="791"/>
      <c r="N667" s="711"/>
      <c r="O667" s="711">
        <v>1</v>
      </c>
      <c r="P667" s="746"/>
      <c r="Q667" s="698" t="s">
        <v>2578</v>
      </c>
    </row>
    <row r="668" spans="1:17" ht="38.25">
      <c r="A668" s="784" t="s">
        <v>2286</v>
      </c>
      <c r="B668" s="784" t="s">
        <v>276</v>
      </c>
      <c r="C668" s="631"/>
      <c r="D668" s="694" t="s">
        <v>2708</v>
      </c>
      <c r="E668" s="631"/>
      <c r="F668" s="631"/>
      <c r="G668" s="697" t="s">
        <v>2533</v>
      </c>
      <c r="H668" s="697" t="s">
        <v>2579</v>
      </c>
      <c r="I668" s="843"/>
      <c r="J668" s="721"/>
      <c r="K668" s="721">
        <v>1500000</v>
      </c>
      <c r="L668" s="721">
        <v>0</v>
      </c>
      <c r="M668" s="791"/>
      <c r="N668" s="711"/>
      <c r="O668" s="711">
        <v>0</v>
      </c>
      <c r="P668" s="746"/>
      <c r="Q668" s="698" t="s">
        <v>2580</v>
      </c>
    </row>
    <row r="669" spans="1:17" ht="25.5">
      <c r="A669" s="784" t="s">
        <v>2286</v>
      </c>
      <c r="B669" s="784" t="s">
        <v>276</v>
      </c>
      <c r="C669" s="631"/>
      <c r="D669" s="694" t="s">
        <v>2708</v>
      </c>
      <c r="E669" s="631"/>
      <c r="F669" s="631"/>
      <c r="G669" s="697" t="s">
        <v>2582</v>
      </c>
      <c r="H669" s="697" t="s">
        <v>2581</v>
      </c>
      <c r="I669" s="843"/>
      <c r="J669" s="721"/>
      <c r="K669" s="721">
        <v>1500000</v>
      </c>
      <c r="L669" s="721">
        <v>1431469.3974000001</v>
      </c>
      <c r="M669" s="791"/>
      <c r="N669" s="711"/>
      <c r="O669" s="711">
        <v>0.8</v>
      </c>
      <c r="P669" s="746"/>
      <c r="Q669" s="698" t="s">
        <v>20</v>
      </c>
    </row>
    <row r="670" spans="1:17" ht="25.5">
      <c r="A670" s="784" t="s">
        <v>2286</v>
      </c>
      <c r="B670" s="784" t="s">
        <v>276</v>
      </c>
      <c r="C670" s="631"/>
      <c r="D670" s="694" t="s">
        <v>2711</v>
      </c>
      <c r="E670" s="631"/>
      <c r="F670" s="631"/>
      <c r="G670" s="697" t="s">
        <v>2584</v>
      </c>
      <c r="H670" s="697" t="s">
        <v>2583</v>
      </c>
      <c r="I670" s="843"/>
      <c r="J670" s="721"/>
      <c r="K670" s="721">
        <v>8400000</v>
      </c>
      <c r="L670" s="721">
        <v>7372013.6901599998</v>
      </c>
      <c r="M670" s="791"/>
      <c r="N670" s="711"/>
      <c r="O670" s="711">
        <v>0.95</v>
      </c>
      <c r="P670" s="746"/>
      <c r="Q670" s="698" t="s">
        <v>2585</v>
      </c>
    </row>
    <row r="671" spans="1:17" ht="25.5">
      <c r="A671" s="784" t="s">
        <v>2286</v>
      </c>
      <c r="B671" s="784" t="s">
        <v>276</v>
      </c>
      <c r="C671" s="631"/>
      <c r="D671" s="694" t="s">
        <v>2711</v>
      </c>
      <c r="E671" s="631"/>
      <c r="F671" s="631"/>
      <c r="G671" s="697" t="s">
        <v>2587</v>
      </c>
      <c r="H671" s="697" t="s">
        <v>2586</v>
      </c>
      <c r="I671" s="843"/>
      <c r="J671" s="721"/>
      <c r="K671" s="721">
        <v>1810000</v>
      </c>
      <c r="L671" s="721">
        <v>1739813.8306</v>
      </c>
      <c r="M671" s="791"/>
      <c r="N671" s="711"/>
      <c r="O671" s="711">
        <v>1</v>
      </c>
      <c r="P671" s="746"/>
      <c r="Q671" s="698" t="s">
        <v>2588</v>
      </c>
    </row>
    <row r="672" spans="1:17" ht="25.5">
      <c r="A672" s="784" t="s">
        <v>2286</v>
      </c>
      <c r="B672" s="784" t="s">
        <v>276</v>
      </c>
      <c r="C672" s="631"/>
      <c r="D672" s="694" t="s">
        <v>2711</v>
      </c>
      <c r="E672" s="631"/>
      <c r="F672" s="631"/>
      <c r="G672" s="697" t="s">
        <v>2590</v>
      </c>
      <c r="H672" s="697" t="s">
        <v>2589</v>
      </c>
      <c r="I672" s="843"/>
      <c r="J672" s="721"/>
      <c r="K672" s="721">
        <v>2340000</v>
      </c>
      <c r="L672" s="721">
        <v>2338476.6952600004</v>
      </c>
      <c r="M672" s="791"/>
      <c r="N672" s="711"/>
      <c r="O672" s="711">
        <v>1</v>
      </c>
      <c r="P672" s="746"/>
      <c r="Q672" s="698" t="s">
        <v>2562</v>
      </c>
    </row>
    <row r="673" spans="1:17" ht="25.5">
      <c r="A673" s="784" t="s">
        <v>2286</v>
      </c>
      <c r="B673" s="784" t="s">
        <v>276</v>
      </c>
      <c r="C673" s="631"/>
      <c r="D673" s="694" t="s">
        <v>2711</v>
      </c>
      <c r="E673" s="631"/>
      <c r="F673" s="631"/>
      <c r="G673" s="697" t="s">
        <v>2592</v>
      </c>
      <c r="H673" s="697" t="s">
        <v>2591</v>
      </c>
      <c r="I673" s="843"/>
      <c r="J673" s="721"/>
      <c r="K673" s="721">
        <v>1190000</v>
      </c>
      <c r="L673" s="721">
        <v>1100458.4836500001</v>
      </c>
      <c r="M673" s="791"/>
      <c r="N673" s="711"/>
      <c r="O673" s="711">
        <v>0.01</v>
      </c>
      <c r="P673" s="746"/>
      <c r="Q673" s="698" t="s">
        <v>20</v>
      </c>
    </row>
    <row r="674" spans="1:17" ht="25.5">
      <c r="A674" s="784" t="s">
        <v>2286</v>
      </c>
      <c r="B674" s="784" t="s">
        <v>276</v>
      </c>
      <c r="C674" s="631"/>
      <c r="D674" s="694" t="s">
        <v>2711</v>
      </c>
      <c r="E674" s="631"/>
      <c r="F674" s="631"/>
      <c r="G674" s="697" t="s">
        <v>2594</v>
      </c>
      <c r="H674" s="697" t="s">
        <v>2593</v>
      </c>
      <c r="I674" s="843"/>
      <c r="J674" s="721"/>
      <c r="K674" s="721">
        <v>2360000</v>
      </c>
      <c r="L674" s="721">
        <v>2281036.4750999999</v>
      </c>
      <c r="M674" s="791"/>
      <c r="N674" s="711"/>
      <c r="O674" s="711">
        <v>0.55000000000000004</v>
      </c>
      <c r="P674" s="746"/>
      <c r="Q674" s="698" t="s">
        <v>2595</v>
      </c>
    </row>
    <row r="675" spans="1:17" ht="25.5">
      <c r="A675" s="784" t="s">
        <v>2286</v>
      </c>
      <c r="B675" s="784" t="s">
        <v>276</v>
      </c>
      <c r="C675" s="631"/>
      <c r="D675" s="694" t="s">
        <v>2711</v>
      </c>
      <c r="E675" s="631"/>
      <c r="F675" s="631"/>
      <c r="G675" s="697" t="s">
        <v>2597</v>
      </c>
      <c r="H675" s="697" t="s">
        <v>2596</v>
      </c>
      <c r="I675" s="843"/>
      <c r="J675" s="721"/>
      <c r="K675" s="721">
        <v>2574994</v>
      </c>
      <c r="L675" s="721">
        <v>2568456.49119</v>
      </c>
      <c r="M675" s="791"/>
      <c r="N675" s="711"/>
      <c r="O675" s="711">
        <v>0.5</v>
      </c>
      <c r="P675" s="746"/>
      <c r="Q675" s="698" t="s">
        <v>2598</v>
      </c>
    </row>
    <row r="676" spans="1:17" ht="38.25">
      <c r="A676" s="784" t="s">
        <v>2286</v>
      </c>
      <c r="B676" s="784" t="s">
        <v>276</v>
      </c>
      <c r="C676" s="631"/>
      <c r="D676" s="694" t="s">
        <v>2716</v>
      </c>
      <c r="E676" s="631"/>
      <c r="F676" s="631"/>
      <c r="G676" s="697" t="s">
        <v>2600</v>
      </c>
      <c r="H676" s="697" t="s">
        <v>2599</v>
      </c>
      <c r="I676" s="843"/>
      <c r="J676" s="721"/>
      <c r="K676" s="721">
        <v>1000000</v>
      </c>
      <c r="L676" s="721">
        <v>995113.28980999999</v>
      </c>
      <c r="M676" s="791"/>
      <c r="N676" s="711"/>
      <c r="O676" s="711">
        <v>0.95</v>
      </c>
      <c r="P676" s="746"/>
      <c r="Q676" s="698" t="s">
        <v>436</v>
      </c>
    </row>
    <row r="677" spans="1:17" ht="51">
      <c r="A677" s="784" t="s">
        <v>2286</v>
      </c>
      <c r="B677" s="784" t="s">
        <v>276</v>
      </c>
      <c r="C677" s="631"/>
      <c r="D677" s="694" t="s">
        <v>2716</v>
      </c>
      <c r="E677" s="631"/>
      <c r="F677" s="631"/>
      <c r="G677" s="697" t="s">
        <v>2602</v>
      </c>
      <c r="H677" s="697" t="s">
        <v>2601</v>
      </c>
      <c r="I677" s="843"/>
      <c r="J677" s="721"/>
      <c r="K677" s="721">
        <v>1710000</v>
      </c>
      <c r="L677" s="721">
        <v>1709715.8386900001</v>
      </c>
      <c r="M677" s="791"/>
      <c r="N677" s="711"/>
      <c r="O677" s="711">
        <v>1</v>
      </c>
      <c r="P677" s="746"/>
      <c r="Q677" s="698" t="s">
        <v>67</v>
      </c>
    </row>
    <row r="678" spans="1:17" ht="25.5">
      <c r="A678" s="784" t="s">
        <v>2286</v>
      </c>
      <c r="B678" s="784" t="s">
        <v>276</v>
      </c>
      <c r="C678" s="631"/>
      <c r="D678" s="694" t="s">
        <v>2716</v>
      </c>
      <c r="E678" s="631"/>
      <c r="F678" s="631"/>
      <c r="G678" s="697" t="s">
        <v>2604</v>
      </c>
      <c r="H678" s="697" t="s">
        <v>2603</v>
      </c>
      <c r="I678" s="843"/>
      <c r="J678" s="721"/>
      <c r="K678" s="721">
        <v>2450000</v>
      </c>
      <c r="L678" s="721">
        <v>2091384.57124</v>
      </c>
      <c r="M678" s="791"/>
      <c r="N678" s="711"/>
      <c r="O678" s="711">
        <v>0.8</v>
      </c>
      <c r="P678" s="746"/>
      <c r="Q678" s="698" t="s">
        <v>20</v>
      </c>
    </row>
    <row r="679" spans="1:17" ht="38.25">
      <c r="A679" s="683" t="s">
        <v>526</v>
      </c>
      <c r="B679" s="683" t="s">
        <v>277</v>
      </c>
      <c r="C679" s="683"/>
      <c r="D679" s="618" t="s">
        <v>2690</v>
      </c>
      <c r="E679" s="618" t="s">
        <v>2610</v>
      </c>
      <c r="F679" s="618" t="s">
        <v>2611</v>
      </c>
      <c r="G679" s="618"/>
      <c r="H679" s="618" t="s">
        <v>2612</v>
      </c>
      <c r="I679" s="786"/>
      <c r="J679" s="721"/>
      <c r="K679" s="791">
        <v>3015000</v>
      </c>
      <c r="L679" s="791">
        <v>2553546.2043099999</v>
      </c>
      <c r="M679" s="791">
        <v>1638927.1828299998</v>
      </c>
      <c r="N679" s="711">
        <v>0.543591105416252</v>
      </c>
      <c r="O679" s="711">
        <v>0.8</v>
      </c>
      <c r="P679" s="792"/>
      <c r="Q679" s="683" t="s">
        <v>2613</v>
      </c>
    </row>
    <row r="680" spans="1:17" ht="51">
      <c r="A680" s="683" t="s">
        <v>526</v>
      </c>
      <c r="B680" s="683" t="s">
        <v>277</v>
      </c>
      <c r="C680" s="683"/>
      <c r="D680" s="618" t="s">
        <v>2691</v>
      </c>
      <c r="E680" s="618" t="s">
        <v>2614</v>
      </c>
      <c r="F680" s="618" t="s">
        <v>2615</v>
      </c>
      <c r="G680" s="618"/>
      <c r="H680" s="618" t="s">
        <v>2616</v>
      </c>
      <c r="I680" s="786"/>
      <c r="J680" s="721"/>
      <c r="K680" s="791">
        <v>2822000</v>
      </c>
      <c r="L680" s="791">
        <v>2304558.9831599998</v>
      </c>
      <c r="M680" s="791">
        <v>1744236.3091799999</v>
      </c>
      <c r="N680" s="711">
        <v>0.61808515562721467</v>
      </c>
      <c r="O680" s="711">
        <v>0.99</v>
      </c>
      <c r="P680" s="792"/>
      <c r="Q680" s="683" t="s">
        <v>2617</v>
      </c>
    </row>
    <row r="681" spans="1:17" ht="38.25">
      <c r="A681" s="683" t="s">
        <v>526</v>
      </c>
      <c r="B681" s="683" t="s">
        <v>277</v>
      </c>
      <c r="C681" s="683"/>
      <c r="D681" s="618" t="s">
        <v>2697</v>
      </c>
      <c r="E681" s="618" t="s">
        <v>2618</v>
      </c>
      <c r="F681" s="618" t="s">
        <v>2619</v>
      </c>
      <c r="G681" s="618"/>
      <c r="H681" s="618" t="s">
        <v>2623</v>
      </c>
      <c r="I681" s="786"/>
      <c r="J681" s="721"/>
      <c r="K681" s="791">
        <v>3308000</v>
      </c>
      <c r="L681" s="791">
        <v>2155467.2876399998</v>
      </c>
      <c r="M681" s="791">
        <v>1326626.5234699999</v>
      </c>
      <c r="N681" s="711">
        <v>0.40103582934401449</v>
      </c>
      <c r="O681" s="711">
        <v>0.8</v>
      </c>
      <c r="P681" s="792"/>
      <c r="Q681" s="683" t="s">
        <v>2624</v>
      </c>
    </row>
    <row r="682" spans="1:17" ht="38.25">
      <c r="A682" s="683" t="s">
        <v>526</v>
      </c>
      <c r="B682" s="683" t="s">
        <v>277</v>
      </c>
      <c r="C682" s="683"/>
      <c r="D682" s="618" t="s">
        <v>2700</v>
      </c>
      <c r="E682" s="618" t="s">
        <v>2635</v>
      </c>
      <c r="F682" s="618" t="s">
        <v>2636</v>
      </c>
      <c r="G682" s="618"/>
      <c r="H682" s="618" t="s">
        <v>2637</v>
      </c>
      <c r="I682" s="786"/>
      <c r="J682" s="721"/>
      <c r="K682" s="791">
        <v>1255000</v>
      </c>
      <c r="L682" s="791">
        <v>1231141.07922</v>
      </c>
      <c r="M682" s="791">
        <v>1100567.0077</v>
      </c>
      <c r="N682" s="711">
        <v>0.87694582286852585</v>
      </c>
      <c r="O682" s="711">
        <v>0.99</v>
      </c>
      <c r="P682" s="792"/>
      <c r="Q682" s="683" t="s">
        <v>20</v>
      </c>
    </row>
    <row r="683" spans="1:17" ht="38.25">
      <c r="A683" s="683" t="s">
        <v>526</v>
      </c>
      <c r="B683" s="683" t="s">
        <v>277</v>
      </c>
      <c r="C683" s="683"/>
      <c r="D683" s="618" t="s">
        <v>2703</v>
      </c>
      <c r="E683" s="618" t="s">
        <v>2640</v>
      </c>
      <c r="F683" s="618" t="s">
        <v>2641</v>
      </c>
      <c r="G683" s="618"/>
      <c r="H683" s="618" t="s">
        <v>2642</v>
      </c>
      <c r="I683" s="786"/>
      <c r="J683" s="721"/>
      <c r="K683" s="791">
        <v>1836300</v>
      </c>
      <c r="L683" s="791">
        <v>1705170.3603800002</v>
      </c>
      <c r="M683" s="791">
        <v>1022651.28995</v>
      </c>
      <c r="N683" s="711">
        <v>0.55690861512280132</v>
      </c>
      <c r="O683" s="711">
        <v>0.92</v>
      </c>
      <c r="P683" s="792"/>
      <c r="Q683" s="683" t="s">
        <v>2643</v>
      </c>
    </row>
    <row r="684" spans="1:17" ht="38.25">
      <c r="A684" s="683" t="s">
        <v>526</v>
      </c>
      <c r="B684" s="683" t="s">
        <v>277</v>
      </c>
      <c r="C684" s="683"/>
      <c r="D684" s="618" t="s">
        <v>2703</v>
      </c>
      <c r="E684" s="618" t="s">
        <v>2640</v>
      </c>
      <c r="F684" s="618" t="s">
        <v>2641</v>
      </c>
      <c r="G684" s="618"/>
      <c r="H684" s="618" t="s">
        <v>2644</v>
      </c>
      <c r="I684" s="786"/>
      <c r="J684" s="721"/>
      <c r="K684" s="791">
        <v>2000000</v>
      </c>
      <c r="L684" s="791">
        <v>1913199.1604300002</v>
      </c>
      <c r="M684" s="791">
        <v>1688644.7007599999</v>
      </c>
      <c r="N684" s="711">
        <v>0.84432235037999992</v>
      </c>
      <c r="O684" s="711">
        <v>0.9</v>
      </c>
      <c r="P684" s="792"/>
      <c r="Q684" s="683" t="s">
        <v>2645</v>
      </c>
    </row>
    <row r="685" spans="1:17" ht="51">
      <c r="A685" s="683" t="s">
        <v>526</v>
      </c>
      <c r="B685" s="683" t="s">
        <v>277</v>
      </c>
      <c r="C685" s="683"/>
      <c r="D685" s="618" t="s">
        <v>2708</v>
      </c>
      <c r="E685" s="618" t="s">
        <v>2646</v>
      </c>
      <c r="F685" s="618" t="s">
        <v>2647</v>
      </c>
      <c r="G685" s="618"/>
      <c r="H685" s="618" t="s">
        <v>2648</v>
      </c>
      <c r="I685" s="786"/>
      <c r="J685" s="721"/>
      <c r="K685" s="791">
        <v>8250000</v>
      </c>
      <c r="L685" s="791">
        <v>8212935.7136499994</v>
      </c>
      <c r="M685" s="791">
        <v>8086901.1487800004</v>
      </c>
      <c r="N685" s="711">
        <v>0.98023044227636369</v>
      </c>
      <c r="O685" s="711">
        <v>0.98</v>
      </c>
      <c r="P685" s="792"/>
      <c r="Q685" s="683" t="s">
        <v>2649</v>
      </c>
    </row>
    <row r="686" spans="1:17" ht="51">
      <c r="A686" s="683" t="s">
        <v>526</v>
      </c>
      <c r="B686" s="683" t="s">
        <v>277</v>
      </c>
      <c r="C686" s="683"/>
      <c r="D686" s="618" t="s">
        <v>2708</v>
      </c>
      <c r="E686" s="618" t="s">
        <v>2646</v>
      </c>
      <c r="F686" s="618" t="s">
        <v>2647</v>
      </c>
      <c r="G686" s="618"/>
      <c r="H686" s="618" t="s">
        <v>2650</v>
      </c>
      <c r="I686" s="786"/>
      <c r="J686" s="721"/>
      <c r="K686" s="791">
        <v>1300000</v>
      </c>
      <c r="L686" s="791">
        <v>1290325.3204400002</v>
      </c>
      <c r="M686" s="791">
        <v>1227702.8240199999</v>
      </c>
      <c r="N686" s="711">
        <v>0.94438678770769224</v>
      </c>
      <c r="O686" s="711">
        <v>0.95</v>
      </c>
      <c r="P686" s="792"/>
      <c r="Q686" s="683" t="s">
        <v>2651</v>
      </c>
    </row>
    <row r="687" spans="1:17" ht="51">
      <c r="A687" s="683" t="s">
        <v>526</v>
      </c>
      <c r="B687" s="683" t="s">
        <v>277</v>
      </c>
      <c r="C687" s="683"/>
      <c r="D687" s="618" t="s">
        <v>2708</v>
      </c>
      <c r="E687" s="618" t="s">
        <v>2652</v>
      </c>
      <c r="F687" s="618" t="s">
        <v>2653</v>
      </c>
      <c r="G687" s="618"/>
      <c r="H687" s="618" t="s">
        <v>2654</v>
      </c>
      <c r="I687" s="786"/>
      <c r="J687" s="721"/>
      <c r="K687" s="791">
        <v>6200000</v>
      </c>
      <c r="L687" s="791">
        <v>6199873.12488</v>
      </c>
      <c r="M687" s="791">
        <v>5756611.7146599991</v>
      </c>
      <c r="N687" s="711">
        <v>0.92848576042903208</v>
      </c>
      <c r="O687" s="711">
        <v>1</v>
      </c>
      <c r="P687" s="792"/>
      <c r="Q687" s="683" t="s">
        <v>560</v>
      </c>
    </row>
    <row r="688" spans="1:17" ht="51">
      <c r="A688" s="683" t="s">
        <v>526</v>
      </c>
      <c r="B688" s="683" t="s">
        <v>277</v>
      </c>
      <c r="C688" s="683"/>
      <c r="D688" s="618" t="s">
        <v>2708</v>
      </c>
      <c r="E688" s="618" t="s">
        <v>2652</v>
      </c>
      <c r="F688" s="618" t="s">
        <v>2653</v>
      </c>
      <c r="G688" s="618"/>
      <c r="H688" s="618" t="s">
        <v>2655</v>
      </c>
      <c r="I688" s="786"/>
      <c r="J688" s="721"/>
      <c r="K688" s="791">
        <v>1100000</v>
      </c>
      <c r="L688" s="791">
        <v>1013324.56629</v>
      </c>
      <c r="M688" s="791">
        <v>1005204.13462</v>
      </c>
      <c r="N688" s="711">
        <v>0.91382194056363641</v>
      </c>
      <c r="O688" s="711">
        <v>0.9</v>
      </c>
      <c r="P688" s="792"/>
      <c r="Q688" s="683" t="s">
        <v>2656</v>
      </c>
    </row>
    <row r="689" spans="1:17" ht="25.5">
      <c r="A689" s="683" t="s">
        <v>526</v>
      </c>
      <c r="B689" s="683" t="s">
        <v>277</v>
      </c>
      <c r="C689" s="683"/>
      <c r="D689" s="618" t="s">
        <v>2711</v>
      </c>
      <c r="E689" s="618" t="s">
        <v>2668</v>
      </c>
      <c r="F689" s="618" t="s">
        <v>2669</v>
      </c>
      <c r="G689" s="618"/>
      <c r="H689" s="618" t="s">
        <v>2670</v>
      </c>
      <c r="I689" s="786"/>
      <c r="J689" s="721"/>
      <c r="K689" s="791">
        <v>1950000</v>
      </c>
      <c r="L689" s="791">
        <v>1784009.80816</v>
      </c>
      <c r="M689" s="791">
        <v>706919.85073000006</v>
      </c>
      <c r="N689" s="711">
        <v>0.36252300037435903</v>
      </c>
      <c r="O689" s="711">
        <v>0.89</v>
      </c>
      <c r="P689" s="792"/>
      <c r="Q689" s="683" t="s">
        <v>2671</v>
      </c>
    </row>
    <row r="690" spans="1:17" ht="25.5">
      <c r="A690" s="683" t="s">
        <v>526</v>
      </c>
      <c r="B690" s="683" t="s">
        <v>277</v>
      </c>
      <c r="C690" s="683"/>
      <c r="D690" s="618" t="s">
        <v>2711</v>
      </c>
      <c r="E690" s="618" t="s">
        <v>2668</v>
      </c>
      <c r="F690" s="618" t="s">
        <v>2669</v>
      </c>
      <c r="G690" s="618"/>
      <c r="H690" s="618" t="s">
        <v>2672</v>
      </c>
      <c r="I690" s="786"/>
      <c r="J690" s="721"/>
      <c r="K690" s="791">
        <v>5328882</v>
      </c>
      <c r="L690" s="791">
        <v>4625482.0333000002</v>
      </c>
      <c r="M690" s="791">
        <v>442520.45386999997</v>
      </c>
      <c r="N690" s="711">
        <v>8.3041893941355804E-2</v>
      </c>
      <c r="O690" s="711">
        <v>0.15</v>
      </c>
      <c r="P690" s="792"/>
      <c r="Q690" s="683" t="s">
        <v>2673</v>
      </c>
    </row>
    <row r="691" spans="1:17" ht="38.25">
      <c r="A691" s="683" t="s">
        <v>526</v>
      </c>
      <c r="B691" s="683" t="s">
        <v>277</v>
      </c>
      <c r="C691" s="683"/>
      <c r="D691" s="618" t="s">
        <v>2711</v>
      </c>
      <c r="E691" s="618" t="s">
        <v>2668</v>
      </c>
      <c r="F691" s="618" t="s">
        <v>2669</v>
      </c>
      <c r="G691" s="618"/>
      <c r="H691" s="618" t="s">
        <v>2676</v>
      </c>
      <c r="I691" s="786"/>
      <c r="J691" s="721"/>
      <c r="K691" s="791">
        <v>1600000</v>
      </c>
      <c r="L691" s="791">
        <v>1461.36988</v>
      </c>
      <c r="M691" s="791">
        <v>0</v>
      </c>
      <c r="N691" s="711">
        <v>0</v>
      </c>
      <c r="O691" s="711">
        <v>0.05</v>
      </c>
      <c r="P691" s="792"/>
      <c r="Q691" s="683" t="s">
        <v>2677</v>
      </c>
    </row>
    <row r="692" spans="1:17" ht="51">
      <c r="A692" s="683" t="s">
        <v>526</v>
      </c>
      <c r="B692" s="683" t="s">
        <v>277</v>
      </c>
      <c r="C692" s="683"/>
      <c r="D692" s="618" t="s">
        <v>2716</v>
      </c>
      <c r="E692" s="618" t="s">
        <v>2678</v>
      </c>
      <c r="F692" s="618" t="s">
        <v>2679</v>
      </c>
      <c r="G692" s="618"/>
      <c r="H692" s="618" t="s">
        <v>2680</v>
      </c>
      <c r="I692" s="786"/>
      <c r="J692" s="721"/>
      <c r="K692" s="791">
        <v>1150000</v>
      </c>
      <c r="L692" s="791">
        <v>1119274.99199</v>
      </c>
      <c r="M692" s="791">
        <v>1070462.1537299999</v>
      </c>
      <c r="N692" s="711">
        <v>0.93083665541739125</v>
      </c>
      <c r="O692" s="711">
        <v>0.95</v>
      </c>
      <c r="P692" s="792"/>
      <c r="Q692" s="683" t="s">
        <v>2681</v>
      </c>
    </row>
    <row r="693" spans="1:17" ht="51">
      <c r="A693" s="683" t="s">
        <v>526</v>
      </c>
      <c r="B693" s="683" t="s">
        <v>269</v>
      </c>
      <c r="C693" s="793" t="s">
        <v>319</v>
      </c>
      <c r="D693" s="703" t="s">
        <v>2716</v>
      </c>
      <c r="E693" s="703"/>
      <c r="F693" s="702"/>
      <c r="G693" s="703"/>
      <c r="H693" s="702" t="s">
        <v>3102</v>
      </c>
      <c r="I693" s="793"/>
      <c r="J693" s="721">
        <v>4000000</v>
      </c>
      <c r="K693" s="721">
        <v>5000000</v>
      </c>
      <c r="L693" s="721">
        <v>1758</v>
      </c>
      <c r="M693" s="721">
        <v>1965.6569999999999</v>
      </c>
      <c r="N693" s="711">
        <v>3.9313139999999996E-2</v>
      </c>
      <c r="O693" s="711">
        <v>0</v>
      </c>
      <c r="P693" s="703"/>
      <c r="Q693" s="715" t="s">
        <v>474</v>
      </c>
    </row>
    <row r="694" spans="1:17" ht="76.5">
      <c r="A694" s="683" t="s">
        <v>526</v>
      </c>
      <c r="B694" s="683" t="s">
        <v>269</v>
      </c>
      <c r="C694" s="793" t="s">
        <v>319</v>
      </c>
      <c r="D694" s="703" t="s">
        <v>2716</v>
      </c>
      <c r="E694" s="703"/>
      <c r="F694" s="702"/>
      <c r="G694" s="703"/>
      <c r="H694" s="702" t="s">
        <v>3104</v>
      </c>
      <c r="I694" s="793"/>
      <c r="J694" s="721">
        <v>8270000</v>
      </c>
      <c r="K694" s="721">
        <v>8270000</v>
      </c>
      <c r="L694" s="721">
        <v>5160242</v>
      </c>
      <c r="M694" s="721">
        <v>2921132.53</v>
      </c>
      <c r="N694" s="711">
        <v>0.35322037847642079</v>
      </c>
      <c r="O694" s="711">
        <v>55</v>
      </c>
      <c r="P694" s="703"/>
      <c r="Q694" s="715" t="s">
        <v>474</v>
      </c>
    </row>
    <row r="695" spans="1:17" ht="38.25">
      <c r="A695" s="683" t="s">
        <v>526</v>
      </c>
      <c r="B695" s="683" t="s">
        <v>269</v>
      </c>
      <c r="C695" s="793" t="s">
        <v>480</v>
      </c>
      <c r="D695" s="703" t="s">
        <v>2716</v>
      </c>
      <c r="E695" s="703"/>
      <c r="F695" s="702"/>
      <c r="G695" s="703"/>
      <c r="H695" s="703" t="s">
        <v>3105</v>
      </c>
      <c r="I695" s="793"/>
      <c r="J695" s="721">
        <v>13747227</v>
      </c>
      <c r="K695" s="721">
        <v>13747227</v>
      </c>
      <c r="L695" s="721">
        <v>13472282</v>
      </c>
      <c r="M695" s="721">
        <v>10566119</v>
      </c>
      <c r="N695" s="711">
        <v>0.76860002384480886</v>
      </c>
      <c r="O695" s="711">
        <v>99</v>
      </c>
      <c r="P695" s="703"/>
      <c r="Q695" s="715" t="s">
        <v>474</v>
      </c>
    </row>
    <row r="696" spans="1:17" ht="51">
      <c r="A696" s="683" t="s">
        <v>526</v>
      </c>
      <c r="B696" s="683" t="s">
        <v>269</v>
      </c>
      <c r="C696" s="793" t="s">
        <v>319</v>
      </c>
      <c r="D696" s="703" t="s">
        <v>2708</v>
      </c>
      <c r="E696" s="703"/>
      <c r="F696" s="702"/>
      <c r="G696" s="703"/>
      <c r="H696" s="702" t="s">
        <v>3106</v>
      </c>
      <c r="I696" s="793"/>
      <c r="J696" s="721">
        <v>800000</v>
      </c>
      <c r="K696" s="721">
        <v>1650000</v>
      </c>
      <c r="L696" s="721">
        <v>1646222</v>
      </c>
      <c r="M696" s="721">
        <v>1642831.8870000001</v>
      </c>
      <c r="N696" s="711">
        <v>0.99565568909090918</v>
      </c>
      <c r="O696" s="711">
        <v>100</v>
      </c>
      <c r="P696" s="703"/>
      <c r="Q696" s="715" t="s">
        <v>474</v>
      </c>
    </row>
    <row r="697" spans="1:17" ht="25.5">
      <c r="A697" s="683" t="s">
        <v>526</v>
      </c>
      <c r="B697" s="683" t="s">
        <v>269</v>
      </c>
      <c r="C697" s="793" t="s">
        <v>480</v>
      </c>
      <c r="D697" s="703" t="s">
        <v>2708</v>
      </c>
      <c r="E697" s="703"/>
      <c r="F697" s="702"/>
      <c r="G697" s="703"/>
      <c r="H697" s="702" t="s">
        <v>3107</v>
      </c>
      <c r="I697" s="793"/>
      <c r="J697" s="721">
        <v>45000000</v>
      </c>
      <c r="K697" s="721">
        <v>45000000</v>
      </c>
      <c r="L697" s="721">
        <v>31000000</v>
      </c>
      <c r="M697" s="721">
        <v>16400000</v>
      </c>
      <c r="N697" s="711">
        <v>0.36444444444444446</v>
      </c>
      <c r="O697" s="711">
        <v>64</v>
      </c>
      <c r="P697" s="703"/>
      <c r="Q697" s="715" t="s">
        <v>474</v>
      </c>
    </row>
    <row r="698" spans="1:17" ht="51">
      <c r="A698" s="683" t="s">
        <v>526</v>
      </c>
      <c r="B698" s="683" t="s">
        <v>269</v>
      </c>
      <c r="C698" s="793" t="s">
        <v>319</v>
      </c>
      <c r="D698" s="703" t="s">
        <v>2708</v>
      </c>
      <c r="E698" s="703"/>
      <c r="F698" s="702"/>
      <c r="G698" s="703"/>
      <c r="H698" s="702" t="s">
        <v>3108</v>
      </c>
      <c r="I698" s="793"/>
      <c r="J698" s="721">
        <v>2000000</v>
      </c>
      <c r="K698" s="721">
        <v>2520000</v>
      </c>
      <c r="L698" s="721">
        <v>2438208.1329999999</v>
      </c>
      <c r="M698" s="721">
        <v>2392870.4889999996</v>
      </c>
      <c r="N698" s="711">
        <v>0.94955178134920615</v>
      </c>
      <c r="O698" s="711">
        <v>95</v>
      </c>
      <c r="P698" s="703"/>
      <c r="Q698" s="715" t="s">
        <v>474</v>
      </c>
    </row>
    <row r="699" spans="1:17" ht="51">
      <c r="A699" s="683" t="s">
        <v>526</v>
      </c>
      <c r="B699" s="683" t="s">
        <v>269</v>
      </c>
      <c r="C699" s="793" t="s">
        <v>319</v>
      </c>
      <c r="D699" s="703" t="s">
        <v>2708</v>
      </c>
      <c r="E699" s="703"/>
      <c r="F699" s="702"/>
      <c r="G699" s="703"/>
      <c r="H699" s="702" t="s">
        <v>3109</v>
      </c>
      <c r="I699" s="793"/>
      <c r="J699" s="721">
        <v>2000000</v>
      </c>
      <c r="K699" s="721">
        <v>2682000</v>
      </c>
      <c r="L699" s="721">
        <v>2361729.2820000001</v>
      </c>
      <c r="M699" s="721">
        <v>1946488.9979999999</v>
      </c>
      <c r="N699" s="711">
        <v>0.72576025279642054</v>
      </c>
      <c r="O699" s="711">
        <v>80</v>
      </c>
      <c r="P699" s="703"/>
      <c r="Q699" s="715" t="s">
        <v>3110</v>
      </c>
    </row>
    <row r="700" spans="1:17" ht="51">
      <c r="A700" s="683" t="s">
        <v>526</v>
      </c>
      <c r="B700" s="683" t="s">
        <v>269</v>
      </c>
      <c r="C700" s="793" t="s">
        <v>319</v>
      </c>
      <c r="D700" s="703" t="s">
        <v>2708</v>
      </c>
      <c r="E700" s="703"/>
      <c r="F700" s="702"/>
      <c r="G700" s="703"/>
      <c r="H700" s="702" t="s">
        <v>3111</v>
      </c>
      <c r="I700" s="793"/>
      <c r="J700" s="721">
        <v>600000</v>
      </c>
      <c r="K700" s="721">
        <v>1716000</v>
      </c>
      <c r="L700" s="721">
        <v>1641677.8829999999</v>
      </c>
      <c r="M700" s="721">
        <v>1562253.2959999999</v>
      </c>
      <c r="N700" s="711">
        <v>0.91040401864801856</v>
      </c>
      <c r="O700" s="711">
        <v>98</v>
      </c>
      <c r="P700" s="703"/>
      <c r="Q700" s="715" t="s">
        <v>474</v>
      </c>
    </row>
    <row r="701" spans="1:17" ht="51">
      <c r="A701" s="683" t="s">
        <v>526</v>
      </c>
      <c r="B701" s="683" t="s">
        <v>269</v>
      </c>
      <c r="C701" s="793" t="s">
        <v>319</v>
      </c>
      <c r="D701" s="703" t="s">
        <v>2708</v>
      </c>
      <c r="E701" s="703"/>
      <c r="F701" s="702"/>
      <c r="G701" s="703"/>
      <c r="H701" s="702" t="s">
        <v>3112</v>
      </c>
      <c r="I701" s="793"/>
      <c r="J701" s="721">
        <v>1500000</v>
      </c>
      <c r="K701" s="721">
        <v>3423827</v>
      </c>
      <c r="L701" s="721">
        <v>2994535.2710000002</v>
      </c>
      <c r="M701" s="721">
        <v>2993964.37</v>
      </c>
      <c r="N701" s="711">
        <v>0.87444966407473279</v>
      </c>
      <c r="O701" s="711">
        <v>100</v>
      </c>
      <c r="P701" s="703"/>
      <c r="Q701" s="715" t="s">
        <v>474</v>
      </c>
    </row>
    <row r="702" spans="1:17" ht="51">
      <c r="A702" s="683" t="s">
        <v>526</v>
      </c>
      <c r="B702" s="683" t="s">
        <v>269</v>
      </c>
      <c r="C702" s="793" t="s">
        <v>319</v>
      </c>
      <c r="D702" s="703" t="s">
        <v>2708</v>
      </c>
      <c r="E702" s="703"/>
      <c r="F702" s="702"/>
      <c r="G702" s="703"/>
      <c r="H702" s="702" t="s">
        <v>3113</v>
      </c>
      <c r="I702" s="793"/>
      <c r="J702" s="721">
        <v>1500000</v>
      </c>
      <c r="K702" s="721">
        <v>3000000</v>
      </c>
      <c r="L702" s="721">
        <v>2561711.1869999999</v>
      </c>
      <c r="M702" s="721">
        <v>2538915.0839999998</v>
      </c>
      <c r="N702" s="711">
        <v>0.84630502799999996</v>
      </c>
      <c r="O702" s="711">
        <v>85</v>
      </c>
      <c r="P702" s="703"/>
      <c r="Q702" s="715" t="s">
        <v>474</v>
      </c>
    </row>
    <row r="703" spans="1:17" ht="51">
      <c r="A703" s="683" t="s">
        <v>526</v>
      </c>
      <c r="B703" s="683" t="s">
        <v>269</v>
      </c>
      <c r="C703" s="793" t="s">
        <v>319</v>
      </c>
      <c r="D703" s="703" t="s">
        <v>2708</v>
      </c>
      <c r="E703" s="703"/>
      <c r="F703" s="702"/>
      <c r="G703" s="703"/>
      <c r="H703" s="702" t="s">
        <v>3114</v>
      </c>
      <c r="I703" s="793"/>
      <c r="J703" s="721">
        <v>820000</v>
      </c>
      <c r="K703" s="721">
        <v>1175800</v>
      </c>
      <c r="L703" s="721">
        <v>1131729.7320000001</v>
      </c>
      <c r="M703" s="721">
        <v>1131345.132</v>
      </c>
      <c r="N703" s="711">
        <v>0.9621918115325736</v>
      </c>
      <c r="O703" s="711">
        <v>95</v>
      </c>
      <c r="P703" s="703"/>
      <c r="Q703" s="715" t="s">
        <v>474</v>
      </c>
    </row>
    <row r="704" spans="1:17" ht="38.25">
      <c r="A704" s="683" t="s">
        <v>526</v>
      </c>
      <c r="B704" s="683" t="s">
        <v>269</v>
      </c>
      <c r="C704" s="793" t="s">
        <v>480</v>
      </c>
      <c r="D704" s="703" t="s">
        <v>2716</v>
      </c>
      <c r="E704" s="703"/>
      <c r="F704" s="702"/>
      <c r="G704" s="703"/>
      <c r="H704" s="702" t="s">
        <v>3240</v>
      </c>
      <c r="I704" s="793">
        <v>13747227</v>
      </c>
      <c r="J704" s="721">
        <v>13747227</v>
      </c>
      <c r="K704" s="721">
        <v>13472282</v>
      </c>
      <c r="L704" s="721">
        <v>10566119</v>
      </c>
      <c r="M704" s="721">
        <v>3181108</v>
      </c>
      <c r="N704" s="711"/>
      <c r="O704" s="711">
        <v>99</v>
      </c>
      <c r="P704" s="703"/>
      <c r="Q704" s="715"/>
    </row>
    <row r="705" spans="1:17" ht="38.25">
      <c r="A705" s="683" t="s">
        <v>526</v>
      </c>
      <c r="B705" s="683" t="s">
        <v>269</v>
      </c>
      <c r="C705" s="793" t="s">
        <v>480</v>
      </c>
      <c r="D705" s="703" t="s">
        <v>2708</v>
      </c>
      <c r="E705" s="703"/>
      <c r="F705" s="702"/>
      <c r="G705" s="703"/>
      <c r="H705" s="702" t="s">
        <v>3116</v>
      </c>
      <c r="I705" s="793"/>
      <c r="J705" s="721"/>
      <c r="K705" s="721"/>
      <c r="L705" s="721"/>
      <c r="M705" s="721"/>
      <c r="N705" s="711"/>
      <c r="O705" s="711"/>
      <c r="P705" s="703"/>
      <c r="Q705" s="715"/>
    </row>
    <row r="706" spans="1:17" ht="38.25">
      <c r="A706" s="683" t="s">
        <v>526</v>
      </c>
      <c r="B706" s="683" t="s">
        <v>270</v>
      </c>
      <c r="C706" s="705"/>
      <c r="D706" s="703" t="s">
        <v>2703</v>
      </c>
      <c r="E706" s="705"/>
      <c r="F706" s="705"/>
      <c r="G706" s="705"/>
      <c r="H706" s="705" t="s">
        <v>3117</v>
      </c>
      <c r="I706" s="794">
        <v>2011</v>
      </c>
      <c r="J706" s="777"/>
      <c r="K706" s="721">
        <v>4396774.5</v>
      </c>
      <c r="L706" s="721"/>
      <c r="M706" s="721"/>
      <c r="N706" s="750">
        <v>0.83</v>
      </c>
      <c r="O706" s="750">
        <v>0.99</v>
      </c>
      <c r="P706" s="794"/>
      <c r="Q706" s="705" t="s">
        <v>3118</v>
      </c>
    </row>
    <row r="707" spans="1:17" ht="25.5">
      <c r="A707" s="683" t="s">
        <v>526</v>
      </c>
      <c r="B707" s="683" t="s">
        <v>270</v>
      </c>
      <c r="C707" s="705"/>
      <c r="D707" s="703" t="s">
        <v>2703</v>
      </c>
      <c r="E707" s="705"/>
      <c r="F707" s="705"/>
      <c r="G707" s="705"/>
      <c r="H707" s="705" t="s">
        <v>3119</v>
      </c>
      <c r="I707" s="794">
        <v>2019</v>
      </c>
      <c r="J707" s="777"/>
      <c r="K707" s="721">
        <v>2500000</v>
      </c>
      <c r="L707" s="721"/>
      <c r="M707" s="721"/>
      <c r="N707" s="750">
        <v>0</v>
      </c>
      <c r="O707" s="750">
        <v>0</v>
      </c>
      <c r="P707" s="794"/>
      <c r="Q707" s="705" t="s">
        <v>3120</v>
      </c>
    </row>
    <row r="708" spans="1:17" ht="25.5">
      <c r="A708" s="683" t="s">
        <v>526</v>
      </c>
      <c r="B708" s="683" t="s">
        <v>270</v>
      </c>
      <c r="C708" s="705"/>
      <c r="D708" s="703" t="s">
        <v>2708</v>
      </c>
      <c r="E708" s="705"/>
      <c r="F708" s="705"/>
      <c r="G708" s="705"/>
      <c r="H708" s="705" t="s">
        <v>3121</v>
      </c>
      <c r="I708" s="794">
        <v>2012</v>
      </c>
      <c r="J708" s="777"/>
      <c r="K708" s="721">
        <v>18760000</v>
      </c>
      <c r="L708" s="721"/>
      <c r="M708" s="721"/>
      <c r="N708" s="750">
        <v>0.95</v>
      </c>
      <c r="O708" s="750">
        <v>0.85</v>
      </c>
      <c r="P708" s="794"/>
      <c r="Q708" s="705" t="s">
        <v>71</v>
      </c>
    </row>
    <row r="709" spans="1:17" ht="25.5">
      <c r="A709" s="683" t="s">
        <v>526</v>
      </c>
      <c r="B709" s="683" t="s">
        <v>270</v>
      </c>
      <c r="C709" s="705"/>
      <c r="D709" s="703" t="s">
        <v>2708</v>
      </c>
      <c r="E709" s="705"/>
      <c r="F709" s="705"/>
      <c r="G709" s="705"/>
      <c r="H709" s="705" t="s">
        <v>3122</v>
      </c>
      <c r="I709" s="794">
        <v>2021</v>
      </c>
      <c r="J709" s="777"/>
      <c r="K709" s="721">
        <v>4500000</v>
      </c>
      <c r="L709" s="721"/>
      <c r="M709" s="721"/>
      <c r="N709" s="750">
        <v>0.05</v>
      </c>
      <c r="O709" s="750">
        <v>0.05</v>
      </c>
      <c r="P709" s="794"/>
      <c r="Q709" s="705" t="s">
        <v>71</v>
      </c>
    </row>
    <row r="710" spans="1:17" ht="25.5">
      <c r="A710" s="683" t="s">
        <v>526</v>
      </c>
      <c r="B710" s="683" t="s">
        <v>270</v>
      </c>
      <c r="C710" s="705"/>
      <c r="D710" s="703" t="s">
        <v>2708</v>
      </c>
      <c r="E710" s="705"/>
      <c r="F710" s="705"/>
      <c r="G710" s="705"/>
      <c r="H710" s="705" t="s">
        <v>3123</v>
      </c>
      <c r="I710" s="794">
        <v>2021</v>
      </c>
      <c r="J710" s="777"/>
      <c r="K710" s="721">
        <v>2000000</v>
      </c>
      <c r="L710" s="721"/>
      <c r="M710" s="721"/>
      <c r="N710" s="750">
        <v>0.6</v>
      </c>
      <c r="O710" s="750">
        <v>0.6</v>
      </c>
      <c r="P710" s="794"/>
      <c r="Q710" s="705" t="s">
        <v>71</v>
      </c>
    </row>
    <row r="711" spans="1:17" ht="25.5">
      <c r="A711" s="683" t="s">
        <v>526</v>
      </c>
      <c r="B711" s="683" t="s">
        <v>270</v>
      </c>
      <c r="C711" s="705"/>
      <c r="D711" s="703" t="s">
        <v>2708</v>
      </c>
      <c r="E711" s="705"/>
      <c r="F711" s="705"/>
      <c r="G711" s="705"/>
      <c r="H711" s="705" t="s">
        <v>3124</v>
      </c>
      <c r="I711" s="794">
        <v>2021</v>
      </c>
      <c r="J711" s="777"/>
      <c r="K711" s="721">
        <v>2750000</v>
      </c>
      <c r="L711" s="721"/>
      <c r="M711" s="721"/>
      <c r="N711" s="750">
        <v>0.6</v>
      </c>
      <c r="O711" s="750">
        <v>0.85</v>
      </c>
      <c r="P711" s="794"/>
      <c r="Q711" s="705" t="s">
        <v>3125</v>
      </c>
    </row>
    <row r="712" spans="1:17" ht="38.25">
      <c r="A712" s="683" t="s">
        <v>526</v>
      </c>
      <c r="B712" s="683" t="s">
        <v>270</v>
      </c>
      <c r="C712" s="705"/>
      <c r="D712" s="703" t="s">
        <v>2708</v>
      </c>
      <c r="E712" s="705"/>
      <c r="F712" s="705"/>
      <c r="G712" s="705"/>
      <c r="H712" s="705" t="s">
        <v>3126</v>
      </c>
      <c r="I712" s="794"/>
      <c r="J712" s="777"/>
      <c r="K712" s="721">
        <v>10000000</v>
      </c>
      <c r="L712" s="721"/>
      <c r="M712" s="721"/>
      <c r="N712" s="750">
        <v>0.8</v>
      </c>
      <c r="O712" s="750">
        <v>0.86</v>
      </c>
      <c r="P712" s="794"/>
      <c r="Q712" s="705" t="s">
        <v>67</v>
      </c>
    </row>
    <row r="713" spans="1:17" ht="25.5">
      <c r="A713" s="683" t="s">
        <v>526</v>
      </c>
      <c r="B713" s="683" t="s">
        <v>270</v>
      </c>
      <c r="C713" s="705"/>
      <c r="D713" s="703" t="s">
        <v>2708</v>
      </c>
      <c r="E713" s="705"/>
      <c r="F713" s="705"/>
      <c r="G713" s="705"/>
      <c r="H713" s="705" t="s">
        <v>3127</v>
      </c>
      <c r="I713" s="794"/>
      <c r="J713" s="777"/>
      <c r="K713" s="721">
        <v>169100000</v>
      </c>
      <c r="L713" s="721"/>
      <c r="M713" s="721"/>
      <c r="N713" s="750">
        <v>0.87</v>
      </c>
      <c r="O713" s="750">
        <v>0.88</v>
      </c>
      <c r="P713" s="794"/>
      <c r="Q713" s="705" t="s">
        <v>71</v>
      </c>
    </row>
    <row r="714" spans="1:17" ht="25.5">
      <c r="A714" s="683" t="s">
        <v>526</v>
      </c>
      <c r="B714" s="683" t="s">
        <v>270</v>
      </c>
      <c r="C714" s="705"/>
      <c r="D714" s="703" t="s">
        <v>2708</v>
      </c>
      <c r="E714" s="705"/>
      <c r="F714" s="705"/>
      <c r="G714" s="705"/>
      <c r="H714" s="705" t="s">
        <v>3128</v>
      </c>
      <c r="I714" s="794">
        <v>2023</v>
      </c>
      <c r="J714" s="777"/>
      <c r="K714" s="721">
        <v>1700000</v>
      </c>
      <c r="L714" s="721"/>
      <c r="M714" s="721"/>
      <c r="N714" s="750">
        <v>0.31</v>
      </c>
      <c r="O714" s="750">
        <v>0.75</v>
      </c>
      <c r="P714" s="794"/>
      <c r="Q714" s="705" t="s">
        <v>67</v>
      </c>
    </row>
    <row r="715" spans="1:17" ht="25.5">
      <c r="A715" s="683" t="s">
        <v>526</v>
      </c>
      <c r="B715" s="683" t="s">
        <v>270</v>
      </c>
      <c r="C715" s="705"/>
      <c r="D715" s="703" t="s">
        <v>2708</v>
      </c>
      <c r="E715" s="705"/>
      <c r="F715" s="705"/>
      <c r="G715" s="705"/>
      <c r="H715" s="705" t="s">
        <v>3129</v>
      </c>
      <c r="I715" s="794">
        <v>2024</v>
      </c>
      <c r="J715" s="777"/>
      <c r="K715" s="721">
        <v>2500000</v>
      </c>
      <c r="L715" s="721"/>
      <c r="M715" s="721"/>
      <c r="N715" s="750">
        <v>0</v>
      </c>
      <c r="O715" s="750">
        <v>0.15</v>
      </c>
      <c r="P715" s="794"/>
      <c r="Q715" s="705" t="s">
        <v>71</v>
      </c>
    </row>
    <row r="716" spans="1:17" ht="25.5">
      <c r="A716" s="683" t="s">
        <v>526</v>
      </c>
      <c r="B716" s="683" t="s">
        <v>270</v>
      </c>
      <c r="C716" s="705"/>
      <c r="D716" s="703" t="s">
        <v>2708</v>
      </c>
      <c r="E716" s="705"/>
      <c r="F716" s="705"/>
      <c r="G716" s="705"/>
      <c r="H716" s="705" t="s">
        <v>3130</v>
      </c>
      <c r="I716" s="794">
        <v>2011</v>
      </c>
      <c r="J716" s="777"/>
      <c r="K716" s="721">
        <v>3830000</v>
      </c>
      <c r="L716" s="721"/>
      <c r="M716" s="721"/>
      <c r="N716" s="750">
        <v>0.98</v>
      </c>
      <c r="O716" s="750">
        <v>0.98</v>
      </c>
      <c r="P716" s="794"/>
      <c r="Q716" s="705" t="s">
        <v>3131</v>
      </c>
    </row>
    <row r="717" spans="1:17" ht="25.5">
      <c r="A717" s="683" t="s">
        <v>526</v>
      </c>
      <c r="B717" s="683" t="s">
        <v>270</v>
      </c>
      <c r="C717" s="705"/>
      <c r="D717" s="703" t="s">
        <v>2708</v>
      </c>
      <c r="E717" s="705"/>
      <c r="F717" s="705"/>
      <c r="G717" s="705"/>
      <c r="H717" s="705" t="s">
        <v>3132</v>
      </c>
      <c r="I717" s="794">
        <v>2006</v>
      </c>
      <c r="J717" s="777"/>
      <c r="K717" s="721">
        <v>5300000</v>
      </c>
      <c r="L717" s="721"/>
      <c r="M717" s="721"/>
      <c r="N717" s="750">
        <v>0.5</v>
      </c>
      <c r="O717" s="750">
        <v>0.96250000000000002</v>
      </c>
      <c r="P717" s="794"/>
      <c r="Q717" s="705" t="s">
        <v>67</v>
      </c>
    </row>
    <row r="718" spans="1:17" ht="25.5">
      <c r="A718" s="683" t="s">
        <v>526</v>
      </c>
      <c r="B718" s="683" t="s">
        <v>270</v>
      </c>
      <c r="C718" s="705"/>
      <c r="D718" s="703" t="s">
        <v>2693</v>
      </c>
      <c r="E718" s="705"/>
      <c r="F718" s="705"/>
      <c r="G718" s="705"/>
      <c r="H718" s="705" t="s">
        <v>3133</v>
      </c>
      <c r="I718" s="794">
        <v>2021</v>
      </c>
      <c r="J718" s="777"/>
      <c r="K718" s="721">
        <v>5333000</v>
      </c>
      <c r="L718" s="721"/>
      <c r="M718" s="721"/>
      <c r="N718" s="750">
        <v>0.95</v>
      </c>
      <c r="O718" s="750">
        <v>0.65</v>
      </c>
      <c r="P718" s="794"/>
      <c r="Q718" s="705" t="s">
        <v>71</v>
      </c>
    </row>
    <row r="719" spans="1:17" ht="25.5">
      <c r="A719" s="683" t="s">
        <v>526</v>
      </c>
      <c r="B719" s="683" t="s">
        <v>270</v>
      </c>
      <c r="C719" s="705"/>
      <c r="D719" s="703" t="s">
        <v>2716</v>
      </c>
      <c r="E719" s="705"/>
      <c r="F719" s="705"/>
      <c r="G719" s="705"/>
      <c r="H719" s="705" t="s">
        <v>3136</v>
      </c>
      <c r="I719" s="794">
        <v>2019</v>
      </c>
      <c r="J719" s="777"/>
      <c r="K719" s="721">
        <v>90620343.253000006</v>
      </c>
      <c r="L719" s="721"/>
      <c r="M719" s="721"/>
      <c r="N719" s="750">
        <v>0.5</v>
      </c>
      <c r="O719" s="750">
        <v>0.85</v>
      </c>
      <c r="P719" s="794"/>
      <c r="Q719" s="705" t="s">
        <v>71</v>
      </c>
    </row>
    <row r="720" spans="1:17" ht="25.5">
      <c r="A720" s="683" t="s">
        <v>526</v>
      </c>
      <c r="B720" s="683" t="s">
        <v>270</v>
      </c>
      <c r="C720" s="705"/>
      <c r="D720" s="703" t="s">
        <v>2716</v>
      </c>
      <c r="E720" s="705"/>
      <c r="F720" s="705"/>
      <c r="G720" s="705"/>
      <c r="H720" s="705" t="s">
        <v>3137</v>
      </c>
      <c r="I720" s="794">
        <v>2021</v>
      </c>
      <c r="J720" s="777"/>
      <c r="K720" s="721">
        <v>5000000</v>
      </c>
      <c r="L720" s="721"/>
      <c r="M720" s="721"/>
      <c r="N720" s="750">
        <v>0</v>
      </c>
      <c r="O720" s="750">
        <v>0.05</v>
      </c>
      <c r="P720" s="794"/>
      <c r="Q720" s="705" t="s">
        <v>3138</v>
      </c>
    </row>
    <row r="721" spans="1:17" ht="25.5">
      <c r="A721" s="683" t="s">
        <v>526</v>
      </c>
      <c r="B721" s="683" t="s">
        <v>270</v>
      </c>
      <c r="C721" s="705"/>
      <c r="D721" s="703" t="s">
        <v>2716</v>
      </c>
      <c r="E721" s="705"/>
      <c r="F721" s="705"/>
      <c r="G721" s="705"/>
      <c r="H721" s="705" t="s">
        <v>3139</v>
      </c>
      <c r="I721" s="794">
        <v>2011</v>
      </c>
      <c r="J721" s="777"/>
      <c r="K721" s="721">
        <v>1977000</v>
      </c>
      <c r="L721" s="721"/>
      <c r="M721" s="721"/>
      <c r="N721" s="750">
        <v>0.7</v>
      </c>
      <c r="O721" s="750">
        <v>0.99</v>
      </c>
      <c r="P721" s="794"/>
      <c r="Q721" s="705" t="s">
        <v>3140</v>
      </c>
    </row>
    <row r="722" spans="1:17" ht="38.25">
      <c r="A722" s="683" t="s">
        <v>526</v>
      </c>
      <c r="B722" s="683" t="s">
        <v>270</v>
      </c>
      <c r="C722" s="705"/>
      <c r="D722" s="703" t="s">
        <v>2716</v>
      </c>
      <c r="E722" s="705"/>
      <c r="F722" s="705"/>
      <c r="G722" s="705"/>
      <c r="H722" s="705" t="s">
        <v>3141</v>
      </c>
      <c r="I722" s="794">
        <v>2010</v>
      </c>
      <c r="J722" s="777"/>
      <c r="K722" s="721">
        <v>2800000</v>
      </c>
      <c r="L722" s="721"/>
      <c r="M722" s="721"/>
      <c r="N722" s="750" t="s">
        <v>3142</v>
      </c>
      <c r="O722" s="750" t="s">
        <v>3143</v>
      </c>
      <c r="P722" s="794"/>
      <c r="Q722" s="705" t="s">
        <v>71</v>
      </c>
    </row>
    <row r="723" spans="1:17" ht="38.25">
      <c r="A723" s="683" t="s">
        <v>526</v>
      </c>
      <c r="B723" s="683" t="s">
        <v>270</v>
      </c>
      <c r="C723" s="705"/>
      <c r="D723" s="703" t="s">
        <v>2716</v>
      </c>
      <c r="E723" s="705"/>
      <c r="F723" s="705"/>
      <c r="G723" s="705"/>
      <c r="H723" s="705" t="s">
        <v>3144</v>
      </c>
      <c r="I723" s="794">
        <v>2023</v>
      </c>
      <c r="J723" s="777"/>
      <c r="K723" s="721">
        <v>1650000</v>
      </c>
      <c r="L723" s="721"/>
      <c r="M723" s="721"/>
      <c r="N723" s="750">
        <v>0</v>
      </c>
      <c r="O723" s="750">
        <v>0</v>
      </c>
      <c r="P723" s="794"/>
      <c r="Q723" s="705" t="s">
        <v>3145</v>
      </c>
    </row>
    <row r="724" spans="1:17" ht="38.25">
      <c r="A724" s="683" t="s">
        <v>526</v>
      </c>
      <c r="B724" s="683" t="s">
        <v>270</v>
      </c>
      <c r="C724" s="705"/>
      <c r="D724" s="703" t="s">
        <v>2716</v>
      </c>
      <c r="E724" s="705"/>
      <c r="F724" s="705"/>
      <c r="G724" s="705"/>
      <c r="H724" s="705" t="s">
        <v>3146</v>
      </c>
      <c r="I724" s="794">
        <v>2013</v>
      </c>
      <c r="J724" s="777"/>
      <c r="K724" s="721">
        <v>8337000</v>
      </c>
      <c r="L724" s="721"/>
      <c r="M724" s="721"/>
      <c r="N724" s="750">
        <v>0.8</v>
      </c>
      <c r="O724" s="750">
        <v>0.9</v>
      </c>
      <c r="P724" s="794"/>
      <c r="Q724" s="705" t="s">
        <v>3147</v>
      </c>
    </row>
    <row r="725" spans="1:17" ht="63.75">
      <c r="A725" s="683" t="s">
        <v>526</v>
      </c>
      <c r="B725" s="683" t="s">
        <v>270</v>
      </c>
      <c r="C725" s="705"/>
      <c r="D725" s="703" t="s">
        <v>2716</v>
      </c>
      <c r="E725" s="705"/>
      <c r="F725" s="705"/>
      <c r="G725" s="705"/>
      <c r="H725" s="705" t="s">
        <v>3148</v>
      </c>
      <c r="I725" s="794">
        <v>2014</v>
      </c>
      <c r="J725" s="777"/>
      <c r="K725" s="721">
        <v>9000000</v>
      </c>
      <c r="L725" s="721"/>
      <c r="M725" s="721"/>
      <c r="N725" s="750">
        <v>0.64</v>
      </c>
      <c r="O725" s="750" t="s">
        <v>3149</v>
      </c>
      <c r="P725" s="794"/>
      <c r="Q725" s="705" t="s">
        <v>3150</v>
      </c>
    </row>
    <row r="726" spans="1:17" ht="25.5">
      <c r="A726" s="683" t="s">
        <v>526</v>
      </c>
      <c r="B726" s="683" t="s">
        <v>270</v>
      </c>
      <c r="C726" s="705"/>
      <c r="D726" s="703" t="s">
        <v>2716</v>
      </c>
      <c r="E726" s="705"/>
      <c r="F726" s="705"/>
      <c r="G726" s="705"/>
      <c r="H726" s="705" t="s">
        <v>3151</v>
      </c>
      <c r="I726" s="794">
        <v>2021</v>
      </c>
      <c r="J726" s="777"/>
      <c r="K726" s="721">
        <v>5000000</v>
      </c>
      <c r="L726" s="721"/>
      <c r="M726" s="721"/>
      <c r="N726" s="750">
        <v>0.05</v>
      </c>
      <c r="O726" s="750">
        <v>0.25</v>
      </c>
      <c r="P726" s="794"/>
      <c r="Q726" s="705" t="s">
        <v>3152</v>
      </c>
    </row>
    <row r="727" spans="1:17" ht="51">
      <c r="A727" s="683" t="s">
        <v>526</v>
      </c>
      <c r="B727" s="683" t="s">
        <v>270</v>
      </c>
      <c r="C727" s="705"/>
      <c r="D727" s="703" t="s">
        <v>2709</v>
      </c>
      <c r="E727" s="705"/>
      <c r="F727" s="705"/>
      <c r="G727" s="705"/>
      <c r="H727" s="705" t="s">
        <v>3153</v>
      </c>
      <c r="I727" s="794"/>
      <c r="J727" s="777"/>
      <c r="K727" s="721">
        <v>1555000</v>
      </c>
      <c r="L727" s="721"/>
      <c r="M727" s="721"/>
      <c r="N727" s="750">
        <v>0</v>
      </c>
      <c r="O727" s="750">
        <v>0</v>
      </c>
      <c r="P727" s="794"/>
      <c r="Q727" s="705" t="s">
        <v>3154</v>
      </c>
    </row>
    <row r="728" spans="1:17" ht="51">
      <c r="A728" s="683" t="s">
        <v>526</v>
      </c>
      <c r="B728" s="683" t="s">
        <v>270</v>
      </c>
      <c r="C728" s="705"/>
      <c r="D728" s="703" t="s">
        <v>2709</v>
      </c>
      <c r="E728" s="705"/>
      <c r="F728" s="705"/>
      <c r="G728" s="705"/>
      <c r="H728" s="705" t="s">
        <v>3155</v>
      </c>
      <c r="I728" s="794">
        <v>2012</v>
      </c>
      <c r="J728" s="777"/>
      <c r="K728" s="721">
        <v>106000000</v>
      </c>
      <c r="L728" s="721"/>
      <c r="M728" s="721"/>
      <c r="N728" s="750"/>
      <c r="O728" s="750">
        <v>0.25</v>
      </c>
      <c r="P728" s="794"/>
      <c r="Q728" s="705" t="s">
        <v>3156</v>
      </c>
    </row>
    <row r="729" spans="1:17" ht="25.5">
      <c r="A729" s="683" t="s">
        <v>526</v>
      </c>
      <c r="B729" s="683" t="s">
        <v>270</v>
      </c>
      <c r="C729" s="705"/>
      <c r="D729" s="703" t="s">
        <v>2691</v>
      </c>
      <c r="E729" s="705"/>
      <c r="F729" s="705"/>
      <c r="G729" s="705"/>
      <c r="H729" s="705" t="s">
        <v>3157</v>
      </c>
      <c r="I729" s="794">
        <v>2014</v>
      </c>
      <c r="J729" s="777"/>
      <c r="K729" s="721">
        <v>4500000</v>
      </c>
      <c r="L729" s="721"/>
      <c r="M729" s="721"/>
      <c r="N729" s="750">
        <v>0</v>
      </c>
      <c r="O729" s="750">
        <v>0</v>
      </c>
      <c r="P729" s="794"/>
      <c r="Q729" s="705" t="s">
        <v>3158</v>
      </c>
    </row>
    <row r="730" spans="1:17">
      <c r="A730" s="683" t="s">
        <v>526</v>
      </c>
      <c r="B730" s="683" t="s">
        <v>270</v>
      </c>
      <c r="C730" s="705"/>
      <c r="D730" s="703" t="s">
        <v>2711</v>
      </c>
      <c r="E730" s="705"/>
      <c r="F730" s="705"/>
      <c r="G730" s="705"/>
      <c r="H730" s="705" t="s">
        <v>3159</v>
      </c>
      <c r="I730" s="794">
        <v>2008</v>
      </c>
      <c r="J730" s="777"/>
      <c r="K730" s="721">
        <v>1525000</v>
      </c>
      <c r="L730" s="721"/>
      <c r="M730" s="721"/>
      <c r="N730" s="750">
        <v>0.83</v>
      </c>
      <c r="O730" s="750">
        <v>1</v>
      </c>
      <c r="P730" s="794"/>
      <c r="Q730" s="705" t="s">
        <v>3160</v>
      </c>
    </row>
    <row r="731" spans="1:17" ht="51">
      <c r="A731" s="683" t="s">
        <v>526</v>
      </c>
      <c r="B731" s="683" t="s">
        <v>270</v>
      </c>
      <c r="C731" s="705"/>
      <c r="D731" s="703" t="s">
        <v>2711</v>
      </c>
      <c r="E731" s="705"/>
      <c r="F731" s="705"/>
      <c r="G731" s="705"/>
      <c r="H731" s="705" t="s">
        <v>3161</v>
      </c>
      <c r="I731" s="794">
        <v>2008</v>
      </c>
      <c r="J731" s="777"/>
      <c r="K731" s="721">
        <v>7282000</v>
      </c>
      <c r="L731" s="721"/>
      <c r="M731" s="721"/>
      <c r="N731" s="750">
        <v>0.38</v>
      </c>
      <c r="O731" s="750">
        <v>0.73</v>
      </c>
      <c r="P731" s="794"/>
      <c r="Q731" s="705" t="s">
        <v>3162</v>
      </c>
    </row>
    <row r="732" spans="1:17" ht="25.5">
      <c r="A732" s="683" t="s">
        <v>526</v>
      </c>
      <c r="B732" s="683" t="s">
        <v>270</v>
      </c>
      <c r="C732" s="705"/>
      <c r="D732" s="703" t="s">
        <v>2711</v>
      </c>
      <c r="E732" s="705"/>
      <c r="F732" s="705"/>
      <c r="G732" s="705"/>
      <c r="H732" s="705" t="s">
        <v>3163</v>
      </c>
      <c r="I732" s="794">
        <v>2014</v>
      </c>
      <c r="J732" s="777"/>
      <c r="K732" s="721">
        <v>1000000</v>
      </c>
      <c r="L732" s="721"/>
      <c r="M732" s="721"/>
      <c r="N732" s="750">
        <v>0</v>
      </c>
      <c r="O732" s="750">
        <v>0</v>
      </c>
      <c r="P732" s="794"/>
      <c r="Q732" s="705"/>
    </row>
    <row r="733" spans="1:17" ht="25.5">
      <c r="A733" s="683" t="s">
        <v>526</v>
      </c>
      <c r="B733" s="683" t="s">
        <v>270</v>
      </c>
      <c r="C733" s="705"/>
      <c r="D733" s="703" t="s">
        <v>2711</v>
      </c>
      <c r="E733" s="705"/>
      <c r="F733" s="705"/>
      <c r="G733" s="705"/>
      <c r="H733" s="705" t="s">
        <v>3164</v>
      </c>
      <c r="I733" s="794">
        <v>2014</v>
      </c>
      <c r="J733" s="777"/>
      <c r="K733" s="721">
        <v>9000000</v>
      </c>
      <c r="L733" s="721"/>
      <c r="M733" s="721"/>
      <c r="N733" s="750">
        <v>0</v>
      </c>
      <c r="O733" s="750">
        <v>0</v>
      </c>
      <c r="P733" s="794"/>
      <c r="Q733" s="705" t="s">
        <v>3165</v>
      </c>
    </row>
    <row r="734" spans="1:17" ht="25.5">
      <c r="A734" s="683" t="s">
        <v>526</v>
      </c>
      <c r="B734" s="683" t="s">
        <v>270</v>
      </c>
      <c r="C734" s="705"/>
      <c r="D734" s="703" t="s">
        <v>2711</v>
      </c>
      <c r="E734" s="705"/>
      <c r="F734" s="705"/>
      <c r="G734" s="705"/>
      <c r="H734" s="705" t="s">
        <v>3166</v>
      </c>
      <c r="I734" s="794">
        <v>2014</v>
      </c>
      <c r="J734" s="777"/>
      <c r="K734" s="721">
        <v>1649846</v>
      </c>
      <c r="L734" s="721"/>
      <c r="M734" s="721"/>
      <c r="N734" s="750">
        <v>0</v>
      </c>
      <c r="O734" s="750">
        <v>0</v>
      </c>
      <c r="P734" s="794"/>
      <c r="Q734" s="705" t="s">
        <v>3167</v>
      </c>
    </row>
    <row r="735" spans="1:17" ht="25.5">
      <c r="A735" s="683" t="s">
        <v>526</v>
      </c>
      <c r="B735" s="683" t="s">
        <v>270</v>
      </c>
      <c r="C735" s="705"/>
      <c r="D735" s="703" t="s">
        <v>2695</v>
      </c>
      <c r="E735" s="705"/>
      <c r="F735" s="705"/>
      <c r="G735" s="705"/>
      <c r="H735" s="705" t="s">
        <v>3172</v>
      </c>
      <c r="I735" s="794">
        <v>2014</v>
      </c>
      <c r="J735" s="777"/>
      <c r="K735" s="721">
        <v>1000000</v>
      </c>
      <c r="L735" s="721"/>
      <c r="M735" s="721"/>
      <c r="N735" s="750">
        <v>0</v>
      </c>
      <c r="O735" s="750">
        <v>0</v>
      </c>
      <c r="P735" s="794"/>
      <c r="Q735" s="705" t="s">
        <v>3173</v>
      </c>
    </row>
    <row r="736" spans="1:17" ht="38.25">
      <c r="A736" s="683" t="s">
        <v>526</v>
      </c>
      <c r="B736" s="683" t="s">
        <v>284</v>
      </c>
      <c r="C736" s="705"/>
      <c r="D736" s="705" t="s">
        <v>2716</v>
      </c>
      <c r="E736" s="705"/>
      <c r="F736" s="705"/>
      <c r="G736" s="705" t="s">
        <v>3174</v>
      </c>
      <c r="H736" s="705" t="s">
        <v>3175</v>
      </c>
      <c r="I736" s="794">
        <v>1</v>
      </c>
      <c r="J736" s="777">
        <v>9500000</v>
      </c>
      <c r="K736" s="721">
        <v>14040000</v>
      </c>
      <c r="L736" s="721">
        <v>13750790.88806</v>
      </c>
      <c r="M736" s="721">
        <v>12645874.657339999</v>
      </c>
      <c r="N736" s="750"/>
      <c r="O736" s="750">
        <v>0.98</v>
      </c>
      <c r="P736" s="794" t="s">
        <v>20</v>
      </c>
      <c r="Q736" s="705"/>
    </row>
    <row r="737" spans="1:17" ht="38.25">
      <c r="A737" s="683" t="s">
        <v>526</v>
      </c>
      <c r="B737" s="683" t="s">
        <v>284</v>
      </c>
      <c r="C737" s="705"/>
      <c r="D737" s="705" t="s">
        <v>2716</v>
      </c>
      <c r="E737" s="705"/>
      <c r="F737" s="705"/>
      <c r="G737" s="705" t="s">
        <v>3176</v>
      </c>
      <c r="H737" s="705" t="s">
        <v>3177</v>
      </c>
      <c r="I737" s="794">
        <v>1</v>
      </c>
      <c r="J737" s="777">
        <v>15000000</v>
      </c>
      <c r="K737" s="721">
        <v>17400000</v>
      </c>
      <c r="L737" s="721">
        <v>16294681.566500001</v>
      </c>
      <c r="M737" s="721">
        <v>13863330.45283</v>
      </c>
      <c r="N737" s="750"/>
      <c r="O737" s="750">
        <v>0.75</v>
      </c>
      <c r="P737" s="794" t="s">
        <v>20</v>
      </c>
      <c r="Q737" s="705"/>
    </row>
    <row r="738" spans="1:17" ht="51">
      <c r="A738" s="683" t="s">
        <v>526</v>
      </c>
      <c r="B738" s="705" t="s">
        <v>287</v>
      </c>
      <c r="C738" s="795" t="s">
        <v>319</v>
      </c>
      <c r="D738" s="796" t="s">
        <v>2691</v>
      </c>
      <c r="E738" s="796" t="s">
        <v>3178</v>
      </c>
      <c r="F738" s="796" t="s">
        <v>3179</v>
      </c>
      <c r="G738" s="796"/>
      <c r="H738" s="709" t="s">
        <v>3180</v>
      </c>
      <c r="I738" s="795" t="s">
        <v>614</v>
      </c>
      <c r="J738" s="797"/>
      <c r="K738" s="798">
        <v>2675000</v>
      </c>
      <c r="L738" s="798">
        <v>2666533</v>
      </c>
      <c r="M738" s="798">
        <v>2675000</v>
      </c>
      <c r="N738" s="711"/>
      <c r="O738" s="711">
        <v>0.95</v>
      </c>
      <c r="P738" s="795" t="s">
        <v>20</v>
      </c>
      <c r="Q738" s="711"/>
    </row>
    <row r="739" spans="1:17" ht="51">
      <c r="A739" s="683" t="s">
        <v>526</v>
      </c>
      <c r="B739" s="705" t="s">
        <v>287</v>
      </c>
      <c r="C739" s="795" t="s">
        <v>319</v>
      </c>
      <c r="D739" s="796" t="s">
        <v>2697</v>
      </c>
      <c r="E739" s="796" t="s">
        <v>3181</v>
      </c>
      <c r="F739" s="796" t="s">
        <v>3182</v>
      </c>
      <c r="G739" s="796"/>
      <c r="H739" s="709" t="s">
        <v>3183</v>
      </c>
      <c r="I739" s="795" t="s">
        <v>3184</v>
      </c>
      <c r="J739" s="797"/>
      <c r="K739" s="798">
        <v>2310000</v>
      </c>
      <c r="L739" s="798">
        <v>4147</v>
      </c>
      <c r="M739" s="798">
        <v>2310000</v>
      </c>
      <c r="N739" s="711"/>
      <c r="O739" s="711">
        <v>0</v>
      </c>
      <c r="P739" s="795" t="s">
        <v>107</v>
      </c>
      <c r="Q739" s="711"/>
    </row>
    <row r="740" spans="1:17" ht="51">
      <c r="A740" s="683" t="s">
        <v>526</v>
      </c>
      <c r="B740" s="705" t="s">
        <v>287</v>
      </c>
      <c r="C740" s="795" t="s">
        <v>3185</v>
      </c>
      <c r="D740" s="796" t="s">
        <v>2697</v>
      </c>
      <c r="E740" s="796" t="s">
        <v>3181</v>
      </c>
      <c r="F740" s="796" t="s">
        <v>3182</v>
      </c>
      <c r="G740" s="796"/>
      <c r="H740" s="709" t="s">
        <v>3186</v>
      </c>
      <c r="I740" s="795">
        <v>2024</v>
      </c>
      <c r="J740" s="797"/>
      <c r="K740" s="798">
        <v>1700000</v>
      </c>
      <c r="L740" s="798">
        <v>9373.2928400000001</v>
      </c>
      <c r="M740" s="798">
        <v>1700000</v>
      </c>
      <c r="N740" s="711"/>
      <c r="O740" s="711">
        <v>0</v>
      </c>
      <c r="P740" s="795" t="s">
        <v>3187</v>
      </c>
      <c r="Q740" s="711"/>
    </row>
    <row r="741" spans="1:17" ht="89.25">
      <c r="A741" s="683" t="s">
        <v>526</v>
      </c>
      <c r="B741" s="705" t="s">
        <v>287</v>
      </c>
      <c r="C741" s="795" t="s">
        <v>319</v>
      </c>
      <c r="D741" s="799" t="s">
        <v>2700</v>
      </c>
      <c r="E741" s="799" t="s">
        <v>3188</v>
      </c>
      <c r="F741" s="799" t="s">
        <v>3189</v>
      </c>
      <c r="G741" s="799"/>
      <c r="H741" s="709" t="s">
        <v>3190</v>
      </c>
      <c r="I741" s="795" t="s">
        <v>661</v>
      </c>
      <c r="J741" s="797"/>
      <c r="K741" s="798">
        <v>1173000</v>
      </c>
      <c r="L741" s="798">
        <v>504307</v>
      </c>
      <c r="M741" s="798">
        <v>1173000</v>
      </c>
      <c r="N741" s="711"/>
      <c r="O741" s="711">
        <v>0.8</v>
      </c>
      <c r="P741" s="795" t="s">
        <v>20</v>
      </c>
      <c r="Q741" s="711"/>
    </row>
    <row r="742" spans="1:17" ht="51">
      <c r="A742" s="683" t="s">
        <v>526</v>
      </c>
      <c r="B742" s="705" t="s">
        <v>287</v>
      </c>
      <c r="C742" s="795" t="s">
        <v>319</v>
      </c>
      <c r="D742" s="799" t="s">
        <v>2703</v>
      </c>
      <c r="E742" s="799" t="s">
        <v>3191</v>
      </c>
      <c r="F742" s="799" t="s">
        <v>3192</v>
      </c>
      <c r="G742" s="799"/>
      <c r="H742" s="709" t="s">
        <v>3193</v>
      </c>
      <c r="I742" s="795" t="s">
        <v>3184</v>
      </c>
      <c r="J742" s="797"/>
      <c r="K742" s="798">
        <v>1650000</v>
      </c>
      <c r="L742" s="798">
        <v>779027</v>
      </c>
      <c r="M742" s="798">
        <v>1650000</v>
      </c>
      <c r="N742" s="711"/>
      <c r="O742" s="711">
        <v>0.55000000000000004</v>
      </c>
      <c r="P742" s="795" t="s">
        <v>20</v>
      </c>
      <c r="Q742" s="711"/>
    </row>
    <row r="743" spans="1:17" ht="51">
      <c r="A743" s="683" t="s">
        <v>526</v>
      </c>
      <c r="B743" s="705" t="s">
        <v>287</v>
      </c>
      <c r="C743" s="795" t="s">
        <v>319</v>
      </c>
      <c r="D743" s="799" t="s">
        <v>2703</v>
      </c>
      <c r="E743" s="799" t="s">
        <v>3191</v>
      </c>
      <c r="F743" s="799" t="s">
        <v>3192</v>
      </c>
      <c r="G743" s="799"/>
      <c r="H743" s="709" t="s">
        <v>3194</v>
      </c>
      <c r="I743" s="795" t="s">
        <v>661</v>
      </c>
      <c r="J743" s="797"/>
      <c r="K743" s="798">
        <v>1500000</v>
      </c>
      <c r="L743" s="798">
        <v>1376675</v>
      </c>
      <c r="M743" s="798">
        <v>1500000</v>
      </c>
      <c r="N743" s="711"/>
      <c r="O743" s="711">
        <v>0.9</v>
      </c>
      <c r="P743" s="795" t="s">
        <v>20</v>
      </c>
      <c r="Q743" s="711"/>
    </row>
    <row r="744" spans="1:17" ht="63.75">
      <c r="A744" s="683" t="s">
        <v>526</v>
      </c>
      <c r="B744" s="705" t="s">
        <v>287</v>
      </c>
      <c r="C744" s="795" t="s">
        <v>3195</v>
      </c>
      <c r="D744" s="799" t="s">
        <v>2704</v>
      </c>
      <c r="E744" s="709" t="s">
        <v>3196</v>
      </c>
      <c r="F744" s="799" t="s">
        <v>3197</v>
      </c>
      <c r="G744" s="799"/>
      <c r="H744" s="709" t="s">
        <v>3198</v>
      </c>
      <c r="I744" s="795">
        <v>2023</v>
      </c>
      <c r="J744" s="797"/>
      <c r="K744" s="798">
        <v>1770799.996</v>
      </c>
      <c r="L744" s="798">
        <v>1664584.09852</v>
      </c>
      <c r="M744" s="798">
        <v>1770799.996</v>
      </c>
      <c r="N744" s="711"/>
      <c r="O744" s="711">
        <v>2E-3</v>
      </c>
      <c r="P744" s="795" t="s">
        <v>20</v>
      </c>
      <c r="Q744" s="711"/>
    </row>
    <row r="745" spans="1:17" ht="76.5">
      <c r="A745" s="683" t="s">
        <v>526</v>
      </c>
      <c r="B745" s="705" t="s">
        <v>287</v>
      </c>
      <c r="C745" s="795" t="s">
        <v>3199</v>
      </c>
      <c r="D745" s="799" t="s">
        <v>2704</v>
      </c>
      <c r="E745" s="800" t="s">
        <v>3200</v>
      </c>
      <c r="F745" s="800" t="s">
        <v>3201</v>
      </c>
      <c r="G745" s="800"/>
      <c r="H745" s="709" t="s">
        <v>3202</v>
      </c>
      <c r="I745" s="795">
        <v>2025</v>
      </c>
      <c r="J745" s="797"/>
      <c r="K745" s="798">
        <v>1187350</v>
      </c>
      <c r="L745" s="798">
        <v>0</v>
      </c>
      <c r="M745" s="798">
        <v>1187350</v>
      </c>
      <c r="N745" s="711"/>
      <c r="O745" s="711">
        <v>0</v>
      </c>
      <c r="P745" s="795" t="s">
        <v>3203</v>
      </c>
      <c r="Q745" s="711"/>
    </row>
    <row r="746" spans="1:17" ht="51">
      <c r="A746" s="683" t="s">
        <v>526</v>
      </c>
      <c r="B746" s="705" t="s">
        <v>287</v>
      </c>
      <c r="C746" s="795" t="s">
        <v>319</v>
      </c>
      <c r="D746" s="799" t="s">
        <v>2705</v>
      </c>
      <c r="E746" s="799" t="s">
        <v>3204</v>
      </c>
      <c r="F746" s="799" t="s">
        <v>3205</v>
      </c>
      <c r="G746" s="799"/>
      <c r="H746" s="709" t="s">
        <v>3206</v>
      </c>
      <c r="I746" s="795" t="s">
        <v>799</v>
      </c>
      <c r="J746" s="797"/>
      <c r="K746" s="798">
        <v>2000000</v>
      </c>
      <c r="L746" s="798">
        <v>1970245</v>
      </c>
      <c r="M746" s="798">
        <v>2000000</v>
      </c>
      <c r="N746" s="711"/>
      <c r="O746" s="711">
        <v>0.5</v>
      </c>
      <c r="P746" s="795" t="s">
        <v>20</v>
      </c>
      <c r="Q746" s="711"/>
    </row>
    <row r="747" spans="1:17" ht="76.5">
      <c r="A747" s="683" t="s">
        <v>526</v>
      </c>
      <c r="B747" s="705" t="s">
        <v>287</v>
      </c>
      <c r="C747" s="795" t="s">
        <v>3185</v>
      </c>
      <c r="D747" s="799" t="s">
        <v>2708</v>
      </c>
      <c r="E747" s="799" t="s">
        <v>3207</v>
      </c>
      <c r="F747" s="709" t="s">
        <v>3208</v>
      </c>
      <c r="G747" s="709"/>
      <c r="H747" s="709" t="s">
        <v>3209</v>
      </c>
      <c r="I747" s="795">
        <v>2024</v>
      </c>
      <c r="J747" s="797"/>
      <c r="K747" s="798">
        <v>2100000</v>
      </c>
      <c r="L747" s="798">
        <v>1717281.1355000001</v>
      </c>
      <c r="M747" s="798">
        <v>2100000</v>
      </c>
      <c r="N747" s="711"/>
      <c r="O747" s="711">
        <v>1.8E-3</v>
      </c>
      <c r="P747" s="795" t="s">
        <v>20</v>
      </c>
      <c r="Q747" s="711"/>
    </row>
    <row r="748" spans="1:17" ht="76.5">
      <c r="A748" s="683" t="s">
        <v>526</v>
      </c>
      <c r="B748" s="705" t="s">
        <v>287</v>
      </c>
      <c r="C748" s="795" t="s">
        <v>3195</v>
      </c>
      <c r="D748" s="799" t="s">
        <v>2708</v>
      </c>
      <c r="E748" s="799" t="s">
        <v>3207</v>
      </c>
      <c r="F748" s="709" t="s">
        <v>3208</v>
      </c>
      <c r="G748" s="709"/>
      <c r="H748" s="709" t="s">
        <v>3210</v>
      </c>
      <c r="I748" s="795">
        <v>2023</v>
      </c>
      <c r="J748" s="797"/>
      <c r="K748" s="798">
        <v>1620000</v>
      </c>
      <c r="L748" s="798">
        <v>1477399.06806</v>
      </c>
      <c r="M748" s="798">
        <v>1620000</v>
      </c>
      <c r="N748" s="711"/>
      <c r="O748" s="711">
        <v>7.4999999999999997E-3</v>
      </c>
      <c r="P748" s="795" t="s">
        <v>20</v>
      </c>
      <c r="Q748" s="711"/>
    </row>
    <row r="749" spans="1:17" ht="63.75">
      <c r="A749" s="683" t="s">
        <v>526</v>
      </c>
      <c r="B749" s="705" t="s">
        <v>287</v>
      </c>
      <c r="C749" s="795" t="s">
        <v>319</v>
      </c>
      <c r="D749" s="799" t="s">
        <v>2708</v>
      </c>
      <c r="E749" s="799" t="s">
        <v>3207</v>
      </c>
      <c r="F749" s="800"/>
      <c r="G749" s="800"/>
      <c r="H749" s="709" t="s">
        <v>3211</v>
      </c>
      <c r="I749" s="795" t="s">
        <v>799</v>
      </c>
      <c r="J749" s="797"/>
      <c r="K749" s="798">
        <v>3591000</v>
      </c>
      <c r="L749" s="798">
        <v>2392072</v>
      </c>
      <c r="M749" s="798">
        <v>3591000</v>
      </c>
      <c r="N749" s="711"/>
      <c r="O749" s="711">
        <v>0.85</v>
      </c>
      <c r="P749" s="795" t="s">
        <v>13</v>
      </c>
      <c r="Q749" s="711"/>
    </row>
    <row r="750" spans="1:17" ht="51">
      <c r="A750" s="683" t="s">
        <v>526</v>
      </c>
      <c r="B750" s="705" t="s">
        <v>287</v>
      </c>
      <c r="C750" s="795" t="s">
        <v>319</v>
      </c>
      <c r="D750" s="799" t="s">
        <v>2708</v>
      </c>
      <c r="E750" s="799" t="s">
        <v>3207</v>
      </c>
      <c r="F750" s="800"/>
      <c r="G750" s="800"/>
      <c r="H750" s="709" t="s">
        <v>3212</v>
      </c>
      <c r="I750" s="795" t="s">
        <v>777</v>
      </c>
      <c r="J750" s="797"/>
      <c r="K750" s="798">
        <v>1335814</v>
      </c>
      <c r="L750" s="798">
        <v>1281251</v>
      </c>
      <c r="M750" s="798">
        <v>1335814</v>
      </c>
      <c r="N750" s="711"/>
      <c r="O750" s="711">
        <v>0.98</v>
      </c>
      <c r="P750" s="795" t="s">
        <v>20</v>
      </c>
      <c r="Q750" s="711"/>
    </row>
    <row r="751" spans="1:17" ht="51">
      <c r="A751" s="683" t="s">
        <v>526</v>
      </c>
      <c r="B751" s="705" t="s">
        <v>287</v>
      </c>
      <c r="C751" s="795" t="s">
        <v>319</v>
      </c>
      <c r="D751" s="799" t="s">
        <v>2708</v>
      </c>
      <c r="E751" s="799" t="s">
        <v>3207</v>
      </c>
      <c r="F751" s="800"/>
      <c r="G751" s="800"/>
      <c r="H751" s="709" t="s">
        <v>3213</v>
      </c>
      <c r="I751" s="795" t="s">
        <v>799</v>
      </c>
      <c r="J751" s="797"/>
      <c r="K751" s="798">
        <v>1100000</v>
      </c>
      <c r="L751" s="798">
        <v>1098422</v>
      </c>
      <c r="M751" s="798">
        <v>1100000</v>
      </c>
      <c r="N751" s="711"/>
      <c r="O751" s="711">
        <v>1</v>
      </c>
      <c r="P751" s="795" t="s">
        <v>13</v>
      </c>
      <c r="Q751" s="711"/>
    </row>
    <row r="752" spans="1:17" ht="38.25">
      <c r="A752" s="683" t="s">
        <v>526</v>
      </c>
      <c r="B752" s="705" t="s">
        <v>287</v>
      </c>
      <c r="C752" s="795" t="s">
        <v>319</v>
      </c>
      <c r="D752" s="799" t="s">
        <v>2708</v>
      </c>
      <c r="E752" s="800"/>
      <c r="F752" s="800"/>
      <c r="G752" s="800"/>
      <c r="H752" s="709" t="s">
        <v>3214</v>
      </c>
      <c r="I752" s="795" t="s">
        <v>3215</v>
      </c>
      <c r="J752" s="797"/>
      <c r="K752" s="798">
        <v>5434000</v>
      </c>
      <c r="L752" s="798">
        <v>5380656</v>
      </c>
      <c r="M752" s="798">
        <v>5434000</v>
      </c>
      <c r="N752" s="711"/>
      <c r="O752" s="711">
        <v>0.86</v>
      </c>
      <c r="P752" s="795" t="s">
        <v>20</v>
      </c>
      <c r="Q752" s="711"/>
    </row>
    <row r="753" spans="1:17" ht="38.25">
      <c r="A753" s="683" t="s">
        <v>526</v>
      </c>
      <c r="B753" s="705" t="s">
        <v>287</v>
      </c>
      <c r="C753" s="795" t="s">
        <v>319</v>
      </c>
      <c r="D753" s="799" t="s">
        <v>2711</v>
      </c>
      <c r="E753" s="800"/>
      <c r="F753" s="800"/>
      <c r="G753" s="800"/>
      <c r="H753" s="709" t="s">
        <v>3216</v>
      </c>
      <c r="I753" s="795" t="s">
        <v>661</v>
      </c>
      <c r="J753" s="797"/>
      <c r="K753" s="798">
        <v>7681000</v>
      </c>
      <c r="L753" s="798">
        <v>5017204</v>
      </c>
      <c r="M753" s="798">
        <v>7681000</v>
      </c>
      <c r="N753" s="711"/>
      <c r="O753" s="711">
        <v>0.9</v>
      </c>
      <c r="P753" s="795" t="s">
        <v>20</v>
      </c>
      <c r="Q753" s="711"/>
    </row>
    <row r="754" spans="1:17" ht="38.25">
      <c r="A754" s="683" t="s">
        <v>526</v>
      </c>
      <c r="B754" s="705" t="s">
        <v>287</v>
      </c>
      <c r="C754" s="795" t="s">
        <v>319</v>
      </c>
      <c r="D754" s="799" t="s">
        <v>2711</v>
      </c>
      <c r="E754" s="800"/>
      <c r="F754" s="800"/>
      <c r="G754" s="800"/>
      <c r="H754" s="709" t="s">
        <v>3217</v>
      </c>
      <c r="I754" s="795" t="s">
        <v>3218</v>
      </c>
      <c r="J754" s="797"/>
      <c r="K754" s="798">
        <v>6775000</v>
      </c>
      <c r="L754" s="798">
        <v>6279844</v>
      </c>
      <c r="M754" s="798">
        <v>6775000</v>
      </c>
      <c r="N754" s="711"/>
      <c r="O754" s="711">
        <v>0.95</v>
      </c>
      <c r="P754" s="795" t="s">
        <v>20</v>
      </c>
      <c r="Q754" s="711"/>
    </row>
    <row r="755" spans="1:17" ht="38.25">
      <c r="A755" s="683" t="s">
        <v>526</v>
      </c>
      <c r="B755" s="705" t="s">
        <v>287</v>
      </c>
      <c r="C755" s="795" t="s">
        <v>319</v>
      </c>
      <c r="D755" s="799" t="s">
        <v>2711</v>
      </c>
      <c r="E755" s="800"/>
      <c r="F755" s="800"/>
      <c r="G755" s="800"/>
      <c r="H755" s="709" t="s">
        <v>3219</v>
      </c>
      <c r="I755" s="795" t="s">
        <v>661</v>
      </c>
      <c r="J755" s="797"/>
      <c r="K755" s="798">
        <v>3392000</v>
      </c>
      <c r="L755" s="798">
        <v>3168642</v>
      </c>
      <c r="M755" s="798">
        <v>3392000</v>
      </c>
      <c r="N755" s="711"/>
      <c r="O755" s="711">
        <v>0.96</v>
      </c>
      <c r="P755" s="795" t="s">
        <v>20</v>
      </c>
      <c r="Q755" s="711"/>
    </row>
    <row r="756" spans="1:17" ht="25.5">
      <c r="A756" s="683" t="s">
        <v>526</v>
      </c>
      <c r="B756" s="705" t="s">
        <v>287</v>
      </c>
      <c r="C756" s="795" t="s">
        <v>319</v>
      </c>
      <c r="D756" s="799" t="s">
        <v>2711</v>
      </c>
      <c r="E756" s="800"/>
      <c r="F756" s="800"/>
      <c r="G756" s="800"/>
      <c r="H756" s="709" t="s">
        <v>3220</v>
      </c>
      <c r="I756" s="795" t="s">
        <v>788</v>
      </c>
      <c r="J756" s="797"/>
      <c r="K756" s="798">
        <v>1779000</v>
      </c>
      <c r="L756" s="798">
        <v>1537215</v>
      </c>
      <c r="M756" s="798">
        <v>1779000</v>
      </c>
      <c r="N756" s="711"/>
      <c r="O756" s="711">
        <v>0.95</v>
      </c>
      <c r="P756" s="795" t="s">
        <v>20</v>
      </c>
      <c r="Q756" s="711"/>
    </row>
    <row r="757" spans="1:17" ht="25.5">
      <c r="A757" s="683" t="s">
        <v>526</v>
      </c>
      <c r="B757" s="705" t="s">
        <v>287</v>
      </c>
      <c r="C757" s="795" t="s">
        <v>3199</v>
      </c>
      <c r="D757" s="799" t="s">
        <v>2711</v>
      </c>
      <c r="E757" s="800"/>
      <c r="F757" s="800"/>
      <c r="G757" s="800"/>
      <c r="H757" s="709" t="s">
        <v>3221</v>
      </c>
      <c r="I757" s="795">
        <v>2025</v>
      </c>
      <c r="J757" s="797"/>
      <c r="K757" s="798">
        <v>1640000</v>
      </c>
      <c r="L757" s="798">
        <v>0</v>
      </c>
      <c r="M757" s="798">
        <v>1640000</v>
      </c>
      <c r="N757" s="711"/>
      <c r="O757" s="711">
        <v>0</v>
      </c>
      <c r="P757" s="795" t="s">
        <v>3203</v>
      </c>
      <c r="Q757" s="711"/>
    </row>
    <row r="758" spans="1:17" ht="38.25">
      <c r="A758" s="683" t="s">
        <v>526</v>
      </c>
      <c r="B758" s="705" t="s">
        <v>287</v>
      </c>
      <c r="C758" s="795" t="s">
        <v>3185</v>
      </c>
      <c r="D758" s="799" t="s">
        <v>2711</v>
      </c>
      <c r="E758" s="800"/>
      <c r="F758" s="800"/>
      <c r="G758" s="800"/>
      <c r="H758" s="709" t="s">
        <v>3222</v>
      </c>
      <c r="I758" s="795">
        <v>2024</v>
      </c>
      <c r="J758" s="797"/>
      <c r="K758" s="798">
        <v>1200000</v>
      </c>
      <c r="L758" s="798">
        <v>5818.7330000000002</v>
      </c>
      <c r="M758" s="798">
        <v>1200000</v>
      </c>
      <c r="N758" s="711"/>
      <c r="O758" s="711">
        <v>0</v>
      </c>
      <c r="P758" s="795" t="s">
        <v>3187</v>
      </c>
      <c r="Q758" s="711"/>
    </row>
    <row r="759" spans="1:17" ht="51">
      <c r="A759" s="683" t="s">
        <v>526</v>
      </c>
      <c r="B759" s="705" t="s">
        <v>287</v>
      </c>
      <c r="C759" s="795" t="s">
        <v>3185</v>
      </c>
      <c r="D759" s="709" t="s">
        <v>2716</v>
      </c>
      <c r="E759" s="800"/>
      <c r="F759" s="800"/>
      <c r="G759" s="800"/>
      <c r="H759" s="709" t="s">
        <v>3223</v>
      </c>
      <c r="I759" s="795">
        <v>2024</v>
      </c>
      <c r="J759" s="797"/>
      <c r="K759" s="798">
        <v>1000000</v>
      </c>
      <c r="L759" s="798">
        <v>599824.10398000001</v>
      </c>
      <c r="M759" s="798">
        <v>1000000</v>
      </c>
      <c r="N759" s="711"/>
      <c r="O759" s="711">
        <v>1E-3</v>
      </c>
      <c r="P759" s="795" t="s">
        <v>20</v>
      </c>
      <c r="Q759" s="711"/>
    </row>
    <row r="760" spans="1:17" ht="63.75">
      <c r="A760" s="683" t="s">
        <v>526</v>
      </c>
      <c r="B760" s="705" t="s">
        <v>287</v>
      </c>
      <c r="C760" s="795" t="s">
        <v>319</v>
      </c>
      <c r="D760" s="709" t="s">
        <v>2716</v>
      </c>
      <c r="E760" s="800"/>
      <c r="F760" s="800"/>
      <c r="G760" s="800"/>
      <c r="H760" s="709" t="s">
        <v>3224</v>
      </c>
      <c r="I760" s="795" t="s">
        <v>661</v>
      </c>
      <c r="J760" s="797"/>
      <c r="K760" s="798">
        <v>2900000</v>
      </c>
      <c r="L760" s="798">
        <v>2796283</v>
      </c>
      <c r="M760" s="798">
        <v>2900000</v>
      </c>
      <c r="N760" s="711"/>
      <c r="O760" s="711">
        <v>1</v>
      </c>
      <c r="P760" s="795" t="s">
        <v>20</v>
      </c>
      <c r="Q760" s="711"/>
    </row>
    <row r="761" spans="1:17" ht="51">
      <c r="A761" s="683" t="s">
        <v>526</v>
      </c>
      <c r="B761" s="705" t="s">
        <v>287</v>
      </c>
      <c r="C761" s="795" t="s">
        <v>319</v>
      </c>
      <c r="D761" s="709" t="s">
        <v>2716</v>
      </c>
      <c r="E761" s="800"/>
      <c r="F761" s="800"/>
      <c r="G761" s="800"/>
      <c r="H761" s="709" t="s">
        <v>3225</v>
      </c>
      <c r="I761" s="795" t="s">
        <v>3218</v>
      </c>
      <c r="J761" s="797"/>
      <c r="K761" s="798">
        <v>1880000</v>
      </c>
      <c r="L761" s="798">
        <v>1566968</v>
      </c>
      <c r="M761" s="798">
        <v>1880000</v>
      </c>
      <c r="N761" s="711"/>
      <c r="O761" s="711">
        <v>1</v>
      </c>
      <c r="P761" s="795" t="s">
        <v>20</v>
      </c>
      <c r="Q761" s="711"/>
    </row>
    <row r="762" spans="1:17" ht="25.5">
      <c r="A762" s="683" t="s">
        <v>526</v>
      </c>
      <c r="B762" s="705" t="s">
        <v>287</v>
      </c>
      <c r="C762" s="795" t="s">
        <v>319</v>
      </c>
      <c r="D762" s="709" t="s">
        <v>2716</v>
      </c>
      <c r="E762" s="800"/>
      <c r="F762" s="800"/>
      <c r="G762" s="800"/>
      <c r="H762" s="709" t="s">
        <v>3226</v>
      </c>
      <c r="I762" s="795" t="s">
        <v>788</v>
      </c>
      <c r="J762" s="797"/>
      <c r="K762" s="798">
        <v>1700000</v>
      </c>
      <c r="L762" s="798">
        <v>1675348</v>
      </c>
      <c r="M762" s="798">
        <v>1700000</v>
      </c>
      <c r="N762" s="711"/>
      <c r="O762" s="711">
        <v>1</v>
      </c>
      <c r="P762" s="795" t="s">
        <v>20</v>
      </c>
      <c r="Q762" s="711"/>
    </row>
    <row r="763" spans="1:17" ht="38.25">
      <c r="A763" s="683" t="s">
        <v>526</v>
      </c>
      <c r="B763" s="705" t="s">
        <v>287</v>
      </c>
      <c r="C763" s="795" t="s">
        <v>319</v>
      </c>
      <c r="D763" s="709" t="s">
        <v>2716</v>
      </c>
      <c r="E763" s="800"/>
      <c r="F763" s="800"/>
      <c r="G763" s="800"/>
      <c r="H763" s="709" t="s">
        <v>3227</v>
      </c>
      <c r="I763" s="795" t="s">
        <v>661</v>
      </c>
      <c r="J763" s="797"/>
      <c r="K763" s="798">
        <v>1000000</v>
      </c>
      <c r="L763" s="798">
        <v>999011</v>
      </c>
      <c r="M763" s="798">
        <v>1000000</v>
      </c>
      <c r="N763" s="711"/>
      <c r="O763" s="711">
        <v>0.96</v>
      </c>
      <c r="P763" s="795" t="s">
        <v>20</v>
      </c>
      <c r="Q763" s="711"/>
    </row>
    <row r="764" spans="1:17" ht="25.5">
      <c r="A764" s="683" t="s">
        <v>526</v>
      </c>
      <c r="B764" s="705" t="s">
        <v>287</v>
      </c>
      <c r="C764" s="795" t="s">
        <v>3185</v>
      </c>
      <c r="D764" s="709" t="s">
        <v>2716</v>
      </c>
      <c r="E764" s="800"/>
      <c r="F764" s="800"/>
      <c r="G764" s="800"/>
      <c r="H764" s="709" t="s">
        <v>3228</v>
      </c>
      <c r="I764" s="795">
        <v>2024</v>
      </c>
      <c r="J764" s="797"/>
      <c r="K764" s="798">
        <v>3500000</v>
      </c>
      <c r="L764" s="798">
        <v>0</v>
      </c>
      <c r="M764" s="798">
        <v>3500000</v>
      </c>
      <c r="N764" s="711"/>
      <c r="O764" s="711">
        <v>0</v>
      </c>
      <c r="P764" s="795" t="s">
        <v>3203</v>
      </c>
      <c r="Q764" s="711"/>
    </row>
    <row r="765" spans="1:17" s="572" customFormat="1">
      <c r="A765" s="571"/>
      <c r="B765" s="571"/>
      <c r="C765" s="571"/>
      <c r="D765" s="571"/>
      <c r="E765" s="571"/>
      <c r="F765" s="571"/>
      <c r="G765" s="571"/>
      <c r="H765" s="571"/>
      <c r="I765" s="571"/>
      <c r="J765" s="571"/>
      <c r="K765" s="803">
        <f t="shared" ref="K765:M765" si="0">SUM(K4:K764)</f>
        <v>3748394281.1945791</v>
      </c>
      <c r="L765" s="803">
        <f t="shared" si="0"/>
        <v>1492086457.3393199</v>
      </c>
      <c r="M765" s="803">
        <f t="shared" si="0"/>
        <v>1251547810.7109609</v>
      </c>
      <c r="N765" s="804">
        <f>+M765/K765</f>
        <v>0.33388905137057884</v>
      </c>
      <c r="O765" s="571"/>
      <c r="P765" s="571"/>
      <c r="Q765" s="571"/>
    </row>
  </sheetData>
  <autoFilter ref="A3:Q765" xr:uid="{00000000-0009-0000-0000-000008000000}"/>
  <mergeCells count="23">
    <mergeCell ref="K470:K471"/>
    <mergeCell ref="O470:O471"/>
    <mergeCell ref="Q470:Q471"/>
    <mergeCell ref="Q196:Q197"/>
    <mergeCell ref="H466:H467"/>
    <mergeCell ref="K466:K467"/>
    <mergeCell ref="O466:O467"/>
    <mergeCell ref="Q466:Q467"/>
    <mergeCell ref="H468:H469"/>
    <mergeCell ref="K468:K469"/>
    <mergeCell ref="Q468:Q469"/>
    <mergeCell ref="H20:H21"/>
    <mergeCell ref="K20:K21"/>
    <mergeCell ref="P20:P21"/>
    <mergeCell ref="Q20:Q21"/>
    <mergeCell ref="Q122:Q123"/>
    <mergeCell ref="A1:Q1"/>
    <mergeCell ref="H15:H16"/>
    <mergeCell ref="K15:K16"/>
    <mergeCell ref="N15:N16"/>
    <mergeCell ref="O15:O16"/>
    <mergeCell ref="P15:P16"/>
    <mergeCell ref="Q15:Q16"/>
  </mergeCells>
  <dataValidations count="3">
    <dataValidation allowBlank="1" showInputMessage="1" showErrorMessage="1" prompt="تغيير عنوان العملية في سنة 2025_x000a_" sqref="G305:H310" xr:uid="{00000000-0002-0000-0800-000000000000}"/>
    <dataValidation allowBlank="1" showInputMessage="1" showErrorMessage="1" prompt="تغيير عنوان العملية في سنة 2025" sqref="G292:H292" xr:uid="{00000000-0002-0000-0800-000001000000}"/>
    <dataValidation type="list" allowBlank="1" showInputMessage="1" showErrorMessage="1" sqref="C679:C680 G679:XFD680" xr:uid="{00000000-0002-0000-0800-000002000000}">
      <formula1>$B$4:$B$452+$A$6:$A$64</formula1>
    </dataValidation>
  </dataValidations>
  <pageMargins left="0" right="0" top="0" bottom="0.39370078740157483" header="0" footer="0"/>
  <pageSetup paperSize="9" scale="51" orientation="landscape" r:id="rId1"/>
  <headerFooter>
    <oddFooter>Page &amp;P de &amp;N</oddFooter>
  </headerFooter>
  <rowBreaks count="1" manualBreakCount="1">
    <brk id="744" max="16" man="1"/>
  </rowBreaks>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800-000003000000}">
          <x14:formula1>
            <xm:f>liste!$M$4:$M$292</xm:f>
          </x14:formula1>
          <xm:sqref>G649:G678 F679:F692 F4:F648</xm:sqref>
        </x14:dataValidation>
        <x14:dataValidation type="list" allowBlank="1" showInputMessage="1" showErrorMessage="1" xr:uid="{00000000-0002-0000-0800-000004000000}">
          <x14:formula1>
            <xm:f>liste!$I$3:$I$56</xm:f>
          </x14:formula1>
          <xm:sqref>D738:D781 D729:D735 D693:D705</xm:sqref>
        </x14:dataValidation>
        <x14:dataValidation type="list" allowBlank="1" showInputMessage="1" showErrorMessage="1" xr:uid="{00000000-0002-0000-0800-000005000000}">
          <x14:formula1>
            <xm:f>liste!$I$3:$I$55</xm:f>
          </x14:formula1>
          <xm:sqref>D82 D649 D168:D169</xm:sqref>
        </x14:dataValidation>
        <x14:dataValidation type="list" allowBlank="1" showInputMessage="1" showErrorMessage="1" xr:uid="{00000000-0002-0000-0800-000006000000}">
          <x14:formula1>
            <xm:f>liste!$I$4:$I$55</xm:f>
          </x14:formula1>
          <xm:sqref>D83:D167 D650:D692 D170:D648 D4:D81</xm:sqref>
        </x14:dataValidation>
        <x14:dataValidation type="list" allowBlank="1" showInputMessage="1" showErrorMessage="1" xr:uid="{00000000-0002-0000-0800-000007000000}">
          <x14:formula1>
            <xm:f>$B$4:$B$452+liste!$A$4:$A$62</xm:f>
          </x14:formula1>
          <xm:sqref>A679:A764</xm:sqref>
        </x14:dataValidation>
        <x14:dataValidation type="list" allowBlank="1" showInputMessage="1" showErrorMessage="1" xr:uid="{00000000-0002-0000-0800-000008000000}">
          <x14:formula1>
            <xm:f>liste!$K$4:$K$143</xm:f>
          </x14:formula1>
          <xm:sqref>E4:E692</xm:sqref>
        </x14:dataValidation>
        <x14:dataValidation type="list" allowBlank="1" showInputMessage="1" showErrorMessage="1" xr:uid="{00000000-0002-0000-0800-000009000000}">
          <x14:formula1>
            <xm:f>liste!$A$4:$A$62</xm:f>
          </x14:formula1>
          <xm:sqref>B4:B764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CR7981"/>
  <sheetViews>
    <sheetView topLeftCell="A35" zoomScaleNormal="100" workbookViewId="0">
      <selection activeCell="B17" sqref="B17"/>
    </sheetView>
  </sheetViews>
  <sheetFormatPr baseColWidth="10" defaultRowHeight="15"/>
  <cols>
    <col min="1" max="1" width="82.42578125" customWidth="1"/>
    <col min="2" max="2" width="15.28515625" style="97" customWidth="1"/>
    <col min="3" max="3" width="13.28515625" bestFit="1" customWidth="1"/>
    <col min="4" max="4" width="12.28515625" bestFit="1" customWidth="1"/>
    <col min="5" max="5" width="19.42578125" style="738" customWidth="1"/>
    <col min="6" max="6" width="18.7109375" customWidth="1"/>
  </cols>
  <sheetData>
    <row r="1" spans="1:96">
      <c r="A1" s="889" t="s">
        <v>3245</v>
      </c>
      <c r="B1" s="889"/>
      <c r="C1" s="889"/>
      <c r="D1" s="889"/>
      <c r="E1" s="889"/>
    </row>
    <row r="2" spans="1:96">
      <c r="B2"/>
      <c r="D2" s="890" t="s">
        <v>223</v>
      </c>
      <c r="E2" s="890"/>
    </row>
    <row r="3" spans="1:96" s="376" customFormat="1" ht="24">
      <c r="A3" s="723" t="s">
        <v>2605</v>
      </c>
      <c r="B3" s="739" t="s">
        <v>3256</v>
      </c>
      <c r="C3" s="727" t="s">
        <v>2606</v>
      </c>
      <c r="D3" s="725" t="s">
        <v>2609</v>
      </c>
      <c r="E3" s="725" t="s">
        <v>2608</v>
      </c>
      <c r="F3" s="739" t="s">
        <v>3246</v>
      </c>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row>
    <row r="4" spans="1:96">
      <c r="A4" s="844" t="s">
        <v>886</v>
      </c>
      <c r="B4" s="567">
        <v>900000</v>
      </c>
      <c r="C4" s="567">
        <v>1</v>
      </c>
      <c r="D4" s="567">
        <v>1100000</v>
      </c>
      <c r="E4" s="567">
        <v>1099098</v>
      </c>
      <c r="F4" s="567">
        <v>1083386</v>
      </c>
    </row>
    <row r="5" spans="1:96">
      <c r="A5" s="726" t="s">
        <v>2690</v>
      </c>
      <c r="B5" s="567">
        <v>900000</v>
      </c>
      <c r="C5" s="567">
        <v>1</v>
      </c>
      <c r="D5" s="567">
        <v>1100000</v>
      </c>
      <c r="E5" s="567">
        <v>1099098</v>
      </c>
      <c r="F5" s="567">
        <v>1083386</v>
      </c>
    </row>
    <row r="6" spans="1:96">
      <c r="A6" s="845" t="s">
        <v>889</v>
      </c>
      <c r="B6" s="567">
        <v>900000</v>
      </c>
      <c r="C6" s="567">
        <v>1</v>
      </c>
      <c r="D6" s="567">
        <v>1100000</v>
      </c>
      <c r="E6" s="567">
        <v>1099098</v>
      </c>
      <c r="F6" s="567">
        <v>1083386</v>
      </c>
    </row>
    <row r="7" spans="1:96">
      <c r="A7" s="846" t="s">
        <v>3251</v>
      </c>
      <c r="B7" s="567">
        <v>900000</v>
      </c>
      <c r="C7" s="567">
        <v>1</v>
      </c>
      <c r="D7" s="567">
        <v>1100000</v>
      </c>
      <c r="E7" s="567">
        <v>1099098</v>
      </c>
      <c r="F7" s="567">
        <v>1083386</v>
      </c>
    </row>
    <row r="8" spans="1:96">
      <c r="A8" s="847">
        <v>0.98</v>
      </c>
      <c r="B8" s="567">
        <v>900000</v>
      </c>
      <c r="C8" s="567">
        <v>1</v>
      </c>
      <c r="D8" s="567">
        <v>1100000</v>
      </c>
      <c r="E8" s="567">
        <v>1099098</v>
      </c>
      <c r="F8" s="567">
        <v>1083386</v>
      </c>
    </row>
    <row r="9" spans="1:96">
      <c r="A9" s="848" t="s">
        <v>3251</v>
      </c>
      <c r="B9" s="567">
        <v>900000</v>
      </c>
      <c r="C9" s="567">
        <v>1</v>
      </c>
      <c r="D9" s="567">
        <v>1100000</v>
      </c>
      <c r="E9" s="567">
        <v>1099098</v>
      </c>
      <c r="F9" s="567">
        <v>1083386</v>
      </c>
    </row>
    <row r="10" spans="1:96">
      <c r="A10" s="849">
        <v>2011</v>
      </c>
      <c r="B10" s="567">
        <v>900000</v>
      </c>
      <c r="C10" s="567">
        <v>1</v>
      </c>
      <c r="D10" s="567">
        <v>1100000</v>
      </c>
      <c r="E10" s="567">
        <v>1099098</v>
      </c>
      <c r="F10" s="567">
        <v>1083386</v>
      </c>
    </row>
    <row r="11" spans="1:96">
      <c r="A11" s="850" t="s">
        <v>888</v>
      </c>
      <c r="B11" s="567">
        <v>900000</v>
      </c>
      <c r="C11" s="567">
        <v>1</v>
      </c>
      <c r="D11" s="567">
        <v>1100000</v>
      </c>
      <c r="E11" s="567">
        <v>1099098</v>
      </c>
      <c r="F11" s="567">
        <v>1083386</v>
      </c>
    </row>
    <row r="12" spans="1:96">
      <c r="A12" s="851" t="s">
        <v>887</v>
      </c>
      <c r="B12" s="567">
        <v>900000</v>
      </c>
      <c r="C12" s="567">
        <v>1</v>
      </c>
      <c r="D12" s="567">
        <v>1100000</v>
      </c>
      <c r="E12" s="567">
        <v>1099098</v>
      </c>
      <c r="F12" s="567">
        <v>1083386</v>
      </c>
    </row>
    <row r="13" spans="1:96">
      <c r="A13" s="852" t="s">
        <v>885</v>
      </c>
      <c r="B13" s="567">
        <v>900000</v>
      </c>
      <c r="C13" s="567">
        <v>1</v>
      </c>
      <c r="D13" s="567">
        <v>1100000</v>
      </c>
      <c r="E13" s="567">
        <v>1099098</v>
      </c>
      <c r="F13" s="567">
        <v>1083386</v>
      </c>
    </row>
    <row r="14" spans="1:96">
      <c r="A14" s="854" t="s">
        <v>527</v>
      </c>
      <c r="B14" s="567">
        <v>900000</v>
      </c>
      <c r="C14" s="567">
        <v>1</v>
      </c>
      <c r="D14" s="567">
        <v>1100000</v>
      </c>
      <c r="E14" s="567">
        <v>1099098</v>
      </c>
      <c r="F14" s="567">
        <v>1083386</v>
      </c>
    </row>
    <row r="15" spans="1:96">
      <c r="A15" s="853" t="s">
        <v>273</v>
      </c>
      <c r="B15" s="567">
        <v>900000</v>
      </c>
      <c r="C15" s="567">
        <v>1</v>
      </c>
      <c r="D15" s="567">
        <v>1100000</v>
      </c>
      <c r="E15" s="567">
        <v>1099098</v>
      </c>
      <c r="F15" s="567">
        <v>1083386</v>
      </c>
    </row>
    <row r="16" spans="1:96">
      <c r="A16" s="855" t="s">
        <v>883</v>
      </c>
      <c r="B16" s="567">
        <v>900000</v>
      </c>
      <c r="C16" s="567">
        <v>1</v>
      </c>
      <c r="D16" s="567">
        <v>1100000</v>
      </c>
      <c r="E16" s="567">
        <v>1099098</v>
      </c>
      <c r="F16" s="567">
        <v>1083386</v>
      </c>
    </row>
    <row r="17" spans="1:6">
      <c r="A17" s="844" t="s">
        <v>2390</v>
      </c>
      <c r="B17" s="567">
        <v>2800000</v>
      </c>
      <c r="C17" s="567">
        <v>1</v>
      </c>
      <c r="D17" s="567">
        <v>2800000</v>
      </c>
      <c r="E17" s="567">
        <v>2593239.9988299999</v>
      </c>
      <c r="F17" s="567">
        <v>508990.81206999999</v>
      </c>
    </row>
    <row r="18" spans="1:6">
      <c r="A18" s="726" t="s">
        <v>2708</v>
      </c>
      <c r="B18" s="567">
        <v>2800000</v>
      </c>
      <c r="C18" s="567">
        <v>1</v>
      </c>
      <c r="D18" s="567">
        <v>2800000</v>
      </c>
      <c r="E18" s="567">
        <v>2593239.9988299999</v>
      </c>
      <c r="F18" s="567">
        <v>508990.81206999999</v>
      </c>
    </row>
    <row r="19" spans="1:6">
      <c r="A19" s="845" t="s">
        <v>67</v>
      </c>
      <c r="B19" s="567">
        <v>2800000</v>
      </c>
      <c r="C19" s="567">
        <v>1</v>
      </c>
      <c r="D19" s="567">
        <v>2800000</v>
      </c>
      <c r="E19" s="567">
        <v>2593239.9988299999</v>
      </c>
      <c r="F19" s="567">
        <v>508990.81206999999</v>
      </c>
    </row>
    <row r="20" spans="1:6">
      <c r="A20" s="846" t="s">
        <v>3251</v>
      </c>
      <c r="B20" s="567">
        <v>2800000</v>
      </c>
      <c r="C20" s="567">
        <v>1</v>
      </c>
      <c r="D20" s="567">
        <v>2800000</v>
      </c>
      <c r="E20" s="567">
        <v>2593239.9988299999</v>
      </c>
      <c r="F20" s="567">
        <v>508990.81206999999</v>
      </c>
    </row>
    <row r="21" spans="1:6">
      <c r="A21" s="847">
        <v>0.12</v>
      </c>
      <c r="B21" s="567">
        <v>2800000</v>
      </c>
      <c r="C21" s="567">
        <v>1</v>
      </c>
      <c r="D21" s="567">
        <v>2800000</v>
      </c>
      <c r="E21" s="567">
        <v>2593239.9988299999</v>
      </c>
      <c r="F21" s="567">
        <v>508990.81206999999</v>
      </c>
    </row>
    <row r="22" spans="1:6">
      <c r="A22" s="848">
        <v>0.18178243288214285</v>
      </c>
      <c r="B22" s="567">
        <v>2800000</v>
      </c>
      <c r="C22" s="567">
        <v>1</v>
      </c>
      <c r="D22" s="567">
        <v>2800000</v>
      </c>
      <c r="E22" s="567">
        <v>2593239.9988299999</v>
      </c>
      <c r="F22" s="567">
        <v>508990.81206999999</v>
      </c>
    </row>
    <row r="23" spans="1:6">
      <c r="A23" s="849" t="s">
        <v>3251</v>
      </c>
      <c r="B23" s="567">
        <v>2800000</v>
      </c>
      <c r="C23" s="567">
        <v>1</v>
      </c>
      <c r="D23" s="567">
        <v>2800000</v>
      </c>
      <c r="E23" s="567">
        <v>2593239.9988299999</v>
      </c>
      <c r="F23" s="567">
        <v>508990.81206999999</v>
      </c>
    </row>
    <row r="24" spans="1:6">
      <c r="A24" s="850" t="s">
        <v>2391</v>
      </c>
      <c r="B24" s="567">
        <v>2800000</v>
      </c>
      <c r="C24" s="567">
        <v>1</v>
      </c>
      <c r="D24" s="567">
        <v>2800000</v>
      </c>
      <c r="E24" s="567">
        <v>2593239.9988299999</v>
      </c>
      <c r="F24" s="567">
        <v>508990.81206999999</v>
      </c>
    </row>
    <row r="25" spans="1:6">
      <c r="A25" s="851" t="s">
        <v>2392</v>
      </c>
      <c r="B25" s="567">
        <v>2800000</v>
      </c>
      <c r="C25" s="567">
        <v>1</v>
      </c>
      <c r="D25" s="567">
        <v>2800000</v>
      </c>
      <c r="E25" s="567">
        <v>2593239.9988299999</v>
      </c>
      <c r="F25" s="567">
        <v>508990.81206999999</v>
      </c>
    </row>
    <row r="26" spans="1:6">
      <c r="A26" s="852" t="s">
        <v>2347</v>
      </c>
      <c r="B26" s="567">
        <v>2800000</v>
      </c>
      <c r="C26" s="567">
        <v>1</v>
      </c>
      <c r="D26" s="567">
        <v>2800000</v>
      </c>
      <c r="E26" s="567">
        <v>2593239.9988299999</v>
      </c>
      <c r="F26" s="567">
        <v>508990.81206999999</v>
      </c>
    </row>
    <row r="27" spans="1:6">
      <c r="A27" s="854" t="s">
        <v>2286</v>
      </c>
      <c r="B27" s="567">
        <v>2800000</v>
      </c>
      <c r="C27" s="567">
        <v>1</v>
      </c>
      <c r="D27" s="567">
        <v>2800000</v>
      </c>
      <c r="E27" s="567">
        <v>2593239.9988299999</v>
      </c>
      <c r="F27" s="567">
        <v>508990.81206999999</v>
      </c>
    </row>
    <row r="28" spans="1:6">
      <c r="A28" s="853" t="s">
        <v>267</v>
      </c>
      <c r="B28" s="567">
        <v>2800000</v>
      </c>
      <c r="C28" s="567">
        <v>1</v>
      </c>
      <c r="D28" s="567">
        <v>2800000</v>
      </c>
      <c r="E28" s="567">
        <v>2593239.9988299999</v>
      </c>
      <c r="F28" s="567">
        <v>508990.81206999999</v>
      </c>
    </row>
    <row r="29" spans="1:6">
      <c r="A29" s="855" t="s">
        <v>1337</v>
      </c>
      <c r="B29" s="567">
        <v>2800000</v>
      </c>
      <c r="C29" s="567">
        <v>1</v>
      </c>
      <c r="D29" s="567">
        <v>2800000</v>
      </c>
      <c r="E29" s="567">
        <v>2593239.9988299999</v>
      </c>
      <c r="F29" s="567">
        <v>508990.81206999999</v>
      </c>
    </row>
    <row r="30" spans="1:6">
      <c r="A30" s="844" t="s">
        <v>1128</v>
      </c>
      <c r="B30" s="567">
        <v>2145000</v>
      </c>
      <c r="C30" s="567">
        <v>2</v>
      </c>
      <c r="D30" s="567">
        <v>2145000</v>
      </c>
      <c r="E30" s="567">
        <v>2130041.0354900002</v>
      </c>
      <c r="F30" s="567">
        <v>1767675.9607500001</v>
      </c>
    </row>
    <row r="31" spans="1:6">
      <c r="A31" s="726" t="s">
        <v>2705</v>
      </c>
      <c r="B31" s="567">
        <v>2145000</v>
      </c>
      <c r="C31" s="567">
        <v>2</v>
      </c>
      <c r="D31" s="567">
        <v>2145000</v>
      </c>
      <c r="E31" s="567">
        <v>2130041.0354900002</v>
      </c>
      <c r="F31" s="567">
        <v>1767675.9607500001</v>
      </c>
    </row>
    <row r="32" spans="1:6">
      <c r="A32" s="845" t="s">
        <v>3251</v>
      </c>
      <c r="B32" s="567">
        <v>2145000</v>
      </c>
      <c r="C32" s="567">
        <v>2</v>
      </c>
      <c r="D32" s="567">
        <v>2145000</v>
      </c>
      <c r="E32" s="567">
        <v>2130041.0354900002</v>
      </c>
      <c r="F32" s="567">
        <v>1767675.9607500001</v>
      </c>
    </row>
    <row r="33" spans="1:6">
      <c r="A33" s="846" t="s">
        <v>3251</v>
      </c>
      <c r="B33" s="567">
        <v>2145000</v>
      </c>
      <c r="C33" s="567">
        <v>2</v>
      </c>
      <c r="D33" s="567">
        <v>2145000</v>
      </c>
      <c r="E33" s="567">
        <v>2130041.0354900002</v>
      </c>
      <c r="F33" s="567">
        <v>1767675.9607500001</v>
      </c>
    </row>
    <row r="34" spans="1:6">
      <c r="A34" s="847" t="s">
        <v>3251</v>
      </c>
      <c r="B34" s="567">
        <v>2145000</v>
      </c>
      <c r="C34" s="567">
        <v>2</v>
      </c>
      <c r="D34" s="567">
        <v>2145000</v>
      </c>
      <c r="E34" s="567">
        <v>2130041.0354900002</v>
      </c>
      <c r="F34" s="567">
        <v>1767675.9607500001</v>
      </c>
    </row>
    <row r="35" spans="1:6">
      <c r="A35" s="848" t="s">
        <v>3251</v>
      </c>
      <c r="B35" s="567">
        <v>2145000</v>
      </c>
      <c r="C35" s="567">
        <v>2</v>
      </c>
      <c r="D35" s="567">
        <v>2145000</v>
      </c>
      <c r="E35" s="567">
        <v>2130041.0354900002</v>
      </c>
      <c r="F35" s="567">
        <v>1767675.9607500001</v>
      </c>
    </row>
    <row r="36" spans="1:6">
      <c r="A36" s="849" t="s">
        <v>3251</v>
      </c>
      <c r="B36" s="567">
        <v>2145000</v>
      </c>
      <c r="C36" s="567">
        <v>2</v>
      </c>
      <c r="D36" s="567">
        <v>2145000</v>
      </c>
      <c r="E36" s="567">
        <v>2130041.0354900002</v>
      </c>
      <c r="F36" s="567">
        <v>1767675.9607500001</v>
      </c>
    </row>
    <row r="37" spans="1:6">
      <c r="A37" s="850" t="s">
        <v>1130</v>
      </c>
      <c r="B37" s="567">
        <v>1145000</v>
      </c>
      <c r="C37" s="567">
        <v>1</v>
      </c>
      <c r="D37" s="567">
        <v>1145000</v>
      </c>
      <c r="E37" s="567">
        <v>1144119.2536900002</v>
      </c>
      <c r="F37" s="567">
        <v>1141799.797</v>
      </c>
    </row>
    <row r="38" spans="1:6">
      <c r="A38" s="851" t="s">
        <v>1129</v>
      </c>
      <c r="B38" s="567">
        <v>1145000</v>
      </c>
      <c r="C38" s="567">
        <v>1</v>
      </c>
      <c r="D38" s="567">
        <v>1145000</v>
      </c>
      <c r="E38" s="567">
        <v>1144119.2536900002</v>
      </c>
      <c r="F38" s="567">
        <v>1141799.797</v>
      </c>
    </row>
    <row r="39" spans="1:6">
      <c r="A39" s="852" t="s">
        <v>1127</v>
      </c>
      <c r="B39" s="567">
        <v>1145000</v>
      </c>
      <c r="C39" s="567">
        <v>1</v>
      </c>
      <c r="D39" s="567">
        <v>1145000</v>
      </c>
      <c r="E39" s="567">
        <v>1144119.2536900002</v>
      </c>
      <c r="F39" s="567">
        <v>1141799.797</v>
      </c>
    </row>
    <row r="40" spans="1:6">
      <c r="A40" s="854" t="s">
        <v>527</v>
      </c>
      <c r="B40" s="567">
        <v>1145000</v>
      </c>
      <c r="C40" s="567">
        <v>1</v>
      </c>
      <c r="D40" s="567">
        <v>1145000</v>
      </c>
      <c r="E40" s="567">
        <v>1144119.2536900002</v>
      </c>
      <c r="F40" s="567">
        <v>1141799.797</v>
      </c>
    </row>
    <row r="41" spans="1:6">
      <c r="A41" s="853" t="s">
        <v>273</v>
      </c>
      <c r="B41" s="567">
        <v>1145000</v>
      </c>
      <c r="C41" s="567">
        <v>1</v>
      </c>
      <c r="D41" s="567">
        <v>1145000</v>
      </c>
      <c r="E41" s="567">
        <v>1144119.2536900002</v>
      </c>
      <c r="F41" s="567">
        <v>1141799.797</v>
      </c>
    </row>
    <row r="42" spans="1:6">
      <c r="A42" s="855" t="s">
        <v>480</v>
      </c>
      <c r="B42" s="567">
        <v>1145000</v>
      </c>
      <c r="C42" s="567">
        <v>1</v>
      </c>
      <c r="D42" s="567">
        <v>1145000</v>
      </c>
      <c r="E42" s="567">
        <v>1144119.2536900002</v>
      </c>
      <c r="F42" s="567">
        <v>1141799.797</v>
      </c>
    </row>
    <row r="43" spans="1:6">
      <c r="A43" s="850" t="s">
        <v>1132</v>
      </c>
      <c r="B43" s="567">
        <v>1000000</v>
      </c>
      <c r="C43" s="567">
        <v>1</v>
      </c>
      <c r="D43" s="567">
        <v>1000000</v>
      </c>
      <c r="E43" s="567">
        <v>985921.7818</v>
      </c>
      <c r="F43" s="567">
        <v>625876.16374999995</v>
      </c>
    </row>
    <row r="44" spans="1:6">
      <c r="A44" s="851" t="s">
        <v>1131</v>
      </c>
      <c r="B44" s="567">
        <v>1000000</v>
      </c>
      <c r="C44" s="567">
        <v>1</v>
      </c>
      <c r="D44" s="567">
        <v>1000000</v>
      </c>
      <c r="E44" s="567">
        <v>985921.7818</v>
      </c>
      <c r="F44" s="567">
        <v>625876.16374999995</v>
      </c>
    </row>
    <row r="45" spans="1:6">
      <c r="A45" s="852" t="s">
        <v>1127</v>
      </c>
      <c r="B45" s="567">
        <v>1000000</v>
      </c>
      <c r="C45" s="567">
        <v>1</v>
      </c>
      <c r="D45" s="567">
        <v>1000000</v>
      </c>
      <c r="E45" s="567">
        <v>985921.7818</v>
      </c>
      <c r="F45" s="567">
        <v>625876.16374999995</v>
      </c>
    </row>
    <row r="46" spans="1:6">
      <c r="A46" s="854" t="s">
        <v>527</v>
      </c>
      <c r="B46" s="567">
        <v>1000000</v>
      </c>
      <c r="C46" s="567">
        <v>1</v>
      </c>
      <c r="D46" s="567">
        <v>1000000</v>
      </c>
      <c r="E46" s="567">
        <v>985921.7818</v>
      </c>
      <c r="F46" s="567">
        <v>625876.16374999995</v>
      </c>
    </row>
    <row r="47" spans="1:6">
      <c r="A47" s="853" t="s">
        <v>273</v>
      </c>
      <c r="B47" s="567">
        <v>1000000</v>
      </c>
      <c r="C47" s="567">
        <v>1</v>
      </c>
      <c r="D47" s="567">
        <v>1000000</v>
      </c>
      <c r="E47" s="567">
        <v>985921.7818</v>
      </c>
      <c r="F47" s="567">
        <v>625876.16374999995</v>
      </c>
    </row>
    <row r="48" spans="1:6">
      <c r="A48" s="855" t="s">
        <v>480</v>
      </c>
      <c r="B48" s="567">
        <v>1000000</v>
      </c>
      <c r="C48" s="567">
        <v>1</v>
      </c>
      <c r="D48" s="567">
        <v>1000000</v>
      </c>
      <c r="E48" s="567">
        <v>985921.7818</v>
      </c>
      <c r="F48" s="567">
        <v>625876.16374999995</v>
      </c>
    </row>
    <row r="49" spans="1:6">
      <c r="A49" s="844" t="s">
        <v>1107</v>
      </c>
      <c r="B49" s="567">
        <v>1000000</v>
      </c>
      <c r="C49" s="567">
        <v>1</v>
      </c>
      <c r="D49" s="567">
        <v>1000000</v>
      </c>
      <c r="E49" s="567">
        <v>956529</v>
      </c>
      <c r="F49" s="567">
        <v>561892</v>
      </c>
    </row>
    <row r="50" spans="1:6">
      <c r="A50" s="726" t="s">
        <v>2705</v>
      </c>
      <c r="B50" s="567">
        <v>1000000</v>
      </c>
      <c r="C50" s="567">
        <v>1</v>
      </c>
      <c r="D50" s="567">
        <v>1000000</v>
      </c>
      <c r="E50" s="567">
        <v>956529</v>
      </c>
      <c r="F50" s="567">
        <v>561892</v>
      </c>
    </row>
    <row r="51" spans="1:6">
      <c r="A51" s="845" t="s">
        <v>67</v>
      </c>
      <c r="B51" s="567">
        <v>1000000</v>
      </c>
      <c r="C51" s="567">
        <v>1</v>
      </c>
      <c r="D51" s="567">
        <v>1000000</v>
      </c>
      <c r="E51" s="567">
        <v>956529</v>
      </c>
      <c r="F51" s="567">
        <v>561892</v>
      </c>
    </row>
    <row r="52" spans="1:6">
      <c r="A52" s="846" t="s">
        <v>3251</v>
      </c>
      <c r="B52" s="567">
        <v>1000000</v>
      </c>
      <c r="C52" s="567">
        <v>1</v>
      </c>
      <c r="D52" s="567">
        <v>1000000</v>
      </c>
      <c r="E52" s="567">
        <v>956529</v>
      </c>
      <c r="F52" s="567">
        <v>561892</v>
      </c>
    </row>
    <row r="53" spans="1:6">
      <c r="A53" s="847">
        <v>0.9</v>
      </c>
      <c r="B53" s="567">
        <v>1000000</v>
      </c>
      <c r="C53" s="567">
        <v>1</v>
      </c>
      <c r="D53" s="567">
        <v>1000000</v>
      </c>
      <c r="E53" s="567">
        <v>956529</v>
      </c>
      <c r="F53" s="567">
        <v>561892</v>
      </c>
    </row>
    <row r="54" spans="1:6">
      <c r="A54" s="848" t="s">
        <v>3251</v>
      </c>
      <c r="B54" s="567">
        <v>1000000</v>
      </c>
      <c r="C54" s="567">
        <v>1</v>
      </c>
      <c r="D54" s="567">
        <v>1000000</v>
      </c>
      <c r="E54" s="567">
        <v>956529</v>
      </c>
      <c r="F54" s="567">
        <v>561892</v>
      </c>
    </row>
    <row r="55" spans="1:6">
      <c r="A55" s="849">
        <v>2023</v>
      </c>
      <c r="B55" s="567">
        <v>1000000</v>
      </c>
      <c r="C55" s="567">
        <v>1</v>
      </c>
      <c r="D55" s="567">
        <v>1000000</v>
      </c>
      <c r="E55" s="567">
        <v>956529</v>
      </c>
      <c r="F55" s="567">
        <v>561892</v>
      </c>
    </row>
    <row r="56" spans="1:6">
      <c r="A56" s="850" t="s">
        <v>1107</v>
      </c>
      <c r="B56" s="567">
        <v>1000000</v>
      </c>
      <c r="C56" s="567">
        <v>1</v>
      </c>
      <c r="D56" s="567">
        <v>1000000</v>
      </c>
      <c r="E56" s="567">
        <v>956529</v>
      </c>
      <c r="F56" s="567">
        <v>561892</v>
      </c>
    </row>
    <row r="57" spans="1:6">
      <c r="A57" s="851" t="s">
        <v>1107</v>
      </c>
      <c r="B57" s="567">
        <v>1000000</v>
      </c>
      <c r="C57" s="567">
        <v>1</v>
      </c>
      <c r="D57" s="567">
        <v>1000000</v>
      </c>
      <c r="E57" s="567">
        <v>956529</v>
      </c>
      <c r="F57" s="567">
        <v>561892</v>
      </c>
    </row>
    <row r="58" spans="1:6">
      <c r="A58" s="852" t="s">
        <v>1107</v>
      </c>
      <c r="B58" s="567">
        <v>1000000</v>
      </c>
      <c r="C58" s="567">
        <v>1</v>
      </c>
      <c r="D58" s="567">
        <v>1000000</v>
      </c>
      <c r="E58" s="567">
        <v>956529</v>
      </c>
      <c r="F58" s="567">
        <v>561892</v>
      </c>
    </row>
    <row r="59" spans="1:6">
      <c r="A59" s="854" t="s">
        <v>527</v>
      </c>
      <c r="B59" s="567">
        <v>1000000</v>
      </c>
      <c r="C59" s="567">
        <v>1</v>
      </c>
      <c r="D59" s="567">
        <v>1000000</v>
      </c>
      <c r="E59" s="567">
        <v>956529</v>
      </c>
      <c r="F59" s="567">
        <v>561892</v>
      </c>
    </row>
    <row r="60" spans="1:6">
      <c r="A60" s="853" t="s">
        <v>312</v>
      </c>
      <c r="B60" s="567">
        <v>1000000</v>
      </c>
      <c r="C60" s="567">
        <v>1</v>
      </c>
      <c r="D60" s="567">
        <v>1000000</v>
      </c>
      <c r="E60" s="567">
        <v>956529</v>
      </c>
      <c r="F60" s="567">
        <v>561892</v>
      </c>
    </row>
    <row r="61" spans="1:6">
      <c r="A61" s="855" t="s">
        <v>999</v>
      </c>
      <c r="B61" s="567">
        <v>1000000</v>
      </c>
      <c r="C61" s="567">
        <v>1</v>
      </c>
      <c r="D61" s="567">
        <v>1000000</v>
      </c>
      <c r="E61" s="567">
        <v>956529</v>
      </c>
      <c r="F61" s="567">
        <v>561892</v>
      </c>
    </row>
    <row r="62" spans="1:6">
      <c r="A62" s="844" t="s">
        <v>1027</v>
      </c>
      <c r="B62" s="567">
        <v>3040000</v>
      </c>
      <c r="C62" s="567">
        <v>1</v>
      </c>
      <c r="D62" s="567">
        <v>3040000</v>
      </c>
      <c r="E62" s="567"/>
      <c r="F62" s="567"/>
    </row>
    <row r="63" spans="1:6">
      <c r="A63" s="726" t="s">
        <v>2691</v>
      </c>
      <c r="B63" s="567">
        <v>3040000</v>
      </c>
      <c r="C63" s="567">
        <v>1</v>
      </c>
      <c r="D63" s="567">
        <v>3040000</v>
      </c>
      <c r="E63" s="567"/>
      <c r="F63" s="567"/>
    </row>
    <row r="64" spans="1:6">
      <c r="A64" s="845" t="s">
        <v>1028</v>
      </c>
      <c r="B64" s="567">
        <v>3040000</v>
      </c>
      <c r="C64" s="567">
        <v>1</v>
      </c>
      <c r="D64" s="567">
        <v>3040000</v>
      </c>
      <c r="E64" s="567"/>
      <c r="F64" s="567"/>
    </row>
    <row r="65" spans="1:6">
      <c r="A65" s="846" t="s">
        <v>3251</v>
      </c>
      <c r="B65" s="567">
        <v>3040000</v>
      </c>
      <c r="C65" s="567">
        <v>1</v>
      </c>
      <c r="D65" s="567">
        <v>3040000</v>
      </c>
      <c r="E65" s="567"/>
      <c r="F65" s="567"/>
    </row>
    <row r="66" spans="1:6">
      <c r="A66" s="847">
        <v>0</v>
      </c>
      <c r="B66" s="567">
        <v>3040000</v>
      </c>
      <c r="C66" s="567">
        <v>1</v>
      </c>
      <c r="D66" s="567">
        <v>3040000</v>
      </c>
      <c r="E66" s="567"/>
      <c r="F66" s="567"/>
    </row>
    <row r="67" spans="1:6">
      <c r="A67" s="848" t="s">
        <v>3251</v>
      </c>
      <c r="B67" s="567">
        <v>3040000</v>
      </c>
      <c r="C67" s="567">
        <v>1</v>
      </c>
      <c r="D67" s="567">
        <v>3040000</v>
      </c>
      <c r="E67" s="567"/>
      <c r="F67" s="567"/>
    </row>
    <row r="68" spans="1:6">
      <c r="A68" s="849">
        <v>2025</v>
      </c>
      <c r="B68" s="567">
        <v>3040000</v>
      </c>
      <c r="C68" s="567">
        <v>1</v>
      </c>
      <c r="D68" s="567">
        <v>3040000</v>
      </c>
      <c r="E68" s="567"/>
      <c r="F68" s="567"/>
    </row>
    <row r="69" spans="1:6">
      <c r="A69" s="850" t="s">
        <v>1027</v>
      </c>
      <c r="B69" s="567">
        <v>3040000</v>
      </c>
      <c r="C69" s="567">
        <v>1</v>
      </c>
      <c r="D69" s="567">
        <v>3040000</v>
      </c>
      <c r="E69" s="567"/>
      <c r="F69" s="567"/>
    </row>
    <row r="70" spans="1:6">
      <c r="A70" s="851" t="s">
        <v>1027</v>
      </c>
      <c r="B70" s="567">
        <v>3040000</v>
      </c>
      <c r="C70" s="567">
        <v>1</v>
      </c>
      <c r="D70" s="567">
        <v>3040000</v>
      </c>
      <c r="E70" s="567"/>
      <c r="F70" s="567"/>
    </row>
    <row r="71" spans="1:6">
      <c r="A71" s="852" t="s">
        <v>1027</v>
      </c>
      <c r="B71" s="567">
        <v>3040000</v>
      </c>
      <c r="C71" s="567">
        <v>1</v>
      </c>
      <c r="D71" s="567">
        <v>3040000</v>
      </c>
      <c r="E71" s="567"/>
      <c r="F71" s="567"/>
    </row>
    <row r="72" spans="1:6">
      <c r="A72" s="854" t="s">
        <v>527</v>
      </c>
      <c r="B72" s="567">
        <v>3040000</v>
      </c>
      <c r="C72" s="567">
        <v>1</v>
      </c>
      <c r="D72" s="567">
        <v>3040000</v>
      </c>
      <c r="E72" s="567"/>
      <c r="F72" s="567"/>
    </row>
    <row r="73" spans="1:6">
      <c r="A73" s="853" t="s">
        <v>315</v>
      </c>
      <c r="B73" s="567">
        <v>3040000</v>
      </c>
      <c r="C73" s="567">
        <v>1</v>
      </c>
      <c r="D73" s="567">
        <v>3040000</v>
      </c>
      <c r="E73" s="567"/>
      <c r="F73" s="567"/>
    </row>
    <row r="74" spans="1:6">
      <c r="A74" s="855" t="s">
        <v>999</v>
      </c>
      <c r="B74" s="567">
        <v>3040000</v>
      </c>
      <c r="C74" s="567">
        <v>1</v>
      </c>
      <c r="D74" s="567">
        <v>3040000</v>
      </c>
      <c r="E74" s="567"/>
      <c r="F74" s="567"/>
    </row>
    <row r="75" spans="1:6">
      <c r="A75" s="844" t="s">
        <v>2234</v>
      </c>
      <c r="B75" s="567"/>
      <c r="C75" s="567">
        <v>1</v>
      </c>
      <c r="D75" s="567">
        <v>1200000</v>
      </c>
      <c r="E75" s="567"/>
      <c r="F75" s="567"/>
    </row>
    <row r="76" spans="1:6">
      <c r="A76" s="726" t="s">
        <v>2708</v>
      </c>
      <c r="B76" s="567"/>
      <c r="C76" s="567">
        <v>1</v>
      </c>
      <c r="D76" s="567">
        <v>1200000</v>
      </c>
      <c r="E76" s="567"/>
      <c r="F76" s="567"/>
    </row>
    <row r="77" spans="1:6">
      <c r="A77" s="845" t="s">
        <v>3251</v>
      </c>
      <c r="B77" s="567"/>
      <c r="C77" s="567">
        <v>1</v>
      </c>
      <c r="D77" s="567">
        <v>1200000</v>
      </c>
      <c r="E77" s="567"/>
      <c r="F77" s="567"/>
    </row>
    <row r="78" spans="1:6">
      <c r="A78" s="846" t="s">
        <v>3251</v>
      </c>
      <c r="B78" s="567"/>
      <c r="C78" s="567">
        <v>1</v>
      </c>
      <c r="D78" s="567">
        <v>1200000</v>
      </c>
      <c r="E78" s="567"/>
      <c r="F78" s="567"/>
    </row>
    <row r="79" spans="1:6">
      <c r="A79" s="847" t="s">
        <v>3251</v>
      </c>
      <c r="B79" s="567"/>
      <c r="C79" s="567">
        <v>1</v>
      </c>
      <c r="D79" s="567">
        <v>1200000</v>
      </c>
      <c r="E79" s="567"/>
      <c r="F79" s="567"/>
    </row>
    <row r="80" spans="1:6">
      <c r="A80" s="848" t="s">
        <v>3251</v>
      </c>
      <c r="B80" s="567"/>
      <c r="C80" s="567">
        <v>1</v>
      </c>
      <c r="D80" s="567">
        <v>1200000</v>
      </c>
      <c r="E80" s="567"/>
      <c r="F80" s="567"/>
    </row>
    <row r="81" spans="1:6">
      <c r="A81" s="849" t="s">
        <v>3251</v>
      </c>
      <c r="B81" s="567"/>
      <c r="C81" s="567">
        <v>1</v>
      </c>
      <c r="D81" s="567">
        <v>1200000</v>
      </c>
      <c r="E81" s="567"/>
      <c r="F81" s="567"/>
    </row>
    <row r="82" spans="1:6">
      <c r="A82" s="850" t="s">
        <v>2235</v>
      </c>
      <c r="B82" s="567"/>
      <c r="C82" s="567">
        <v>1</v>
      </c>
      <c r="D82" s="567">
        <v>1200000</v>
      </c>
      <c r="E82" s="567"/>
      <c r="F82" s="567"/>
    </row>
    <row r="83" spans="1:6">
      <c r="A83" s="851" t="s">
        <v>3251</v>
      </c>
      <c r="B83" s="567"/>
      <c r="C83" s="567">
        <v>1</v>
      </c>
      <c r="D83" s="567">
        <v>1200000</v>
      </c>
      <c r="E83" s="567"/>
      <c r="F83" s="567"/>
    </row>
    <row r="84" spans="1:6">
      <c r="A84" s="852" t="s">
        <v>2233</v>
      </c>
      <c r="B84" s="567"/>
      <c r="C84" s="567">
        <v>1</v>
      </c>
      <c r="D84" s="567">
        <v>1200000</v>
      </c>
      <c r="E84" s="567"/>
      <c r="F84" s="567"/>
    </row>
    <row r="85" spans="1:6">
      <c r="A85" s="854" t="s">
        <v>528</v>
      </c>
      <c r="B85" s="567"/>
      <c r="C85" s="567">
        <v>1</v>
      </c>
      <c r="D85" s="567">
        <v>1200000</v>
      </c>
      <c r="E85" s="567"/>
      <c r="F85" s="567"/>
    </row>
    <row r="86" spans="1:6">
      <c r="A86" s="853" t="s">
        <v>279</v>
      </c>
      <c r="B86" s="567"/>
      <c r="C86" s="567">
        <v>1</v>
      </c>
      <c r="D86" s="567">
        <v>1200000</v>
      </c>
      <c r="E86" s="567"/>
      <c r="F86" s="567"/>
    </row>
    <row r="87" spans="1:6">
      <c r="A87" s="855" t="s">
        <v>3251</v>
      </c>
      <c r="B87" s="567"/>
      <c r="C87" s="567">
        <v>1</v>
      </c>
      <c r="D87" s="567">
        <v>1200000</v>
      </c>
      <c r="E87" s="567"/>
      <c r="F87" s="567"/>
    </row>
    <row r="88" spans="1:6">
      <c r="A88" s="844" t="s">
        <v>474</v>
      </c>
      <c r="B88" s="567">
        <v>3000000</v>
      </c>
      <c r="C88" s="567">
        <v>1</v>
      </c>
      <c r="D88" s="567">
        <v>3000000</v>
      </c>
      <c r="E88" s="567">
        <v>0</v>
      </c>
      <c r="F88" s="567">
        <v>0</v>
      </c>
    </row>
    <row r="89" spans="1:6">
      <c r="A89" s="726" t="s">
        <v>2704</v>
      </c>
      <c r="B89" s="567">
        <v>3000000</v>
      </c>
      <c r="C89" s="567">
        <v>1</v>
      </c>
      <c r="D89" s="567">
        <v>3000000</v>
      </c>
      <c r="E89" s="567">
        <v>0</v>
      </c>
      <c r="F89" s="567">
        <v>0</v>
      </c>
    </row>
    <row r="90" spans="1:6">
      <c r="A90" s="845" t="s">
        <v>1015</v>
      </c>
      <c r="B90" s="567">
        <v>3000000</v>
      </c>
      <c r="C90" s="567">
        <v>1</v>
      </c>
      <c r="D90" s="567">
        <v>3000000</v>
      </c>
      <c r="E90" s="567">
        <v>0</v>
      </c>
      <c r="F90" s="567">
        <v>0</v>
      </c>
    </row>
    <row r="91" spans="1:6">
      <c r="A91" s="846" t="s">
        <v>3251</v>
      </c>
      <c r="B91" s="567">
        <v>3000000</v>
      </c>
      <c r="C91" s="567">
        <v>1</v>
      </c>
      <c r="D91" s="567">
        <v>3000000</v>
      </c>
      <c r="E91" s="567">
        <v>0</v>
      </c>
      <c r="F91" s="567">
        <v>0</v>
      </c>
    </row>
    <row r="92" spans="1:6">
      <c r="A92" s="847">
        <v>0</v>
      </c>
      <c r="B92" s="567">
        <v>3000000</v>
      </c>
      <c r="C92" s="567">
        <v>1</v>
      </c>
      <c r="D92" s="567">
        <v>3000000</v>
      </c>
      <c r="E92" s="567">
        <v>0</v>
      </c>
      <c r="F92" s="567">
        <v>0</v>
      </c>
    </row>
    <row r="93" spans="1:6">
      <c r="A93" s="848" t="s">
        <v>3251</v>
      </c>
      <c r="B93" s="567">
        <v>3000000</v>
      </c>
      <c r="C93" s="567">
        <v>1</v>
      </c>
      <c r="D93" s="567">
        <v>3000000</v>
      </c>
      <c r="E93" s="567">
        <v>0</v>
      </c>
      <c r="F93" s="567">
        <v>0</v>
      </c>
    </row>
    <row r="94" spans="1:6">
      <c r="A94" s="849" t="s">
        <v>3251</v>
      </c>
      <c r="B94" s="567">
        <v>3000000</v>
      </c>
      <c r="C94" s="567">
        <v>1</v>
      </c>
      <c r="D94" s="567">
        <v>3000000</v>
      </c>
      <c r="E94" s="567">
        <v>0</v>
      </c>
      <c r="F94" s="567">
        <v>0</v>
      </c>
    </row>
    <row r="95" spans="1:6">
      <c r="A95" s="850" t="s">
        <v>474</v>
      </c>
      <c r="B95" s="567">
        <v>3000000</v>
      </c>
      <c r="C95" s="567">
        <v>1</v>
      </c>
      <c r="D95" s="567">
        <v>3000000</v>
      </c>
      <c r="E95" s="567">
        <v>0</v>
      </c>
      <c r="F95" s="567">
        <v>0</v>
      </c>
    </row>
    <row r="96" spans="1:6">
      <c r="A96" s="851" t="s">
        <v>474</v>
      </c>
      <c r="B96" s="567">
        <v>3000000</v>
      </c>
      <c r="C96" s="567">
        <v>1</v>
      </c>
      <c r="D96" s="567">
        <v>3000000</v>
      </c>
      <c r="E96" s="567">
        <v>0</v>
      </c>
      <c r="F96" s="567">
        <v>0</v>
      </c>
    </row>
    <row r="97" spans="1:6">
      <c r="A97" s="852" t="s">
        <v>474</v>
      </c>
      <c r="B97" s="567">
        <v>3000000</v>
      </c>
      <c r="C97" s="567">
        <v>1</v>
      </c>
      <c r="D97" s="567">
        <v>3000000</v>
      </c>
      <c r="E97" s="567">
        <v>0</v>
      </c>
      <c r="F97" s="567">
        <v>0</v>
      </c>
    </row>
    <row r="98" spans="1:6">
      <c r="A98" s="854" t="s">
        <v>527</v>
      </c>
      <c r="B98" s="567">
        <v>3000000</v>
      </c>
      <c r="C98" s="567">
        <v>1</v>
      </c>
      <c r="D98" s="567">
        <v>3000000</v>
      </c>
      <c r="E98" s="567">
        <v>0</v>
      </c>
      <c r="F98" s="567">
        <v>0</v>
      </c>
    </row>
    <row r="99" spans="1:6">
      <c r="A99" s="853" t="s">
        <v>313</v>
      </c>
      <c r="B99" s="567">
        <v>3000000</v>
      </c>
      <c r="C99" s="567">
        <v>1</v>
      </c>
      <c r="D99" s="567">
        <v>3000000</v>
      </c>
      <c r="E99" s="567">
        <v>0</v>
      </c>
      <c r="F99" s="567">
        <v>0</v>
      </c>
    </row>
    <row r="100" spans="1:6">
      <c r="A100" s="855" t="s">
        <v>999</v>
      </c>
      <c r="B100" s="567">
        <v>3000000</v>
      </c>
      <c r="C100" s="567">
        <v>1</v>
      </c>
      <c r="D100" s="567">
        <v>3000000</v>
      </c>
      <c r="E100" s="567">
        <v>0</v>
      </c>
      <c r="F100" s="567">
        <v>0</v>
      </c>
    </row>
    <row r="101" spans="1:6">
      <c r="A101" s="844" t="s">
        <v>830</v>
      </c>
      <c r="B101" s="567">
        <v>400000</v>
      </c>
      <c r="C101" s="567">
        <v>1</v>
      </c>
      <c r="D101" s="567">
        <v>2229000</v>
      </c>
      <c r="E101" s="567">
        <v>1869825</v>
      </c>
      <c r="F101" s="567">
        <v>680030</v>
      </c>
    </row>
    <row r="102" spans="1:6">
      <c r="A102" s="726" t="s">
        <v>2691</v>
      </c>
      <c r="B102" s="567">
        <v>400000</v>
      </c>
      <c r="C102" s="567">
        <v>1</v>
      </c>
      <c r="D102" s="567">
        <v>2229000</v>
      </c>
      <c r="E102" s="567">
        <v>1869825</v>
      </c>
      <c r="F102" s="567">
        <v>680030</v>
      </c>
    </row>
    <row r="103" spans="1:6">
      <c r="A103" s="845" t="s">
        <v>3251</v>
      </c>
      <c r="B103" s="567">
        <v>400000</v>
      </c>
      <c r="C103" s="567">
        <v>1</v>
      </c>
      <c r="D103" s="567">
        <v>2229000</v>
      </c>
      <c r="E103" s="567">
        <v>1869825</v>
      </c>
      <c r="F103" s="567">
        <v>680030</v>
      </c>
    </row>
    <row r="104" spans="1:6">
      <c r="A104" s="846" t="s">
        <v>3251</v>
      </c>
      <c r="B104" s="567">
        <v>400000</v>
      </c>
      <c r="C104" s="567">
        <v>1</v>
      </c>
      <c r="D104" s="567">
        <v>2229000</v>
      </c>
      <c r="E104" s="567">
        <v>1869825</v>
      </c>
      <c r="F104" s="567">
        <v>680030</v>
      </c>
    </row>
    <row r="105" spans="1:6">
      <c r="A105" s="847">
        <v>0.38</v>
      </c>
      <c r="B105" s="567">
        <v>400000</v>
      </c>
      <c r="C105" s="567">
        <v>1</v>
      </c>
      <c r="D105" s="567">
        <v>2229000</v>
      </c>
      <c r="E105" s="567">
        <v>1869825</v>
      </c>
      <c r="F105" s="567">
        <v>680030</v>
      </c>
    </row>
    <row r="106" spans="1:6">
      <c r="A106" s="848" t="s">
        <v>3251</v>
      </c>
      <c r="B106" s="567">
        <v>400000</v>
      </c>
      <c r="C106" s="567">
        <v>1</v>
      </c>
      <c r="D106" s="567">
        <v>2229000</v>
      </c>
      <c r="E106" s="567">
        <v>1869825</v>
      </c>
      <c r="F106" s="567">
        <v>680030</v>
      </c>
    </row>
    <row r="107" spans="1:6">
      <c r="A107" s="849">
        <v>2008</v>
      </c>
      <c r="B107" s="567">
        <v>400000</v>
      </c>
      <c r="C107" s="567">
        <v>1</v>
      </c>
      <c r="D107" s="567">
        <v>2229000</v>
      </c>
      <c r="E107" s="567">
        <v>1869825</v>
      </c>
      <c r="F107" s="567">
        <v>680030</v>
      </c>
    </row>
    <row r="108" spans="1:6">
      <c r="A108" s="850" t="s">
        <v>831</v>
      </c>
      <c r="B108" s="567">
        <v>400000</v>
      </c>
      <c r="C108" s="567">
        <v>1</v>
      </c>
      <c r="D108" s="567">
        <v>2229000</v>
      </c>
      <c r="E108" s="567">
        <v>1869825</v>
      </c>
      <c r="F108" s="567">
        <v>680030</v>
      </c>
    </row>
    <row r="109" spans="1:6">
      <c r="A109" s="851" t="s">
        <v>3251</v>
      </c>
      <c r="B109" s="567">
        <v>400000</v>
      </c>
      <c r="C109" s="567">
        <v>1</v>
      </c>
      <c r="D109" s="567">
        <v>2229000</v>
      </c>
      <c r="E109" s="567">
        <v>1869825</v>
      </c>
      <c r="F109" s="567">
        <v>680030</v>
      </c>
    </row>
    <row r="110" spans="1:6">
      <c r="A110" s="852" t="s">
        <v>829</v>
      </c>
      <c r="B110" s="567">
        <v>400000</v>
      </c>
      <c r="C110" s="567">
        <v>1</v>
      </c>
      <c r="D110" s="567">
        <v>2229000</v>
      </c>
      <c r="E110" s="567">
        <v>1869825</v>
      </c>
      <c r="F110" s="567">
        <v>680030</v>
      </c>
    </row>
    <row r="111" spans="1:6">
      <c r="A111" s="854" t="s">
        <v>527</v>
      </c>
      <c r="B111" s="567">
        <v>400000</v>
      </c>
      <c r="C111" s="567">
        <v>1</v>
      </c>
      <c r="D111" s="567">
        <v>2229000</v>
      </c>
      <c r="E111" s="567">
        <v>1869825</v>
      </c>
      <c r="F111" s="567">
        <v>680030</v>
      </c>
    </row>
    <row r="112" spans="1:6">
      <c r="A112" s="853" t="s">
        <v>292</v>
      </c>
      <c r="B112" s="567">
        <v>400000</v>
      </c>
      <c r="C112" s="567">
        <v>1</v>
      </c>
      <c r="D112" s="567">
        <v>2229000</v>
      </c>
      <c r="E112" s="567">
        <v>1869825</v>
      </c>
      <c r="F112" s="567">
        <v>680030</v>
      </c>
    </row>
    <row r="113" spans="1:6">
      <c r="A113" s="855" t="s">
        <v>319</v>
      </c>
      <c r="B113" s="567">
        <v>400000</v>
      </c>
      <c r="C113" s="567">
        <v>1</v>
      </c>
      <c r="D113" s="567">
        <v>2229000</v>
      </c>
      <c r="E113" s="567">
        <v>1869825</v>
      </c>
      <c r="F113" s="567">
        <v>680030</v>
      </c>
    </row>
    <row r="114" spans="1:6">
      <c r="A114" s="844" t="s">
        <v>848</v>
      </c>
      <c r="B114" s="567">
        <v>1200000</v>
      </c>
      <c r="C114" s="567">
        <v>1</v>
      </c>
      <c r="D114" s="567">
        <v>4948000</v>
      </c>
      <c r="E114" s="567">
        <v>4697120</v>
      </c>
      <c r="F114" s="567">
        <v>3809726</v>
      </c>
    </row>
    <row r="115" spans="1:6">
      <c r="A115" s="726" t="s">
        <v>2708</v>
      </c>
      <c r="B115" s="567">
        <v>1200000</v>
      </c>
      <c r="C115" s="567">
        <v>1</v>
      </c>
      <c r="D115" s="567">
        <v>4948000</v>
      </c>
      <c r="E115" s="567">
        <v>4697120</v>
      </c>
      <c r="F115" s="567">
        <v>3809726</v>
      </c>
    </row>
    <row r="116" spans="1:6">
      <c r="A116" s="845" t="s">
        <v>3251</v>
      </c>
      <c r="B116" s="567">
        <v>1200000</v>
      </c>
      <c r="C116" s="567">
        <v>1</v>
      </c>
      <c r="D116" s="567">
        <v>4948000</v>
      </c>
      <c r="E116" s="567">
        <v>4697120</v>
      </c>
      <c r="F116" s="567">
        <v>3809726</v>
      </c>
    </row>
    <row r="117" spans="1:6">
      <c r="A117" s="846" t="s">
        <v>3251</v>
      </c>
      <c r="B117" s="567">
        <v>1200000</v>
      </c>
      <c r="C117" s="567">
        <v>1</v>
      </c>
      <c r="D117" s="567">
        <v>4948000</v>
      </c>
      <c r="E117" s="567">
        <v>4697120</v>
      </c>
      <c r="F117" s="567">
        <v>3809726</v>
      </c>
    </row>
    <row r="118" spans="1:6">
      <c r="A118" s="847">
        <v>0.99</v>
      </c>
      <c r="B118" s="567">
        <v>1200000</v>
      </c>
      <c r="C118" s="567">
        <v>1</v>
      </c>
      <c r="D118" s="567">
        <v>4948000</v>
      </c>
      <c r="E118" s="567">
        <v>4697120</v>
      </c>
      <c r="F118" s="567">
        <v>3809726</v>
      </c>
    </row>
    <row r="119" spans="1:6">
      <c r="A119" s="848" t="s">
        <v>3251</v>
      </c>
      <c r="B119" s="567">
        <v>1200000</v>
      </c>
      <c r="C119" s="567">
        <v>1</v>
      </c>
      <c r="D119" s="567">
        <v>4948000</v>
      </c>
      <c r="E119" s="567">
        <v>4697120</v>
      </c>
      <c r="F119" s="567">
        <v>3809726</v>
      </c>
    </row>
    <row r="120" spans="1:6">
      <c r="A120" s="849">
        <v>2006</v>
      </c>
      <c r="B120" s="567">
        <v>1200000</v>
      </c>
      <c r="C120" s="567">
        <v>1</v>
      </c>
      <c r="D120" s="567">
        <v>4948000</v>
      </c>
      <c r="E120" s="567">
        <v>4697120</v>
      </c>
      <c r="F120" s="567">
        <v>3809726</v>
      </c>
    </row>
    <row r="121" spans="1:6">
      <c r="A121" s="850" t="s">
        <v>849</v>
      </c>
      <c r="B121" s="567">
        <v>1200000</v>
      </c>
      <c r="C121" s="567">
        <v>1</v>
      </c>
      <c r="D121" s="567">
        <v>4948000</v>
      </c>
      <c r="E121" s="567">
        <v>4697120</v>
      </c>
      <c r="F121" s="567">
        <v>3809726</v>
      </c>
    </row>
    <row r="122" spans="1:6">
      <c r="A122" s="851" t="s">
        <v>3251</v>
      </c>
      <c r="B122" s="567">
        <v>1200000</v>
      </c>
      <c r="C122" s="567">
        <v>1</v>
      </c>
      <c r="D122" s="567">
        <v>4948000</v>
      </c>
      <c r="E122" s="567">
        <v>4697120</v>
      </c>
      <c r="F122" s="567">
        <v>3809726</v>
      </c>
    </row>
    <row r="123" spans="1:6">
      <c r="A123" s="852" t="s">
        <v>847</v>
      </c>
      <c r="B123" s="567">
        <v>1200000</v>
      </c>
      <c r="C123" s="567">
        <v>1</v>
      </c>
      <c r="D123" s="567">
        <v>4948000</v>
      </c>
      <c r="E123" s="567">
        <v>4697120</v>
      </c>
      <c r="F123" s="567">
        <v>3809726</v>
      </c>
    </row>
    <row r="124" spans="1:6">
      <c r="A124" s="854" t="s">
        <v>527</v>
      </c>
      <c r="B124" s="567">
        <v>1200000</v>
      </c>
      <c r="C124" s="567">
        <v>1</v>
      </c>
      <c r="D124" s="567">
        <v>4948000</v>
      </c>
      <c r="E124" s="567">
        <v>4697120</v>
      </c>
      <c r="F124" s="567">
        <v>3809726</v>
      </c>
    </row>
    <row r="125" spans="1:6">
      <c r="A125" s="853" t="s">
        <v>292</v>
      </c>
      <c r="B125" s="567">
        <v>1200000</v>
      </c>
      <c r="C125" s="567">
        <v>1</v>
      </c>
      <c r="D125" s="567">
        <v>4948000</v>
      </c>
      <c r="E125" s="567">
        <v>4697120</v>
      </c>
      <c r="F125" s="567">
        <v>3809726</v>
      </c>
    </row>
    <row r="126" spans="1:6">
      <c r="A126" s="855" t="s">
        <v>319</v>
      </c>
      <c r="B126" s="567">
        <v>1200000</v>
      </c>
      <c r="C126" s="567">
        <v>1</v>
      </c>
      <c r="D126" s="567">
        <v>4948000</v>
      </c>
      <c r="E126" s="567">
        <v>4697120</v>
      </c>
      <c r="F126" s="567">
        <v>3809726</v>
      </c>
    </row>
    <row r="127" spans="1:6">
      <c r="A127" s="844" t="s">
        <v>841</v>
      </c>
      <c r="B127" s="567">
        <v>13765000</v>
      </c>
      <c r="C127" s="567">
        <v>4</v>
      </c>
      <c r="D127" s="567">
        <v>17185000</v>
      </c>
      <c r="E127" s="567">
        <v>14775183.2434</v>
      </c>
      <c r="F127" s="567">
        <v>6661611.6768100001</v>
      </c>
    </row>
    <row r="128" spans="1:6">
      <c r="A128" s="726" t="s">
        <v>2708</v>
      </c>
      <c r="B128" s="567">
        <v>13765000</v>
      </c>
      <c r="C128" s="567">
        <v>4</v>
      </c>
      <c r="D128" s="567">
        <v>17185000</v>
      </c>
      <c r="E128" s="567">
        <v>14775183.2434</v>
      </c>
      <c r="F128" s="567">
        <v>6661611.6768100001</v>
      </c>
    </row>
    <row r="129" spans="1:6">
      <c r="A129" s="845" t="s">
        <v>3251</v>
      </c>
      <c r="B129" s="567">
        <v>13765000</v>
      </c>
      <c r="C129" s="567">
        <v>4</v>
      </c>
      <c r="D129" s="567">
        <v>17185000</v>
      </c>
      <c r="E129" s="567">
        <v>14775183.2434</v>
      </c>
      <c r="F129" s="567">
        <v>6661611.6768100001</v>
      </c>
    </row>
    <row r="130" spans="1:6">
      <c r="A130" s="846" t="s">
        <v>3251</v>
      </c>
      <c r="B130" s="567">
        <v>13765000</v>
      </c>
      <c r="C130" s="567">
        <v>4</v>
      </c>
      <c r="D130" s="567">
        <v>17185000</v>
      </c>
      <c r="E130" s="567">
        <v>14775183.2434</v>
      </c>
      <c r="F130" s="567">
        <v>6661611.6768100001</v>
      </c>
    </row>
    <row r="131" spans="1:6">
      <c r="A131" s="847">
        <v>0.35</v>
      </c>
      <c r="B131" s="567">
        <v>3150000</v>
      </c>
      <c r="C131" s="567">
        <v>1</v>
      </c>
      <c r="D131" s="567">
        <v>3150000</v>
      </c>
      <c r="E131" s="567">
        <v>1706706</v>
      </c>
      <c r="F131" s="567">
        <v>783427</v>
      </c>
    </row>
    <row r="132" spans="1:6">
      <c r="A132" s="848" t="s">
        <v>3251</v>
      </c>
      <c r="B132" s="567">
        <v>3150000</v>
      </c>
      <c r="C132" s="567">
        <v>1</v>
      </c>
      <c r="D132" s="567">
        <v>3150000</v>
      </c>
      <c r="E132" s="567">
        <v>1706706</v>
      </c>
      <c r="F132" s="567">
        <v>783427</v>
      </c>
    </row>
    <row r="133" spans="1:6">
      <c r="A133" s="849">
        <v>2019</v>
      </c>
      <c r="B133" s="567">
        <v>3150000</v>
      </c>
      <c r="C133" s="567">
        <v>1</v>
      </c>
      <c r="D133" s="567">
        <v>3150000</v>
      </c>
      <c r="E133" s="567">
        <v>1706706</v>
      </c>
      <c r="F133" s="567">
        <v>783427</v>
      </c>
    </row>
    <row r="134" spans="1:6">
      <c r="A134" s="850" t="s">
        <v>842</v>
      </c>
      <c r="B134" s="567">
        <v>3150000</v>
      </c>
      <c r="C134" s="567">
        <v>1</v>
      </c>
      <c r="D134" s="567">
        <v>3150000</v>
      </c>
      <c r="E134" s="567">
        <v>1706706</v>
      </c>
      <c r="F134" s="567">
        <v>783427</v>
      </c>
    </row>
    <row r="135" spans="1:6">
      <c r="A135" s="851" t="s">
        <v>3251</v>
      </c>
      <c r="B135" s="567">
        <v>3150000</v>
      </c>
      <c r="C135" s="567">
        <v>1</v>
      </c>
      <c r="D135" s="567">
        <v>3150000</v>
      </c>
      <c r="E135" s="567">
        <v>1706706</v>
      </c>
      <c r="F135" s="567">
        <v>783427</v>
      </c>
    </row>
    <row r="136" spans="1:6">
      <c r="A136" s="852" t="s">
        <v>840</v>
      </c>
      <c r="B136" s="567">
        <v>3150000</v>
      </c>
      <c r="C136" s="567">
        <v>1</v>
      </c>
      <c r="D136" s="567">
        <v>3150000</v>
      </c>
      <c r="E136" s="567">
        <v>1706706</v>
      </c>
      <c r="F136" s="567">
        <v>783427</v>
      </c>
    </row>
    <row r="137" spans="1:6">
      <c r="A137" s="854" t="s">
        <v>527</v>
      </c>
      <c r="B137" s="567">
        <v>3150000</v>
      </c>
      <c r="C137" s="567">
        <v>1</v>
      </c>
      <c r="D137" s="567">
        <v>3150000</v>
      </c>
      <c r="E137" s="567">
        <v>1706706</v>
      </c>
      <c r="F137" s="567">
        <v>783427</v>
      </c>
    </row>
    <row r="138" spans="1:6">
      <c r="A138" s="853" t="s">
        <v>292</v>
      </c>
      <c r="B138" s="567">
        <v>3150000</v>
      </c>
      <c r="C138" s="567">
        <v>1</v>
      </c>
      <c r="D138" s="567">
        <v>3150000</v>
      </c>
      <c r="E138" s="567">
        <v>1706706</v>
      </c>
      <c r="F138" s="567">
        <v>783427</v>
      </c>
    </row>
    <row r="139" spans="1:6">
      <c r="A139" s="855" t="s">
        <v>319</v>
      </c>
      <c r="B139" s="567">
        <v>3150000</v>
      </c>
      <c r="C139" s="567">
        <v>1</v>
      </c>
      <c r="D139" s="567">
        <v>3150000</v>
      </c>
      <c r="E139" s="567">
        <v>1706706</v>
      </c>
      <c r="F139" s="567">
        <v>783427</v>
      </c>
    </row>
    <row r="140" spans="1:6">
      <c r="A140" s="847">
        <v>0.56000000000000005</v>
      </c>
      <c r="B140" s="567">
        <v>1200000</v>
      </c>
      <c r="C140" s="567">
        <v>1</v>
      </c>
      <c r="D140" s="567">
        <v>4620000</v>
      </c>
      <c r="E140" s="567">
        <v>4266211</v>
      </c>
      <c r="F140" s="567">
        <v>2363149</v>
      </c>
    </row>
    <row r="141" spans="1:6">
      <c r="A141" s="848" t="s">
        <v>3251</v>
      </c>
      <c r="B141" s="567">
        <v>1200000</v>
      </c>
      <c r="C141" s="567">
        <v>1</v>
      </c>
      <c r="D141" s="567">
        <v>4620000</v>
      </c>
      <c r="E141" s="567">
        <v>4266211</v>
      </c>
      <c r="F141" s="567">
        <v>2363149</v>
      </c>
    </row>
    <row r="142" spans="1:6">
      <c r="A142" s="849">
        <v>2014</v>
      </c>
      <c r="B142" s="567">
        <v>1200000</v>
      </c>
      <c r="C142" s="567">
        <v>1</v>
      </c>
      <c r="D142" s="567">
        <v>4620000</v>
      </c>
      <c r="E142" s="567">
        <v>4266211</v>
      </c>
      <c r="F142" s="567">
        <v>2363149</v>
      </c>
    </row>
    <row r="143" spans="1:6">
      <c r="A143" s="850" t="s">
        <v>844</v>
      </c>
      <c r="B143" s="567">
        <v>1200000</v>
      </c>
      <c r="C143" s="567">
        <v>1</v>
      </c>
      <c r="D143" s="567">
        <v>4620000</v>
      </c>
      <c r="E143" s="567">
        <v>4266211</v>
      </c>
      <c r="F143" s="567">
        <v>2363149</v>
      </c>
    </row>
    <row r="144" spans="1:6">
      <c r="A144" s="851" t="s">
        <v>3251</v>
      </c>
      <c r="B144" s="567">
        <v>1200000</v>
      </c>
      <c r="C144" s="567">
        <v>1</v>
      </c>
      <c r="D144" s="567">
        <v>4620000</v>
      </c>
      <c r="E144" s="567">
        <v>4266211</v>
      </c>
      <c r="F144" s="567">
        <v>2363149</v>
      </c>
    </row>
    <row r="145" spans="1:6">
      <c r="A145" s="852" t="s">
        <v>840</v>
      </c>
      <c r="B145" s="567">
        <v>1200000</v>
      </c>
      <c r="C145" s="567">
        <v>1</v>
      </c>
      <c r="D145" s="567">
        <v>4620000</v>
      </c>
      <c r="E145" s="567">
        <v>4266211</v>
      </c>
      <c r="F145" s="567">
        <v>2363149</v>
      </c>
    </row>
    <row r="146" spans="1:6">
      <c r="A146" s="854" t="s">
        <v>527</v>
      </c>
      <c r="B146" s="567">
        <v>1200000</v>
      </c>
      <c r="C146" s="567">
        <v>1</v>
      </c>
      <c r="D146" s="567">
        <v>4620000</v>
      </c>
      <c r="E146" s="567">
        <v>4266211</v>
      </c>
      <c r="F146" s="567">
        <v>2363149</v>
      </c>
    </row>
    <row r="147" spans="1:6">
      <c r="A147" s="853" t="s">
        <v>292</v>
      </c>
      <c r="B147" s="567">
        <v>1200000</v>
      </c>
      <c r="C147" s="567">
        <v>1</v>
      </c>
      <c r="D147" s="567">
        <v>4620000</v>
      </c>
      <c r="E147" s="567">
        <v>4266211</v>
      </c>
      <c r="F147" s="567">
        <v>2363149</v>
      </c>
    </row>
    <row r="148" spans="1:6">
      <c r="A148" s="855" t="s">
        <v>319</v>
      </c>
      <c r="B148" s="567">
        <v>1200000</v>
      </c>
      <c r="C148" s="567">
        <v>1</v>
      </c>
      <c r="D148" s="567">
        <v>4620000</v>
      </c>
      <c r="E148" s="567">
        <v>4266211</v>
      </c>
      <c r="F148" s="567">
        <v>2363149</v>
      </c>
    </row>
    <row r="149" spans="1:6">
      <c r="A149" s="847">
        <v>1</v>
      </c>
      <c r="B149" s="567">
        <v>3700000</v>
      </c>
      <c r="C149" s="567">
        <v>1</v>
      </c>
      <c r="D149" s="567">
        <v>3700000</v>
      </c>
      <c r="E149" s="567">
        <v>3675938</v>
      </c>
      <c r="F149" s="567">
        <v>3277183</v>
      </c>
    </row>
    <row r="150" spans="1:6">
      <c r="A150" s="848" t="s">
        <v>3251</v>
      </c>
      <c r="B150" s="567">
        <v>3700000</v>
      </c>
      <c r="C150" s="567">
        <v>1</v>
      </c>
      <c r="D150" s="567">
        <v>3700000</v>
      </c>
      <c r="E150" s="567">
        <v>3675938</v>
      </c>
      <c r="F150" s="567">
        <v>3277183</v>
      </c>
    </row>
    <row r="151" spans="1:6">
      <c r="A151" s="849">
        <v>2014</v>
      </c>
      <c r="B151" s="567">
        <v>3700000</v>
      </c>
      <c r="C151" s="567">
        <v>1</v>
      </c>
      <c r="D151" s="567">
        <v>3700000</v>
      </c>
      <c r="E151" s="567">
        <v>3675938</v>
      </c>
      <c r="F151" s="567">
        <v>3277183</v>
      </c>
    </row>
    <row r="152" spans="1:6">
      <c r="A152" s="850" t="s">
        <v>843</v>
      </c>
      <c r="B152" s="567">
        <v>3700000</v>
      </c>
      <c r="C152" s="567">
        <v>1</v>
      </c>
      <c r="D152" s="567">
        <v>3700000</v>
      </c>
      <c r="E152" s="567">
        <v>3675938</v>
      </c>
      <c r="F152" s="567">
        <v>3277183</v>
      </c>
    </row>
    <row r="153" spans="1:6">
      <c r="A153" s="851" t="s">
        <v>3251</v>
      </c>
      <c r="B153" s="567">
        <v>3700000</v>
      </c>
      <c r="C153" s="567">
        <v>1</v>
      </c>
      <c r="D153" s="567">
        <v>3700000</v>
      </c>
      <c r="E153" s="567">
        <v>3675938</v>
      </c>
      <c r="F153" s="567">
        <v>3277183</v>
      </c>
    </row>
    <row r="154" spans="1:6">
      <c r="A154" s="852" t="s">
        <v>840</v>
      </c>
      <c r="B154" s="567">
        <v>3700000</v>
      </c>
      <c r="C154" s="567">
        <v>1</v>
      </c>
      <c r="D154" s="567">
        <v>3700000</v>
      </c>
      <c r="E154" s="567">
        <v>3675938</v>
      </c>
      <c r="F154" s="567">
        <v>3277183</v>
      </c>
    </row>
    <row r="155" spans="1:6">
      <c r="A155" s="854" t="s">
        <v>527</v>
      </c>
      <c r="B155" s="567">
        <v>3700000</v>
      </c>
      <c r="C155" s="567">
        <v>1</v>
      </c>
      <c r="D155" s="567">
        <v>3700000</v>
      </c>
      <c r="E155" s="567">
        <v>3675938</v>
      </c>
      <c r="F155" s="567">
        <v>3277183</v>
      </c>
    </row>
    <row r="156" spans="1:6">
      <c r="A156" s="853" t="s">
        <v>292</v>
      </c>
      <c r="B156" s="567">
        <v>3700000</v>
      </c>
      <c r="C156" s="567">
        <v>1</v>
      </c>
      <c r="D156" s="567">
        <v>3700000</v>
      </c>
      <c r="E156" s="567">
        <v>3675938</v>
      </c>
      <c r="F156" s="567">
        <v>3277183</v>
      </c>
    </row>
    <row r="157" spans="1:6">
      <c r="A157" s="855" t="s">
        <v>319</v>
      </c>
      <c r="B157" s="567">
        <v>3700000</v>
      </c>
      <c r="C157" s="567">
        <v>1</v>
      </c>
      <c r="D157" s="567">
        <v>3700000</v>
      </c>
      <c r="E157" s="567">
        <v>3675938</v>
      </c>
      <c r="F157" s="567">
        <v>3277183</v>
      </c>
    </row>
    <row r="158" spans="1:6">
      <c r="A158" s="847" t="s">
        <v>3251</v>
      </c>
      <c r="B158" s="567">
        <v>5715000</v>
      </c>
      <c r="C158" s="567">
        <v>1</v>
      </c>
      <c r="D158" s="567">
        <v>5715000</v>
      </c>
      <c r="E158" s="567">
        <v>5126328.2434</v>
      </c>
      <c r="F158" s="567">
        <v>237852.67681</v>
      </c>
    </row>
    <row r="159" spans="1:6">
      <c r="A159" s="848" t="s">
        <v>3251</v>
      </c>
      <c r="B159" s="567">
        <v>5715000</v>
      </c>
      <c r="C159" s="567">
        <v>1</v>
      </c>
      <c r="D159" s="567">
        <v>5715000</v>
      </c>
      <c r="E159" s="567">
        <v>5126328.2434</v>
      </c>
      <c r="F159" s="567">
        <v>237852.67681</v>
      </c>
    </row>
    <row r="160" spans="1:6">
      <c r="A160" s="849" t="s">
        <v>3251</v>
      </c>
      <c r="B160" s="567">
        <v>5715000</v>
      </c>
      <c r="C160" s="567">
        <v>1</v>
      </c>
      <c r="D160" s="567">
        <v>5715000</v>
      </c>
      <c r="E160" s="567">
        <v>5126328.2434</v>
      </c>
      <c r="F160" s="567">
        <v>237852.67681</v>
      </c>
    </row>
    <row r="161" spans="1:6">
      <c r="A161" s="850" t="s">
        <v>841</v>
      </c>
      <c r="B161" s="567">
        <v>5715000</v>
      </c>
      <c r="C161" s="567">
        <v>1</v>
      </c>
      <c r="D161" s="567">
        <v>5715000</v>
      </c>
      <c r="E161" s="567">
        <v>5126328.2434</v>
      </c>
      <c r="F161" s="567">
        <v>237852.67681</v>
      </c>
    </row>
    <row r="162" spans="1:6">
      <c r="A162" s="851" t="s">
        <v>841</v>
      </c>
      <c r="B162" s="567">
        <v>5715000</v>
      </c>
      <c r="C162" s="567">
        <v>1</v>
      </c>
      <c r="D162" s="567">
        <v>5715000</v>
      </c>
      <c r="E162" s="567">
        <v>5126328.2434</v>
      </c>
      <c r="F162" s="567">
        <v>237852.67681</v>
      </c>
    </row>
    <row r="163" spans="1:6">
      <c r="A163" s="852" t="s">
        <v>841</v>
      </c>
      <c r="B163" s="567">
        <v>5715000</v>
      </c>
      <c r="C163" s="567">
        <v>1</v>
      </c>
      <c r="D163" s="567">
        <v>5715000</v>
      </c>
      <c r="E163" s="567">
        <v>5126328.2434</v>
      </c>
      <c r="F163" s="567">
        <v>237852.67681</v>
      </c>
    </row>
    <row r="164" spans="1:6">
      <c r="A164" s="854" t="s">
        <v>527</v>
      </c>
      <c r="B164" s="567">
        <v>5715000</v>
      </c>
      <c r="C164" s="567">
        <v>1</v>
      </c>
      <c r="D164" s="567">
        <v>5715000</v>
      </c>
      <c r="E164" s="567">
        <v>5126328.2434</v>
      </c>
      <c r="F164" s="567">
        <v>237852.67681</v>
      </c>
    </row>
    <row r="165" spans="1:6">
      <c r="A165" s="853" t="s">
        <v>292</v>
      </c>
      <c r="B165" s="567">
        <v>5715000</v>
      </c>
      <c r="C165" s="567">
        <v>1</v>
      </c>
      <c r="D165" s="567">
        <v>5715000</v>
      </c>
      <c r="E165" s="567">
        <v>5126328.2434</v>
      </c>
      <c r="F165" s="567">
        <v>237852.67681</v>
      </c>
    </row>
    <row r="166" spans="1:6">
      <c r="A166" s="855" t="s">
        <v>999</v>
      </c>
      <c r="B166" s="567">
        <v>5715000</v>
      </c>
      <c r="C166" s="567">
        <v>1</v>
      </c>
      <c r="D166" s="567">
        <v>5715000</v>
      </c>
      <c r="E166" s="567">
        <v>5126328.2434</v>
      </c>
      <c r="F166" s="567">
        <v>237852.67681</v>
      </c>
    </row>
    <row r="167" spans="1:6">
      <c r="A167" s="844" t="s">
        <v>834</v>
      </c>
      <c r="B167" s="567">
        <v>5600000</v>
      </c>
      <c r="C167" s="567">
        <v>1</v>
      </c>
      <c r="D167" s="567">
        <v>8060000</v>
      </c>
      <c r="E167" s="567">
        <v>3625053</v>
      </c>
      <c r="F167" s="567">
        <v>1245157</v>
      </c>
    </row>
    <row r="168" spans="1:6">
      <c r="A168" s="726" t="s">
        <v>2705</v>
      </c>
      <c r="B168" s="567">
        <v>5600000</v>
      </c>
      <c r="C168" s="567">
        <v>1</v>
      </c>
      <c r="D168" s="567">
        <v>8060000</v>
      </c>
      <c r="E168" s="567">
        <v>3625053</v>
      </c>
      <c r="F168" s="567">
        <v>1245157</v>
      </c>
    </row>
    <row r="169" spans="1:6">
      <c r="A169" s="845" t="s">
        <v>3251</v>
      </c>
      <c r="B169" s="567">
        <v>5600000</v>
      </c>
      <c r="C169" s="567">
        <v>1</v>
      </c>
      <c r="D169" s="567">
        <v>8060000</v>
      </c>
      <c r="E169" s="567">
        <v>3625053</v>
      </c>
      <c r="F169" s="567">
        <v>1245157</v>
      </c>
    </row>
    <row r="170" spans="1:6">
      <c r="A170" s="846" t="s">
        <v>3251</v>
      </c>
      <c r="B170" s="567">
        <v>5600000</v>
      </c>
      <c r="C170" s="567">
        <v>1</v>
      </c>
      <c r="D170" s="567">
        <v>8060000</v>
      </c>
      <c r="E170" s="567">
        <v>3625053</v>
      </c>
      <c r="F170" s="567">
        <v>1245157</v>
      </c>
    </row>
    <row r="171" spans="1:6">
      <c r="A171" s="847">
        <v>0.3</v>
      </c>
      <c r="B171" s="567">
        <v>5600000</v>
      </c>
      <c r="C171" s="567">
        <v>1</v>
      </c>
      <c r="D171" s="567">
        <v>8060000</v>
      </c>
      <c r="E171" s="567">
        <v>3625053</v>
      </c>
      <c r="F171" s="567">
        <v>1245157</v>
      </c>
    </row>
    <row r="172" spans="1:6">
      <c r="A172" s="848" t="s">
        <v>3251</v>
      </c>
      <c r="B172" s="567">
        <v>5600000</v>
      </c>
      <c r="C172" s="567">
        <v>1</v>
      </c>
      <c r="D172" s="567">
        <v>8060000</v>
      </c>
      <c r="E172" s="567">
        <v>3625053</v>
      </c>
      <c r="F172" s="567">
        <v>1245157</v>
      </c>
    </row>
    <row r="173" spans="1:6">
      <c r="A173" s="849">
        <v>2014</v>
      </c>
      <c r="B173" s="567">
        <v>5600000</v>
      </c>
      <c r="C173" s="567">
        <v>1</v>
      </c>
      <c r="D173" s="567">
        <v>8060000</v>
      </c>
      <c r="E173" s="567">
        <v>3625053</v>
      </c>
      <c r="F173" s="567">
        <v>1245157</v>
      </c>
    </row>
    <row r="174" spans="1:6">
      <c r="A174" s="850" t="s">
        <v>835</v>
      </c>
      <c r="B174" s="567">
        <v>5600000</v>
      </c>
      <c r="C174" s="567">
        <v>1</v>
      </c>
      <c r="D174" s="567">
        <v>8060000</v>
      </c>
      <c r="E174" s="567">
        <v>3625053</v>
      </c>
      <c r="F174" s="567">
        <v>1245157</v>
      </c>
    </row>
    <row r="175" spans="1:6">
      <c r="A175" s="851" t="s">
        <v>3251</v>
      </c>
      <c r="B175" s="567">
        <v>5600000</v>
      </c>
      <c r="C175" s="567">
        <v>1</v>
      </c>
      <c r="D175" s="567">
        <v>8060000</v>
      </c>
      <c r="E175" s="567">
        <v>3625053</v>
      </c>
      <c r="F175" s="567">
        <v>1245157</v>
      </c>
    </row>
    <row r="176" spans="1:6">
      <c r="A176" s="852" t="s">
        <v>833</v>
      </c>
      <c r="B176" s="567">
        <v>5600000</v>
      </c>
      <c r="C176" s="567">
        <v>1</v>
      </c>
      <c r="D176" s="567">
        <v>8060000</v>
      </c>
      <c r="E176" s="567">
        <v>3625053</v>
      </c>
      <c r="F176" s="567">
        <v>1245157</v>
      </c>
    </row>
    <row r="177" spans="1:6">
      <c r="A177" s="854" t="s">
        <v>527</v>
      </c>
      <c r="B177" s="567">
        <v>5600000</v>
      </c>
      <c r="C177" s="567">
        <v>1</v>
      </c>
      <c r="D177" s="567">
        <v>8060000</v>
      </c>
      <c r="E177" s="567">
        <v>3625053</v>
      </c>
      <c r="F177" s="567">
        <v>1245157</v>
      </c>
    </row>
    <row r="178" spans="1:6">
      <c r="A178" s="853" t="s">
        <v>292</v>
      </c>
      <c r="B178" s="567">
        <v>5600000</v>
      </c>
      <c r="C178" s="567">
        <v>1</v>
      </c>
      <c r="D178" s="567">
        <v>8060000</v>
      </c>
      <c r="E178" s="567">
        <v>3625053</v>
      </c>
      <c r="F178" s="567">
        <v>1245157</v>
      </c>
    </row>
    <row r="179" spans="1:6">
      <c r="A179" s="855" t="s">
        <v>319</v>
      </c>
      <c r="B179" s="567">
        <v>5600000</v>
      </c>
      <c r="C179" s="567">
        <v>1</v>
      </c>
      <c r="D179" s="567">
        <v>8060000</v>
      </c>
      <c r="E179" s="567">
        <v>3625053</v>
      </c>
      <c r="F179" s="567">
        <v>1245157</v>
      </c>
    </row>
    <row r="180" spans="1:6">
      <c r="A180" s="844" t="s">
        <v>852</v>
      </c>
      <c r="B180" s="567">
        <v>5000000</v>
      </c>
      <c r="C180" s="567">
        <v>4</v>
      </c>
      <c r="D180" s="567">
        <v>8703836</v>
      </c>
      <c r="E180" s="567">
        <v>7880249</v>
      </c>
      <c r="F180" s="567">
        <v>4861236</v>
      </c>
    </row>
    <row r="181" spans="1:6">
      <c r="A181" s="726" t="s">
        <v>2711</v>
      </c>
      <c r="B181" s="567">
        <v>5000000</v>
      </c>
      <c r="C181" s="567">
        <v>4</v>
      </c>
      <c r="D181" s="567">
        <v>8703836</v>
      </c>
      <c r="E181" s="567">
        <v>7880249</v>
      </c>
      <c r="F181" s="567">
        <v>4861236</v>
      </c>
    </row>
    <row r="182" spans="1:6">
      <c r="A182" s="845" t="s">
        <v>3251</v>
      </c>
      <c r="B182" s="567">
        <v>5000000</v>
      </c>
      <c r="C182" s="567">
        <v>4</v>
      </c>
      <c r="D182" s="567">
        <v>8703836</v>
      </c>
      <c r="E182" s="567">
        <v>7880249</v>
      </c>
      <c r="F182" s="567">
        <v>4861236</v>
      </c>
    </row>
    <row r="183" spans="1:6">
      <c r="A183" s="846" t="s">
        <v>3251</v>
      </c>
      <c r="B183" s="567">
        <v>5000000</v>
      </c>
      <c r="C183" s="567">
        <v>4</v>
      </c>
      <c r="D183" s="567">
        <v>8703836</v>
      </c>
      <c r="E183" s="567">
        <v>7880249</v>
      </c>
      <c r="F183" s="567">
        <v>4861236</v>
      </c>
    </row>
    <row r="184" spans="1:6">
      <c r="A184" s="847">
        <v>0.48</v>
      </c>
      <c r="B184" s="567">
        <v>2300000</v>
      </c>
      <c r="C184" s="567">
        <v>1</v>
      </c>
      <c r="D184" s="567">
        <v>3163900</v>
      </c>
      <c r="E184" s="567">
        <v>2642122</v>
      </c>
      <c r="F184" s="567">
        <v>683570</v>
      </c>
    </row>
    <row r="185" spans="1:6">
      <c r="A185" s="848" t="s">
        <v>3251</v>
      </c>
      <c r="B185" s="567">
        <v>2300000</v>
      </c>
      <c r="C185" s="567">
        <v>1</v>
      </c>
      <c r="D185" s="567">
        <v>3163900</v>
      </c>
      <c r="E185" s="567">
        <v>2642122</v>
      </c>
      <c r="F185" s="567">
        <v>683570</v>
      </c>
    </row>
    <row r="186" spans="1:6">
      <c r="A186" s="849">
        <v>2019</v>
      </c>
      <c r="B186" s="567">
        <v>2300000</v>
      </c>
      <c r="C186" s="567">
        <v>1</v>
      </c>
      <c r="D186" s="567">
        <v>3163900</v>
      </c>
      <c r="E186" s="567">
        <v>2642122</v>
      </c>
      <c r="F186" s="567">
        <v>683570</v>
      </c>
    </row>
    <row r="187" spans="1:6">
      <c r="A187" s="850" t="s">
        <v>855</v>
      </c>
      <c r="B187" s="567">
        <v>2300000</v>
      </c>
      <c r="C187" s="567">
        <v>1</v>
      </c>
      <c r="D187" s="567">
        <v>3163900</v>
      </c>
      <c r="E187" s="567">
        <v>2642122</v>
      </c>
      <c r="F187" s="567">
        <v>683570</v>
      </c>
    </row>
    <row r="188" spans="1:6">
      <c r="A188" s="851" t="s">
        <v>3251</v>
      </c>
      <c r="B188" s="567">
        <v>2300000</v>
      </c>
      <c r="C188" s="567">
        <v>1</v>
      </c>
      <c r="D188" s="567">
        <v>3163900</v>
      </c>
      <c r="E188" s="567">
        <v>2642122</v>
      </c>
      <c r="F188" s="567">
        <v>683570</v>
      </c>
    </row>
    <row r="189" spans="1:6">
      <c r="A189" s="852" t="s">
        <v>851</v>
      </c>
      <c r="B189" s="567">
        <v>2300000</v>
      </c>
      <c r="C189" s="567">
        <v>1</v>
      </c>
      <c r="D189" s="567">
        <v>3163900</v>
      </c>
      <c r="E189" s="567">
        <v>2642122</v>
      </c>
      <c r="F189" s="567">
        <v>683570</v>
      </c>
    </row>
    <row r="190" spans="1:6">
      <c r="A190" s="854" t="s">
        <v>527</v>
      </c>
      <c r="B190" s="567">
        <v>2300000</v>
      </c>
      <c r="C190" s="567">
        <v>1</v>
      </c>
      <c r="D190" s="567">
        <v>3163900</v>
      </c>
      <c r="E190" s="567">
        <v>2642122</v>
      </c>
      <c r="F190" s="567">
        <v>683570</v>
      </c>
    </row>
    <row r="191" spans="1:6">
      <c r="A191" s="853" t="s">
        <v>292</v>
      </c>
      <c r="B191" s="567">
        <v>2300000</v>
      </c>
      <c r="C191" s="567">
        <v>1</v>
      </c>
      <c r="D191" s="567">
        <v>3163900</v>
      </c>
      <c r="E191" s="567">
        <v>2642122</v>
      </c>
      <c r="F191" s="567">
        <v>683570</v>
      </c>
    </row>
    <row r="192" spans="1:6">
      <c r="A192" s="855" t="s">
        <v>319</v>
      </c>
      <c r="B192" s="567">
        <v>2300000</v>
      </c>
      <c r="C192" s="567">
        <v>1</v>
      </c>
      <c r="D192" s="567">
        <v>3163900</v>
      </c>
      <c r="E192" s="567">
        <v>2642122</v>
      </c>
      <c r="F192" s="567">
        <v>683570</v>
      </c>
    </row>
    <row r="193" spans="1:6">
      <c r="A193" s="847">
        <v>0.7</v>
      </c>
      <c r="B193" s="567">
        <v>1500000</v>
      </c>
      <c r="C193" s="567">
        <v>1</v>
      </c>
      <c r="D193" s="567">
        <v>2035616</v>
      </c>
      <c r="E193" s="567">
        <v>1797750</v>
      </c>
      <c r="F193" s="567">
        <v>901401</v>
      </c>
    </row>
    <row r="194" spans="1:6">
      <c r="A194" s="848" t="s">
        <v>3251</v>
      </c>
      <c r="B194" s="567">
        <v>1500000</v>
      </c>
      <c r="C194" s="567">
        <v>1</v>
      </c>
      <c r="D194" s="567">
        <v>2035616</v>
      </c>
      <c r="E194" s="567">
        <v>1797750</v>
      </c>
      <c r="F194" s="567">
        <v>901401</v>
      </c>
    </row>
    <row r="195" spans="1:6">
      <c r="A195" s="849">
        <v>2019</v>
      </c>
      <c r="B195" s="567">
        <v>1500000</v>
      </c>
      <c r="C195" s="567">
        <v>1</v>
      </c>
      <c r="D195" s="567">
        <v>2035616</v>
      </c>
      <c r="E195" s="567">
        <v>1797750</v>
      </c>
      <c r="F195" s="567">
        <v>901401</v>
      </c>
    </row>
    <row r="196" spans="1:6">
      <c r="A196" s="850" t="s">
        <v>856</v>
      </c>
      <c r="B196" s="567">
        <v>1500000</v>
      </c>
      <c r="C196" s="567">
        <v>1</v>
      </c>
      <c r="D196" s="567">
        <v>2035616</v>
      </c>
      <c r="E196" s="567">
        <v>1797750</v>
      </c>
      <c r="F196" s="567">
        <v>901401</v>
      </c>
    </row>
    <row r="197" spans="1:6">
      <c r="A197" s="851" t="s">
        <v>3251</v>
      </c>
      <c r="B197" s="567">
        <v>1500000</v>
      </c>
      <c r="C197" s="567">
        <v>1</v>
      </c>
      <c r="D197" s="567">
        <v>2035616</v>
      </c>
      <c r="E197" s="567">
        <v>1797750</v>
      </c>
      <c r="F197" s="567">
        <v>901401</v>
      </c>
    </row>
    <row r="198" spans="1:6">
      <c r="A198" s="852" t="s">
        <v>851</v>
      </c>
      <c r="B198" s="567">
        <v>1500000</v>
      </c>
      <c r="C198" s="567">
        <v>1</v>
      </c>
      <c r="D198" s="567">
        <v>2035616</v>
      </c>
      <c r="E198" s="567">
        <v>1797750</v>
      </c>
      <c r="F198" s="567">
        <v>901401</v>
      </c>
    </row>
    <row r="199" spans="1:6">
      <c r="A199" s="854" t="s">
        <v>527</v>
      </c>
      <c r="B199" s="567">
        <v>1500000</v>
      </c>
      <c r="C199" s="567">
        <v>1</v>
      </c>
      <c r="D199" s="567">
        <v>2035616</v>
      </c>
      <c r="E199" s="567">
        <v>1797750</v>
      </c>
      <c r="F199" s="567">
        <v>901401</v>
      </c>
    </row>
    <row r="200" spans="1:6">
      <c r="A200" s="853" t="s">
        <v>292</v>
      </c>
      <c r="B200" s="567">
        <v>1500000</v>
      </c>
      <c r="C200" s="567">
        <v>1</v>
      </c>
      <c r="D200" s="567">
        <v>2035616</v>
      </c>
      <c r="E200" s="567">
        <v>1797750</v>
      </c>
      <c r="F200" s="567">
        <v>901401</v>
      </c>
    </row>
    <row r="201" spans="1:6">
      <c r="A201" s="855" t="s">
        <v>319</v>
      </c>
      <c r="B201" s="567">
        <v>1500000</v>
      </c>
      <c r="C201" s="567">
        <v>1</v>
      </c>
      <c r="D201" s="567">
        <v>2035616</v>
      </c>
      <c r="E201" s="567">
        <v>1797750</v>
      </c>
      <c r="F201" s="567">
        <v>901401</v>
      </c>
    </row>
    <row r="202" spans="1:6">
      <c r="A202" s="847">
        <v>0.95</v>
      </c>
      <c r="B202" s="567">
        <v>600000</v>
      </c>
      <c r="C202" s="567">
        <v>1</v>
      </c>
      <c r="D202" s="567">
        <v>1676320</v>
      </c>
      <c r="E202" s="567">
        <v>1634450</v>
      </c>
      <c r="F202" s="567">
        <v>1534223</v>
      </c>
    </row>
    <row r="203" spans="1:6">
      <c r="A203" s="848" t="s">
        <v>3251</v>
      </c>
      <c r="B203" s="567">
        <v>600000</v>
      </c>
      <c r="C203" s="567">
        <v>1</v>
      </c>
      <c r="D203" s="567">
        <v>1676320</v>
      </c>
      <c r="E203" s="567">
        <v>1634450</v>
      </c>
      <c r="F203" s="567">
        <v>1534223</v>
      </c>
    </row>
    <row r="204" spans="1:6">
      <c r="A204" s="849">
        <v>2008</v>
      </c>
      <c r="B204" s="567">
        <v>600000</v>
      </c>
      <c r="C204" s="567">
        <v>1</v>
      </c>
      <c r="D204" s="567">
        <v>1676320</v>
      </c>
      <c r="E204" s="567">
        <v>1634450</v>
      </c>
      <c r="F204" s="567">
        <v>1534223</v>
      </c>
    </row>
    <row r="205" spans="1:6">
      <c r="A205" s="850" t="s">
        <v>853</v>
      </c>
      <c r="B205" s="567">
        <v>600000</v>
      </c>
      <c r="C205" s="567">
        <v>1</v>
      </c>
      <c r="D205" s="567">
        <v>1676320</v>
      </c>
      <c r="E205" s="567">
        <v>1634450</v>
      </c>
      <c r="F205" s="567">
        <v>1534223</v>
      </c>
    </row>
    <row r="206" spans="1:6">
      <c r="A206" s="851" t="s">
        <v>3251</v>
      </c>
      <c r="B206" s="567">
        <v>600000</v>
      </c>
      <c r="C206" s="567">
        <v>1</v>
      </c>
      <c r="D206" s="567">
        <v>1676320</v>
      </c>
      <c r="E206" s="567">
        <v>1634450</v>
      </c>
      <c r="F206" s="567">
        <v>1534223</v>
      </c>
    </row>
    <row r="207" spans="1:6">
      <c r="A207" s="852" t="s">
        <v>851</v>
      </c>
      <c r="B207" s="567">
        <v>600000</v>
      </c>
      <c r="C207" s="567">
        <v>1</v>
      </c>
      <c r="D207" s="567">
        <v>1676320</v>
      </c>
      <c r="E207" s="567">
        <v>1634450</v>
      </c>
      <c r="F207" s="567">
        <v>1534223</v>
      </c>
    </row>
    <row r="208" spans="1:6">
      <c r="A208" s="854" t="s">
        <v>527</v>
      </c>
      <c r="B208" s="567">
        <v>600000</v>
      </c>
      <c r="C208" s="567">
        <v>1</v>
      </c>
      <c r="D208" s="567">
        <v>1676320</v>
      </c>
      <c r="E208" s="567">
        <v>1634450</v>
      </c>
      <c r="F208" s="567">
        <v>1534223</v>
      </c>
    </row>
    <row r="209" spans="1:6">
      <c r="A209" s="853" t="s">
        <v>292</v>
      </c>
      <c r="B209" s="567">
        <v>600000</v>
      </c>
      <c r="C209" s="567">
        <v>1</v>
      </c>
      <c r="D209" s="567">
        <v>1676320</v>
      </c>
      <c r="E209" s="567">
        <v>1634450</v>
      </c>
      <c r="F209" s="567">
        <v>1534223</v>
      </c>
    </row>
    <row r="210" spans="1:6">
      <c r="A210" s="855" t="s">
        <v>319</v>
      </c>
      <c r="B210" s="567">
        <v>600000</v>
      </c>
      <c r="C210" s="567">
        <v>1</v>
      </c>
      <c r="D210" s="567">
        <v>1676320</v>
      </c>
      <c r="E210" s="567">
        <v>1634450</v>
      </c>
      <c r="F210" s="567">
        <v>1534223</v>
      </c>
    </row>
    <row r="211" spans="1:6">
      <c r="A211" s="847">
        <v>0.98</v>
      </c>
      <c r="B211" s="567">
        <v>600000</v>
      </c>
      <c r="C211" s="567">
        <v>1</v>
      </c>
      <c r="D211" s="567">
        <v>1828000</v>
      </c>
      <c r="E211" s="567">
        <v>1805927</v>
      </c>
      <c r="F211" s="567">
        <v>1742042</v>
      </c>
    </row>
    <row r="212" spans="1:6">
      <c r="A212" s="848" t="s">
        <v>3251</v>
      </c>
      <c r="B212" s="567">
        <v>600000</v>
      </c>
      <c r="C212" s="567">
        <v>1</v>
      </c>
      <c r="D212" s="567">
        <v>1828000</v>
      </c>
      <c r="E212" s="567">
        <v>1805927</v>
      </c>
      <c r="F212" s="567">
        <v>1742042</v>
      </c>
    </row>
    <row r="213" spans="1:6">
      <c r="A213" s="849">
        <v>2008</v>
      </c>
      <c r="B213" s="567">
        <v>600000</v>
      </c>
      <c r="C213" s="567">
        <v>1</v>
      </c>
      <c r="D213" s="567">
        <v>1828000</v>
      </c>
      <c r="E213" s="567">
        <v>1805927</v>
      </c>
      <c r="F213" s="567">
        <v>1742042</v>
      </c>
    </row>
    <row r="214" spans="1:6">
      <c r="A214" s="850" t="s">
        <v>854</v>
      </c>
      <c r="B214" s="567">
        <v>600000</v>
      </c>
      <c r="C214" s="567">
        <v>1</v>
      </c>
      <c r="D214" s="567">
        <v>1828000</v>
      </c>
      <c r="E214" s="567">
        <v>1805927</v>
      </c>
      <c r="F214" s="567">
        <v>1742042</v>
      </c>
    </row>
    <row r="215" spans="1:6">
      <c r="A215" s="851" t="s">
        <v>3251</v>
      </c>
      <c r="B215" s="567">
        <v>600000</v>
      </c>
      <c r="C215" s="567">
        <v>1</v>
      </c>
      <c r="D215" s="567">
        <v>1828000</v>
      </c>
      <c r="E215" s="567">
        <v>1805927</v>
      </c>
      <c r="F215" s="567">
        <v>1742042</v>
      </c>
    </row>
    <row r="216" spans="1:6">
      <c r="A216" s="852" t="s">
        <v>851</v>
      </c>
      <c r="B216" s="567">
        <v>600000</v>
      </c>
      <c r="C216" s="567">
        <v>1</v>
      </c>
      <c r="D216" s="567">
        <v>1828000</v>
      </c>
      <c r="E216" s="567">
        <v>1805927</v>
      </c>
      <c r="F216" s="567">
        <v>1742042</v>
      </c>
    </row>
    <row r="217" spans="1:6">
      <c r="A217" s="854" t="s">
        <v>527</v>
      </c>
      <c r="B217" s="567">
        <v>600000</v>
      </c>
      <c r="C217" s="567">
        <v>1</v>
      </c>
      <c r="D217" s="567">
        <v>1828000</v>
      </c>
      <c r="E217" s="567">
        <v>1805927</v>
      </c>
      <c r="F217" s="567">
        <v>1742042</v>
      </c>
    </row>
    <row r="218" spans="1:6">
      <c r="A218" s="853" t="s">
        <v>292</v>
      </c>
      <c r="B218" s="567">
        <v>600000</v>
      </c>
      <c r="C218" s="567">
        <v>1</v>
      </c>
      <c r="D218" s="567">
        <v>1828000</v>
      </c>
      <c r="E218" s="567">
        <v>1805927</v>
      </c>
      <c r="F218" s="567">
        <v>1742042</v>
      </c>
    </row>
    <row r="219" spans="1:6">
      <c r="A219" s="855" t="s">
        <v>319</v>
      </c>
      <c r="B219" s="567">
        <v>600000</v>
      </c>
      <c r="C219" s="567">
        <v>1</v>
      </c>
      <c r="D219" s="567">
        <v>1828000</v>
      </c>
      <c r="E219" s="567">
        <v>1805927</v>
      </c>
      <c r="F219" s="567">
        <v>1742042</v>
      </c>
    </row>
    <row r="220" spans="1:6">
      <c r="A220" s="844" t="s">
        <v>859</v>
      </c>
      <c r="B220" s="567">
        <v>500000</v>
      </c>
      <c r="C220" s="567">
        <v>1</v>
      </c>
      <c r="D220" s="567">
        <v>2700000</v>
      </c>
      <c r="E220" s="567">
        <v>2106112</v>
      </c>
      <c r="F220" s="567">
        <v>2081867</v>
      </c>
    </row>
    <row r="221" spans="1:6">
      <c r="A221" s="726" t="s">
        <v>2716</v>
      </c>
      <c r="B221" s="567">
        <v>500000</v>
      </c>
      <c r="C221" s="567">
        <v>1</v>
      </c>
      <c r="D221" s="567">
        <v>2700000</v>
      </c>
      <c r="E221" s="567">
        <v>2106112</v>
      </c>
      <c r="F221" s="567">
        <v>2081867</v>
      </c>
    </row>
    <row r="222" spans="1:6">
      <c r="A222" s="845" t="s">
        <v>3251</v>
      </c>
      <c r="B222" s="567">
        <v>500000</v>
      </c>
      <c r="C222" s="567">
        <v>1</v>
      </c>
      <c r="D222" s="567">
        <v>2700000</v>
      </c>
      <c r="E222" s="567">
        <v>2106112</v>
      </c>
      <c r="F222" s="567">
        <v>2081867</v>
      </c>
    </row>
    <row r="223" spans="1:6">
      <c r="A223" s="846" t="s">
        <v>3251</v>
      </c>
      <c r="B223" s="567">
        <v>500000</v>
      </c>
      <c r="C223" s="567">
        <v>1</v>
      </c>
      <c r="D223" s="567">
        <v>2700000</v>
      </c>
      <c r="E223" s="567">
        <v>2106112</v>
      </c>
      <c r="F223" s="567">
        <v>2081867</v>
      </c>
    </row>
    <row r="224" spans="1:6">
      <c r="A224" s="847">
        <v>1</v>
      </c>
      <c r="B224" s="567">
        <v>500000</v>
      </c>
      <c r="C224" s="567">
        <v>1</v>
      </c>
      <c r="D224" s="567">
        <v>2700000</v>
      </c>
      <c r="E224" s="567">
        <v>2106112</v>
      </c>
      <c r="F224" s="567">
        <v>2081867</v>
      </c>
    </row>
    <row r="225" spans="1:6">
      <c r="A225" s="848" t="s">
        <v>3251</v>
      </c>
      <c r="B225" s="567">
        <v>500000</v>
      </c>
      <c r="C225" s="567">
        <v>1</v>
      </c>
      <c r="D225" s="567">
        <v>2700000</v>
      </c>
      <c r="E225" s="567">
        <v>2106112</v>
      </c>
      <c r="F225" s="567">
        <v>2081867</v>
      </c>
    </row>
    <row r="226" spans="1:6">
      <c r="A226" s="849">
        <v>2012</v>
      </c>
      <c r="B226" s="567">
        <v>500000</v>
      </c>
      <c r="C226" s="567">
        <v>1</v>
      </c>
      <c r="D226" s="567">
        <v>2700000</v>
      </c>
      <c r="E226" s="567">
        <v>2106112</v>
      </c>
      <c r="F226" s="567">
        <v>2081867</v>
      </c>
    </row>
    <row r="227" spans="1:6">
      <c r="A227" s="850" t="s">
        <v>860</v>
      </c>
      <c r="B227" s="567">
        <v>500000</v>
      </c>
      <c r="C227" s="567">
        <v>1</v>
      </c>
      <c r="D227" s="567">
        <v>2700000</v>
      </c>
      <c r="E227" s="567">
        <v>2106112</v>
      </c>
      <c r="F227" s="567">
        <v>2081867</v>
      </c>
    </row>
    <row r="228" spans="1:6">
      <c r="A228" s="851" t="s">
        <v>3251</v>
      </c>
      <c r="B228" s="567">
        <v>500000</v>
      </c>
      <c r="C228" s="567">
        <v>1</v>
      </c>
      <c r="D228" s="567">
        <v>2700000</v>
      </c>
      <c r="E228" s="567">
        <v>2106112</v>
      </c>
      <c r="F228" s="567">
        <v>2081867</v>
      </c>
    </row>
    <row r="229" spans="1:6">
      <c r="A229" s="852" t="s">
        <v>858</v>
      </c>
      <c r="B229" s="567">
        <v>500000</v>
      </c>
      <c r="C229" s="567">
        <v>1</v>
      </c>
      <c r="D229" s="567">
        <v>2700000</v>
      </c>
      <c r="E229" s="567">
        <v>2106112</v>
      </c>
      <c r="F229" s="567">
        <v>2081867</v>
      </c>
    </row>
    <row r="230" spans="1:6">
      <c r="A230" s="854" t="s">
        <v>527</v>
      </c>
      <c r="B230" s="567">
        <v>500000</v>
      </c>
      <c r="C230" s="567">
        <v>1</v>
      </c>
      <c r="D230" s="567">
        <v>2700000</v>
      </c>
      <c r="E230" s="567">
        <v>2106112</v>
      </c>
      <c r="F230" s="567">
        <v>2081867</v>
      </c>
    </row>
    <row r="231" spans="1:6">
      <c r="A231" s="853" t="s">
        <v>292</v>
      </c>
      <c r="B231" s="567">
        <v>500000</v>
      </c>
      <c r="C231" s="567">
        <v>1</v>
      </c>
      <c r="D231" s="567">
        <v>2700000</v>
      </c>
      <c r="E231" s="567">
        <v>2106112</v>
      </c>
      <c r="F231" s="567">
        <v>2081867</v>
      </c>
    </row>
    <row r="232" spans="1:6">
      <c r="A232" s="855" t="s">
        <v>319</v>
      </c>
      <c r="B232" s="567">
        <v>500000</v>
      </c>
      <c r="C232" s="567">
        <v>1</v>
      </c>
      <c r="D232" s="567">
        <v>2700000</v>
      </c>
      <c r="E232" s="567">
        <v>2106112</v>
      </c>
      <c r="F232" s="567">
        <v>2081867</v>
      </c>
    </row>
    <row r="233" spans="1:6">
      <c r="A233" s="844" t="s">
        <v>826</v>
      </c>
      <c r="B233" s="567">
        <v>700000</v>
      </c>
      <c r="C233" s="567">
        <v>1</v>
      </c>
      <c r="D233" s="567">
        <v>1000000</v>
      </c>
      <c r="E233" s="567">
        <v>596060</v>
      </c>
      <c r="F233" s="567">
        <v>536898</v>
      </c>
    </row>
    <row r="234" spans="1:6">
      <c r="A234" s="726" t="s">
        <v>2690</v>
      </c>
      <c r="B234" s="567">
        <v>700000</v>
      </c>
      <c r="C234" s="567">
        <v>1</v>
      </c>
      <c r="D234" s="567">
        <v>1000000</v>
      </c>
      <c r="E234" s="567">
        <v>596060</v>
      </c>
      <c r="F234" s="567">
        <v>536898</v>
      </c>
    </row>
    <row r="235" spans="1:6">
      <c r="A235" s="845" t="s">
        <v>3251</v>
      </c>
      <c r="B235" s="567">
        <v>700000</v>
      </c>
      <c r="C235" s="567">
        <v>1</v>
      </c>
      <c r="D235" s="567">
        <v>1000000</v>
      </c>
      <c r="E235" s="567">
        <v>596060</v>
      </c>
      <c r="F235" s="567">
        <v>536898</v>
      </c>
    </row>
    <row r="236" spans="1:6">
      <c r="A236" s="846" t="s">
        <v>3251</v>
      </c>
      <c r="B236" s="567">
        <v>700000</v>
      </c>
      <c r="C236" s="567">
        <v>1</v>
      </c>
      <c r="D236" s="567">
        <v>1000000</v>
      </c>
      <c r="E236" s="567">
        <v>596060</v>
      </c>
      <c r="F236" s="567">
        <v>536898</v>
      </c>
    </row>
    <row r="237" spans="1:6">
      <c r="A237" s="847">
        <v>0.7</v>
      </c>
      <c r="B237" s="567">
        <v>700000</v>
      </c>
      <c r="C237" s="567">
        <v>1</v>
      </c>
      <c r="D237" s="567">
        <v>1000000</v>
      </c>
      <c r="E237" s="567">
        <v>596060</v>
      </c>
      <c r="F237" s="567">
        <v>536898</v>
      </c>
    </row>
    <row r="238" spans="1:6">
      <c r="A238" s="848" t="s">
        <v>3251</v>
      </c>
      <c r="B238" s="567">
        <v>700000</v>
      </c>
      <c r="C238" s="567">
        <v>1</v>
      </c>
      <c r="D238" s="567">
        <v>1000000</v>
      </c>
      <c r="E238" s="567">
        <v>596060</v>
      </c>
      <c r="F238" s="567">
        <v>536898</v>
      </c>
    </row>
    <row r="239" spans="1:6">
      <c r="A239" s="849">
        <v>2014</v>
      </c>
      <c r="B239" s="567">
        <v>700000</v>
      </c>
      <c r="C239" s="567">
        <v>1</v>
      </c>
      <c r="D239" s="567">
        <v>1000000</v>
      </c>
      <c r="E239" s="567">
        <v>596060</v>
      </c>
      <c r="F239" s="567">
        <v>536898</v>
      </c>
    </row>
    <row r="240" spans="1:6">
      <c r="A240" s="850" t="s">
        <v>827</v>
      </c>
      <c r="B240" s="567">
        <v>700000</v>
      </c>
      <c r="C240" s="567">
        <v>1</v>
      </c>
      <c r="D240" s="567">
        <v>1000000</v>
      </c>
      <c r="E240" s="567">
        <v>596060</v>
      </c>
      <c r="F240" s="567">
        <v>536898</v>
      </c>
    </row>
    <row r="241" spans="1:6">
      <c r="A241" s="851" t="s">
        <v>3251</v>
      </c>
      <c r="B241" s="567">
        <v>700000</v>
      </c>
      <c r="C241" s="567">
        <v>1</v>
      </c>
      <c r="D241" s="567">
        <v>1000000</v>
      </c>
      <c r="E241" s="567">
        <v>596060</v>
      </c>
      <c r="F241" s="567">
        <v>536898</v>
      </c>
    </row>
    <row r="242" spans="1:6">
      <c r="A242" s="852" t="s">
        <v>825</v>
      </c>
      <c r="B242" s="567">
        <v>700000</v>
      </c>
      <c r="C242" s="567">
        <v>1</v>
      </c>
      <c r="D242" s="567">
        <v>1000000</v>
      </c>
      <c r="E242" s="567">
        <v>596060</v>
      </c>
      <c r="F242" s="567">
        <v>536898</v>
      </c>
    </row>
    <row r="243" spans="1:6">
      <c r="A243" s="854" t="s">
        <v>527</v>
      </c>
      <c r="B243" s="567">
        <v>700000</v>
      </c>
      <c r="C243" s="567">
        <v>1</v>
      </c>
      <c r="D243" s="567">
        <v>1000000</v>
      </c>
      <c r="E243" s="567">
        <v>596060</v>
      </c>
      <c r="F243" s="567">
        <v>536898</v>
      </c>
    </row>
    <row r="244" spans="1:6">
      <c r="A244" s="853" t="s">
        <v>292</v>
      </c>
      <c r="B244" s="567">
        <v>700000</v>
      </c>
      <c r="C244" s="567">
        <v>1</v>
      </c>
      <c r="D244" s="567">
        <v>1000000</v>
      </c>
      <c r="E244" s="567">
        <v>596060</v>
      </c>
      <c r="F244" s="567">
        <v>536898</v>
      </c>
    </row>
    <row r="245" spans="1:6">
      <c r="A245" s="855" t="s">
        <v>319</v>
      </c>
      <c r="B245" s="567">
        <v>700000</v>
      </c>
      <c r="C245" s="567">
        <v>1</v>
      </c>
      <c r="D245" s="567">
        <v>1000000</v>
      </c>
      <c r="E245" s="567">
        <v>596060</v>
      </c>
      <c r="F245" s="567">
        <v>536898</v>
      </c>
    </row>
    <row r="246" spans="1:6">
      <c r="A246" s="844" t="s">
        <v>2615</v>
      </c>
      <c r="B246" s="567"/>
      <c r="C246" s="567">
        <v>1</v>
      </c>
      <c r="D246" s="567">
        <v>2822000</v>
      </c>
      <c r="E246" s="567">
        <v>2304558.9831599998</v>
      </c>
      <c r="F246" s="567">
        <v>1744236.3091799999</v>
      </c>
    </row>
    <row r="247" spans="1:6">
      <c r="A247" s="726" t="s">
        <v>2691</v>
      </c>
      <c r="B247" s="567"/>
      <c r="C247" s="567">
        <v>1</v>
      </c>
      <c r="D247" s="567">
        <v>2822000</v>
      </c>
      <c r="E247" s="567">
        <v>2304558.9831599998</v>
      </c>
      <c r="F247" s="567">
        <v>1744236.3091799999</v>
      </c>
    </row>
    <row r="248" spans="1:6">
      <c r="A248" s="845" t="s">
        <v>2617</v>
      </c>
      <c r="B248" s="567"/>
      <c r="C248" s="567">
        <v>1</v>
      </c>
      <c r="D248" s="567">
        <v>2822000</v>
      </c>
      <c r="E248" s="567">
        <v>2304558.9831599998</v>
      </c>
      <c r="F248" s="567">
        <v>1744236.3091799999</v>
      </c>
    </row>
    <row r="249" spans="1:6">
      <c r="A249" s="846" t="s">
        <v>3251</v>
      </c>
      <c r="B249" s="567"/>
      <c r="C249" s="567">
        <v>1</v>
      </c>
      <c r="D249" s="567">
        <v>2822000</v>
      </c>
      <c r="E249" s="567">
        <v>2304558.9831599998</v>
      </c>
      <c r="F249" s="567">
        <v>1744236.3091799999</v>
      </c>
    </row>
    <row r="250" spans="1:6">
      <c r="A250" s="847">
        <v>0.99</v>
      </c>
      <c r="B250" s="567"/>
      <c r="C250" s="567">
        <v>1</v>
      </c>
      <c r="D250" s="567">
        <v>2822000</v>
      </c>
      <c r="E250" s="567">
        <v>2304558.9831599998</v>
      </c>
      <c r="F250" s="567">
        <v>1744236.3091799999</v>
      </c>
    </row>
    <row r="251" spans="1:6">
      <c r="A251" s="848">
        <v>0.61808515562721467</v>
      </c>
      <c r="B251" s="567"/>
      <c r="C251" s="567">
        <v>1</v>
      </c>
      <c r="D251" s="567">
        <v>2822000</v>
      </c>
      <c r="E251" s="567">
        <v>2304558.9831599998</v>
      </c>
      <c r="F251" s="567">
        <v>1744236.3091799999</v>
      </c>
    </row>
    <row r="252" spans="1:6">
      <c r="A252" s="849" t="s">
        <v>3251</v>
      </c>
      <c r="B252" s="567"/>
      <c r="C252" s="567">
        <v>1</v>
      </c>
      <c r="D252" s="567">
        <v>2822000</v>
      </c>
      <c r="E252" s="567">
        <v>2304558.9831599998</v>
      </c>
      <c r="F252" s="567">
        <v>1744236.3091799999</v>
      </c>
    </row>
    <row r="253" spans="1:6">
      <c r="A253" s="850" t="s">
        <v>2616</v>
      </c>
      <c r="B253" s="567"/>
      <c r="C253" s="567">
        <v>1</v>
      </c>
      <c r="D253" s="567">
        <v>2822000</v>
      </c>
      <c r="E253" s="567">
        <v>2304558.9831599998</v>
      </c>
      <c r="F253" s="567">
        <v>1744236.3091799999</v>
      </c>
    </row>
    <row r="254" spans="1:6">
      <c r="A254" s="851" t="s">
        <v>3251</v>
      </c>
      <c r="B254" s="567"/>
      <c r="C254" s="567">
        <v>1</v>
      </c>
      <c r="D254" s="567">
        <v>2822000</v>
      </c>
      <c r="E254" s="567">
        <v>2304558.9831599998</v>
      </c>
      <c r="F254" s="567">
        <v>1744236.3091799999</v>
      </c>
    </row>
    <row r="255" spans="1:6">
      <c r="A255" s="852" t="s">
        <v>2614</v>
      </c>
      <c r="B255" s="567"/>
      <c r="C255" s="567">
        <v>1</v>
      </c>
      <c r="D255" s="567">
        <v>2822000</v>
      </c>
      <c r="E255" s="567">
        <v>2304558.9831599998</v>
      </c>
      <c r="F255" s="567">
        <v>1744236.3091799999</v>
      </c>
    </row>
    <row r="256" spans="1:6">
      <c r="A256" s="854" t="s">
        <v>526</v>
      </c>
      <c r="B256" s="567"/>
      <c r="C256" s="567">
        <v>1</v>
      </c>
      <c r="D256" s="567">
        <v>2822000</v>
      </c>
      <c r="E256" s="567">
        <v>2304558.9831599998</v>
      </c>
      <c r="F256" s="567">
        <v>1744236.3091799999</v>
      </c>
    </row>
    <row r="257" spans="1:6">
      <c r="A257" s="853" t="s">
        <v>277</v>
      </c>
      <c r="B257" s="567"/>
      <c r="C257" s="567">
        <v>1</v>
      </c>
      <c r="D257" s="567">
        <v>2822000</v>
      </c>
      <c r="E257" s="567">
        <v>2304558.9831599998</v>
      </c>
      <c r="F257" s="567">
        <v>1744236.3091799999</v>
      </c>
    </row>
    <row r="258" spans="1:6">
      <c r="A258" s="855" t="s">
        <v>3251</v>
      </c>
      <c r="B258" s="567"/>
      <c r="C258" s="567">
        <v>1</v>
      </c>
      <c r="D258" s="567">
        <v>2822000</v>
      </c>
      <c r="E258" s="567">
        <v>2304558.9831599998</v>
      </c>
      <c r="F258" s="567">
        <v>1744236.3091799999</v>
      </c>
    </row>
    <row r="259" spans="1:6">
      <c r="A259" s="844" t="s">
        <v>2679</v>
      </c>
      <c r="B259" s="567"/>
      <c r="C259" s="567">
        <v>1</v>
      </c>
      <c r="D259" s="567">
        <v>1150000</v>
      </c>
      <c r="E259" s="567">
        <v>1119274.99199</v>
      </c>
      <c r="F259" s="567">
        <v>1070462.1537299999</v>
      </c>
    </row>
    <row r="260" spans="1:6">
      <c r="A260" s="726" t="s">
        <v>2716</v>
      </c>
      <c r="B260" s="567"/>
      <c r="C260" s="567">
        <v>1</v>
      </c>
      <c r="D260" s="567">
        <v>1150000</v>
      </c>
      <c r="E260" s="567">
        <v>1119274.99199</v>
      </c>
      <c r="F260" s="567">
        <v>1070462.1537299999</v>
      </c>
    </row>
    <row r="261" spans="1:6">
      <c r="A261" s="845" t="s">
        <v>2681</v>
      </c>
      <c r="B261" s="567"/>
      <c r="C261" s="567">
        <v>1</v>
      </c>
      <c r="D261" s="567">
        <v>1150000</v>
      </c>
      <c r="E261" s="567">
        <v>1119274.99199</v>
      </c>
      <c r="F261" s="567">
        <v>1070462.1537299999</v>
      </c>
    </row>
    <row r="262" spans="1:6">
      <c r="A262" s="846" t="s">
        <v>3251</v>
      </c>
      <c r="B262" s="567"/>
      <c r="C262" s="567">
        <v>1</v>
      </c>
      <c r="D262" s="567">
        <v>1150000</v>
      </c>
      <c r="E262" s="567">
        <v>1119274.99199</v>
      </c>
      <c r="F262" s="567">
        <v>1070462.1537299999</v>
      </c>
    </row>
    <row r="263" spans="1:6">
      <c r="A263" s="847">
        <v>0.95</v>
      </c>
      <c r="B263" s="567"/>
      <c r="C263" s="567">
        <v>1</v>
      </c>
      <c r="D263" s="567">
        <v>1150000</v>
      </c>
      <c r="E263" s="567">
        <v>1119274.99199</v>
      </c>
      <c r="F263" s="567">
        <v>1070462.1537299999</v>
      </c>
    </row>
    <row r="264" spans="1:6">
      <c r="A264" s="848">
        <v>0.93083665541739125</v>
      </c>
      <c r="B264" s="567"/>
      <c r="C264" s="567">
        <v>1</v>
      </c>
      <c r="D264" s="567">
        <v>1150000</v>
      </c>
      <c r="E264" s="567">
        <v>1119274.99199</v>
      </c>
      <c r="F264" s="567">
        <v>1070462.1537299999</v>
      </c>
    </row>
    <row r="265" spans="1:6">
      <c r="A265" s="849" t="s">
        <v>3251</v>
      </c>
      <c r="B265" s="567"/>
      <c r="C265" s="567">
        <v>1</v>
      </c>
      <c r="D265" s="567">
        <v>1150000</v>
      </c>
      <c r="E265" s="567">
        <v>1119274.99199</v>
      </c>
      <c r="F265" s="567">
        <v>1070462.1537299999</v>
      </c>
    </row>
    <row r="266" spans="1:6">
      <c r="A266" s="850" t="s">
        <v>2680</v>
      </c>
      <c r="B266" s="567"/>
      <c r="C266" s="567">
        <v>1</v>
      </c>
      <c r="D266" s="567">
        <v>1150000</v>
      </c>
      <c r="E266" s="567">
        <v>1119274.99199</v>
      </c>
      <c r="F266" s="567">
        <v>1070462.1537299999</v>
      </c>
    </row>
    <row r="267" spans="1:6">
      <c r="A267" s="851" t="s">
        <v>3251</v>
      </c>
      <c r="B267" s="567"/>
      <c r="C267" s="567">
        <v>1</v>
      </c>
      <c r="D267" s="567">
        <v>1150000</v>
      </c>
      <c r="E267" s="567">
        <v>1119274.99199</v>
      </c>
      <c r="F267" s="567">
        <v>1070462.1537299999</v>
      </c>
    </row>
    <row r="268" spans="1:6">
      <c r="A268" s="852" t="s">
        <v>2678</v>
      </c>
      <c r="B268" s="567"/>
      <c r="C268" s="567">
        <v>1</v>
      </c>
      <c r="D268" s="567">
        <v>1150000</v>
      </c>
      <c r="E268" s="567">
        <v>1119274.99199</v>
      </c>
      <c r="F268" s="567">
        <v>1070462.1537299999</v>
      </c>
    </row>
    <row r="269" spans="1:6">
      <c r="A269" s="854" t="s">
        <v>526</v>
      </c>
      <c r="B269" s="567"/>
      <c r="C269" s="567">
        <v>1</v>
      </c>
      <c r="D269" s="567">
        <v>1150000</v>
      </c>
      <c r="E269" s="567">
        <v>1119274.99199</v>
      </c>
      <c r="F269" s="567">
        <v>1070462.1537299999</v>
      </c>
    </row>
    <row r="270" spans="1:6">
      <c r="A270" s="853" t="s">
        <v>277</v>
      </c>
      <c r="B270" s="567"/>
      <c r="C270" s="567">
        <v>1</v>
      </c>
      <c r="D270" s="567">
        <v>1150000</v>
      </c>
      <c r="E270" s="567">
        <v>1119274.99199</v>
      </c>
      <c r="F270" s="567">
        <v>1070462.1537299999</v>
      </c>
    </row>
    <row r="271" spans="1:6">
      <c r="A271" s="855" t="s">
        <v>3251</v>
      </c>
      <c r="B271" s="567"/>
      <c r="C271" s="567">
        <v>1</v>
      </c>
      <c r="D271" s="567">
        <v>1150000</v>
      </c>
      <c r="E271" s="567">
        <v>1119274.99199</v>
      </c>
      <c r="F271" s="567">
        <v>1070462.1537299999</v>
      </c>
    </row>
    <row r="272" spans="1:6">
      <c r="A272" s="844" t="s">
        <v>2653</v>
      </c>
      <c r="B272" s="567"/>
      <c r="C272" s="567">
        <v>2</v>
      </c>
      <c r="D272" s="567">
        <v>7300000</v>
      </c>
      <c r="E272" s="567">
        <v>7213197.6911699995</v>
      </c>
      <c r="F272" s="567">
        <v>6761815.8492799988</v>
      </c>
    </row>
    <row r="273" spans="1:6">
      <c r="A273" s="726" t="s">
        <v>2708</v>
      </c>
      <c r="B273" s="567"/>
      <c r="C273" s="567">
        <v>2</v>
      </c>
      <c r="D273" s="567">
        <v>7300000</v>
      </c>
      <c r="E273" s="567">
        <v>7213197.6911699995</v>
      </c>
      <c r="F273" s="567">
        <v>6761815.8492799988</v>
      </c>
    </row>
    <row r="274" spans="1:6">
      <c r="A274" s="845" t="s">
        <v>560</v>
      </c>
      <c r="B274" s="567"/>
      <c r="C274" s="567">
        <v>1</v>
      </c>
      <c r="D274" s="567">
        <v>6200000</v>
      </c>
      <c r="E274" s="567">
        <v>6199873.12488</v>
      </c>
      <c r="F274" s="567">
        <v>5756611.7146599991</v>
      </c>
    </row>
    <row r="275" spans="1:6">
      <c r="A275" s="846" t="s">
        <v>3251</v>
      </c>
      <c r="B275" s="567"/>
      <c r="C275" s="567">
        <v>1</v>
      </c>
      <c r="D275" s="567">
        <v>6200000</v>
      </c>
      <c r="E275" s="567">
        <v>6199873.12488</v>
      </c>
      <c r="F275" s="567">
        <v>5756611.7146599991</v>
      </c>
    </row>
    <row r="276" spans="1:6">
      <c r="A276" s="847">
        <v>1</v>
      </c>
      <c r="B276" s="567"/>
      <c r="C276" s="567">
        <v>1</v>
      </c>
      <c r="D276" s="567">
        <v>6200000</v>
      </c>
      <c r="E276" s="567">
        <v>6199873.12488</v>
      </c>
      <c r="F276" s="567">
        <v>5756611.7146599991</v>
      </c>
    </row>
    <row r="277" spans="1:6">
      <c r="A277" s="848">
        <v>0.92848576042903208</v>
      </c>
      <c r="B277" s="567"/>
      <c r="C277" s="567">
        <v>1</v>
      </c>
      <c r="D277" s="567">
        <v>6200000</v>
      </c>
      <c r="E277" s="567">
        <v>6199873.12488</v>
      </c>
      <c r="F277" s="567">
        <v>5756611.7146599991</v>
      </c>
    </row>
    <row r="278" spans="1:6">
      <c r="A278" s="849" t="s">
        <v>3251</v>
      </c>
      <c r="B278" s="567"/>
      <c r="C278" s="567">
        <v>1</v>
      </c>
      <c r="D278" s="567">
        <v>6200000</v>
      </c>
      <c r="E278" s="567">
        <v>6199873.12488</v>
      </c>
      <c r="F278" s="567">
        <v>5756611.7146599991</v>
      </c>
    </row>
    <row r="279" spans="1:6">
      <c r="A279" s="850" t="s">
        <v>2654</v>
      </c>
      <c r="B279" s="567"/>
      <c r="C279" s="567">
        <v>1</v>
      </c>
      <c r="D279" s="567">
        <v>6200000</v>
      </c>
      <c r="E279" s="567">
        <v>6199873.12488</v>
      </c>
      <c r="F279" s="567">
        <v>5756611.7146599991</v>
      </c>
    </row>
    <row r="280" spans="1:6">
      <c r="A280" s="851" t="s">
        <v>3251</v>
      </c>
      <c r="B280" s="567"/>
      <c r="C280" s="567">
        <v>1</v>
      </c>
      <c r="D280" s="567">
        <v>6200000</v>
      </c>
      <c r="E280" s="567">
        <v>6199873.12488</v>
      </c>
      <c r="F280" s="567">
        <v>5756611.7146599991</v>
      </c>
    </row>
    <row r="281" spans="1:6">
      <c r="A281" s="852" t="s">
        <v>2652</v>
      </c>
      <c r="B281" s="567"/>
      <c r="C281" s="567">
        <v>1</v>
      </c>
      <c r="D281" s="567">
        <v>6200000</v>
      </c>
      <c r="E281" s="567">
        <v>6199873.12488</v>
      </c>
      <c r="F281" s="567">
        <v>5756611.7146599991</v>
      </c>
    </row>
    <row r="282" spans="1:6">
      <c r="A282" s="854" t="s">
        <v>526</v>
      </c>
      <c r="B282" s="567"/>
      <c r="C282" s="567">
        <v>1</v>
      </c>
      <c r="D282" s="567">
        <v>6200000</v>
      </c>
      <c r="E282" s="567">
        <v>6199873.12488</v>
      </c>
      <c r="F282" s="567">
        <v>5756611.7146599991</v>
      </c>
    </row>
    <row r="283" spans="1:6">
      <c r="A283" s="853" t="s">
        <v>277</v>
      </c>
      <c r="B283" s="567"/>
      <c r="C283" s="567">
        <v>1</v>
      </c>
      <c r="D283" s="567">
        <v>6200000</v>
      </c>
      <c r="E283" s="567">
        <v>6199873.12488</v>
      </c>
      <c r="F283" s="567">
        <v>5756611.7146599991</v>
      </c>
    </row>
    <row r="284" spans="1:6">
      <c r="A284" s="855" t="s">
        <v>3251</v>
      </c>
      <c r="B284" s="567"/>
      <c r="C284" s="567">
        <v>1</v>
      </c>
      <c r="D284" s="567">
        <v>6200000</v>
      </c>
      <c r="E284" s="567">
        <v>6199873.12488</v>
      </c>
      <c r="F284" s="567">
        <v>5756611.7146599991</v>
      </c>
    </row>
    <row r="285" spans="1:6">
      <c r="A285" s="845" t="s">
        <v>2656</v>
      </c>
      <c r="B285" s="567"/>
      <c r="C285" s="567">
        <v>1</v>
      </c>
      <c r="D285" s="567">
        <v>1100000</v>
      </c>
      <c r="E285" s="567">
        <v>1013324.56629</v>
      </c>
      <c r="F285" s="567">
        <v>1005204.13462</v>
      </c>
    </row>
    <row r="286" spans="1:6">
      <c r="A286" s="846" t="s">
        <v>3251</v>
      </c>
      <c r="B286" s="567"/>
      <c r="C286" s="567">
        <v>1</v>
      </c>
      <c r="D286" s="567">
        <v>1100000</v>
      </c>
      <c r="E286" s="567">
        <v>1013324.56629</v>
      </c>
      <c r="F286" s="567">
        <v>1005204.13462</v>
      </c>
    </row>
    <row r="287" spans="1:6">
      <c r="A287" s="847">
        <v>0.9</v>
      </c>
      <c r="B287" s="567"/>
      <c r="C287" s="567">
        <v>1</v>
      </c>
      <c r="D287" s="567">
        <v>1100000</v>
      </c>
      <c r="E287" s="567">
        <v>1013324.56629</v>
      </c>
      <c r="F287" s="567">
        <v>1005204.13462</v>
      </c>
    </row>
    <row r="288" spans="1:6">
      <c r="A288" s="848">
        <v>0.91382194056363641</v>
      </c>
      <c r="B288" s="567"/>
      <c r="C288" s="567">
        <v>1</v>
      </c>
      <c r="D288" s="567">
        <v>1100000</v>
      </c>
      <c r="E288" s="567">
        <v>1013324.56629</v>
      </c>
      <c r="F288" s="567">
        <v>1005204.13462</v>
      </c>
    </row>
    <row r="289" spans="1:6">
      <c r="A289" s="849" t="s">
        <v>3251</v>
      </c>
      <c r="B289" s="567"/>
      <c r="C289" s="567">
        <v>1</v>
      </c>
      <c r="D289" s="567">
        <v>1100000</v>
      </c>
      <c r="E289" s="567">
        <v>1013324.56629</v>
      </c>
      <c r="F289" s="567">
        <v>1005204.13462</v>
      </c>
    </row>
    <row r="290" spans="1:6">
      <c r="A290" s="850" t="s">
        <v>2655</v>
      </c>
      <c r="B290" s="567"/>
      <c r="C290" s="567">
        <v>1</v>
      </c>
      <c r="D290" s="567">
        <v>1100000</v>
      </c>
      <c r="E290" s="567">
        <v>1013324.56629</v>
      </c>
      <c r="F290" s="567">
        <v>1005204.13462</v>
      </c>
    </row>
    <row r="291" spans="1:6">
      <c r="A291" s="851" t="s">
        <v>3251</v>
      </c>
      <c r="B291" s="567"/>
      <c r="C291" s="567">
        <v>1</v>
      </c>
      <c r="D291" s="567">
        <v>1100000</v>
      </c>
      <c r="E291" s="567">
        <v>1013324.56629</v>
      </c>
      <c r="F291" s="567">
        <v>1005204.13462</v>
      </c>
    </row>
    <row r="292" spans="1:6">
      <c r="A292" s="852" t="s">
        <v>2652</v>
      </c>
      <c r="B292" s="567"/>
      <c r="C292" s="567">
        <v>1</v>
      </c>
      <c r="D292" s="567">
        <v>1100000</v>
      </c>
      <c r="E292" s="567">
        <v>1013324.56629</v>
      </c>
      <c r="F292" s="567">
        <v>1005204.13462</v>
      </c>
    </row>
    <row r="293" spans="1:6">
      <c r="A293" s="854" t="s">
        <v>526</v>
      </c>
      <c r="B293" s="567"/>
      <c r="C293" s="567">
        <v>1</v>
      </c>
      <c r="D293" s="567">
        <v>1100000</v>
      </c>
      <c r="E293" s="567">
        <v>1013324.56629</v>
      </c>
      <c r="F293" s="567">
        <v>1005204.13462</v>
      </c>
    </row>
    <row r="294" spans="1:6">
      <c r="A294" s="853" t="s">
        <v>277</v>
      </c>
      <c r="B294" s="567"/>
      <c r="C294" s="567">
        <v>1</v>
      </c>
      <c r="D294" s="567">
        <v>1100000</v>
      </c>
      <c r="E294" s="567">
        <v>1013324.56629</v>
      </c>
      <c r="F294" s="567">
        <v>1005204.13462</v>
      </c>
    </row>
    <row r="295" spans="1:6">
      <c r="A295" s="855" t="s">
        <v>3251</v>
      </c>
      <c r="B295" s="567"/>
      <c r="C295" s="567">
        <v>1</v>
      </c>
      <c r="D295" s="567">
        <v>1100000</v>
      </c>
      <c r="E295" s="567">
        <v>1013324.56629</v>
      </c>
      <c r="F295" s="567">
        <v>1005204.13462</v>
      </c>
    </row>
    <row r="296" spans="1:6">
      <c r="A296" s="844" t="s">
        <v>2647</v>
      </c>
      <c r="B296" s="567"/>
      <c r="C296" s="567">
        <v>2</v>
      </c>
      <c r="D296" s="567">
        <v>9550000</v>
      </c>
      <c r="E296" s="567">
        <v>9503261.0340899993</v>
      </c>
      <c r="F296" s="567">
        <v>9314603.9727999996</v>
      </c>
    </row>
    <row r="297" spans="1:6">
      <c r="A297" s="726" t="s">
        <v>2708</v>
      </c>
      <c r="B297" s="567"/>
      <c r="C297" s="567">
        <v>2</v>
      </c>
      <c r="D297" s="567">
        <v>9550000</v>
      </c>
      <c r="E297" s="567">
        <v>9503261.0340899993</v>
      </c>
      <c r="F297" s="567">
        <v>9314603.9727999996</v>
      </c>
    </row>
    <row r="298" spans="1:6">
      <c r="A298" s="845" t="s">
        <v>2651</v>
      </c>
      <c r="B298" s="567"/>
      <c r="C298" s="567">
        <v>1</v>
      </c>
      <c r="D298" s="567">
        <v>1300000</v>
      </c>
      <c r="E298" s="567">
        <v>1290325.3204400002</v>
      </c>
      <c r="F298" s="567">
        <v>1227702.8240199999</v>
      </c>
    </row>
    <row r="299" spans="1:6">
      <c r="A299" s="846" t="s">
        <v>3251</v>
      </c>
      <c r="B299" s="567"/>
      <c r="C299" s="567">
        <v>1</v>
      </c>
      <c r="D299" s="567">
        <v>1300000</v>
      </c>
      <c r="E299" s="567">
        <v>1290325.3204400002</v>
      </c>
      <c r="F299" s="567">
        <v>1227702.8240199999</v>
      </c>
    </row>
    <row r="300" spans="1:6">
      <c r="A300" s="847">
        <v>0.95</v>
      </c>
      <c r="B300" s="567"/>
      <c r="C300" s="567">
        <v>1</v>
      </c>
      <c r="D300" s="567">
        <v>1300000</v>
      </c>
      <c r="E300" s="567">
        <v>1290325.3204400002</v>
      </c>
      <c r="F300" s="567">
        <v>1227702.8240199999</v>
      </c>
    </row>
    <row r="301" spans="1:6">
      <c r="A301" s="848">
        <v>0.94438678770769224</v>
      </c>
      <c r="B301" s="567"/>
      <c r="C301" s="567">
        <v>1</v>
      </c>
      <c r="D301" s="567">
        <v>1300000</v>
      </c>
      <c r="E301" s="567">
        <v>1290325.3204400002</v>
      </c>
      <c r="F301" s="567">
        <v>1227702.8240199999</v>
      </c>
    </row>
    <row r="302" spans="1:6">
      <c r="A302" s="849" t="s">
        <v>3251</v>
      </c>
      <c r="B302" s="567"/>
      <c r="C302" s="567">
        <v>1</v>
      </c>
      <c r="D302" s="567">
        <v>1300000</v>
      </c>
      <c r="E302" s="567">
        <v>1290325.3204400002</v>
      </c>
      <c r="F302" s="567">
        <v>1227702.8240199999</v>
      </c>
    </row>
    <row r="303" spans="1:6">
      <c r="A303" s="850" t="s">
        <v>2650</v>
      </c>
      <c r="B303" s="567"/>
      <c r="C303" s="567">
        <v>1</v>
      </c>
      <c r="D303" s="567">
        <v>1300000</v>
      </c>
      <c r="E303" s="567">
        <v>1290325.3204400002</v>
      </c>
      <c r="F303" s="567">
        <v>1227702.8240199999</v>
      </c>
    </row>
    <row r="304" spans="1:6">
      <c r="A304" s="851" t="s">
        <v>3251</v>
      </c>
      <c r="B304" s="567"/>
      <c r="C304" s="567">
        <v>1</v>
      </c>
      <c r="D304" s="567">
        <v>1300000</v>
      </c>
      <c r="E304" s="567">
        <v>1290325.3204400002</v>
      </c>
      <c r="F304" s="567">
        <v>1227702.8240199999</v>
      </c>
    </row>
    <row r="305" spans="1:6">
      <c r="A305" s="852" t="s">
        <v>2646</v>
      </c>
      <c r="B305" s="567"/>
      <c r="C305" s="567">
        <v>1</v>
      </c>
      <c r="D305" s="567">
        <v>1300000</v>
      </c>
      <c r="E305" s="567">
        <v>1290325.3204400002</v>
      </c>
      <c r="F305" s="567">
        <v>1227702.8240199999</v>
      </c>
    </row>
    <row r="306" spans="1:6">
      <c r="A306" s="854" t="s">
        <v>526</v>
      </c>
      <c r="B306" s="567"/>
      <c r="C306" s="567">
        <v>1</v>
      </c>
      <c r="D306" s="567">
        <v>1300000</v>
      </c>
      <c r="E306" s="567">
        <v>1290325.3204400002</v>
      </c>
      <c r="F306" s="567">
        <v>1227702.8240199999</v>
      </c>
    </row>
    <row r="307" spans="1:6">
      <c r="A307" s="853" t="s">
        <v>277</v>
      </c>
      <c r="B307" s="567"/>
      <c r="C307" s="567">
        <v>1</v>
      </c>
      <c r="D307" s="567">
        <v>1300000</v>
      </c>
      <c r="E307" s="567">
        <v>1290325.3204400002</v>
      </c>
      <c r="F307" s="567">
        <v>1227702.8240199999</v>
      </c>
    </row>
    <row r="308" spans="1:6">
      <c r="A308" s="855" t="s">
        <v>3251</v>
      </c>
      <c r="B308" s="567"/>
      <c r="C308" s="567">
        <v>1</v>
      </c>
      <c r="D308" s="567">
        <v>1300000</v>
      </c>
      <c r="E308" s="567">
        <v>1290325.3204400002</v>
      </c>
      <c r="F308" s="567">
        <v>1227702.8240199999</v>
      </c>
    </row>
    <row r="309" spans="1:6">
      <c r="A309" s="845" t="s">
        <v>2649</v>
      </c>
      <c r="B309" s="567"/>
      <c r="C309" s="567">
        <v>1</v>
      </c>
      <c r="D309" s="567">
        <v>8250000</v>
      </c>
      <c r="E309" s="567">
        <v>8212935.7136499994</v>
      </c>
      <c r="F309" s="567">
        <v>8086901.1487800004</v>
      </c>
    </row>
    <row r="310" spans="1:6">
      <c r="A310" s="846" t="s">
        <v>3251</v>
      </c>
      <c r="B310" s="567"/>
      <c r="C310" s="567">
        <v>1</v>
      </c>
      <c r="D310" s="567">
        <v>8250000</v>
      </c>
      <c r="E310" s="567">
        <v>8212935.7136499994</v>
      </c>
      <c r="F310" s="567">
        <v>8086901.1487800004</v>
      </c>
    </row>
    <row r="311" spans="1:6">
      <c r="A311" s="847">
        <v>0.98</v>
      </c>
      <c r="B311" s="567"/>
      <c r="C311" s="567">
        <v>1</v>
      </c>
      <c r="D311" s="567">
        <v>8250000</v>
      </c>
      <c r="E311" s="567">
        <v>8212935.7136499994</v>
      </c>
      <c r="F311" s="567">
        <v>8086901.1487800004</v>
      </c>
    </row>
    <row r="312" spans="1:6">
      <c r="A312" s="848">
        <v>0.98023044227636369</v>
      </c>
      <c r="B312" s="567"/>
      <c r="C312" s="567">
        <v>1</v>
      </c>
      <c r="D312" s="567">
        <v>8250000</v>
      </c>
      <c r="E312" s="567">
        <v>8212935.7136499994</v>
      </c>
      <c r="F312" s="567">
        <v>8086901.1487800004</v>
      </c>
    </row>
    <row r="313" spans="1:6">
      <c r="A313" s="849" t="s">
        <v>3251</v>
      </c>
      <c r="B313" s="567"/>
      <c r="C313" s="567">
        <v>1</v>
      </c>
      <c r="D313" s="567">
        <v>8250000</v>
      </c>
      <c r="E313" s="567">
        <v>8212935.7136499994</v>
      </c>
      <c r="F313" s="567">
        <v>8086901.1487800004</v>
      </c>
    </row>
    <row r="314" spans="1:6">
      <c r="A314" s="850" t="s">
        <v>2648</v>
      </c>
      <c r="B314" s="567"/>
      <c r="C314" s="567">
        <v>1</v>
      </c>
      <c r="D314" s="567">
        <v>8250000</v>
      </c>
      <c r="E314" s="567">
        <v>8212935.7136499994</v>
      </c>
      <c r="F314" s="567">
        <v>8086901.1487800004</v>
      </c>
    </row>
    <row r="315" spans="1:6">
      <c r="A315" s="851" t="s">
        <v>3251</v>
      </c>
      <c r="B315" s="567"/>
      <c r="C315" s="567">
        <v>1</v>
      </c>
      <c r="D315" s="567">
        <v>8250000</v>
      </c>
      <c r="E315" s="567">
        <v>8212935.7136499994</v>
      </c>
      <c r="F315" s="567">
        <v>8086901.1487800004</v>
      </c>
    </row>
    <row r="316" spans="1:6">
      <c r="A316" s="852" t="s">
        <v>2646</v>
      </c>
      <c r="B316" s="567"/>
      <c r="C316" s="567">
        <v>1</v>
      </c>
      <c r="D316" s="567">
        <v>8250000</v>
      </c>
      <c r="E316" s="567">
        <v>8212935.7136499994</v>
      </c>
      <c r="F316" s="567">
        <v>8086901.1487800004</v>
      </c>
    </row>
    <row r="317" spans="1:6">
      <c r="A317" s="854" t="s">
        <v>526</v>
      </c>
      <c r="B317" s="567"/>
      <c r="C317" s="567">
        <v>1</v>
      </c>
      <c r="D317" s="567">
        <v>8250000</v>
      </c>
      <c r="E317" s="567">
        <v>8212935.7136499994</v>
      </c>
      <c r="F317" s="567">
        <v>8086901.1487800004</v>
      </c>
    </row>
    <row r="318" spans="1:6">
      <c r="A318" s="853" t="s">
        <v>277</v>
      </c>
      <c r="B318" s="567"/>
      <c r="C318" s="567">
        <v>1</v>
      </c>
      <c r="D318" s="567">
        <v>8250000</v>
      </c>
      <c r="E318" s="567">
        <v>8212935.7136499994</v>
      </c>
      <c r="F318" s="567">
        <v>8086901.1487800004</v>
      </c>
    </row>
    <row r="319" spans="1:6">
      <c r="A319" s="855" t="s">
        <v>3251</v>
      </c>
      <c r="B319" s="567"/>
      <c r="C319" s="567">
        <v>1</v>
      </c>
      <c r="D319" s="567">
        <v>8250000</v>
      </c>
      <c r="E319" s="567">
        <v>8212935.7136499994</v>
      </c>
      <c r="F319" s="567">
        <v>8086901.1487800004</v>
      </c>
    </row>
    <row r="320" spans="1:6">
      <c r="A320" s="844" t="s">
        <v>2636</v>
      </c>
      <c r="B320" s="567"/>
      <c r="C320" s="567">
        <v>1</v>
      </c>
      <c r="D320" s="567">
        <v>1255000</v>
      </c>
      <c r="E320" s="567">
        <v>1231141.07922</v>
      </c>
      <c r="F320" s="567">
        <v>1100567.0077</v>
      </c>
    </row>
    <row r="321" spans="1:6">
      <c r="A321" s="726" t="s">
        <v>2700</v>
      </c>
      <c r="B321" s="567"/>
      <c r="C321" s="567">
        <v>1</v>
      </c>
      <c r="D321" s="567">
        <v>1255000</v>
      </c>
      <c r="E321" s="567">
        <v>1231141.07922</v>
      </c>
      <c r="F321" s="567">
        <v>1100567.0077</v>
      </c>
    </row>
    <row r="322" spans="1:6">
      <c r="A322" s="845" t="s">
        <v>20</v>
      </c>
      <c r="B322" s="567"/>
      <c r="C322" s="567">
        <v>1</v>
      </c>
      <c r="D322" s="567">
        <v>1255000</v>
      </c>
      <c r="E322" s="567">
        <v>1231141.07922</v>
      </c>
      <c r="F322" s="567">
        <v>1100567.0077</v>
      </c>
    </row>
    <row r="323" spans="1:6">
      <c r="A323" s="846" t="s">
        <v>3251</v>
      </c>
      <c r="B323" s="567"/>
      <c r="C323" s="567">
        <v>1</v>
      </c>
      <c r="D323" s="567">
        <v>1255000</v>
      </c>
      <c r="E323" s="567">
        <v>1231141.07922</v>
      </c>
      <c r="F323" s="567">
        <v>1100567.0077</v>
      </c>
    </row>
    <row r="324" spans="1:6">
      <c r="A324" s="847">
        <v>0.99</v>
      </c>
      <c r="B324" s="567"/>
      <c r="C324" s="567">
        <v>1</v>
      </c>
      <c r="D324" s="567">
        <v>1255000</v>
      </c>
      <c r="E324" s="567">
        <v>1231141.07922</v>
      </c>
      <c r="F324" s="567">
        <v>1100567.0077</v>
      </c>
    </row>
    <row r="325" spans="1:6">
      <c r="A325" s="848">
        <v>0.87694582286852585</v>
      </c>
      <c r="B325" s="567"/>
      <c r="C325" s="567">
        <v>1</v>
      </c>
      <c r="D325" s="567">
        <v>1255000</v>
      </c>
      <c r="E325" s="567">
        <v>1231141.07922</v>
      </c>
      <c r="F325" s="567">
        <v>1100567.0077</v>
      </c>
    </row>
    <row r="326" spans="1:6">
      <c r="A326" s="849" t="s">
        <v>3251</v>
      </c>
      <c r="B326" s="567"/>
      <c r="C326" s="567">
        <v>1</v>
      </c>
      <c r="D326" s="567">
        <v>1255000</v>
      </c>
      <c r="E326" s="567">
        <v>1231141.07922</v>
      </c>
      <c r="F326" s="567">
        <v>1100567.0077</v>
      </c>
    </row>
    <row r="327" spans="1:6">
      <c r="A327" s="850" t="s">
        <v>2637</v>
      </c>
      <c r="B327" s="567"/>
      <c r="C327" s="567">
        <v>1</v>
      </c>
      <c r="D327" s="567">
        <v>1255000</v>
      </c>
      <c r="E327" s="567">
        <v>1231141.07922</v>
      </c>
      <c r="F327" s="567">
        <v>1100567.0077</v>
      </c>
    </row>
    <row r="328" spans="1:6">
      <c r="A328" s="851" t="s">
        <v>3251</v>
      </c>
      <c r="B328" s="567"/>
      <c r="C328" s="567">
        <v>1</v>
      </c>
      <c r="D328" s="567">
        <v>1255000</v>
      </c>
      <c r="E328" s="567">
        <v>1231141.07922</v>
      </c>
      <c r="F328" s="567">
        <v>1100567.0077</v>
      </c>
    </row>
    <row r="329" spans="1:6">
      <c r="A329" s="852" t="s">
        <v>2635</v>
      </c>
      <c r="B329" s="567"/>
      <c r="C329" s="567">
        <v>1</v>
      </c>
      <c r="D329" s="567">
        <v>1255000</v>
      </c>
      <c r="E329" s="567">
        <v>1231141.07922</v>
      </c>
      <c r="F329" s="567">
        <v>1100567.0077</v>
      </c>
    </row>
    <row r="330" spans="1:6">
      <c r="A330" s="854" t="s">
        <v>526</v>
      </c>
      <c r="B330" s="567"/>
      <c r="C330" s="567">
        <v>1</v>
      </c>
      <c r="D330" s="567">
        <v>1255000</v>
      </c>
      <c r="E330" s="567">
        <v>1231141.07922</v>
      </c>
      <c r="F330" s="567">
        <v>1100567.0077</v>
      </c>
    </row>
    <row r="331" spans="1:6">
      <c r="A331" s="853" t="s">
        <v>277</v>
      </c>
      <c r="B331" s="567"/>
      <c r="C331" s="567">
        <v>1</v>
      </c>
      <c r="D331" s="567">
        <v>1255000</v>
      </c>
      <c r="E331" s="567">
        <v>1231141.07922</v>
      </c>
      <c r="F331" s="567">
        <v>1100567.0077</v>
      </c>
    </row>
    <row r="332" spans="1:6">
      <c r="A332" s="855" t="s">
        <v>3251</v>
      </c>
      <c r="B332" s="567"/>
      <c r="C332" s="567">
        <v>1</v>
      </c>
      <c r="D332" s="567">
        <v>1255000</v>
      </c>
      <c r="E332" s="567">
        <v>1231141.07922</v>
      </c>
      <c r="F332" s="567">
        <v>1100567.0077</v>
      </c>
    </row>
    <row r="333" spans="1:6">
      <c r="A333" s="844" t="s">
        <v>2619</v>
      </c>
      <c r="B333" s="567"/>
      <c r="C333" s="567">
        <v>1</v>
      </c>
      <c r="D333" s="567">
        <v>3308000</v>
      </c>
      <c r="E333" s="567">
        <v>2155467.2876399998</v>
      </c>
      <c r="F333" s="567">
        <v>1326626.5234699999</v>
      </c>
    </row>
    <row r="334" spans="1:6">
      <c r="A334" s="726" t="s">
        <v>2697</v>
      </c>
      <c r="B334" s="567"/>
      <c r="C334" s="567">
        <v>1</v>
      </c>
      <c r="D334" s="567">
        <v>3308000</v>
      </c>
      <c r="E334" s="567">
        <v>2155467.2876399998</v>
      </c>
      <c r="F334" s="567">
        <v>1326626.5234699999</v>
      </c>
    </row>
    <row r="335" spans="1:6">
      <c r="A335" s="845" t="s">
        <v>2624</v>
      </c>
      <c r="B335" s="567"/>
      <c r="C335" s="567">
        <v>1</v>
      </c>
      <c r="D335" s="567">
        <v>3308000</v>
      </c>
      <c r="E335" s="567">
        <v>2155467.2876399998</v>
      </c>
      <c r="F335" s="567">
        <v>1326626.5234699999</v>
      </c>
    </row>
    <row r="336" spans="1:6">
      <c r="A336" s="846" t="s">
        <v>3251</v>
      </c>
      <c r="B336" s="567"/>
      <c r="C336" s="567">
        <v>1</v>
      </c>
      <c r="D336" s="567">
        <v>3308000</v>
      </c>
      <c r="E336" s="567">
        <v>2155467.2876399998</v>
      </c>
      <c r="F336" s="567">
        <v>1326626.5234699999</v>
      </c>
    </row>
    <row r="337" spans="1:6">
      <c r="A337" s="847">
        <v>0.8</v>
      </c>
      <c r="B337" s="567"/>
      <c r="C337" s="567">
        <v>1</v>
      </c>
      <c r="D337" s="567">
        <v>3308000</v>
      </c>
      <c r="E337" s="567">
        <v>2155467.2876399998</v>
      </c>
      <c r="F337" s="567">
        <v>1326626.5234699999</v>
      </c>
    </row>
    <row r="338" spans="1:6">
      <c r="A338" s="848">
        <v>0.40103582934401449</v>
      </c>
      <c r="B338" s="567"/>
      <c r="C338" s="567">
        <v>1</v>
      </c>
      <c r="D338" s="567">
        <v>3308000</v>
      </c>
      <c r="E338" s="567">
        <v>2155467.2876399998</v>
      </c>
      <c r="F338" s="567">
        <v>1326626.5234699999</v>
      </c>
    </row>
    <row r="339" spans="1:6">
      <c r="A339" s="849" t="s">
        <v>3251</v>
      </c>
      <c r="B339" s="567"/>
      <c r="C339" s="567">
        <v>1</v>
      </c>
      <c r="D339" s="567">
        <v>3308000</v>
      </c>
      <c r="E339" s="567">
        <v>2155467.2876399998</v>
      </c>
      <c r="F339" s="567">
        <v>1326626.5234699999</v>
      </c>
    </row>
    <row r="340" spans="1:6">
      <c r="A340" s="850" t="s">
        <v>2623</v>
      </c>
      <c r="B340" s="567"/>
      <c r="C340" s="567">
        <v>1</v>
      </c>
      <c r="D340" s="567">
        <v>3308000</v>
      </c>
      <c r="E340" s="567">
        <v>2155467.2876399998</v>
      </c>
      <c r="F340" s="567">
        <v>1326626.5234699999</v>
      </c>
    </row>
    <row r="341" spans="1:6">
      <c r="A341" s="851" t="s">
        <v>3251</v>
      </c>
      <c r="B341" s="567"/>
      <c r="C341" s="567">
        <v>1</v>
      </c>
      <c r="D341" s="567">
        <v>3308000</v>
      </c>
      <c r="E341" s="567">
        <v>2155467.2876399998</v>
      </c>
      <c r="F341" s="567">
        <v>1326626.5234699999</v>
      </c>
    </row>
    <row r="342" spans="1:6">
      <c r="A342" s="852" t="s">
        <v>2618</v>
      </c>
      <c r="B342" s="567"/>
      <c r="C342" s="567">
        <v>1</v>
      </c>
      <c r="D342" s="567">
        <v>3308000</v>
      </c>
      <c r="E342" s="567">
        <v>2155467.2876399998</v>
      </c>
      <c r="F342" s="567">
        <v>1326626.5234699999</v>
      </c>
    </row>
    <row r="343" spans="1:6">
      <c r="A343" s="854" t="s">
        <v>526</v>
      </c>
      <c r="B343" s="567"/>
      <c r="C343" s="567">
        <v>1</v>
      </c>
      <c r="D343" s="567">
        <v>3308000</v>
      </c>
      <c r="E343" s="567">
        <v>2155467.2876399998</v>
      </c>
      <c r="F343" s="567">
        <v>1326626.5234699999</v>
      </c>
    </row>
    <row r="344" spans="1:6">
      <c r="A344" s="853" t="s">
        <v>277</v>
      </c>
      <c r="B344" s="567"/>
      <c r="C344" s="567">
        <v>1</v>
      </c>
      <c r="D344" s="567">
        <v>3308000</v>
      </c>
      <c r="E344" s="567">
        <v>2155467.2876399998</v>
      </c>
      <c r="F344" s="567">
        <v>1326626.5234699999</v>
      </c>
    </row>
    <row r="345" spans="1:6">
      <c r="A345" s="855" t="s">
        <v>3251</v>
      </c>
      <c r="B345" s="567"/>
      <c r="C345" s="567">
        <v>1</v>
      </c>
      <c r="D345" s="567">
        <v>3308000</v>
      </c>
      <c r="E345" s="567">
        <v>2155467.2876399998</v>
      </c>
      <c r="F345" s="567">
        <v>1326626.5234699999</v>
      </c>
    </row>
    <row r="346" spans="1:6">
      <c r="A346" s="844" t="s">
        <v>2669</v>
      </c>
      <c r="B346" s="567"/>
      <c r="C346" s="567">
        <v>3</v>
      </c>
      <c r="D346" s="567">
        <v>8878882</v>
      </c>
      <c r="E346" s="567">
        <v>6410953.2113400009</v>
      </c>
      <c r="F346" s="567">
        <v>1149440.3045999999</v>
      </c>
    </row>
    <row r="347" spans="1:6">
      <c r="A347" s="726" t="s">
        <v>2711</v>
      </c>
      <c r="B347" s="567"/>
      <c r="C347" s="567">
        <v>3</v>
      </c>
      <c r="D347" s="567">
        <v>8878882</v>
      </c>
      <c r="E347" s="567">
        <v>6410953.2113400009</v>
      </c>
      <c r="F347" s="567">
        <v>1149440.3045999999</v>
      </c>
    </row>
    <row r="348" spans="1:6">
      <c r="A348" s="845" t="s">
        <v>2673</v>
      </c>
      <c r="B348" s="567"/>
      <c r="C348" s="567">
        <v>1</v>
      </c>
      <c r="D348" s="567">
        <v>5328882</v>
      </c>
      <c r="E348" s="567">
        <v>4625482.0333000002</v>
      </c>
      <c r="F348" s="567">
        <v>442520.45386999997</v>
      </c>
    </row>
    <row r="349" spans="1:6">
      <c r="A349" s="846" t="s">
        <v>3251</v>
      </c>
      <c r="B349" s="567"/>
      <c r="C349" s="567">
        <v>1</v>
      </c>
      <c r="D349" s="567">
        <v>5328882</v>
      </c>
      <c r="E349" s="567">
        <v>4625482.0333000002</v>
      </c>
      <c r="F349" s="567">
        <v>442520.45386999997</v>
      </c>
    </row>
    <row r="350" spans="1:6">
      <c r="A350" s="847">
        <v>0.15</v>
      </c>
      <c r="B350" s="567"/>
      <c r="C350" s="567">
        <v>1</v>
      </c>
      <c r="D350" s="567">
        <v>5328882</v>
      </c>
      <c r="E350" s="567">
        <v>4625482.0333000002</v>
      </c>
      <c r="F350" s="567">
        <v>442520.45386999997</v>
      </c>
    </row>
    <row r="351" spans="1:6">
      <c r="A351" s="848">
        <v>8.3041893941355804E-2</v>
      </c>
      <c r="B351" s="567"/>
      <c r="C351" s="567">
        <v>1</v>
      </c>
      <c r="D351" s="567">
        <v>5328882</v>
      </c>
      <c r="E351" s="567">
        <v>4625482.0333000002</v>
      </c>
      <c r="F351" s="567">
        <v>442520.45386999997</v>
      </c>
    </row>
    <row r="352" spans="1:6">
      <c r="A352" s="849" t="s">
        <v>3251</v>
      </c>
      <c r="B352" s="567"/>
      <c r="C352" s="567">
        <v>1</v>
      </c>
      <c r="D352" s="567">
        <v>5328882</v>
      </c>
      <c r="E352" s="567">
        <v>4625482.0333000002</v>
      </c>
      <c r="F352" s="567">
        <v>442520.45386999997</v>
      </c>
    </row>
    <row r="353" spans="1:6">
      <c r="A353" s="850" t="s">
        <v>2672</v>
      </c>
      <c r="B353" s="567"/>
      <c r="C353" s="567">
        <v>1</v>
      </c>
      <c r="D353" s="567">
        <v>5328882</v>
      </c>
      <c r="E353" s="567">
        <v>4625482.0333000002</v>
      </c>
      <c r="F353" s="567">
        <v>442520.45386999997</v>
      </c>
    </row>
    <row r="354" spans="1:6">
      <c r="A354" s="851" t="s">
        <v>3251</v>
      </c>
      <c r="B354" s="567"/>
      <c r="C354" s="567">
        <v>1</v>
      </c>
      <c r="D354" s="567">
        <v>5328882</v>
      </c>
      <c r="E354" s="567">
        <v>4625482.0333000002</v>
      </c>
      <c r="F354" s="567">
        <v>442520.45386999997</v>
      </c>
    </row>
    <row r="355" spans="1:6">
      <c r="A355" s="852" t="s">
        <v>2668</v>
      </c>
      <c r="B355" s="567"/>
      <c r="C355" s="567">
        <v>1</v>
      </c>
      <c r="D355" s="567">
        <v>5328882</v>
      </c>
      <c r="E355" s="567">
        <v>4625482.0333000002</v>
      </c>
      <c r="F355" s="567">
        <v>442520.45386999997</v>
      </c>
    </row>
    <row r="356" spans="1:6">
      <c r="A356" s="854" t="s">
        <v>526</v>
      </c>
      <c r="B356" s="567"/>
      <c r="C356" s="567">
        <v>1</v>
      </c>
      <c r="D356" s="567">
        <v>5328882</v>
      </c>
      <c r="E356" s="567">
        <v>4625482.0333000002</v>
      </c>
      <c r="F356" s="567">
        <v>442520.45386999997</v>
      </c>
    </row>
    <row r="357" spans="1:6">
      <c r="A357" s="853" t="s">
        <v>277</v>
      </c>
      <c r="B357" s="567"/>
      <c r="C357" s="567">
        <v>1</v>
      </c>
      <c r="D357" s="567">
        <v>5328882</v>
      </c>
      <c r="E357" s="567">
        <v>4625482.0333000002</v>
      </c>
      <c r="F357" s="567">
        <v>442520.45386999997</v>
      </c>
    </row>
    <row r="358" spans="1:6">
      <c r="A358" s="855" t="s">
        <v>3251</v>
      </c>
      <c r="B358" s="567"/>
      <c r="C358" s="567">
        <v>1</v>
      </c>
      <c r="D358" s="567">
        <v>5328882</v>
      </c>
      <c r="E358" s="567">
        <v>4625482.0333000002</v>
      </c>
      <c r="F358" s="567">
        <v>442520.45386999997</v>
      </c>
    </row>
    <row r="359" spans="1:6">
      <c r="A359" s="845" t="s">
        <v>2677</v>
      </c>
      <c r="B359" s="567"/>
      <c r="C359" s="567">
        <v>1</v>
      </c>
      <c r="D359" s="567">
        <v>1600000</v>
      </c>
      <c r="E359" s="567">
        <v>1461.36988</v>
      </c>
      <c r="F359" s="567">
        <v>0</v>
      </c>
    </row>
    <row r="360" spans="1:6">
      <c r="A360" s="846" t="s">
        <v>3251</v>
      </c>
      <c r="B360" s="567"/>
      <c r="C360" s="567">
        <v>1</v>
      </c>
      <c r="D360" s="567">
        <v>1600000</v>
      </c>
      <c r="E360" s="567">
        <v>1461.36988</v>
      </c>
      <c r="F360" s="567">
        <v>0</v>
      </c>
    </row>
    <row r="361" spans="1:6">
      <c r="A361" s="847">
        <v>0.05</v>
      </c>
      <c r="B361" s="567"/>
      <c r="C361" s="567">
        <v>1</v>
      </c>
      <c r="D361" s="567">
        <v>1600000</v>
      </c>
      <c r="E361" s="567">
        <v>1461.36988</v>
      </c>
      <c r="F361" s="567">
        <v>0</v>
      </c>
    </row>
    <row r="362" spans="1:6">
      <c r="A362" s="848">
        <v>0</v>
      </c>
      <c r="B362" s="567"/>
      <c r="C362" s="567">
        <v>1</v>
      </c>
      <c r="D362" s="567">
        <v>1600000</v>
      </c>
      <c r="E362" s="567">
        <v>1461.36988</v>
      </c>
      <c r="F362" s="567">
        <v>0</v>
      </c>
    </row>
    <row r="363" spans="1:6">
      <c r="A363" s="849" t="s">
        <v>3251</v>
      </c>
      <c r="B363" s="567"/>
      <c r="C363" s="567">
        <v>1</v>
      </c>
      <c r="D363" s="567">
        <v>1600000</v>
      </c>
      <c r="E363" s="567">
        <v>1461.36988</v>
      </c>
      <c r="F363" s="567">
        <v>0</v>
      </c>
    </row>
    <row r="364" spans="1:6">
      <c r="A364" s="850" t="s">
        <v>2676</v>
      </c>
      <c r="B364" s="567"/>
      <c r="C364" s="567">
        <v>1</v>
      </c>
      <c r="D364" s="567">
        <v>1600000</v>
      </c>
      <c r="E364" s="567">
        <v>1461.36988</v>
      </c>
      <c r="F364" s="567">
        <v>0</v>
      </c>
    </row>
    <row r="365" spans="1:6">
      <c r="A365" s="851" t="s">
        <v>3251</v>
      </c>
      <c r="B365" s="567"/>
      <c r="C365" s="567">
        <v>1</v>
      </c>
      <c r="D365" s="567">
        <v>1600000</v>
      </c>
      <c r="E365" s="567">
        <v>1461.36988</v>
      </c>
      <c r="F365" s="567">
        <v>0</v>
      </c>
    </row>
    <row r="366" spans="1:6">
      <c r="A366" s="852" t="s">
        <v>2668</v>
      </c>
      <c r="B366" s="567"/>
      <c r="C366" s="567">
        <v>1</v>
      </c>
      <c r="D366" s="567">
        <v>1600000</v>
      </c>
      <c r="E366" s="567">
        <v>1461.36988</v>
      </c>
      <c r="F366" s="567">
        <v>0</v>
      </c>
    </row>
    <row r="367" spans="1:6">
      <c r="A367" s="854" t="s">
        <v>526</v>
      </c>
      <c r="B367" s="567"/>
      <c r="C367" s="567">
        <v>1</v>
      </c>
      <c r="D367" s="567">
        <v>1600000</v>
      </c>
      <c r="E367" s="567">
        <v>1461.36988</v>
      </c>
      <c r="F367" s="567">
        <v>0</v>
      </c>
    </row>
    <row r="368" spans="1:6">
      <c r="A368" s="853" t="s">
        <v>277</v>
      </c>
      <c r="B368" s="567"/>
      <c r="C368" s="567">
        <v>1</v>
      </c>
      <c r="D368" s="567">
        <v>1600000</v>
      </c>
      <c r="E368" s="567">
        <v>1461.36988</v>
      </c>
      <c r="F368" s="567">
        <v>0</v>
      </c>
    </row>
    <row r="369" spans="1:6">
      <c r="A369" s="855" t="s">
        <v>3251</v>
      </c>
      <c r="B369" s="567"/>
      <c r="C369" s="567">
        <v>1</v>
      </c>
      <c r="D369" s="567">
        <v>1600000</v>
      </c>
      <c r="E369" s="567">
        <v>1461.36988</v>
      </c>
      <c r="F369" s="567">
        <v>0</v>
      </c>
    </row>
    <row r="370" spans="1:6">
      <c r="A370" s="845" t="s">
        <v>2671</v>
      </c>
      <c r="B370" s="567"/>
      <c r="C370" s="567">
        <v>1</v>
      </c>
      <c r="D370" s="567">
        <v>1950000</v>
      </c>
      <c r="E370" s="567">
        <v>1784009.80816</v>
      </c>
      <c r="F370" s="567">
        <v>706919.85073000006</v>
      </c>
    </row>
    <row r="371" spans="1:6">
      <c r="A371" s="846" t="s">
        <v>3251</v>
      </c>
      <c r="B371" s="567"/>
      <c r="C371" s="567">
        <v>1</v>
      </c>
      <c r="D371" s="567">
        <v>1950000</v>
      </c>
      <c r="E371" s="567">
        <v>1784009.80816</v>
      </c>
      <c r="F371" s="567">
        <v>706919.85073000006</v>
      </c>
    </row>
    <row r="372" spans="1:6">
      <c r="A372" s="847">
        <v>0.89</v>
      </c>
      <c r="B372" s="567"/>
      <c r="C372" s="567">
        <v>1</v>
      </c>
      <c r="D372" s="567">
        <v>1950000</v>
      </c>
      <c r="E372" s="567">
        <v>1784009.80816</v>
      </c>
      <c r="F372" s="567">
        <v>706919.85073000006</v>
      </c>
    </row>
    <row r="373" spans="1:6">
      <c r="A373" s="848">
        <v>0.36252300037435903</v>
      </c>
      <c r="B373" s="567"/>
      <c r="C373" s="567">
        <v>1</v>
      </c>
      <c r="D373" s="567">
        <v>1950000</v>
      </c>
      <c r="E373" s="567">
        <v>1784009.80816</v>
      </c>
      <c r="F373" s="567">
        <v>706919.85073000006</v>
      </c>
    </row>
    <row r="374" spans="1:6">
      <c r="A374" s="849" t="s">
        <v>3251</v>
      </c>
      <c r="B374" s="567"/>
      <c r="C374" s="567">
        <v>1</v>
      </c>
      <c r="D374" s="567">
        <v>1950000</v>
      </c>
      <c r="E374" s="567">
        <v>1784009.80816</v>
      </c>
      <c r="F374" s="567">
        <v>706919.85073000006</v>
      </c>
    </row>
    <row r="375" spans="1:6">
      <c r="A375" s="850" t="s">
        <v>2670</v>
      </c>
      <c r="B375" s="567"/>
      <c r="C375" s="567">
        <v>1</v>
      </c>
      <c r="D375" s="567">
        <v>1950000</v>
      </c>
      <c r="E375" s="567">
        <v>1784009.80816</v>
      </c>
      <c r="F375" s="567">
        <v>706919.85073000006</v>
      </c>
    </row>
    <row r="376" spans="1:6">
      <c r="A376" s="851" t="s">
        <v>3251</v>
      </c>
      <c r="B376" s="567"/>
      <c r="C376" s="567">
        <v>1</v>
      </c>
      <c r="D376" s="567">
        <v>1950000</v>
      </c>
      <c r="E376" s="567">
        <v>1784009.80816</v>
      </c>
      <c r="F376" s="567">
        <v>706919.85073000006</v>
      </c>
    </row>
    <row r="377" spans="1:6">
      <c r="A377" s="852" t="s">
        <v>2668</v>
      </c>
      <c r="B377" s="567"/>
      <c r="C377" s="567">
        <v>1</v>
      </c>
      <c r="D377" s="567">
        <v>1950000</v>
      </c>
      <c r="E377" s="567">
        <v>1784009.80816</v>
      </c>
      <c r="F377" s="567">
        <v>706919.85073000006</v>
      </c>
    </row>
    <row r="378" spans="1:6">
      <c r="A378" s="854" t="s">
        <v>526</v>
      </c>
      <c r="B378" s="567"/>
      <c r="C378" s="567">
        <v>1</v>
      </c>
      <c r="D378" s="567">
        <v>1950000</v>
      </c>
      <c r="E378" s="567">
        <v>1784009.80816</v>
      </c>
      <c r="F378" s="567">
        <v>706919.85073000006</v>
      </c>
    </row>
    <row r="379" spans="1:6">
      <c r="A379" s="853" t="s">
        <v>277</v>
      </c>
      <c r="B379" s="567"/>
      <c r="C379" s="567">
        <v>1</v>
      </c>
      <c r="D379" s="567">
        <v>1950000</v>
      </c>
      <c r="E379" s="567">
        <v>1784009.80816</v>
      </c>
      <c r="F379" s="567">
        <v>706919.85073000006</v>
      </c>
    </row>
    <row r="380" spans="1:6">
      <c r="A380" s="855" t="s">
        <v>3251</v>
      </c>
      <c r="B380" s="567"/>
      <c r="C380" s="567">
        <v>1</v>
      </c>
      <c r="D380" s="567">
        <v>1950000</v>
      </c>
      <c r="E380" s="567">
        <v>1784009.80816</v>
      </c>
      <c r="F380" s="567">
        <v>706919.85073000006</v>
      </c>
    </row>
    <row r="381" spans="1:6">
      <c r="A381" s="844" t="s">
        <v>2641</v>
      </c>
      <c r="B381" s="567"/>
      <c r="C381" s="567">
        <v>2</v>
      </c>
      <c r="D381" s="567">
        <v>3836300</v>
      </c>
      <c r="E381" s="567">
        <v>3618369.5208100006</v>
      </c>
      <c r="F381" s="567">
        <v>2711295.99071</v>
      </c>
    </row>
    <row r="382" spans="1:6">
      <c r="A382" s="726" t="s">
        <v>2703</v>
      </c>
      <c r="B382" s="567"/>
      <c r="C382" s="567">
        <v>2</v>
      </c>
      <c r="D382" s="567">
        <v>3836300</v>
      </c>
      <c r="E382" s="567">
        <v>3618369.5208100006</v>
      </c>
      <c r="F382" s="567">
        <v>2711295.99071</v>
      </c>
    </row>
    <row r="383" spans="1:6">
      <c r="A383" s="845" t="s">
        <v>2643</v>
      </c>
      <c r="B383" s="567"/>
      <c r="C383" s="567">
        <v>1</v>
      </c>
      <c r="D383" s="567">
        <v>1836300</v>
      </c>
      <c r="E383" s="567">
        <v>1705170.3603800002</v>
      </c>
      <c r="F383" s="567">
        <v>1022651.28995</v>
      </c>
    </row>
    <row r="384" spans="1:6">
      <c r="A384" s="846" t="s">
        <v>3251</v>
      </c>
      <c r="B384" s="567"/>
      <c r="C384" s="567">
        <v>1</v>
      </c>
      <c r="D384" s="567">
        <v>1836300</v>
      </c>
      <c r="E384" s="567">
        <v>1705170.3603800002</v>
      </c>
      <c r="F384" s="567">
        <v>1022651.28995</v>
      </c>
    </row>
    <row r="385" spans="1:6">
      <c r="A385" s="847">
        <v>0.92</v>
      </c>
      <c r="B385" s="567"/>
      <c r="C385" s="567">
        <v>1</v>
      </c>
      <c r="D385" s="567">
        <v>1836300</v>
      </c>
      <c r="E385" s="567">
        <v>1705170.3603800002</v>
      </c>
      <c r="F385" s="567">
        <v>1022651.28995</v>
      </c>
    </row>
    <row r="386" spans="1:6">
      <c r="A386" s="848">
        <v>0.55690861512280132</v>
      </c>
      <c r="B386" s="567"/>
      <c r="C386" s="567">
        <v>1</v>
      </c>
      <c r="D386" s="567">
        <v>1836300</v>
      </c>
      <c r="E386" s="567">
        <v>1705170.3603800002</v>
      </c>
      <c r="F386" s="567">
        <v>1022651.28995</v>
      </c>
    </row>
    <row r="387" spans="1:6">
      <c r="A387" s="849" t="s">
        <v>3251</v>
      </c>
      <c r="B387" s="567"/>
      <c r="C387" s="567">
        <v>1</v>
      </c>
      <c r="D387" s="567">
        <v>1836300</v>
      </c>
      <c r="E387" s="567">
        <v>1705170.3603800002</v>
      </c>
      <c r="F387" s="567">
        <v>1022651.28995</v>
      </c>
    </row>
    <row r="388" spans="1:6">
      <c r="A388" s="850" t="s">
        <v>2642</v>
      </c>
      <c r="B388" s="567"/>
      <c r="C388" s="567">
        <v>1</v>
      </c>
      <c r="D388" s="567">
        <v>1836300</v>
      </c>
      <c r="E388" s="567">
        <v>1705170.3603800002</v>
      </c>
      <c r="F388" s="567">
        <v>1022651.28995</v>
      </c>
    </row>
    <row r="389" spans="1:6">
      <c r="A389" s="851" t="s">
        <v>3251</v>
      </c>
      <c r="B389" s="567"/>
      <c r="C389" s="567">
        <v>1</v>
      </c>
      <c r="D389" s="567">
        <v>1836300</v>
      </c>
      <c r="E389" s="567">
        <v>1705170.3603800002</v>
      </c>
      <c r="F389" s="567">
        <v>1022651.28995</v>
      </c>
    </row>
    <row r="390" spans="1:6">
      <c r="A390" s="852" t="s">
        <v>2640</v>
      </c>
      <c r="B390" s="567"/>
      <c r="C390" s="567">
        <v>1</v>
      </c>
      <c r="D390" s="567">
        <v>1836300</v>
      </c>
      <c r="E390" s="567">
        <v>1705170.3603800002</v>
      </c>
      <c r="F390" s="567">
        <v>1022651.28995</v>
      </c>
    </row>
    <row r="391" spans="1:6">
      <c r="A391" s="854" t="s">
        <v>526</v>
      </c>
      <c r="B391" s="567"/>
      <c r="C391" s="567">
        <v>1</v>
      </c>
      <c r="D391" s="567">
        <v>1836300</v>
      </c>
      <c r="E391" s="567">
        <v>1705170.3603800002</v>
      </c>
      <c r="F391" s="567">
        <v>1022651.28995</v>
      </c>
    </row>
    <row r="392" spans="1:6">
      <c r="A392" s="853" t="s">
        <v>277</v>
      </c>
      <c r="B392" s="567"/>
      <c r="C392" s="567">
        <v>1</v>
      </c>
      <c r="D392" s="567">
        <v>1836300</v>
      </c>
      <c r="E392" s="567">
        <v>1705170.3603800002</v>
      </c>
      <c r="F392" s="567">
        <v>1022651.28995</v>
      </c>
    </row>
    <row r="393" spans="1:6">
      <c r="A393" s="855" t="s">
        <v>3251</v>
      </c>
      <c r="B393" s="567"/>
      <c r="C393" s="567">
        <v>1</v>
      </c>
      <c r="D393" s="567">
        <v>1836300</v>
      </c>
      <c r="E393" s="567">
        <v>1705170.3603800002</v>
      </c>
      <c r="F393" s="567">
        <v>1022651.28995</v>
      </c>
    </row>
    <row r="394" spans="1:6">
      <c r="A394" s="845" t="s">
        <v>2645</v>
      </c>
      <c r="B394" s="567"/>
      <c r="C394" s="567">
        <v>1</v>
      </c>
      <c r="D394" s="567">
        <v>2000000</v>
      </c>
      <c r="E394" s="567">
        <v>1913199.1604300002</v>
      </c>
      <c r="F394" s="567">
        <v>1688644.7007599999</v>
      </c>
    </row>
    <row r="395" spans="1:6">
      <c r="A395" s="846" t="s">
        <v>3251</v>
      </c>
      <c r="B395" s="567"/>
      <c r="C395" s="567">
        <v>1</v>
      </c>
      <c r="D395" s="567">
        <v>2000000</v>
      </c>
      <c r="E395" s="567">
        <v>1913199.1604300002</v>
      </c>
      <c r="F395" s="567">
        <v>1688644.7007599999</v>
      </c>
    </row>
    <row r="396" spans="1:6">
      <c r="A396" s="847">
        <v>0.9</v>
      </c>
      <c r="B396" s="567"/>
      <c r="C396" s="567">
        <v>1</v>
      </c>
      <c r="D396" s="567">
        <v>2000000</v>
      </c>
      <c r="E396" s="567">
        <v>1913199.1604300002</v>
      </c>
      <c r="F396" s="567">
        <v>1688644.7007599999</v>
      </c>
    </row>
    <row r="397" spans="1:6">
      <c r="A397" s="848">
        <v>0.84432235037999992</v>
      </c>
      <c r="B397" s="567"/>
      <c r="C397" s="567">
        <v>1</v>
      </c>
      <c r="D397" s="567">
        <v>2000000</v>
      </c>
      <c r="E397" s="567">
        <v>1913199.1604300002</v>
      </c>
      <c r="F397" s="567">
        <v>1688644.7007599999</v>
      </c>
    </row>
    <row r="398" spans="1:6">
      <c r="A398" s="849" t="s">
        <v>3251</v>
      </c>
      <c r="B398" s="567"/>
      <c r="C398" s="567">
        <v>1</v>
      </c>
      <c r="D398" s="567">
        <v>2000000</v>
      </c>
      <c r="E398" s="567">
        <v>1913199.1604300002</v>
      </c>
      <c r="F398" s="567">
        <v>1688644.7007599999</v>
      </c>
    </row>
    <row r="399" spans="1:6">
      <c r="A399" s="850" t="s">
        <v>2644</v>
      </c>
      <c r="B399" s="567"/>
      <c r="C399" s="567">
        <v>1</v>
      </c>
      <c r="D399" s="567">
        <v>2000000</v>
      </c>
      <c r="E399" s="567">
        <v>1913199.1604300002</v>
      </c>
      <c r="F399" s="567">
        <v>1688644.7007599999</v>
      </c>
    </row>
    <row r="400" spans="1:6">
      <c r="A400" s="851" t="s">
        <v>3251</v>
      </c>
      <c r="B400" s="567"/>
      <c r="C400" s="567">
        <v>1</v>
      </c>
      <c r="D400" s="567">
        <v>2000000</v>
      </c>
      <c r="E400" s="567">
        <v>1913199.1604300002</v>
      </c>
      <c r="F400" s="567">
        <v>1688644.7007599999</v>
      </c>
    </row>
    <row r="401" spans="1:6">
      <c r="A401" s="852" t="s">
        <v>2640</v>
      </c>
      <c r="B401" s="567"/>
      <c r="C401" s="567">
        <v>1</v>
      </c>
      <c r="D401" s="567">
        <v>2000000</v>
      </c>
      <c r="E401" s="567">
        <v>1913199.1604300002</v>
      </c>
      <c r="F401" s="567">
        <v>1688644.7007599999</v>
      </c>
    </row>
    <row r="402" spans="1:6">
      <c r="A402" s="854" t="s">
        <v>526</v>
      </c>
      <c r="B402" s="567"/>
      <c r="C402" s="567">
        <v>1</v>
      </c>
      <c r="D402" s="567">
        <v>2000000</v>
      </c>
      <c r="E402" s="567">
        <v>1913199.1604300002</v>
      </c>
      <c r="F402" s="567">
        <v>1688644.7007599999</v>
      </c>
    </row>
    <row r="403" spans="1:6">
      <c r="A403" s="853" t="s">
        <v>277</v>
      </c>
      <c r="B403" s="567"/>
      <c r="C403" s="567">
        <v>1</v>
      </c>
      <c r="D403" s="567">
        <v>2000000</v>
      </c>
      <c r="E403" s="567">
        <v>1913199.1604300002</v>
      </c>
      <c r="F403" s="567">
        <v>1688644.7007599999</v>
      </c>
    </row>
    <row r="404" spans="1:6">
      <c r="A404" s="855" t="s">
        <v>3251</v>
      </c>
      <c r="B404" s="567"/>
      <c r="C404" s="567">
        <v>1</v>
      </c>
      <c r="D404" s="567">
        <v>2000000</v>
      </c>
      <c r="E404" s="567">
        <v>1913199.1604300002</v>
      </c>
      <c r="F404" s="567">
        <v>1688644.7007599999</v>
      </c>
    </row>
    <row r="405" spans="1:6">
      <c r="A405" s="844" t="s">
        <v>2611</v>
      </c>
      <c r="B405" s="567"/>
      <c r="C405" s="567">
        <v>1</v>
      </c>
      <c r="D405" s="567">
        <v>3015000</v>
      </c>
      <c r="E405" s="567">
        <v>2553546.2043099999</v>
      </c>
      <c r="F405" s="567">
        <v>1638927.1828299998</v>
      </c>
    </row>
    <row r="406" spans="1:6">
      <c r="A406" s="726" t="s">
        <v>2690</v>
      </c>
      <c r="B406" s="567"/>
      <c r="C406" s="567">
        <v>1</v>
      </c>
      <c r="D406" s="567">
        <v>3015000</v>
      </c>
      <c r="E406" s="567">
        <v>2553546.2043099999</v>
      </c>
      <c r="F406" s="567">
        <v>1638927.1828299998</v>
      </c>
    </row>
    <row r="407" spans="1:6">
      <c r="A407" s="845" t="s">
        <v>2613</v>
      </c>
      <c r="B407" s="567"/>
      <c r="C407" s="567">
        <v>1</v>
      </c>
      <c r="D407" s="567">
        <v>3015000</v>
      </c>
      <c r="E407" s="567">
        <v>2553546.2043099999</v>
      </c>
      <c r="F407" s="567">
        <v>1638927.1828299998</v>
      </c>
    </row>
    <row r="408" spans="1:6">
      <c r="A408" s="846" t="s">
        <v>3251</v>
      </c>
      <c r="B408" s="567"/>
      <c r="C408" s="567">
        <v>1</v>
      </c>
      <c r="D408" s="567">
        <v>3015000</v>
      </c>
      <c r="E408" s="567">
        <v>2553546.2043099999</v>
      </c>
      <c r="F408" s="567">
        <v>1638927.1828299998</v>
      </c>
    </row>
    <row r="409" spans="1:6">
      <c r="A409" s="847">
        <v>0.8</v>
      </c>
      <c r="B409" s="567"/>
      <c r="C409" s="567">
        <v>1</v>
      </c>
      <c r="D409" s="567">
        <v>3015000</v>
      </c>
      <c r="E409" s="567">
        <v>2553546.2043099999</v>
      </c>
      <c r="F409" s="567">
        <v>1638927.1828299998</v>
      </c>
    </row>
    <row r="410" spans="1:6">
      <c r="A410" s="848">
        <v>0.543591105416252</v>
      </c>
      <c r="B410" s="567"/>
      <c r="C410" s="567">
        <v>1</v>
      </c>
      <c r="D410" s="567">
        <v>3015000</v>
      </c>
      <c r="E410" s="567">
        <v>2553546.2043099999</v>
      </c>
      <c r="F410" s="567">
        <v>1638927.1828299998</v>
      </c>
    </row>
    <row r="411" spans="1:6">
      <c r="A411" s="849" t="s">
        <v>3251</v>
      </c>
      <c r="B411" s="567"/>
      <c r="C411" s="567">
        <v>1</v>
      </c>
      <c r="D411" s="567">
        <v>3015000</v>
      </c>
      <c r="E411" s="567">
        <v>2553546.2043099999</v>
      </c>
      <c r="F411" s="567">
        <v>1638927.1828299998</v>
      </c>
    </row>
    <row r="412" spans="1:6">
      <c r="A412" s="850" t="s">
        <v>2612</v>
      </c>
      <c r="B412" s="567"/>
      <c r="C412" s="567">
        <v>1</v>
      </c>
      <c r="D412" s="567">
        <v>3015000</v>
      </c>
      <c r="E412" s="567">
        <v>2553546.2043099999</v>
      </c>
      <c r="F412" s="567">
        <v>1638927.1828299998</v>
      </c>
    </row>
    <row r="413" spans="1:6">
      <c r="A413" s="851" t="s">
        <v>3251</v>
      </c>
      <c r="B413" s="567"/>
      <c r="C413" s="567">
        <v>1</v>
      </c>
      <c r="D413" s="567">
        <v>3015000</v>
      </c>
      <c r="E413" s="567">
        <v>2553546.2043099999</v>
      </c>
      <c r="F413" s="567">
        <v>1638927.1828299998</v>
      </c>
    </row>
    <row r="414" spans="1:6">
      <c r="A414" s="852" t="s">
        <v>2610</v>
      </c>
      <c r="B414" s="567"/>
      <c r="C414" s="567">
        <v>1</v>
      </c>
      <c r="D414" s="567">
        <v>3015000</v>
      </c>
      <c r="E414" s="567">
        <v>2553546.2043099999</v>
      </c>
      <c r="F414" s="567">
        <v>1638927.1828299998</v>
      </c>
    </row>
    <row r="415" spans="1:6">
      <c r="A415" s="854" t="s">
        <v>526</v>
      </c>
      <c r="B415" s="567"/>
      <c r="C415" s="567">
        <v>1</v>
      </c>
      <c r="D415" s="567">
        <v>3015000</v>
      </c>
      <c r="E415" s="567">
        <v>2553546.2043099999</v>
      </c>
      <c r="F415" s="567">
        <v>1638927.1828299998</v>
      </c>
    </row>
    <row r="416" spans="1:6">
      <c r="A416" s="853" t="s">
        <v>277</v>
      </c>
      <c r="B416" s="567"/>
      <c r="C416" s="567">
        <v>1</v>
      </c>
      <c r="D416" s="567">
        <v>3015000</v>
      </c>
      <c r="E416" s="567">
        <v>2553546.2043099999</v>
      </c>
      <c r="F416" s="567">
        <v>1638927.1828299998</v>
      </c>
    </row>
    <row r="417" spans="1:6">
      <c r="A417" s="855" t="s">
        <v>3251</v>
      </c>
      <c r="B417" s="567"/>
      <c r="C417" s="567">
        <v>1</v>
      </c>
      <c r="D417" s="567">
        <v>3015000</v>
      </c>
      <c r="E417" s="567">
        <v>2553546.2043099999</v>
      </c>
      <c r="F417" s="567">
        <v>1638927.1828299998</v>
      </c>
    </row>
    <row r="418" spans="1:6">
      <c r="A418" s="844" t="s">
        <v>1168</v>
      </c>
      <c r="B418" s="567">
        <v>15025000</v>
      </c>
      <c r="C418" s="567">
        <v>3</v>
      </c>
      <c r="D418" s="567">
        <v>15025000</v>
      </c>
      <c r="E418" s="567">
        <v>14385061.1041</v>
      </c>
      <c r="F418" s="567">
        <v>13451344.170260001</v>
      </c>
    </row>
    <row r="419" spans="1:6">
      <c r="A419" s="726" t="s">
        <v>2708</v>
      </c>
      <c r="B419" s="567">
        <v>15025000</v>
      </c>
      <c r="C419" s="567">
        <v>3</v>
      </c>
      <c r="D419" s="567">
        <v>15025000</v>
      </c>
      <c r="E419" s="567">
        <v>14385061.1041</v>
      </c>
      <c r="F419" s="567">
        <v>13451344.170260001</v>
      </c>
    </row>
    <row r="420" spans="1:6">
      <c r="A420" s="845" t="s">
        <v>3251</v>
      </c>
      <c r="B420" s="567">
        <v>15025000</v>
      </c>
      <c r="C420" s="567">
        <v>3</v>
      </c>
      <c r="D420" s="567">
        <v>15025000</v>
      </c>
      <c r="E420" s="567">
        <v>14385061.1041</v>
      </c>
      <c r="F420" s="567">
        <v>13451344.170260001</v>
      </c>
    </row>
    <row r="421" spans="1:6">
      <c r="A421" s="846" t="s">
        <v>3251</v>
      </c>
      <c r="B421" s="567">
        <v>15025000</v>
      </c>
      <c r="C421" s="567">
        <v>3</v>
      </c>
      <c r="D421" s="567">
        <v>15025000</v>
      </c>
      <c r="E421" s="567">
        <v>14385061.1041</v>
      </c>
      <c r="F421" s="567">
        <v>13451344.170260001</v>
      </c>
    </row>
    <row r="422" spans="1:6">
      <c r="A422" s="847" t="s">
        <v>3251</v>
      </c>
      <c r="B422" s="567">
        <v>15025000</v>
      </c>
      <c r="C422" s="567">
        <v>3</v>
      </c>
      <c r="D422" s="567">
        <v>15025000</v>
      </c>
      <c r="E422" s="567">
        <v>14385061.1041</v>
      </c>
      <c r="F422" s="567">
        <v>13451344.170260001</v>
      </c>
    </row>
    <row r="423" spans="1:6">
      <c r="A423" s="848" t="s">
        <v>3251</v>
      </c>
      <c r="B423" s="567">
        <v>15025000</v>
      </c>
      <c r="C423" s="567">
        <v>3</v>
      </c>
      <c r="D423" s="567">
        <v>15025000</v>
      </c>
      <c r="E423" s="567">
        <v>14385061.1041</v>
      </c>
      <c r="F423" s="567">
        <v>13451344.170260001</v>
      </c>
    </row>
    <row r="424" spans="1:6">
      <c r="A424" s="849" t="s">
        <v>3251</v>
      </c>
      <c r="B424" s="567">
        <v>15025000</v>
      </c>
      <c r="C424" s="567">
        <v>3</v>
      </c>
      <c r="D424" s="567">
        <v>15025000</v>
      </c>
      <c r="E424" s="567">
        <v>14385061.1041</v>
      </c>
      <c r="F424" s="567">
        <v>13451344.170260001</v>
      </c>
    </row>
    <row r="425" spans="1:6">
      <c r="A425" s="850" t="s">
        <v>1174</v>
      </c>
      <c r="B425" s="567">
        <v>2525000</v>
      </c>
      <c r="C425" s="567">
        <v>1</v>
      </c>
      <c r="D425" s="567">
        <v>2525000</v>
      </c>
      <c r="E425" s="567">
        <v>2188476.3357199999</v>
      </c>
      <c r="F425" s="567">
        <v>1997746.5999700001</v>
      </c>
    </row>
    <row r="426" spans="1:6">
      <c r="A426" s="851" t="s">
        <v>1173</v>
      </c>
      <c r="B426" s="567">
        <v>2525000</v>
      </c>
      <c r="C426" s="567">
        <v>1</v>
      </c>
      <c r="D426" s="567">
        <v>2525000</v>
      </c>
      <c r="E426" s="567">
        <v>2188476.3357199999</v>
      </c>
      <c r="F426" s="567">
        <v>1997746.5999700001</v>
      </c>
    </row>
    <row r="427" spans="1:6">
      <c r="A427" s="852" t="s">
        <v>1167</v>
      </c>
      <c r="B427" s="567">
        <v>2525000</v>
      </c>
      <c r="C427" s="567">
        <v>1</v>
      </c>
      <c r="D427" s="567">
        <v>2525000</v>
      </c>
      <c r="E427" s="567">
        <v>2188476.3357199999</v>
      </c>
      <c r="F427" s="567">
        <v>1997746.5999700001</v>
      </c>
    </row>
    <row r="428" spans="1:6">
      <c r="A428" s="854" t="s">
        <v>527</v>
      </c>
      <c r="B428" s="567">
        <v>2525000</v>
      </c>
      <c r="C428" s="567">
        <v>1</v>
      </c>
      <c r="D428" s="567">
        <v>2525000</v>
      </c>
      <c r="E428" s="567">
        <v>2188476.3357199999</v>
      </c>
      <c r="F428" s="567">
        <v>1997746.5999700001</v>
      </c>
    </row>
    <row r="429" spans="1:6">
      <c r="A429" s="853" t="s">
        <v>297</v>
      </c>
      <c r="B429" s="567">
        <v>2525000</v>
      </c>
      <c r="C429" s="567">
        <v>1</v>
      </c>
      <c r="D429" s="567">
        <v>2525000</v>
      </c>
      <c r="E429" s="567">
        <v>2188476.3357199999</v>
      </c>
      <c r="F429" s="567">
        <v>1997746.5999700001</v>
      </c>
    </row>
    <row r="430" spans="1:6">
      <c r="A430" s="855" t="s">
        <v>480</v>
      </c>
      <c r="B430" s="567">
        <v>2525000</v>
      </c>
      <c r="C430" s="567">
        <v>1</v>
      </c>
      <c r="D430" s="567">
        <v>2525000</v>
      </c>
      <c r="E430" s="567">
        <v>2188476.3357199999</v>
      </c>
      <c r="F430" s="567">
        <v>1997746.5999700001</v>
      </c>
    </row>
    <row r="431" spans="1:6">
      <c r="A431" s="850" t="s">
        <v>1170</v>
      </c>
      <c r="B431" s="567">
        <v>7800000</v>
      </c>
      <c r="C431" s="567">
        <v>1</v>
      </c>
      <c r="D431" s="567">
        <v>7800000</v>
      </c>
      <c r="E431" s="567">
        <v>7617349.1679600002</v>
      </c>
      <c r="F431" s="567">
        <v>7280257.3134200005</v>
      </c>
    </row>
    <row r="432" spans="1:6">
      <c r="A432" s="851" t="s">
        <v>1169</v>
      </c>
      <c r="B432" s="567">
        <v>7800000</v>
      </c>
      <c r="C432" s="567">
        <v>1</v>
      </c>
      <c r="D432" s="567">
        <v>7800000</v>
      </c>
      <c r="E432" s="567">
        <v>7617349.1679600002</v>
      </c>
      <c r="F432" s="567">
        <v>7280257.3134200005</v>
      </c>
    </row>
    <row r="433" spans="1:6">
      <c r="A433" s="852" t="s">
        <v>1167</v>
      </c>
      <c r="B433" s="567">
        <v>7800000</v>
      </c>
      <c r="C433" s="567">
        <v>1</v>
      </c>
      <c r="D433" s="567">
        <v>7800000</v>
      </c>
      <c r="E433" s="567">
        <v>7617349.1679600002</v>
      </c>
      <c r="F433" s="567">
        <v>7280257.3134200005</v>
      </c>
    </row>
    <row r="434" spans="1:6">
      <c r="A434" s="854" t="s">
        <v>527</v>
      </c>
      <c r="B434" s="567">
        <v>7800000</v>
      </c>
      <c r="C434" s="567">
        <v>1</v>
      </c>
      <c r="D434" s="567">
        <v>7800000</v>
      </c>
      <c r="E434" s="567">
        <v>7617349.1679600002</v>
      </c>
      <c r="F434" s="567">
        <v>7280257.3134200005</v>
      </c>
    </row>
    <row r="435" spans="1:6">
      <c r="A435" s="853" t="s">
        <v>297</v>
      </c>
      <c r="B435" s="567">
        <v>7800000</v>
      </c>
      <c r="C435" s="567">
        <v>1</v>
      </c>
      <c r="D435" s="567">
        <v>7800000</v>
      </c>
      <c r="E435" s="567">
        <v>7617349.1679600002</v>
      </c>
      <c r="F435" s="567">
        <v>7280257.3134200005</v>
      </c>
    </row>
    <row r="436" spans="1:6">
      <c r="A436" s="855" t="s">
        <v>480</v>
      </c>
      <c r="B436" s="567">
        <v>7800000</v>
      </c>
      <c r="C436" s="567">
        <v>1</v>
      </c>
      <c r="D436" s="567">
        <v>7800000</v>
      </c>
      <c r="E436" s="567">
        <v>7617349.1679600002</v>
      </c>
      <c r="F436" s="567">
        <v>7280257.3134200005</v>
      </c>
    </row>
    <row r="437" spans="1:6">
      <c r="A437" s="850" t="s">
        <v>1172</v>
      </c>
      <c r="B437" s="567">
        <v>4700000</v>
      </c>
      <c r="C437" s="567">
        <v>1</v>
      </c>
      <c r="D437" s="567">
        <v>4700000</v>
      </c>
      <c r="E437" s="567">
        <v>4579235.60042</v>
      </c>
      <c r="F437" s="567">
        <v>4173340.2568699997</v>
      </c>
    </row>
    <row r="438" spans="1:6">
      <c r="A438" s="851" t="s">
        <v>1171</v>
      </c>
      <c r="B438" s="567">
        <v>4700000</v>
      </c>
      <c r="C438" s="567">
        <v>1</v>
      </c>
      <c r="D438" s="567">
        <v>4700000</v>
      </c>
      <c r="E438" s="567">
        <v>4579235.60042</v>
      </c>
      <c r="F438" s="567">
        <v>4173340.2568699997</v>
      </c>
    </row>
    <row r="439" spans="1:6">
      <c r="A439" s="852" t="s">
        <v>1167</v>
      </c>
      <c r="B439" s="567">
        <v>4700000</v>
      </c>
      <c r="C439" s="567">
        <v>1</v>
      </c>
      <c r="D439" s="567">
        <v>4700000</v>
      </c>
      <c r="E439" s="567">
        <v>4579235.60042</v>
      </c>
      <c r="F439" s="567">
        <v>4173340.2568699997</v>
      </c>
    </row>
    <row r="440" spans="1:6">
      <c r="A440" s="854" t="s">
        <v>527</v>
      </c>
      <c r="B440" s="567">
        <v>4700000</v>
      </c>
      <c r="C440" s="567">
        <v>1</v>
      </c>
      <c r="D440" s="567">
        <v>4700000</v>
      </c>
      <c r="E440" s="567">
        <v>4579235.60042</v>
      </c>
      <c r="F440" s="567">
        <v>4173340.2568699997</v>
      </c>
    </row>
    <row r="441" spans="1:6">
      <c r="A441" s="853" t="s">
        <v>297</v>
      </c>
      <c r="B441" s="567">
        <v>4700000</v>
      </c>
      <c r="C441" s="567">
        <v>1</v>
      </c>
      <c r="D441" s="567">
        <v>4700000</v>
      </c>
      <c r="E441" s="567">
        <v>4579235.60042</v>
      </c>
      <c r="F441" s="567">
        <v>4173340.2568699997</v>
      </c>
    </row>
    <row r="442" spans="1:6">
      <c r="A442" s="855" t="s">
        <v>480</v>
      </c>
      <c r="B442" s="567">
        <v>4700000</v>
      </c>
      <c r="C442" s="567">
        <v>1</v>
      </c>
      <c r="D442" s="567">
        <v>4700000</v>
      </c>
      <c r="E442" s="567">
        <v>4579235.60042</v>
      </c>
      <c r="F442" s="567">
        <v>4173340.2568699997</v>
      </c>
    </row>
    <row r="443" spans="1:6">
      <c r="A443" s="844" t="s">
        <v>1177</v>
      </c>
      <c r="B443" s="567">
        <v>3000000</v>
      </c>
      <c r="C443" s="567">
        <v>1</v>
      </c>
      <c r="D443" s="567">
        <v>3000000</v>
      </c>
      <c r="E443" s="567">
        <v>2998296.4255500003</v>
      </c>
      <c r="F443" s="567">
        <v>2968839.0585500002</v>
      </c>
    </row>
    <row r="444" spans="1:6">
      <c r="A444" s="726" t="s">
        <v>2716</v>
      </c>
      <c r="B444" s="567">
        <v>3000000</v>
      </c>
      <c r="C444" s="567">
        <v>1</v>
      </c>
      <c r="D444" s="567">
        <v>3000000</v>
      </c>
      <c r="E444" s="567">
        <v>2998296.4255500003</v>
      </c>
      <c r="F444" s="567">
        <v>2968839.0585500002</v>
      </c>
    </row>
    <row r="445" spans="1:6">
      <c r="A445" s="845" t="s">
        <v>3251</v>
      </c>
      <c r="B445" s="567">
        <v>3000000</v>
      </c>
      <c r="C445" s="567">
        <v>1</v>
      </c>
      <c r="D445" s="567">
        <v>3000000</v>
      </c>
      <c r="E445" s="567">
        <v>2998296.4255500003</v>
      </c>
      <c r="F445" s="567">
        <v>2968839.0585500002</v>
      </c>
    </row>
    <row r="446" spans="1:6">
      <c r="A446" s="846" t="s">
        <v>3251</v>
      </c>
      <c r="B446" s="567">
        <v>3000000</v>
      </c>
      <c r="C446" s="567">
        <v>1</v>
      </c>
      <c r="D446" s="567">
        <v>3000000</v>
      </c>
      <c r="E446" s="567">
        <v>2998296.4255500003</v>
      </c>
      <c r="F446" s="567">
        <v>2968839.0585500002</v>
      </c>
    </row>
    <row r="447" spans="1:6">
      <c r="A447" s="847" t="s">
        <v>3251</v>
      </c>
      <c r="B447" s="567">
        <v>3000000</v>
      </c>
      <c r="C447" s="567">
        <v>1</v>
      </c>
      <c r="D447" s="567">
        <v>3000000</v>
      </c>
      <c r="E447" s="567">
        <v>2998296.4255500003</v>
      </c>
      <c r="F447" s="567">
        <v>2968839.0585500002</v>
      </c>
    </row>
    <row r="448" spans="1:6">
      <c r="A448" s="848" t="s">
        <v>3251</v>
      </c>
      <c r="B448" s="567">
        <v>3000000</v>
      </c>
      <c r="C448" s="567">
        <v>1</v>
      </c>
      <c r="D448" s="567">
        <v>3000000</v>
      </c>
      <c r="E448" s="567">
        <v>2998296.4255500003</v>
      </c>
      <c r="F448" s="567">
        <v>2968839.0585500002</v>
      </c>
    </row>
    <row r="449" spans="1:6">
      <c r="A449" s="849" t="s">
        <v>3251</v>
      </c>
      <c r="B449" s="567">
        <v>3000000</v>
      </c>
      <c r="C449" s="567">
        <v>1</v>
      </c>
      <c r="D449" s="567">
        <v>3000000</v>
      </c>
      <c r="E449" s="567">
        <v>2998296.4255500003</v>
      </c>
      <c r="F449" s="567">
        <v>2968839.0585500002</v>
      </c>
    </row>
    <row r="450" spans="1:6">
      <c r="A450" s="850" t="s">
        <v>1179</v>
      </c>
      <c r="B450" s="567">
        <v>3000000</v>
      </c>
      <c r="C450" s="567">
        <v>1</v>
      </c>
      <c r="D450" s="567">
        <v>3000000</v>
      </c>
      <c r="E450" s="567">
        <v>2998296.4255500003</v>
      </c>
      <c r="F450" s="567">
        <v>2968839.0585500002</v>
      </c>
    </row>
    <row r="451" spans="1:6">
      <c r="A451" s="851" t="s">
        <v>1178</v>
      </c>
      <c r="B451" s="567">
        <v>3000000</v>
      </c>
      <c r="C451" s="567">
        <v>1</v>
      </c>
      <c r="D451" s="567">
        <v>3000000</v>
      </c>
      <c r="E451" s="567">
        <v>2998296.4255500003</v>
      </c>
      <c r="F451" s="567">
        <v>2968839.0585500002</v>
      </c>
    </row>
    <row r="452" spans="1:6">
      <c r="A452" s="852" t="s">
        <v>1176</v>
      </c>
      <c r="B452" s="567">
        <v>3000000</v>
      </c>
      <c r="C452" s="567">
        <v>1</v>
      </c>
      <c r="D452" s="567">
        <v>3000000</v>
      </c>
      <c r="E452" s="567">
        <v>2998296.4255500003</v>
      </c>
      <c r="F452" s="567">
        <v>2968839.0585500002</v>
      </c>
    </row>
    <row r="453" spans="1:6">
      <c r="A453" s="854" t="s">
        <v>527</v>
      </c>
      <c r="B453" s="567">
        <v>3000000</v>
      </c>
      <c r="C453" s="567">
        <v>1</v>
      </c>
      <c r="D453" s="567">
        <v>3000000</v>
      </c>
      <c r="E453" s="567">
        <v>2998296.4255500003</v>
      </c>
      <c r="F453" s="567">
        <v>2968839.0585500002</v>
      </c>
    </row>
    <row r="454" spans="1:6">
      <c r="A454" s="853" t="s">
        <v>297</v>
      </c>
      <c r="B454" s="567">
        <v>3000000</v>
      </c>
      <c r="C454" s="567">
        <v>1</v>
      </c>
      <c r="D454" s="567">
        <v>3000000</v>
      </c>
      <c r="E454" s="567">
        <v>2998296.4255500003</v>
      </c>
      <c r="F454" s="567">
        <v>2968839.0585500002</v>
      </c>
    </row>
    <row r="455" spans="1:6">
      <c r="A455" s="855" t="s">
        <v>480</v>
      </c>
      <c r="B455" s="567">
        <v>3000000</v>
      </c>
      <c r="C455" s="567">
        <v>1</v>
      </c>
      <c r="D455" s="567">
        <v>3000000</v>
      </c>
      <c r="E455" s="567">
        <v>2998296.4255500003</v>
      </c>
      <c r="F455" s="567">
        <v>2968839.0585500002</v>
      </c>
    </row>
    <row r="456" spans="1:6">
      <c r="A456" s="844" t="s">
        <v>2372</v>
      </c>
      <c r="B456" s="567">
        <v>2000000</v>
      </c>
      <c r="C456" s="567">
        <v>2</v>
      </c>
      <c r="D456" s="567">
        <v>2000000</v>
      </c>
      <c r="E456" s="567">
        <v>1829123.85112</v>
      </c>
      <c r="F456" s="567">
        <v>1080391.5223099999</v>
      </c>
    </row>
    <row r="457" spans="1:6">
      <c r="A457" s="726" t="s">
        <v>2716</v>
      </c>
      <c r="B457" s="567">
        <v>2000000</v>
      </c>
      <c r="C457" s="567">
        <v>2</v>
      </c>
      <c r="D457" s="567">
        <v>2000000</v>
      </c>
      <c r="E457" s="567">
        <v>1829123.85112</v>
      </c>
      <c r="F457" s="567">
        <v>1080391.5223099999</v>
      </c>
    </row>
    <row r="458" spans="1:6">
      <c r="A458" s="845" t="s">
        <v>2378</v>
      </c>
      <c r="B458" s="567">
        <v>1000000</v>
      </c>
      <c r="C458" s="567">
        <v>1</v>
      </c>
      <c r="D458" s="567">
        <v>1000000</v>
      </c>
      <c r="E458" s="567">
        <v>830171.32715999999</v>
      </c>
      <c r="F458" s="567">
        <v>160062.69978</v>
      </c>
    </row>
    <row r="459" spans="1:6">
      <c r="A459" s="846" t="s">
        <v>3251</v>
      </c>
      <c r="B459" s="567">
        <v>1000000</v>
      </c>
      <c r="C459" s="567">
        <v>1</v>
      </c>
      <c r="D459" s="567">
        <v>1000000</v>
      </c>
      <c r="E459" s="567">
        <v>830171.32715999999</v>
      </c>
      <c r="F459" s="567">
        <v>160062.69978</v>
      </c>
    </row>
    <row r="460" spans="1:6">
      <c r="A460" s="847">
        <v>0.09</v>
      </c>
      <c r="B460" s="567">
        <v>1000000</v>
      </c>
      <c r="C460" s="567">
        <v>1</v>
      </c>
      <c r="D460" s="567">
        <v>1000000</v>
      </c>
      <c r="E460" s="567">
        <v>830171.32715999999</v>
      </c>
      <c r="F460" s="567">
        <v>160062.69978</v>
      </c>
    </row>
    <row r="461" spans="1:6">
      <c r="A461" s="848">
        <v>0.16006269977999998</v>
      </c>
      <c r="B461" s="567">
        <v>1000000</v>
      </c>
      <c r="C461" s="567">
        <v>1</v>
      </c>
      <c r="D461" s="567">
        <v>1000000</v>
      </c>
      <c r="E461" s="567">
        <v>830171.32715999999</v>
      </c>
      <c r="F461" s="567">
        <v>160062.69978</v>
      </c>
    </row>
    <row r="462" spans="1:6">
      <c r="A462" s="849" t="s">
        <v>3251</v>
      </c>
      <c r="B462" s="567">
        <v>1000000</v>
      </c>
      <c r="C462" s="567">
        <v>1</v>
      </c>
      <c r="D462" s="567">
        <v>1000000</v>
      </c>
      <c r="E462" s="567">
        <v>830171.32715999999</v>
      </c>
      <c r="F462" s="567">
        <v>160062.69978</v>
      </c>
    </row>
    <row r="463" spans="1:6">
      <c r="A463" s="850" t="s">
        <v>2377</v>
      </c>
      <c r="B463" s="567">
        <v>1000000</v>
      </c>
      <c r="C463" s="567">
        <v>1</v>
      </c>
      <c r="D463" s="567">
        <v>1000000</v>
      </c>
      <c r="E463" s="567">
        <v>830171.32715999999</v>
      </c>
      <c r="F463" s="567">
        <v>160062.69978</v>
      </c>
    </row>
    <row r="464" spans="1:6">
      <c r="A464" s="851" t="s">
        <v>2376</v>
      </c>
      <c r="B464" s="567">
        <v>1000000</v>
      </c>
      <c r="C464" s="567">
        <v>1</v>
      </c>
      <c r="D464" s="567">
        <v>1000000</v>
      </c>
      <c r="E464" s="567">
        <v>830171.32715999999</v>
      </c>
      <c r="F464" s="567">
        <v>160062.69978</v>
      </c>
    </row>
    <row r="465" spans="1:6">
      <c r="A465" s="852" t="s">
        <v>2371</v>
      </c>
      <c r="B465" s="567">
        <v>1000000</v>
      </c>
      <c r="C465" s="567">
        <v>1</v>
      </c>
      <c r="D465" s="567">
        <v>1000000</v>
      </c>
      <c r="E465" s="567">
        <v>830171.32715999999</v>
      </c>
      <c r="F465" s="567">
        <v>160062.69978</v>
      </c>
    </row>
    <row r="466" spans="1:6">
      <c r="A466" s="854" t="s">
        <v>2286</v>
      </c>
      <c r="B466" s="567">
        <v>1000000</v>
      </c>
      <c r="C466" s="567">
        <v>1</v>
      </c>
      <c r="D466" s="567">
        <v>1000000</v>
      </c>
      <c r="E466" s="567">
        <v>830171.32715999999</v>
      </c>
      <c r="F466" s="567">
        <v>160062.69978</v>
      </c>
    </row>
    <row r="467" spans="1:6">
      <c r="A467" s="853" t="s">
        <v>267</v>
      </c>
      <c r="B467" s="567">
        <v>1000000</v>
      </c>
      <c r="C467" s="567">
        <v>1</v>
      </c>
      <c r="D467" s="567">
        <v>1000000</v>
      </c>
      <c r="E467" s="567">
        <v>830171.32715999999</v>
      </c>
      <c r="F467" s="567">
        <v>160062.69978</v>
      </c>
    </row>
    <row r="468" spans="1:6">
      <c r="A468" s="855" t="s">
        <v>2287</v>
      </c>
      <c r="B468" s="567">
        <v>1000000</v>
      </c>
      <c r="C468" s="567">
        <v>1</v>
      </c>
      <c r="D468" s="567">
        <v>1000000</v>
      </c>
      <c r="E468" s="567">
        <v>830171.32715999999</v>
      </c>
      <c r="F468" s="567">
        <v>160062.69978</v>
      </c>
    </row>
    <row r="469" spans="1:6">
      <c r="A469" s="845" t="s">
        <v>2375</v>
      </c>
      <c r="B469" s="567">
        <v>1000000</v>
      </c>
      <c r="C469" s="567">
        <v>1</v>
      </c>
      <c r="D469" s="567">
        <v>1000000</v>
      </c>
      <c r="E469" s="567">
        <v>998952.52396000002</v>
      </c>
      <c r="F469" s="567">
        <v>920328.82253</v>
      </c>
    </row>
    <row r="470" spans="1:6">
      <c r="A470" s="846" t="s">
        <v>3251</v>
      </c>
      <c r="B470" s="567">
        <v>1000000</v>
      </c>
      <c r="C470" s="567">
        <v>1</v>
      </c>
      <c r="D470" s="567">
        <v>1000000</v>
      </c>
      <c r="E470" s="567">
        <v>998952.52396000002</v>
      </c>
      <c r="F470" s="567">
        <v>920328.82253</v>
      </c>
    </row>
    <row r="471" spans="1:6">
      <c r="A471" s="847">
        <v>1</v>
      </c>
      <c r="B471" s="567">
        <v>1000000</v>
      </c>
      <c r="C471" s="567">
        <v>1</v>
      </c>
      <c r="D471" s="567">
        <v>1000000</v>
      </c>
      <c r="E471" s="567">
        <v>998952.52396000002</v>
      </c>
      <c r="F471" s="567">
        <v>920328.82253</v>
      </c>
    </row>
    <row r="472" spans="1:6">
      <c r="A472" s="848">
        <v>0.92032882253000003</v>
      </c>
      <c r="B472" s="567">
        <v>1000000</v>
      </c>
      <c r="C472" s="567">
        <v>1</v>
      </c>
      <c r="D472" s="567">
        <v>1000000</v>
      </c>
      <c r="E472" s="567">
        <v>998952.52396000002</v>
      </c>
      <c r="F472" s="567">
        <v>920328.82253</v>
      </c>
    </row>
    <row r="473" spans="1:6">
      <c r="A473" s="849" t="s">
        <v>3251</v>
      </c>
      <c r="B473" s="567">
        <v>1000000</v>
      </c>
      <c r="C473" s="567">
        <v>1</v>
      </c>
      <c r="D473" s="567">
        <v>1000000</v>
      </c>
      <c r="E473" s="567">
        <v>998952.52396000002</v>
      </c>
      <c r="F473" s="567">
        <v>920328.82253</v>
      </c>
    </row>
    <row r="474" spans="1:6">
      <c r="A474" s="850" t="s">
        <v>2374</v>
      </c>
      <c r="B474" s="567">
        <v>1000000</v>
      </c>
      <c r="C474" s="567">
        <v>1</v>
      </c>
      <c r="D474" s="567">
        <v>1000000</v>
      </c>
      <c r="E474" s="567">
        <v>998952.52396000002</v>
      </c>
      <c r="F474" s="567">
        <v>920328.82253</v>
      </c>
    </row>
    <row r="475" spans="1:6">
      <c r="A475" s="851" t="s">
        <v>2373</v>
      </c>
      <c r="B475" s="567">
        <v>1000000</v>
      </c>
      <c r="C475" s="567">
        <v>1</v>
      </c>
      <c r="D475" s="567">
        <v>1000000</v>
      </c>
      <c r="E475" s="567">
        <v>998952.52396000002</v>
      </c>
      <c r="F475" s="567">
        <v>920328.82253</v>
      </c>
    </row>
    <row r="476" spans="1:6">
      <c r="A476" s="852" t="s">
        <v>2371</v>
      </c>
      <c r="B476" s="567">
        <v>1000000</v>
      </c>
      <c r="C476" s="567">
        <v>1</v>
      </c>
      <c r="D476" s="567">
        <v>1000000</v>
      </c>
      <c r="E476" s="567">
        <v>998952.52396000002</v>
      </c>
      <c r="F476" s="567">
        <v>920328.82253</v>
      </c>
    </row>
    <row r="477" spans="1:6">
      <c r="A477" s="854" t="s">
        <v>2286</v>
      </c>
      <c r="B477" s="567">
        <v>1000000</v>
      </c>
      <c r="C477" s="567">
        <v>1</v>
      </c>
      <c r="D477" s="567">
        <v>1000000</v>
      </c>
      <c r="E477" s="567">
        <v>998952.52396000002</v>
      </c>
      <c r="F477" s="567">
        <v>920328.82253</v>
      </c>
    </row>
    <row r="478" spans="1:6">
      <c r="A478" s="853" t="s">
        <v>267</v>
      </c>
      <c r="B478" s="567">
        <v>1000000</v>
      </c>
      <c r="C478" s="567">
        <v>1</v>
      </c>
      <c r="D478" s="567">
        <v>1000000</v>
      </c>
      <c r="E478" s="567">
        <v>998952.52396000002</v>
      </c>
      <c r="F478" s="567">
        <v>920328.82253</v>
      </c>
    </row>
    <row r="479" spans="1:6">
      <c r="A479" s="855" t="s">
        <v>2287</v>
      </c>
      <c r="B479" s="567">
        <v>1000000</v>
      </c>
      <c r="C479" s="567">
        <v>1</v>
      </c>
      <c r="D479" s="567">
        <v>1000000</v>
      </c>
      <c r="E479" s="567">
        <v>998952.52396000002</v>
      </c>
      <c r="F479" s="567">
        <v>920328.82253</v>
      </c>
    </row>
    <row r="480" spans="1:6">
      <c r="A480" s="844" t="s">
        <v>2382</v>
      </c>
      <c r="B480" s="567">
        <v>2529714.2799999998</v>
      </c>
      <c r="C480" s="567">
        <v>1</v>
      </c>
      <c r="D480" s="567">
        <v>2529714.2799999998</v>
      </c>
      <c r="E480" s="567">
        <v>1739554.16756</v>
      </c>
      <c r="F480" s="567">
        <v>129620.63336000001</v>
      </c>
    </row>
    <row r="481" spans="1:6">
      <c r="A481" s="726" t="s">
        <v>2704</v>
      </c>
      <c r="B481" s="567">
        <v>2529714.2799999998</v>
      </c>
      <c r="C481" s="567">
        <v>1</v>
      </c>
      <c r="D481" s="567">
        <v>2529714.2799999998</v>
      </c>
      <c r="E481" s="567">
        <v>1739554.16756</v>
      </c>
      <c r="F481" s="567">
        <v>129620.63336000001</v>
      </c>
    </row>
    <row r="482" spans="1:6">
      <c r="A482" s="845" t="s">
        <v>2385</v>
      </c>
      <c r="B482" s="567">
        <v>2529714.2799999998</v>
      </c>
      <c r="C482" s="567">
        <v>1</v>
      </c>
      <c r="D482" s="567">
        <v>2529714.2799999998</v>
      </c>
      <c r="E482" s="567">
        <v>1739554.16756</v>
      </c>
      <c r="F482" s="567">
        <v>129620.63336000001</v>
      </c>
    </row>
    <row r="483" spans="1:6">
      <c r="A483" s="846" t="s">
        <v>3251</v>
      </c>
      <c r="B483" s="567">
        <v>2529714.2799999998</v>
      </c>
      <c r="C483" s="567">
        <v>1</v>
      </c>
      <c r="D483" s="567">
        <v>2529714.2799999998</v>
      </c>
      <c r="E483" s="567">
        <v>1739554.16756</v>
      </c>
      <c r="F483" s="567">
        <v>129620.63336000001</v>
      </c>
    </row>
    <row r="484" spans="1:6">
      <c r="A484" s="847">
        <v>0.3</v>
      </c>
      <c r="B484" s="567">
        <v>2529714.2799999998</v>
      </c>
      <c r="C484" s="567">
        <v>1</v>
      </c>
      <c r="D484" s="567">
        <v>2529714.2799999998</v>
      </c>
      <c r="E484" s="567">
        <v>1739554.16756</v>
      </c>
      <c r="F484" s="567">
        <v>129620.63336000001</v>
      </c>
    </row>
    <row r="485" spans="1:6">
      <c r="A485" s="848">
        <v>5.1239238511947685E-2</v>
      </c>
      <c r="B485" s="567">
        <v>2529714.2799999998</v>
      </c>
      <c r="C485" s="567">
        <v>1</v>
      </c>
      <c r="D485" s="567">
        <v>2529714.2799999998</v>
      </c>
      <c r="E485" s="567">
        <v>1739554.16756</v>
      </c>
      <c r="F485" s="567">
        <v>129620.63336000001</v>
      </c>
    </row>
    <row r="486" spans="1:6">
      <c r="A486" s="849" t="s">
        <v>3251</v>
      </c>
      <c r="B486" s="567">
        <v>2529714.2799999998</v>
      </c>
      <c r="C486" s="567">
        <v>1</v>
      </c>
      <c r="D486" s="567">
        <v>2529714.2799999998</v>
      </c>
      <c r="E486" s="567">
        <v>1739554.16756</v>
      </c>
      <c r="F486" s="567">
        <v>129620.63336000001</v>
      </c>
    </row>
    <row r="487" spans="1:6">
      <c r="A487" s="850" t="s">
        <v>2384</v>
      </c>
      <c r="B487" s="567">
        <v>2529714.2799999998</v>
      </c>
      <c r="C487" s="567">
        <v>1</v>
      </c>
      <c r="D487" s="567">
        <v>2529714.2799999998</v>
      </c>
      <c r="E487" s="567">
        <v>1739554.16756</v>
      </c>
      <c r="F487" s="567">
        <v>129620.63336000001</v>
      </c>
    </row>
    <row r="488" spans="1:6">
      <c r="A488" s="851" t="s">
        <v>2383</v>
      </c>
      <c r="B488" s="567">
        <v>2529714.2799999998</v>
      </c>
      <c r="C488" s="567">
        <v>1</v>
      </c>
      <c r="D488" s="567">
        <v>2529714.2799999998</v>
      </c>
      <c r="E488" s="567">
        <v>1739554.16756</v>
      </c>
      <c r="F488" s="567">
        <v>129620.63336000001</v>
      </c>
    </row>
    <row r="489" spans="1:6">
      <c r="A489" s="852" t="s">
        <v>2381</v>
      </c>
      <c r="B489" s="567">
        <v>2529714.2799999998</v>
      </c>
      <c r="C489" s="567">
        <v>1</v>
      </c>
      <c r="D489" s="567">
        <v>2529714.2799999998</v>
      </c>
      <c r="E489" s="567">
        <v>1739554.16756</v>
      </c>
      <c r="F489" s="567">
        <v>129620.63336000001</v>
      </c>
    </row>
    <row r="490" spans="1:6">
      <c r="A490" s="854" t="s">
        <v>2286</v>
      </c>
      <c r="B490" s="567">
        <v>2529714.2799999998</v>
      </c>
      <c r="C490" s="567">
        <v>1</v>
      </c>
      <c r="D490" s="567">
        <v>2529714.2799999998</v>
      </c>
      <c r="E490" s="567">
        <v>1739554.16756</v>
      </c>
      <c r="F490" s="567">
        <v>129620.63336000001</v>
      </c>
    </row>
    <row r="491" spans="1:6">
      <c r="A491" s="853" t="s">
        <v>267</v>
      </c>
      <c r="B491" s="567">
        <v>2529714.2799999998</v>
      </c>
      <c r="C491" s="567">
        <v>1</v>
      </c>
      <c r="D491" s="567">
        <v>2529714.2799999998</v>
      </c>
      <c r="E491" s="567">
        <v>1739554.16756</v>
      </c>
      <c r="F491" s="567">
        <v>129620.63336000001</v>
      </c>
    </row>
    <row r="492" spans="1:6">
      <c r="A492" s="855" t="s">
        <v>2379</v>
      </c>
      <c r="B492" s="567">
        <v>2529714.2799999998</v>
      </c>
      <c r="C492" s="567">
        <v>1</v>
      </c>
      <c r="D492" s="567">
        <v>2529714.2799999998</v>
      </c>
      <c r="E492" s="567">
        <v>1739554.16756</v>
      </c>
      <c r="F492" s="567">
        <v>129620.63336000001</v>
      </c>
    </row>
    <row r="493" spans="1:6">
      <c r="A493" s="844" t="s">
        <v>2348</v>
      </c>
      <c r="B493" s="567">
        <v>1600000</v>
      </c>
      <c r="C493" s="567">
        <v>1</v>
      </c>
      <c r="D493" s="567">
        <v>1812725</v>
      </c>
      <c r="E493" s="567">
        <v>1812047.6340900001</v>
      </c>
      <c r="F493" s="567">
        <v>1778089.9096400002</v>
      </c>
    </row>
    <row r="494" spans="1:6">
      <c r="A494" s="726" t="s">
        <v>2708</v>
      </c>
      <c r="B494" s="567">
        <v>1600000</v>
      </c>
      <c r="C494" s="567">
        <v>1</v>
      </c>
      <c r="D494" s="567">
        <v>1812725</v>
      </c>
      <c r="E494" s="567">
        <v>1812047.6340900001</v>
      </c>
      <c r="F494" s="567">
        <v>1778089.9096400002</v>
      </c>
    </row>
    <row r="495" spans="1:6">
      <c r="A495" s="845" t="s">
        <v>2350</v>
      </c>
      <c r="B495" s="567">
        <v>1600000</v>
      </c>
      <c r="C495" s="567">
        <v>1</v>
      </c>
      <c r="D495" s="567">
        <v>1812725</v>
      </c>
      <c r="E495" s="567">
        <v>1812047.6340900001</v>
      </c>
      <c r="F495" s="567">
        <v>1778089.9096400002</v>
      </c>
    </row>
    <row r="496" spans="1:6">
      <c r="A496" s="846" t="s">
        <v>3251</v>
      </c>
      <c r="B496" s="567">
        <v>1600000</v>
      </c>
      <c r="C496" s="567">
        <v>1</v>
      </c>
      <c r="D496" s="567">
        <v>1812725</v>
      </c>
      <c r="E496" s="567">
        <v>1812047.6340900001</v>
      </c>
      <c r="F496" s="567">
        <v>1778089.9096400002</v>
      </c>
    </row>
    <row r="497" spans="1:6">
      <c r="A497" s="847">
        <v>1</v>
      </c>
      <c r="B497" s="567">
        <v>1600000</v>
      </c>
      <c r="C497" s="567">
        <v>1</v>
      </c>
      <c r="D497" s="567">
        <v>1812725</v>
      </c>
      <c r="E497" s="567">
        <v>1812047.6340900001</v>
      </c>
      <c r="F497" s="567">
        <v>1778089.9096400002</v>
      </c>
    </row>
    <row r="498" spans="1:6">
      <c r="A498" s="848">
        <v>0.98089335648816023</v>
      </c>
      <c r="B498" s="567">
        <v>1600000</v>
      </c>
      <c r="C498" s="567">
        <v>1</v>
      </c>
      <c r="D498" s="567">
        <v>1812725</v>
      </c>
      <c r="E498" s="567">
        <v>1812047.6340900001</v>
      </c>
      <c r="F498" s="567">
        <v>1778089.9096400002</v>
      </c>
    </row>
    <row r="499" spans="1:6">
      <c r="A499" s="849" t="s">
        <v>3251</v>
      </c>
      <c r="B499" s="567">
        <v>1600000</v>
      </c>
      <c r="C499" s="567">
        <v>1</v>
      </c>
      <c r="D499" s="567">
        <v>1812725</v>
      </c>
      <c r="E499" s="567">
        <v>1812047.6340900001</v>
      </c>
      <c r="F499" s="567">
        <v>1778089.9096400002</v>
      </c>
    </row>
    <row r="500" spans="1:6">
      <c r="A500" s="850" t="s">
        <v>1200</v>
      </c>
      <c r="B500" s="567">
        <v>1600000</v>
      </c>
      <c r="C500" s="567">
        <v>1</v>
      </c>
      <c r="D500" s="567">
        <v>1812725</v>
      </c>
      <c r="E500" s="567">
        <v>1812047.6340900001</v>
      </c>
      <c r="F500" s="567">
        <v>1778089.9096400002</v>
      </c>
    </row>
    <row r="501" spans="1:6">
      <c r="A501" s="851" t="s">
        <v>2321</v>
      </c>
      <c r="B501" s="567">
        <v>1600000</v>
      </c>
      <c r="C501" s="567">
        <v>1</v>
      </c>
      <c r="D501" s="567">
        <v>1812725</v>
      </c>
      <c r="E501" s="567">
        <v>1812047.6340900001</v>
      </c>
      <c r="F501" s="567">
        <v>1778089.9096400002</v>
      </c>
    </row>
    <row r="502" spans="1:6">
      <c r="A502" s="852" t="s">
        <v>2347</v>
      </c>
      <c r="B502" s="567">
        <v>1600000</v>
      </c>
      <c r="C502" s="567">
        <v>1</v>
      </c>
      <c r="D502" s="567">
        <v>1812725</v>
      </c>
      <c r="E502" s="567">
        <v>1812047.6340900001</v>
      </c>
      <c r="F502" s="567">
        <v>1778089.9096400002</v>
      </c>
    </row>
    <row r="503" spans="1:6">
      <c r="A503" s="854" t="s">
        <v>2286</v>
      </c>
      <c r="B503" s="567">
        <v>1600000</v>
      </c>
      <c r="C503" s="567">
        <v>1</v>
      </c>
      <c r="D503" s="567">
        <v>1812725</v>
      </c>
      <c r="E503" s="567">
        <v>1812047.6340900001</v>
      </c>
      <c r="F503" s="567">
        <v>1778089.9096400002</v>
      </c>
    </row>
    <row r="504" spans="1:6">
      <c r="A504" s="853" t="s">
        <v>267</v>
      </c>
      <c r="B504" s="567">
        <v>1600000</v>
      </c>
      <c r="C504" s="567">
        <v>1</v>
      </c>
      <c r="D504" s="567">
        <v>1812725</v>
      </c>
      <c r="E504" s="567">
        <v>1812047.6340900001</v>
      </c>
      <c r="F504" s="567">
        <v>1778089.9096400002</v>
      </c>
    </row>
    <row r="505" spans="1:6">
      <c r="A505" s="855" t="s">
        <v>2287</v>
      </c>
      <c r="B505" s="567">
        <v>1600000</v>
      </c>
      <c r="C505" s="567">
        <v>1</v>
      </c>
      <c r="D505" s="567">
        <v>1812725</v>
      </c>
      <c r="E505" s="567">
        <v>1812047.6340900001</v>
      </c>
      <c r="F505" s="567">
        <v>1778089.9096400002</v>
      </c>
    </row>
    <row r="506" spans="1:6">
      <c r="A506" s="844" t="s">
        <v>2343</v>
      </c>
      <c r="B506" s="567">
        <v>1800000</v>
      </c>
      <c r="C506" s="567">
        <v>1</v>
      </c>
      <c r="D506" s="567">
        <v>2950000</v>
      </c>
      <c r="E506" s="567">
        <v>2929818.7784899999</v>
      </c>
      <c r="F506" s="567">
        <v>2774456.7618700005</v>
      </c>
    </row>
    <row r="507" spans="1:6">
      <c r="A507" s="726" t="s">
        <v>2708</v>
      </c>
      <c r="B507" s="567">
        <v>1800000</v>
      </c>
      <c r="C507" s="567">
        <v>1</v>
      </c>
      <c r="D507" s="567">
        <v>2950000</v>
      </c>
      <c r="E507" s="567">
        <v>2929818.7784899999</v>
      </c>
      <c r="F507" s="567">
        <v>2774456.7618700005</v>
      </c>
    </row>
    <row r="508" spans="1:6">
      <c r="A508" s="845" t="s">
        <v>2346</v>
      </c>
      <c r="B508" s="567">
        <v>1800000</v>
      </c>
      <c r="C508" s="567">
        <v>1</v>
      </c>
      <c r="D508" s="567">
        <v>2950000</v>
      </c>
      <c r="E508" s="567">
        <v>2929818.7784899999</v>
      </c>
      <c r="F508" s="567">
        <v>2774456.7618700005</v>
      </c>
    </row>
    <row r="509" spans="1:6">
      <c r="A509" s="846" t="s">
        <v>3251</v>
      </c>
      <c r="B509" s="567">
        <v>1800000</v>
      </c>
      <c r="C509" s="567">
        <v>1</v>
      </c>
      <c r="D509" s="567">
        <v>2950000</v>
      </c>
      <c r="E509" s="567">
        <v>2929818.7784899999</v>
      </c>
      <c r="F509" s="567">
        <v>2774456.7618700005</v>
      </c>
    </row>
    <row r="510" spans="1:6">
      <c r="A510" s="847">
        <v>0.95</v>
      </c>
      <c r="B510" s="567">
        <v>1800000</v>
      </c>
      <c r="C510" s="567">
        <v>1</v>
      </c>
      <c r="D510" s="567">
        <v>2950000</v>
      </c>
      <c r="E510" s="567">
        <v>2929818.7784899999</v>
      </c>
      <c r="F510" s="567">
        <v>2774456.7618700005</v>
      </c>
    </row>
    <row r="511" spans="1:6">
      <c r="A511" s="848">
        <v>0.94049381758305106</v>
      </c>
      <c r="B511" s="567">
        <v>1800000</v>
      </c>
      <c r="C511" s="567">
        <v>1</v>
      </c>
      <c r="D511" s="567">
        <v>2950000</v>
      </c>
      <c r="E511" s="567">
        <v>2929818.7784899999</v>
      </c>
      <c r="F511" s="567">
        <v>2774456.7618700005</v>
      </c>
    </row>
    <row r="512" spans="1:6">
      <c r="A512" s="849" t="s">
        <v>3251</v>
      </c>
      <c r="B512" s="567">
        <v>1800000</v>
      </c>
      <c r="C512" s="567">
        <v>1</v>
      </c>
      <c r="D512" s="567">
        <v>2950000</v>
      </c>
      <c r="E512" s="567">
        <v>2929818.7784899999</v>
      </c>
      <c r="F512" s="567">
        <v>2774456.7618700005</v>
      </c>
    </row>
    <row r="513" spans="1:6">
      <c r="A513" s="850" t="s">
        <v>2344</v>
      </c>
      <c r="B513" s="567">
        <v>1800000</v>
      </c>
      <c r="C513" s="567">
        <v>1</v>
      </c>
      <c r="D513" s="567">
        <v>2950000</v>
      </c>
      <c r="E513" s="567">
        <v>2929818.7784899999</v>
      </c>
      <c r="F513" s="567">
        <v>2774456.7618700005</v>
      </c>
    </row>
    <row r="514" spans="1:6">
      <c r="A514" s="851" t="s">
        <v>2345</v>
      </c>
      <c r="B514" s="567">
        <v>1800000</v>
      </c>
      <c r="C514" s="567">
        <v>1</v>
      </c>
      <c r="D514" s="567">
        <v>2950000</v>
      </c>
      <c r="E514" s="567">
        <v>2929818.7784899999</v>
      </c>
      <c r="F514" s="567">
        <v>2774456.7618700005</v>
      </c>
    </row>
    <row r="515" spans="1:6">
      <c r="A515" s="852" t="s">
        <v>2342</v>
      </c>
      <c r="B515" s="567">
        <v>1800000</v>
      </c>
      <c r="C515" s="567">
        <v>1</v>
      </c>
      <c r="D515" s="567">
        <v>2950000</v>
      </c>
      <c r="E515" s="567">
        <v>2929818.7784899999</v>
      </c>
      <c r="F515" s="567">
        <v>2774456.7618700005</v>
      </c>
    </row>
    <row r="516" spans="1:6">
      <c r="A516" s="854" t="s">
        <v>2286</v>
      </c>
      <c r="B516" s="567">
        <v>1800000</v>
      </c>
      <c r="C516" s="567">
        <v>1</v>
      </c>
      <c r="D516" s="567">
        <v>2950000</v>
      </c>
      <c r="E516" s="567">
        <v>2929818.7784899999</v>
      </c>
      <c r="F516" s="567">
        <v>2774456.7618700005</v>
      </c>
    </row>
    <row r="517" spans="1:6">
      <c r="A517" s="853" t="s">
        <v>267</v>
      </c>
      <c r="B517" s="567">
        <v>1800000</v>
      </c>
      <c r="C517" s="567">
        <v>1</v>
      </c>
      <c r="D517" s="567">
        <v>2950000</v>
      </c>
      <c r="E517" s="567">
        <v>2929818.7784899999</v>
      </c>
      <c r="F517" s="567">
        <v>2774456.7618700005</v>
      </c>
    </row>
    <row r="518" spans="1:6">
      <c r="A518" s="855" t="s">
        <v>2287</v>
      </c>
      <c r="B518" s="567">
        <v>1800000</v>
      </c>
      <c r="C518" s="567">
        <v>1</v>
      </c>
      <c r="D518" s="567">
        <v>2950000</v>
      </c>
      <c r="E518" s="567">
        <v>2929818.7784899999</v>
      </c>
      <c r="F518" s="567">
        <v>2774456.7618700005</v>
      </c>
    </row>
    <row r="519" spans="1:6">
      <c r="A519" s="844" t="s">
        <v>2290</v>
      </c>
      <c r="B519" s="567">
        <v>1652810</v>
      </c>
      <c r="C519" s="567">
        <v>1</v>
      </c>
      <c r="D519" s="567">
        <v>2592705</v>
      </c>
      <c r="E519" s="567">
        <v>2563875.0188000002</v>
      </c>
      <c r="F519" s="567">
        <v>2546429.9740000004</v>
      </c>
    </row>
    <row r="520" spans="1:6">
      <c r="A520" s="726" t="s">
        <v>2696</v>
      </c>
      <c r="B520" s="567">
        <v>1652810</v>
      </c>
      <c r="C520" s="567">
        <v>1</v>
      </c>
      <c r="D520" s="567">
        <v>2592705</v>
      </c>
      <c r="E520" s="567">
        <v>2563875.0188000002</v>
      </c>
      <c r="F520" s="567">
        <v>2546429.9740000004</v>
      </c>
    </row>
    <row r="521" spans="1:6">
      <c r="A521" s="845" t="s">
        <v>2293</v>
      </c>
      <c r="B521" s="567">
        <v>1652810</v>
      </c>
      <c r="C521" s="567">
        <v>1</v>
      </c>
      <c r="D521" s="567">
        <v>2592705</v>
      </c>
      <c r="E521" s="567">
        <v>2563875.0188000002</v>
      </c>
      <c r="F521" s="567">
        <v>2546429.9740000004</v>
      </c>
    </row>
    <row r="522" spans="1:6">
      <c r="A522" s="846" t="s">
        <v>3251</v>
      </c>
      <c r="B522" s="567">
        <v>1652810</v>
      </c>
      <c r="C522" s="567">
        <v>1</v>
      </c>
      <c r="D522" s="567">
        <v>2592705</v>
      </c>
      <c r="E522" s="567">
        <v>2563875.0188000002</v>
      </c>
      <c r="F522" s="567">
        <v>2546429.9740000004</v>
      </c>
    </row>
    <row r="523" spans="1:6">
      <c r="A523" s="847">
        <v>1</v>
      </c>
      <c r="B523" s="567">
        <v>1652810</v>
      </c>
      <c r="C523" s="567">
        <v>1</v>
      </c>
      <c r="D523" s="567">
        <v>2592705</v>
      </c>
      <c r="E523" s="567">
        <v>2563875.0188000002</v>
      </c>
      <c r="F523" s="567">
        <v>2546429.9740000004</v>
      </c>
    </row>
    <row r="524" spans="1:6">
      <c r="A524" s="848">
        <v>0.98215183524542915</v>
      </c>
      <c r="B524" s="567">
        <v>1652810</v>
      </c>
      <c r="C524" s="567">
        <v>1</v>
      </c>
      <c r="D524" s="567">
        <v>2592705</v>
      </c>
      <c r="E524" s="567">
        <v>2563875.0188000002</v>
      </c>
      <c r="F524" s="567">
        <v>2546429.9740000004</v>
      </c>
    </row>
    <row r="525" spans="1:6">
      <c r="A525" s="849" t="s">
        <v>3251</v>
      </c>
      <c r="B525" s="567">
        <v>1652810</v>
      </c>
      <c r="C525" s="567">
        <v>1</v>
      </c>
      <c r="D525" s="567">
        <v>2592705</v>
      </c>
      <c r="E525" s="567">
        <v>2563875.0188000002</v>
      </c>
      <c r="F525" s="567">
        <v>2546429.9740000004</v>
      </c>
    </row>
    <row r="526" spans="1:6">
      <c r="A526" s="850" t="s">
        <v>2291</v>
      </c>
      <c r="B526" s="567">
        <v>1652810</v>
      </c>
      <c r="C526" s="567">
        <v>1</v>
      </c>
      <c r="D526" s="567">
        <v>2592705</v>
      </c>
      <c r="E526" s="567">
        <v>2563875.0188000002</v>
      </c>
      <c r="F526" s="567">
        <v>2546429.9740000004</v>
      </c>
    </row>
    <row r="527" spans="1:6">
      <c r="A527" s="851" t="s">
        <v>2292</v>
      </c>
      <c r="B527" s="567">
        <v>1652810</v>
      </c>
      <c r="C527" s="567">
        <v>1</v>
      </c>
      <c r="D527" s="567">
        <v>2592705</v>
      </c>
      <c r="E527" s="567">
        <v>2563875.0188000002</v>
      </c>
      <c r="F527" s="567">
        <v>2546429.9740000004</v>
      </c>
    </row>
    <row r="528" spans="1:6">
      <c r="A528" s="852" t="s">
        <v>2289</v>
      </c>
      <c r="B528" s="567">
        <v>1652810</v>
      </c>
      <c r="C528" s="567">
        <v>1</v>
      </c>
      <c r="D528" s="567">
        <v>2592705</v>
      </c>
      <c r="E528" s="567">
        <v>2563875.0188000002</v>
      </c>
      <c r="F528" s="567">
        <v>2546429.9740000004</v>
      </c>
    </row>
    <row r="529" spans="1:6">
      <c r="A529" s="854" t="s">
        <v>2286</v>
      </c>
      <c r="B529" s="567">
        <v>1652810</v>
      </c>
      <c r="C529" s="567">
        <v>1</v>
      </c>
      <c r="D529" s="567">
        <v>2592705</v>
      </c>
      <c r="E529" s="567">
        <v>2563875.0188000002</v>
      </c>
      <c r="F529" s="567">
        <v>2546429.9740000004</v>
      </c>
    </row>
    <row r="530" spans="1:6">
      <c r="A530" s="853" t="s">
        <v>267</v>
      </c>
      <c r="B530" s="567">
        <v>1652810</v>
      </c>
      <c r="C530" s="567">
        <v>1</v>
      </c>
      <c r="D530" s="567">
        <v>2592705</v>
      </c>
      <c r="E530" s="567">
        <v>2563875.0188000002</v>
      </c>
      <c r="F530" s="567">
        <v>2546429.9740000004</v>
      </c>
    </row>
    <row r="531" spans="1:6">
      <c r="A531" s="855" t="s">
        <v>2287</v>
      </c>
      <c r="B531" s="567">
        <v>1652810</v>
      </c>
      <c r="C531" s="567">
        <v>1</v>
      </c>
      <c r="D531" s="567">
        <v>2592705</v>
      </c>
      <c r="E531" s="567">
        <v>2563875.0188000002</v>
      </c>
      <c r="F531" s="567">
        <v>2546429.9740000004</v>
      </c>
    </row>
    <row r="532" spans="1:6">
      <c r="A532" s="844" t="s">
        <v>2314</v>
      </c>
      <c r="B532" s="567">
        <v>948000</v>
      </c>
      <c r="C532" s="567">
        <v>1</v>
      </c>
      <c r="D532" s="567">
        <v>2446718</v>
      </c>
      <c r="E532" s="567">
        <v>2439269.8956900002</v>
      </c>
      <c r="F532" s="567">
        <v>2289960.9657799997</v>
      </c>
    </row>
    <row r="533" spans="1:6">
      <c r="A533" s="726" t="s">
        <v>2697</v>
      </c>
      <c r="B533" s="567">
        <v>948000</v>
      </c>
      <c r="C533" s="567">
        <v>1</v>
      </c>
      <c r="D533" s="567">
        <v>2446718</v>
      </c>
      <c r="E533" s="567">
        <v>2439269.8956900002</v>
      </c>
      <c r="F533" s="567">
        <v>2289960.9657799997</v>
      </c>
    </row>
    <row r="534" spans="1:6">
      <c r="A534" s="845" t="s">
        <v>2312</v>
      </c>
      <c r="B534" s="567">
        <v>948000</v>
      </c>
      <c r="C534" s="567">
        <v>1</v>
      </c>
      <c r="D534" s="567">
        <v>2446718</v>
      </c>
      <c r="E534" s="567">
        <v>2439269.8956900002</v>
      </c>
      <c r="F534" s="567">
        <v>2289960.9657799997</v>
      </c>
    </row>
    <row r="535" spans="1:6">
      <c r="A535" s="846" t="s">
        <v>3251</v>
      </c>
      <c r="B535" s="567">
        <v>948000</v>
      </c>
      <c r="C535" s="567">
        <v>1</v>
      </c>
      <c r="D535" s="567">
        <v>2446718</v>
      </c>
      <c r="E535" s="567">
        <v>2439269.8956900002</v>
      </c>
      <c r="F535" s="567">
        <v>2289960.9657799997</v>
      </c>
    </row>
    <row r="536" spans="1:6">
      <c r="A536" s="847">
        <v>1</v>
      </c>
      <c r="B536" s="567">
        <v>948000</v>
      </c>
      <c r="C536" s="567">
        <v>1</v>
      </c>
      <c r="D536" s="567">
        <v>2446718</v>
      </c>
      <c r="E536" s="567">
        <v>2439269.8956900002</v>
      </c>
      <c r="F536" s="567">
        <v>2289960.9657799997</v>
      </c>
    </row>
    <row r="537" spans="1:6">
      <c r="A537" s="848">
        <v>0.93593171169705691</v>
      </c>
      <c r="B537" s="567">
        <v>948000</v>
      </c>
      <c r="C537" s="567">
        <v>1</v>
      </c>
      <c r="D537" s="567">
        <v>2446718</v>
      </c>
      <c r="E537" s="567">
        <v>2439269.8956900002</v>
      </c>
      <c r="F537" s="567">
        <v>2289960.9657799997</v>
      </c>
    </row>
    <row r="538" spans="1:6">
      <c r="A538" s="849" t="s">
        <v>3251</v>
      </c>
      <c r="B538" s="567">
        <v>948000</v>
      </c>
      <c r="C538" s="567">
        <v>1</v>
      </c>
      <c r="D538" s="567">
        <v>2446718</v>
      </c>
      <c r="E538" s="567">
        <v>2439269.8956900002</v>
      </c>
      <c r="F538" s="567">
        <v>2289960.9657799997</v>
      </c>
    </row>
    <row r="539" spans="1:6">
      <c r="A539" s="850" t="s">
        <v>2315</v>
      </c>
      <c r="B539" s="567">
        <v>948000</v>
      </c>
      <c r="C539" s="567">
        <v>1</v>
      </c>
      <c r="D539" s="567">
        <v>2446718</v>
      </c>
      <c r="E539" s="567">
        <v>2439269.8956900002</v>
      </c>
      <c r="F539" s="567">
        <v>2289960.9657799997</v>
      </c>
    </row>
    <row r="540" spans="1:6">
      <c r="A540" s="851" t="s">
        <v>2299</v>
      </c>
      <c r="B540" s="567">
        <v>948000</v>
      </c>
      <c r="C540" s="567">
        <v>1</v>
      </c>
      <c r="D540" s="567">
        <v>2446718</v>
      </c>
      <c r="E540" s="567">
        <v>2439269.8956900002</v>
      </c>
      <c r="F540" s="567">
        <v>2289960.9657799997</v>
      </c>
    </row>
    <row r="541" spans="1:6">
      <c r="A541" s="852" t="s">
        <v>2313</v>
      </c>
      <c r="B541" s="567">
        <v>948000</v>
      </c>
      <c r="C541" s="567">
        <v>1</v>
      </c>
      <c r="D541" s="567">
        <v>2446718</v>
      </c>
      <c r="E541" s="567">
        <v>2439269.8956900002</v>
      </c>
      <c r="F541" s="567">
        <v>2289960.9657799997</v>
      </c>
    </row>
    <row r="542" spans="1:6">
      <c r="A542" s="854" t="s">
        <v>2286</v>
      </c>
      <c r="B542" s="567">
        <v>948000</v>
      </c>
      <c r="C542" s="567">
        <v>1</v>
      </c>
      <c r="D542" s="567">
        <v>2446718</v>
      </c>
      <c r="E542" s="567">
        <v>2439269.8956900002</v>
      </c>
      <c r="F542" s="567">
        <v>2289960.9657799997</v>
      </c>
    </row>
    <row r="543" spans="1:6">
      <c r="A543" s="853" t="s">
        <v>267</v>
      </c>
      <c r="B543" s="567">
        <v>948000</v>
      </c>
      <c r="C543" s="567">
        <v>1</v>
      </c>
      <c r="D543" s="567">
        <v>2446718</v>
      </c>
      <c r="E543" s="567">
        <v>2439269.8956900002</v>
      </c>
      <c r="F543" s="567">
        <v>2289960.9657799997</v>
      </c>
    </row>
    <row r="544" spans="1:6">
      <c r="A544" s="855" t="s">
        <v>2287</v>
      </c>
      <c r="B544" s="567">
        <v>948000</v>
      </c>
      <c r="C544" s="567">
        <v>1</v>
      </c>
      <c r="D544" s="567">
        <v>2446718</v>
      </c>
      <c r="E544" s="567">
        <v>2439269.8956900002</v>
      </c>
      <c r="F544" s="567">
        <v>2289960.9657799997</v>
      </c>
    </row>
    <row r="545" spans="1:6">
      <c r="A545" s="844" t="s">
        <v>2309</v>
      </c>
      <c r="B545" s="567">
        <v>4430000</v>
      </c>
      <c r="C545" s="567">
        <v>3</v>
      </c>
      <c r="D545" s="567">
        <v>6927615</v>
      </c>
      <c r="E545" s="567">
        <v>5222882.2792199999</v>
      </c>
      <c r="F545" s="567">
        <v>4986196.0687600002</v>
      </c>
    </row>
    <row r="546" spans="1:6">
      <c r="A546" s="726" t="s">
        <v>2697</v>
      </c>
      <c r="B546" s="567">
        <v>4430000</v>
      </c>
      <c r="C546" s="567">
        <v>3</v>
      </c>
      <c r="D546" s="567">
        <v>6927615</v>
      </c>
      <c r="E546" s="567">
        <v>5222882.2792199999</v>
      </c>
      <c r="F546" s="567">
        <v>4986196.0687600002</v>
      </c>
    </row>
    <row r="547" spans="1:6">
      <c r="A547" s="845" t="s">
        <v>2319</v>
      </c>
      <c r="B547" s="567">
        <v>920000</v>
      </c>
      <c r="C547" s="567">
        <v>1</v>
      </c>
      <c r="D547" s="567">
        <v>1476000</v>
      </c>
      <c r="E547" s="567">
        <v>0</v>
      </c>
      <c r="F547" s="567">
        <v>0</v>
      </c>
    </row>
    <row r="548" spans="1:6">
      <c r="A548" s="846" t="s">
        <v>3251</v>
      </c>
      <c r="B548" s="567">
        <v>920000</v>
      </c>
      <c r="C548" s="567">
        <v>1</v>
      </c>
      <c r="D548" s="567">
        <v>1476000</v>
      </c>
      <c r="E548" s="567">
        <v>0</v>
      </c>
      <c r="F548" s="567">
        <v>0</v>
      </c>
    </row>
    <row r="549" spans="1:6">
      <c r="A549" s="847">
        <v>0</v>
      </c>
      <c r="B549" s="567">
        <v>920000</v>
      </c>
      <c r="C549" s="567">
        <v>1</v>
      </c>
      <c r="D549" s="567">
        <v>1476000</v>
      </c>
      <c r="E549" s="567">
        <v>0</v>
      </c>
      <c r="F549" s="567">
        <v>0</v>
      </c>
    </row>
    <row r="550" spans="1:6">
      <c r="A550" s="848">
        <v>0</v>
      </c>
      <c r="B550" s="567">
        <v>920000</v>
      </c>
      <c r="C550" s="567">
        <v>1</v>
      </c>
      <c r="D550" s="567">
        <v>1476000</v>
      </c>
      <c r="E550" s="567">
        <v>0</v>
      </c>
      <c r="F550" s="567">
        <v>0</v>
      </c>
    </row>
    <row r="551" spans="1:6">
      <c r="A551" s="849" t="s">
        <v>3251</v>
      </c>
      <c r="B551" s="567">
        <v>920000</v>
      </c>
      <c r="C551" s="567">
        <v>1</v>
      </c>
      <c r="D551" s="567">
        <v>1476000</v>
      </c>
      <c r="E551" s="567">
        <v>0</v>
      </c>
      <c r="F551" s="567">
        <v>0</v>
      </c>
    </row>
    <row r="552" spans="1:6">
      <c r="A552" s="850" t="s">
        <v>2317</v>
      </c>
      <c r="B552" s="567">
        <v>920000</v>
      </c>
      <c r="C552" s="567">
        <v>1</v>
      </c>
      <c r="D552" s="567">
        <v>1476000</v>
      </c>
      <c r="E552" s="567">
        <v>0</v>
      </c>
      <c r="F552" s="567">
        <v>0</v>
      </c>
    </row>
    <row r="553" spans="1:6">
      <c r="A553" s="851" t="s">
        <v>2311</v>
      </c>
      <c r="B553" s="567">
        <v>920000</v>
      </c>
      <c r="C553" s="567">
        <v>1</v>
      </c>
      <c r="D553" s="567">
        <v>1476000</v>
      </c>
      <c r="E553" s="567">
        <v>0</v>
      </c>
      <c r="F553" s="567">
        <v>0</v>
      </c>
    </row>
    <row r="554" spans="1:6">
      <c r="A554" s="852" t="s">
        <v>2308</v>
      </c>
      <c r="B554" s="567">
        <v>920000</v>
      </c>
      <c r="C554" s="567">
        <v>1</v>
      </c>
      <c r="D554" s="567">
        <v>1476000</v>
      </c>
      <c r="E554" s="567">
        <v>0</v>
      </c>
      <c r="F554" s="567">
        <v>0</v>
      </c>
    </row>
    <row r="555" spans="1:6">
      <c r="A555" s="854" t="s">
        <v>2286</v>
      </c>
      <c r="B555" s="567">
        <v>920000</v>
      </c>
      <c r="C555" s="567">
        <v>1</v>
      </c>
      <c r="D555" s="567">
        <v>1476000</v>
      </c>
      <c r="E555" s="567">
        <v>0</v>
      </c>
      <c r="F555" s="567">
        <v>0</v>
      </c>
    </row>
    <row r="556" spans="1:6">
      <c r="A556" s="853" t="s">
        <v>267</v>
      </c>
      <c r="B556" s="567">
        <v>920000</v>
      </c>
      <c r="C556" s="567">
        <v>1</v>
      </c>
      <c r="D556" s="567">
        <v>1476000</v>
      </c>
      <c r="E556" s="567">
        <v>0</v>
      </c>
      <c r="F556" s="567">
        <v>0</v>
      </c>
    </row>
    <row r="557" spans="1:6">
      <c r="A557" s="855" t="s">
        <v>2287</v>
      </c>
      <c r="B557" s="567">
        <v>920000</v>
      </c>
      <c r="C557" s="567">
        <v>1</v>
      </c>
      <c r="D557" s="567">
        <v>1476000</v>
      </c>
      <c r="E557" s="567">
        <v>0</v>
      </c>
      <c r="F557" s="567">
        <v>0</v>
      </c>
    </row>
    <row r="558" spans="1:6">
      <c r="A558" s="845" t="s">
        <v>2322</v>
      </c>
      <c r="B558" s="567">
        <v>1200000</v>
      </c>
      <c r="C558" s="567">
        <v>1</v>
      </c>
      <c r="D558" s="567">
        <v>1328000</v>
      </c>
      <c r="E558" s="567">
        <v>1218085.1101299999</v>
      </c>
      <c r="F558" s="567">
        <v>1140436.6429100002</v>
      </c>
    </row>
    <row r="559" spans="1:6">
      <c r="A559" s="846" t="s">
        <v>3251</v>
      </c>
      <c r="B559" s="567">
        <v>1200000</v>
      </c>
      <c r="C559" s="567">
        <v>1</v>
      </c>
      <c r="D559" s="567">
        <v>1328000</v>
      </c>
      <c r="E559" s="567">
        <v>1218085.1101299999</v>
      </c>
      <c r="F559" s="567">
        <v>1140436.6429100002</v>
      </c>
    </row>
    <row r="560" spans="1:6">
      <c r="A560" s="847">
        <v>1</v>
      </c>
      <c r="B560" s="567">
        <v>1200000</v>
      </c>
      <c r="C560" s="567">
        <v>1</v>
      </c>
      <c r="D560" s="567">
        <v>1328000</v>
      </c>
      <c r="E560" s="567">
        <v>1218085.1101299999</v>
      </c>
      <c r="F560" s="567">
        <v>1140436.6429100002</v>
      </c>
    </row>
    <row r="561" spans="1:6">
      <c r="A561" s="848">
        <v>0.85876253231174715</v>
      </c>
      <c r="B561" s="567">
        <v>1200000</v>
      </c>
      <c r="C561" s="567">
        <v>1</v>
      </c>
      <c r="D561" s="567">
        <v>1328000</v>
      </c>
      <c r="E561" s="567">
        <v>1218085.1101299999</v>
      </c>
      <c r="F561" s="567">
        <v>1140436.6429100002</v>
      </c>
    </row>
    <row r="562" spans="1:6">
      <c r="A562" s="849" t="s">
        <v>3251</v>
      </c>
      <c r="B562" s="567">
        <v>1200000</v>
      </c>
      <c r="C562" s="567">
        <v>1</v>
      </c>
      <c r="D562" s="567">
        <v>1328000</v>
      </c>
      <c r="E562" s="567">
        <v>1218085.1101299999</v>
      </c>
      <c r="F562" s="567">
        <v>1140436.6429100002</v>
      </c>
    </row>
    <row r="563" spans="1:6">
      <c r="A563" s="850" t="s">
        <v>2320</v>
      </c>
      <c r="B563" s="567">
        <v>1200000</v>
      </c>
      <c r="C563" s="567">
        <v>1</v>
      </c>
      <c r="D563" s="567">
        <v>1328000</v>
      </c>
      <c r="E563" s="567">
        <v>1218085.1101299999</v>
      </c>
      <c r="F563" s="567">
        <v>1140436.6429100002</v>
      </c>
    </row>
    <row r="564" spans="1:6">
      <c r="A564" s="851" t="s">
        <v>2316</v>
      </c>
      <c r="B564" s="567">
        <v>1200000</v>
      </c>
      <c r="C564" s="567">
        <v>1</v>
      </c>
      <c r="D564" s="567">
        <v>1328000</v>
      </c>
      <c r="E564" s="567">
        <v>1218085.1101299999</v>
      </c>
      <c r="F564" s="567">
        <v>1140436.6429100002</v>
      </c>
    </row>
    <row r="565" spans="1:6">
      <c r="A565" s="852" t="s">
        <v>2308</v>
      </c>
      <c r="B565" s="567">
        <v>1200000</v>
      </c>
      <c r="C565" s="567">
        <v>1</v>
      </c>
      <c r="D565" s="567">
        <v>1328000</v>
      </c>
      <c r="E565" s="567">
        <v>1218085.1101299999</v>
      </c>
      <c r="F565" s="567">
        <v>1140436.6429100002</v>
      </c>
    </row>
    <row r="566" spans="1:6">
      <c r="A566" s="854" t="s">
        <v>2286</v>
      </c>
      <c r="B566" s="567">
        <v>1200000</v>
      </c>
      <c r="C566" s="567">
        <v>1</v>
      </c>
      <c r="D566" s="567">
        <v>1328000</v>
      </c>
      <c r="E566" s="567">
        <v>1218085.1101299999</v>
      </c>
      <c r="F566" s="567">
        <v>1140436.6429100002</v>
      </c>
    </row>
    <row r="567" spans="1:6">
      <c r="A567" s="853" t="s">
        <v>267</v>
      </c>
      <c r="B567" s="567">
        <v>1200000</v>
      </c>
      <c r="C567" s="567">
        <v>1</v>
      </c>
      <c r="D567" s="567">
        <v>1328000</v>
      </c>
      <c r="E567" s="567">
        <v>1218085.1101299999</v>
      </c>
      <c r="F567" s="567">
        <v>1140436.6429100002</v>
      </c>
    </row>
    <row r="568" spans="1:6">
      <c r="A568" s="855" t="s">
        <v>2287</v>
      </c>
      <c r="B568" s="567">
        <v>1200000</v>
      </c>
      <c r="C568" s="567">
        <v>1</v>
      </c>
      <c r="D568" s="567">
        <v>1328000</v>
      </c>
      <c r="E568" s="567">
        <v>1218085.1101299999</v>
      </c>
      <c r="F568" s="567">
        <v>1140436.6429100002</v>
      </c>
    </row>
    <row r="569" spans="1:6">
      <c r="A569" s="845" t="s">
        <v>2312</v>
      </c>
      <c r="B569" s="567">
        <v>2310000</v>
      </c>
      <c r="C569" s="567">
        <v>1</v>
      </c>
      <c r="D569" s="567">
        <v>4123615</v>
      </c>
      <c r="E569" s="567">
        <v>4004797.16909</v>
      </c>
      <c r="F569" s="567">
        <v>3845759.4258499998</v>
      </c>
    </row>
    <row r="570" spans="1:6">
      <c r="A570" s="846" t="s">
        <v>3251</v>
      </c>
      <c r="B570" s="567">
        <v>2310000</v>
      </c>
      <c r="C570" s="567">
        <v>1</v>
      </c>
      <c r="D570" s="567">
        <v>4123615</v>
      </c>
      <c r="E570" s="567">
        <v>4004797.16909</v>
      </c>
      <c r="F570" s="567">
        <v>3845759.4258499998</v>
      </c>
    </row>
    <row r="571" spans="1:6">
      <c r="A571" s="847">
        <v>1</v>
      </c>
      <c r="B571" s="567">
        <v>2310000</v>
      </c>
      <c r="C571" s="567">
        <v>1</v>
      </c>
      <c r="D571" s="567">
        <v>4123615</v>
      </c>
      <c r="E571" s="567">
        <v>4004797.16909</v>
      </c>
      <c r="F571" s="567">
        <v>3845759.4258499998</v>
      </c>
    </row>
    <row r="572" spans="1:6">
      <c r="A572" s="848">
        <v>0.93261844906714131</v>
      </c>
      <c r="B572" s="567">
        <v>2310000</v>
      </c>
      <c r="C572" s="567">
        <v>1</v>
      </c>
      <c r="D572" s="567">
        <v>4123615</v>
      </c>
      <c r="E572" s="567">
        <v>4004797.16909</v>
      </c>
      <c r="F572" s="567">
        <v>3845759.4258499998</v>
      </c>
    </row>
    <row r="573" spans="1:6">
      <c r="A573" s="849" t="s">
        <v>3251</v>
      </c>
      <c r="B573" s="567">
        <v>2310000</v>
      </c>
      <c r="C573" s="567">
        <v>1</v>
      </c>
      <c r="D573" s="567">
        <v>4123615</v>
      </c>
      <c r="E573" s="567">
        <v>4004797.16909</v>
      </c>
      <c r="F573" s="567">
        <v>3845759.4258499998</v>
      </c>
    </row>
    <row r="574" spans="1:6">
      <c r="A574" s="850" t="s">
        <v>2310</v>
      </c>
      <c r="B574" s="567">
        <v>2310000</v>
      </c>
      <c r="C574" s="567">
        <v>1</v>
      </c>
      <c r="D574" s="567">
        <v>4123615</v>
      </c>
      <c r="E574" s="567">
        <v>4004797.16909</v>
      </c>
      <c r="F574" s="567">
        <v>3845759.4258499998</v>
      </c>
    </row>
    <row r="575" spans="1:6">
      <c r="A575" s="851" t="s">
        <v>601</v>
      </c>
      <c r="B575" s="567">
        <v>2310000</v>
      </c>
      <c r="C575" s="567">
        <v>1</v>
      </c>
      <c r="D575" s="567">
        <v>4123615</v>
      </c>
      <c r="E575" s="567">
        <v>4004797.16909</v>
      </c>
      <c r="F575" s="567">
        <v>3845759.4258499998</v>
      </c>
    </row>
    <row r="576" spans="1:6">
      <c r="A576" s="852" t="s">
        <v>2308</v>
      </c>
      <c r="B576" s="567">
        <v>2310000</v>
      </c>
      <c r="C576" s="567">
        <v>1</v>
      </c>
      <c r="D576" s="567">
        <v>4123615</v>
      </c>
      <c r="E576" s="567">
        <v>4004797.16909</v>
      </c>
      <c r="F576" s="567">
        <v>3845759.4258499998</v>
      </c>
    </row>
    <row r="577" spans="1:6">
      <c r="A577" s="854" t="s">
        <v>2286</v>
      </c>
      <c r="B577" s="567">
        <v>2310000</v>
      </c>
      <c r="C577" s="567">
        <v>1</v>
      </c>
      <c r="D577" s="567">
        <v>4123615</v>
      </c>
      <c r="E577" s="567">
        <v>4004797.16909</v>
      </c>
      <c r="F577" s="567">
        <v>3845759.4258499998</v>
      </c>
    </row>
    <row r="578" spans="1:6">
      <c r="A578" s="853" t="s">
        <v>267</v>
      </c>
      <c r="B578" s="567">
        <v>2310000</v>
      </c>
      <c r="C578" s="567">
        <v>1</v>
      </c>
      <c r="D578" s="567">
        <v>4123615</v>
      </c>
      <c r="E578" s="567">
        <v>4004797.16909</v>
      </c>
      <c r="F578" s="567">
        <v>3845759.4258499998</v>
      </c>
    </row>
    <row r="579" spans="1:6">
      <c r="A579" s="855" t="s">
        <v>2287</v>
      </c>
      <c r="B579" s="567">
        <v>2310000</v>
      </c>
      <c r="C579" s="567">
        <v>1</v>
      </c>
      <c r="D579" s="567">
        <v>4123615</v>
      </c>
      <c r="E579" s="567">
        <v>4004797.16909</v>
      </c>
      <c r="F579" s="567">
        <v>3845759.4258499998</v>
      </c>
    </row>
    <row r="580" spans="1:6">
      <c r="A580" s="844" t="s">
        <v>2353</v>
      </c>
      <c r="B580" s="567">
        <v>6200000</v>
      </c>
      <c r="C580" s="567">
        <v>4</v>
      </c>
      <c r="D580" s="567">
        <v>16590200</v>
      </c>
      <c r="E580" s="567">
        <v>15432668.19734</v>
      </c>
      <c r="F580" s="567">
        <v>10701760.80759</v>
      </c>
    </row>
    <row r="581" spans="1:6">
      <c r="A581" s="726" t="s">
        <v>2711</v>
      </c>
      <c r="B581" s="567">
        <v>6200000</v>
      </c>
      <c r="C581" s="567">
        <v>4</v>
      </c>
      <c r="D581" s="567">
        <v>16590200</v>
      </c>
      <c r="E581" s="567">
        <v>15432668.19734</v>
      </c>
      <c r="F581" s="567">
        <v>10701760.80759</v>
      </c>
    </row>
    <row r="582" spans="1:6">
      <c r="A582" s="845" t="s">
        <v>2362</v>
      </c>
      <c r="B582" s="567">
        <v>1100000</v>
      </c>
      <c r="C582" s="567">
        <v>1</v>
      </c>
      <c r="D582" s="567">
        <v>2924200</v>
      </c>
      <c r="E582" s="567">
        <v>2314831.2743500001</v>
      </c>
      <c r="F582" s="567">
        <v>602.57434999999998</v>
      </c>
    </row>
    <row r="583" spans="1:6">
      <c r="A583" s="846" t="s">
        <v>3251</v>
      </c>
      <c r="B583" s="567">
        <v>1100000</v>
      </c>
      <c r="C583" s="567">
        <v>1</v>
      </c>
      <c r="D583" s="567">
        <v>2924200</v>
      </c>
      <c r="E583" s="567">
        <v>2314831.2743500001</v>
      </c>
      <c r="F583" s="567">
        <v>602.57434999999998</v>
      </c>
    </row>
    <row r="584" spans="1:6">
      <c r="A584" s="847">
        <v>0</v>
      </c>
      <c r="B584" s="567">
        <v>1100000</v>
      </c>
      <c r="C584" s="567">
        <v>1</v>
      </c>
      <c r="D584" s="567">
        <v>2924200</v>
      </c>
      <c r="E584" s="567">
        <v>2314831.2743500001</v>
      </c>
      <c r="F584" s="567">
        <v>602.57434999999998</v>
      </c>
    </row>
    <row r="585" spans="1:6">
      <c r="A585" s="848">
        <v>2.0606468435811504E-4</v>
      </c>
      <c r="B585" s="567">
        <v>1100000</v>
      </c>
      <c r="C585" s="567">
        <v>1</v>
      </c>
      <c r="D585" s="567">
        <v>2924200</v>
      </c>
      <c r="E585" s="567">
        <v>2314831.2743500001</v>
      </c>
      <c r="F585" s="567">
        <v>602.57434999999998</v>
      </c>
    </row>
    <row r="586" spans="1:6">
      <c r="A586" s="849" t="s">
        <v>3251</v>
      </c>
      <c r="B586" s="567">
        <v>1100000</v>
      </c>
      <c r="C586" s="567">
        <v>1</v>
      </c>
      <c r="D586" s="567">
        <v>2924200</v>
      </c>
      <c r="E586" s="567">
        <v>2314831.2743500001</v>
      </c>
      <c r="F586" s="567">
        <v>602.57434999999998</v>
      </c>
    </row>
    <row r="587" spans="1:6">
      <c r="A587" s="850" t="s">
        <v>2360</v>
      </c>
      <c r="B587" s="567">
        <v>1100000</v>
      </c>
      <c r="C587" s="567">
        <v>1</v>
      </c>
      <c r="D587" s="567">
        <v>2924200</v>
      </c>
      <c r="E587" s="567">
        <v>2314831.2743500001</v>
      </c>
      <c r="F587" s="567">
        <v>602.57434999999998</v>
      </c>
    </row>
    <row r="588" spans="1:6">
      <c r="A588" s="851" t="s">
        <v>2361</v>
      </c>
      <c r="B588" s="567">
        <v>1100000</v>
      </c>
      <c r="C588" s="567">
        <v>1</v>
      </c>
      <c r="D588" s="567">
        <v>2924200</v>
      </c>
      <c r="E588" s="567">
        <v>2314831.2743500001</v>
      </c>
      <c r="F588" s="567">
        <v>602.57434999999998</v>
      </c>
    </row>
    <row r="589" spans="1:6">
      <c r="A589" s="852" t="s">
        <v>2352</v>
      </c>
      <c r="B589" s="567">
        <v>1100000</v>
      </c>
      <c r="C589" s="567">
        <v>1</v>
      </c>
      <c r="D589" s="567">
        <v>2924200</v>
      </c>
      <c r="E589" s="567">
        <v>2314831.2743500001</v>
      </c>
      <c r="F589" s="567">
        <v>602.57434999999998</v>
      </c>
    </row>
    <row r="590" spans="1:6">
      <c r="A590" s="854" t="s">
        <v>2286</v>
      </c>
      <c r="B590" s="567">
        <v>1100000</v>
      </c>
      <c r="C590" s="567">
        <v>1</v>
      </c>
      <c r="D590" s="567">
        <v>2924200</v>
      </c>
      <c r="E590" s="567">
        <v>2314831.2743500001</v>
      </c>
      <c r="F590" s="567">
        <v>602.57434999999998</v>
      </c>
    </row>
    <row r="591" spans="1:6">
      <c r="A591" s="853" t="s">
        <v>267</v>
      </c>
      <c r="B591" s="567">
        <v>1100000</v>
      </c>
      <c r="C591" s="567">
        <v>1</v>
      </c>
      <c r="D591" s="567">
        <v>2924200</v>
      </c>
      <c r="E591" s="567">
        <v>2314831.2743500001</v>
      </c>
      <c r="F591" s="567">
        <v>602.57434999999998</v>
      </c>
    </row>
    <row r="592" spans="1:6">
      <c r="A592" s="855" t="s">
        <v>2287</v>
      </c>
      <c r="B592" s="567">
        <v>1100000</v>
      </c>
      <c r="C592" s="567">
        <v>1</v>
      </c>
      <c r="D592" s="567">
        <v>2924200</v>
      </c>
      <c r="E592" s="567">
        <v>2314831.2743500001</v>
      </c>
      <c r="F592" s="567">
        <v>602.57434999999998</v>
      </c>
    </row>
    <row r="593" spans="1:6">
      <c r="A593" s="845" t="s">
        <v>14</v>
      </c>
      <c r="B593" s="567">
        <v>600000</v>
      </c>
      <c r="C593" s="567">
        <v>1</v>
      </c>
      <c r="D593" s="567">
        <v>2456000</v>
      </c>
      <c r="E593" s="567">
        <v>2453892.7447700002</v>
      </c>
      <c r="F593" s="567">
        <v>2436150.4811200001</v>
      </c>
    </row>
    <row r="594" spans="1:6">
      <c r="A594" s="846" t="s">
        <v>3251</v>
      </c>
      <c r="B594" s="567">
        <v>600000</v>
      </c>
      <c r="C594" s="567">
        <v>1</v>
      </c>
      <c r="D594" s="567">
        <v>2456000</v>
      </c>
      <c r="E594" s="567">
        <v>2453892.7447700002</v>
      </c>
      <c r="F594" s="567">
        <v>2436150.4811200001</v>
      </c>
    </row>
    <row r="595" spans="1:6">
      <c r="A595" s="847">
        <v>1</v>
      </c>
      <c r="B595" s="567">
        <v>600000</v>
      </c>
      <c r="C595" s="567">
        <v>1</v>
      </c>
      <c r="D595" s="567">
        <v>2456000</v>
      </c>
      <c r="E595" s="567">
        <v>2453892.7447700002</v>
      </c>
      <c r="F595" s="567">
        <v>2436150.4811200001</v>
      </c>
    </row>
    <row r="596" spans="1:6">
      <c r="A596" s="848">
        <v>0.99191794833876223</v>
      </c>
      <c r="B596" s="567">
        <v>600000</v>
      </c>
      <c r="C596" s="567">
        <v>1</v>
      </c>
      <c r="D596" s="567">
        <v>2456000</v>
      </c>
      <c r="E596" s="567">
        <v>2453892.7447700002</v>
      </c>
      <c r="F596" s="567">
        <v>2436150.4811200001</v>
      </c>
    </row>
    <row r="597" spans="1:6">
      <c r="A597" s="849" t="s">
        <v>3251</v>
      </c>
      <c r="B597" s="567">
        <v>600000</v>
      </c>
      <c r="C597" s="567">
        <v>1</v>
      </c>
      <c r="D597" s="567">
        <v>2456000</v>
      </c>
      <c r="E597" s="567">
        <v>2453892.7447700002</v>
      </c>
      <c r="F597" s="567">
        <v>2436150.4811200001</v>
      </c>
    </row>
    <row r="598" spans="1:6">
      <c r="A598" s="850" t="s">
        <v>2363</v>
      </c>
      <c r="B598" s="567">
        <v>600000</v>
      </c>
      <c r="C598" s="567">
        <v>1</v>
      </c>
      <c r="D598" s="567">
        <v>2456000</v>
      </c>
      <c r="E598" s="567">
        <v>2453892.7447700002</v>
      </c>
      <c r="F598" s="567">
        <v>2436150.4811200001</v>
      </c>
    </row>
    <row r="599" spans="1:6">
      <c r="A599" s="851" t="s">
        <v>2364</v>
      </c>
      <c r="B599" s="567">
        <v>600000</v>
      </c>
      <c r="C599" s="567">
        <v>1</v>
      </c>
      <c r="D599" s="567">
        <v>2456000</v>
      </c>
      <c r="E599" s="567">
        <v>2453892.7447700002</v>
      </c>
      <c r="F599" s="567">
        <v>2436150.4811200001</v>
      </c>
    </row>
    <row r="600" spans="1:6">
      <c r="A600" s="852" t="s">
        <v>2352</v>
      </c>
      <c r="B600" s="567">
        <v>600000</v>
      </c>
      <c r="C600" s="567">
        <v>1</v>
      </c>
      <c r="D600" s="567">
        <v>2456000</v>
      </c>
      <c r="E600" s="567">
        <v>2453892.7447700002</v>
      </c>
      <c r="F600" s="567">
        <v>2436150.4811200001</v>
      </c>
    </row>
    <row r="601" spans="1:6">
      <c r="A601" s="854" t="s">
        <v>2286</v>
      </c>
      <c r="B601" s="567">
        <v>600000</v>
      </c>
      <c r="C601" s="567">
        <v>1</v>
      </c>
      <c r="D601" s="567">
        <v>2456000</v>
      </c>
      <c r="E601" s="567">
        <v>2453892.7447700002</v>
      </c>
      <c r="F601" s="567">
        <v>2436150.4811200001</v>
      </c>
    </row>
    <row r="602" spans="1:6">
      <c r="A602" s="853" t="s">
        <v>267</v>
      </c>
      <c r="B602" s="567">
        <v>600000</v>
      </c>
      <c r="C602" s="567">
        <v>1</v>
      </c>
      <c r="D602" s="567">
        <v>2456000</v>
      </c>
      <c r="E602" s="567">
        <v>2453892.7447700002</v>
      </c>
      <c r="F602" s="567">
        <v>2436150.4811200001</v>
      </c>
    </row>
    <row r="603" spans="1:6">
      <c r="A603" s="855" t="s">
        <v>2287</v>
      </c>
      <c r="B603" s="567">
        <v>600000</v>
      </c>
      <c r="C603" s="567">
        <v>1</v>
      </c>
      <c r="D603" s="567">
        <v>2456000</v>
      </c>
      <c r="E603" s="567">
        <v>2453892.7447700002</v>
      </c>
      <c r="F603" s="567">
        <v>2436150.4811200001</v>
      </c>
    </row>
    <row r="604" spans="1:6">
      <c r="A604" s="845" t="s">
        <v>2359</v>
      </c>
      <c r="B604" s="567">
        <v>3000000</v>
      </c>
      <c r="C604" s="567">
        <v>1</v>
      </c>
      <c r="D604" s="567">
        <v>4000000</v>
      </c>
      <c r="E604" s="567">
        <v>3566368.03308</v>
      </c>
      <c r="F604" s="567">
        <v>2951954.2807999998</v>
      </c>
    </row>
    <row r="605" spans="1:6">
      <c r="A605" s="846" t="s">
        <v>3251</v>
      </c>
      <c r="B605" s="567">
        <v>3000000</v>
      </c>
      <c r="C605" s="567">
        <v>1</v>
      </c>
      <c r="D605" s="567">
        <v>4000000</v>
      </c>
      <c r="E605" s="567">
        <v>3566368.03308</v>
      </c>
      <c r="F605" s="567">
        <v>2951954.2807999998</v>
      </c>
    </row>
    <row r="606" spans="1:6">
      <c r="A606" s="847">
        <v>0.95</v>
      </c>
      <c r="B606" s="567">
        <v>3000000</v>
      </c>
      <c r="C606" s="567">
        <v>1</v>
      </c>
      <c r="D606" s="567">
        <v>4000000</v>
      </c>
      <c r="E606" s="567">
        <v>3566368.03308</v>
      </c>
      <c r="F606" s="567">
        <v>2951954.2807999998</v>
      </c>
    </row>
    <row r="607" spans="1:6">
      <c r="A607" s="848">
        <v>0.73798857019999997</v>
      </c>
      <c r="B607" s="567">
        <v>3000000</v>
      </c>
      <c r="C607" s="567">
        <v>1</v>
      </c>
      <c r="D607" s="567">
        <v>4000000</v>
      </c>
      <c r="E607" s="567">
        <v>3566368.03308</v>
      </c>
      <c r="F607" s="567">
        <v>2951954.2807999998</v>
      </c>
    </row>
    <row r="608" spans="1:6">
      <c r="A608" s="849" t="s">
        <v>3251</v>
      </c>
      <c r="B608" s="567">
        <v>3000000</v>
      </c>
      <c r="C608" s="567">
        <v>1</v>
      </c>
      <c r="D608" s="567">
        <v>4000000</v>
      </c>
      <c r="E608" s="567">
        <v>3566368.03308</v>
      </c>
      <c r="F608" s="567">
        <v>2951954.2807999998</v>
      </c>
    </row>
    <row r="609" spans="1:6">
      <c r="A609" s="850" t="s">
        <v>2357</v>
      </c>
      <c r="B609" s="567">
        <v>3000000</v>
      </c>
      <c r="C609" s="567">
        <v>1</v>
      </c>
      <c r="D609" s="567">
        <v>4000000</v>
      </c>
      <c r="E609" s="567">
        <v>3566368.03308</v>
      </c>
      <c r="F609" s="567">
        <v>2951954.2807999998</v>
      </c>
    </row>
    <row r="610" spans="1:6">
      <c r="A610" s="851" t="s">
        <v>2333</v>
      </c>
      <c r="B610" s="567">
        <v>3000000</v>
      </c>
      <c r="C610" s="567">
        <v>1</v>
      </c>
      <c r="D610" s="567">
        <v>4000000</v>
      </c>
      <c r="E610" s="567">
        <v>3566368.03308</v>
      </c>
      <c r="F610" s="567">
        <v>2951954.2807999998</v>
      </c>
    </row>
    <row r="611" spans="1:6">
      <c r="A611" s="852" t="s">
        <v>2352</v>
      </c>
      <c r="B611" s="567">
        <v>3000000</v>
      </c>
      <c r="C611" s="567">
        <v>1</v>
      </c>
      <c r="D611" s="567">
        <v>4000000</v>
      </c>
      <c r="E611" s="567">
        <v>3566368.03308</v>
      </c>
      <c r="F611" s="567">
        <v>2951954.2807999998</v>
      </c>
    </row>
    <row r="612" spans="1:6">
      <c r="A612" s="854" t="s">
        <v>2286</v>
      </c>
      <c r="B612" s="567">
        <v>3000000</v>
      </c>
      <c r="C612" s="567">
        <v>1</v>
      </c>
      <c r="D612" s="567">
        <v>4000000</v>
      </c>
      <c r="E612" s="567">
        <v>3566368.03308</v>
      </c>
      <c r="F612" s="567">
        <v>2951954.2807999998</v>
      </c>
    </row>
    <row r="613" spans="1:6">
      <c r="A613" s="853" t="s">
        <v>267</v>
      </c>
      <c r="B613" s="567">
        <v>3000000</v>
      </c>
      <c r="C613" s="567">
        <v>1</v>
      </c>
      <c r="D613" s="567">
        <v>4000000</v>
      </c>
      <c r="E613" s="567">
        <v>3566368.03308</v>
      </c>
      <c r="F613" s="567">
        <v>2951954.2807999998</v>
      </c>
    </row>
    <row r="614" spans="1:6">
      <c r="A614" s="855" t="s">
        <v>2287</v>
      </c>
      <c r="B614" s="567">
        <v>3000000</v>
      </c>
      <c r="C614" s="567">
        <v>1</v>
      </c>
      <c r="D614" s="567">
        <v>4000000</v>
      </c>
      <c r="E614" s="567">
        <v>3566368.03308</v>
      </c>
      <c r="F614" s="567">
        <v>2951954.2807999998</v>
      </c>
    </row>
    <row r="615" spans="1:6">
      <c r="A615" s="845" t="s">
        <v>2356</v>
      </c>
      <c r="B615" s="567">
        <v>1500000</v>
      </c>
      <c r="C615" s="567">
        <v>1</v>
      </c>
      <c r="D615" s="567">
        <v>7210000</v>
      </c>
      <c r="E615" s="567">
        <v>7097576.1451399997</v>
      </c>
      <c r="F615" s="567">
        <v>5313053.4713200005</v>
      </c>
    </row>
    <row r="616" spans="1:6">
      <c r="A616" s="846" t="s">
        <v>3251</v>
      </c>
      <c r="B616" s="567">
        <v>1500000</v>
      </c>
      <c r="C616" s="567">
        <v>1</v>
      </c>
      <c r="D616" s="567">
        <v>7210000</v>
      </c>
      <c r="E616" s="567">
        <v>7097576.1451399997</v>
      </c>
      <c r="F616" s="567">
        <v>5313053.4713200005</v>
      </c>
    </row>
    <row r="617" spans="1:6">
      <c r="A617" s="847">
        <v>0.92</v>
      </c>
      <c r="B617" s="567">
        <v>1500000</v>
      </c>
      <c r="C617" s="567">
        <v>1</v>
      </c>
      <c r="D617" s="567">
        <v>7210000</v>
      </c>
      <c r="E617" s="567">
        <v>7097576.1451399997</v>
      </c>
      <c r="F617" s="567">
        <v>5313053.4713200005</v>
      </c>
    </row>
    <row r="618" spans="1:6">
      <c r="A618" s="848">
        <v>0.73690062015533986</v>
      </c>
      <c r="B618" s="567">
        <v>1500000</v>
      </c>
      <c r="C618" s="567">
        <v>1</v>
      </c>
      <c r="D618" s="567">
        <v>7210000</v>
      </c>
      <c r="E618" s="567">
        <v>7097576.1451399997</v>
      </c>
      <c r="F618" s="567">
        <v>5313053.4713200005</v>
      </c>
    </row>
    <row r="619" spans="1:6">
      <c r="A619" s="849" t="s">
        <v>3251</v>
      </c>
      <c r="B619" s="567">
        <v>1500000</v>
      </c>
      <c r="C619" s="567">
        <v>1</v>
      </c>
      <c r="D619" s="567">
        <v>7210000</v>
      </c>
      <c r="E619" s="567">
        <v>7097576.1451399997</v>
      </c>
      <c r="F619" s="567">
        <v>5313053.4713200005</v>
      </c>
    </row>
    <row r="620" spans="1:6">
      <c r="A620" s="850" t="s">
        <v>2354</v>
      </c>
      <c r="B620" s="567">
        <v>1500000</v>
      </c>
      <c r="C620" s="567">
        <v>1</v>
      </c>
      <c r="D620" s="567">
        <v>7210000</v>
      </c>
      <c r="E620" s="567">
        <v>7097576.1451399997</v>
      </c>
      <c r="F620" s="567">
        <v>5313053.4713200005</v>
      </c>
    </row>
    <row r="621" spans="1:6">
      <c r="A621" s="851" t="s">
        <v>2355</v>
      </c>
      <c r="B621" s="567">
        <v>1500000</v>
      </c>
      <c r="C621" s="567">
        <v>1</v>
      </c>
      <c r="D621" s="567">
        <v>7210000</v>
      </c>
      <c r="E621" s="567">
        <v>7097576.1451399997</v>
      </c>
      <c r="F621" s="567">
        <v>5313053.4713200005</v>
      </c>
    </row>
    <row r="622" spans="1:6">
      <c r="A622" s="852" t="s">
        <v>2352</v>
      </c>
      <c r="B622" s="567">
        <v>1500000</v>
      </c>
      <c r="C622" s="567">
        <v>1</v>
      </c>
      <c r="D622" s="567">
        <v>7210000</v>
      </c>
      <c r="E622" s="567">
        <v>7097576.1451399997</v>
      </c>
      <c r="F622" s="567">
        <v>5313053.4713200005</v>
      </c>
    </row>
    <row r="623" spans="1:6">
      <c r="A623" s="854" t="s">
        <v>2286</v>
      </c>
      <c r="B623" s="567">
        <v>1500000</v>
      </c>
      <c r="C623" s="567">
        <v>1</v>
      </c>
      <c r="D623" s="567">
        <v>7210000</v>
      </c>
      <c r="E623" s="567">
        <v>7097576.1451399997</v>
      </c>
      <c r="F623" s="567">
        <v>5313053.4713200005</v>
      </c>
    </row>
    <row r="624" spans="1:6">
      <c r="A624" s="853" t="s">
        <v>267</v>
      </c>
      <c r="B624" s="567">
        <v>1500000</v>
      </c>
      <c r="C624" s="567">
        <v>1</v>
      </c>
      <c r="D624" s="567">
        <v>7210000</v>
      </c>
      <c r="E624" s="567">
        <v>7097576.1451399997</v>
      </c>
      <c r="F624" s="567">
        <v>5313053.4713200005</v>
      </c>
    </row>
    <row r="625" spans="1:6">
      <c r="A625" s="855" t="s">
        <v>2287</v>
      </c>
      <c r="B625" s="567">
        <v>1500000</v>
      </c>
      <c r="C625" s="567">
        <v>1</v>
      </c>
      <c r="D625" s="567">
        <v>7210000</v>
      </c>
      <c r="E625" s="567">
        <v>7097576.1451399997</v>
      </c>
      <c r="F625" s="567">
        <v>5313053.4713200005</v>
      </c>
    </row>
    <row r="626" spans="1:6">
      <c r="A626" s="844" t="s">
        <v>2325</v>
      </c>
      <c r="B626" s="567">
        <v>4500000</v>
      </c>
      <c r="C626" s="567">
        <v>3</v>
      </c>
      <c r="D626" s="567">
        <v>4500000</v>
      </c>
      <c r="E626" s="567">
        <v>2830859.4991600001</v>
      </c>
      <c r="F626" s="567">
        <v>2342649.4062100002</v>
      </c>
    </row>
    <row r="627" spans="1:6">
      <c r="A627" s="726" t="s">
        <v>2703</v>
      </c>
      <c r="B627" s="567">
        <v>4500000</v>
      </c>
      <c r="C627" s="567">
        <v>3</v>
      </c>
      <c r="D627" s="567">
        <v>4500000</v>
      </c>
      <c r="E627" s="567">
        <v>2830859.4991600001</v>
      </c>
      <c r="F627" s="567">
        <v>2342649.4062100002</v>
      </c>
    </row>
    <row r="628" spans="1:6">
      <c r="A628" s="845" t="s">
        <v>2331</v>
      </c>
      <c r="B628" s="567">
        <v>1000000</v>
      </c>
      <c r="C628" s="567">
        <v>1</v>
      </c>
      <c r="D628" s="567">
        <v>1000000</v>
      </c>
      <c r="E628" s="567">
        <v>811406.72415999998</v>
      </c>
      <c r="F628" s="567">
        <v>328279.75623</v>
      </c>
    </row>
    <row r="629" spans="1:6">
      <c r="A629" s="846" t="s">
        <v>3251</v>
      </c>
      <c r="B629" s="567">
        <v>1000000</v>
      </c>
      <c r="C629" s="567">
        <v>1</v>
      </c>
      <c r="D629" s="567">
        <v>1000000</v>
      </c>
      <c r="E629" s="567">
        <v>811406.72415999998</v>
      </c>
      <c r="F629" s="567">
        <v>328279.75623</v>
      </c>
    </row>
    <row r="630" spans="1:6">
      <c r="A630" s="847">
        <v>0.5</v>
      </c>
      <c r="B630" s="567">
        <v>1000000</v>
      </c>
      <c r="C630" s="567">
        <v>1</v>
      </c>
      <c r="D630" s="567">
        <v>1000000</v>
      </c>
      <c r="E630" s="567">
        <v>811406.72415999998</v>
      </c>
      <c r="F630" s="567">
        <v>328279.75623</v>
      </c>
    </row>
    <row r="631" spans="1:6">
      <c r="A631" s="848">
        <v>0.32827975623</v>
      </c>
      <c r="B631" s="567">
        <v>1000000</v>
      </c>
      <c r="C631" s="567">
        <v>1</v>
      </c>
      <c r="D631" s="567">
        <v>1000000</v>
      </c>
      <c r="E631" s="567">
        <v>811406.72415999998</v>
      </c>
      <c r="F631" s="567">
        <v>328279.75623</v>
      </c>
    </row>
    <row r="632" spans="1:6">
      <c r="A632" s="849" t="s">
        <v>3251</v>
      </c>
      <c r="B632" s="567">
        <v>1000000</v>
      </c>
      <c r="C632" s="567">
        <v>1</v>
      </c>
      <c r="D632" s="567">
        <v>1000000</v>
      </c>
      <c r="E632" s="567">
        <v>811406.72415999998</v>
      </c>
      <c r="F632" s="567">
        <v>328279.75623</v>
      </c>
    </row>
    <row r="633" spans="1:6">
      <c r="A633" s="850" t="s">
        <v>2330</v>
      </c>
      <c r="B633" s="567">
        <v>1000000</v>
      </c>
      <c r="C633" s="567">
        <v>1</v>
      </c>
      <c r="D633" s="567">
        <v>1000000</v>
      </c>
      <c r="E633" s="567">
        <v>811406.72415999998</v>
      </c>
      <c r="F633" s="567">
        <v>328279.75623</v>
      </c>
    </row>
    <row r="634" spans="1:6">
      <c r="A634" s="851" t="s">
        <v>2329</v>
      </c>
      <c r="B634" s="567">
        <v>1000000</v>
      </c>
      <c r="C634" s="567">
        <v>1</v>
      </c>
      <c r="D634" s="567">
        <v>1000000</v>
      </c>
      <c r="E634" s="567">
        <v>811406.72415999998</v>
      </c>
      <c r="F634" s="567">
        <v>328279.75623</v>
      </c>
    </row>
    <row r="635" spans="1:6">
      <c r="A635" s="852" t="s">
        <v>2324</v>
      </c>
      <c r="B635" s="567">
        <v>1000000</v>
      </c>
      <c r="C635" s="567">
        <v>1</v>
      </c>
      <c r="D635" s="567">
        <v>1000000</v>
      </c>
      <c r="E635" s="567">
        <v>811406.72415999998</v>
      </c>
      <c r="F635" s="567">
        <v>328279.75623</v>
      </c>
    </row>
    <row r="636" spans="1:6">
      <c r="A636" s="854" t="s">
        <v>2286</v>
      </c>
      <c r="B636" s="567">
        <v>1000000</v>
      </c>
      <c r="C636" s="567">
        <v>1</v>
      </c>
      <c r="D636" s="567">
        <v>1000000</v>
      </c>
      <c r="E636" s="567">
        <v>811406.72415999998</v>
      </c>
      <c r="F636" s="567">
        <v>328279.75623</v>
      </c>
    </row>
    <row r="637" spans="1:6">
      <c r="A637" s="853" t="s">
        <v>267</v>
      </c>
      <c r="B637" s="567">
        <v>1000000</v>
      </c>
      <c r="C637" s="567">
        <v>1</v>
      </c>
      <c r="D637" s="567">
        <v>1000000</v>
      </c>
      <c r="E637" s="567">
        <v>811406.72415999998</v>
      </c>
      <c r="F637" s="567">
        <v>328279.75623</v>
      </c>
    </row>
    <row r="638" spans="1:6">
      <c r="A638" s="855" t="s">
        <v>2287</v>
      </c>
      <c r="B638" s="567">
        <v>1000000</v>
      </c>
      <c r="C638" s="567">
        <v>1</v>
      </c>
      <c r="D638" s="567">
        <v>1000000</v>
      </c>
      <c r="E638" s="567">
        <v>811406.72415999998</v>
      </c>
      <c r="F638" s="567">
        <v>328279.75623</v>
      </c>
    </row>
    <row r="639" spans="1:6">
      <c r="A639" s="845" t="s">
        <v>2328</v>
      </c>
      <c r="B639" s="567">
        <v>2500000</v>
      </c>
      <c r="C639" s="567">
        <v>1</v>
      </c>
      <c r="D639" s="567">
        <v>2500000</v>
      </c>
      <c r="E639" s="567">
        <v>1799061.075</v>
      </c>
      <c r="F639" s="567">
        <v>1793977.94998</v>
      </c>
    </row>
    <row r="640" spans="1:6">
      <c r="A640" s="846" t="s">
        <v>3251</v>
      </c>
      <c r="B640" s="567">
        <v>2500000</v>
      </c>
      <c r="C640" s="567">
        <v>1</v>
      </c>
      <c r="D640" s="567">
        <v>2500000</v>
      </c>
      <c r="E640" s="567">
        <v>1799061.075</v>
      </c>
      <c r="F640" s="567">
        <v>1793977.94998</v>
      </c>
    </row>
    <row r="641" spans="1:6">
      <c r="A641" s="847">
        <v>0.72</v>
      </c>
      <c r="B641" s="567">
        <v>2500000</v>
      </c>
      <c r="C641" s="567">
        <v>1</v>
      </c>
      <c r="D641" s="567">
        <v>2500000</v>
      </c>
      <c r="E641" s="567">
        <v>1799061.075</v>
      </c>
      <c r="F641" s="567">
        <v>1793977.94998</v>
      </c>
    </row>
    <row r="642" spans="1:6">
      <c r="A642" s="848">
        <v>0.71759117999200006</v>
      </c>
      <c r="B642" s="567">
        <v>2500000</v>
      </c>
      <c r="C642" s="567">
        <v>1</v>
      </c>
      <c r="D642" s="567">
        <v>2500000</v>
      </c>
      <c r="E642" s="567">
        <v>1799061.075</v>
      </c>
      <c r="F642" s="567">
        <v>1793977.94998</v>
      </c>
    </row>
    <row r="643" spans="1:6">
      <c r="A643" s="849" t="s">
        <v>3251</v>
      </c>
      <c r="B643" s="567">
        <v>2500000</v>
      </c>
      <c r="C643" s="567">
        <v>1</v>
      </c>
      <c r="D643" s="567">
        <v>2500000</v>
      </c>
      <c r="E643" s="567">
        <v>1799061.075</v>
      </c>
      <c r="F643" s="567">
        <v>1793977.94998</v>
      </c>
    </row>
    <row r="644" spans="1:6">
      <c r="A644" s="850" t="s">
        <v>2327</v>
      </c>
      <c r="B644" s="567">
        <v>2500000</v>
      </c>
      <c r="C644" s="567">
        <v>1</v>
      </c>
      <c r="D644" s="567">
        <v>2500000</v>
      </c>
      <c r="E644" s="567">
        <v>1799061.075</v>
      </c>
      <c r="F644" s="567">
        <v>1793977.94998</v>
      </c>
    </row>
    <row r="645" spans="1:6">
      <c r="A645" s="851" t="s">
        <v>2326</v>
      </c>
      <c r="B645" s="567">
        <v>2500000</v>
      </c>
      <c r="C645" s="567">
        <v>1</v>
      </c>
      <c r="D645" s="567">
        <v>2500000</v>
      </c>
      <c r="E645" s="567">
        <v>1799061.075</v>
      </c>
      <c r="F645" s="567">
        <v>1793977.94998</v>
      </c>
    </row>
    <row r="646" spans="1:6">
      <c r="A646" s="852" t="s">
        <v>2324</v>
      </c>
      <c r="B646" s="567">
        <v>2500000</v>
      </c>
      <c r="C646" s="567">
        <v>1</v>
      </c>
      <c r="D646" s="567">
        <v>2500000</v>
      </c>
      <c r="E646" s="567">
        <v>1799061.075</v>
      </c>
      <c r="F646" s="567">
        <v>1793977.94998</v>
      </c>
    </row>
    <row r="647" spans="1:6">
      <c r="A647" s="854" t="s">
        <v>2286</v>
      </c>
      <c r="B647" s="567">
        <v>2500000</v>
      </c>
      <c r="C647" s="567">
        <v>1</v>
      </c>
      <c r="D647" s="567">
        <v>2500000</v>
      </c>
      <c r="E647" s="567">
        <v>1799061.075</v>
      </c>
      <c r="F647" s="567">
        <v>1793977.94998</v>
      </c>
    </row>
    <row r="648" spans="1:6">
      <c r="A648" s="853" t="s">
        <v>267</v>
      </c>
      <c r="B648" s="567">
        <v>2500000</v>
      </c>
      <c r="C648" s="567">
        <v>1</v>
      </c>
      <c r="D648" s="567">
        <v>2500000</v>
      </c>
      <c r="E648" s="567">
        <v>1799061.075</v>
      </c>
      <c r="F648" s="567">
        <v>1793977.94998</v>
      </c>
    </row>
    <row r="649" spans="1:6">
      <c r="A649" s="855" t="s">
        <v>2287</v>
      </c>
      <c r="B649" s="567">
        <v>2500000</v>
      </c>
      <c r="C649" s="567">
        <v>1</v>
      </c>
      <c r="D649" s="567">
        <v>2500000</v>
      </c>
      <c r="E649" s="567">
        <v>1799061.075</v>
      </c>
      <c r="F649" s="567">
        <v>1793977.94998</v>
      </c>
    </row>
    <row r="650" spans="1:6">
      <c r="A650" s="845" t="s">
        <v>2334</v>
      </c>
      <c r="B650" s="567">
        <v>1000000</v>
      </c>
      <c r="C650" s="567">
        <v>1</v>
      </c>
      <c r="D650" s="567">
        <v>1000000</v>
      </c>
      <c r="E650" s="567">
        <v>220391.7</v>
      </c>
      <c r="F650" s="567">
        <v>220391.7</v>
      </c>
    </row>
    <row r="651" spans="1:6">
      <c r="A651" s="846" t="s">
        <v>3251</v>
      </c>
      <c r="B651" s="567">
        <v>1000000</v>
      </c>
      <c r="C651" s="567">
        <v>1</v>
      </c>
      <c r="D651" s="567">
        <v>1000000</v>
      </c>
      <c r="E651" s="567">
        <v>220391.7</v>
      </c>
      <c r="F651" s="567">
        <v>220391.7</v>
      </c>
    </row>
    <row r="652" spans="1:6">
      <c r="A652" s="847">
        <v>0.22</v>
      </c>
      <c r="B652" s="567">
        <v>1000000</v>
      </c>
      <c r="C652" s="567">
        <v>1</v>
      </c>
      <c r="D652" s="567">
        <v>1000000</v>
      </c>
      <c r="E652" s="567">
        <v>220391.7</v>
      </c>
      <c r="F652" s="567">
        <v>220391.7</v>
      </c>
    </row>
    <row r="653" spans="1:6">
      <c r="A653" s="848">
        <v>0.22039170000000002</v>
      </c>
      <c r="B653" s="567">
        <v>1000000</v>
      </c>
      <c r="C653" s="567">
        <v>1</v>
      </c>
      <c r="D653" s="567">
        <v>1000000</v>
      </c>
      <c r="E653" s="567">
        <v>220391.7</v>
      </c>
      <c r="F653" s="567">
        <v>220391.7</v>
      </c>
    </row>
    <row r="654" spans="1:6">
      <c r="A654" s="849" t="s">
        <v>3251</v>
      </c>
      <c r="B654" s="567">
        <v>1000000</v>
      </c>
      <c r="C654" s="567">
        <v>1</v>
      </c>
      <c r="D654" s="567">
        <v>1000000</v>
      </c>
      <c r="E654" s="567">
        <v>220391.7</v>
      </c>
      <c r="F654" s="567">
        <v>220391.7</v>
      </c>
    </row>
    <row r="655" spans="1:6">
      <c r="A655" s="850" t="s">
        <v>2332</v>
      </c>
      <c r="B655" s="567">
        <v>1000000</v>
      </c>
      <c r="C655" s="567">
        <v>1</v>
      </c>
      <c r="D655" s="567">
        <v>1000000</v>
      </c>
      <c r="E655" s="567">
        <v>220391.7</v>
      </c>
      <c r="F655" s="567">
        <v>220391.7</v>
      </c>
    </row>
    <row r="656" spans="1:6">
      <c r="A656" s="851" t="s">
        <v>2318</v>
      </c>
      <c r="B656" s="567">
        <v>1000000</v>
      </c>
      <c r="C656" s="567">
        <v>1</v>
      </c>
      <c r="D656" s="567">
        <v>1000000</v>
      </c>
      <c r="E656" s="567">
        <v>220391.7</v>
      </c>
      <c r="F656" s="567">
        <v>220391.7</v>
      </c>
    </row>
    <row r="657" spans="1:6">
      <c r="A657" s="852" t="s">
        <v>2324</v>
      </c>
      <c r="B657" s="567">
        <v>1000000</v>
      </c>
      <c r="C657" s="567">
        <v>1</v>
      </c>
      <c r="D657" s="567">
        <v>1000000</v>
      </c>
      <c r="E657" s="567">
        <v>220391.7</v>
      </c>
      <c r="F657" s="567">
        <v>220391.7</v>
      </c>
    </row>
    <row r="658" spans="1:6">
      <c r="A658" s="854" t="s">
        <v>2286</v>
      </c>
      <c r="B658" s="567">
        <v>1000000</v>
      </c>
      <c r="C658" s="567">
        <v>1</v>
      </c>
      <c r="D658" s="567">
        <v>1000000</v>
      </c>
      <c r="E658" s="567">
        <v>220391.7</v>
      </c>
      <c r="F658" s="567">
        <v>220391.7</v>
      </c>
    </row>
    <row r="659" spans="1:6">
      <c r="A659" s="853" t="s">
        <v>267</v>
      </c>
      <c r="B659" s="567">
        <v>1000000</v>
      </c>
      <c r="C659" s="567">
        <v>1</v>
      </c>
      <c r="D659" s="567">
        <v>1000000</v>
      </c>
      <c r="E659" s="567">
        <v>220391.7</v>
      </c>
      <c r="F659" s="567">
        <v>220391.7</v>
      </c>
    </row>
    <row r="660" spans="1:6">
      <c r="A660" s="855" t="s">
        <v>2287</v>
      </c>
      <c r="B660" s="567">
        <v>1000000</v>
      </c>
      <c r="C660" s="567">
        <v>1</v>
      </c>
      <c r="D660" s="567">
        <v>1000000</v>
      </c>
      <c r="E660" s="567">
        <v>220391.7</v>
      </c>
      <c r="F660" s="567">
        <v>220391.7</v>
      </c>
    </row>
    <row r="661" spans="1:6">
      <c r="A661" s="844" t="s">
        <v>2394</v>
      </c>
      <c r="B661" s="567">
        <v>2000000</v>
      </c>
      <c r="C661" s="567">
        <v>1</v>
      </c>
      <c r="D661" s="567">
        <v>2000000</v>
      </c>
      <c r="E661" s="567">
        <v>0</v>
      </c>
      <c r="F661" s="567">
        <v>0</v>
      </c>
    </row>
    <row r="662" spans="1:6">
      <c r="A662" s="726" t="s">
        <v>2716</v>
      </c>
      <c r="B662" s="567">
        <v>2000000</v>
      </c>
      <c r="C662" s="567">
        <v>1</v>
      </c>
      <c r="D662" s="567">
        <v>2000000</v>
      </c>
      <c r="E662" s="567">
        <v>0</v>
      </c>
      <c r="F662" s="567">
        <v>0</v>
      </c>
    </row>
    <row r="663" spans="1:6">
      <c r="A663" s="845" t="s">
        <v>2396</v>
      </c>
      <c r="B663" s="567">
        <v>2000000</v>
      </c>
      <c r="C663" s="567">
        <v>1</v>
      </c>
      <c r="D663" s="567">
        <v>2000000</v>
      </c>
      <c r="E663" s="567">
        <v>0</v>
      </c>
      <c r="F663" s="567">
        <v>0</v>
      </c>
    </row>
    <row r="664" spans="1:6">
      <c r="A664" s="846" t="s">
        <v>3251</v>
      </c>
      <c r="B664" s="567">
        <v>2000000</v>
      </c>
      <c r="C664" s="567">
        <v>1</v>
      </c>
      <c r="D664" s="567">
        <v>2000000</v>
      </c>
      <c r="E664" s="567">
        <v>0</v>
      </c>
      <c r="F664" s="567">
        <v>0</v>
      </c>
    </row>
    <row r="665" spans="1:6">
      <c r="A665" s="847">
        <v>0</v>
      </c>
      <c r="B665" s="567">
        <v>2000000</v>
      </c>
      <c r="C665" s="567">
        <v>1</v>
      </c>
      <c r="D665" s="567">
        <v>2000000</v>
      </c>
      <c r="E665" s="567">
        <v>0</v>
      </c>
      <c r="F665" s="567">
        <v>0</v>
      </c>
    </row>
    <row r="666" spans="1:6">
      <c r="A666" s="848">
        <v>0</v>
      </c>
      <c r="B666" s="567">
        <v>2000000</v>
      </c>
      <c r="C666" s="567">
        <v>1</v>
      </c>
      <c r="D666" s="567">
        <v>2000000</v>
      </c>
      <c r="E666" s="567">
        <v>0</v>
      </c>
      <c r="F666" s="567">
        <v>0</v>
      </c>
    </row>
    <row r="667" spans="1:6">
      <c r="A667" s="849" t="s">
        <v>3251</v>
      </c>
      <c r="B667" s="567">
        <v>2000000</v>
      </c>
      <c r="C667" s="567">
        <v>1</v>
      </c>
      <c r="D667" s="567">
        <v>2000000</v>
      </c>
      <c r="E667" s="567">
        <v>0</v>
      </c>
      <c r="F667" s="567">
        <v>0</v>
      </c>
    </row>
    <row r="668" spans="1:6">
      <c r="A668" s="850" t="s">
        <v>365</v>
      </c>
      <c r="B668" s="567">
        <v>2000000</v>
      </c>
      <c r="C668" s="567">
        <v>1</v>
      </c>
      <c r="D668" s="567">
        <v>2000000</v>
      </c>
      <c r="E668" s="567">
        <v>0</v>
      </c>
      <c r="F668" s="567">
        <v>0</v>
      </c>
    </row>
    <row r="669" spans="1:6">
      <c r="A669" s="851" t="s">
        <v>2395</v>
      </c>
      <c r="B669" s="567">
        <v>2000000</v>
      </c>
      <c r="C669" s="567">
        <v>1</v>
      </c>
      <c r="D669" s="567">
        <v>2000000</v>
      </c>
      <c r="E669" s="567">
        <v>0</v>
      </c>
      <c r="F669" s="567">
        <v>0</v>
      </c>
    </row>
    <row r="670" spans="1:6">
      <c r="A670" s="852" t="s">
        <v>2366</v>
      </c>
      <c r="B670" s="567">
        <v>2000000</v>
      </c>
      <c r="C670" s="567">
        <v>1</v>
      </c>
      <c r="D670" s="567">
        <v>2000000</v>
      </c>
      <c r="E670" s="567">
        <v>0</v>
      </c>
      <c r="F670" s="567">
        <v>0</v>
      </c>
    </row>
    <row r="671" spans="1:6">
      <c r="A671" s="854" t="s">
        <v>2286</v>
      </c>
      <c r="B671" s="567">
        <v>2000000</v>
      </c>
      <c r="C671" s="567">
        <v>1</v>
      </c>
      <c r="D671" s="567">
        <v>2000000</v>
      </c>
      <c r="E671" s="567">
        <v>0</v>
      </c>
      <c r="F671" s="567">
        <v>0</v>
      </c>
    </row>
    <row r="672" spans="1:6">
      <c r="A672" s="853" t="s">
        <v>267</v>
      </c>
      <c r="B672" s="567">
        <v>2000000</v>
      </c>
      <c r="C672" s="567">
        <v>1</v>
      </c>
      <c r="D672" s="567">
        <v>2000000</v>
      </c>
      <c r="E672" s="567">
        <v>0</v>
      </c>
      <c r="F672" s="567">
        <v>0</v>
      </c>
    </row>
    <row r="673" spans="1:6">
      <c r="A673" s="855" t="s">
        <v>1337</v>
      </c>
      <c r="B673" s="567">
        <v>2000000</v>
      </c>
      <c r="C673" s="567">
        <v>1</v>
      </c>
      <c r="D673" s="567">
        <v>2000000</v>
      </c>
      <c r="E673" s="567">
        <v>0</v>
      </c>
      <c r="F673" s="567">
        <v>0</v>
      </c>
    </row>
    <row r="674" spans="1:6">
      <c r="A674" s="844" t="s">
        <v>2367</v>
      </c>
      <c r="B674" s="567">
        <v>2500000</v>
      </c>
      <c r="C674" s="567">
        <v>1</v>
      </c>
      <c r="D674" s="567">
        <v>3600000</v>
      </c>
      <c r="E674" s="567">
        <v>2310097.7072800002</v>
      </c>
      <c r="F674" s="567">
        <v>678621.86604999995</v>
      </c>
    </row>
    <row r="675" spans="1:6">
      <c r="A675" s="726" t="s">
        <v>2716</v>
      </c>
      <c r="B675" s="567">
        <v>2500000</v>
      </c>
      <c r="C675" s="567">
        <v>1</v>
      </c>
      <c r="D675" s="567">
        <v>3600000</v>
      </c>
      <c r="E675" s="567">
        <v>2310097.7072800002</v>
      </c>
      <c r="F675" s="567">
        <v>678621.86604999995</v>
      </c>
    </row>
    <row r="676" spans="1:6">
      <c r="A676" s="845" t="s">
        <v>2370</v>
      </c>
      <c r="B676" s="567">
        <v>2500000</v>
      </c>
      <c r="C676" s="567">
        <v>1</v>
      </c>
      <c r="D676" s="567">
        <v>3600000</v>
      </c>
      <c r="E676" s="567">
        <v>2310097.7072800002</v>
      </c>
      <c r="F676" s="567">
        <v>678621.86604999995</v>
      </c>
    </row>
    <row r="677" spans="1:6">
      <c r="A677" s="846" t="s">
        <v>3251</v>
      </c>
      <c r="B677" s="567">
        <v>2500000</v>
      </c>
      <c r="C677" s="567">
        <v>1</v>
      </c>
      <c r="D677" s="567">
        <v>3600000</v>
      </c>
      <c r="E677" s="567">
        <v>2310097.7072800002</v>
      </c>
      <c r="F677" s="567">
        <v>678621.86604999995</v>
      </c>
    </row>
    <row r="678" spans="1:6">
      <c r="A678" s="847">
        <v>0.22</v>
      </c>
      <c r="B678" s="567">
        <v>2500000</v>
      </c>
      <c r="C678" s="567">
        <v>1</v>
      </c>
      <c r="D678" s="567">
        <v>3600000</v>
      </c>
      <c r="E678" s="567">
        <v>2310097.7072800002</v>
      </c>
      <c r="F678" s="567">
        <v>678621.86604999995</v>
      </c>
    </row>
    <row r="679" spans="1:6">
      <c r="A679" s="848">
        <v>0.18850607390277777</v>
      </c>
      <c r="B679" s="567">
        <v>2500000</v>
      </c>
      <c r="C679" s="567">
        <v>1</v>
      </c>
      <c r="D679" s="567">
        <v>3600000</v>
      </c>
      <c r="E679" s="567">
        <v>2310097.7072800002</v>
      </c>
      <c r="F679" s="567">
        <v>678621.86604999995</v>
      </c>
    </row>
    <row r="680" spans="1:6">
      <c r="A680" s="849" t="s">
        <v>3251</v>
      </c>
      <c r="B680" s="567">
        <v>2500000</v>
      </c>
      <c r="C680" s="567">
        <v>1</v>
      </c>
      <c r="D680" s="567">
        <v>3600000</v>
      </c>
      <c r="E680" s="567">
        <v>2310097.7072800002</v>
      </c>
      <c r="F680" s="567">
        <v>678621.86604999995</v>
      </c>
    </row>
    <row r="681" spans="1:6">
      <c r="A681" s="850" t="s">
        <v>2368</v>
      </c>
      <c r="B681" s="567">
        <v>2500000</v>
      </c>
      <c r="C681" s="567">
        <v>1</v>
      </c>
      <c r="D681" s="567">
        <v>3600000</v>
      </c>
      <c r="E681" s="567">
        <v>2310097.7072800002</v>
      </c>
      <c r="F681" s="567">
        <v>678621.86604999995</v>
      </c>
    </row>
    <row r="682" spans="1:6">
      <c r="A682" s="851" t="s">
        <v>2349</v>
      </c>
      <c r="B682" s="567">
        <v>2500000</v>
      </c>
      <c r="C682" s="567">
        <v>1</v>
      </c>
      <c r="D682" s="567">
        <v>3600000</v>
      </c>
      <c r="E682" s="567">
        <v>2310097.7072800002</v>
      </c>
      <c r="F682" s="567">
        <v>678621.86604999995</v>
      </c>
    </row>
    <row r="683" spans="1:6">
      <c r="A683" s="852" t="s">
        <v>2366</v>
      </c>
      <c r="B683" s="567">
        <v>2500000</v>
      </c>
      <c r="C683" s="567">
        <v>1</v>
      </c>
      <c r="D683" s="567">
        <v>3600000</v>
      </c>
      <c r="E683" s="567">
        <v>2310097.7072800002</v>
      </c>
      <c r="F683" s="567">
        <v>678621.86604999995</v>
      </c>
    </row>
    <row r="684" spans="1:6">
      <c r="A684" s="854" t="s">
        <v>2286</v>
      </c>
      <c r="B684" s="567">
        <v>2500000</v>
      </c>
      <c r="C684" s="567">
        <v>1</v>
      </c>
      <c r="D684" s="567">
        <v>3600000</v>
      </c>
      <c r="E684" s="567">
        <v>2310097.7072800002</v>
      </c>
      <c r="F684" s="567">
        <v>678621.86604999995</v>
      </c>
    </row>
    <row r="685" spans="1:6">
      <c r="A685" s="853" t="s">
        <v>267</v>
      </c>
      <c r="B685" s="567">
        <v>2500000</v>
      </c>
      <c r="C685" s="567">
        <v>1</v>
      </c>
      <c r="D685" s="567">
        <v>3600000</v>
      </c>
      <c r="E685" s="567">
        <v>2310097.7072800002</v>
      </c>
      <c r="F685" s="567">
        <v>678621.86604999995</v>
      </c>
    </row>
    <row r="686" spans="1:6">
      <c r="A686" s="855" t="s">
        <v>2287</v>
      </c>
      <c r="B686" s="567">
        <v>2500000</v>
      </c>
      <c r="C686" s="567">
        <v>1</v>
      </c>
      <c r="D686" s="567">
        <v>3600000</v>
      </c>
      <c r="E686" s="567">
        <v>2310097.7072800002</v>
      </c>
      <c r="F686" s="567">
        <v>678621.86604999995</v>
      </c>
    </row>
    <row r="687" spans="1:6">
      <c r="A687" s="844" t="s">
        <v>837</v>
      </c>
      <c r="B687" s="567">
        <v>1300000</v>
      </c>
      <c r="C687" s="567">
        <v>1</v>
      </c>
      <c r="D687" s="567">
        <v>1300000</v>
      </c>
      <c r="E687" s="567">
        <v>1225865</v>
      </c>
      <c r="F687" s="567">
        <v>979353</v>
      </c>
    </row>
    <row r="688" spans="1:6">
      <c r="A688" s="726" t="s">
        <v>2705</v>
      </c>
      <c r="B688" s="567">
        <v>1300000</v>
      </c>
      <c r="C688" s="567">
        <v>1</v>
      </c>
      <c r="D688" s="567">
        <v>1300000</v>
      </c>
      <c r="E688" s="567">
        <v>1225865</v>
      </c>
      <c r="F688" s="567">
        <v>979353</v>
      </c>
    </row>
    <row r="689" spans="1:6">
      <c r="A689" s="845" t="s">
        <v>3251</v>
      </c>
      <c r="B689" s="567">
        <v>1300000</v>
      </c>
      <c r="C689" s="567">
        <v>1</v>
      </c>
      <c r="D689" s="567">
        <v>1300000</v>
      </c>
      <c r="E689" s="567">
        <v>1225865</v>
      </c>
      <c r="F689" s="567">
        <v>979353</v>
      </c>
    </row>
    <row r="690" spans="1:6">
      <c r="A690" s="846" t="s">
        <v>3251</v>
      </c>
      <c r="B690" s="567">
        <v>1300000</v>
      </c>
      <c r="C690" s="567">
        <v>1</v>
      </c>
      <c r="D690" s="567">
        <v>1300000</v>
      </c>
      <c r="E690" s="567">
        <v>1225865</v>
      </c>
      <c r="F690" s="567">
        <v>979353</v>
      </c>
    </row>
    <row r="691" spans="1:6">
      <c r="A691" s="847">
        <v>0.95</v>
      </c>
      <c r="B691" s="567">
        <v>1300000</v>
      </c>
      <c r="C691" s="567">
        <v>1</v>
      </c>
      <c r="D691" s="567">
        <v>1300000</v>
      </c>
      <c r="E691" s="567">
        <v>1225865</v>
      </c>
      <c r="F691" s="567">
        <v>979353</v>
      </c>
    </row>
    <row r="692" spans="1:6">
      <c r="A692" s="848" t="s">
        <v>3251</v>
      </c>
      <c r="B692" s="567">
        <v>1300000</v>
      </c>
      <c r="C692" s="567">
        <v>1</v>
      </c>
      <c r="D692" s="567">
        <v>1300000</v>
      </c>
      <c r="E692" s="567">
        <v>1225865</v>
      </c>
      <c r="F692" s="567">
        <v>979353</v>
      </c>
    </row>
    <row r="693" spans="1:6">
      <c r="A693" s="849">
        <v>2018</v>
      </c>
      <c r="B693" s="567">
        <v>1300000</v>
      </c>
      <c r="C693" s="567">
        <v>1</v>
      </c>
      <c r="D693" s="567">
        <v>1300000</v>
      </c>
      <c r="E693" s="567">
        <v>1225865</v>
      </c>
      <c r="F693" s="567">
        <v>979353</v>
      </c>
    </row>
    <row r="694" spans="1:6">
      <c r="A694" s="850" t="s">
        <v>838</v>
      </c>
      <c r="B694" s="567">
        <v>1300000</v>
      </c>
      <c r="C694" s="567">
        <v>1</v>
      </c>
      <c r="D694" s="567">
        <v>1300000</v>
      </c>
      <c r="E694" s="567">
        <v>1225865</v>
      </c>
      <c r="F694" s="567">
        <v>979353</v>
      </c>
    </row>
    <row r="695" spans="1:6">
      <c r="A695" s="851" t="s">
        <v>3251</v>
      </c>
      <c r="B695" s="567">
        <v>1300000</v>
      </c>
      <c r="C695" s="567">
        <v>1</v>
      </c>
      <c r="D695" s="567">
        <v>1300000</v>
      </c>
      <c r="E695" s="567">
        <v>1225865</v>
      </c>
      <c r="F695" s="567">
        <v>979353</v>
      </c>
    </row>
    <row r="696" spans="1:6">
      <c r="A696" s="852" t="s">
        <v>836</v>
      </c>
      <c r="B696" s="567">
        <v>1300000</v>
      </c>
      <c r="C696" s="567">
        <v>1</v>
      </c>
      <c r="D696" s="567">
        <v>1300000</v>
      </c>
      <c r="E696" s="567">
        <v>1225865</v>
      </c>
      <c r="F696" s="567">
        <v>979353</v>
      </c>
    </row>
    <row r="697" spans="1:6">
      <c r="A697" s="854" t="s">
        <v>527</v>
      </c>
      <c r="B697" s="567">
        <v>1300000</v>
      </c>
      <c r="C697" s="567">
        <v>1</v>
      </c>
      <c r="D697" s="567">
        <v>1300000</v>
      </c>
      <c r="E697" s="567">
        <v>1225865</v>
      </c>
      <c r="F697" s="567">
        <v>979353</v>
      </c>
    </row>
    <row r="698" spans="1:6">
      <c r="A698" s="853" t="s">
        <v>292</v>
      </c>
      <c r="B698" s="567">
        <v>1300000</v>
      </c>
      <c r="C698" s="567">
        <v>1</v>
      </c>
      <c r="D698" s="567">
        <v>1300000</v>
      </c>
      <c r="E698" s="567">
        <v>1225865</v>
      </c>
      <c r="F698" s="567">
        <v>979353</v>
      </c>
    </row>
    <row r="699" spans="1:6">
      <c r="A699" s="855" t="s">
        <v>319</v>
      </c>
      <c r="B699" s="567">
        <v>1300000</v>
      </c>
      <c r="C699" s="567">
        <v>1</v>
      </c>
      <c r="D699" s="567">
        <v>1300000</v>
      </c>
      <c r="E699" s="567">
        <v>1225865</v>
      </c>
      <c r="F699" s="567">
        <v>979353</v>
      </c>
    </row>
    <row r="700" spans="1:6">
      <c r="A700" s="844" t="s">
        <v>845</v>
      </c>
      <c r="B700" s="567">
        <v>2000000</v>
      </c>
      <c r="C700" s="567">
        <v>1</v>
      </c>
      <c r="D700" s="567">
        <v>3200000</v>
      </c>
      <c r="E700" s="567">
        <v>3199702</v>
      </c>
      <c r="F700" s="567">
        <v>2359161</v>
      </c>
    </row>
    <row r="701" spans="1:6">
      <c r="A701" s="726" t="s">
        <v>2708</v>
      </c>
      <c r="B701" s="567">
        <v>2000000</v>
      </c>
      <c r="C701" s="567">
        <v>1</v>
      </c>
      <c r="D701" s="567">
        <v>3200000</v>
      </c>
      <c r="E701" s="567">
        <v>3199702</v>
      </c>
      <c r="F701" s="567">
        <v>2359161</v>
      </c>
    </row>
    <row r="702" spans="1:6">
      <c r="A702" s="845" t="s">
        <v>3251</v>
      </c>
      <c r="B702" s="567">
        <v>2000000</v>
      </c>
      <c r="C702" s="567">
        <v>1</v>
      </c>
      <c r="D702" s="567">
        <v>3200000</v>
      </c>
      <c r="E702" s="567">
        <v>3199702</v>
      </c>
      <c r="F702" s="567">
        <v>2359161</v>
      </c>
    </row>
    <row r="703" spans="1:6">
      <c r="A703" s="846" t="s">
        <v>3251</v>
      </c>
      <c r="B703" s="567">
        <v>2000000</v>
      </c>
      <c r="C703" s="567">
        <v>1</v>
      </c>
      <c r="D703" s="567">
        <v>3200000</v>
      </c>
      <c r="E703" s="567">
        <v>3199702</v>
      </c>
      <c r="F703" s="567">
        <v>2359161</v>
      </c>
    </row>
    <row r="704" spans="1:6">
      <c r="A704" s="847">
        <v>1</v>
      </c>
      <c r="B704" s="567">
        <v>2000000</v>
      </c>
      <c r="C704" s="567">
        <v>1</v>
      </c>
      <c r="D704" s="567">
        <v>3200000</v>
      </c>
      <c r="E704" s="567">
        <v>3199702</v>
      </c>
      <c r="F704" s="567">
        <v>2359161</v>
      </c>
    </row>
    <row r="705" spans="1:6">
      <c r="A705" s="848" t="s">
        <v>3251</v>
      </c>
      <c r="B705" s="567">
        <v>2000000</v>
      </c>
      <c r="C705" s="567">
        <v>1</v>
      </c>
      <c r="D705" s="567">
        <v>3200000</v>
      </c>
      <c r="E705" s="567">
        <v>3199702</v>
      </c>
      <c r="F705" s="567">
        <v>2359161</v>
      </c>
    </row>
    <row r="706" spans="1:6">
      <c r="A706" s="849">
        <v>2007</v>
      </c>
      <c r="B706" s="567">
        <v>2000000</v>
      </c>
      <c r="C706" s="567">
        <v>1</v>
      </c>
      <c r="D706" s="567">
        <v>3200000</v>
      </c>
      <c r="E706" s="567">
        <v>3199702</v>
      </c>
      <c r="F706" s="567">
        <v>2359161</v>
      </c>
    </row>
    <row r="707" spans="1:6">
      <c r="A707" s="850" t="s">
        <v>846</v>
      </c>
      <c r="B707" s="567">
        <v>2000000</v>
      </c>
      <c r="C707" s="567">
        <v>1</v>
      </c>
      <c r="D707" s="567">
        <v>3200000</v>
      </c>
      <c r="E707" s="567">
        <v>3199702</v>
      </c>
      <c r="F707" s="567">
        <v>2359161</v>
      </c>
    </row>
    <row r="708" spans="1:6">
      <c r="A708" s="851" t="s">
        <v>3251</v>
      </c>
      <c r="B708" s="567">
        <v>2000000</v>
      </c>
      <c r="C708" s="567">
        <v>1</v>
      </c>
      <c r="D708" s="567">
        <v>3200000</v>
      </c>
      <c r="E708" s="567">
        <v>3199702</v>
      </c>
      <c r="F708" s="567">
        <v>2359161</v>
      </c>
    </row>
    <row r="709" spans="1:6">
      <c r="A709" s="852" t="s">
        <v>840</v>
      </c>
      <c r="B709" s="567">
        <v>2000000</v>
      </c>
      <c r="C709" s="567">
        <v>1</v>
      </c>
      <c r="D709" s="567">
        <v>3200000</v>
      </c>
      <c r="E709" s="567">
        <v>3199702</v>
      </c>
      <c r="F709" s="567">
        <v>2359161</v>
      </c>
    </row>
    <row r="710" spans="1:6">
      <c r="A710" s="854" t="s">
        <v>527</v>
      </c>
      <c r="B710" s="567">
        <v>2000000</v>
      </c>
      <c r="C710" s="567">
        <v>1</v>
      </c>
      <c r="D710" s="567">
        <v>3200000</v>
      </c>
      <c r="E710" s="567">
        <v>3199702</v>
      </c>
      <c r="F710" s="567">
        <v>2359161</v>
      </c>
    </row>
    <row r="711" spans="1:6">
      <c r="A711" s="853" t="s">
        <v>292</v>
      </c>
      <c r="B711" s="567">
        <v>2000000</v>
      </c>
      <c r="C711" s="567">
        <v>1</v>
      </c>
      <c r="D711" s="567">
        <v>3200000</v>
      </c>
      <c r="E711" s="567">
        <v>3199702</v>
      </c>
      <c r="F711" s="567">
        <v>2359161</v>
      </c>
    </row>
    <row r="712" spans="1:6">
      <c r="A712" s="855" t="s">
        <v>319</v>
      </c>
      <c r="B712" s="567">
        <v>2000000</v>
      </c>
      <c r="C712" s="567">
        <v>1</v>
      </c>
      <c r="D712" s="567">
        <v>3200000</v>
      </c>
      <c r="E712" s="567">
        <v>3199702</v>
      </c>
      <c r="F712" s="567">
        <v>2359161</v>
      </c>
    </row>
    <row r="713" spans="1:6">
      <c r="A713" s="844" t="s">
        <v>823</v>
      </c>
      <c r="B713" s="567">
        <v>400000</v>
      </c>
      <c r="C713" s="567">
        <v>1</v>
      </c>
      <c r="D713" s="567">
        <v>1027000</v>
      </c>
      <c r="E713" s="567">
        <v>925561</v>
      </c>
      <c r="F713" s="567">
        <v>924783</v>
      </c>
    </row>
    <row r="714" spans="1:6">
      <c r="A714" s="726" t="s">
        <v>2690</v>
      </c>
      <c r="B714" s="567">
        <v>400000</v>
      </c>
      <c r="C714" s="567">
        <v>1</v>
      </c>
      <c r="D714" s="567">
        <v>1027000</v>
      </c>
      <c r="E714" s="567">
        <v>925561</v>
      </c>
      <c r="F714" s="567">
        <v>924783</v>
      </c>
    </row>
    <row r="715" spans="1:6">
      <c r="A715" s="845" t="s">
        <v>3251</v>
      </c>
      <c r="B715" s="567">
        <v>400000</v>
      </c>
      <c r="C715" s="567">
        <v>1</v>
      </c>
      <c r="D715" s="567">
        <v>1027000</v>
      </c>
      <c r="E715" s="567">
        <v>925561</v>
      </c>
      <c r="F715" s="567">
        <v>924783</v>
      </c>
    </row>
    <row r="716" spans="1:6">
      <c r="A716" s="846" t="s">
        <v>3251</v>
      </c>
      <c r="B716" s="567">
        <v>400000</v>
      </c>
      <c r="C716" s="567">
        <v>1</v>
      </c>
      <c r="D716" s="567">
        <v>1027000</v>
      </c>
      <c r="E716" s="567">
        <v>925561</v>
      </c>
      <c r="F716" s="567">
        <v>924783</v>
      </c>
    </row>
    <row r="717" spans="1:6">
      <c r="A717" s="847">
        <v>0.98</v>
      </c>
      <c r="B717" s="567">
        <v>400000</v>
      </c>
      <c r="C717" s="567">
        <v>1</v>
      </c>
      <c r="D717" s="567">
        <v>1027000</v>
      </c>
      <c r="E717" s="567">
        <v>925561</v>
      </c>
      <c r="F717" s="567">
        <v>924783</v>
      </c>
    </row>
    <row r="718" spans="1:6">
      <c r="A718" s="848" t="s">
        <v>3251</v>
      </c>
      <c r="B718" s="567">
        <v>400000</v>
      </c>
      <c r="C718" s="567">
        <v>1</v>
      </c>
      <c r="D718" s="567">
        <v>1027000</v>
      </c>
      <c r="E718" s="567">
        <v>925561</v>
      </c>
      <c r="F718" s="567">
        <v>924783</v>
      </c>
    </row>
    <row r="719" spans="1:6">
      <c r="A719" s="849">
        <v>2006</v>
      </c>
      <c r="B719" s="567">
        <v>400000</v>
      </c>
      <c r="C719" s="567">
        <v>1</v>
      </c>
      <c r="D719" s="567">
        <v>1027000</v>
      </c>
      <c r="E719" s="567">
        <v>925561</v>
      </c>
      <c r="F719" s="567">
        <v>924783</v>
      </c>
    </row>
    <row r="720" spans="1:6">
      <c r="A720" s="850" t="s">
        <v>824</v>
      </c>
      <c r="B720" s="567">
        <v>400000</v>
      </c>
      <c r="C720" s="567">
        <v>1</v>
      </c>
      <c r="D720" s="567">
        <v>1027000</v>
      </c>
      <c r="E720" s="567">
        <v>925561</v>
      </c>
      <c r="F720" s="567">
        <v>924783</v>
      </c>
    </row>
    <row r="721" spans="1:6">
      <c r="A721" s="851" t="s">
        <v>3251</v>
      </c>
      <c r="B721" s="567">
        <v>400000</v>
      </c>
      <c r="C721" s="567">
        <v>1</v>
      </c>
      <c r="D721" s="567">
        <v>1027000</v>
      </c>
      <c r="E721" s="567">
        <v>925561</v>
      </c>
      <c r="F721" s="567">
        <v>924783</v>
      </c>
    </row>
    <row r="722" spans="1:6">
      <c r="A722" s="852" t="s">
        <v>822</v>
      </c>
      <c r="B722" s="567">
        <v>400000</v>
      </c>
      <c r="C722" s="567">
        <v>1</v>
      </c>
      <c r="D722" s="567">
        <v>1027000</v>
      </c>
      <c r="E722" s="567">
        <v>925561</v>
      </c>
      <c r="F722" s="567">
        <v>924783</v>
      </c>
    </row>
    <row r="723" spans="1:6">
      <c r="A723" s="854" t="s">
        <v>527</v>
      </c>
      <c r="B723" s="567">
        <v>400000</v>
      </c>
      <c r="C723" s="567">
        <v>1</v>
      </c>
      <c r="D723" s="567">
        <v>1027000</v>
      </c>
      <c r="E723" s="567">
        <v>925561</v>
      </c>
      <c r="F723" s="567">
        <v>924783</v>
      </c>
    </row>
    <row r="724" spans="1:6">
      <c r="A724" s="853" t="s">
        <v>292</v>
      </c>
      <c r="B724" s="567">
        <v>400000</v>
      </c>
      <c r="C724" s="567">
        <v>1</v>
      </c>
      <c r="D724" s="567">
        <v>1027000</v>
      </c>
      <c r="E724" s="567">
        <v>925561</v>
      </c>
      <c r="F724" s="567">
        <v>924783</v>
      </c>
    </row>
    <row r="725" spans="1:6">
      <c r="A725" s="855" t="s">
        <v>319</v>
      </c>
      <c r="B725" s="567">
        <v>400000</v>
      </c>
      <c r="C725" s="567">
        <v>1</v>
      </c>
      <c r="D725" s="567">
        <v>1027000</v>
      </c>
      <c r="E725" s="567">
        <v>925561</v>
      </c>
      <c r="F725" s="567">
        <v>924783</v>
      </c>
    </row>
    <row r="726" spans="1:6">
      <c r="A726" s="844" t="s">
        <v>2337</v>
      </c>
      <c r="B726" s="567">
        <v>3050000</v>
      </c>
      <c r="C726" s="567">
        <v>2</v>
      </c>
      <c r="D726" s="567">
        <v>3050000</v>
      </c>
      <c r="E726" s="567">
        <v>3022725.68297</v>
      </c>
      <c r="F726" s="567">
        <v>2541185.8672100003</v>
      </c>
    </row>
    <row r="727" spans="1:6">
      <c r="A727" s="726" t="s">
        <v>2705</v>
      </c>
      <c r="B727" s="567">
        <v>3050000</v>
      </c>
      <c r="C727" s="567">
        <v>2</v>
      </c>
      <c r="D727" s="567">
        <v>3050000</v>
      </c>
      <c r="E727" s="567">
        <v>3022725.68297</v>
      </c>
      <c r="F727" s="567">
        <v>2541185.8672100003</v>
      </c>
    </row>
    <row r="728" spans="1:6">
      <c r="A728" s="845" t="s">
        <v>2340</v>
      </c>
      <c r="B728" s="567">
        <v>2050000</v>
      </c>
      <c r="C728" s="567">
        <v>1</v>
      </c>
      <c r="D728" s="567">
        <v>2050000</v>
      </c>
      <c r="E728" s="567">
        <v>2048441.40769</v>
      </c>
      <c r="F728" s="567">
        <v>2047233.2906200001</v>
      </c>
    </row>
    <row r="729" spans="1:6">
      <c r="A729" s="846" t="s">
        <v>3251</v>
      </c>
      <c r="B729" s="567">
        <v>2050000</v>
      </c>
      <c r="C729" s="567">
        <v>1</v>
      </c>
      <c r="D729" s="567">
        <v>2050000</v>
      </c>
      <c r="E729" s="567">
        <v>2048441.40769</v>
      </c>
      <c r="F729" s="567">
        <v>2047233.2906200001</v>
      </c>
    </row>
    <row r="730" spans="1:6">
      <c r="A730" s="847">
        <v>1</v>
      </c>
      <c r="B730" s="567">
        <v>2050000</v>
      </c>
      <c r="C730" s="567">
        <v>1</v>
      </c>
      <c r="D730" s="567">
        <v>2050000</v>
      </c>
      <c r="E730" s="567">
        <v>2048441.40769</v>
      </c>
      <c r="F730" s="567">
        <v>2047233.2906200001</v>
      </c>
    </row>
    <row r="731" spans="1:6">
      <c r="A731" s="848">
        <v>0.99865038566829278</v>
      </c>
      <c r="B731" s="567">
        <v>2050000</v>
      </c>
      <c r="C731" s="567">
        <v>1</v>
      </c>
      <c r="D731" s="567">
        <v>2050000</v>
      </c>
      <c r="E731" s="567">
        <v>2048441.40769</v>
      </c>
      <c r="F731" s="567">
        <v>2047233.2906200001</v>
      </c>
    </row>
    <row r="732" spans="1:6">
      <c r="A732" s="849" t="s">
        <v>3251</v>
      </c>
      <c r="B732" s="567">
        <v>2050000</v>
      </c>
      <c r="C732" s="567">
        <v>1</v>
      </c>
      <c r="D732" s="567">
        <v>2050000</v>
      </c>
      <c r="E732" s="567">
        <v>2048441.40769</v>
      </c>
      <c r="F732" s="567">
        <v>2047233.2906200001</v>
      </c>
    </row>
    <row r="733" spans="1:6">
      <c r="A733" s="850" t="s">
        <v>2339</v>
      </c>
      <c r="B733" s="567">
        <v>2050000</v>
      </c>
      <c r="C733" s="567">
        <v>1</v>
      </c>
      <c r="D733" s="567">
        <v>2050000</v>
      </c>
      <c r="E733" s="567">
        <v>2048441.40769</v>
      </c>
      <c r="F733" s="567">
        <v>2047233.2906200001</v>
      </c>
    </row>
    <row r="734" spans="1:6">
      <c r="A734" s="851" t="s">
        <v>2338</v>
      </c>
      <c r="B734" s="567">
        <v>2050000</v>
      </c>
      <c r="C734" s="567">
        <v>1</v>
      </c>
      <c r="D734" s="567">
        <v>2050000</v>
      </c>
      <c r="E734" s="567">
        <v>2048441.40769</v>
      </c>
      <c r="F734" s="567">
        <v>2047233.2906200001</v>
      </c>
    </row>
    <row r="735" spans="1:6">
      <c r="A735" s="852" t="s">
        <v>2336</v>
      </c>
      <c r="B735" s="567">
        <v>2050000</v>
      </c>
      <c r="C735" s="567">
        <v>1</v>
      </c>
      <c r="D735" s="567">
        <v>2050000</v>
      </c>
      <c r="E735" s="567">
        <v>2048441.40769</v>
      </c>
      <c r="F735" s="567">
        <v>2047233.2906200001</v>
      </c>
    </row>
    <row r="736" spans="1:6">
      <c r="A736" s="854" t="s">
        <v>2286</v>
      </c>
      <c r="B736" s="567">
        <v>2050000</v>
      </c>
      <c r="C736" s="567">
        <v>1</v>
      </c>
      <c r="D736" s="567">
        <v>2050000</v>
      </c>
      <c r="E736" s="567">
        <v>2048441.40769</v>
      </c>
      <c r="F736" s="567">
        <v>2047233.2906200001</v>
      </c>
    </row>
    <row r="737" spans="1:6">
      <c r="A737" s="853" t="s">
        <v>267</v>
      </c>
      <c r="B737" s="567">
        <v>2050000</v>
      </c>
      <c r="C737" s="567">
        <v>1</v>
      </c>
      <c r="D737" s="567">
        <v>2050000</v>
      </c>
      <c r="E737" s="567">
        <v>2048441.40769</v>
      </c>
      <c r="F737" s="567">
        <v>2047233.2906200001</v>
      </c>
    </row>
    <row r="738" spans="1:6">
      <c r="A738" s="855" t="s">
        <v>2287</v>
      </c>
      <c r="B738" s="567">
        <v>2050000</v>
      </c>
      <c r="C738" s="567">
        <v>1</v>
      </c>
      <c r="D738" s="567">
        <v>2050000</v>
      </c>
      <c r="E738" s="567">
        <v>2048441.40769</v>
      </c>
      <c r="F738" s="567">
        <v>2047233.2906200001</v>
      </c>
    </row>
    <row r="739" spans="1:6">
      <c r="A739" s="845" t="s">
        <v>67</v>
      </c>
      <c r="B739" s="567">
        <v>1000000</v>
      </c>
      <c r="C739" s="567">
        <v>1</v>
      </c>
      <c r="D739" s="567">
        <v>1000000</v>
      </c>
      <c r="E739" s="567">
        <v>974284.27527999994</v>
      </c>
      <c r="F739" s="567">
        <v>493952.57659000001</v>
      </c>
    </row>
    <row r="740" spans="1:6">
      <c r="A740" s="846" t="s">
        <v>3251</v>
      </c>
      <c r="B740" s="567">
        <v>1000000</v>
      </c>
      <c r="C740" s="567">
        <v>1</v>
      </c>
      <c r="D740" s="567">
        <v>1000000</v>
      </c>
      <c r="E740" s="567">
        <v>974284.27527999994</v>
      </c>
      <c r="F740" s="567">
        <v>493952.57659000001</v>
      </c>
    </row>
    <row r="741" spans="1:6">
      <c r="A741" s="847">
        <v>0.45</v>
      </c>
      <c r="B741" s="567">
        <v>1000000</v>
      </c>
      <c r="C741" s="567">
        <v>1</v>
      </c>
      <c r="D741" s="567">
        <v>1000000</v>
      </c>
      <c r="E741" s="567">
        <v>974284.27527999994</v>
      </c>
      <c r="F741" s="567">
        <v>493952.57659000001</v>
      </c>
    </row>
    <row r="742" spans="1:6">
      <c r="A742" s="848">
        <v>0.49395257659000003</v>
      </c>
      <c r="B742" s="567">
        <v>1000000</v>
      </c>
      <c r="C742" s="567">
        <v>1</v>
      </c>
      <c r="D742" s="567">
        <v>1000000</v>
      </c>
      <c r="E742" s="567">
        <v>974284.27527999994</v>
      </c>
      <c r="F742" s="567">
        <v>493952.57659000001</v>
      </c>
    </row>
    <row r="743" spans="1:6">
      <c r="A743" s="849" t="s">
        <v>3251</v>
      </c>
      <c r="B743" s="567">
        <v>1000000</v>
      </c>
      <c r="C743" s="567">
        <v>1</v>
      </c>
      <c r="D743" s="567">
        <v>1000000</v>
      </c>
      <c r="E743" s="567">
        <v>974284.27527999994</v>
      </c>
      <c r="F743" s="567">
        <v>493952.57659000001</v>
      </c>
    </row>
    <row r="744" spans="1:6">
      <c r="A744" s="850" t="s">
        <v>2387</v>
      </c>
      <c r="B744" s="567">
        <v>1000000</v>
      </c>
      <c r="C744" s="567">
        <v>1</v>
      </c>
      <c r="D744" s="567">
        <v>1000000</v>
      </c>
      <c r="E744" s="567">
        <v>974284.27527999994</v>
      </c>
      <c r="F744" s="567">
        <v>493952.57659000001</v>
      </c>
    </row>
    <row r="745" spans="1:6">
      <c r="A745" s="851" t="s">
        <v>2388</v>
      </c>
      <c r="B745" s="567">
        <v>1000000</v>
      </c>
      <c r="C745" s="567">
        <v>1</v>
      </c>
      <c r="D745" s="567">
        <v>1000000</v>
      </c>
      <c r="E745" s="567">
        <v>974284.27527999994</v>
      </c>
      <c r="F745" s="567">
        <v>493952.57659000001</v>
      </c>
    </row>
    <row r="746" spans="1:6">
      <c r="A746" s="852" t="s">
        <v>2336</v>
      </c>
      <c r="B746" s="567">
        <v>1000000</v>
      </c>
      <c r="C746" s="567">
        <v>1</v>
      </c>
      <c r="D746" s="567">
        <v>1000000</v>
      </c>
      <c r="E746" s="567">
        <v>974284.27527999994</v>
      </c>
      <c r="F746" s="567">
        <v>493952.57659000001</v>
      </c>
    </row>
    <row r="747" spans="1:6">
      <c r="A747" s="854" t="s">
        <v>2286</v>
      </c>
      <c r="B747" s="567">
        <v>1000000</v>
      </c>
      <c r="C747" s="567">
        <v>1</v>
      </c>
      <c r="D747" s="567">
        <v>1000000</v>
      </c>
      <c r="E747" s="567">
        <v>974284.27527999994</v>
      </c>
      <c r="F747" s="567">
        <v>493952.57659000001</v>
      </c>
    </row>
    <row r="748" spans="1:6">
      <c r="A748" s="853" t="s">
        <v>267</v>
      </c>
      <c r="B748" s="567">
        <v>1000000</v>
      </c>
      <c r="C748" s="567">
        <v>1</v>
      </c>
      <c r="D748" s="567">
        <v>1000000</v>
      </c>
      <c r="E748" s="567">
        <v>974284.27527999994</v>
      </c>
      <c r="F748" s="567">
        <v>493952.57659000001</v>
      </c>
    </row>
    <row r="749" spans="1:6">
      <c r="A749" s="855" t="s">
        <v>1337</v>
      </c>
      <c r="B749" s="567">
        <v>1000000</v>
      </c>
      <c r="C749" s="567">
        <v>1</v>
      </c>
      <c r="D749" s="567">
        <v>1000000</v>
      </c>
      <c r="E749" s="567">
        <v>974284.27527999994</v>
      </c>
      <c r="F749" s="567">
        <v>493952.57659000001</v>
      </c>
    </row>
    <row r="750" spans="1:6">
      <c r="A750" s="844" t="s">
        <v>2294</v>
      </c>
      <c r="B750" s="567">
        <v>1480000</v>
      </c>
      <c r="C750" s="567">
        <v>2</v>
      </c>
      <c r="D750" s="567">
        <v>2436186</v>
      </c>
      <c r="E750" s="567">
        <v>2395680.9843100002</v>
      </c>
      <c r="F750" s="567">
        <v>2382306.5019399999</v>
      </c>
    </row>
    <row r="751" spans="1:6">
      <c r="A751" s="726" t="s">
        <v>2696</v>
      </c>
      <c r="B751" s="567">
        <v>1480000</v>
      </c>
      <c r="C751" s="567">
        <v>2</v>
      </c>
      <c r="D751" s="567">
        <v>2436186</v>
      </c>
      <c r="E751" s="567">
        <v>2395680.9843100002</v>
      </c>
      <c r="F751" s="567">
        <v>2382306.5019399999</v>
      </c>
    </row>
    <row r="752" spans="1:6">
      <c r="A752" s="845" t="s">
        <v>2297</v>
      </c>
      <c r="B752" s="567">
        <v>760000</v>
      </c>
      <c r="C752" s="567">
        <v>1</v>
      </c>
      <c r="D752" s="567">
        <v>1404648</v>
      </c>
      <c r="E752" s="567">
        <v>1370803.49483</v>
      </c>
      <c r="F752" s="567">
        <v>1369168.7043299999</v>
      </c>
    </row>
    <row r="753" spans="1:6">
      <c r="A753" s="846" t="s">
        <v>3251</v>
      </c>
      <c r="B753" s="567">
        <v>760000</v>
      </c>
      <c r="C753" s="567">
        <v>1</v>
      </c>
      <c r="D753" s="567">
        <v>1404648</v>
      </c>
      <c r="E753" s="567">
        <v>1370803.49483</v>
      </c>
      <c r="F753" s="567">
        <v>1369168.7043299999</v>
      </c>
    </row>
    <row r="754" spans="1:6">
      <c r="A754" s="847">
        <v>1</v>
      </c>
      <c r="B754" s="567">
        <v>760000</v>
      </c>
      <c r="C754" s="567">
        <v>1</v>
      </c>
      <c r="D754" s="567">
        <v>1404648</v>
      </c>
      <c r="E754" s="567">
        <v>1370803.49483</v>
      </c>
      <c r="F754" s="567">
        <v>1369168.7043299999</v>
      </c>
    </row>
    <row r="755" spans="1:6">
      <c r="A755" s="848">
        <v>0.97474150415620131</v>
      </c>
      <c r="B755" s="567">
        <v>760000</v>
      </c>
      <c r="C755" s="567">
        <v>1</v>
      </c>
      <c r="D755" s="567">
        <v>1404648</v>
      </c>
      <c r="E755" s="567">
        <v>1370803.49483</v>
      </c>
      <c r="F755" s="567">
        <v>1369168.7043299999</v>
      </c>
    </row>
    <row r="756" spans="1:6">
      <c r="A756" s="849" t="s">
        <v>3251</v>
      </c>
      <c r="B756" s="567">
        <v>760000</v>
      </c>
      <c r="C756" s="567">
        <v>1</v>
      </c>
      <c r="D756" s="567">
        <v>1404648</v>
      </c>
      <c r="E756" s="567">
        <v>1370803.49483</v>
      </c>
      <c r="F756" s="567">
        <v>1369168.7043299999</v>
      </c>
    </row>
    <row r="757" spans="1:6">
      <c r="A757" s="850" t="s">
        <v>2295</v>
      </c>
      <c r="B757" s="567">
        <v>760000</v>
      </c>
      <c r="C757" s="567">
        <v>1</v>
      </c>
      <c r="D757" s="567">
        <v>1404648</v>
      </c>
      <c r="E757" s="567">
        <v>1370803.49483</v>
      </c>
      <c r="F757" s="567">
        <v>1369168.7043299999</v>
      </c>
    </row>
    <row r="758" spans="1:6">
      <c r="A758" s="851" t="s">
        <v>2296</v>
      </c>
      <c r="B758" s="567">
        <v>760000</v>
      </c>
      <c r="C758" s="567">
        <v>1</v>
      </c>
      <c r="D758" s="567">
        <v>1404648</v>
      </c>
      <c r="E758" s="567">
        <v>1370803.49483</v>
      </c>
      <c r="F758" s="567">
        <v>1369168.7043299999</v>
      </c>
    </row>
    <row r="759" spans="1:6">
      <c r="A759" s="852" t="s">
        <v>2289</v>
      </c>
      <c r="B759" s="567">
        <v>760000</v>
      </c>
      <c r="C759" s="567">
        <v>1</v>
      </c>
      <c r="D759" s="567">
        <v>1404648</v>
      </c>
      <c r="E759" s="567">
        <v>1370803.49483</v>
      </c>
      <c r="F759" s="567">
        <v>1369168.7043299999</v>
      </c>
    </row>
    <row r="760" spans="1:6">
      <c r="A760" s="854" t="s">
        <v>2286</v>
      </c>
      <c r="B760" s="567">
        <v>760000</v>
      </c>
      <c r="C760" s="567">
        <v>1</v>
      </c>
      <c r="D760" s="567">
        <v>1404648</v>
      </c>
      <c r="E760" s="567">
        <v>1370803.49483</v>
      </c>
      <c r="F760" s="567">
        <v>1369168.7043299999</v>
      </c>
    </row>
    <row r="761" spans="1:6">
      <c r="A761" s="853" t="s">
        <v>267</v>
      </c>
      <c r="B761" s="567">
        <v>760000</v>
      </c>
      <c r="C761" s="567">
        <v>1</v>
      </c>
      <c r="D761" s="567">
        <v>1404648</v>
      </c>
      <c r="E761" s="567">
        <v>1370803.49483</v>
      </c>
      <c r="F761" s="567">
        <v>1369168.7043299999</v>
      </c>
    </row>
    <row r="762" spans="1:6">
      <c r="A762" s="855" t="s">
        <v>2287</v>
      </c>
      <c r="B762" s="567">
        <v>760000</v>
      </c>
      <c r="C762" s="567">
        <v>1</v>
      </c>
      <c r="D762" s="567">
        <v>1404648</v>
      </c>
      <c r="E762" s="567">
        <v>1370803.49483</v>
      </c>
      <c r="F762" s="567">
        <v>1369168.7043299999</v>
      </c>
    </row>
    <row r="763" spans="1:6">
      <c r="A763" s="845" t="s">
        <v>2300</v>
      </c>
      <c r="B763" s="567">
        <v>720000</v>
      </c>
      <c r="C763" s="567">
        <v>1</v>
      </c>
      <c r="D763" s="567">
        <v>1031538</v>
      </c>
      <c r="E763" s="567">
        <v>1024877.48948</v>
      </c>
      <c r="F763" s="567">
        <v>1013137.7976100001</v>
      </c>
    </row>
    <row r="764" spans="1:6">
      <c r="A764" s="846" t="s">
        <v>3251</v>
      </c>
      <c r="B764" s="567">
        <v>720000</v>
      </c>
      <c r="C764" s="567">
        <v>1</v>
      </c>
      <c r="D764" s="567">
        <v>1031538</v>
      </c>
      <c r="E764" s="567">
        <v>1024877.48948</v>
      </c>
      <c r="F764" s="567">
        <v>1013137.7976100001</v>
      </c>
    </row>
    <row r="765" spans="1:6">
      <c r="A765" s="847">
        <v>1</v>
      </c>
      <c r="B765" s="567">
        <v>720000</v>
      </c>
      <c r="C765" s="567">
        <v>1</v>
      </c>
      <c r="D765" s="567">
        <v>1031538</v>
      </c>
      <c r="E765" s="567">
        <v>1024877.48948</v>
      </c>
      <c r="F765" s="567">
        <v>1013137.7976100001</v>
      </c>
    </row>
    <row r="766" spans="1:6">
      <c r="A766" s="848">
        <v>0.9821623610666792</v>
      </c>
      <c r="B766" s="567">
        <v>720000</v>
      </c>
      <c r="C766" s="567">
        <v>1</v>
      </c>
      <c r="D766" s="567">
        <v>1031538</v>
      </c>
      <c r="E766" s="567">
        <v>1024877.48948</v>
      </c>
      <c r="F766" s="567">
        <v>1013137.7976100001</v>
      </c>
    </row>
    <row r="767" spans="1:6">
      <c r="A767" s="849" t="s">
        <v>3251</v>
      </c>
      <c r="B767" s="567">
        <v>720000</v>
      </c>
      <c r="C767" s="567">
        <v>1</v>
      </c>
      <c r="D767" s="567">
        <v>1031538</v>
      </c>
      <c r="E767" s="567">
        <v>1024877.48948</v>
      </c>
      <c r="F767" s="567">
        <v>1013137.7976100001</v>
      </c>
    </row>
    <row r="768" spans="1:6">
      <c r="A768" s="850" t="s">
        <v>2299</v>
      </c>
      <c r="B768" s="567">
        <v>720000</v>
      </c>
      <c r="C768" s="567">
        <v>1</v>
      </c>
      <c r="D768" s="567">
        <v>1031538</v>
      </c>
      <c r="E768" s="567">
        <v>1024877.48948</v>
      </c>
      <c r="F768" s="567">
        <v>1013137.7976100001</v>
      </c>
    </row>
    <row r="769" spans="1:6">
      <c r="A769" s="851" t="s">
        <v>2298</v>
      </c>
      <c r="B769" s="567">
        <v>720000</v>
      </c>
      <c r="C769" s="567">
        <v>1</v>
      </c>
      <c r="D769" s="567">
        <v>1031538</v>
      </c>
      <c r="E769" s="567">
        <v>1024877.48948</v>
      </c>
      <c r="F769" s="567">
        <v>1013137.7976100001</v>
      </c>
    </row>
    <row r="770" spans="1:6">
      <c r="A770" s="852" t="s">
        <v>2289</v>
      </c>
      <c r="B770" s="567">
        <v>720000</v>
      </c>
      <c r="C770" s="567">
        <v>1</v>
      </c>
      <c r="D770" s="567">
        <v>1031538</v>
      </c>
      <c r="E770" s="567">
        <v>1024877.48948</v>
      </c>
      <c r="F770" s="567">
        <v>1013137.7976100001</v>
      </c>
    </row>
    <row r="771" spans="1:6">
      <c r="A771" s="854" t="s">
        <v>2286</v>
      </c>
      <c r="B771" s="567">
        <v>720000</v>
      </c>
      <c r="C771" s="567">
        <v>1</v>
      </c>
      <c r="D771" s="567">
        <v>1031538</v>
      </c>
      <c r="E771" s="567">
        <v>1024877.48948</v>
      </c>
      <c r="F771" s="567">
        <v>1013137.7976100001</v>
      </c>
    </row>
    <row r="772" spans="1:6">
      <c r="A772" s="853" t="s">
        <v>267</v>
      </c>
      <c r="B772" s="567">
        <v>720000</v>
      </c>
      <c r="C772" s="567">
        <v>1</v>
      </c>
      <c r="D772" s="567">
        <v>1031538</v>
      </c>
      <c r="E772" s="567">
        <v>1024877.48948</v>
      </c>
      <c r="F772" s="567">
        <v>1013137.7976100001</v>
      </c>
    </row>
    <row r="773" spans="1:6">
      <c r="A773" s="855" t="s">
        <v>2287</v>
      </c>
      <c r="B773" s="567">
        <v>720000</v>
      </c>
      <c r="C773" s="567">
        <v>1</v>
      </c>
      <c r="D773" s="567">
        <v>1031538</v>
      </c>
      <c r="E773" s="567">
        <v>1024877.48948</v>
      </c>
      <c r="F773" s="567">
        <v>1013137.7976100001</v>
      </c>
    </row>
    <row r="774" spans="1:6">
      <c r="A774" s="844" t="s">
        <v>1069</v>
      </c>
      <c r="B774" s="567">
        <v>2600000</v>
      </c>
      <c r="C774" s="567">
        <v>1</v>
      </c>
      <c r="D774" s="567">
        <v>2600000</v>
      </c>
      <c r="E774" s="567">
        <v>0</v>
      </c>
      <c r="F774" s="567">
        <v>0</v>
      </c>
    </row>
    <row r="775" spans="1:6">
      <c r="A775" s="726" t="s">
        <v>2704</v>
      </c>
      <c r="B775" s="567">
        <v>2600000</v>
      </c>
      <c r="C775" s="567">
        <v>1</v>
      </c>
      <c r="D775" s="567">
        <v>2600000</v>
      </c>
      <c r="E775" s="567">
        <v>0</v>
      </c>
      <c r="F775" s="567">
        <v>0</v>
      </c>
    </row>
    <row r="776" spans="1:6">
      <c r="A776" s="845" t="s">
        <v>3251</v>
      </c>
      <c r="B776" s="567">
        <v>2600000</v>
      </c>
      <c r="C776" s="567">
        <v>1</v>
      </c>
      <c r="D776" s="567">
        <v>2600000</v>
      </c>
      <c r="E776" s="567">
        <v>0</v>
      </c>
      <c r="F776" s="567">
        <v>0</v>
      </c>
    </row>
    <row r="777" spans="1:6">
      <c r="A777" s="846" t="s">
        <v>3251</v>
      </c>
      <c r="B777" s="567">
        <v>2600000</v>
      </c>
      <c r="C777" s="567">
        <v>1</v>
      </c>
      <c r="D777" s="567">
        <v>2600000</v>
      </c>
      <c r="E777" s="567">
        <v>0</v>
      </c>
      <c r="F777" s="567">
        <v>0</v>
      </c>
    </row>
    <row r="778" spans="1:6">
      <c r="A778" s="847" t="s">
        <v>3251</v>
      </c>
      <c r="B778" s="567">
        <v>2600000</v>
      </c>
      <c r="C778" s="567">
        <v>1</v>
      </c>
      <c r="D778" s="567">
        <v>2600000</v>
      </c>
      <c r="E778" s="567">
        <v>0</v>
      </c>
      <c r="F778" s="567">
        <v>0</v>
      </c>
    </row>
    <row r="779" spans="1:6">
      <c r="A779" s="848" t="s">
        <v>3251</v>
      </c>
      <c r="B779" s="567">
        <v>2600000</v>
      </c>
      <c r="C779" s="567">
        <v>1</v>
      </c>
      <c r="D779" s="567">
        <v>2600000</v>
      </c>
      <c r="E779" s="567">
        <v>0</v>
      </c>
      <c r="F779" s="567">
        <v>0</v>
      </c>
    </row>
    <row r="780" spans="1:6">
      <c r="A780" s="849" t="s">
        <v>3251</v>
      </c>
      <c r="B780" s="567">
        <v>2600000</v>
      </c>
      <c r="C780" s="567">
        <v>1</v>
      </c>
      <c r="D780" s="567">
        <v>2600000</v>
      </c>
      <c r="E780" s="567">
        <v>0</v>
      </c>
      <c r="F780" s="567">
        <v>0</v>
      </c>
    </row>
    <row r="781" spans="1:6">
      <c r="A781" s="850" t="s">
        <v>1069</v>
      </c>
      <c r="B781" s="567">
        <v>2600000</v>
      </c>
      <c r="C781" s="567">
        <v>1</v>
      </c>
      <c r="D781" s="567">
        <v>2600000</v>
      </c>
      <c r="E781" s="567">
        <v>0</v>
      </c>
      <c r="F781" s="567">
        <v>0</v>
      </c>
    </row>
    <row r="782" spans="1:6">
      <c r="A782" s="851" t="s">
        <v>1069</v>
      </c>
      <c r="B782" s="567">
        <v>2600000</v>
      </c>
      <c r="C782" s="567">
        <v>1</v>
      </c>
      <c r="D782" s="567">
        <v>2600000</v>
      </c>
      <c r="E782" s="567">
        <v>0</v>
      </c>
      <c r="F782" s="567">
        <v>0</v>
      </c>
    </row>
    <row r="783" spans="1:6">
      <c r="A783" s="852" t="s">
        <v>1069</v>
      </c>
      <c r="B783" s="567">
        <v>2600000</v>
      </c>
      <c r="C783" s="567">
        <v>1</v>
      </c>
      <c r="D783" s="567">
        <v>2600000</v>
      </c>
      <c r="E783" s="567">
        <v>0</v>
      </c>
      <c r="F783" s="567">
        <v>0</v>
      </c>
    </row>
    <row r="784" spans="1:6">
      <c r="A784" s="854" t="s">
        <v>527</v>
      </c>
      <c r="B784" s="567">
        <v>2600000</v>
      </c>
      <c r="C784" s="567">
        <v>1</v>
      </c>
      <c r="D784" s="567">
        <v>2600000</v>
      </c>
      <c r="E784" s="567">
        <v>0</v>
      </c>
      <c r="F784" s="567">
        <v>0</v>
      </c>
    </row>
    <row r="785" spans="1:6">
      <c r="A785" s="853" t="s">
        <v>292</v>
      </c>
      <c r="B785" s="567">
        <v>2600000</v>
      </c>
      <c r="C785" s="567">
        <v>1</v>
      </c>
      <c r="D785" s="567">
        <v>2600000</v>
      </c>
      <c r="E785" s="567">
        <v>0</v>
      </c>
      <c r="F785" s="567">
        <v>0</v>
      </c>
    </row>
    <row r="786" spans="1:6">
      <c r="A786" s="855" t="s">
        <v>999</v>
      </c>
      <c r="B786" s="567">
        <v>2600000</v>
      </c>
      <c r="C786" s="567">
        <v>1</v>
      </c>
      <c r="D786" s="567">
        <v>2600000</v>
      </c>
      <c r="E786" s="567">
        <v>0</v>
      </c>
      <c r="F786" s="567">
        <v>0</v>
      </c>
    </row>
    <row r="787" spans="1:6">
      <c r="A787" s="844" t="s">
        <v>839</v>
      </c>
      <c r="B787" s="567">
        <v>5715000</v>
      </c>
      <c r="C787" s="567">
        <v>1</v>
      </c>
      <c r="D787" s="567">
        <v>5715000</v>
      </c>
      <c r="E787" s="567">
        <v>5126328.2434</v>
      </c>
      <c r="F787" s="567">
        <v>237852.67681</v>
      </c>
    </row>
    <row r="788" spans="1:6">
      <c r="A788" s="726" t="s">
        <v>2708</v>
      </c>
      <c r="B788" s="567">
        <v>5715000</v>
      </c>
      <c r="C788" s="567">
        <v>1</v>
      </c>
      <c r="D788" s="567">
        <v>5715000</v>
      </c>
      <c r="E788" s="567">
        <v>5126328.2434</v>
      </c>
      <c r="F788" s="567">
        <v>237852.67681</v>
      </c>
    </row>
    <row r="789" spans="1:6">
      <c r="A789" s="845" t="s">
        <v>3251</v>
      </c>
      <c r="B789" s="567">
        <v>5715000</v>
      </c>
      <c r="C789" s="567">
        <v>1</v>
      </c>
      <c r="D789" s="567">
        <v>5715000</v>
      </c>
      <c r="E789" s="567">
        <v>5126328.2434</v>
      </c>
      <c r="F789" s="567">
        <v>237852.67681</v>
      </c>
    </row>
    <row r="790" spans="1:6">
      <c r="A790" s="846" t="s">
        <v>3251</v>
      </c>
      <c r="B790" s="567">
        <v>5715000</v>
      </c>
      <c r="C790" s="567">
        <v>1</v>
      </c>
      <c r="D790" s="567">
        <v>5715000</v>
      </c>
      <c r="E790" s="567">
        <v>5126328.2434</v>
      </c>
      <c r="F790" s="567">
        <v>237852.67681</v>
      </c>
    </row>
    <row r="791" spans="1:6">
      <c r="A791" s="847" t="s">
        <v>3251</v>
      </c>
      <c r="B791" s="567">
        <v>5715000</v>
      </c>
      <c r="C791" s="567">
        <v>1</v>
      </c>
      <c r="D791" s="567">
        <v>5715000</v>
      </c>
      <c r="E791" s="567">
        <v>5126328.2434</v>
      </c>
      <c r="F791" s="567">
        <v>237852.67681</v>
      </c>
    </row>
    <row r="792" spans="1:6">
      <c r="A792" s="848" t="s">
        <v>3251</v>
      </c>
      <c r="B792" s="567">
        <v>5715000</v>
      </c>
      <c r="C792" s="567">
        <v>1</v>
      </c>
      <c r="D792" s="567">
        <v>5715000</v>
      </c>
      <c r="E792" s="567">
        <v>5126328.2434</v>
      </c>
      <c r="F792" s="567">
        <v>237852.67681</v>
      </c>
    </row>
    <row r="793" spans="1:6">
      <c r="A793" s="849" t="s">
        <v>3251</v>
      </c>
      <c r="B793" s="567">
        <v>5715000</v>
      </c>
      <c r="C793" s="567">
        <v>1</v>
      </c>
      <c r="D793" s="567">
        <v>5715000</v>
      </c>
      <c r="E793" s="567">
        <v>5126328.2434</v>
      </c>
      <c r="F793" s="567">
        <v>237852.67681</v>
      </c>
    </row>
    <row r="794" spans="1:6">
      <c r="A794" s="850" t="s">
        <v>839</v>
      </c>
      <c r="B794" s="567">
        <v>5715000</v>
      </c>
      <c r="C794" s="567">
        <v>1</v>
      </c>
      <c r="D794" s="567">
        <v>5715000</v>
      </c>
      <c r="E794" s="567">
        <v>5126328.2434</v>
      </c>
      <c r="F794" s="567">
        <v>237852.67681</v>
      </c>
    </row>
    <row r="795" spans="1:6">
      <c r="A795" s="851" t="s">
        <v>839</v>
      </c>
      <c r="B795" s="567">
        <v>5715000</v>
      </c>
      <c r="C795" s="567">
        <v>1</v>
      </c>
      <c r="D795" s="567">
        <v>5715000</v>
      </c>
      <c r="E795" s="567">
        <v>5126328.2434</v>
      </c>
      <c r="F795" s="567">
        <v>237852.67681</v>
      </c>
    </row>
    <row r="796" spans="1:6">
      <c r="A796" s="852" t="s">
        <v>839</v>
      </c>
      <c r="B796" s="567">
        <v>5715000</v>
      </c>
      <c r="C796" s="567">
        <v>1</v>
      </c>
      <c r="D796" s="567">
        <v>5715000</v>
      </c>
      <c r="E796" s="567">
        <v>5126328.2434</v>
      </c>
      <c r="F796" s="567">
        <v>237852.67681</v>
      </c>
    </row>
    <row r="797" spans="1:6">
      <c r="A797" s="854" t="s">
        <v>527</v>
      </c>
      <c r="B797" s="567">
        <v>5715000</v>
      </c>
      <c r="C797" s="567">
        <v>1</v>
      </c>
      <c r="D797" s="567">
        <v>5715000</v>
      </c>
      <c r="E797" s="567">
        <v>5126328.2434</v>
      </c>
      <c r="F797" s="567">
        <v>237852.67681</v>
      </c>
    </row>
    <row r="798" spans="1:6">
      <c r="A798" s="853" t="s">
        <v>292</v>
      </c>
      <c r="B798" s="567">
        <v>5715000</v>
      </c>
      <c r="C798" s="567">
        <v>1</v>
      </c>
      <c r="D798" s="567">
        <v>5715000</v>
      </c>
      <c r="E798" s="567">
        <v>5126328.2434</v>
      </c>
      <c r="F798" s="567">
        <v>237852.67681</v>
      </c>
    </row>
    <row r="799" spans="1:6">
      <c r="A799" s="855" t="s">
        <v>999</v>
      </c>
      <c r="B799" s="567">
        <v>5715000</v>
      </c>
      <c r="C799" s="567">
        <v>1</v>
      </c>
      <c r="D799" s="567">
        <v>5715000</v>
      </c>
      <c r="E799" s="567">
        <v>5126328.2434</v>
      </c>
      <c r="F799" s="567">
        <v>237852.67681</v>
      </c>
    </row>
    <row r="800" spans="1:6">
      <c r="A800" s="844" t="s">
        <v>1071</v>
      </c>
      <c r="B800" s="567">
        <v>2600000</v>
      </c>
      <c r="C800" s="567">
        <v>1</v>
      </c>
      <c r="D800" s="567">
        <v>2600000</v>
      </c>
      <c r="E800" s="567">
        <v>0</v>
      </c>
      <c r="F800" s="567">
        <v>0</v>
      </c>
    </row>
    <row r="801" spans="1:6">
      <c r="A801" s="726" t="s">
        <v>2704</v>
      </c>
      <c r="B801" s="567">
        <v>2600000</v>
      </c>
      <c r="C801" s="567">
        <v>1</v>
      </c>
      <c r="D801" s="567">
        <v>2600000</v>
      </c>
      <c r="E801" s="567">
        <v>0</v>
      </c>
      <c r="F801" s="567">
        <v>0</v>
      </c>
    </row>
    <row r="802" spans="1:6">
      <c r="A802" s="845" t="s">
        <v>3251</v>
      </c>
      <c r="B802" s="567">
        <v>2600000</v>
      </c>
      <c r="C802" s="567">
        <v>1</v>
      </c>
      <c r="D802" s="567">
        <v>2600000</v>
      </c>
      <c r="E802" s="567">
        <v>0</v>
      </c>
      <c r="F802" s="567">
        <v>0</v>
      </c>
    </row>
    <row r="803" spans="1:6">
      <c r="A803" s="846" t="s">
        <v>3251</v>
      </c>
      <c r="B803" s="567">
        <v>2600000</v>
      </c>
      <c r="C803" s="567">
        <v>1</v>
      </c>
      <c r="D803" s="567">
        <v>2600000</v>
      </c>
      <c r="E803" s="567">
        <v>0</v>
      </c>
      <c r="F803" s="567">
        <v>0</v>
      </c>
    </row>
    <row r="804" spans="1:6">
      <c r="A804" s="847" t="s">
        <v>3251</v>
      </c>
      <c r="B804" s="567">
        <v>2600000</v>
      </c>
      <c r="C804" s="567">
        <v>1</v>
      </c>
      <c r="D804" s="567">
        <v>2600000</v>
      </c>
      <c r="E804" s="567">
        <v>0</v>
      </c>
      <c r="F804" s="567">
        <v>0</v>
      </c>
    </row>
    <row r="805" spans="1:6">
      <c r="A805" s="848" t="s">
        <v>3251</v>
      </c>
      <c r="B805" s="567">
        <v>2600000</v>
      </c>
      <c r="C805" s="567">
        <v>1</v>
      </c>
      <c r="D805" s="567">
        <v>2600000</v>
      </c>
      <c r="E805" s="567">
        <v>0</v>
      </c>
      <c r="F805" s="567">
        <v>0</v>
      </c>
    </row>
    <row r="806" spans="1:6">
      <c r="A806" s="849" t="s">
        <v>3251</v>
      </c>
      <c r="B806" s="567">
        <v>2600000</v>
      </c>
      <c r="C806" s="567">
        <v>1</v>
      </c>
      <c r="D806" s="567">
        <v>2600000</v>
      </c>
      <c r="E806" s="567">
        <v>0</v>
      </c>
      <c r="F806" s="567">
        <v>0</v>
      </c>
    </row>
    <row r="807" spans="1:6">
      <c r="A807" s="850" t="s">
        <v>1071</v>
      </c>
      <c r="B807" s="567">
        <v>2600000</v>
      </c>
      <c r="C807" s="567">
        <v>1</v>
      </c>
      <c r="D807" s="567">
        <v>2600000</v>
      </c>
      <c r="E807" s="567">
        <v>0</v>
      </c>
      <c r="F807" s="567">
        <v>0</v>
      </c>
    </row>
    <row r="808" spans="1:6">
      <c r="A808" s="851" t="s">
        <v>1071</v>
      </c>
      <c r="B808" s="567">
        <v>2600000</v>
      </c>
      <c r="C808" s="567">
        <v>1</v>
      </c>
      <c r="D808" s="567">
        <v>2600000</v>
      </c>
      <c r="E808" s="567">
        <v>0</v>
      </c>
      <c r="F808" s="567">
        <v>0</v>
      </c>
    </row>
    <row r="809" spans="1:6">
      <c r="A809" s="852" t="s">
        <v>1071</v>
      </c>
      <c r="B809" s="567">
        <v>2600000</v>
      </c>
      <c r="C809" s="567">
        <v>1</v>
      </c>
      <c r="D809" s="567">
        <v>2600000</v>
      </c>
      <c r="E809" s="567">
        <v>0</v>
      </c>
      <c r="F809" s="567">
        <v>0</v>
      </c>
    </row>
    <row r="810" spans="1:6">
      <c r="A810" s="854" t="s">
        <v>527</v>
      </c>
      <c r="B810" s="567">
        <v>2600000</v>
      </c>
      <c r="C810" s="567">
        <v>1</v>
      </c>
      <c r="D810" s="567">
        <v>2600000</v>
      </c>
      <c r="E810" s="567">
        <v>0</v>
      </c>
      <c r="F810" s="567">
        <v>0</v>
      </c>
    </row>
    <row r="811" spans="1:6">
      <c r="A811" s="853" t="s">
        <v>292</v>
      </c>
      <c r="B811" s="567">
        <v>2600000</v>
      </c>
      <c r="C811" s="567">
        <v>1</v>
      </c>
      <c r="D811" s="567">
        <v>2600000</v>
      </c>
      <c r="E811" s="567">
        <v>0</v>
      </c>
      <c r="F811" s="567">
        <v>0</v>
      </c>
    </row>
    <row r="812" spans="1:6">
      <c r="A812" s="855" t="s">
        <v>999</v>
      </c>
      <c r="B812" s="567">
        <v>2600000</v>
      </c>
      <c r="C812" s="567">
        <v>1</v>
      </c>
      <c r="D812" s="567">
        <v>2600000</v>
      </c>
      <c r="E812" s="567">
        <v>0</v>
      </c>
      <c r="F812" s="567">
        <v>0</v>
      </c>
    </row>
    <row r="813" spans="1:6">
      <c r="A813" s="844" t="s">
        <v>2301</v>
      </c>
      <c r="B813" s="567">
        <v>1592000</v>
      </c>
      <c r="C813" s="567">
        <v>2</v>
      </c>
      <c r="D813" s="567">
        <v>2940898</v>
      </c>
      <c r="E813" s="567">
        <v>2881732.5389099997</v>
      </c>
      <c r="F813" s="567">
        <v>2884780.8536099996</v>
      </c>
    </row>
    <row r="814" spans="1:6">
      <c r="A814" s="726" t="s">
        <v>2696</v>
      </c>
      <c r="B814" s="567">
        <v>1592000</v>
      </c>
      <c r="C814" s="567">
        <v>2</v>
      </c>
      <c r="D814" s="567">
        <v>2940898</v>
      </c>
      <c r="E814" s="567">
        <v>2881732.5389099997</v>
      </c>
      <c r="F814" s="567">
        <v>2884780.8536099996</v>
      </c>
    </row>
    <row r="815" spans="1:6">
      <c r="A815" s="845" t="s">
        <v>2306</v>
      </c>
      <c r="B815" s="567">
        <v>960000</v>
      </c>
      <c r="C815" s="567">
        <v>1</v>
      </c>
      <c r="D815" s="567">
        <v>1700471</v>
      </c>
      <c r="E815" s="567">
        <v>1671317.4227199999</v>
      </c>
      <c r="F815" s="567">
        <v>1665969.47226</v>
      </c>
    </row>
    <row r="816" spans="1:6">
      <c r="A816" s="846" t="s">
        <v>3251</v>
      </c>
      <c r="B816" s="567">
        <v>960000</v>
      </c>
      <c r="C816" s="567">
        <v>1</v>
      </c>
      <c r="D816" s="567">
        <v>1700471</v>
      </c>
      <c r="E816" s="567">
        <v>1671317.4227199999</v>
      </c>
      <c r="F816" s="567">
        <v>1665969.47226</v>
      </c>
    </row>
    <row r="817" spans="1:6">
      <c r="A817" s="847">
        <v>1</v>
      </c>
      <c r="B817" s="567">
        <v>960000</v>
      </c>
      <c r="C817" s="567">
        <v>1</v>
      </c>
      <c r="D817" s="567">
        <v>1700471</v>
      </c>
      <c r="E817" s="567">
        <v>1671317.4227199999</v>
      </c>
      <c r="F817" s="567">
        <v>1665969.47226</v>
      </c>
    </row>
    <row r="818" spans="1:6">
      <c r="A818" s="848">
        <v>0.97971060503825114</v>
      </c>
      <c r="B818" s="567">
        <v>960000</v>
      </c>
      <c r="C818" s="567">
        <v>1</v>
      </c>
      <c r="D818" s="567">
        <v>1700471</v>
      </c>
      <c r="E818" s="567">
        <v>1671317.4227199999</v>
      </c>
      <c r="F818" s="567">
        <v>1665969.47226</v>
      </c>
    </row>
    <row r="819" spans="1:6">
      <c r="A819" s="849" t="s">
        <v>3251</v>
      </c>
      <c r="B819" s="567">
        <v>960000</v>
      </c>
      <c r="C819" s="567">
        <v>1</v>
      </c>
      <c r="D819" s="567">
        <v>1700471</v>
      </c>
      <c r="E819" s="567">
        <v>1671317.4227199999</v>
      </c>
      <c r="F819" s="567">
        <v>1665969.47226</v>
      </c>
    </row>
    <row r="820" spans="1:6">
      <c r="A820" s="850" t="s">
        <v>2304</v>
      </c>
      <c r="B820" s="567">
        <v>960000</v>
      </c>
      <c r="C820" s="567">
        <v>1</v>
      </c>
      <c r="D820" s="567">
        <v>1700471</v>
      </c>
      <c r="E820" s="567">
        <v>1671317.4227199999</v>
      </c>
      <c r="F820" s="567">
        <v>1665969.47226</v>
      </c>
    </row>
    <row r="821" spans="1:6">
      <c r="A821" s="851" t="s">
        <v>2305</v>
      </c>
      <c r="B821" s="567">
        <v>960000</v>
      </c>
      <c r="C821" s="567">
        <v>1</v>
      </c>
      <c r="D821" s="567">
        <v>1700471</v>
      </c>
      <c r="E821" s="567">
        <v>1671317.4227199999</v>
      </c>
      <c r="F821" s="567">
        <v>1665969.47226</v>
      </c>
    </row>
    <row r="822" spans="1:6">
      <c r="A822" s="852" t="s">
        <v>2289</v>
      </c>
      <c r="B822" s="567">
        <v>960000</v>
      </c>
      <c r="C822" s="567">
        <v>1</v>
      </c>
      <c r="D822" s="567">
        <v>1700471</v>
      </c>
      <c r="E822" s="567">
        <v>1671317.4227199999</v>
      </c>
      <c r="F822" s="567">
        <v>1665969.47226</v>
      </c>
    </row>
    <row r="823" spans="1:6">
      <c r="A823" s="854" t="s">
        <v>2286</v>
      </c>
      <c r="B823" s="567">
        <v>960000</v>
      </c>
      <c r="C823" s="567">
        <v>1</v>
      </c>
      <c r="D823" s="567">
        <v>1700471</v>
      </c>
      <c r="E823" s="567">
        <v>1671317.4227199999</v>
      </c>
      <c r="F823" s="567">
        <v>1665969.47226</v>
      </c>
    </row>
    <row r="824" spans="1:6">
      <c r="A824" s="853" t="s">
        <v>267</v>
      </c>
      <c r="B824" s="567">
        <v>960000</v>
      </c>
      <c r="C824" s="567">
        <v>1</v>
      </c>
      <c r="D824" s="567">
        <v>1700471</v>
      </c>
      <c r="E824" s="567">
        <v>1671317.4227199999</v>
      </c>
      <c r="F824" s="567">
        <v>1665969.47226</v>
      </c>
    </row>
    <row r="825" spans="1:6">
      <c r="A825" s="855" t="s">
        <v>2287</v>
      </c>
      <c r="B825" s="567">
        <v>960000</v>
      </c>
      <c r="C825" s="567">
        <v>1</v>
      </c>
      <c r="D825" s="567">
        <v>1700471</v>
      </c>
      <c r="E825" s="567">
        <v>1671317.4227199999</v>
      </c>
      <c r="F825" s="567">
        <v>1665969.47226</v>
      </c>
    </row>
    <row r="826" spans="1:6">
      <c r="A826" s="845" t="s">
        <v>2297</v>
      </c>
      <c r="B826" s="567">
        <v>632000</v>
      </c>
      <c r="C826" s="567">
        <v>1</v>
      </c>
      <c r="D826" s="567">
        <v>1240427</v>
      </c>
      <c r="E826" s="567">
        <v>1210415.11619</v>
      </c>
      <c r="F826" s="567">
        <v>1218811.3813499999</v>
      </c>
    </row>
    <row r="827" spans="1:6">
      <c r="A827" s="846" t="s">
        <v>3251</v>
      </c>
      <c r="B827" s="567">
        <v>632000</v>
      </c>
      <c r="C827" s="567">
        <v>1</v>
      </c>
      <c r="D827" s="567">
        <v>1240427</v>
      </c>
      <c r="E827" s="567">
        <v>1210415.11619</v>
      </c>
      <c r="F827" s="567">
        <v>1218811.3813499999</v>
      </c>
    </row>
    <row r="828" spans="1:6">
      <c r="A828" s="847">
        <v>1</v>
      </c>
      <c r="B828" s="567">
        <v>632000</v>
      </c>
      <c r="C828" s="567">
        <v>1</v>
      </c>
      <c r="D828" s="567">
        <v>1240427</v>
      </c>
      <c r="E828" s="567">
        <v>1210415.11619</v>
      </c>
      <c r="F828" s="567">
        <v>1218811.3813499999</v>
      </c>
    </row>
    <row r="829" spans="1:6">
      <c r="A829" s="848">
        <v>0.98257405018594401</v>
      </c>
      <c r="B829" s="567">
        <v>632000</v>
      </c>
      <c r="C829" s="567">
        <v>1</v>
      </c>
      <c r="D829" s="567">
        <v>1240427</v>
      </c>
      <c r="E829" s="567">
        <v>1210415.11619</v>
      </c>
      <c r="F829" s="567">
        <v>1218811.3813499999</v>
      </c>
    </row>
    <row r="830" spans="1:6">
      <c r="A830" s="849" t="s">
        <v>3251</v>
      </c>
      <c r="B830" s="567">
        <v>632000</v>
      </c>
      <c r="C830" s="567">
        <v>1</v>
      </c>
      <c r="D830" s="567">
        <v>1240427</v>
      </c>
      <c r="E830" s="567">
        <v>1210415.11619</v>
      </c>
      <c r="F830" s="567">
        <v>1218811.3813499999</v>
      </c>
    </row>
    <row r="831" spans="1:6">
      <c r="A831" s="850" t="s">
        <v>2302</v>
      </c>
      <c r="B831" s="567">
        <v>632000</v>
      </c>
      <c r="C831" s="567">
        <v>1</v>
      </c>
      <c r="D831" s="567">
        <v>1240427</v>
      </c>
      <c r="E831" s="567">
        <v>1210415.11619</v>
      </c>
      <c r="F831" s="567">
        <v>1218811.3813499999</v>
      </c>
    </row>
    <row r="832" spans="1:6">
      <c r="A832" s="851" t="s">
        <v>2303</v>
      </c>
      <c r="B832" s="567">
        <v>632000</v>
      </c>
      <c r="C832" s="567">
        <v>1</v>
      </c>
      <c r="D832" s="567">
        <v>1240427</v>
      </c>
      <c r="E832" s="567">
        <v>1210415.11619</v>
      </c>
      <c r="F832" s="567">
        <v>1218811.3813499999</v>
      </c>
    </row>
    <row r="833" spans="1:6">
      <c r="A833" s="852" t="s">
        <v>2289</v>
      </c>
      <c r="B833" s="567">
        <v>632000</v>
      </c>
      <c r="C833" s="567">
        <v>1</v>
      </c>
      <c r="D833" s="567">
        <v>1240427</v>
      </c>
      <c r="E833" s="567">
        <v>1210415.11619</v>
      </c>
      <c r="F833" s="567">
        <v>1218811.3813499999</v>
      </c>
    </row>
    <row r="834" spans="1:6">
      <c r="A834" s="854" t="s">
        <v>2286</v>
      </c>
      <c r="B834" s="567">
        <v>632000</v>
      </c>
      <c r="C834" s="567">
        <v>1</v>
      </c>
      <c r="D834" s="567">
        <v>1240427</v>
      </c>
      <c r="E834" s="567">
        <v>1210415.11619</v>
      </c>
      <c r="F834" s="567">
        <v>1218811.3813499999</v>
      </c>
    </row>
    <row r="835" spans="1:6">
      <c r="A835" s="853" t="s">
        <v>267</v>
      </c>
      <c r="B835" s="567">
        <v>632000</v>
      </c>
      <c r="C835" s="567">
        <v>1</v>
      </c>
      <c r="D835" s="567">
        <v>1240427</v>
      </c>
      <c r="E835" s="567">
        <v>1210415.11619</v>
      </c>
      <c r="F835" s="567">
        <v>1218811.3813499999</v>
      </c>
    </row>
    <row r="836" spans="1:6">
      <c r="A836" s="855" t="s">
        <v>2287</v>
      </c>
      <c r="B836" s="567">
        <v>632000</v>
      </c>
      <c r="C836" s="567">
        <v>1</v>
      </c>
      <c r="D836" s="567">
        <v>1240427</v>
      </c>
      <c r="E836" s="567">
        <v>1210415.11619</v>
      </c>
      <c r="F836" s="567">
        <v>1218811.3813499999</v>
      </c>
    </row>
    <row r="837" spans="1:6">
      <c r="A837" s="844" t="s">
        <v>1070</v>
      </c>
      <c r="B837" s="567">
        <v>2600000</v>
      </c>
      <c r="C837" s="567">
        <v>1</v>
      </c>
      <c r="D837" s="567">
        <v>2600000</v>
      </c>
      <c r="E837" s="567">
        <v>0</v>
      </c>
      <c r="F837" s="567">
        <v>0</v>
      </c>
    </row>
    <row r="838" spans="1:6">
      <c r="A838" s="726" t="s">
        <v>2716</v>
      </c>
      <c r="B838" s="567">
        <v>2600000</v>
      </c>
      <c r="C838" s="567">
        <v>1</v>
      </c>
      <c r="D838" s="567">
        <v>2600000</v>
      </c>
      <c r="E838" s="567">
        <v>0</v>
      </c>
      <c r="F838" s="567">
        <v>0</v>
      </c>
    </row>
    <row r="839" spans="1:6">
      <c r="A839" s="845" t="s">
        <v>3251</v>
      </c>
      <c r="B839" s="567">
        <v>2600000</v>
      </c>
      <c r="C839" s="567">
        <v>1</v>
      </c>
      <c r="D839" s="567">
        <v>2600000</v>
      </c>
      <c r="E839" s="567">
        <v>0</v>
      </c>
      <c r="F839" s="567">
        <v>0</v>
      </c>
    </row>
    <row r="840" spans="1:6">
      <c r="A840" s="846" t="s">
        <v>3251</v>
      </c>
      <c r="B840" s="567">
        <v>2600000</v>
      </c>
      <c r="C840" s="567">
        <v>1</v>
      </c>
      <c r="D840" s="567">
        <v>2600000</v>
      </c>
      <c r="E840" s="567">
        <v>0</v>
      </c>
      <c r="F840" s="567">
        <v>0</v>
      </c>
    </row>
    <row r="841" spans="1:6">
      <c r="A841" s="847" t="s">
        <v>3251</v>
      </c>
      <c r="B841" s="567">
        <v>2600000</v>
      </c>
      <c r="C841" s="567">
        <v>1</v>
      </c>
      <c r="D841" s="567">
        <v>2600000</v>
      </c>
      <c r="E841" s="567">
        <v>0</v>
      </c>
      <c r="F841" s="567">
        <v>0</v>
      </c>
    </row>
    <row r="842" spans="1:6">
      <c r="A842" s="848" t="s">
        <v>3251</v>
      </c>
      <c r="B842" s="567">
        <v>2600000</v>
      </c>
      <c r="C842" s="567">
        <v>1</v>
      </c>
      <c r="D842" s="567">
        <v>2600000</v>
      </c>
      <c r="E842" s="567">
        <v>0</v>
      </c>
      <c r="F842" s="567">
        <v>0</v>
      </c>
    </row>
    <row r="843" spans="1:6">
      <c r="A843" s="849" t="s">
        <v>3251</v>
      </c>
      <c r="B843" s="567">
        <v>2600000</v>
      </c>
      <c r="C843" s="567">
        <v>1</v>
      </c>
      <c r="D843" s="567">
        <v>2600000</v>
      </c>
      <c r="E843" s="567">
        <v>0</v>
      </c>
      <c r="F843" s="567">
        <v>0</v>
      </c>
    </row>
    <row r="844" spans="1:6">
      <c r="A844" s="850" t="s">
        <v>1070</v>
      </c>
      <c r="B844" s="567">
        <v>2600000</v>
      </c>
      <c r="C844" s="567">
        <v>1</v>
      </c>
      <c r="D844" s="567">
        <v>2600000</v>
      </c>
      <c r="E844" s="567">
        <v>0</v>
      </c>
      <c r="F844" s="567">
        <v>0</v>
      </c>
    </row>
    <row r="845" spans="1:6">
      <c r="A845" s="851" t="s">
        <v>1070</v>
      </c>
      <c r="B845" s="567">
        <v>2600000</v>
      </c>
      <c r="C845" s="567">
        <v>1</v>
      </c>
      <c r="D845" s="567">
        <v>2600000</v>
      </c>
      <c r="E845" s="567">
        <v>0</v>
      </c>
      <c r="F845" s="567">
        <v>0</v>
      </c>
    </row>
    <row r="846" spans="1:6">
      <c r="A846" s="852" t="s">
        <v>1070</v>
      </c>
      <c r="B846" s="567">
        <v>2600000</v>
      </c>
      <c r="C846" s="567">
        <v>1</v>
      </c>
      <c r="D846" s="567">
        <v>2600000</v>
      </c>
      <c r="E846" s="567">
        <v>0</v>
      </c>
      <c r="F846" s="567">
        <v>0</v>
      </c>
    </row>
    <row r="847" spans="1:6">
      <c r="A847" s="854" t="s">
        <v>527</v>
      </c>
      <c r="B847" s="567">
        <v>2600000</v>
      </c>
      <c r="C847" s="567">
        <v>1</v>
      </c>
      <c r="D847" s="567">
        <v>2600000</v>
      </c>
      <c r="E847" s="567">
        <v>0</v>
      </c>
      <c r="F847" s="567">
        <v>0</v>
      </c>
    </row>
    <row r="848" spans="1:6">
      <c r="A848" s="853" t="s">
        <v>292</v>
      </c>
      <c r="B848" s="567">
        <v>2600000</v>
      </c>
      <c r="C848" s="567">
        <v>1</v>
      </c>
      <c r="D848" s="567">
        <v>2600000</v>
      </c>
      <c r="E848" s="567">
        <v>0</v>
      </c>
      <c r="F848" s="567">
        <v>0</v>
      </c>
    </row>
    <row r="849" spans="1:6">
      <c r="A849" s="855" t="s">
        <v>999</v>
      </c>
      <c r="B849" s="567">
        <v>2600000</v>
      </c>
      <c r="C849" s="567">
        <v>1</v>
      </c>
      <c r="D849" s="567">
        <v>2600000</v>
      </c>
      <c r="E849" s="567">
        <v>0</v>
      </c>
      <c r="F849" s="567">
        <v>0</v>
      </c>
    </row>
    <row r="850" spans="1:6">
      <c r="A850" s="844" t="s">
        <v>840</v>
      </c>
      <c r="B850" s="567">
        <v>5715000</v>
      </c>
      <c r="C850" s="567">
        <v>1</v>
      </c>
      <c r="D850" s="567">
        <v>5715000</v>
      </c>
      <c r="E850" s="567">
        <v>5126328.2434</v>
      </c>
      <c r="F850" s="567">
        <v>237852.67681</v>
      </c>
    </row>
    <row r="851" spans="1:6">
      <c r="A851" s="726" t="s">
        <v>2708</v>
      </c>
      <c r="B851" s="567">
        <v>5715000</v>
      </c>
      <c r="C851" s="567">
        <v>1</v>
      </c>
      <c r="D851" s="567">
        <v>5715000</v>
      </c>
      <c r="E851" s="567">
        <v>5126328.2434</v>
      </c>
      <c r="F851" s="567">
        <v>237852.67681</v>
      </c>
    </row>
    <row r="852" spans="1:6">
      <c r="A852" s="845" t="s">
        <v>3251</v>
      </c>
      <c r="B852" s="567">
        <v>5715000</v>
      </c>
      <c r="C852" s="567">
        <v>1</v>
      </c>
      <c r="D852" s="567">
        <v>5715000</v>
      </c>
      <c r="E852" s="567">
        <v>5126328.2434</v>
      </c>
      <c r="F852" s="567">
        <v>237852.67681</v>
      </c>
    </row>
    <row r="853" spans="1:6">
      <c r="A853" s="846" t="s">
        <v>3251</v>
      </c>
      <c r="B853" s="567">
        <v>5715000</v>
      </c>
      <c r="C853" s="567">
        <v>1</v>
      </c>
      <c r="D853" s="567">
        <v>5715000</v>
      </c>
      <c r="E853" s="567">
        <v>5126328.2434</v>
      </c>
      <c r="F853" s="567">
        <v>237852.67681</v>
      </c>
    </row>
    <row r="854" spans="1:6">
      <c r="A854" s="847" t="s">
        <v>3251</v>
      </c>
      <c r="B854" s="567">
        <v>5715000</v>
      </c>
      <c r="C854" s="567">
        <v>1</v>
      </c>
      <c r="D854" s="567">
        <v>5715000</v>
      </c>
      <c r="E854" s="567">
        <v>5126328.2434</v>
      </c>
      <c r="F854" s="567">
        <v>237852.67681</v>
      </c>
    </row>
    <row r="855" spans="1:6">
      <c r="A855" s="848" t="s">
        <v>3251</v>
      </c>
      <c r="B855" s="567">
        <v>5715000</v>
      </c>
      <c r="C855" s="567">
        <v>1</v>
      </c>
      <c r="D855" s="567">
        <v>5715000</v>
      </c>
      <c r="E855" s="567">
        <v>5126328.2434</v>
      </c>
      <c r="F855" s="567">
        <v>237852.67681</v>
      </c>
    </row>
    <row r="856" spans="1:6">
      <c r="A856" s="849" t="s">
        <v>3251</v>
      </c>
      <c r="B856" s="567">
        <v>5715000</v>
      </c>
      <c r="C856" s="567">
        <v>1</v>
      </c>
      <c r="D856" s="567">
        <v>5715000</v>
      </c>
      <c r="E856" s="567">
        <v>5126328.2434</v>
      </c>
      <c r="F856" s="567">
        <v>237852.67681</v>
      </c>
    </row>
    <row r="857" spans="1:6">
      <c r="A857" s="850" t="s">
        <v>840</v>
      </c>
      <c r="B857" s="567">
        <v>5715000</v>
      </c>
      <c r="C857" s="567">
        <v>1</v>
      </c>
      <c r="D857" s="567">
        <v>5715000</v>
      </c>
      <c r="E857" s="567">
        <v>5126328.2434</v>
      </c>
      <c r="F857" s="567">
        <v>237852.67681</v>
      </c>
    </row>
    <row r="858" spans="1:6">
      <c r="A858" s="851" t="s">
        <v>840</v>
      </c>
      <c r="B858" s="567">
        <v>5715000</v>
      </c>
      <c r="C858" s="567">
        <v>1</v>
      </c>
      <c r="D858" s="567">
        <v>5715000</v>
      </c>
      <c r="E858" s="567">
        <v>5126328.2434</v>
      </c>
      <c r="F858" s="567">
        <v>237852.67681</v>
      </c>
    </row>
    <row r="859" spans="1:6">
      <c r="A859" s="852" t="s">
        <v>840</v>
      </c>
      <c r="B859" s="567">
        <v>5715000</v>
      </c>
      <c r="C859" s="567">
        <v>1</v>
      </c>
      <c r="D859" s="567">
        <v>5715000</v>
      </c>
      <c r="E859" s="567">
        <v>5126328.2434</v>
      </c>
      <c r="F859" s="567">
        <v>237852.67681</v>
      </c>
    </row>
    <row r="860" spans="1:6">
      <c r="A860" s="854" t="s">
        <v>527</v>
      </c>
      <c r="B860" s="567">
        <v>5715000</v>
      </c>
      <c r="C860" s="567">
        <v>1</v>
      </c>
      <c r="D860" s="567">
        <v>5715000</v>
      </c>
      <c r="E860" s="567">
        <v>5126328.2434</v>
      </c>
      <c r="F860" s="567">
        <v>237852.67681</v>
      </c>
    </row>
    <row r="861" spans="1:6">
      <c r="A861" s="853" t="s">
        <v>292</v>
      </c>
      <c r="B861" s="567">
        <v>5715000</v>
      </c>
      <c r="C861" s="567">
        <v>1</v>
      </c>
      <c r="D861" s="567">
        <v>5715000</v>
      </c>
      <c r="E861" s="567">
        <v>5126328.2434</v>
      </c>
      <c r="F861" s="567">
        <v>237852.67681</v>
      </c>
    </row>
    <row r="862" spans="1:6">
      <c r="A862" s="855" t="s">
        <v>999</v>
      </c>
      <c r="B862" s="567">
        <v>5715000</v>
      </c>
      <c r="C862" s="567">
        <v>1</v>
      </c>
      <c r="D862" s="567">
        <v>5715000</v>
      </c>
      <c r="E862" s="567">
        <v>5126328.2434</v>
      </c>
      <c r="F862" s="567">
        <v>237852.67681</v>
      </c>
    </row>
    <row r="863" spans="1:6">
      <c r="A863" s="844" t="s">
        <v>1182</v>
      </c>
      <c r="B863" s="567">
        <v>3250000</v>
      </c>
      <c r="C863" s="567">
        <v>2</v>
      </c>
      <c r="D863" s="567">
        <v>3250000</v>
      </c>
      <c r="E863" s="567">
        <v>2670775</v>
      </c>
      <c r="F863" s="567">
        <v>337348</v>
      </c>
    </row>
    <row r="864" spans="1:6">
      <c r="A864" s="726" t="s">
        <v>2708</v>
      </c>
      <c r="B864" s="567">
        <v>3250000</v>
      </c>
      <c r="C864" s="567">
        <v>2</v>
      </c>
      <c r="D864" s="567">
        <v>3250000</v>
      </c>
      <c r="E864" s="567">
        <v>2670775</v>
      </c>
      <c r="F864" s="567">
        <v>337348</v>
      </c>
    </row>
    <row r="865" spans="1:6">
      <c r="A865" s="845" t="s">
        <v>3251</v>
      </c>
      <c r="B865" s="567">
        <v>3250000</v>
      </c>
      <c r="C865" s="567">
        <v>2</v>
      </c>
      <c r="D865" s="567">
        <v>3250000</v>
      </c>
      <c r="E865" s="567">
        <v>2670775</v>
      </c>
      <c r="F865" s="567">
        <v>337348</v>
      </c>
    </row>
    <row r="866" spans="1:6">
      <c r="A866" s="846" t="s">
        <v>3251</v>
      </c>
      <c r="B866" s="567">
        <v>3250000</v>
      </c>
      <c r="C866" s="567">
        <v>2</v>
      </c>
      <c r="D866" s="567">
        <v>3250000</v>
      </c>
      <c r="E866" s="567">
        <v>2670775</v>
      </c>
      <c r="F866" s="567">
        <v>337348</v>
      </c>
    </row>
    <row r="867" spans="1:6">
      <c r="A867" s="847" t="s">
        <v>3251</v>
      </c>
      <c r="B867" s="567">
        <v>3250000</v>
      </c>
      <c r="C867" s="567">
        <v>2</v>
      </c>
      <c r="D867" s="567">
        <v>3250000</v>
      </c>
      <c r="E867" s="567">
        <v>2670775</v>
      </c>
      <c r="F867" s="567">
        <v>337348</v>
      </c>
    </row>
    <row r="868" spans="1:6">
      <c r="A868" s="848" t="s">
        <v>3251</v>
      </c>
      <c r="B868" s="567">
        <v>3250000</v>
      </c>
      <c r="C868" s="567">
        <v>2</v>
      </c>
      <c r="D868" s="567">
        <v>3250000</v>
      </c>
      <c r="E868" s="567">
        <v>2670775</v>
      </c>
      <c r="F868" s="567">
        <v>337348</v>
      </c>
    </row>
    <row r="869" spans="1:6">
      <c r="A869" s="849" t="s">
        <v>3251</v>
      </c>
      <c r="B869" s="567">
        <v>3250000</v>
      </c>
      <c r="C869" s="567">
        <v>2</v>
      </c>
      <c r="D869" s="567">
        <v>3250000</v>
      </c>
      <c r="E869" s="567">
        <v>2670775</v>
      </c>
      <c r="F869" s="567">
        <v>337348</v>
      </c>
    </row>
    <row r="870" spans="1:6">
      <c r="A870" s="850" t="s">
        <v>1184</v>
      </c>
      <c r="B870" s="567">
        <v>2035500</v>
      </c>
      <c r="C870" s="567">
        <v>1</v>
      </c>
      <c r="D870" s="567">
        <v>2035500</v>
      </c>
      <c r="E870" s="567">
        <v>1834113</v>
      </c>
      <c r="F870" s="567">
        <v>337348</v>
      </c>
    </row>
    <row r="871" spans="1:6">
      <c r="A871" s="851" t="s">
        <v>1183</v>
      </c>
      <c r="B871" s="567">
        <v>2035500</v>
      </c>
      <c r="C871" s="567">
        <v>1</v>
      </c>
      <c r="D871" s="567">
        <v>2035500</v>
      </c>
      <c r="E871" s="567">
        <v>1834113</v>
      </c>
      <c r="F871" s="567">
        <v>337348</v>
      </c>
    </row>
    <row r="872" spans="1:6">
      <c r="A872" s="852" t="s">
        <v>1181</v>
      </c>
      <c r="B872" s="567">
        <v>2035500</v>
      </c>
      <c r="C872" s="567">
        <v>1</v>
      </c>
      <c r="D872" s="567">
        <v>2035500</v>
      </c>
      <c r="E872" s="567">
        <v>1834113</v>
      </c>
      <c r="F872" s="567">
        <v>337348</v>
      </c>
    </row>
    <row r="873" spans="1:6">
      <c r="A873" s="854" t="s">
        <v>527</v>
      </c>
      <c r="B873" s="567">
        <v>2035500</v>
      </c>
      <c r="C873" s="567">
        <v>1</v>
      </c>
      <c r="D873" s="567">
        <v>2035500</v>
      </c>
      <c r="E873" s="567">
        <v>1834113</v>
      </c>
      <c r="F873" s="567">
        <v>337348</v>
      </c>
    </row>
    <row r="874" spans="1:6">
      <c r="A874" s="853" t="s">
        <v>314</v>
      </c>
      <c r="B874" s="567">
        <v>2035500</v>
      </c>
      <c r="C874" s="567">
        <v>1</v>
      </c>
      <c r="D874" s="567">
        <v>2035500</v>
      </c>
      <c r="E874" s="567">
        <v>1834113</v>
      </c>
      <c r="F874" s="567">
        <v>337348</v>
      </c>
    </row>
    <row r="875" spans="1:6">
      <c r="A875" s="855" t="s">
        <v>480</v>
      </c>
      <c r="B875" s="567">
        <v>2035500</v>
      </c>
      <c r="C875" s="567">
        <v>1</v>
      </c>
      <c r="D875" s="567">
        <v>2035500</v>
      </c>
      <c r="E875" s="567">
        <v>1834113</v>
      </c>
      <c r="F875" s="567">
        <v>337348</v>
      </c>
    </row>
    <row r="876" spans="1:6">
      <c r="A876" s="850" t="s">
        <v>1188</v>
      </c>
      <c r="B876" s="567">
        <v>1214500</v>
      </c>
      <c r="C876" s="567">
        <v>1</v>
      </c>
      <c r="D876" s="567">
        <v>1214500</v>
      </c>
      <c r="E876" s="567">
        <v>836662</v>
      </c>
      <c r="F876" s="567">
        <v>0</v>
      </c>
    </row>
    <row r="877" spans="1:6">
      <c r="A877" s="851" t="s">
        <v>1187</v>
      </c>
      <c r="B877" s="567">
        <v>1214500</v>
      </c>
      <c r="C877" s="567">
        <v>1</v>
      </c>
      <c r="D877" s="567">
        <v>1214500</v>
      </c>
      <c r="E877" s="567">
        <v>836662</v>
      </c>
      <c r="F877" s="567">
        <v>0</v>
      </c>
    </row>
    <row r="878" spans="1:6">
      <c r="A878" s="852" t="s">
        <v>1186</v>
      </c>
      <c r="B878" s="567">
        <v>1214500</v>
      </c>
      <c r="C878" s="567">
        <v>1</v>
      </c>
      <c r="D878" s="567">
        <v>1214500</v>
      </c>
      <c r="E878" s="567">
        <v>836662</v>
      </c>
      <c r="F878" s="567">
        <v>0</v>
      </c>
    </row>
    <row r="879" spans="1:6">
      <c r="A879" s="854" t="s">
        <v>527</v>
      </c>
      <c r="B879" s="567">
        <v>1214500</v>
      </c>
      <c r="C879" s="567">
        <v>1</v>
      </c>
      <c r="D879" s="567">
        <v>1214500</v>
      </c>
      <c r="E879" s="567">
        <v>836662</v>
      </c>
      <c r="F879" s="567">
        <v>0</v>
      </c>
    </row>
    <row r="880" spans="1:6">
      <c r="A880" s="853" t="s">
        <v>314</v>
      </c>
      <c r="B880" s="567">
        <v>1214500</v>
      </c>
      <c r="C880" s="567">
        <v>1</v>
      </c>
      <c r="D880" s="567">
        <v>1214500</v>
      </c>
      <c r="E880" s="567">
        <v>836662</v>
      </c>
      <c r="F880" s="567">
        <v>0</v>
      </c>
    </row>
    <row r="881" spans="1:6">
      <c r="A881" s="855" t="s">
        <v>480</v>
      </c>
      <c r="B881" s="567">
        <v>1214500</v>
      </c>
      <c r="C881" s="567">
        <v>1</v>
      </c>
      <c r="D881" s="567">
        <v>1214500</v>
      </c>
      <c r="E881" s="567">
        <v>836662</v>
      </c>
      <c r="F881" s="567">
        <v>0</v>
      </c>
    </row>
    <row r="882" spans="1:6">
      <c r="A882" s="844" t="s">
        <v>808</v>
      </c>
      <c r="B882" s="567">
        <v>200000</v>
      </c>
      <c r="C882" s="567">
        <v>1</v>
      </c>
      <c r="D882" s="567">
        <v>1052000</v>
      </c>
      <c r="E882" s="567">
        <v>1032674.28258</v>
      </c>
      <c r="F882" s="567">
        <v>976344.34471999994</v>
      </c>
    </row>
    <row r="883" spans="1:6">
      <c r="A883" s="726" t="s">
        <v>2691</v>
      </c>
      <c r="B883" s="567">
        <v>200000</v>
      </c>
      <c r="C883" s="567">
        <v>1</v>
      </c>
      <c r="D883" s="567">
        <v>1052000</v>
      </c>
      <c r="E883" s="567">
        <v>1032674.28258</v>
      </c>
      <c r="F883" s="567">
        <v>976344.34471999994</v>
      </c>
    </row>
    <row r="884" spans="1:6">
      <c r="A884" s="845" t="s">
        <v>762</v>
      </c>
      <c r="B884" s="567">
        <v>200000</v>
      </c>
      <c r="C884" s="567">
        <v>1</v>
      </c>
      <c r="D884" s="567">
        <v>1052000</v>
      </c>
      <c r="E884" s="567">
        <v>1032674.28258</v>
      </c>
      <c r="F884" s="567">
        <v>976344.34471999994</v>
      </c>
    </row>
    <row r="885" spans="1:6">
      <c r="A885" s="846" t="s">
        <v>3251</v>
      </c>
      <c r="B885" s="567">
        <v>200000</v>
      </c>
      <c r="C885" s="567">
        <v>1</v>
      </c>
      <c r="D885" s="567">
        <v>1052000</v>
      </c>
      <c r="E885" s="567">
        <v>1032674.28258</v>
      </c>
      <c r="F885" s="567">
        <v>976344.34471999994</v>
      </c>
    </row>
    <row r="886" spans="1:6">
      <c r="A886" s="847">
        <v>1</v>
      </c>
      <c r="B886" s="567">
        <v>200000</v>
      </c>
      <c r="C886" s="567">
        <v>1</v>
      </c>
      <c r="D886" s="567">
        <v>1052000</v>
      </c>
      <c r="E886" s="567">
        <v>1032674.28258</v>
      </c>
      <c r="F886" s="567">
        <v>976344.34471999994</v>
      </c>
    </row>
    <row r="887" spans="1:6">
      <c r="A887" s="848" t="s">
        <v>3251</v>
      </c>
      <c r="B887" s="567">
        <v>200000</v>
      </c>
      <c r="C887" s="567">
        <v>1</v>
      </c>
      <c r="D887" s="567">
        <v>1052000</v>
      </c>
      <c r="E887" s="567">
        <v>1032674.28258</v>
      </c>
      <c r="F887" s="567">
        <v>976344.34471999994</v>
      </c>
    </row>
    <row r="888" spans="1:6">
      <c r="A888" s="849" t="s">
        <v>810</v>
      </c>
      <c r="B888" s="567">
        <v>200000</v>
      </c>
      <c r="C888" s="567">
        <v>1</v>
      </c>
      <c r="D888" s="567">
        <v>1052000</v>
      </c>
      <c r="E888" s="567">
        <v>1032674.28258</v>
      </c>
      <c r="F888" s="567">
        <v>976344.34471999994</v>
      </c>
    </row>
    <row r="889" spans="1:6">
      <c r="A889" s="850" t="s">
        <v>809</v>
      </c>
      <c r="B889" s="567">
        <v>200000</v>
      </c>
      <c r="C889" s="567">
        <v>1</v>
      </c>
      <c r="D889" s="567">
        <v>1052000</v>
      </c>
      <c r="E889" s="567">
        <v>1032674.28258</v>
      </c>
      <c r="F889" s="567">
        <v>976344.34471999994</v>
      </c>
    </row>
    <row r="890" spans="1:6">
      <c r="A890" s="851" t="s">
        <v>3251</v>
      </c>
      <c r="B890" s="567">
        <v>200000</v>
      </c>
      <c r="C890" s="567">
        <v>1</v>
      </c>
      <c r="D890" s="567">
        <v>1052000</v>
      </c>
      <c r="E890" s="567">
        <v>1032674.28258</v>
      </c>
      <c r="F890" s="567">
        <v>976344.34471999994</v>
      </c>
    </row>
    <row r="891" spans="1:6">
      <c r="A891" s="852" t="s">
        <v>807</v>
      </c>
      <c r="B891" s="567">
        <v>200000</v>
      </c>
      <c r="C891" s="567">
        <v>1</v>
      </c>
      <c r="D891" s="567">
        <v>1052000</v>
      </c>
      <c r="E891" s="567">
        <v>1032674.28258</v>
      </c>
      <c r="F891" s="567">
        <v>976344.34471999994</v>
      </c>
    </row>
    <row r="892" spans="1:6">
      <c r="A892" s="854" t="s">
        <v>527</v>
      </c>
      <c r="B892" s="567">
        <v>200000</v>
      </c>
      <c r="C892" s="567">
        <v>1</v>
      </c>
      <c r="D892" s="567">
        <v>1052000</v>
      </c>
      <c r="E892" s="567">
        <v>1032674.28258</v>
      </c>
      <c r="F892" s="567">
        <v>976344.34471999994</v>
      </c>
    </row>
    <row r="893" spans="1:6">
      <c r="A893" s="853" t="s">
        <v>305</v>
      </c>
      <c r="B893" s="567">
        <v>200000</v>
      </c>
      <c r="C893" s="567">
        <v>1</v>
      </c>
      <c r="D893" s="567">
        <v>1052000</v>
      </c>
      <c r="E893" s="567">
        <v>1032674.28258</v>
      </c>
      <c r="F893" s="567">
        <v>976344.34471999994</v>
      </c>
    </row>
    <row r="894" spans="1:6">
      <c r="A894" s="855" t="s">
        <v>319</v>
      </c>
      <c r="B894" s="567">
        <v>200000</v>
      </c>
      <c r="C894" s="567">
        <v>1</v>
      </c>
      <c r="D894" s="567">
        <v>1052000</v>
      </c>
      <c r="E894" s="567">
        <v>1032674.28258</v>
      </c>
      <c r="F894" s="567">
        <v>976344.34471999994</v>
      </c>
    </row>
    <row r="895" spans="1:6">
      <c r="A895" s="844" t="s">
        <v>967</v>
      </c>
      <c r="B895" s="567">
        <v>4234000</v>
      </c>
      <c r="C895" s="567">
        <v>2</v>
      </c>
      <c r="D895" s="567">
        <v>4234000</v>
      </c>
      <c r="E895" s="567">
        <v>3415776</v>
      </c>
      <c r="F895" s="567">
        <v>1127826</v>
      </c>
    </row>
    <row r="896" spans="1:6">
      <c r="A896" s="726" t="s">
        <v>2716</v>
      </c>
      <c r="B896" s="567">
        <v>4234000</v>
      </c>
      <c r="C896" s="567">
        <v>2</v>
      </c>
      <c r="D896" s="567">
        <v>4234000</v>
      </c>
      <c r="E896" s="567">
        <v>3415776</v>
      </c>
      <c r="F896" s="567">
        <v>1127826</v>
      </c>
    </row>
    <row r="897" spans="1:6">
      <c r="A897" s="845" t="s">
        <v>20</v>
      </c>
      <c r="B897" s="567">
        <v>3000000</v>
      </c>
      <c r="C897" s="567">
        <v>1</v>
      </c>
      <c r="D897" s="567">
        <v>3000000</v>
      </c>
      <c r="E897" s="567">
        <v>2423038</v>
      </c>
      <c r="F897" s="567">
        <v>255057</v>
      </c>
    </row>
    <row r="898" spans="1:6">
      <c r="A898" s="846" t="s">
        <v>3251</v>
      </c>
      <c r="B898" s="567">
        <v>3000000</v>
      </c>
      <c r="C898" s="567">
        <v>1</v>
      </c>
      <c r="D898" s="567">
        <v>3000000</v>
      </c>
      <c r="E898" s="567">
        <v>2423038</v>
      </c>
      <c r="F898" s="567">
        <v>255057</v>
      </c>
    </row>
    <row r="899" spans="1:6">
      <c r="A899" s="847">
        <v>0.25</v>
      </c>
      <c r="B899" s="567">
        <v>3000000</v>
      </c>
      <c r="C899" s="567">
        <v>1</v>
      </c>
      <c r="D899" s="567">
        <v>3000000</v>
      </c>
      <c r="E899" s="567">
        <v>2423038</v>
      </c>
      <c r="F899" s="567">
        <v>255057</v>
      </c>
    </row>
    <row r="900" spans="1:6">
      <c r="A900" s="848" t="s">
        <v>3251</v>
      </c>
      <c r="B900" s="567">
        <v>3000000</v>
      </c>
      <c r="C900" s="567">
        <v>1</v>
      </c>
      <c r="D900" s="567">
        <v>3000000</v>
      </c>
      <c r="E900" s="567">
        <v>2423038</v>
      </c>
      <c r="F900" s="567">
        <v>255057</v>
      </c>
    </row>
    <row r="901" spans="1:6">
      <c r="A901" s="849">
        <v>2022</v>
      </c>
      <c r="B901" s="567">
        <v>3000000</v>
      </c>
      <c r="C901" s="567">
        <v>1</v>
      </c>
      <c r="D901" s="567">
        <v>3000000</v>
      </c>
      <c r="E901" s="567">
        <v>2423038</v>
      </c>
      <c r="F901" s="567">
        <v>255057</v>
      </c>
    </row>
    <row r="902" spans="1:6">
      <c r="A902" s="850" t="s">
        <v>969</v>
      </c>
      <c r="B902" s="567">
        <v>3000000</v>
      </c>
      <c r="C902" s="567">
        <v>1</v>
      </c>
      <c r="D902" s="567">
        <v>3000000</v>
      </c>
      <c r="E902" s="567">
        <v>2423038</v>
      </c>
      <c r="F902" s="567">
        <v>255057</v>
      </c>
    </row>
    <row r="903" spans="1:6">
      <c r="A903" s="851" t="s">
        <v>968</v>
      </c>
      <c r="B903" s="567">
        <v>3000000</v>
      </c>
      <c r="C903" s="567">
        <v>1</v>
      </c>
      <c r="D903" s="567">
        <v>3000000</v>
      </c>
      <c r="E903" s="567">
        <v>2423038</v>
      </c>
      <c r="F903" s="567">
        <v>255057</v>
      </c>
    </row>
    <row r="904" spans="1:6">
      <c r="A904" s="852" t="s">
        <v>966</v>
      </c>
      <c r="B904" s="567">
        <v>3000000</v>
      </c>
      <c r="C904" s="567">
        <v>1</v>
      </c>
      <c r="D904" s="567">
        <v>3000000</v>
      </c>
      <c r="E904" s="567">
        <v>2423038</v>
      </c>
      <c r="F904" s="567">
        <v>255057</v>
      </c>
    </row>
    <row r="905" spans="1:6">
      <c r="A905" s="854" t="s">
        <v>527</v>
      </c>
      <c r="B905" s="567">
        <v>3000000</v>
      </c>
      <c r="C905" s="567">
        <v>1</v>
      </c>
      <c r="D905" s="567">
        <v>3000000</v>
      </c>
      <c r="E905" s="567">
        <v>2423038</v>
      </c>
      <c r="F905" s="567">
        <v>255057</v>
      </c>
    </row>
    <row r="906" spans="1:6">
      <c r="A906" s="853" t="s">
        <v>273</v>
      </c>
      <c r="B906" s="567">
        <v>3000000</v>
      </c>
      <c r="C906" s="567">
        <v>1</v>
      </c>
      <c r="D906" s="567">
        <v>3000000</v>
      </c>
      <c r="E906" s="567">
        <v>2423038</v>
      </c>
      <c r="F906" s="567">
        <v>255057</v>
      </c>
    </row>
    <row r="907" spans="1:6">
      <c r="A907" s="855" t="s">
        <v>319</v>
      </c>
      <c r="B907" s="567">
        <v>3000000</v>
      </c>
      <c r="C907" s="567">
        <v>1</v>
      </c>
      <c r="D907" s="567">
        <v>3000000</v>
      </c>
      <c r="E907" s="567">
        <v>2423038</v>
      </c>
      <c r="F907" s="567">
        <v>255057</v>
      </c>
    </row>
    <row r="908" spans="1:6">
      <c r="A908" s="845" t="s">
        <v>67</v>
      </c>
      <c r="B908" s="567">
        <v>1234000</v>
      </c>
      <c r="C908" s="567">
        <v>1</v>
      </c>
      <c r="D908" s="567">
        <v>1234000</v>
      </c>
      <c r="E908" s="567">
        <v>992738</v>
      </c>
      <c r="F908" s="567">
        <v>872769</v>
      </c>
    </row>
    <row r="909" spans="1:6">
      <c r="A909" s="846" t="s">
        <v>3251</v>
      </c>
      <c r="B909" s="567">
        <v>1234000</v>
      </c>
      <c r="C909" s="567">
        <v>1</v>
      </c>
      <c r="D909" s="567">
        <v>1234000</v>
      </c>
      <c r="E909" s="567">
        <v>992738</v>
      </c>
      <c r="F909" s="567">
        <v>872769</v>
      </c>
    </row>
    <row r="910" spans="1:6">
      <c r="A910" s="847">
        <v>0.85</v>
      </c>
      <c r="B910" s="567">
        <v>1234000</v>
      </c>
      <c r="C910" s="567">
        <v>1</v>
      </c>
      <c r="D910" s="567">
        <v>1234000</v>
      </c>
      <c r="E910" s="567">
        <v>992738</v>
      </c>
      <c r="F910" s="567">
        <v>872769</v>
      </c>
    </row>
    <row r="911" spans="1:6">
      <c r="A911" s="848" t="s">
        <v>3251</v>
      </c>
      <c r="B911" s="567">
        <v>1234000</v>
      </c>
      <c r="C911" s="567">
        <v>1</v>
      </c>
      <c r="D911" s="567">
        <v>1234000</v>
      </c>
      <c r="E911" s="567">
        <v>992738</v>
      </c>
      <c r="F911" s="567">
        <v>872769</v>
      </c>
    </row>
    <row r="912" spans="1:6">
      <c r="A912" s="849">
        <v>2022</v>
      </c>
      <c r="B912" s="567">
        <v>1234000</v>
      </c>
      <c r="C912" s="567">
        <v>1</v>
      </c>
      <c r="D912" s="567">
        <v>1234000</v>
      </c>
      <c r="E912" s="567">
        <v>992738</v>
      </c>
      <c r="F912" s="567">
        <v>872769</v>
      </c>
    </row>
    <row r="913" spans="1:6">
      <c r="A913" s="850" t="s">
        <v>998</v>
      </c>
      <c r="B913" s="567">
        <v>1234000</v>
      </c>
      <c r="C913" s="567">
        <v>1</v>
      </c>
      <c r="D913" s="567">
        <v>1234000</v>
      </c>
      <c r="E913" s="567">
        <v>992738</v>
      </c>
      <c r="F913" s="567">
        <v>872769</v>
      </c>
    </row>
    <row r="914" spans="1:6">
      <c r="A914" s="851" t="s">
        <v>3251</v>
      </c>
      <c r="B914" s="567">
        <v>1234000</v>
      </c>
      <c r="C914" s="567">
        <v>1</v>
      </c>
      <c r="D914" s="567">
        <v>1234000</v>
      </c>
      <c r="E914" s="567">
        <v>992738</v>
      </c>
      <c r="F914" s="567">
        <v>872769</v>
      </c>
    </row>
    <row r="915" spans="1:6">
      <c r="A915" s="852" t="s">
        <v>966</v>
      </c>
      <c r="B915" s="567">
        <v>1234000</v>
      </c>
      <c r="C915" s="567">
        <v>1</v>
      </c>
      <c r="D915" s="567">
        <v>1234000</v>
      </c>
      <c r="E915" s="567">
        <v>992738</v>
      </c>
      <c r="F915" s="567">
        <v>872769</v>
      </c>
    </row>
    <row r="916" spans="1:6">
      <c r="A916" s="854" t="s">
        <v>527</v>
      </c>
      <c r="B916" s="567">
        <v>1234000</v>
      </c>
      <c r="C916" s="567">
        <v>1</v>
      </c>
      <c r="D916" s="567">
        <v>1234000</v>
      </c>
      <c r="E916" s="567">
        <v>992738</v>
      </c>
      <c r="F916" s="567">
        <v>872769</v>
      </c>
    </row>
    <row r="917" spans="1:6">
      <c r="A917" s="853" t="s">
        <v>312</v>
      </c>
      <c r="B917" s="567">
        <v>1234000</v>
      </c>
      <c r="C917" s="567">
        <v>1</v>
      </c>
      <c r="D917" s="567">
        <v>1234000</v>
      </c>
      <c r="E917" s="567">
        <v>992738</v>
      </c>
      <c r="F917" s="567">
        <v>872769</v>
      </c>
    </row>
    <row r="918" spans="1:6">
      <c r="A918" s="855" t="s">
        <v>319</v>
      </c>
      <c r="B918" s="567">
        <v>1234000</v>
      </c>
      <c r="C918" s="567">
        <v>1</v>
      </c>
      <c r="D918" s="567">
        <v>1234000</v>
      </c>
      <c r="E918" s="567">
        <v>992738</v>
      </c>
      <c r="F918" s="567">
        <v>872769</v>
      </c>
    </row>
    <row r="919" spans="1:6">
      <c r="A919" s="844" t="s">
        <v>1092</v>
      </c>
      <c r="B919" s="567">
        <v>13272786</v>
      </c>
      <c r="C919" s="567">
        <v>3</v>
      </c>
      <c r="D919" s="567">
        <v>13272786</v>
      </c>
      <c r="E919" s="567">
        <v>0</v>
      </c>
      <c r="F919" s="567">
        <v>0</v>
      </c>
    </row>
    <row r="920" spans="1:6">
      <c r="A920" s="726" t="s">
        <v>2708</v>
      </c>
      <c r="B920" s="567">
        <v>13272786</v>
      </c>
      <c r="C920" s="567">
        <v>3</v>
      </c>
      <c r="D920" s="567">
        <v>13272786</v>
      </c>
      <c r="E920" s="567">
        <v>0</v>
      </c>
      <c r="F920" s="567">
        <v>0</v>
      </c>
    </row>
    <row r="921" spans="1:6">
      <c r="A921" s="845" t="s">
        <v>330</v>
      </c>
      <c r="B921" s="567">
        <v>11192786</v>
      </c>
      <c r="C921" s="567">
        <v>2</v>
      </c>
      <c r="D921" s="567">
        <v>11192786</v>
      </c>
      <c r="E921" s="567">
        <v>0</v>
      </c>
      <c r="F921" s="567">
        <v>0</v>
      </c>
    </row>
    <row r="922" spans="1:6">
      <c r="A922" s="846" t="s">
        <v>3251</v>
      </c>
      <c r="B922" s="567">
        <v>11192786</v>
      </c>
      <c r="C922" s="567">
        <v>2</v>
      </c>
      <c r="D922" s="567">
        <v>11192786</v>
      </c>
      <c r="E922" s="567">
        <v>0</v>
      </c>
      <c r="F922" s="567">
        <v>0</v>
      </c>
    </row>
    <row r="923" spans="1:6">
      <c r="A923" s="847">
        <v>0</v>
      </c>
      <c r="B923" s="567">
        <v>11192786</v>
      </c>
      <c r="C923" s="567">
        <v>2</v>
      </c>
      <c r="D923" s="567">
        <v>11192786</v>
      </c>
      <c r="E923" s="567">
        <v>0</v>
      </c>
      <c r="F923" s="567">
        <v>0</v>
      </c>
    </row>
    <row r="924" spans="1:6">
      <c r="A924" s="848" t="s">
        <v>3251</v>
      </c>
      <c r="B924" s="567">
        <v>11192786</v>
      </c>
      <c r="C924" s="567">
        <v>2</v>
      </c>
      <c r="D924" s="567">
        <v>11192786</v>
      </c>
      <c r="E924" s="567">
        <v>0</v>
      </c>
      <c r="F924" s="567">
        <v>0</v>
      </c>
    </row>
    <row r="925" spans="1:6">
      <c r="A925" s="849">
        <v>2023</v>
      </c>
      <c r="B925" s="567">
        <v>11192786</v>
      </c>
      <c r="C925" s="567">
        <v>2</v>
      </c>
      <c r="D925" s="567">
        <v>11192786</v>
      </c>
      <c r="E925" s="567">
        <v>0</v>
      </c>
      <c r="F925" s="567">
        <v>0</v>
      </c>
    </row>
    <row r="926" spans="1:6">
      <c r="A926" s="850" t="s">
        <v>1092</v>
      </c>
      <c r="B926" s="567">
        <v>11192786</v>
      </c>
      <c r="C926" s="567">
        <v>2</v>
      </c>
      <c r="D926" s="567">
        <v>11192786</v>
      </c>
      <c r="E926" s="567">
        <v>0</v>
      </c>
      <c r="F926" s="567">
        <v>0</v>
      </c>
    </row>
    <row r="927" spans="1:6">
      <c r="A927" s="851" t="s">
        <v>1092</v>
      </c>
      <c r="B927" s="567">
        <v>11192786</v>
      </c>
      <c r="C927" s="567">
        <v>2</v>
      </c>
      <c r="D927" s="567">
        <v>11192786</v>
      </c>
      <c r="E927" s="567">
        <v>0</v>
      </c>
      <c r="F927" s="567">
        <v>0</v>
      </c>
    </row>
    <row r="928" spans="1:6">
      <c r="A928" s="852" t="s">
        <v>1092</v>
      </c>
      <c r="B928" s="567">
        <v>11192786</v>
      </c>
      <c r="C928" s="567">
        <v>2</v>
      </c>
      <c r="D928" s="567">
        <v>11192786</v>
      </c>
      <c r="E928" s="567">
        <v>0</v>
      </c>
      <c r="F928" s="567">
        <v>0</v>
      </c>
    </row>
    <row r="929" spans="1:6">
      <c r="A929" s="854" t="s">
        <v>527</v>
      </c>
      <c r="B929" s="567">
        <v>11192786</v>
      </c>
      <c r="C929" s="567">
        <v>2</v>
      </c>
      <c r="D929" s="567">
        <v>11192786</v>
      </c>
      <c r="E929" s="567">
        <v>0</v>
      </c>
      <c r="F929" s="567">
        <v>0</v>
      </c>
    </row>
    <row r="930" spans="1:6">
      <c r="A930" s="853" t="s">
        <v>273</v>
      </c>
      <c r="B930" s="567">
        <v>11192786</v>
      </c>
      <c r="C930" s="567">
        <v>2</v>
      </c>
      <c r="D930" s="567">
        <v>11192786</v>
      </c>
      <c r="E930" s="567">
        <v>0</v>
      </c>
      <c r="F930" s="567">
        <v>0</v>
      </c>
    </row>
    <row r="931" spans="1:6">
      <c r="A931" s="855" t="s">
        <v>999</v>
      </c>
      <c r="B931" s="567">
        <v>11192786</v>
      </c>
      <c r="C931" s="567">
        <v>2</v>
      </c>
      <c r="D931" s="567">
        <v>11192786</v>
      </c>
      <c r="E931" s="567">
        <v>0</v>
      </c>
      <c r="F931" s="567">
        <v>0</v>
      </c>
    </row>
    <row r="932" spans="1:6">
      <c r="A932" s="845" t="s">
        <v>1095</v>
      </c>
      <c r="B932" s="567">
        <v>2080000</v>
      </c>
      <c r="C932" s="567">
        <v>1</v>
      </c>
      <c r="D932" s="567">
        <v>2080000</v>
      </c>
      <c r="E932" s="567">
        <v>0</v>
      </c>
      <c r="F932" s="567">
        <v>0</v>
      </c>
    </row>
    <row r="933" spans="1:6">
      <c r="A933" s="846" t="s">
        <v>3251</v>
      </c>
      <c r="B933" s="567">
        <v>2080000</v>
      </c>
      <c r="C933" s="567">
        <v>1</v>
      </c>
      <c r="D933" s="567">
        <v>2080000</v>
      </c>
      <c r="E933" s="567">
        <v>0</v>
      </c>
      <c r="F933" s="567">
        <v>0</v>
      </c>
    </row>
    <row r="934" spans="1:6">
      <c r="A934" s="847">
        <v>0.05</v>
      </c>
      <c r="B934" s="567">
        <v>2080000</v>
      </c>
      <c r="C934" s="567">
        <v>1</v>
      </c>
      <c r="D934" s="567">
        <v>2080000</v>
      </c>
      <c r="E934" s="567">
        <v>0</v>
      </c>
      <c r="F934" s="567">
        <v>0</v>
      </c>
    </row>
    <row r="935" spans="1:6">
      <c r="A935" s="848" t="s">
        <v>3251</v>
      </c>
      <c r="B935" s="567">
        <v>2080000</v>
      </c>
      <c r="C935" s="567">
        <v>1</v>
      </c>
      <c r="D935" s="567">
        <v>2080000</v>
      </c>
      <c r="E935" s="567">
        <v>0</v>
      </c>
      <c r="F935" s="567">
        <v>0</v>
      </c>
    </row>
    <row r="936" spans="1:6">
      <c r="A936" s="849">
        <v>2023</v>
      </c>
      <c r="B936" s="567">
        <v>2080000</v>
      </c>
      <c r="C936" s="567">
        <v>1</v>
      </c>
      <c r="D936" s="567">
        <v>2080000</v>
      </c>
      <c r="E936" s="567">
        <v>0</v>
      </c>
      <c r="F936" s="567">
        <v>0</v>
      </c>
    </row>
    <row r="937" spans="1:6">
      <c r="A937" s="850" t="s">
        <v>1092</v>
      </c>
      <c r="B937" s="567">
        <v>2080000</v>
      </c>
      <c r="C937" s="567">
        <v>1</v>
      </c>
      <c r="D937" s="567">
        <v>2080000</v>
      </c>
      <c r="E937" s="567">
        <v>0</v>
      </c>
      <c r="F937" s="567">
        <v>0</v>
      </c>
    </row>
    <row r="938" spans="1:6">
      <c r="A938" s="851" t="s">
        <v>1092</v>
      </c>
      <c r="B938" s="567">
        <v>2080000</v>
      </c>
      <c r="C938" s="567">
        <v>1</v>
      </c>
      <c r="D938" s="567">
        <v>2080000</v>
      </c>
      <c r="E938" s="567">
        <v>0</v>
      </c>
      <c r="F938" s="567">
        <v>0</v>
      </c>
    </row>
    <row r="939" spans="1:6">
      <c r="A939" s="852" t="s">
        <v>1092</v>
      </c>
      <c r="B939" s="567">
        <v>2080000</v>
      </c>
      <c r="C939" s="567">
        <v>1</v>
      </c>
      <c r="D939" s="567">
        <v>2080000</v>
      </c>
      <c r="E939" s="567">
        <v>0</v>
      </c>
      <c r="F939" s="567">
        <v>0</v>
      </c>
    </row>
    <row r="940" spans="1:6">
      <c r="A940" s="854" t="s">
        <v>527</v>
      </c>
      <c r="B940" s="567">
        <v>2080000</v>
      </c>
      <c r="C940" s="567">
        <v>1</v>
      </c>
      <c r="D940" s="567">
        <v>2080000</v>
      </c>
      <c r="E940" s="567">
        <v>0</v>
      </c>
      <c r="F940" s="567">
        <v>0</v>
      </c>
    </row>
    <row r="941" spans="1:6">
      <c r="A941" s="853" t="s">
        <v>273</v>
      </c>
      <c r="B941" s="567">
        <v>2080000</v>
      </c>
      <c r="C941" s="567">
        <v>1</v>
      </c>
      <c r="D941" s="567">
        <v>2080000</v>
      </c>
      <c r="E941" s="567">
        <v>0</v>
      </c>
      <c r="F941" s="567">
        <v>0</v>
      </c>
    </row>
    <row r="942" spans="1:6">
      <c r="A942" s="855" t="s">
        <v>999</v>
      </c>
      <c r="B942" s="567">
        <v>2080000</v>
      </c>
      <c r="C942" s="567">
        <v>1</v>
      </c>
      <c r="D942" s="567">
        <v>2080000</v>
      </c>
      <c r="E942" s="567">
        <v>0</v>
      </c>
      <c r="F942" s="567">
        <v>0</v>
      </c>
    </row>
    <row r="943" spans="1:6">
      <c r="A943" s="844" t="s">
        <v>1093</v>
      </c>
      <c r="B943" s="567">
        <v>3000000</v>
      </c>
      <c r="C943" s="567">
        <v>1</v>
      </c>
      <c r="D943" s="567">
        <v>3000000</v>
      </c>
      <c r="E943" s="567">
        <v>2790000</v>
      </c>
      <c r="F943" s="567">
        <v>139600</v>
      </c>
    </row>
    <row r="944" spans="1:6">
      <c r="A944" s="726" t="s">
        <v>2708</v>
      </c>
      <c r="B944" s="567">
        <v>3000000</v>
      </c>
      <c r="C944" s="567">
        <v>1</v>
      </c>
      <c r="D944" s="567">
        <v>3000000</v>
      </c>
      <c r="E944" s="567">
        <v>2790000</v>
      </c>
      <c r="F944" s="567">
        <v>139600</v>
      </c>
    </row>
    <row r="945" spans="1:6">
      <c r="A945" s="845" t="s">
        <v>71</v>
      </c>
      <c r="B945" s="567">
        <v>3000000</v>
      </c>
      <c r="C945" s="567">
        <v>1</v>
      </c>
      <c r="D945" s="567">
        <v>3000000</v>
      </c>
      <c r="E945" s="567">
        <v>2790000</v>
      </c>
      <c r="F945" s="567">
        <v>139600</v>
      </c>
    </row>
    <row r="946" spans="1:6">
      <c r="A946" s="846" t="s">
        <v>3251</v>
      </c>
      <c r="B946" s="567">
        <v>3000000</v>
      </c>
      <c r="C946" s="567">
        <v>1</v>
      </c>
      <c r="D946" s="567">
        <v>3000000</v>
      </c>
      <c r="E946" s="567">
        <v>2790000</v>
      </c>
      <c r="F946" s="567">
        <v>139600</v>
      </c>
    </row>
    <row r="947" spans="1:6">
      <c r="A947" s="847">
        <v>0.35</v>
      </c>
      <c r="B947" s="567">
        <v>3000000</v>
      </c>
      <c r="C947" s="567">
        <v>1</v>
      </c>
      <c r="D947" s="567">
        <v>3000000</v>
      </c>
      <c r="E947" s="567">
        <v>2790000</v>
      </c>
      <c r="F947" s="567">
        <v>139600</v>
      </c>
    </row>
    <row r="948" spans="1:6">
      <c r="A948" s="848" t="s">
        <v>3251</v>
      </c>
      <c r="B948" s="567">
        <v>3000000</v>
      </c>
      <c r="C948" s="567">
        <v>1</v>
      </c>
      <c r="D948" s="567">
        <v>3000000</v>
      </c>
      <c r="E948" s="567">
        <v>2790000</v>
      </c>
      <c r="F948" s="567">
        <v>139600</v>
      </c>
    </row>
    <row r="949" spans="1:6">
      <c r="A949" s="849">
        <v>2024</v>
      </c>
      <c r="B949" s="567">
        <v>3000000</v>
      </c>
      <c r="C949" s="567">
        <v>1</v>
      </c>
      <c r="D949" s="567">
        <v>3000000</v>
      </c>
      <c r="E949" s="567">
        <v>2790000</v>
      </c>
      <c r="F949" s="567">
        <v>139600</v>
      </c>
    </row>
    <row r="950" spans="1:6">
      <c r="A950" s="850" t="s">
        <v>1093</v>
      </c>
      <c r="B950" s="567">
        <v>3000000</v>
      </c>
      <c r="C950" s="567">
        <v>1</v>
      </c>
      <c r="D950" s="567">
        <v>3000000</v>
      </c>
      <c r="E950" s="567">
        <v>2790000</v>
      </c>
      <c r="F950" s="567">
        <v>139600</v>
      </c>
    </row>
    <row r="951" spans="1:6">
      <c r="A951" s="851" t="s">
        <v>1093</v>
      </c>
      <c r="B951" s="567">
        <v>3000000</v>
      </c>
      <c r="C951" s="567">
        <v>1</v>
      </c>
      <c r="D951" s="567">
        <v>3000000</v>
      </c>
      <c r="E951" s="567">
        <v>2790000</v>
      </c>
      <c r="F951" s="567">
        <v>139600</v>
      </c>
    </row>
    <row r="952" spans="1:6">
      <c r="A952" s="852" t="s">
        <v>1093</v>
      </c>
      <c r="B952" s="567">
        <v>3000000</v>
      </c>
      <c r="C952" s="567">
        <v>1</v>
      </c>
      <c r="D952" s="567">
        <v>3000000</v>
      </c>
      <c r="E952" s="567">
        <v>2790000</v>
      </c>
      <c r="F952" s="567">
        <v>139600</v>
      </c>
    </row>
    <row r="953" spans="1:6">
      <c r="A953" s="854" t="s">
        <v>527</v>
      </c>
      <c r="B953" s="567">
        <v>3000000</v>
      </c>
      <c r="C953" s="567">
        <v>1</v>
      </c>
      <c r="D953" s="567">
        <v>3000000</v>
      </c>
      <c r="E953" s="567">
        <v>2790000</v>
      </c>
      <c r="F953" s="567">
        <v>139600</v>
      </c>
    </row>
    <row r="954" spans="1:6">
      <c r="A954" s="853" t="s">
        <v>273</v>
      </c>
      <c r="B954" s="567">
        <v>3000000</v>
      </c>
      <c r="C954" s="567">
        <v>1</v>
      </c>
      <c r="D954" s="567">
        <v>3000000</v>
      </c>
      <c r="E954" s="567">
        <v>2790000</v>
      </c>
      <c r="F954" s="567">
        <v>139600</v>
      </c>
    </row>
    <row r="955" spans="1:6">
      <c r="A955" s="855" t="s">
        <v>999</v>
      </c>
      <c r="B955" s="567">
        <v>3000000</v>
      </c>
      <c r="C955" s="567">
        <v>1</v>
      </c>
      <c r="D955" s="567">
        <v>3000000</v>
      </c>
      <c r="E955" s="567">
        <v>2790000</v>
      </c>
      <c r="F955" s="567">
        <v>139600</v>
      </c>
    </row>
    <row r="956" spans="1:6">
      <c r="A956" s="844" t="s">
        <v>1033</v>
      </c>
      <c r="B956" s="567">
        <v>1000000</v>
      </c>
      <c r="C956" s="567">
        <v>1</v>
      </c>
      <c r="D956" s="567">
        <v>1000000</v>
      </c>
      <c r="E956" s="567">
        <v>867907</v>
      </c>
      <c r="F956" s="567">
        <v>654087</v>
      </c>
    </row>
    <row r="957" spans="1:6">
      <c r="A957" s="726" t="s">
        <v>2705</v>
      </c>
      <c r="B957" s="567">
        <v>1000000</v>
      </c>
      <c r="C957" s="567">
        <v>1</v>
      </c>
      <c r="D957" s="567">
        <v>1000000</v>
      </c>
      <c r="E957" s="567">
        <v>867907</v>
      </c>
      <c r="F957" s="567">
        <v>654087</v>
      </c>
    </row>
    <row r="958" spans="1:6">
      <c r="A958" s="845" t="s">
        <v>339</v>
      </c>
      <c r="B958" s="567">
        <v>1000000</v>
      </c>
      <c r="C958" s="567">
        <v>1</v>
      </c>
      <c r="D958" s="567">
        <v>1000000</v>
      </c>
      <c r="E958" s="567">
        <v>867907</v>
      </c>
      <c r="F958" s="567">
        <v>654087</v>
      </c>
    </row>
    <row r="959" spans="1:6">
      <c r="A959" s="846" t="s">
        <v>3251</v>
      </c>
      <c r="B959" s="567">
        <v>1000000</v>
      </c>
      <c r="C959" s="567">
        <v>1</v>
      </c>
      <c r="D959" s="567">
        <v>1000000</v>
      </c>
      <c r="E959" s="567">
        <v>867907</v>
      </c>
      <c r="F959" s="567">
        <v>654087</v>
      </c>
    </row>
    <row r="960" spans="1:6">
      <c r="A960" s="847">
        <v>0.8</v>
      </c>
      <c r="B960" s="567">
        <v>1000000</v>
      </c>
      <c r="C960" s="567">
        <v>1</v>
      </c>
      <c r="D960" s="567">
        <v>1000000</v>
      </c>
      <c r="E960" s="567">
        <v>867907</v>
      </c>
      <c r="F960" s="567">
        <v>654087</v>
      </c>
    </row>
    <row r="961" spans="1:6">
      <c r="A961" s="848" t="s">
        <v>3251</v>
      </c>
      <c r="B961" s="567">
        <v>1000000</v>
      </c>
      <c r="C961" s="567">
        <v>1</v>
      </c>
      <c r="D961" s="567">
        <v>1000000</v>
      </c>
      <c r="E961" s="567">
        <v>867907</v>
      </c>
      <c r="F961" s="567">
        <v>654087</v>
      </c>
    </row>
    <row r="962" spans="1:6">
      <c r="A962" s="849">
        <v>2023</v>
      </c>
      <c r="B962" s="567">
        <v>1000000</v>
      </c>
      <c r="C962" s="567">
        <v>1</v>
      </c>
      <c r="D962" s="567">
        <v>1000000</v>
      </c>
      <c r="E962" s="567">
        <v>867907</v>
      </c>
      <c r="F962" s="567">
        <v>654087</v>
      </c>
    </row>
    <row r="963" spans="1:6">
      <c r="A963" s="850" t="s">
        <v>1033</v>
      </c>
      <c r="B963" s="567">
        <v>1000000</v>
      </c>
      <c r="C963" s="567">
        <v>1</v>
      </c>
      <c r="D963" s="567">
        <v>1000000</v>
      </c>
      <c r="E963" s="567">
        <v>867907</v>
      </c>
      <c r="F963" s="567">
        <v>654087</v>
      </c>
    </row>
    <row r="964" spans="1:6">
      <c r="A964" s="851" t="s">
        <v>1033</v>
      </c>
      <c r="B964" s="567">
        <v>1000000</v>
      </c>
      <c r="C964" s="567">
        <v>1</v>
      </c>
      <c r="D964" s="567">
        <v>1000000</v>
      </c>
      <c r="E964" s="567">
        <v>867907</v>
      </c>
      <c r="F964" s="567">
        <v>654087</v>
      </c>
    </row>
    <row r="965" spans="1:6">
      <c r="A965" s="852" t="s">
        <v>1033</v>
      </c>
      <c r="B965" s="567">
        <v>1000000</v>
      </c>
      <c r="C965" s="567">
        <v>1</v>
      </c>
      <c r="D965" s="567">
        <v>1000000</v>
      </c>
      <c r="E965" s="567">
        <v>867907</v>
      </c>
      <c r="F965" s="567">
        <v>654087</v>
      </c>
    </row>
    <row r="966" spans="1:6">
      <c r="A966" s="854" t="s">
        <v>527</v>
      </c>
      <c r="B966" s="567">
        <v>1000000</v>
      </c>
      <c r="C966" s="567">
        <v>1</v>
      </c>
      <c r="D966" s="567">
        <v>1000000</v>
      </c>
      <c r="E966" s="567">
        <v>867907</v>
      </c>
      <c r="F966" s="567">
        <v>654087</v>
      </c>
    </row>
    <row r="967" spans="1:6">
      <c r="A967" s="853" t="s">
        <v>315</v>
      </c>
      <c r="B967" s="567">
        <v>1000000</v>
      </c>
      <c r="C967" s="567">
        <v>1</v>
      </c>
      <c r="D967" s="567">
        <v>1000000</v>
      </c>
      <c r="E967" s="567">
        <v>867907</v>
      </c>
      <c r="F967" s="567">
        <v>654087</v>
      </c>
    </row>
    <row r="968" spans="1:6">
      <c r="A968" s="855" t="s">
        <v>999</v>
      </c>
      <c r="B968" s="567">
        <v>1000000</v>
      </c>
      <c r="C968" s="567">
        <v>1</v>
      </c>
      <c r="D968" s="567">
        <v>1000000</v>
      </c>
      <c r="E968" s="567">
        <v>867907</v>
      </c>
      <c r="F968" s="567">
        <v>654087</v>
      </c>
    </row>
    <row r="969" spans="1:6">
      <c r="A969" s="844" t="s">
        <v>1102</v>
      </c>
      <c r="B969" s="567">
        <v>1000000</v>
      </c>
      <c r="C969" s="567">
        <v>1</v>
      </c>
      <c r="D969" s="567">
        <v>1000000</v>
      </c>
      <c r="E969" s="567">
        <v>926598</v>
      </c>
      <c r="F969" s="567">
        <v>80588</v>
      </c>
    </row>
    <row r="970" spans="1:6">
      <c r="A970" s="726" t="s">
        <v>2705</v>
      </c>
      <c r="B970" s="567">
        <v>1000000</v>
      </c>
      <c r="C970" s="567">
        <v>1</v>
      </c>
      <c r="D970" s="567">
        <v>1000000</v>
      </c>
      <c r="E970" s="567">
        <v>926598</v>
      </c>
      <c r="F970" s="567">
        <v>80588</v>
      </c>
    </row>
    <row r="971" spans="1:6">
      <c r="A971" s="845" t="s">
        <v>67</v>
      </c>
      <c r="B971" s="567">
        <v>1000000</v>
      </c>
      <c r="C971" s="567">
        <v>1</v>
      </c>
      <c r="D971" s="567">
        <v>1000000</v>
      </c>
      <c r="E971" s="567">
        <v>926598</v>
      </c>
      <c r="F971" s="567">
        <v>80588</v>
      </c>
    </row>
    <row r="972" spans="1:6">
      <c r="A972" s="846" t="s">
        <v>3251</v>
      </c>
      <c r="B972" s="567">
        <v>1000000</v>
      </c>
      <c r="C972" s="567">
        <v>1</v>
      </c>
      <c r="D972" s="567">
        <v>1000000</v>
      </c>
      <c r="E972" s="567">
        <v>926598</v>
      </c>
      <c r="F972" s="567">
        <v>80588</v>
      </c>
    </row>
    <row r="973" spans="1:6">
      <c r="A973" s="847">
        <v>0.25</v>
      </c>
      <c r="B973" s="567">
        <v>1000000</v>
      </c>
      <c r="C973" s="567">
        <v>1</v>
      </c>
      <c r="D973" s="567">
        <v>1000000</v>
      </c>
      <c r="E973" s="567">
        <v>926598</v>
      </c>
      <c r="F973" s="567">
        <v>80588</v>
      </c>
    </row>
    <row r="974" spans="1:6">
      <c r="A974" s="848" t="s">
        <v>3251</v>
      </c>
      <c r="B974" s="567">
        <v>1000000</v>
      </c>
      <c r="C974" s="567">
        <v>1</v>
      </c>
      <c r="D974" s="567">
        <v>1000000</v>
      </c>
      <c r="E974" s="567">
        <v>926598</v>
      </c>
      <c r="F974" s="567">
        <v>80588</v>
      </c>
    </row>
    <row r="975" spans="1:6">
      <c r="A975" s="849" t="s">
        <v>1062</v>
      </c>
      <c r="B975" s="567">
        <v>1000000</v>
      </c>
      <c r="C975" s="567">
        <v>1</v>
      </c>
      <c r="D975" s="567">
        <v>1000000</v>
      </c>
      <c r="E975" s="567">
        <v>926598</v>
      </c>
      <c r="F975" s="567">
        <v>80588</v>
      </c>
    </row>
    <row r="976" spans="1:6">
      <c r="A976" s="850" t="s">
        <v>1102</v>
      </c>
      <c r="B976" s="567">
        <v>1000000</v>
      </c>
      <c r="C976" s="567">
        <v>1</v>
      </c>
      <c r="D976" s="567">
        <v>1000000</v>
      </c>
      <c r="E976" s="567">
        <v>926598</v>
      </c>
      <c r="F976" s="567">
        <v>80588</v>
      </c>
    </row>
    <row r="977" spans="1:6">
      <c r="A977" s="851" t="s">
        <v>1102</v>
      </c>
      <c r="B977" s="567">
        <v>1000000</v>
      </c>
      <c r="C977" s="567">
        <v>1</v>
      </c>
      <c r="D977" s="567">
        <v>1000000</v>
      </c>
      <c r="E977" s="567">
        <v>926598</v>
      </c>
      <c r="F977" s="567">
        <v>80588</v>
      </c>
    </row>
    <row r="978" spans="1:6">
      <c r="A978" s="852" t="s">
        <v>1102</v>
      </c>
      <c r="B978" s="567">
        <v>1000000</v>
      </c>
      <c r="C978" s="567">
        <v>1</v>
      </c>
      <c r="D978" s="567">
        <v>1000000</v>
      </c>
      <c r="E978" s="567">
        <v>926598</v>
      </c>
      <c r="F978" s="567">
        <v>80588</v>
      </c>
    </row>
    <row r="979" spans="1:6">
      <c r="A979" s="854" t="s">
        <v>527</v>
      </c>
      <c r="B979" s="567">
        <v>1000000</v>
      </c>
      <c r="C979" s="567">
        <v>1</v>
      </c>
      <c r="D979" s="567">
        <v>1000000</v>
      </c>
      <c r="E979" s="567">
        <v>926598</v>
      </c>
      <c r="F979" s="567">
        <v>80588</v>
      </c>
    </row>
    <row r="980" spans="1:6">
      <c r="A980" s="853" t="s">
        <v>311</v>
      </c>
      <c r="B980" s="567">
        <v>1000000</v>
      </c>
      <c r="C980" s="567">
        <v>1</v>
      </c>
      <c r="D980" s="567">
        <v>1000000</v>
      </c>
      <c r="E980" s="567">
        <v>926598</v>
      </c>
      <c r="F980" s="567">
        <v>80588</v>
      </c>
    </row>
    <row r="981" spans="1:6">
      <c r="A981" s="855" t="s">
        <v>999</v>
      </c>
      <c r="B981" s="567">
        <v>1000000</v>
      </c>
      <c r="C981" s="567">
        <v>1</v>
      </c>
      <c r="D981" s="567">
        <v>1000000</v>
      </c>
      <c r="E981" s="567">
        <v>926598</v>
      </c>
      <c r="F981" s="567">
        <v>80588</v>
      </c>
    </row>
    <row r="982" spans="1:6">
      <c r="A982" s="844" t="s">
        <v>917</v>
      </c>
      <c r="B982" s="567">
        <v>4100000</v>
      </c>
      <c r="C982" s="567">
        <v>3</v>
      </c>
      <c r="D982" s="567">
        <v>4100000</v>
      </c>
      <c r="E982" s="567">
        <v>3956231.2479600003</v>
      </c>
      <c r="F982" s="567">
        <v>1944260.7091299999</v>
      </c>
    </row>
    <row r="983" spans="1:6">
      <c r="A983" s="726" t="s">
        <v>2705</v>
      </c>
      <c r="B983" s="567">
        <v>4100000</v>
      </c>
      <c r="C983" s="567">
        <v>3</v>
      </c>
      <c r="D983" s="567">
        <v>4100000</v>
      </c>
      <c r="E983" s="567">
        <v>3956231.2479600003</v>
      </c>
      <c r="F983" s="567">
        <v>1944260.7091299999</v>
      </c>
    </row>
    <row r="984" spans="1:6">
      <c r="A984" s="845" t="s">
        <v>920</v>
      </c>
      <c r="B984" s="567">
        <v>1500000</v>
      </c>
      <c r="C984" s="567">
        <v>1</v>
      </c>
      <c r="D984" s="567">
        <v>1500000</v>
      </c>
      <c r="E984" s="567">
        <v>1499412</v>
      </c>
      <c r="F984" s="567">
        <v>442606</v>
      </c>
    </row>
    <row r="985" spans="1:6">
      <c r="A985" s="846" t="s">
        <v>3251</v>
      </c>
      <c r="B985" s="567">
        <v>1500000</v>
      </c>
      <c r="C985" s="567">
        <v>1</v>
      </c>
      <c r="D985" s="567">
        <v>1500000</v>
      </c>
      <c r="E985" s="567">
        <v>1499412</v>
      </c>
      <c r="F985" s="567">
        <v>442606</v>
      </c>
    </row>
    <row r="986" spans="1:6">
      <c r="A986" s="847">
        <v>0.3</v>
      </c>
      <c r="B986" s="567">
        <v>1500000</v>
      </c>
      <c r="C986" s="567">
        <v>1</v>
      </c>
      <c r="D986" s="567">
        <v>1500000</v>
      </c>
      <c r="E986" s="567">
        <v>1499412</v>
      </c>
      <c r="F986" s="567">
        <v>442606</v>
      </c>
    </row>
    <row r="987" spans="1:6">
      <c r="A987" s="848" t="s">
        <v>3251</v>
      </c>
      <c r="B987" s="567">
        <v>1500000</v>
      </c>
      <c r="C987" s="567">
        <v>1</v>
      </c>
      <c r="D987" s="567">
        <v>1500000</v>
      </c>
      <c r="E987" s="567">
        <v>1499412</v>
      </c>
      <c r="F987" s="567">
        <v>442606</v>
      </c>
    </row>
    <row r="988" spans="1:6">
      <c r="A988" s="849">
        <v>2011</v>
      </c>
      <c r="B988" s="567">
        <v>1500000</v>
      </c>
      <c r="C988" s="567">
        <v>1</v>
      </c>
      <c r="D988" s="567">
        <v>1500000</v>
      </c>
      <c r="E988" s="567">
        <v>1499412</v>
      </c>
      <c r="F988" s="567">
        <v>442606</v>
      </c>
    </row>
    <row r="989" spans="1:6">
      <c r="A989" s="850" t="s">
        <v>919</v>
      </c>
      <c r="B989" s="567">
        <v>1500000</v>
      </c>
      <c r="C989" s="567">
        <v>1</v>
      </c>
      <c r="D989" s="567">
        <v>1500000</v>
      </c>
      <c r="E989" s="567">
        <v>1499412</v>
      </c>
      <c r="F989" s="567">
        <v>442606</v>
      </c>
    </row>
    <row r="990" spans="1:6">
      <c r="A990" s="851" t="s">
        <v>918</v>
      </c>
      <c r="B990" s="567">
        <v>1500000</v>
      </c>
      <c r="C990" s="567">
        <v>1</v>
      </c>
      <c r="D990" s="567">
        <v>1500000</v>
      </c>
      <c r="E990" s="567">
        <v>1499412</v>
      </c>
      <c r="F990" s="567">
        <v>442606</v>
      </c>
    </row>
    <row r="991" spans="1:6">
      <c r="A991" s="852" t="s">
        <v>916</v>
      </c>
      <c r="B991" s="567">
        <v>1500000</v>
      </c>
      <c r="C991" s="567">
        <v>1</v>
      </c>
      <c r="D991" s="567">
        <v>1500000</v>
      </c>
      <c r="E991" s="567">
        <v>1499412</v>
      </c>
      <c r="F991" s="567">
        <v>442606</v>
      </c>
    </row>
    <row r="992" spans="1:6">
      <c r="A992" s="854" t="s">
        <v>527</v>
      </c>
      <c r="B992" s="567">
        <v>1500000</v>
      </c>
      <c r="C992" s="567">
        <v>1</v>
      </c>
      <c r="D992" s="567">
        <v>1500000</v>
      </c>
      <c r="E992" s="567">
        <v>1499412</v>
      </c>
      <c r="F992" s="567">
        <v>442606</v>
      </c>
    </row>
    <row r="993" spans="1:6">
      <c r="A993" s="853" t="s">
        <v>273</v>
      </c>
      <c r="B993" s="567">
        <v>1500000</v>
      </c>
      <c r="C993" s="567">
        <v>1</v>
      </c>
      <c r="D993" s="567">
        <v>1500000</v>
      </c>
      <c r="E993" s="567">
        <v>1499412</v>
      </c>
      <c r="F993" s="567">
        <v>442606</v>
      </c>
    </row>
    <row r="994" spans="1:6">
      <c r="A994" s="855" t="s">
        <v>319</v>
      </c>
      <c r="B994" s="567">
        <v>1500000</v>
      </c>
      <c r="C994" s="567">
        <v>1</v>
      </c>
      <c r="D994" s="567">
        <v>1500000</v>
      </c>
      <c r="E994" s="567">
        <v>1499412</v>
      </c>
      <c r="F994" s="567">
        <v>442606</v>
      </c>
    </row>
    <row r="995" spans="1:6">
      <c r="A995" s="845" t="s">
        <v>923</v>
      </c>
      <c r="B995" s="567">
        <v>1400000</v>
      </c>
      <c r="C995" s="567">
        <v>1</v>
      </c>
      <c r="D995" s="567">
        <v>1400000</v>
      </c>
      <c r="E995" s="567">
        <v>1386210</v>
      </c>
      <c r="F995" s="567">
        <v>1037588</v>
      </c>
    </row>
    <row r="996" spans="1:6">
      <c r="A996" s="846" t="s">
        <v>3251</v>
      </c>
      <c r="B996" s="567">
        <v>1400000</v>
      </c>
      <c r="C996" s="567">
        <v>1</v>
      </c>
      <c r="D996" s="567">
        <v>1400000</v>
      </c>
      <c r="E996" s="567">
        <v>1386210</v>
      </c>
      <c r="F996" s="567">
        <v>1037588</v>
      </c>
    </row>
    <row r="997" spans="1:6">
      <c r="A997" s="847">
        <v>0.8</v>
      </c>
      <c r="B997" s="567">
        <v>1400000</v>
      </c>
      <c r="C997" s="567">
        <v>1</v>
      </c>
      <c r="D997" s="567">
        <v>1400000</v>
      </c>
      <c r="E997" s="567">
        <v>1386210</v>
      </c>
      <c r="F997" s="567">
        <v>1037588</v>
      </c>
    </row>
    <row r="998" spans="1:6">
      <c r="A998" s="848" t="s">
        <v>3251</v>
      </c>
      <c r="B998" s="567">
        <v>1400000</v>
      </c>
      <c r="C998" s="567">
        <v>1</v>
      </c>
      <c r="D998" s="567">
        <v>1400000</v>
      </c>
      <c r="E998" s="567">
        <v>1386210</v>
      </c>
      <c r="F998" s="567">
        <v>1037588</v>
      </c>
    </row>
    <row r="999" spans="1:6">
      <c r="A999" s="849">
        <v>2018</v>
      </c>
      <c r="B999" s="567">
        <v>1400000</v>
      </c>
      <c r="C999" s="567">
        <v>1</v>
      </c>
      <c r="D999" s="567">
        <v>1400000</v>
      </c>
      <c r="E999" s="567">
        <v>1386210</v>
      </c>
      <c r="F999" s="567">
        <v>1037588</v>
      </c>
    </row>
    <row r="1000" spans="1:6">
      <c r="A1000" s="850" t="s">
        <v>922</v>
      </c>
      <c r="B1000" s="567">
        <v>1400000</v>
      </c>
      <c r="C1000" s="567">
        <v>1</v>
      </c>
      <c r="D1000" s="567">
        <v>1400000</v>
      </c>
      <c r="E1000" s="567">
        <v>1386210</v>
      </c>
      <c r="F1000" s="567">
        <v>1037588</v>
      </c>
    </row>
    <row r="1001" spans="1:6">
      <c r="A1001" s="851" t="s">
        <v>921</v>
      </c>
      <c r="B1001" s="567">
        <v>1400000</v>
      </c>
      <c r="C1001" s="567">
        <v>1</v>
      </c>
      <c r="D1001" s="567">
        <v>1400000</v>
      </c>
      <c r="E1001" s="567">
        <v>1386210</v>
      </c>
      <c r="F1001" s="567">
        <v>1037588</v>
      </c>
    </row>
    <row r="1002" spans="1:6">
      <c r="A1002" s="852" t="s">
        <v>916</v>
      </c>
      <c r="B1002" s="567">
        <v>1400000</v>
      </c>
      <c r="C1002" s="567">
        <v>1</v>
      </c>
      <c r="D1002" s="567">
        <v>1400000</v>
      </c>
      <c r="E1002" s="567">
        <v>1386210</v>
      </c>
      <c r="F1002" s="567">
        <v>1037588</v>
      </c>
    </row>
    <row r="1003" spans="1:6">
      <c r="A1003" s="854" t="s">
        <v>527</v>
      </c>
      <c r="B1003" s="567">
        <v>1400000</v>
      </c>
      <c r="C1003" s="567">
        <v>1</v>
      </c>
      <c r="D1003" s="567">
        <v>1400000</v>
      </c>
      <c r="E1003" s="567">
        <v>1386210</v>
      </c>
      <c r="F1003" s="567">
        <v>1037588</v>
      </c>
    </row>
    <row r="1004" spans="1:6">
      <c r="A1004" s="853" t="s">
        <v>273</v>
      </c>
      <c r="B1004" s="567">
        <v>1400000</v>
      </c>
      <c r="C1004" s="567">
        <v>1</v>
      </c>
      <c r="D1004" s="567">
        <v>1400000</v>
      </c>
      <c r="E1004" s="567">
        <v>1386210</v>
      </c>
      <c r="F1004" s="567">
        <v>1037588</v>
      </c>
    </row>
    <row r="1005" spans="1:6">
      <c r="A1005" s="855" t="s">
        <v>319</v>
      </c>
      <c r="B1005" s="567">
        <v>1400000</v>
      </c>
      <c r="C1005" s="567">
        <v>1</v>
      </c>
      <c r="D1005" s="567">
        <v>1400000</v>
      </c>
      <c r="E1005" s="567">
        <v>1386210</v>
      </c>
      <c r="F1005" s="567">
        <v>1037588</v>
      </c>
    </row>
    <row r="1006" spans="1:6">
      <c r="A1006" s="845" t="s">
        <v>3251</v>
      </c>
      <c r="B1006" s="567">
        <v>1200000</v>
      </c>
      <c r="C1006" s="567">
        <v>1</v>
      </c>
      <c r="D1006" s="567">
        <v>1200000</v>
      </c>
      <c r="E1006" s="567">
        <v>1070609.2479600001</v>
      </c>
      <c r="F1006" s="567">
        <v>464066.70912999997</v>
      </c>
    </row>
    <row r="1007" spans="1:6">
      <c r="A1007" s="846" t="s">
        <v>3251</v>
      </c>
      <c r="B1007" s="567">
        <v>1200000</v>
      </c>
      <c r="C1007" s="567">
        <v>1</v>
      </c>
      <c r="D1007" s="567">
        <v>1200000</v>
      </c>
      <c r="E1007" s="567">
        <v>1070609.2479600001</v>
      </c>
      <c r="F1007" s="567">
        <v>464066.70912999997</v>
      </c>
    </row>
    <row r="1008" spans="1:6">
      <c r="A1008" s="847" t="s">
        <v>3251</v>
      </c>
      <c r="B1008" s="567">
        <v>1200000</v>
      </c>
      <c r="C1008" s="567">
        <v>1</v>
      </c>
      <c r="D1008" s="567">
        <v>1200000</v>
      </c>
      <c r="E1008" s="567">
        <v>1070609.2479600001</v>
      </c>
      <c r="F1008" s="567">
        <v>464066.70912999997</v>
      </c>
    </row>
    <row r="1009" spans="1:6">
      <c r="A1009" s="848" t="s">
        <v>3251</v>
      </c>
      <c r="B1009" s="567">
        <v>1200000</v>
      </c>
      <c r="C1009" s="567">
        <v>1</v>
      </c>
      <c r="D1009" s="567">
        <v>1200000</v>
      </c>
      <c r="E1009" s="567">
        <v>1070609.2479600001</v>
      </c>
      <c r="F1009" s="567">
        <v>464066.70912999997</v>
      </c>
    </row>
    <row r="1010" spans="1:6">
      <c r="A1010" s="849" t="s">
        <v>3251</v>
      </c>
      <c r="B1010" s="567">
        <v>1200000</v>
      </c>
      <c r="C1010" s="567">
        <v>1</v>
      </c>
      <c r="D1010" s="567">
        <v>1200000</v>
      </c>
      <c r="E1010" s="567">
        <v>1070609.2479600001</v>
      </c>
      <c r="F1010" s="567">
        <v>464066.70912999997</v>
      </c>
    </row>
    <row r="1011" spans="1:6">
      <c r="A1011" s="850" t="s">
        <v>1190</v>
      </c>
      <c r="B1011" s="567">
        <v>1200000</v>
      </c>
      <c r="C1011" s="567">
        <v>1</v>
      </c>
      <c r="D1011" s="567">
        <v>1200000</v>
      </c>
      <c r="E1011" s="567">
        <v>1070609.2479600001</v>
      </c>
      <c r="F1011" s="567">
        <v>464066.70912999997</v>
      </c>
    </row>
    <row r="1012" spans="1:6">
      <c r="A1012" s="851" t="s">
        <v>1189</v>
      </c>
      <c r="B1012" s="567">
        <v>1200000</v>
      </c>
      <c r="C1012" s="567">
        <v>1</v>
      </c>
      <c r="D1012" s="567">
        <v>1200000</v>
      </c>
      <c r="E1012" s="567">
        <v>1070609.2479600001</v>
      </c>
      <c r="F1012" s="567">
        <v>464066.70912999997</v>
      </c>
    </row>
    <row r="1013" spans="1:6">
      <c r="A1013" s="852" t="s">
        <v>916</v>
      </c>
      <c r="B1013" s="567">
        <v>1200000</v>
      </c>
      <c r="C1013" s="567">
        <v>1</v>
      </c>
      <c r="D1013" s="567">
        <v>1200000</v>
      </c>
      <c r="E1013" s="567">
        <v>1070609.2479600001</v>
      </c>
      <c r="F1013" s="567">
        <v>464066.70912999997</v>
      </c>
    </row>
    <row r="1014" spans="1:6">
      <c r="A1014" s="854" t="s">
        <v>527</v>
      </c>
      <c r="B1014" s="567">
        <v>1200000</v>
      </c>
      <c r="C1014" s="567">
        <v>1</v>
      </c>
      <c r="D1014" s="567">
        <v>1200000</v>
      </c>
      <c r="E1014" s="567">
        <v>1070609.2479600001</v>
      </c>
      <c r="F1014" s="567">
        <v>464066.70912999997</v>
      </c>
    </row>
    <row r="1015" spans="1:6">
      <c r="A1015" s="853" t="s">
        <v>289</v>
      </c>
      <c r="B1015" s="567">
        <v>1200000</v>
      </c>
      <c r="C1015" s="567">
        <v>1</v>
      </c>
      <c r="D1015" s="567">
        <v>1200000</v>
      </c>
      <c r="E1015" s="567">
        <v>1070609.2479600001</v>
      </c>
      <c r="F1015" s="567">
        <v>464066.70912999997</v>
      </c>
    </row>
    <row r="1016" spans="1:6">
      <c r="A1016" s="855" t="s">
        <v>480</v>
      </c>
      <c r="B1016" s="567">
        <v>1200000</v>
      </c>
      <c r="C1016" s="567">
        <v>1</v>
      </c>
      <c r="D1016" s="567">
        <v>1200000</v>
      </c>
      <c r="E1016" s="567">
        <v>1070609.2479600001</v>
      </c>
      <c r="F1016" s="567">
        <v>464066.70912999997</v>
      </c>
    </row>
    <row r="1017" spans="1:6">
      <c r="A1017" s="844" t="s">
        <v>1110</v>
      </c>
      <c r="B1017" s="567">
        <v>6100000</v>
      </c>
      <c r="C1017" s="567">
        <v>4</v>
      </c>
      <c r="D1017" s="567">
        <v>6100000</v>
      </c>
      <c r="E1017" s="567">
        <v>5990240</v>
      </c>
      <c r="F1017" s="567">
        <v>5301903</v>
      </c>
    </row>
    <row r="1018" spans="1:6">
      <c r="A1018" s="726" t="s">
        <v>2705</v>
      </c>
      <c r="B1018" s="567">
        <v>6100000</v>
      </c>
      <c r="C1018" s="567">
        <v>4</v>
      </c>
      <c r="D1018" s="567">
        <v>6100000</v>
      </c>
      <c r="E1018" s="567">
        <v>5990240</v>
      </c>
      <c r="F1018" s="567">
        <v>5301903</v>
      </c>
    </row>
    <row r="1019" spans="1:6">
      <c r="A1019" s="845" t="s">
        <v>3251</v>
      </c>
      <c r="B1019" s="567">
        <v>6100000</v>
      </c>
      <c r="C1019" s="567">
        <v>4</v>
      </c>
      <c r="D1019" s="567">
        <v>6100000</v>
      </c>
      <c r="E1019" s="567">
        <v>5990240</v>
      </c>
      <c r="F1019" s="567">
        <v>5301903</v>
      </c>
    </row>
    <row r="1020" spans="1:6">
      <c r="A1020" s="846" t="s">
        <v>3251</v>
      </c>
      <c r="B1020" s="567">
        <v>6100000</v>
      </c>
      <c r="C1020" s="567">
        <v>4</v>
      </c>
      <c r="D1020" s="567">
        <v>6100000</v>
      </c>
      <c r="E1020" s="567">
        <v>5990240</v>
      </c>
      <c r="F1020" s="567">
        <v>5301903</v>
      </c>
    </row>
    <row r="1021" spans="1:6">
      <c r="A1021" s="847" t="s">
        <v>3251</v>
      </c>
      <c r="B1021" s="567">
        <v>6100000</v>
      </c>
      <c r="C1021" s="567">
        <v>4</v>
      </c>
      <c r="D1021" s="567">
        <v>6100000</v>
      </c>
      <c r="E1021" s="567">
        <v>5990240</v>
      </c>
      <c r="F1021" s="567">
        <v>5301903</v>
      </c>
    </row>
    <row r="1022" spans="1:6">
      <c r="A1022" s="848" t="s">
        <v>3251</v>
      </c>
      <c r="B1022" s="567">
        <v>6100000</v>
      </c>
      <c r="C1022" s="567">
        <v>4</v>
      </c>
      <c r="D1022" s="567">
        <v>6100000</v>
      </c>
      <c r="E1022" s="567">
        <v>5990240</v>
      </c>
      <c r="F1022" s="567">
        <v>5301903</v>
      </c>
    </row>
    <row r="1023" spans="1:6">
      <c r="A1023" s="849" t="s">
        <v>3251</v>
      </c>
      <c r="B1023" s="567">
        <v>6100000</v>
      </c>
      <c r="C1023" s="567">
        <v>4</v>
      </c>
      <c r="D1023" s="567">
        <v>6100000</v>
      </c>
      <c r="E1023" s="567">
        <v>5990240</v>
      </c>
      <c r="F1023" s="567">
        <v>5301903</v>
      </c>
    </row>
    <row r="1024" spans="1:6">
      <c r="A1024" s="850" t="s">
        <v>1112</v>
      </c>
      <c r="B1024" s="567">
        <v>1200000</v>
      </c>
      <c r="C1024" s="567">
        <v>1</v>
      </c>
      <c r="D1024" s="567">
        <v>1200000</v>
      </c>
      <c r="E1024" s="567">
        <v>1199957</v>
      </c>
      <c r="F1024" s="567">
        <v>1143074</v>
      </c>
    </row>
    <row r="1025" spans="1:6">
      <c r="A1025" s="851" t="s">
        <v>1111</v>
      </c>
      <c r="B1025" s="567">
        <v>1200000</v>
      </c>
      <c r="C1025" s="567">
        <v>1</v>
      </c>
      <c r="D1025" s="567">
        <v>1200000</v>
      </c>
      <c r="E1025" s="567">
        <v>1199957</v>
      </c>
      <c r="F1025" s="567">
        <v>1143074</v>
      </c>
    </row>
    <row r="1026" spans="1:6">
      <c r="A1026" s="852" t="s">
        <v>790</v>
      </c>
      <c r="B1026" s="567">
        <v>1200000</v>
      </c>
      <c r="C1026" s="567">
        <v>1</v>
      </c>
      <c r="D1026" s="567">
        <v>1200000</v>
      </c>
      <c r="E1026" s="567">
        <v>1199957</v>
      </c>
      <c r="F1026" s="567">
        <v>1143074</v>
      </c>
    </row>
    <row r="1027" spans="1:6">
      <c r="A1027" s="854" t="s">
        <v>527</v>
      </c>
      <c r="B1027" s="567">
        <v>1200000</v>
      </c>
      <c r="C1027" s="567">
        <v>1</v>
      </c>
      <c r="D1027" s="567">
        <v>1200000</v>
      </c>
      <c r="E1027" s="567">
        <v>1199957</v>
      </c>
      <c r="F1027" s="567">
        <v>1143074</v>
      </c>
    </row>
    <row r="1028" spans="1:6">
      <c r="A1028" s="853" t="s">
        <v>305</v>
      </c>
      <c r="B1028" s="567">
        <v>1200000</v>
      </c>
      <c r="C1028" s="567">
        <v>1</v>
      </c>
      <c r="D1028" s="567">
        <v>1200000</v>
      </c>
      <c r="E1028" s="567">
        <v>1199957</v>
      </c>
      <c r="F1028" s="567">
        <v>1143074</v>
      </c>
    </row>
    <row r="1029" spans="1:6">
      <c r="A1029" s="855" t="s">
        <v>480</v>
      </c>
      <c r="B1029" s="567">
        <v>1200000</v>
      </c>
      <c r="C1029" s="567">
        <v>1</v>
      </c>
      <c r="D1029" s="567">
        <v>1200000</v>
      </c>
      <c r="E1029" s="567">
        <v>1199957</v>
      </c>
      <c r="F1029" s="567">
        <v>1143074</v>
      </c>
    </row>
    <row r="1030" spans="1:6">
      <c r="A1030" s="850" t="s">
        <v>3255</v>
      </c>
      <c r="B1030" s="567">
        <v>1900000</v>
      </c>
      <c r="C1030" s="567">
        <v>1</v>
      </c>
      <c r="D1030" s="567">
        <v>1900000</v>
      </c>
      <c r="E1030" s="567">
        <v>1790987</v>
      </c>
      <c r="F1030" s="567">
        <v>1638219</v>
      </c>
    </row>
    <row r="1031" spans="1:6">
      <c r="A1031" s="851" t="s">
        <v>1115</v>
      </c>
      <c r="B1031" s="567">
        <v>1900000</v>
      </c>
      <c r="C1031" s="567">
        <v>1</v>
      </c>
      <c r="D1031" s="567">
        <v>1900000</v>
      </c>
      <c r="E1031" s="567">
        <v>1790987</v>
      </c>
      <c r="F1031" s="567">
        <v>1638219</v>
      </c>
    </row>
    <row r="1032" spans="1:6">
      <c r="A1032" s="852" t="s">
        <v>790</v>
      </c>
      <c r="B1032" s="567">
        <v>1900000</v>
      </c>
      <c r="C1032" s="567">
        <v>1</v>
      </c>
      <c r="D1032" s="567">
        <v>1900000</v>
      </c>
      <c r="E1032" s="567">
        <v>1790987</v>
      </c>
      <c r="F1032" s="567">
        <v>1638219</v>
      </c>
    </row>
    <row r="1033" spans="1:6">
      <c r="A1033" s="854" t="s">
        <v>527</v>
      </c>
      <c r="B1033" s="567">
        <v>1900000</v>
      </c>
      <c r="C1033" s="567">
        <v>1</v>
      </c>
      <c r="D1033" s="567">
        <v>1900000</v>
      </c>
      <c r="E1033" s="567">
        <v>1790987</v>
      </c>
      <c r="F1033" s="567">
        <v>1638219</v>
      </c>
    </row>
    <row r="1034" spans="1:6">
      <c r="A1034" s="853" t="s">
        <v>305</v>
      </c>
      <c r="B1034" s="567">
        <v>1900000</v>
      </c>
      <c r="C1034" s="567">
        <v>1</v>
      </c>
      <c r="D1034" s="567">
        <v>1900000</v>
      </c>
      <c r="E1034" s="567">
        <v>1790987</v>
      </c>
      <c r="F1034" s="567">
        <v>1638219</v>
      </c>
    </row>
    <row r="1035" spans="1:6">
      <c r="A1035" s="855" t="s">
        <v>480</v>
      </c>
      <c r="B1035" s="567">
        <v>1900000</v>
      </c>
      <c r="C1035" s="567">
        <v>1</v>
      </c>
      <c r="D1035" s="567">
        <v>1900000</v>
      </c>
      <c r="E1035" s="567">
        <v>1790987</v>
      </c>
      <c r="F1035" s="567">
        <v>1638219</v>
      </c>
    </row>
    <row r="1036" spans="1:6">
      <c r="A1036" s="850" t="s">
        <v>1114</v>
      </c>
      <c r="B1036" s="567">
        <v>2000000</v>
      </c>
      <c r="C1036" s="567">
        <v>1</v>
      </c>
      <c r="D1036" s="567">
        <v>2000000</v>
      </c>
      <c r="E1036" s="567">
        <v>1999867</v>
      </c>
      <c r="F1036" s="567">
        <v>1950116</v>
      </c>
    </row>
    <row r="1037" spans="1:6">
      <c r="A1037" s="851" t="s">
        <v>1113</v>
      </c>
      <c r="B1037" s="567">
        <v>2000000</v>
      </c>
      <c r="C1037" s="567">
        <v>1</v>
      </c>
      <c r="D1037" s="567">
        <v>2000000</v>
      </c>
      <c r="E1037" s="567">
        <v>1999867</v>
      </c>
      <c r="F1037" s="567">
        <v>1950116</v>
      </c>
    </row>
    <row r="1038" spans="1:6">
      <c r="A1038" s="852" t="s">
        <v>790</v>
      </c>
      <c r="B1038" s="567">
        <v>2000000</v>
      </c>
      <c r="C1038" s="567">
        <v>1</v>
      </c>
      <c r="D1038" s="567">
        <v>2000000</v>
      </c>
      <c r="E1038" s="567">
        <v>1999867</v>
      </c>
      <c r="F1038" s="567">
        <v>1950116</v>
      </c>
    </row>
    <row r="1039" spans="1:6">
      <c r="A1039" s="854" t="s">
        <v>527</v>
      </c>
      <c r="B1039" s="567">
        <v>2000000</v>
      </c>
      <c r="C1039" s="567">
        <v>1</v>
      </c>
      <c r="D1039" s="567">
        <v>2000000</v>
      </c>
      <c r="E1039" s="567">
        <v>1999867</v>
      </c>
      <c r="F1039" s="567">
        <v>1950116</v>
      </c>
    </row>
    <row r="1040" spans="1:6">
      <c r="A1040" s="853" t="s">
        <v>305</v>
      </c>
      <c r="B1040" s="567">
        <v>2000000</v>
      </c>
      <c r="C1040" s="567">
        <v>1</v>
      </c>
      <c r="D1040" s="567">
        <v>2000000</v>
      </c>
      <c r="E1040" s="567">
        <v>1999867</v>
      </c>
      <c r="F1040" s="567">
        <v>1950116</v>
      </c>
    </row>
    <row r="1041" spans="1:6">
      <c r="A1041" s="855" t="s">
        <v>480</v>
      </c>
      <c r="B1041" s="567">
        <v>2000000</v>
      </c>
      <c r="C1041" s="567">
        <v>1</v>
      </c>
      <c r="D1041" s="567">
        <v>2000000</v>
      </c>
      <c r="E1041" s="567">
        <v>1999867</v>
      </c>
      <c r="F1041" s="567">
        <v>1950116</v>
      </c>
    </row>
    <row r="1042" spans="1:6">
      <c r="A1042" s="850" t="s">
        <v>1118</v>
      </c>
      <c r="B1042" s="567">
        <v>1000000</v>
      </c>
      <c r="C1042" s="567">
        <v>1</v>
      </c>
      <c r="D1042" s="567">
        <v>1000000</v>
      </c>
      <c r="E1042" s="567">
        <v>999429</v>
      </c>
      <c r="F1042" s="567">
        <v>570494</v>
      </c>
    </row>
    <row r="1043" spans="1:6">
      <c r="A1043" s="851" t="s">
        <v>1117</v>
      </c>
      <c r="B1043" s="567">
        <v>1000000</v>
      </c>
      <c r="C1043" s="567">
        <v>1</v>
      </c>
      <c r="D1043" s="567">
        <v>1000000</v>
      </c>
      <c r="E1043" s="567">
        <v>999429</v>
      </c>
      <c r="F1043" s="567">
        <v>570494</v>
      </c>
    </row>
    <row r="1044" spans="1:6">
      <c r="A1044" s="852" t="s">
        <v>790</v>
      </c>
      <c r="B1044" s="567">
        <v>1000000</v>
      </c>
      <c r="C1044" s="567">
        <v>1</v>
      </c>
      <c r="D1044" s="567">
        <v>1000000</v>
      </c>
      <c r="E1044" s="567">
        <v>999429</v>
      </c>
      <c r="F1044" s="567">
        <v>570494</v>
      </c>
    </row>
    <row r="1045" spans="1:6">
      <c r="A1045" s="854" t="s">
        <v>527</v>
      </c>
      <c r="B1045" s="567">
        <v>1000000</v>
      </c>
      <c r="C1045" s="567">
        <v>1</v>
      </c>
      <c r="D1045" s="567">
        <v>1000000</v>
      </c>
      <c r="E1045" s="567">
        <v>999429</v>
      </c>
      <c r="F1045" s="567">
        <v>570494</v>
      </c>
    </row>
    <row r="1046" spans="1:6">
      <c r="A1046" s="853" t="s">
        <v>305</v>
      </c>
      <c r="B1046" s="567">
        <v>1000000</v>
      </c>
      <c r="C1046" s="567">
        <v>1</v>
      </c>
      <c r="D1046" s="567">
        <v>1000000</v>
      </c>
      <c r="E1046" s="567">
        <v>999429</v>
      </c>
      <c r="F1046" s="567">
        <v>570494</v>
      </c>
    </row>
    <row r="1047" spans="1:6">
      <c r="A1047" s="855" t="s">
        <v>480</v>
      </c>
      <c r="B1047" s="567">
        <v>1000000</v>
      </c>
      <c r="C1047" s="567">
        <v>1</v>
      </c>
      <c r="D1047" s="567">
        <v>1000000</v>
      </c>
      <c r="E1047" s="567">
        <v>999429</v>
      </c>
      <c r="F1047" s="567">
        <v>570494</v>
      </c>
    </row>
    <row r="1048" spans="1:6">
      <c r="A1048" s="844" t="s">
        <v>791</v>
      </c>
      <c r="B1048" s="567">
        <v>13126200</v>
      </c>
      <c r="C1048" s="567">
        <v>7</v>
      </c>
      <c r="D1048" s="567">
        <v>15483200</v>
      </c>
      <c r="E1048" s="567">
        <v>13226815.228020001</v>
      </c>
      <c r="F1048" s="567">
        <v>11671407.930469999</v>
      </c>
    </row>
    <row r="1049" spans="1:6">
      <c r="A1049" s="726" t="s">
        <v>2705</v>
      </c>
      <c r="B1049" s="567">
        <v>13126200</v>
      </c>
      <c r="C1049" s="567">
        <v>7</v>
      </c>
      <c r="D1049" s="567">
        <v>15483200</v>
      </c>
      <c r="E1049" s="567">
        <v>13226815.228020001</v>
      </c>
      <c r="F1049" s="567">
        <v>11671407.930469999</v>
      </c>
    </row>
    <row r="1050" spans="1:6">
      <c r="A1050" s="845" t="s">
        <v>762</v>
      </c>
      <c r="B1050" s="567">
        <v>3150000</v>
      </c>
      <c r="C1050" s="567">
        <v>2</v>
      </c>
      <c r="D1050" s="567">
        <v>3150000</v>
      </c>
      <c r="E1050" s="567">
        <v>3141185</v>
      </c>
      <c r="F1050" s="567">
        <v>2895701</v>
      </c>
    </row>
    <row r="1051" spans="1:6">
      <c r="A1051" s="846" t="s">
        <v>3251</v>
      </c>
      <c r="B1051" s="567">
        <v>3150000</v>
      </c>
      <c r="C1051" s="567">
        <v>2</v>
      </c>
      <c r="D1051" s="567">
        <v>3150000</v>
      </c>
      <c r="E1051" s="567">
        <v>3141185</v>
      </c>
      <c r="F1051" s="567">
        <v>2895701</v>
      </c>
    </row>
    <row r="1052" spans="1:6">
      <c r="A1052" s="847">
        <v>1</v>
      </c>
      <c r="B1052" s="567">
        <v>3150000</v>
      </c>
      <c r="C1052" s="567">
        <v>2</v>
      </c>
      <c r="D1052" s="567">
        <v>3150000</v>
      </c>
      <c r="E1052" s="567">
        <v>3141185</v>
      </c>
      <c r="F1052" s="567">
        <v>2895701</v>
      </c>
    </row>
    <row r="1053" spans="1:6">
      <c r="A1053" s="848" t="s">
        <v>3251</v>
      </c>
      <c r="B1053" s="567">
        <v>3150000</v>
      </c>
      <c r="C1053" s="567">
        <v>2</v>
      </c>
      <c r="D1053" s="567">
        <v>3150000</v>
      </c>
      <c r="E1053" s="567">
        <v>3141185</v>
      </c>
      <c r="F1053" s="567">
        <v>2895701</v>
      </c>
    </row>
    <row r="1054" spans="1:6">
      <c r="A1054" s="849" t="s">
        <v>770</v>
      </c>
      <c r="B1054" s="567">
        <v>1650000</v>
      </c>
      <c r="C1054" s="567">
        <v>1</v>
      </c>
      <c r="D1054" s="567">
        <v>1650000</v>
      </c>
      <c r="E1054" s="567">
        <v>1643459</v>
      </c>
      <c r="F1054" s="567">
        <v>1535585</v>
      </c>
    </row>
    <row r="1055" spans="1:6">
      <c r="A1055" s="850" t="s">
        <v>795</v>
      </c>
      <c r="B1055" s="567">
        <v>1650000</v>
      </c>
      <c r="C1055" s="567">
        <v>1</v>
      </c>
      <c r="D1055" s="567">
        <v>1650000</v>
      </c>
      <c r="E1055" s="567">
        <v>1643459</v>
      </c>
      <c r="F1055" s="567">
        <v>1535585</v>
      </c>
    </row>
    <row r="1056" spans="1:6">
      <c r="A1056" s="851" t="s">
        <v>3251</v>
      </c>
      <c r="B1056" s="567">
        <v>1650000</v>
      </c>
      <c r="C1056" s="567">
        <v>1</v>
      </c>
      <c r="D1056" s="567">
        <v>1650000</v>
      </c>
      <c r="E1056" s="567">
        <v>1643459</v>
      </c>
      <c r="F1056" s="567">
        <v>1535585</v>
      </c>
    </row>
    <row r="1057" spans="1:6">
      <c r="A1057" s="852" t="s">
        <v>790</v>
      </c>
      <c r="B1057" s="567">
        <v>1650000</v>
      </c>
      <c r="C1057" s="567">
        <v>1</v>
      </c>
      <c r="D1057" s="567">
        <v>1650000</v>
      </c>
      <c r="E1057" s="567">
        <v>1643459</v>
      </c>
      <c r="F1057" s="567">
        <v>1535585</v>
      </c>
    </row>
    <row r="1058" spans="1:6">
      <c r="A1058" s="854" t="s">
        <v>527</v>
      </c>
      <c r="B1058" s="567">
        <v>1650000</v>
      </c>
      <c r="C1058" s="567">
        <v>1</v>
      </c>
      <c r="D1058" s="567">
        <v>1650000</v>
      </c>
      <c r="E1058" s="567">
        <v>1643459</v>
      </c>
      <c r="F1058" s="567">
        <v>1535585</v>
      </c>
    </row>
    <row r="1059" spans="1:6">
      <c r="A1059" s="853" t="s">
        <v>305</v>
      </c>
      <c r="B1059" s="567">
        <v>1650000</v>
      </c>
      <c r="C1059" s="567">
        <v>1</v>
      </c>
      <c r="D1059" s="567">
        <v>1650000</v>
      </c>
      <c r="E1059" s="567">
        <v>1643459</v>
      </c>
      <c r="F1059" s="567">
        <v>1535585</v>
      </c>
    </row>
    <row r="1060" spans="1:6">
      <c r="A1060" s="855" t="s">
        <v>319</v>
      </c>
      <c r="B1060" s="567">
        <v>1650000</v>
      </c>
      <c r="C1060" s="567">
        <v>1</v>
      </c>
      <c r="D1060" s="567">
        <v>1650000</v>
      </c>
      <c r="E1060" s="567">
        <v>1643459</v>
      </c>
      <c r="F1060" s="567">
        <v>1535585</v>
      </c>
    </row>
    <row r="1061" spans="1:6">
      <c r="A1061" s="849" t="s">
        <v>661</v>
      </c>
      <c r="B1061" s="567">
        <v>1500000</v>
      </c>
      <c r="C1061" s="567">
        <v>1</v>
      </c>
      <c r="D1061" s="567">
        <v>1500000</v>
      </c>
      <c r="E1061" s="567">
        <v>1497726</v>
      </c>
      <c r="F1061" s="567">
        <v>1360116</v>
      </c>
    </row>
    <row r="1062" spans="1:6">
      <c r="A1062" s="850" t="s">
        <v>797</v>
      </c>
      <c r="B1062" s="567">
        <v>1500000</v>
      </c>
      <c r="C1062" s="567">
        <v>1</v>
      </c>
      <c r="D1062" s="567">
        <v>1500000</v>
      </c>
      <c r="E1062" s="567">
        <v>1497726</v>
      </c>
      <c r="F1062" s="567">
        <v>1360116</v>
      </c>
    </row>
    <row r="1063" spans="1:6">
      <c r="A1063" s="851" t="s">
        <v>3251</v>
      </c>
      <c r="B1063" s="567">
        <v>1500000</v>
      </c>
      <c r="C1063" s="567">
        <v>1</v>
      </c>
      <c r="D1063" s="567">
        <v>1500000</v>
      </c>
      <c r="E1063" s="567">
        <v>1497726</v>
      </c>
      <c r="F1063" s="567">
        <v>1360116</v>
      </c>
    </row>
    <row r="1064" spans="1:6">
      <c r="A1064" s="852" t="s">
        <v>790</v>
      </c>
      <c r="B1064" s="567">
        <v>1500000</v>
      </c>
      <c r="C1064" s="567">
        <v>1</v>
      </c>
      <c r="D1064" s="567">
        <v>1500000</v>
      </c>
      <c r="E1064" s="567">
        <v>1497726</v>
      </c>
      <c r="F1064" s="567">
        <v>1360116</v>
      </c>
    </row>
    <row r="1065" spans="1:6">
      <c r="A1065" s="854" t="s">
        <v>527</v>
      </c>
      <c r="B1065" s="567">
        <v>1500000</v>
      </c>
      <c r="C1065" s="567">
        <v>1</v>
      </c>
      <c r="D1065" s="567">
        <v>1500000</v>
      </c>
      <c r="E1065" s="567">
        <v>1497726</v>
      </c>
      <c r="F1065" s="567">
        <v>1360116</v>
      </c>
    </row>
    <row r="1066" spans="1:6">
      <c r="A1066" s="853" t="s">
        <v>305</v>
      </c>
      <c r="B1066" s="567">
        <v>1500000</v>
      </c>
      <c r="C1066" s="567">
        <v>1</v>
      </c>
      <c r="D1066" s="567">
        <v>1500000</v>
      </c>
      <c r="E1066" s="567">
        <v>1497726</v>
      </c>
      <c r="F1066" s="567">
        <v>1360116</v>
      </c>
    </row>
    <row r="1067" spans="1:6">
      <c r="A1067" s="855" t="s">
        <v>319</v>
      </c>
      <c r="B1067" s="567">
        <v>1500000</v>
      </c>
      <c r="C1067" s="567">
        <v>1</v>
      </c>
      <c r="D1067" s="567">
        <v>1500000</v>
      </c>
      <c r="E1067" s="567">
        <v>1497726</v>
      </c>
      <c r="F1067" s="567">
        <v>1360116</v>
      </c>
    </row>
    <row r="1068" spans="1:6">
      <c r="A1068" s="845" t="s">
        <v>20</v>
      </c>
      <c r="B1068" s="567">
        <v>9976200</v>
      </c>
      <c r="C1068" s="567">
        <v>5</v>
      </c>
      <c r="D1068" s="567">
        <v>12333200</v>
      </c>
      <c r="E1068" s="567">
        <v>10085630.228020001</v>
      </c>
      <c r="F1068" s="567">
        <v>8775706.9304699991</v>
      </c>
    </row>
    <row r="1069" spans="1:6">
      <c r="A1069" s="846" t="s">
        <v>3251</v>
      </c>
      <c r="B1069" s="567">
        <v>9976200</v>
      </c>
      <c r="C1069" s="567">
        <v>5</v>
      </c>
      <c r="D1069" s="567">
        <v>12333200</v>
      </c>
      <c r="E1069" s="567">
        <v>10085630.228020001</v>
      </c>
      <c r="F1069" s="567">
        <v>8775706.9304699991</v>
      </c>
    </row>
    <row r="1070" spans="1:6">
      <c r="A1070" s="847">
        <v>0.25</v>
      </c>
      <c r="B1070" s="567">
        <v>2000000</v>
      </c>
      <c r="C1070" s="567">
        <v>1</v>
      </c>
      <c r="D1070" s="567">
        <v>2000000</v>
      </c>
      <c r="E1070" s="567">
        <v>326431.64513000002</v>
      </c>
      <c r="F1070" s="567">
        <v>75042.899609999993</v>
      </c>
    </row>
    <row r="1071" spans="1:6">
      <c r="A1071" s="848" t="s">
        <v>3251</v>
      </c>
      <c r="B1071" s="567">
        <v>2000000</v>
      </c>
      <c r="C1071" s="567">
        <v>1</v>
      </c>
      <c r="D1071" s="567">
        <v>2000000</v>
      </c>
      <c r="E1071" s="567">
        <v>326431.64513000002</v>
      </c>
      <c r="F1071" s="567">
        <v>75042.899609999993</v>
      </c>
    </row>
    <row r="1072" spans="1:6">
      <c r="A1072" s="849" t="s">
        <v>794</v>
      </c>
      <c r="B1072" s="567">
        <v>2000000</v>
      </c>
      <c r="C1072" s="567">
        <v>1</v>
      </c>
      <c r="D1072" s="567">
        <v>2000000</v>
      </c>
      <c r="E1072" s="567">
        <v>326431.64513000002</v>
      </c>
      <c r="F1072" s="567">
        <v>75042.899609999993</v>
      </c>
    </row>
    <row r="1073" spans="1:6">
      <c r="A1073" s="850" t="s">
        <v>793</v>
      </c>
      <c r="B1073" s="567">
        <v>2000000</v>
      </c>
      <c r="C1073" s="567">
        <v>1</v>
      </c>
      <c r="D1073" s="567">
        <v>2000000</v>
      </c>
      <c r="E1073" s="567">
        <v>326431.64513000002</v>
      </c>
      <c r="F1073" s="567">
        <v>75042.899609999993</v>
      </c>
    </row>
    <row r="1074" spans="1:6">
      <c r="A1074" s="851" t="s">
        <v>3251</v>
      </c>
      <c r="B1074" s="567">
        <v>2000000</v>
      </c>
      <c r="C1074" s="567">
        <v>1</v>
      </c>
      <c r="D1074" s="567">
        <v>2000000</v>
      </c>
      <c r="E1074" s="567">
        <v>326431.64513000002</v>
      </c>
      <c r="F1074" s="567">
        <v>75042.899609999993</v>
      </c>
    </row>
    <row r="1075" spans="1:6">
      <c r="A1075" s="852" t="s">
        <v>790</v>
      </c>
      <c r="B1075" s="567">
        <v>2000000</v>
      </c>
      <c r="C1075" s="567">
        <v>1</v>
      </c>
      <c r="D1075" s="567">
        <v>2000000</v>
      </c>
      <c r="E1075" s="567">
        <v>326431.64513000002</v>
      </c>
      <c r="F1075" s="567">
        <v>75042.899609999993</v>
      </c>
    </row>
    <row r="1076" spans="1:6">
      <c r="A1076" s="854" t="s">
        <v>527</v>
      </c>
      <c r="B1076" s="567">
        <v>2000000</v>
      </c>
      <c r="C1076" s="567">
        <v>1</v>
      </c>
      <c r="D1076" s="567">
        <v>2000000</v>
      </c>
      <c r="E1076" s="567">
        <v>326431.64513000002</v>
      </c>
      <c r="F1076" s="567">
        <v>75042.899609999993</v>
      </c>
    </row>
    <row r="1077" spans="1:6">
      <c r="A1077" s="853" t="s">
        <v>305</v>
      </c>
      <c r="B1077" s="567">
        <v>2000000</v>
      </c>
      <c r="C1077" s="567">
        <v>1</v>
      </c>
      <c r="D1077" s="567">
        <v>2000000</v>
      </c>
      <c r="E1077" s="567">
        <v>326431.64513000002</v>
      </c>
      <c r="F1077" s="567">
        <v>75042.899609999993</v>
      </c>
    </row>
    <row r="1078" spans="1:6">
      <c r="A1078" s="855" t="s">
        <v>319</v>
      </c>
      <c r="B1078" s="567">
        <v>2000000</v>
      </c>
      <c r="C1078" s="567">
        <v>1</v>
      </c>
      <c r="D1078" s="567">
        <v>2000000</v>
      </c>
      <c r="E1078" s="567">
        <v>326431.64513000002</v>
      </c>
      <c r="F1078" s="567">
        <v>75042.899609999993</v>
      </c>
    </row>
    <row r="1079" spans="1:6">
      <c r="A1079" s="847">
        <v>0.7</v>
      </c>
      <c r="B1079" s="567">
        <v>3901200</v>
      </c>
      <c r="C1079" s="567">
        <v>2</v>
      </c>
      <c r="D1079" s="567">
        <v>3901200</v>
      </c>
      <c r="E1079" s="567">
        <v>3392122</v>
      </c>
      <c r="F1079" s="567">
        <v>3011992</v>
      </c>
    </row>
    <row r="1080" spans="1:6">
      <c r="A1080" s="848" t="s">
        <v>3251</v>
      </c>
      <c r="B1080" s="567">
        <v>3901200</v>
      </c>
      <c r="C1080" s="567">
        <v>2</v>
      </c>
      <c r="D1080" s="567">
        <v>3901200</v>
      </c>
      <c r="E1080" s="567">
        <v>3392122</v>
      </c>
      <c r="F1080" s="567">
        <v>3011992</v>
      </c>
    </row>
    <row r="1081" spans="1:6">
      <c r="A1081" s="849" t="s">
        <v>661</v>
      </c>
      <c r="B1081" s="567">
        <v>2101200</v>
      </c>
      <c r="C1081" s="567">
        <v>1</v>
      </c>
      <c r="D1081" s="567">
        <v>2101200</v>
      </c>
      <c r="E1081" s="567">
        <v>1863984</v>
      </c>
      <c r="F1081" s="567">
        <v>1774364</v>
      </c>
    </row>
    <row r="1082" spans="1:6">
      <c r="A1082" s="850" t="s">
        <v>796</v>
      </c>
      <c r="B1082" s="567">
        <v>2101200</v>
      </c>
      <c r="C1082" s="567">
        <v>1</v>
      </c>
      <c r="D1082" s="567">
        <v>2101200</v>
      </c>
      <c r="E1082" s="567">
        <v>1863984</v>
      </c>
      <c r="F1082" s="567">
        <v>1774364</v>
      </c>
    </row>
    <row r="1083" spans="1:6">
      <c r="A1083" s="851" t="s">
        <v>3251</v>
      </c>
      <c r="B1083" s="567">
        <v>2101200</v>
      </c>
      <c r="C1083" s="567">
        <v>1</v>
      </c>
      <c r="D1083" s="567">
        <v>2101200</v>
      </c>
      <c r="E1083" s="567">
        <v>1863984</v>
      </c>
      <c r="F1083" s="567">
        <v>1774364</v>
      </c>
    </row>
    <row r="1084" spans="1:6">
      <c r="A1084" s="852" t="s">
        <v>790</v>
      </c>
      <c r="B1084" s="567">
        <v>2101200</v>
      </c>
      <c r="C1084" s="567">
        <v>1</v>
      </c>
      <c r="D1084" s="567">
        <v>2101200</v>
      </c>
      <c r="E1084" s="567">
        <v>1863984</v>
      </c>
      <c r="F1084" s="567">
        <v>1774364</v>
      </c>
    </row>
    <row r="1085" spans="1:6">
      <c r="A1085" s="854" t="s">
        <v>527</v>
      </c>
      <c r="B1085" s="567">
        <v>2101200</v>
      </c>
      <c r="C1085" s="567">
        <v>1</v>
      </c>
      <c r="D1085" s="567">
        <v>2101200</v>
      </c>
      <c r="E1085" s="567">
        <v>1863984</v>
      </c>
      <c r="F1085" s="567">
        <v>1774364</v>
      </c>
    </row>
    <row r="1086" spans="1:6">
      <c r="A1086" s="853" t="s">
        <v>305</v>
      </c>
      <c r="B1086" s="567">
        <v>2101200</v>
      </c>
      <c r="C1086" s="567">
        <v>1</v>
      </c>
      <c r="D1086" s="567">
        <v>2101200</v>
      </c>
      <c r="E1086" s="567">
        <v>1863984</v>
      </c>
      <c r="F1086" s="567">
        <v>1774364</v>
      </c>
    </row>
    <row r="1087" spans="1:6">
      <c r="A1087" s="855" t="s">
        <v>319</v>
      </c>
      <c r="B1087" s="567">
        <v>2101200</v>
      </c>
      <c r="C1087" s="567">
        <v>1</v>
      </c>
      <c r="D1087" s="567">
        <v>2101200</v>
      </c>
      <c r="E1087" s="567">
        <v>1863984</v>
      </c>
      <c r="F1087" s="567">
        <v>1774364</v>
      </c>
    </row>
    <row r="1088" spans="1:6">
      <c r="A1088" s="849" t="s">
        <v>799</v>
      </c>
      <c r="B1088" s="567">
        <v>1800000</v>
      </c>
      <c r="C1088" s="567">
        <v>1</v>
      </c>
      <c r="D1088" s="567">
        <v>1800000</v>
      </c>
      <c r="E1088" s="567">
        <v>1528138</v>
      </c>
      <c r="F1088" s="567">
        <v>1237628</v>
      </c>
    </row>
    <row r="1089" spans="1:6">
      <c r="A1089" s="850" t="s">
        <v>798</v>
      </c>
      <c r="B1089" s="567">
        <v>1800000</v>
      </c>
      <c r="C1089" s="567">
        <v>1</v>
      </c>
      <c r="D1089" s="567">
        <v>1800000</v>
      </c>
      <c r="E1089" s="567">
        <v>1528138</v>
      </c>
      <c r="F1089" s="567">
        <v>1237628</v>
      </c>
    </row>
    <row r="1090" spans="1:6">
      <c r="A1090" s="851" t="s">
        <v>3251</v>
      </c>
      <c r="B1090" s="567">
        <v>1800000</v>
      </c>
      <c r="C1090" s="567">
        <v>1</v>
      </c>
      <c r="D1090" s="567">
        <v>1800000</v>
      </c>
      <c r="E1090" s="567">
        <v>1528138</v>
      </c>
      <c r="F1090" s="567">
        <v>1237628</v>
      </c>
    </row>
    <row r="1091" spans="1:6">
      <c r="A1091" s="852" t="s">
        <v>790</v>
      </c>
      <c r="B1091" s="567">
        <v>1800000</v>
      </c>
      <c r="C1091" s="567">
        <v>1</v>
      </c>
      <c r="D1091" s="567">
        <v>1800000</v>
      </c>
      <c r="E1091" s="567">
        <v>1528138</v>
      </c>
      <c r="F1091" s="567">
        <v>1237628</v>
      </c>
    </row>
    <row r="1092" spans="1:6">
      <c r="A1092" s="854" t="s">
        <v>527</v>
      </c>
      <c r="B1092" s="567">
        <v>1800000</v>
      </c>
      <c r="C1092" s="567">
        <v>1</v>
      </c>
      <c r="D1092" s="567">
        <v>1800000</v>
      </c>
      <c r="E1092" s="567">
        <v>1528138</v>
      </c>
      <c r="F1092" s="567">
        <v>1237628</v>
      </c>
    </row>
    <row r="1093" spans="1:6">
      <c r="A1093" s="853" t="s">
        <v>305</v>
      </c>
      <c r="B1093" s="567">
        <v>1800000</v>
      </c>
      <c r="C1093" s="567">
        <v>1</v>
      </c>
      <c r="D1093" s="567">
        <v>1800000</v>
      </c>
      <c r="E1093" s="567">
        <v>1528138</v>
      </c>
      <c r="F1093" s="567">
        <v>1237628</v>
      </c>
    </row>
    <row r="1094" spans="1:6">
      <c r="A1094" s="855" t="s">
        <v>319</v>
      </c>
      <c r="B1094" s="567">
        <v>1800000</v>
      </c>
      <c r="C1094" s="567">
        <v>1</v>
      </c>
      <c r="D1094" s="567">
        <v>1800000</v>
      </c>
      <c r="E1094" s="567">
        <v>1528138</v>
      </c>
      <c r="F1094" s="567">
        <v>1237628</v>
      </c>
    </row>
    <row r="1095" spans="1:6">
      <c r="A1095" s="847">
        <v>0.9</v>
      </c>
      <c r="B1095" s="567">
        <v>4075000</v>
      </c>
      <c r="C1095" s="567">
        <v>2</v>
      </c>
      <c r="D1095" s="567">
        <v>6432000</v>
      </c>
      <c r="E1095" s="567">
        <v>6367076.5828900002</v>
      </c>
      <c r="F1095" s="567">
        <v>5688672.0308599994</v>
      </c>
    </row>
    <row r="1096" spans="1:6">
      <c r="A1096" s="848" t="s">
        <v>3251</v>
      </c>
      <c r="B1096" s="567">
        <v>4075000</v>
      </c>
      <c r="C1096" s="567">
        <v>2</v>
      </c>
      <c r="D1096" s="567">
        <v>6432000</v>
      </c>
      <c r="E1096" s="567">
        <v>6367076.5828900002</v>
      </c>
      <c r="F1096" s="567">
        <v>5688672.0308599994</v>
      </c>
    </row>
    <row r="1097" spans="1:6">
      <c r="A1097" s="849" t="s">
        <v>770</v>
      </c>
      <c r="B1097" s="567">
        <v>2075000</v>
      </c>
      <c r="C1097" s="567">
        <v>1</v>
      </c>
      <c r="D1097" s="567">
        <v>4432000</v>
      </c>
      <c r="E1097" s="567">
        <v>4381828.5828900002</v>
      </c>
      <c r="F1097" s="567">
        <v>3887117.0308599998</v>
      </c>
    </row>
    <row r="1098" spans="1:6">
      <c r="A1098" s="850" t="s">
        <v>792</v>
      </c>
      <c r="B1098" s="567">
        <v>2075000</v>
      </c>
      <c r="C1098" s="567">
        <v>1</v>
      </c>
      <c r="D1098" s="567">
        <v>4432000</v>
      </c>
      <c r="E1098" s="567">
        <v>4381828.5828900002</v>
      </c>
      <c r="F1098" s="567">
        <v>3887117.0308599998</v>
      </c>
    </row>
    <row r="1099" spans="1:6">
      <c r="A1099" s="851" t="s">
        <v>3251</v>
      </c>
      <c r="B1099" s="567">
        <v>2075000</v>
      </c>
      <c r="C1099" s="567">
        <v>1</v>
      </c>
      <c r="D1099" s="567">
        <v>4432000</v>
      </c>
      <c r="E1099" s="567">
        <v>4381828.5828900002</v>
      </c>
      <c r="F1099" s="567">
        <v>3887117.0308599998</v>
      </c>
    </row>
    <row r="1100" spans="1:6">
      <c r="A1100" s="852" t="s">
        <v>790</v>
      </c>
      <c r="B1100" s="567">
        <v>2075000</v>
      </c>
      <c r="C1100" s="567">
        <v>1</v>
      </c>
      <c r="D1100" s="567">
        <v>4432000</v>
      </c>
      <c r="E1100" s="567">
        <v>4381828.5828900002</v>
      </c>
      <c r="F1100" s="567">
        <v>3887117.0308599998</v>
      </c>
    </row>
    <row r="1101" spans="1:6">
      <c r="A1101" s="854" t="s">
        <v>527</v>
      </c>
      <c r="B1101" s="567">
        <v>2075000</v>
      </c>
      <c r="C1101" s="567">
        <v>1</v>
      </c>
      <c r="D1101" s="567">
        <v>4432000</v>
      </c>
      <c r="E1101" s="567">
        <v>4381828.5828900002</v>
      </c>
      <c r="F1101" s="567">
        <v>3887117.0308599998</v>
      </c>
    </row>
    <row r="1102" spans="1:6">
      <c r="A1102" s="853" t="s">
        <v>305</v>
      </c>
      <c r="B1102" s="567">
        <v>2075000</v>
      </c>
      <c r="C1102" s="567">
        <v>1</v>
      </c>
      <c r="D1102" s="567">
        <v>4432000</v>
      </c>
      <c r="E1102" s="567">
        <v>4381828.5828900002</v>
      </c>
      <c r="F1102" s="567">
        <v>3887117.0308599998</v>
      </c>
    </row>
    <row r="1103" spans="1:6">
      <c r="A1103" s="855" t="s">
        <v>319</v>
      </c>
      <c r="B1103" s="567">
        <v>2075000</v>
      </c>
      <c r="C1103" s="567">
        <v>1</v>
      </c>
      <c r="D1103" s="567">
        <v>4432000</v>
      </c>
      <c r="E1103" s="567">
        <v>4381828.5828900002</v>
      </c>
      <c r="F1103" s="567">
        <v>3887117.0308599998</v>
      </c>
    </row>
    <row r="1104" spans="1:6">
      <c r="A1104" s="849" t="s">
        <v>801</v>
      </c>
      <c r="B1104" s="567">
        <v>2000000</v>
      </c>
      <c r="C1104" s="567">
        <v>1</v>
      </c>
      <c r="D1104" s="567">
        <v>2000000</v>
      </c>
      <c r="E1104" s="567">
        <v>1985248</v>
      </c>
      <c r="F1104" s="567">
        <v>1801555</v>
      </c>
    </row>
    <row r="1105" spans="1:6">
      <c r="A1105" s="850" t="s">
        <v>800</v>
      </c>
      <c r="B1105" s="567">
        <v>2000000</v>
      </c>
      <c r="C1105" s="567">
        <v>1</v>
      </c>
      <c r="D1105" s="567">
        <v>2000000</v>
      </c>
      <c r="E1105" s="567">
        <v>1985248</v>
      </c>
      <c r="F1105" s="567">
        <v>1801555</v>
      </c>
    </row>
    <row r="1106" spans="1:6">
      <c r="A1106" s="851" t="s">
        <v>3251</v>
      </c>
      <c r="B1106" s="567">
        <v>2000000</v>
      </c>
      <c r="C1106" s="567">
        <v>1</v>
      </c>
      <c r="D1106" s="567">
        <v>2000000</v>
      </c>
      <c r="E1106" s="567">
        <v>1985248</v>
      </c>
      <c r="F1106" s="567">
        <v>1801555</v>
      </c>
    </row>
    <row r="1107" spans="1:6">
      <c r="A1107" s="852" t="s">
        <v>790</v>
      </c>
      <c r="B1107" s="567">
        <v>2000000</v>
      </c>
      <c r="C1107" s="567">
        <v>1</v>
      </c>
      <c r="D1107" s="567">
        <v>2000000</v>
      </c>
      <c r="E1107" s="567">
        <v>1985248</v>
      </c>
      <c r="F1107" s="567">
        <v>1801555</v>
      </c>
    </row>
    <row r="1108" spans="1:6">
      <c r="A1108" s="854" t="s">
        <v>527</v>
      </c>
      <c r="B1108" s="567">
        <v>2000000</v>
      </c>
      <c r="C1108" s="567">
        <v>1</v>
      </c>
      <c r="D1108" s="567">
        <v>2000000</v>
      </c>
      <c r="E1108" s="567">
        <v>1985248</v>
      </c>
      <c r="F1108" s="567">
        <v>1801555</v>
      </c>
    </row>
    <row r="1109" spans="1:6">
      <c r="A1109" s="853" t="s">
        <v>305</v>
      </c>
      <c r="B1109" s="567">
        <v>2000000</v>
      </c>
      <c r="C1109" s="567">
        <v>1</v>
      </c>
      <c r="D1109" s="567">
        <v>2000000</v>
      </c>
      <c r="E1109" s="567">
        <v>1985248</v>
      </c>
      <c r="F1109" s="567">
        <v>1801555</v>
      </c>
    </row>
    <row r="1110" spans="1:6">
      <c r="A1110" s="855" t="s">
        <v>319</v>
      </c>
      <c r="B1110" s="567">
        <v>2000000</v>
      </c>
      <c r="C1110" s="567">
        <v>1</v>
      </c>
      <c r="D1110" s="567">
        <v>2000000</v>
      </c>
      <c r="E1110" s="567">
        <v>1985248</v>
      </c>
      <c r="F1110" s="567">
        <v>1801555</v>
      </c>
    </row>
    <row r="1111" spans="1:6">
      <c r="A1111" s="844" t="s">
        <v>1034</v>
      </c>
      <c r="B1111" s="567">
        <v>1220000</v>
      </c>
      <c r="C1111" s="567">
        <v>1</v>
      </c>
      <c r="D1111" s="567">
        <v>1220000</v>
      </c>
      <c r="E1111" s="567">
        <v>975895</v>
      </c>
      <c r="F1111" s="567">
        <v>267220</v>
      </c>
    </row>
    <row r="1112" spans="1:6">
      <c r="A1112" s="726" t="s">
        <v>2708</v>
      </c>
      <c r="B1112" s="567">
        <v>1220000</v>
      </c>
      <c r="C1112" s="567">
        <v>1</v>
      </c>
      <c r="D1112" s="567">
        <v>1220000</v>
      </c>
      <c r="E1112" s="567">
        <v>975895</v>
      </c>
      <c r="F1112" s="567">
        <v>267220</v>
      </c>
    </row>
    <row r="1113" spans="1:6">
      <c r="A1113" s="845" t="s">
        <v>339</v>
      </c>
      <c r="B1113" s="567">
        <v>1220000</v>
      </c>
      <c r="C1113" s="567">
        <v>1</v>
      </c>
      <c r="D1113" s="567">
        <v>1220000</v>
      </c>
      <c r="E1113" s="567">
        <v>975895</v>
      </c>
      <c r="F1113" s="567">
        <v>267220</v>
      </c>
    </row>
    <row r="1114" spans="1:6">
      <c r="A1114" s="846" t="s">
        <v>3251</v>
      </c>
      <c r="B1114" s="567">
        <v>1220000</v>
      </c>
      <c r="C1114" s="567">
        <v>1</v>
      </c>
      <c r="D1114" s="567">
        <v>1220000</v>
      </c>
      <c r="E1114" s="567">
        <v>975895</v>
      </c>
      <c r="F1114" s="567">
        <v>267220</v>
      </c>
    </row>
    <row r="1115" spans="1:6">
      <c r="A1115" s="847">
        <v>0.6</v>
      </c>
      <c r="B1115" s="567">
        <v>1220000</v>
      </c>
      <c r="C1115" s="567">
        <v>1</v>
      </c>
      <c r="D1115" s="567">
        <v>1220000</v>
      </c>
      <c r="E1115" s="567">
        <v>975895</v>
      </c>
      <c r="F1115" s="567">
        <v>267220</v>
      </c>
    </row>
    <row r="1116" spans="1:6">
      <c r="A1116" s="848" t="s">
        <v>3251</v>
      </c>
      <c r="B1116" s="567">
        <v>1220000</v>
      </c>
      <c r="C1116" s="567">
        <v>1</v>
      </c>
      <c r="D1116" s="567">
        <v>1220000</v>
      </c>
      <c r="E1116" s="567">
        <v>975895</v>
      </c>
      <c r="F1116" s="567">
        <v>267220</v>
      </c>
    </row>
    <row r="1117" spans="1:6">
      <c r="A1117" s="849">
        <v>2023</v>
      </c>
      <c r="B1117" s="567">
        <v>1220000</v>
      </c>
      <c r="C1117" s="567">
        <v>1</v>
      </c>
      <c r="D1117" s="567">
        <v>1220000</v>
      </c>
      <c r="E1117" s="567">
        <v>975895</v>
      </c>
      <c r="F1117" s="567">
        <v>267220</v>
      </c>
    </row>
    <row r="1118" spans="1:6">
      <c r="A1118" s="850" t="s">
        <v>1034</v>
      </c>
      <c r="B1118" s="567">
        <v>1220000</v>
      </c>
      <c r="C1118" s="567">
        <v>1</v>
      </c>
      <c r="D1118" s="567">
        <v>1220000</v>
      </c>
      <c r="E1118" s="567">
        <v>975895</v>
      </c>
      <c r="F1118" s="567">
        <v>267220</v>
      </c>
    </row>
    <row r="1119" spans="1:6">
      <c r="A1119" s="851" t="s">
        <v>1034</v>
      </c>
      <c r="B1119" s="567">
        <v>1220000</v>
      </c>
      <c r="C1119" s="567">
        <v>1</v>
      </c>
      <c r="D1119" s="567">
        <v>1220000</v>
      </c>
      <c r="E1119" s="567">
        <v>975895</v>
      </c>
      <c r="F1119" s="567">
        <v>267220</v>
      </c>
    </row>
    <row r="1120" spans="1:6">
      <c r="A1120" s="852" t="s">
        <v>1034</v>
      </c>
      <c r="B1120" s="567">
        <v>1220000</v>
      </c>
      <c r="C1120" s="567">
        <v>1</v>
      </c>
      <c r="D1120" s="567">
        <v>1220000</v>
      </c>
      <c r="E1120" s="567">
        <v>975895</v>
      </c>
      <c r="F1120" s="567">
        <v>267220</v>
      </c>
    </row>
    <row r="1121" spans="1:6">
      <c r="A1121" s="854" t="s">
        <v>527</v>
      </c>
      <c r="B1121" s="567">
        <v>1220000</v>
      </c>
      <c r="C1121" s="567">
        <v>1</v>
      </c>
      <c r="D1121" s="567">
        <v>1220000</v>
      </c>
      <c r="E1121" s="567">
        <v>975895</v>
      </c>
      <c r="F1121" s="567">
        <v>267220</v>
      </c>
    </row>
    <row r="1122" spans="1:6">
      <c r="A1122" s="853" t="s">
        <v>315</v>
      </c>
      <c r="B1122" s="567">
        <v>1220000</v>
      </c>
      <c r="C1122" s="567">
        <v>1</v>
      </c>
      <c r="D1122" s="567">
        <v>1220000</v>
      </c>
      <c r="E1122" s="567">
        <v>975895</v>
      </c>
      <c r="F1122" s="567">
        <v>267220</v>
      </c>
    </row>
    <row r="1123" spans="1:6">
      <c r="A1123" s="855" t="s">
        <v>999</v>
      </c>
      <c r="B1123" s="567">
        <v>1220000</v>
      </c>
      <c r="C1123" s="567">
        <v>1</v>
      </c>
      <c r="D1123" s="567">
        <v>1220000</v>
      </c>
      <c r="E1123" s="567">
        <v>975895</v>
      </c>
      <c r="F1123" s="567">
        <v>267220</v>
      </c>
    </row>
    <row r="1124" spans="1:6">
      <c r="A1124" s="844" t="s">
        <v>3253</v>
      </c>
      <c r="B1124" s="567">
        <v>2500000</v>
      </c>
      <c r="C1124" s="567">
        <v>1</v>
      </c>
      <c r="D1124" s="567">
        <v>2500000</v>
      </c>
      <c r="E1124" s="567">
        <v>2401255</v>
      </c>
      <c r="F1124" s="567">
        <v>511501</v>
      </c>
    </row>
    <row r="1125" spans="1:6">
      <c r="A1125" s="726" t="s">
        <v>2708</v>
      </c>
      <c r="B1125" s="567">
        <v>2500000</v>
      </c>
      <c r="C1125" s="567">
        <v>1</v>
      </c>
      <c r="D1125" s="567">
        <v>2500000</v>
      </c>
      <c r="E1125" s="567">
        <v>2401255</v>
      </c>
      <c r="F1125" s="567">
        <v>511501</v>
      </c>
    </row>
    <row r="1126" spans="1:6">
      <c r="A1126" s="845" t="s">
        <v>20</v>
      </c>
      <c r="B1126" s="567">
        <v>2500000</v>
      </c>
      <c r="C1126" s="567">
        <v>1</v>
      </c>
      <c r="D1126" s="567">
        <v>2500000</v>
      </c>
      <c r="E1126" s="567">
        <v>2401255</v>
      </c>
      <c r="F1126" s="567">
        <v>511501</v>
      </c>
    </row>
    <row r="1127" spans="1:6">
      <c r="A1127" s="846" t="s">
        <v>3251</v>
      </c>
      <c r="B1127" s="567">
        <v>2500000</v>
      </c>
      <c r="C1127" s="567">
        <v>1</v>
      </c>
      <c r="D1127" s="567">
        <v>2500000</v>
      </c>
      <c r="E1127" s="567">
        <v>2401255</v>
      </c>
      <c r="F1127" s="567">
        <v>511501</v>
      </c>
    </row>
    <row r="1128" spans="1:6">
      <c r="A1128" s="847">
        <v>0.5</v>
      </c>
      <c r="B1128" s="567">
        <v>2500000</v>
      </c>
      <c r="C1128" s="567">
        <v>1</v>
      </c>
      <c r="D1128" s="567">
        <v>2500000</v>
      </c>
      <c r="E1128" s="567">
        <v>2401255</v>
      </c>
      <c r="F1128" s="567">
        <v>511501</v>
      </c>
    </row>
    <row r="1129" spans="1:6">
      <c r="A1129" s="848" t="s">
        <v>3251</v>
      </c>
      <c r="B1129" s="567">
        <v>2500000</v>
      </c>
      <c r="C1129" s="567">
        <v>1</v>
      </c>
      <c r="D1129" s="567">
        <v>2500000</v>
      </c>
      <c r="E1129" s="567">
        <v>2401255</v>
      </c>
      <c r="F1129" s="567">
        <v>511501</v>
      </c>
    </row>
    <row r="1130" spans="1:6">
      <c r="A1130" s="849" t="s">
        <v>1057</v>
      </c>
      <c r="B1130" s="567">
        <v>2500000</v>
      </c>
      <c r="C1130" s="567">
        <v>1</v>
      </c>
      <c r="D1130" s="567">
        <v>2500000</v>
      </c>
      <c r="E1130" s="567">
        <v>2401255</v>
      </c>
      <c r="F1130" s="567">
        <v>511501</v>
      </c>
    </row>
    <row r="1131" spans="1:6">
      <c r="A1131" s="850" t="s">
        <v>3253</v>
      </c>
      <c r="B1131" s="567">
        <v>2500000</v>
      </c>
      <c r="C1131" s="567">
        <v>1</v>
      </c>
      <c r="D1131" s="567">
        <v>2500000</v>
      </c>
      <c r="E1131" s="567">
        <v>2401255</v>
      </c>
      <c r="F1131" s="567">
        <v>511501</v>
      </c>
    </row>
    <row r="1132" spans="1:6">
      <c r="A1132" s="851" t="s">
        <v>3253</v>
      </c>
      <c r="B1132" s="567">
        <v>2500000</v>
      </c>
      <c r="C1132" s="567">
        <v>1</v>
      </c>
      <c r="D1132" s="567">
        <v>2500000</v>
      </c>
      <c r="E1132" s="567">
        <v>2401255</v>
      </c>
      <c r="F1132" s="567">
        <v>511501</v>
      </c>
    </row>
    <row r="1133" spans="1:6">
      <c r="A1133" s="852" t="s">
        <v>3253</v>
      </c>
      <c r="B1133" s="567">
        <v>2500000</v>
      </c>
      <c r="C1133" s="567">
        <v>1</v>
      </c>
      <c r="D1133" s="567">
        <v>2500000</v>
      </c>
      <c r="E1133" s="567">
        <v>2401255</v>
      </c>
      <c r="F1133" s="567">
        <v>511501</v>
      </c>
    </row>
    <row r="1134" spans="1:6">
      <c r="A1134" s="854" t="s">
        <v>527</v>
      </c>
      <c r="B1134" s="567">
        <v>2500000</v>
      </c>
      <c r="C1134" s="567">
        <v>1</v>
      </c>
      <c r="D1134" s="567">
        <v>2500000</v>
      </c>
      <c r="E1134" s="567">
        <v>2401255</v>
      </c>
      <c r="F1134" s="567">
        <v>511501</v>
      </c>
    </row>
    <row r="1135" spans="1:6">
      <c r="A1135" s="853" t="s">
        <v>305</v>
      </c>
      <c r="B1135" s="567">
        <v>2500000</v>
      </c>
      <c r="C1135" s="567">
        <v>1</v>
      </c>
      <c r="D1135" s="567">
        <v>2500000</v>
      </c>
      <c r="E1135" s="567">
        <v>2401255</v>
      </c>
      <c r="F1135" s="567">
        <v>511501</v>
      </c>
    </row>
    <row r="1136" spans="1:6">
      <c r="A1136" s="855" t="s">
        <v>999</v>
      </c>
      <c r="B1136" s="567">
        <v>2500000</v>
      </c>
      <c r="C1136" s="567">
        <v>1</v>
      </c>
      <c r="D1136" s="567">
        <v>2500000</v>
      </c>
      <c r="E1136" s="567">
        <v>2401255</v>
      </c>
      <c r="F1136" s="567">
        <v>511501</v>
      </c>
    </row>
    <row r="1137" spans="1:6">
      <c r="A1137" s="844" t="s">
        <v>1035</v>
      </c>
      <c r="B1137" s="567">
        <v>1600000</v>
      </c>
      <c r="C1137" s="567">
        <v>1</v>
      </c>
      <c r="D1137" s="567">
        <v>1600000</v>
      </c>
      <c r="E1137" s="567">
        <v>1160372</v>
      </c>
      <c r="F1137" s="567">
        <v>563872</v>
      </c>
    </row>
    <row r="1138" spans="1:6">
      <c r="A1138" s="726" t="s">
        <v>2708</v>
      </c>
      <c r="B1138" s="567">
        <v>1600000</v>
      </c>
      <c r="C1138" s="567">
        <v>1</v>
      </c>
      <c r="D1138" s="567">
        <v>1600000</v>
      </c>
      <c r="E1138" s="567">
        <v>1160372</v>
      </c>
      <c r="F1138" s="567">
        <v>563872</v>
      </c>
    </row>
    <row r="1139" spans="1:6">
      <c r="A1139" s="845" t="s">
        <v>339</v>
      </c>
      <c r="B1139" s="567">
        <v>1600000</v>
      </c>
      <c r="C1139" s="567">
        <v>1</v>
      </c>
      <c r="D1139" s="567">
        <v>1600000</v>
      </c>
      <c r="E1139" s="567">
        <v>1160372</v>
      </c>
      <c r="F1139" s="567">
        <v>563872</v>
      </c>
    </row>
    <row r="1140" spans="1:6">
      <c r="A1140" s="846" t="s">
        <v>3251</v>
      </c>
      <c r="B1140" s="567">
        <v>1600000</v>
      </c>
      <c r="C1140" s="567">
        <v>1</v>
      </c>
      <c r="D1140" s="567">
        <v>1600000</v>
      </c>
      <c r="E1140" s="567">
        <v>1160372</v>
      </c>
      <c r="F1140" s="567">
        <v>563872</v>
      </c>
    </row>
    <row r="1141" spans="1:6">
      <c r="A1141" s="847">
        <v>0.5</v>
      </c>
      <c r="B1141" s="567">
        <v>1600000</v>
      </c>
      <c r="C1141" s="567">
        <v>1</v>
      </c>
      <c r="D1141" s="567">
        <v>1600000</v>
      </c>
      <c r="E1141" s="567">
        <v>1160372</v>
      </c>
      <c r="F1141" s="567">
        <v>563872</v>
      </c>
    </row>
    <row r="1142" spans="1:6">
      <c r="A1142" s="848" t="s">
        <v>3251</v>
      </c>
      <c r="B1142" s="567">
        <v>1600000</v>
      </c>
      <c r="C1142" s="567">
        <v>1</v>
      </c>
      <c r="D1142" s="567">
        <v>1600000</v>
      </c>
      <c r="E1142" s="567">
        <v>1160372</v>
      </c>
      <c r="F1142" s="567">
        <v>563872</v>
      </c>
    </row>
    <row r="1143" spans="1:6">
      <c r="A1143" s="849">
        <v>2024</v>
      </c>
      <c r="B1143" s="567">
        <v>1600000</v>
      </c>
      <c r="C1143" s="567">
        <v>1</v>
      </c>
      <c r="D1143" s="567">
        <v>1600000</v>
      </c>
      <c r="E1143" s="567">
        <v>1160372</v>
      </c>
      <c r="F1143" s="567">
        <v>563872</v>
      </c>
    </row>
    <row r="1144" spans="1:6">
      <c r="A1144" s="850" t="s">
        <v>1035</v>
      </c>
      <c r="B1144" s="567">
        <v>1600000</v>
      </c>
      <c r="C1144" s="567">
        <v>1</v>
      </c>
      <c r="D1144" s="567">
        <v>1600000</v>
      </c>
      <c r="E1144" s="567">
        <v>1160372</v>
      </c>
      <c r="F1144" s="567">
        <v>563872</v>
      </c>
    </row>
    <row r="1145" spans="1:6">
      <c r="A1145" s="851" t="s">
        <v>1035</v>
      </c>
      <c r="B1145" s="567">
        <v>1600000</v>
      </c>
      <c r="C1145" s="567">
        <v>1</v>
      </c>
      <c r="D1145" s="567">
        <v>1600000</v>
      </c>
      <c r="E1145" s="567">
        <v>1160372</v>
      </c>
      <c r="F1145" s="567">
        <v>563872</v>
      </c>
    </row>
    <row r="1146" spans="1:6">
      <c r="A1146" s="852" t="s">
        <v>1035</v>
      </c>
      <c r="B1146" s="567">
        <v>1600000</v>
      </c>
      <c r="C1146" s="567">
        <v>1</v>
      </c>
      <c r="D1146" s="567">
        <v>1600000</v>
      </c>
      <c r="E1146" s="567">
        <v>1160372</v>
      </c>
      <c r="F1146" s="567">
        <v>563872</v>
      </c>
    </row>
    <row r="1147" spans="1:6">
      <c r="A1147" s="854" t="s">
        <v>527</v>
      </c>
      <c r="B1147" s="567">
        <v>1600000</v>
      </c>
      <c r="C1147" s="567">
        <v>1</v>
      </c>
      <c r="D1147" s="567">
        <v>1600000</v>
      </c>
      <c r="E1147" s="567">
        <v>1160372</v>
      </c>
      <c r="F1147" s="567">
        <v>563872</v>
      </c>
    </row>
    <row r="1148" spans="1:6">
      <c r="A1148" s="853" t="s">
        <v>315</v>
      </c>
      <c r="B1148" s="567">
        <v>1600000</v>
      </c>
      <c r="C1148" s="567">
        <v>1</v>
      </c>
      <c r="D1148" s="567">
        <v>1600000</v>
      </c>
      <c r="E1148" s="567">
        <v>1160372</v>
      </c>
      <c r="F1148" s="567">
        <v>563872</v>
      </c>
    </row>
    <row r="1149" spans="1:6">
      <c r="A1149" s="855" t="s">
        <v>999</v>
      </c>
      <c r="B1149" s="567">
        <v>1600000</v>
      </c>
      <c r="C1149" s="567">
        <v>1</v>
      </c>
      <c r="D1149" s="567">
        <v>1600000</v>
      </c>
      <c r="E1149" s="567">
        <v>1160372</v>
      </c>
      <c r="F1149" s="567">
        <v>563872</v>
      </c>
    </row>
    <row r="1150" spans="1:6">
      <c r="A1150" s="844" t="s">
        <v>990</v>
      </c>
      <c r="B1150" s="567">
        <v>10271340</v>
      </c>
      <c r="C1150" s="567">
        <v>3</v>
      </c>
      <c r="D1150" s="567">
        <v>11026340</v>
      </c>
      <c r="E1150" s="567">
        <v>7830854</v>
      </c>
      <c r="F1150" s="567">
        <v>3781562</v>
      </c>
    </row>
    <row r="1151" spans="1:6">
      <c r="A1151" s="726" t="s">
        <v>2708</v>
      </c>
      <c r="B1151" s="567">
        <v>10271340</v>
      </c>
      <c r="C1151" s="567">
        <v>3</v>
      </c>
      <c r="D1151" s="567">
        <v>11026340</v>
      </c>
      <c r="E1151" s="567">
        <v>7830854</v>
      </c>
      <c r="F1151" s="567">
        <v>3781562</v>
      </c>
    </row>
    <row r="1152" spans="1:6">
      <c r="A1152" s="845" t="s">
        <v>992</v>
      </c>
      <c r="B1152" s="567">
        <v>10271340</v>
      </c>
      <c r="C1152" s="567">
        <v>3</v>
      </c>
      <c r="D1152" s="567">
        <v>11026340</v>
      </c>
      <c r="E1152" s="567">
        <v>7830854</v>
      </c>
      <c r="F1152" s="567">
        <v>3781562</v>
      </c>
    </row>
    <row r="1153" spans="1:6">
      <c r="A1153" s="846" t="s">
        <v>3251</v>
      </c>
      <c r="B1153" s="567">
        <v>10271340</v>
      </c>
      <c r="C1153" s="567">
        <v>3</v>
      </c>
      <c r="D1153" s="567">
        <v>11026340</v>
      </c>
      <c r="E1153" s="567">
        <v>7830854</v>
      </c>
      <c r="F1153" s="567">
        <v>3781562</v>
      </c>
    </row>
    <row r="1154" spans="1:6">
      <c r="A1154" s="847">
        <v>0.2</v>
      </c>
      <c r="B1154" s="567">
        <v>2300000</v>
      </c>
      <c r="C1154" s="567">
        <v>1</v>
      </c>
      <c r="D1154" s="567">
        <v>2300000</v>
      </c>
      <c r="E1154" s="567">
        <v>1267672</v>
      </c>
      <c r="F1154" s="567">
        <v>252574</v>
      </c>
    </row>
    <row r="1155" spans="1:6">
      <c r="A1155" s="848" t="s">
        <v>3251</v>
      </c>
      <c r="B1155" s="567">
        <v>2300000</v>
      </c>
      <c r="C1155" s="567">
        <v>1</v>
      </c>
      <c r="D1155" s="567">
        <v>2300000</v>
      </c>
      <c r="E1155" s="567">
        <v>1267672</v>
      </c>
      <c r="F1155" s="567">
        <v>252574</v>
      </c>
    </row>
    <row r="1156" spans="1:6">
      <c r="A1156" s="849">
        <v>2022</v>
      </c>
      <c r="B1156" s="567">
        <v>2300000</v>
      </c>
      <c r="C1156" s="567">
        <v>1</v>
      </c>
      <c r="D1156" s="567">
        <v>2300000</v>
      </c>
      <c r="E1156" s="567">
        <v>1267672</v>
      </c>
      <c r="F1156" s="567">
        <v>252574</v>
      </c>
    </row>
    <row r="1157" spans="1:6">
      <c r="A1157" s="850" t="s">
        <v>994</v>
      </c>
      <c r="B1157" s="567">
        <v>2300000</v>
      </c>
      <c r="C1157" s="567">
        <v>1</v>
      </c>
      <c r="D1157" s="567">
        <v>2300000</v>
      </c>
      <c r="E1157" s="567">
        <v>1267672</v>
      </c>
      <c r="F1157" s="567">
        <v>252574</v>
      </c>
    </row>
    <row r="1158" spans="1:6">
      <c r="A1158" s="851" t="s">
        <v>3251</v>
      </c>
      <c r="B1158" s="567">
        <v>2300000</v>
      </c>
      <c r="C1158" s="567">
        <v>1</v>
      </c>
      <c r="D1158" s="567">
        <v>2300000</v>
      </c>
      <c r="E1158" s="567">
        <v>1267672</v>
      </c>
      <c r="F1158" s="567">
        <v>252574</v>
      </c>
    </row>
    <row r="1159" spans="1:6">
      <c r="A1159" s="852" t="s">
        <v>989</v>
      </c>
      <c r="B1159" s="567">
        <v>2300000</v>
      </c>
      <c r="C1159" s="567">
        <v>1</v>
      </c>
      <c r="D1159" s="567">
        <v>2300000</v>
      </c>
      <c r="E1159" s="567">
        <v>1267672</v>
      </c>
      <c r="F1159" s="567">
        <v>252574</v>
      </c>
    </row>
    <row r="1160" spans="1:6">
      <c r="A1160" s="854" t="s">
        <v>527</v>
      </c>
      <c r="B1160" s="567">
        <v>2300000</v>
      </c>
      <c r="C1160" s="567">
        <v>1</v>
      </c>
      <c r="D1160" s="567">
        <v>2300000</v>
      </c>
      <c r="E1160" s="567">
        <v>1267672</v>
      </c>
      <c r="F1160" s="567">
        <v>252574</v>
      </c>
    </row>
    <row r="1161" spans="1:6">
      <c r="A1161" s="853" t="s">
        <v>312</v>
      </c>
      <c r="B1161" s="567">
        <v>2300000</v>
      </c>
      <c r="C1161" s="567">
        <v>1</v>
      </c>
      <c r="D1161" s="567">
        <v>2300000</v>
      </c>
      <c r="E1161" s="567">
        <v>1267672</v>
      </c>
      <c r="F1161" s="567">
        <v>252574</v>
      </c>
    </row>
    <row r="1162" spans="1:6">
      <c r="A1162" s="855" t="s">
        <v>319</v>
      </c>
      <c r="B1162" s="567">
        <v>2300000</v>
      </c>
      <c r="C1162" s="567">
        <v>1</v>
      </c>
      <c r="D1162" s="567">
        <v>2300000</v>
      </c>
      <c r="E1162" s="567">
        <v>1267672</v>
      </c>
      <c r="F1162" s="567">
        <v>252574</v>
      </c>
    </row>
    <row r="1163" spans="1:6">
      <c r="A1163" s="847">
        <v>0.5</v>
      </c>
      <c r="B1163" s="567">
        <v>4300000</v>
      </c>
      <c r="C1163" s="567">
        <v>1</v>
      </c>
      <c r="D1163" s="567">
        <v>4300000</v>
      </c>
      <c r="E1163" s="567">
        <v>2433650</v>
      </c>
      <c r="F1163" s="567">
        <v>1055438</v>
      </c>
    </row>
    <row r="1164" spans="1:6">
      <c r="A1164" s="848" t="s">
        <v>3251</v>
      </c>
      <c r="B1164" s="567">
        <v>4300000</v>
      </c>
      <c r="C1164" s="567">
        <v>1</v>
      </c>
      <c r="D1164" s="567">
        <v>4300000</v>
      </c>
      <c r="E1164" s="567">
        <v>2433650</v>
      </c>
      <c r="F1164" s="567">
        <v>1055438</v>
      </c>
    </row>
    <row r="1165" spans="1:6">
      <c r="A1165" s="849">
        <v>2022</v>
      </c>
      <c r="B1165" s="567">
        <v>4300000</v>
      </c>
      <c r="C1165" s="567">
        <v>1</v>
      </c>
      <c r="D1165" s="567">
        <v>4300000</v>
      </c>
      <c r="E1165" s="567">
        <v>2433650</v>
      </c>
      <c r="F1165" s="567">
        <v>1055438</v>
      </c>
    </row>
    <row r="1166" spans="1:6">
      <c r="A1166" s="850" t="s">
        <v>993</v>
      </c>
      <c r="B1166" s="567">
        <v>4300000</v>
      </c>
      <c r="C1166" s="567">
        <v>1</v>
      </c>
      <c r="D1166" s="567">
        <v>4300000</v>
      </c>
      <c r="E1166" s="567">
        <v>2433650</v>
      </c>
      <c r="F1166" s="567">
        <v>1055438</v>
      </c>
    </row>
    <row r="1167" spans="1:6">
      <c r="A1167" s="851" t="s">
        <v>3251</v>
      </c>
      <c r="B1167" s="567">
        <v>4300000</v>
      </c>
      <c r="C1167" s="567">
        <v>1</v>
      </c>
      <c r="D1167" s="567">
        <v>4300000</v>
      </c>
      <c r="E1167" s="567">
        <v>2433650</v>
      </c>
      <c r="F1167" s="567">
        <v>1055438</v>
      </c>
    </row>
    <row r="1168" spans="1:6">
      <c r="A1168" s="852" t="s">
        <v>989</v>
      </c>
      <c r="B1168" s="567">
        <v>4300000</v>
      </c>
      <c r="C1168" s="567">
        <v>1</v>
      </c>
      <c r="D1168" s="567">
        <v>4300000</v>
      </c>
      <c r="E1168" s="567">
        <v>2433650</v>
      </c>
      <c r="F1168" s="567">
        <v>1055438</v>
      </c>
    </row>
    <row r="1169" spans="1:6">
      <c r="A1169" s="854" t="s">
        <v>527</v>
      </c>
      <c r="B1169" s="567">
        <v>4300000</v>
      </c>
      <c r="C1169" s="567">
        <v>1</v>
      </c>
      <c r="D1169" s="567">
        <v>4300000</v>
      </c>
      <c r="E1169" s="567">
        <v>2433650</v>
      </c>
      <c r="F1169" s="567">
        <v>1055438</v>
      </c>
    </row>
    <row r="1170" spans="1:6">
      <c r="A1170" s="853" t="s">
        <v>312</v>
      </c>
      <c r="B1170" s="567">
        <v>4300000</v>
      </c>
      <c r="C1170" s="567">
        <v>1</v>
      </c>
      <c r="D1170" s="567">
        <v>4300000</v>
      </c>
      <c r="E1170" s="567">
        <v>2433650</v>
      </c>
      <c r="F1170" s="567">
        <v>1055438</v>
      </c>
    </row>
    <row r="1171" spans="1:6">
      <c r="A1171" s="855" t="s">
        <v>319</v>
      </c>
      <c r="B1171" s="567">
        <v>4300000</v>
      </c>
      <c r="C1171" s="567">
        <v>1</v>
      </c>
      <c r="D1171" s="567">
        <v>4300000</v>
      </c>
      <c r="E1171" s="567">
        <v>2433650</v>
      </c>
      <c r="F1171" s="567">
        <v>1055438</v>
      </c>
    </row>
    <row r="1172" spans="1:6">
      <c r="A1172" s="847">
        <v>0.8</v>
      </c>
      <c r="B1172" s="567">
        <v>3671340</v>
      </c>
      <c r="C1172" s="567">
        <v>1</v>
      </c>
      <c r="D1172" s="567">
        <v>4426340</v>
      </c>
      <c r="E1172" s="567">
        <v>4129532</v>
      </c>
      <c r="F1172" s="567">
        <v>2473550</v>
      </c>
    </row>
    <row r="1173" spans="1:6">
      <c r="A1173" s="848" t="s">
        <v>3251</v>
      </c>
      <c r="B1173" s="567">
        <v>3671340</v>
      </c>
      <c r="C1173" s="567">
        <v>1</v>
      </c>
      <c r="D1173" s="567">
        <v>4426340</v>
      </c>
      <c r="E1173" s="567">
        <v>4129532</v>
      </c>
      <c r="F1173" s="567">
        <v>2473550</v>
      </c>
    </row>
    <row r="1174" spans="1:6">
      <c r="A1174" s="849">
        <v>2022</v>
      </c>
      <c r="B1174" s="567">
        <v>3671340</v>
      </c>
      <c r="C1174" s="567">
        <v>1</v>
      </c>
      <c r="D1174" s="567">
        <v>4426340</v>
      </c>
      <c r="E1174" s="567">
        <v>4129532</v>
      </c>
      <c r="F1174" s="567">
        <v>2473550</v>
      </c>
    </row>
    <row r="1175" spans="1:6">
      <c r="A1175" s="850" t="s">
        <v>991</v>
      </c>
      <c r="B1175" s="567">
        <v>3671340</v>
      </c>
      <c r="C1175" s="567">
        <v>1</v>
      </c>
      <c r="D1175" s="567">
        <v>4426340</v>
      </c>
      <c r="E1175" s="567">
        <v>4129532</v>
      </c>
      <c r="F1175" s="567">
        <v>2473550</v>
      </c>
    </row>
    <row r="1176" spans="1:6">
      <c r="A1176" s="851" t="s">
        <v>3251</v>
      </c>
      <c r="B1176" s="567">
        <v>3671340</v>
      </c>
      <c r="C1176" s="567">
        <v>1</v>
      </c>
      <c r="D1176" s="567">
        <v>4426340</v>
      </c>
      <c r="E1176" s="567">
        <v>4129532</v>
      </c>
      <c r="F1176" s="567">
        <v>2473550</v>
      </c>
    </row>
    <row r="1177" spans="1:6">
      <c r="A1177" s="852" t="s">
        <v>989</v>
      </c>
      <c r="B1177" s="567">
        <v>3671340</v>
      </c>
      <c r="C1177" s="567">
        <v>1</v>
      </c>
      <c r="D1177" s="567">
        <v>4426340</v>
      </c>
      <c r="E1177" s="567">
        <v>4129532</v>
      </c>
      <c r="F1177" s="567">
        <v>2473550</v>
      </c>
    </row>
    <row r="1178" spans="1:6">
      <c r="A1178" s="854" t="s">
        <v>527</v>
      </c>
      <c r="B1178" s="567">
        <v>3671340</v>
      </c>
      <c r="C1178" s="567">
        <v>1</v>
      </c>
      <c r="D1178" s="567">
        <v>4426340</v>
      </c>
      <c r="E1178" s="567">
        <v>4129532</v>
      </c>
      <c r="F1178" s="567">
        <v>2473550</v>
      </c>
    </row>
    <row r="1179" spans="1:6">
      <c r="A1179" s="853" t="s">
        <v>312</v>
      </c>
      <c r="B1179" s="567">
        <v>3671340</v>
      </c>
      <c r="C1179" s="567">
        <v>1</v>
      </c>
      <c r="D1179" s="567">
        <v>4426340</v>
      </c>
      <c r="E1179" s="567">
        <v>4129532</v>
      </c>
      <c r="F1179" s="567">
        <v>2473550</v>
      </c>
    </row>
    <row r="1180" spans="1:6">
      <c r="A1180" s="855" t="s">
        <v>319</v>
      </c>
      <c r="B1180" s="567">
        <v>3671340</v>
      </c>
      <c r="C1180" s="567">
        <v>1</v>
      </c>
      <c r="D1180" s="567">
        <v>4426340</v>
      </c>
      <c r="E1180" s="567">
        <v>4129532</v>
      </c>
      <c r="F1180" s="567">
        <v>2473550</v>
      </c>
    </row>
    <row r="1181" spans="1:6">
      <c r="A1181" s="844" t="s">
        <v>773</v>
      </c>
      <c r="B1181" s="567">
        <v>9000000</v>
      </c>
      <c r="C1181" s="567">
        <v>3</v>
      </c>
      <c r="D1181" s="567">
        <v>11000000</v>
      </c>
      <c r="E1181" s="567">
        <v>10706811.00826</v>
      </c>
      <c r="F1181" s="567">
        <v>10446243.6152</v>
      </c>
    </row>
    <row r="1182" spans="1:6">
      <c r="A1182" s="726" t="s">
        <v>2708</v>
      </c>
      <c r="B1182" s="567">
        <v>9000000</v>
      </c>
      <c r="C1182" s="567">
        <v>3</v>
      </c>
      <c r="D1182" s="567">
        <v>11000000</v>
      </c>
      <c r="E1182" s="567">
        <v>10706811.00826</v>
      </c>
      <c r="F1182" s="567">
        <v>10446243.6152</v>
      </c>
    </row>
    <row r="1183" spans="1:6">
      <c r="A1183" s="845" t="s">
        <v>762</v>
      </c>
      <c r="B1183" s="567">
        <v>3000000</v>
      </c>
      <c r="C1183" s="567">
        <v>1</v>
      </c>
      <c r="D1183" s="567">
        <v>3000000</v>
      </c>
      <c r="E1183" s="567">
        <v>2944506</v>
      </c>
      <c r="F1183" s="567">
        <v>2730117</v>
      </c>
    </row>
    <row r="1184" spans="1:6">
      <c r="A1184" s="846" t="s">
        <v>3251</v>
      </c>
      <c r="B1184" s="567">
        <v>3000000</v>
      </c>
      <c r="C1184" s="567">
        <v>1</v>
      </c>
      <c r="D1184" s="567">
        <v>3000000</v>
      </c>
      <c r="E1184" s="567">
        <v>2944506</v>
      </c>
      <c r="F1184" s="567">
        <v>2730117</v>
      </c>
    </row>
    <row r="1185" spans="1:6">
      <c r="A1185" s="847">
        <v>1</v>
      </c>
      <c r="B1185" s="567">
        <v>3000000</v>
      </c>
      <c r="C1185" s="567">
        <v>1</v>
      </c>
      <c r="D1185" s="567">
        <v>3000000</v>
      </c>
      <c r="E1185" s="567">
        <v>2944506</v>
      </c>
      <c r="F1185" s="567">
        <v>2730117</v>
      </c>
    </row>
    <row r="1186" spans="1:6">
      <c r="A1186" s="848" t="s">
        <v>3251</v>
      </c>
      <c r="B1186" s="567">
        <v>3000000</v>
      </c>
      <c r="C1186" s="567">
        <v>1</v>
      </c>
      <c r="D1186" s="567">
        <v>3000000</v>
      </c>
      <c r="E1186" s="567">
        <v>2944506</v>
      </c>
      <c r="F1186" s="567">
        <v>2730117</v>
      </c>
    </row>
    <row r="1187" spans="1:6">
      <c r="A1187" s="849" t="s">
        <v>661</v>
      </c>
      <c r="B1187" s="567">
        <v>3000000</v>
      </c>
      <c r="C1187" s="567">
        <v>1</v>
      </c>
      <c r="D1187" s="567">
        <v>3000000</v>
      </c>
      <c r="E1187" s="567">
        <v>2944506</v>
      </c>
      <c r="F1187" s="567">
        <v>2730117</v>
      </c>
    </row>
    <row r="1188" spans="1:6">
      <c r="A1188" s="850" t="s">
        <v>778</v>
      </c>
      <c r="B1188" s="567">
        <v>3000000</v>
      </c>
      <c r="C1188" s="567">
        <v>1</v>
      </c>
      <c r="D1188" s="567">
        <v>3000000</v>
      </c>
      <c r="E1188" s="567">
        <v>2944506</v>
      </c>
      <c r="F1188" s="567">
        <v>2730117</v>
      </c>
    </row>
    <row r="1189" spans="1:6">
      <c r="A1189" s="851" t="s">
        <v>3251</v>
      </c>
      <c r="B1189" s="567">
        <v>3000000</v>
      </c>
      <c r="C1189" s="567">
        <v>1</v>
      </c>
      <c r="D1189" s="567">
        <v>3000000</v>
      </c>
      <c r="E1189" s="567">
        <v>2944506</v>
      </c>
      <c r="F1189" s="567">
        <v>2730117</v>
      </c>
    </row>
    <row r="1190" spans="1:6">
      <c r="A1190" s="852" t="s">
        <v>772</v>
      </c>
      <c r="B1190" s="567">
        <v>3000000</v>
      </c>
      <c r="C1190" s="567">
        <v>1</v>
      </c>
      <c r="D1190" s="567">
        <v>3000000</v>
      </c>
      <c r="E1190" s="567">
        <v>2944506</v>
      </c>
      <c r="F1190" s="567">
        <v>2730117</v>
      </c>
    </row>
    <row r="1191" spans="1:6">
      <c r="A1191" s="854" t="s">
        <v>527</v>
      </c>
      <c r="B1191" s="567">
        <v>3000000</v>
      </c>
      <c r="C1191" s="567">
        <v>1</v>
      </c>
      <c r="D1191" s="567">
        <v>3000000</v>
      </c>
      <c r="E1191" s="567">
        <v>2944506</v>
      </c>
      <c r="F1191" s="567">
        <v>2730117</v>
      </c>
    </row>
    <row r="1192" spans="1:6">
      <c r="A1192" s="853" t="s">
        <v>305</v>
      </c>
      <c r="B1192" s="567">
        <v>3000000</v>
      </c>
      <c r="C1192" s="567">
        <v>1</v>
      </c>
      <c r="D1192" s="567">
        <v>3000000</v>
      </c>
      <c r="E1192" s="567">
        <v>2944506</v>
      </c>
      <c r="F1192" s="567">
        <v>2730117</v>
      </c>
    </row>
    <row r="1193" spans="1:6">
      <c r="A1193" s="855" t="s">
        <v>319</v>
      </c>
      <c r="B1193" s="567">
        <v>3000000</v>
      </c>
      <c r="C1193" s="567">
        <v>1</v>
      </c>
      <c r="D1193" s="567">
        <v>3000000</v>
      </c>
      <c r="E1193" s="567">
        <v>2944506</v>
      </c>
      <c r="F1193" s="567">
        <v>2730117</v>
      </c>
    </row>
    <row r="1194" spans="1:6">
      <c r="A1194" s="845" t="s">
        <v>20</v>
      </c>
      <c r="B1194" s="567">
        <v>6000000</v>
      </c>
      <c r="C1194" s="567">
        <v>2</v>
      </c>
      <c r="D1194" s="567">
        <v>8000000</v>
      </c>
      <c r="E1194" s="567">
        <v>7762305.0082599996</v>
      </c>
      <c r="F1194" s="567">
        <v>7716126.6151999999</v>
      </c>
    </row>
    <row r="1195" spans="1:6">
      <c r="A1195" s="846" t="s">
        <v>3251</v>
      </c>
      <c r="B1195" s="567">
        <v>6000000</v>
      </c>
      <c r="C1195" s="567">
        <v>2</v>
      </c>
      <c r="D1195" s="567">
        <v>8000000</v>
      </c>
      <c r="E1195" s="567">
        <v>7762305.0082599996</v>
      </c>
      <c r="F1195" s="567">
        <v>7716126.6151999999</v>
      </c>
    </row>
    <row r="1196" spans="1:6">
      <c r="A1196" s="847">
        <v>0.95</v>
      </c>
      <c r="B1196" s="567">
        <v>6000000</v>
      </c>
      <c r="C1196" s="567">
        <v>2</v>
      </c>
      <c r="D1196" s="567">
        <v>8000000</v>
      </c>
      <c r="E1196" s="567">
        <v>7762305.0082599996</v>
      </c>
      <c r="F1196" s="567">
        <v>7716126.6151999999</v>
      </c>
    </row>
    <row r="1197" spans="1:6">
      <c r="A1197" s="848" t="s">
        <v>3251</v>
      </c>
      <c r="B1197" s="567">
        <v>6000000</v>
      </c>
      <c r="C1197" s="567">
        <v>2</v>
      </c>
      <c r="D1197" s="567">
        <v>8000000</v>
      </c>
      <c r="E1197" s="567">
        <v>7762305.0082599996</v>
      </c>
      <c r="F1197" s="567">
        <v>7716126.6151999999</v>
      </c>
    </row>
    <row r="1198" spans="1:6">
      <c r="A1198" s="849" t="s">
        <v>775</v>
      </c>
      <c r="B1198" s="567">
        <v>3000000</v>
      </c>
      <c r="C1198" s="567">
        <v>1</v>
      </c>
      <c r="D1198" s="567">
        <v>5000000</v>
      </c>
      <c r="E1198" s="567">
        <v>4962880.0656199995</v>
      </c>
      <c r="F1198" s="567">
        <v>4949597.8772999998</v>
      </c>
    </row>
    <row r="1199" spans="1:6">
      <c r="A1199" s="850" t="s">
        <v>774</v>
      </c>
      <c r="B1199" s="567">
        <v>3000000</v>
      </c>
      <c r="C1199" s="567">
        <v>1</v>
      </c>
      <c r="D1199" s="567">
        <v>5000000</v>
      </c>
      <c r="E1199" s="567">
        <v>4962880.0656199995</v>
      </c>
      <c r="F1199" s="567">
        <v>4949597.8772999998</v>
      </c>
    </row>
    <row r="1200" spans="1:6">
      <c r="A1200" s="851" t="s">
        <v>3251</v>
      </c>
      <c r="B1200" s="567">
        <v>3000000</v>
      </c>
      <c r="C1200" s="567">
        <v>1</v>
      </c>
      <c r="D1200" s="567">
        <v>5000000</v>
      </c>
      <c r="E1200" s="567">
        <v>4962880.0656199995</v>
      </c>
      <c r="F1200" s="567">
        <v>4949597.8772999998</v>
      </c>
    </row>
    <row r="1201" spans="1:6">
      <c r="A1201" s="852" t="s">
        <v>772</v>
      </c>
      <c r="B1201" s="567">
        <v>3000000</v>
      </c>
      <c r="C1201" s="567">
        <v>1</v>
      </c>
      <c r="D1201" s="567">
        <v>5000000</v>
      </c>
      <c r="E1201" s="567">
        <v>4962880.0656199995</v>
      </c>
      <c r="F1201" s="567">
        <v>4949597.8772999998</v>
      </c>
    </row>
    <row r="1202" spans="1:6">
      <c r="A1202" s="854" t="s">
        <v>527</v>
      </c>
      <c r="B1202" s="567">
        <v>3000000</v>
      </c>
      <c r="C1202" s="567">
        <v>1</v>
      </c>
      <c r="D1202" s="567">
        <v>5000000</v>
      </c>
      <c r="E1202" s="567">
        <v>4962880.0656199995</v>
      </c>
      <c r="F1202" s="567">
        <v>4949597.8772999998</v>
      </c>
    </row>
    <row r="1203" spans="1:6">
      <c r="A1203" s="853" t="s">
        <v>305</v>
      </c>
      <c r="B1203" s="567">
        <v>3000000</v>
      </c>
      <c r="C1203" s="567">
        <v>1</v>
      </c>
      <c r="D1203" s="567">
        <v>5000000</v>
      </c>
      <c r="E1203" s="567">
        <v>4962880.0656199995</v>
      </c>
      <c r="F1203" s="567">
        <v>4949597.8772999998</v>
      </c>
    </row>
    <row r="1204" spans="1:6">
      <c r="A1204" s="855" t="s">
        <v>319</v>
      </c>
      <c r="B1204" s="567">
        <v>3000000</v>
      </c>
      <c r="C1204" s="567">
        <v>1</v>
      </c>
      <c r="D1204" s="567">
        <v>5000000</v>
      </c>
      <c r="E1204" s="567">
        <v>4962880.0656199995</v>
      </c>
      <c r="F1204" s="567">
        <v>4949597.8772999998</v>
      </c>
    </row>
    <row r="1205" spans="1:6">
      <c r="A1205" s="849" t="s">
        <v>777</v>
      </c>
      <c r="B1205" s="567">
        <v>3000000</v>
      </c>
      <c r="C1205" s="567">
        <v>1</v>
      </c>
      <c r="D1205" s="567">
        <v>3000000</v>
      </c>
      <c r="E1205" s="567">
        <v>2799424.94264</v>
      </c>
      <c r="F1205" s="567">
        <v>2766528.7379000001</v>
      </c>
    </row>
    <row r="1206" spans="1:6">
      <c r="A1206" s="850" t="s">
        <v>776</v>
      </c>
      <c r="B1206" s="567">
        <v>3000000</v>
      </c>
      <c r="C1206" s="567">
        <v>1</v>
      </c>
      <c r="D1206" s="567">
        <v>3000000</v>
      </c>
      <c r="E1206" s="567">
        <v>2799424.94264</v>
      </c>
      <c r="F1206" s="567">
        <v>2766528.7379000001</v>
      </c>
    </row>
    <row r="1207" spans="1:6">
      <c r="A1207" s="851" t="s">
        <v>3251</v>
      </c>
      <c r="B1207" s="567">
        <v>3000000</v>
      </c>
      <c r="C1207" s="567">
        <v>1</v>
      </c>
      <c r="D1207" s="567">
        <v>3000000</v>
      </c>
      <c r="E1207" s="567">
        <v>2799424.94264</v>
      </c>
      <c r="F1207" s="567">
        <v>2766528.7379000001</v>
      </c>
    </row>
    <row r="1208" spans="1:6">
      <c r="A1208" s="852" t="s">
        <v>772</v>
      </c>
      <c r="B1208" s="567">
        <v>3000000</v>
      </c>
      <c r="C1208" s="567">
        <v>1</v>
      </c>
      <c r="D1208" s="567">
        <v>3000000</v>
      </c>
      <c r="E1208" s="567">
        <v>2799424.94264</v>
      </c>
      <c r="F1208" s="567">
        <v>2766528.7379000001</v>
      </c>
    </row>
    <row r="1209" spans="1:6">
      <c r="A1209" s="854" t="s">
        <v>527</v>
      </c>
      <c r="B1209" s="567">
        <v>3000000</v>
      </c>
      <c r="C1209" s="567">
        <v>1</v>
      </c>
      <c r="D1209" s="567">
        <v>3000000</v>
      </c>
      <c r="E1209" s="567">
        <v>2799424.94264</v>
      </c>
      <c r="F1209" s="567">
        <v>2766528.7379000001</v>
      </c>
    </row>
    <row r="1210" spans="1:6">
      <c r="A1210" s="853" t="s">
        <v>305</v>
      </c>
      <c r="B1210" s="567">
        <v>3000000</v>
      </c>
      <c r="C1210" s="567">
        <v>1</v>
      </c>
      <c r="D1210" s="567">
        <v>3000000</v>
      </c>
      <c r="E1210" s="567">
        <v>2799424.94264</v>
      </c>
      <c r="F1210" s="567">
        <v>2766528.7379000001</v>
      </c>
    </row>
    <row r="1211" spans="1:6">
      <c r="A1211" s="855" t="s">
        <v>319</v>
      </c>
      <c r="B1211" s="567">
        <v>3000000</v>
      </c>
      <c r="C1211" s="567">
        <v>1</v>
      </c>
      <c r="D1211" s="567">
        <v>3000000</v>
      </c>
      <c r="E1211" s="567">
        <v>2799424.94264</v>
      </c>
      <c r="F1211" s="567">
        <v>2766528.7379000001</v>
      </c>
    </row>
    <row r="1212" spans="1:6">
      <c r="A1212" s="844" t="s">
        <v>925</v>
      </c>
      <c r="B1212" s="567">
        <v>37761741</v>
      </c>
      <c r="C1212" s="567">
        <v>14</v>
      </c>
      <c r="D1212" s="567">
        <v>56710910</v>
      </c>
      <c r="E1212" s="567">
        <v>50702012</v>
      </c>
      <c r="F1212" s="567">
        <v>46219040</v>
      </c>
    </row>
    <row r="1213" spans="1:6">
      <c r="A1213" s="726" t="s">
        <v>2708</v>
      </c>
      <c r="B1213" s="567">
        <v>37761741</v>
      </c>
      <c r="C1213" s="567">
        <v>14</v>
      </c>
      <c r="D1213" s="567">
        <v>56710910</v>
      </c>
      <c r="E1213" s="567">
        <v>50702012</v>
      </c>
      <c r="F1213" s="567">
        <v>46219040</v>
      </c>
    </row>
    <row r="1214" spans="1:6">
      <c r="A1214" s="845" t="s">
        <v>936</v>
      </c>
      <c r="B1214" s="567">
        <v>4640000</v>
      </c>
      <c r="C1214" s="567">
        <v>1</v>
      </c>
      <c r="D1214" s="567">
        <v>5690000</v>
      </c>
      <c r="E1214" s="567">
        <v>5673108</v>
      </c>
      <c r="F1214" s="567">
        <v>5567592</v>
      </c>
    </row>
    <row r="1215" spans="1:6">
      <c r="A1215" s="846" t="s">
        <v>3251</v>
      </c>
      <c r="B1215" s="567">
        <v>4640000</v>
      </c>
      <c r="C1215" s="567">
        <v>1</v>
      </c>
      <c r="D1215" s="567">
        <v>5690000</v>
      </c>
      <c r="E1215" s="567">
        <v>5673108</v>
      </c>
      <c r="F1215" s="567">
        <v>5567592</v>
      </c>
    </row>
    <row r="1216" spans="1:6">
      <c r="A1216" s="847">
        <v>1</v>
      </c>
      <c r="B1216" s="567">
        <v>4640000</v>
      </c>
      <c r="C1216" s="567">
        <v>1</v>
      </c>
      <c r="D1216" s="567">
        <v>5690000</v>
      </c>
      <c r="E1216" s="567">
        <v>5673108</v>
      </c>
      <c r="F1216" s="567">
        <v>5567592</v>
      </c>
    </row>
    <row r="1217" spans="1:6">
      <c r="A1217" s="848" t="s">
        <v>3251</v>
      </c>
      <c r="B1217" s="567">
        <v>4640000</v>
      </c>
      <c r="C1217" s="567">
        <v>1</v>
      </c>
      <c r="D1217" s="567">
        <v>5690000</v>
      </c>
      <c r="E1217" s="567">
        <v>5673108</v>
      </c>
      <c r="F1217" s="567">
        <v>5567592</v>
      </c>
    </row>
    <row r="1218" spans="1:6">
      <c r="A1218" s="849">
        <v>2011</v>
      </c>
      <c r="B1218" s="567">
        <v>4640000</v>
      </c>
      <c r="C1218" s="567">
        <v>1</v>
      </c>
      <c r="D1218" s="567">
        <v>5690000</v>
      </c>
      <c r="E1218" s="567">
        <v>5673108</v>
      </c>
      <c r="F1218" s="567">
        <v>5567592</v>
      </c>
    </row>
    <row r="1219" spans="1:6">
      <c r="A1219" s="850" t="s">
        <v>935</v>
      </c>
      <c r="B1219" s="567">
        <v>4640000</v>
      </c>
      <c r="C1219" s="567">
        <v>1</v>
      </c>
      <c r="D1219" s="567">
        <v>5690000</v>
      </c>
      <c r="E1219" s="567">
        <v>5673108</v>
      </c>
      <c r="F1219" s="567">
        <v>5567592</v>
      </c>
    </row>
    <row r="1220" spans="1:6">
      <c r="A1220" s="851" t="s">
        <v>934</v>
      </c>
      <c r="B1220" s="567">
        <v>4640000</v>
      </c>
      <c r="C1220" s="567">
        <v>1</v>
      </c>
      <c r="D1220" s="567">
        <v>5690000</v>
      </c>
      <c r="E1220" s="567">
        <v>5673108</v>
      </c>
      <c r="F1220" s="567">
        <v>5567592</v>
      </c>
    </row>
    <row r="1221" spans="1:6">
      <c r="A1221" s="852" t="s">
        <v>86</v>
      </c>
      <c r="B1221" s="567">
        <v>4640000</v>
      </c>
      <c r="C1221" s="567">
        <v>1</v>
      </c>
      <c r="D1221" s="567">
        <v>5690000</v>
      </c>
      <c r="E1221" s="567">
        <v>5673108</v>
      </c>
      <c r="F1221" s="567">
        <v>5567592</v>
      </c>
    </row>
    <row r="1222" spans="1:6">
      <c r="A1222" s="854" t="s">
        <v>527</v>
      </c>
      <c r="B1222" s="567">
        <v>4640000</v>
      </c>
      <c r="C1222" s="567">
        <v>1</v>
      </c>
      <c r="D1222" s="567">
        <v>5690000</v>
      </c>
      <c r="E1222" s="567">
        <v>5673108</v>
      </c>
      <c r="F1222" s="567">
        <v>5567592</v>
      </c>
    </row>
    <row r="1223" spans="1:6">
      <c r="A1223" s="853" t="s">
        <v>273</v>
      </c>
      <c r="B1223" s="567">
        <v>4640000</v>
      </c>
      <c r="C1223" s="567">
        <v>1</v>
      </c>
      <c r="D1223" s="567">
        <v>5690000</v>
      </c>
      <c r="E1223" s="567">
        <v>5673108</v>
      </c>
      <c r="F1223" s="567">
        <v>5567592</v>
      </c>
    </row>
    <row r="1224" spans="1:6">
      <c r="A1224" s="855" t="s">
        <v>319</v>
      </c>
      <c r="B1224" s="567">
        <v>4640000</v>
      </c>
      <c r="C1224" s="567">
        <v>1</v>
      </c>
      <c r="D1224" s="567">
        <v>5690000</v>
      </c>
      <c r="E1224" s="567">
        <v>5673108</v>
      </c>
      <c r="F1224" s="567">
        <v>5567592</v>
      </c>
    </row>
    <row r="1225" spans="1:6">
      <c r="A1225" s="845" t="s">
        <v>20</v>
      </c>
      <c r="B1225" s="567">
        <v>15260000</v>
      </c>
      <c r="C1225" s="567">
        <v>7</v>
      </c>
      <c r="D1225" s="567">
        <v>23549169</v>
      </c>
      <c r="E1225" s="567">
        <v>21190132</v>
      </c>
      <c r="F1225" s="567">
        <v>17495635</v>
      </c>
    </row>
    <row r="1226" spans="1:6">
      <c r="A1226" s="846" t="s">
        <v>3251</v>
      </c>
      <c r="B1226" s="567">
        <v>15260000</v>
      </c>
      <c r="C1226" s="567">
        <v>7</v>
      </c>
      <c r="D1226" s="567">
        <v>23549169</v>
      </c>
      <c r="E1226" s="567">
        <v>21190132</v>
      </c>
      <c r="F1226" s="567">
        <v>17495635</v>
      </c>
    </row>
    <row r="1227" spans="1:6">
      <c r="A1227" s="847">
        <v>0.43</v>
      </c>
      <c r="B1227" s="567">
        <v>2060000</v>
      </c>
      <c r="C1227" s="567">
        <v>1</v>
      </c>
      <c r="D1227" s="567">
        <v>2060000</v>
      </c>
      <c r="E1227" s="567">
        <v>1553148</v>
      </c>
      <c r="F1227" s="567">
        <v>433584</v>
      </c>
    </row>
    <row r="1228" spans="1:6">
      <c r="A1228" s="848" t="s">
        <v>3251</v>
      </c>
      <c r="B1228" s="567">
        <v>2060000</v>
      </c>
      <c r="C1228" s="567">
        <v>1</v>
      </c>
      <c r="D1228" s="567">
        <v>2060000</v>
      </c>
      <c r="E1228" s="567">
        <v>1553148</v>
      </c>
      <c r="F1228" s="567">
        <v>433584</v>
      </c>
    </row>
    <row r="1229" spans="1:6">
      <c r="A1229" s="849">
        <v>2021</v>
      </c>
      <c r="B1229" s="567">
        <v>2060000</v>
      </c>
      <c r="C1229" s="567">
        <v>1</v>
      </c>
      <c r="D1229" s="567">
        <v>2060000</v>
      </c>
      <c r="E1229" s="567">
        <v>1553148</v>
      </c>
      <c r="F1229" s="567">
        <v>433584</v>
      </c>
    </row>
    <row r="1230" spans="1:6">
      <c r="A1230" s="850" t="s">
        <v>947</v>
      </c>
      <c r="B1230" s="567">
        <v>2060000</v>
      </c>
      <c r="C1230" s="567">
        <v>1</v>
      </c>
      <c r="D1230" s="567">
        <v>2060000</v>
      </c>
      <c r="E1230" s="567">
        <v>1553148</v>
      </c>
      <c r="F1230" s="567">
        <v>433584</v>
      </c>
    </row>
    <row r="1231" spans="1:6">
      <c r="A1231" s="851" t="s">
        <v>946</v>
      </c>
      <c r="B1231" s="567">
        <v>2060000</v>
      </c>
      <c r="C1231" s="567">
        <v>1</v>
      </c>
      <c r="D1231" s="567">
        <v>2060000</v>
      </c>
      <c r="E1231" s="567">
        <v>1553148</v>
      </c>
      <c r="F1231" s="567">
        <v>433584</v>
      </c>
    </row>
    <row r="1232" spans="1:6">
      <c r="A1232" s="852" t="s">
        <v>86</v>
      </c>
      <c r="B1232" s="567">
        <v>2060000</v>
      </c>
      <c r="C1232" s="567">
        <v>1</v>
      </c>
      <c r="D1232" s="567">
        <v>2060000</v>
      </c>
      <c r="E1232" s="567">
        <v>1553148</v>
      </c>
      <c r="F1232" s="567">
        <v>433584</v>
      </c>
    </row>
    <row r="1233" spans="1:6">
      <c r="A1233" s="854" t="s">
        <v>527</v>
      </c>
      <c r="B1233" s="567">
        <v>2060000</v>
      </c>
      <c r="C1233" s="567">
        <v>1</v>
      </c>
      <c r="D1233" s="567">
        <v>2060000</v>
      </c>
      <c r="E1233" s="567">
        <v>1553148</v>
      </c>
      <c r="F1233" s="567">
        <v>433584</v>
      </c>
    </row>
    <row r="1234" spans="1:6">
      <c r="A1234" s="853" t="s">
        <v>273</v>
      </c>
      <c r="B1234" s="567">
        <v>2060000</v>
      </c>
      <c r="C1234" s="567">
        <v>1</v>
      </c>
      <c r="D1234" s="567">
        <v>2060000</v>
      </c>
      <c r="E1234" s="567">
        <v>1553148</v>
      </c>
      <c r="F1234" s="567">
        <v>433584</v>
      </c>
    </row>
    <row r="1235" spans="1:6">
      <c r="A1235" s="855" t="s">
        <v>319</v>
      </c>
      <c r="B1235" s="567">
        <v>2060000</v>
      </c>
      <c r="C1235" s="567">
        <v>1</v>
      </c>
      <c r="D1235" s="567">
        <v>2060000</v>
      </c>
      <c r="E1235" s="567">
        <v>1553148</v>
      </c>
      <c r="F1235" s="567">
        <v>433584</v>
      </c>
    </row>
    <row r="1236" spans="1:6">
      <c r="A1236" s="847">
        <v>0.66</v>
      </c>
      <c r="B1236" s="567">
        <v>3000000</v>
      </c>
      <c r="C1236" s="567">
        <v>1</v>
      </c>
      <c r="D1236" s="567">
        <v>3000000</v>
      </c>
      <c r="E1236" s="567">
        <v>2588276</v>
      </c>
      <c r="F1236" s="567">
        <v>1161857</v>
      </c>
    </row>
    <row r="1237" spans="1:6">
      <c r="A1237" s="848" t="s">
        <v>3251</v>
      </c>
      <c r="B1237" s="567">
        <v>3000000</v>
      </c>
      <c r="C1237" s="567">
        <v>1</v>
      </c>
      <c r="D1237" s="567">
        <v>3000000</v>
      </c>
      <c r="E1237" s="567">
        <v>2588276</v>
      </c>
      <c r="F1237" s="567">
        <v>1161857</v>
      </c>
    </row>
    <row r="1238" spans="1:6">
      <c r="A1238" s="849">
        <v>2021</v>
      </c>
      <c r="B1238" s="567">
        <v>3000000</v>
      </c>
      <c r="C1238" s="567">
        <v>1</v>
      </c>
      <c r="D1238" s="567">
        <v>3000000</v>
      </c>
      <c r="E1238" s="567">
        <v>2588276</v>
      </c>
      <c r="F1238" s="567">
        <v>1161857</v>
      </c>
    </row>
    <row r="1239" spans="1:6">
      <c r="A1239" s="850" t="s">
        <v>943</v>
      </c>
      <c r="B1239" s="567">
        <v>3000000</v>
      </c>
      <c r="C1239" s="567">
        <v>1</v>
      </c>
      <c r="D1239" s="567">
        <v>3000000</v>
      </c>
      <c r="E1239" s="567">
        <v>2588276</v>
      </c>
      <c r="F1239" s="567">
        <v>1161857</v>
      </c>
    </row>
    <row r="1240" spans="1:6">
      <c r="A1240" s="851" t="s">
        <v>942</v>
      </c>
      <c r="B1240" s="567">
        <v>3000000</v>
      </c>
      <c r="C1240" s="567">
        <v>1</v>
      </c>
      <c r="D1240" s="567">
        <v>3000000</v>
      </c>
      <c r="E1240" s="567">
        <v>2588276</v>
      </c>
      <c r="F1240" s="567">
        <v>1161857</v>
      </c>
    </row>
    <row r="1241" spans="1:6">
      <c r="A1241" s="852" t="s">
        <v>86</v>
      </c>
      <c r="B1241" s="567">
        <v>3000000</v>
      </c>
      <c r="C1241" s="567">
        <v>1</v>
      </c>
      <c r="D1241" s="567">
        <v>3000000</v>
      </c>
      <c r="E1241" s="567">
        <v>2588276</v>
      </c>
      <c r="F1241" s="567">
        <v>1161857</v>
      </c>
    </row>
    <row r="1242" spans="1:6">
      <c r="A1242" s="854" t="s">
        <v>527</v>
      </c>
      <c r="B1242" s="567">
        <v>3000000</v>
      </c>
      <c r="C1242" s="567">
        <v>1</v>
      </c>
      <c r="D1242" s="567">
        <v>3000000</v>
      </c>
      <c r="E1242" s="567">
        <v>2588276</v>
      </c>
      <c r="F1242" s="567">
        <v>1161857</v>
      </c>
    </row>
    <row r="1243" spans="1:6">
      <c r="A1243" s="853" t="s">
        <v>273</v>
      </c>
      <c r="B1243" s="567">
        <v>3000000</v>
      </c>
      <c r="C1243" s="567">
        <v>1</v>
      </c>
      <c r="D1243" s="567">
        <v>3000000</v>
      </c>
      <c r="E1243" s="567">
        <v>2588276</v>
      </c>
      <c r="F1243" s="567">
        <v>1161857</v>
      </c>
    </row>
    <row r="1244" spans="1:6">
      <c r="A1244" s="855" t="s">
        <v>319</v>
      </c>
      <c r="B1244" s="567">
        <v>3000000</v>
      </c>
      <c r="C1244" s="567">
        <v>1</v>
      </c>
      <c r="D1244" s="567">
        <v>3000000</v>
      </c>
      <c r="E1244" s="567">
        <v>2588276</v>
      </c>
      <c r="F1244" s="567">
        <v>1161857</v>
      </c>
    </row>
    <row r="1245" spans="1:6">
      <c r="A1245" s="847">
        <v>0.79</v>
      </c>
      <c r="B1245" s="567">
        <v>1500000</v>
      </c>
      <c r="C1245" s="567">
        <v>1</v>
      </c>
      <c r="D1245" s="567">
        <v>4500000</v>
      </c>
      <c r="E1245" s="567">
        <v>4468123</v>
      </c>
      <c r="F1245" s="567">
        <v>3594023</v>
      </c>
    </row>
    <row r="1246" spans="1:6">
      <c r="A1246" s="848" t="s">
        <v>3251</v>
      </c>
      <c r="B1246" s="567">
        <v>1500000</v>
      </c>
      <c r="C1246" s="567">
        <v>1</v>
      </c>
      <c r="D1246" s="567">
        <v>4500000</v>
      </c>
      <c r="E1246" s="567">
        <v>4468123</v>
      </c>
      <c r="F1246" s="567">
        <v>3594023</v>
      </c>
    </row>
    <row r="1247" spans="1:6">
      <c r="A1247" s="849">
        <v>2018</v>
      </c>
      <c r="B1247" s="567">
        <v>1500000</v>
      </c>
      <c r="C1247" s="567">
        <v>1</v>
      </c>
      <c r="D1247" s="567">
        <v>4500000</v>
      </c>
      <c r="E1247" s="567">
        <v>4468123</v>
      </c>
      <c r="F1247" s="567">
        <v>3594023</v>
      </c>
    </row>
    <row r="1248" spans="1:6">
      <c r="A1248" s="850" t="s">
        <v>941</v>
      </c>
      <c r="B1248" s="567">
        <v>1500000</v>
      </c>
      <c r="C1248" s="567">
        <v>1</v>
      </c>
      <c r="D1248" s="567">
        <v>4500000</v>
      </c>
      <c r="E1248" s="567">
        <v>4468123</v>
      </c>
      <c r="F1248" s="567">
        <v>3594023</v>
      </c>
    </row>
    <row r="1249" spans="1:6">
      <c r="A1249" s="851" t="s">
        <v>940</v>
      </c>
      <c r="B1249" s="567">
        <v>1500000</v>
      </c>
      <c r="C1249" s="567">
        <v>1</v>
      </c>
      <c r="D1249" s="567">
        <v>4500000</v>
      </c>
      <c r="E1249" s="567">
        <v>4468123</v>
      </c>
      <c r="F1249" s="567">
        <v>3594023</v>
      </c>
    </row>
    <row r="1250" spans="1:6">
      <c r="A1250" s="852" t="s">
        <v>86</v>
      </c>
      <c r="B1250" s="567">
        <v>1500000</v>
      </c>
      <c r="C1250" s="567">
        <v>1</v>
      </c>
      <c r="D1250" s="567">
        <v>4500000</v>
      </c>
      <c r="E1250" s="567">
        <v>4468123</v>
      </c>
      <c r="F1250" s="567">
        <v>3594023</v>
      </c>
    </row>
    <row r="1251" spans="1:6">
      <c r="A1251" s="854" t="s">
        <v>527</v>
      </c>
      <c r="B1251" s="567">
        <v>1500000</v>
      </c>
      <c r="C1251" s="567">
        <v>1</v>
      </c>
      <c r="D1251" s="567">
        <v>4500000</v>
      </c>
      <c r="E1251" s="567">
        <v>4468123</v>
      </c>
      <c r="F1251" s="567">
        <v>3594023</v>
      </c>
    </row>
    <row r="1252" spans="1:6">
      <c r="A1252" s="853" t="s">
        <v>273</v>
      </c>
      <c r="B1252" s="567">
        <v>1500000</v>
      </c>
      <c r="C1252" s="567">
        <v>1</v>
      </c>
      <c r="D1252" s="567">
        <v>4500000</v>
      </c>
      <c r="E1252" s="567">
        <v>4468123</v>
      </c>
      <c r="F1252" s="567">
        <v>3594023</v>
      </c>
    </row>
    <row r="1253" spans="1:6">
      <c r="A1253" s="855" t="s">
        <v>319</v>
      </c>
      <c r="B1253" s="567">
        <v>1500000</v>
      </c>
      <c r="C1253" s="567">
        <v>1</v>
      </c>
      <c r="D1253" s="567">
        <v>4500000</v>
      </c>
      <c r="E1253" s="567">
        <v>4468123</v>
      </c>
      <c r="F1253" s="567">
        <v>3594023</v>
      </c>
    </row>
    <row r="1254" spans="1:6">
      <c r="A1254" s="847">
        <v>0.8</v>
      </c>
      <c r="B1254" s="567">
        <v>1500000</v>
      </c>
      <c r="C1254" s="567">
        <v>1</v>
      </c>
      <c r="D1254" s="567">
        <v>2600000</v>
      </c>
      <c r="E1254" s="567">
        <v>2593690</v>
      </c>
      <c r="F1254" s="567">
        <v>2079365</v>
      </c>
    </row>
    <row r="1255" spans="1:6">
      <c r="A1255" s="848" t="s">
        <v>3251</v>
      </c>
      <c r="B1255" s="567">
        <v>1500000</v>
      </c>
      <c r="C1255" s="567">
        <v>1</v>
      </c>
      <c r="D1255" s="567">
        <v>2600000</v>
      </c>
      <c r="E1255" s="567">
        <v>2593690</v>
      </c>
      <c r="F1255" s="567">
        <v>2079365</v>
      </c>
    </row>
    <row r="1256" spans="1:6">
      <c r="A1256" s="849">
        <v>2014</v>
      </c>
      <c r="B1256" s="567">
        <v>1500000</v>
      </c>
      <c r="C1256" s="567">
        <v>1</v>
      </c>
      <c r="D1256" s="567">
        <v>2600000</v>
      </c>
      <c r="E1256" s="567">
        <v>2593690</v>
      </c>
      <c r="F1256" s="567">
        <v>2079365</v>
      </c>
    </row>
    <row r="1257" spans="1:6">
      <c r="A1257" s="850" t="s">
        <v>945</v>
      </c>
      <c r="B1257" s="567">
        <v>1500000</v>
      </c>
      <c r="C1257" s="567">
        <v>1</v>
      </c>
      <c r="D1257" s="567">
        <v>2600000</v>
      </c>
      <c r="E1257" s="567">
        <v>2593690</v>
      </c>
      <c r="F1257" s="567">
        <v>2079365</v>
      </c>
    </row>
    <row r="1258" spans="1:6">
      <c r="A1258" s="851" t="s">
        <v>944</v>
      </c>
      <c r="B1258" s="567">
        <v>1500000</v>
      </c>
      <c r="C1258" s="567">
        <v>1</v>
      </c>
      <c r="D1258" s="567">
        <v>2600000</v>
      </c>
      <c r="E1258" s="567">
        <v>2593690</v>
      </c>
      <c r="F1258" s="567">
        <v>2079365</v>
      </c>
    </row>
    <row r="1259" spans="1:6">
      <c r="A1259" s="852" t="s">
        <v>86</v>
      </c>
      <c r="B1259" s="567">
        <v>1500000</v>
      </c>
      <c r="C1259" s="567">
        <v>1</v>
      </c>
      <c r="D1259" s="567">
        <v>2600000</v>
      </c>
      <c r="E1259" s="567">
        <v>2593690</v>
      </c>
      <c r="F1259" s="567">
        <v>2079365</v>
      </c>
    </row>
    <row r="1260" spans="1:6">
      <c r="A1260" s="854" t="s">
        <v>527</v>
      </c>
      <c r="B1260" s="567">
        <v>1500000</v>
      </c>
      <c r="C1260" s="567">
        <v>1</v>
      </c>
      <c r="D1260" s="567">
        <v>2600000</v>
      </c>
      <c r="E1260" s="567">
        <v>2593690</v>
      </c>
      <c r="F1260" s="567">
        <v>2079365</v>
      </c>
    </row>
    <row r="1261" spans="1:6">
      <c r="A1261" s="853" t="s">
        <v>273</v>
      </c>
      <c r="B1261" s="567">
        <v>1500000</v>
      </c>
      <c r="C1261" s="567">
        <v>1</v>
      </c>
      <c r="D1261" s="567">
        <v>2600000</v>
      </c>
      <c r="E1261" s="567">
        <v>2593690</v>
      </c>
      <c r="F1261" s="567">
        <v>2079365</v>
      </c>
    </row>
    <row r="1262" spans="1:6">
      <c r="A1262" s="855" t="s">
        <v>319</v>
      </c>
      <c r="B1262" s="567">
        <v>1500000</v>
      </c>
      <c r="C1262" s="567">
        <v>1</v>
      </c>
      <c r="D1262" s="567">
        <v>2600000</v>
      </c>
      <c r="E1262" s="567">
        <v>2593690</v>
      </c>
      <c r="F1262" s="567">
        <v>2079365</v>
      </c>
    </row>
    <row r="1263" spans="1:6">
      <c r="A1263" s="847">
        <v>0.93</v>
      </c>
      <c r="B1263" s="567">
        <v>3100000</v>
      </c>
      <c r="C1263" s="567">
        <v>1</v>
      </c>
      <c r="D1263" s="567">
        <v>1739169</v>
      </c>
      <c r="E1263" s="567">
        <v>546582</v>
      </c>
      <c r="F1263" s="567">
        <v>1246965</v>
      </c>
    </row>
    <row r="1264" spans="1:6">
      <c r="A1264" s="848" t="s">
        <v>3251</v>
      </c>
      <c r="B1264" s="567">
        <v>3100000</v>
      </c>
      <c r="C1264" s="567">
        <v>1</v>
      </c>
      <c r="D1264" s="567">
        <v>1739169</v>
      </c>
      <c r="E1264" s="567">
        <v>546582</v>
      </c>
      <c r="F1264" s="567">
        <v>1246965</v>
      </c>
    </row>
    <row r="1265" spans="1:6">
      <c r="A1265" s="849">
        <v>2014</v>
      </c>
      <c r="B1265" s="567">
        <v>3100000</v>
      </c>
      <c r="C1265" s="567">
        <v>1</v>
      </c>
      <c r="D1265" s="567">
        <v>1739169</v>
      </c>
      <c r="E1265" s="567">
        <v>546582</v>
      </c>
      <c r="F1265" s="567">
        <v>1246965</v>
      </c>
    </row>
    <row r="1266" spans="1:6">
      <c r="A1266" s="850" t="s">
        <v>949</v>
      </c>
      <c r="B1266" s="567">
        <v>3100000</v>
      </c>
      <c r="C1266" s="567">
        <v>1</v>
      </c>
      <c r="D1266" s="567">
        <v>1739169</v>
      </c>
      <c r="E1266" s="567">
        <v>546582</v>
      </c>
      <c r="F1266" s="567">
        <v>1246965</v>
      </c>
    </row>
    <row r="1267" spans="1:6">
      <c r="A1267" s="851" t="s">
        <v>948</v>
      </c>
      <c r="B1267" s="567">
        <v>3100000</v>
      </c>
      <c r="C1267" s="567">
        <v>1</v>
      </c>
      <c r="D1267" s="567">
        <v>1739169</v>
      </c>
      <c r="E1267" s="567">
        <v>546582</v>
      </c>
      <c r="F1267" s="567">
        <v>1246965</v>
      </c>
    </row>
    <row r="1268" spans="1:6">
      <c r="A1268" s="852" t="s">
        <v>86</v>
      </c>
      <c r="B1268" s="567">
        <v>3100000</v>
      </c>
      <c r="C1268" s="567">
        <v>1</v>
      </c>
      <c r="D1268" s="567">
        <v>1739169</v>
      </c>
      <c r="E1268" s="567">
        <v>546582</v>
      </c>
      <c r="F1268" s="567">
        <v>1246965</v>
      </c>
    </row>
    <row r="1269" spans="1:6">
      <c r="A1269" s="854" t="s">
        <v>527</v>
      </c>
      <c r="B1269" s="567">
        <v>3100000</v>
      </c>
      <c r="C1269" s="567">
        <v>1</v>
      </c>
      <c r="D1269" s="567">
        <v>1739169</v>
      </c>
      <c r="E1269" s="567">
        <v>546582</v>
      </c>
      <c r="F1269" s="567">
        <v>1246965</v>
      </c>
    </row>
    <row r="1270" spans="1:6">
      <c r="A1270" s="853" t="s">
        <v>273</v>
      </c>
      <c r="B1270" s="567">
        <v>3100000</v>
      </c>
      <c r="C1270" s="567">
        <v>1</v>
      </c>
      <c r="D1270" s="567">
        <v>1739169</v>
      </c>
      <c r="E1270" s="567">
        <v>546582</v>
      </c>
      <c r="F1270" s="567">
        <v>1246965</v>
      </c>
    </row>
    <row r="1271" spans="1:6">
      <c r="A1271" s="855" t="s">
        <v>319</v>
      </c>
      <c r="B1271" s="567">
        <v>3100000</v>
      </c>
      <c r="C1271" s="567">
        <v>1</v>
      </c>
      <c r="D1271" s="567">
        <v>1739169</v>
      </c>
      <c r="E1271" s="567">
        <v>546582</v>
      </c>
      <c r="F1271" s="567">
        <v>1246965</v>
      </c>
    </row>
    <row r="1272" spans="1:6">
      <c r="A1272" s="847">
        <v>0.95</v>
      </c>
      <c r="B1272" s="567">
        <v>1000000</v>
      </c>
      <c r="C1272" s="567">
        <v>1</v>
      </c>
      <c r="D1272" s="567">
        <v>6000000</v>
      </c>
      <c r="E1272" s="567">
        <v>5950356</v>
      </c>
      <c r="F1272" s="567">
        <v>5522703</v>
      </c>
    </row>
    <row r="1273" spans="1:6">
      <c r="A1273" s="848" t="s">
        <v>3251</v>
      </c>
      <c r="B1273" s="567">
        <v>1000000</v>
      </c>
      <c r="C1273" s="567">
        <v>1</v>
      </c>
      <c r="D1273" s="567">
        <v>6000000</v>
      </c>
      <c r="E1273" s="567">
        <v>5950356</v>
      </c>
      <c r="F1273" s="567">
        <v>5522703</v>
      </c>
    </row>
    <row r="1274" spans="1:6">
      <c r="A1274" s="849">
        <v>2018</v>
      </c>
      <c r="B1274" s="567">
        <v>1000000</v>
      </c>
      <c r="C1274" s="567">
        <v>1</v>
      </c>
      <c r="D1274" s="567">
        <v>6000000</v>
      </c>
      <c r="E1274" s="567">
        <v>5950356</v>
      </c>
      <c r="F1274" s="567">
        <v>5522703</v>
      </c>
    </row>
    <row r="1275" spans="1:6">
      <c r="A1275" s="850" t="s">
        <v>933</v>
      </c>
      <c r="B1275" s="567">
        <v>1000000</v>
      </c>
      <c r="C1275" s="567">
        <v>1</v>
      </c>
      <c r="D1275" s="567">
        <v>6000000</v>
      </c>
      <c r="E1275" s="567">
        <v>5950356</v>
      </c>
      <c r="F1275" s="567">
        <v>5522703</v>
      </c>
    </row>
    <row r="1276" spans="1:6">
      <c r="A1276" s="851" t="s">
        <v>932</v>
      </c>
      <c r="B1276" s="567">
        <v>1000000</v>
      </c>
      <c r="C1276" s="567">
        <v>1</v>
      </c>
      <c r="D1276" s="567">
        <v>6000000</v>
      </c>
      <c r="E1276" s="567">
        <v>5950356</v>
      </c>
      <c r="F1276" s="567">
        <v>5522703</v>
      </c>
    </row>
    <row r="1277" spans="1:6">
      <c r="A1277" s="852" t="s">
        <v>86</v>
      </c>
      <c r="B1277" s="567">
        <v>1000000</v>
      </c>
      <c r="C1277" s="567">
        <v>1</v>
      </c>
      <c r="D1277" s="567">
        <v>6000000</v>
      </c>
      <c r="E1277" s="567">
        <v>5950356</v>
      </c>
      <c r="F1277" s="567">
        <v>5522703</v>
      </c>
    </row>
    <row r="1278" spans="1:6">
      <c r="A1278" s="854" t="s">
        <v>527</v>
      </c>
      <c r="B1278" s="567">
        <v>1000000</v>
      </c>
      <c r="C1278" s="567">
        <v>1</v>
      </c>
      <c r="D1278" s="567">
        <v>6000000</v>
      </c>
      <c r="E1278" s="567">
        <v>5950356</v>
      </c>
      <c r="F1278" s="567">
        <v>5522703</v>
      </c>
    </row>
    <row r="1279" spans="1:6">
      <c r="A1279" s="853" t="s">
        <v>273</v>
      </c>
      <c r="B1279" s="567">
        <v>1000000</v>
      </c>
      <c r="C1279" s="567">
        <v>1</v>
      </c>
      <c r="D1279" s="567">
        <v>6000000</v>
      </c>
      <c r="E1279" s="567">
        <v>5950356</v>
      </c>
      <c r="F1279" s="567">
        <v>5522703</v>
      </c>
    </row>
    <row r="1280" spans="1:6">
      <c r="A1280" s="855" t="s">
        <v>319</v>
      </c>
      <c r="B1280" s="567">
        <v>1000000</v>
      </c>
      <c r="C1280" s="567">
        <v>1</v>
      </c>
      <c r="D1280" s="567">
        <v>6000000</v>
      </c>
      <c r="E1280" s="567">
        <v>5950356</v>
      </c>
      <c r="F1280" s="567">
        <v>5522703</v>
      </c>
    </row>
    <row r="1281" spans="1:6">
      <c r="A1281" s="847">
        <v>0.98</v>
      </c>
      <c r="B1281" s="567">
        <v>3100000</v>
      </c>
      <c r="C1281" s="567">
        <v>1</v>
      </c>
      <c r="D1281" s="567">
        <v>3650000</v>
      </c>
      <c r="E1281" s="567">
        <v>3489957</v>
      </c>
      <c r="F1281" s="567">
        <v>3457138</v>
      </c>
    </row>
    <row r="1282" spans="1:6">
      <c r="A1282" s="848" t="s">
        <v>3251</v>
      </c>
      <c r="B1282" s="567">
        <v>3100000</v>
      </c>
      <c r="C1282" s="567">
        <v>1</v>
      </c>
      <c r="D1282" s="567">
        <v>3650000</v>
      </c>
      <c r="E1282" s="567">
        <v>3489957</v>
      </c>
      <c r="F1282" s="567">
        <v>3457138</v>
      </c>
    </row>
    <row r="1283" spans="1:6">
      <c r="A1283" s="849">
        <v>2022</v>
      </c>
      <c r="B1283" s="567">
        <v>3100000</v>
      </c>
      <c r="C1283" s="567">
        <v>1</v>
      </c>
      <c r="D1283" s="567">
        <v>3650000</v>
      </c>
      <c r="E1283" s="567">
        <v>3489957</v>
      </c>
      <c r="F1283" s="567">
        <v>3457138</v>
      </c>
    </row>
    <row r="1284" spans="1:6">
      <c r="A1284" s="850" t="s">
        <v>988</v>
      </c>
      <c r="B1284" s="567">
        <v>3100000</v>
      </c>
      <c r="C1284" s="567">
        <v>1</v>
      </c>
      <c r="D1284" s="567">
        <v>3650000</v>
      </c>
      <c r="E1284" s="567">
        <v>3489957</v>
      </c>
      <c r="F1284" s="567">
        <v>3457138</v>
      </c>
    </row>
    <row r="1285" spans="1:6">
      <c r="A1285" s="851" t="s">
        <v>3251</v>
      </c>
      <c r="B1285" s="567">
        <v>3100000</v>
      </c>
      <c r="C1285" s="567">
        <v>1</v>
      </c>
      <c r="D1285" s="567">
        <v>3650000</v>
      </c>
      <c r="E1285" s="567">
        <v>3489957</v>
      </c>
      <c r="F1285" s="567">
        <v>3457138</v>
      </c>
    </row>
    <row r="1286" spans="1:6">
      <c r="A1286" s="852" t="s">
        <v>986</v>
      </c>
      <c r="B1286" s="567">
        <v>3100000</v>
      </c>
      <c r="C1286" s="567">
        <v>1</v>
      </c>
      <c r="D1286" s="567">
        <v>3650000</v>
      </c>
      <c r="E1286" s="567">
        <v>3489957</v>
      </c>
      <c r="F1286" s="567">
        <v>3457138</v>
      </c>
    </row>
    <row r="1287" spans="1:6">
      <c r="A1287" s="854" t="s">
        <v>527</v>
      </c>
      <c r="B1287" s="567">
        <v>3100000</v>
      </c>
      <c r="C1287" s="567">
        <v>1</v>
      </c>
      <c r="D1287" s="567">
        <v>3650000</v>
      </c>
      <c r="E1287" s="567">
        <v>3489957</v>
      </c>
      <c r="F1287" s="567">
        <v>3457138</v>
      </c>
    </row>
    <row r="1288" spans="1:6">
      <c r="A1288" s="853" t="s">
        <v>312</v>
      </c>
      <c r="B1288" s="567">
        <v>3100000</v>
      </c>
      <c r="C1288" s="567">
        <v>1</v>
      </c>
      <c r="D1288" s="567">
        <v>3650000</v>
      </c>
      <c r="E1288" s="567">
        <v>3489957</v>
      </c>
      <c r="F1288" s="567">
        <v>3457138</v>
      </c>
    </row>
    <row r="1289" spans="1:6">
      <c r="A1289" s="855" t="s">
        <v>319</v>
      </c>
      <c r="B1289" s="567">
        <v>3100000</v>
      </c>
      <c r="C1289" s="567">
        <v>1</v>
      </c>
      <c r="D1289" s="567">
        <v>3650000</v>
      </c>
      <c r="E1289" s="567">
        <v>3489957</v>
      </c>
      <c r="F1289" s="567">
        <v>3457138</v>
      </c>
    </row>
    <row r="1290" spans="1:6">
      <c r="A1290" s="845" t="s">
        <v>939</v>
      </c>
      <c r="B1290" s="567">
        <v>5000000</v>
      </c>
      <c r="C1290" s="567">
        <v>1</v>
      </c>
      <c r="D1290" s="567">
        <v>5200000</v>
      </c>
      <c r="E1290" s="567">
        <v>5037134</v>
      </c>
      <c r="F1290" s="567">
        <v>4560094</v>
      </c>
    </row>
    <row r="1291" spans="1:6">
      <c r="A1291" s="846" t="s">
        <v>3251</v>
      </c>
      <c r="B1291" s="567">
        <v>5000000</v>
      </c>
      <c r="C1291" s="567">
        <v>1</v>
      </c>
      <c r="D1291" s="567">
        <v>5200000</v>
      </c>
      <c r="E1291" s="567">
        <v>5037134</v>
      </c>
      <c r="F1291" s="567">
        <v>4560094</v>
      </c>
    </row>
    <row r="1292" spans="1:6">
      <c r="A1292" s="847">
        <v>0.97</v>
      </c>
      <c r="B1292" s="567">
        <v>5000000</v>
      </c>
      <c r="C1292" s="567">
        <v>1</v>
      </c>
      <c r="D1292" s="567">
        <v>5200000</v>
      </c>
      <c r="E1292" s="567">
        <v>5037134</v>
      </c>
      <c r="F1292" s="567">
        <v>4560094</v>
      </c>
    </row>
    <row r="1293" spans="1:6">
      <c r="A1293" s="848" t="s">
        <v>3251</v>
      </c>
      <c r="B1293" s="567">
        <v>5000000</v>
      </c>
      <c r="C1293" s="567">
        <v>1</v>
      </c>
      <c r="D1293" s="567">
        <v>5200000</v>
      </c>
      <c r="E1293" s="567">
        <v>5037134</v>
      </c>
      <c r="F1293" s="567">
        <v>4560094</v>
      </c>
    </row>
    <row r="1294" spans="1:6">
      <c r="A1294" s="849">
        <v>2017</v>
      </c>
      <c r="B1294" s="567">
        <v>5000000</v>
      </c>
      <c r="C1294" s="567">
        <v>1</v>
      </c>
      <c r="D1294" s="567">
        <v>5200000</v>
      </c>
      <c r="E1294" s="567">
        <v>5037134</v>
      </c>
      <c r="F1294" s="567">
        <v>4560094</v>
      </c>
    </row>
    <row r="1295" spans="1:6">
      <c r="A1295" s="850" t="s">
        <v>938</v>
      </c>
      <c r="B1295" s="567">
        <v>5000000</v>
      </c>
      <c r="C1295" s="567">
        <v>1</v>
      </c>
      <c r="D1295" s="567">
        <v>5200000</v>
      </c>
      <c r="E1295" s="567">
        <v>5037134</v>
      </c>
      <c r="F1295" s="567">
        <v>4560094</v>
      </c>
    </row>
    <row r="1296" spans="1:6">
      <c r="A1296" s="851" t="s">
        <v>937</v>
      </c>
      <c r="B1296" s="567">
        <v>5000000</v>
      </c>
      <c r="C1296" s="567">
        <v>1</v>
      </c>
      <c r="D1296" s="567">
        <v>5200000</v>
      </c>
      <c r="E1296" s="567">
        <v>5037134</v>
      </c>
      <c r="F1296" s="567">
        <v>4560094</v>
      </c>
    </row>
    <row r="1297" spans="1:6">
      <c r="A1297" s="852" t="s">
        <v>86</v>
      </c>
      <c r="B1297" s="567">
        <v>5000000</v>
      </c>
      <c r="C1297" s="567">
        <v>1</v>
      </c>
      <c r="D1297" s="567">
        <v>5200000</v>
      </c>
      <c r="E1297" s="567">
        <v>5037134</v>
      </c>
      <c r="F1297" s="567">
        <v>4560094</v>
      </c>
    </row>
    <row r="1298" spans="1:6">
      <c r="A1298" s="854" t="s">
        <v>527</v>
      </c>
      <c r="B1298" s="567">
        <v>5000000</v>
      </c>
      <c r="C1298" s="567">
        <v>1</v>
      </c>
      <c r="D1298" s="567">
        <v>5200000</v>
      </c>
      <c r="E1298" s="567">
        <v>5037134</v>
      </c>
      <c r="F1298" s="567">
        <v>4560094</v>
      </c>
    </row>
    <row r="1299" spans="1:6">
      <c r="A1299" s="853" t="s">
        <v>273</v>
      </c>
      <c r="B1299" s="567">
        <v>5000000</v>
      </c>
      <c r="C1299" s="567">
        <v>1</v>
      </c>
      <c r="D1299" s="567">
        <v>5200000</v>
      </c>
      <c r="E1299" s="567">
        <v>5037134</v>
      </c>
      <c r="F1299" s="567">
        <v>4560094</v>
      </c>
    </row>
    <row r="1300" spans="1:6">
      <c r="A1300" s="855" t="s">
        <v>319</v>
      </c>
      <c r="B1300" s="567">
        <v>5000000</v>
      </c>
      <c r="C1300" s="567">
        <v>1</v>
      </c>
      <c r="D1300" s="567">
        <v>5200000</v>
      </c>
      <c r="E1300" s="567">
        <v>5037134</v>
      </c>
      <c r="F1300" s="567">
        <v>4560094</v>
      </c>
    </row>
    <row r="1301" spans="1:6">
      <c r="A1301" s="845" t="s">
        <v>931</v>
      </c>
      <c r="B1301" s="567">
        <v>5711741</v>
      </c>
      <c r="C1301" s="567">
        <v>1</v>
      </c>
      <c r="D1301" s="567">
        <v>6411741</v>
      </c>
      <c r="E1301" s="567">
        <v>5784414</v>
      </c>
      <c r="F1301" s="567">
        <v>5190993</v>
      </c>
    </row>
    <row r="1302" spans="1:6">
      <c r="A1302" s="846" t="s">
        <v>3251</v>
      </c>
      <c r="B1302" s="567">
        <v>5711741</v>
      </c>
      <c r="C1302" s="567">
        <v>1</v>
      </c>
      <c r="D1302" s="567">
        <v>6411741</v>
      </c>
      <c r="E1302" s="567">
        <v>5784414</v>
      </c>
      <c r="F1302" s="567">
        <v>5190993</v>
      </c>
    </row>
    <row r="1303" spans="1:6">
      <c r="A1303" s="847">
        <v>0.81</v>
      </c>
      <c r="B1303" s="567">
        <v>5711741</v>
      </c>
      <c r="C1303" s="567">
        <v>1</v>
      </c>
      <c r="D1303" s="567">
        <v>6411741</v>
      </c>
      <c r="E1303" s="567">
        <v>5784414</v>
      </c>
      <c r="F1303" s="567">
        <v>5190993</v>
      </c>
    </row>
    <row r="1304" spans="1:6">
      <c r="A1304" s="848" t="s">
        <v>3251</v>
      </c>
      <c r="B1304" s="567">
        <v>5711741</v>
      </c>
      <c r="C1304" s="567">
        <v>1</v>
      </c>
      <c r="D1304" s="567">
        <v>6411741</v>
      </c>
      <c r="E1304" s="567">
        <v>5784414</v>
      </c>
      <c r="F1304" s="567">
        <v>5190993</v>
      </c>
    </row>
    <row r="1305" spans="1:6">
      <c r="A1305" s="849">
        <v>2013</v>
      </c>
      <c r="B1305" s="567">
        <v>5711741</v>
      </c>
      <c r="C1305" s="567">
        <v>1</v>
      </c>
      <c r="D1305" s="567">
        <v>6411741</v>
      </c>
      <c r="E1305" s="567">
        <v>5784414</v>
      </c>
      <c r="F1305" s="567">
        <v>5190993</v>
      </c>
    </row>
    <row r="1306" spans="1:6">
      <c r="A1306" s="850" t="s">
        <v>930</v>
      </c>
      <c r="B1306" s="567">
        <v>5711741</v>
      </c>
      <c r="C1306" s="567">
        <v>1</v>
      </c>
      <c r="D1306" s="567">
        <v>6411741</v>
      </c>
      <c r="E1306" s="567">
        <v>5784414</v>
      </c>
      <c r="F1306" s="567">
        <v>5190993</v>
      </c>
    </row>
    <row r="1307" spans="1:6">
      <c r="A1307" s="851" t="s">
        <v>929</v>
      </c>
      <c r="B1307" s="567">
        <v>5711741</v>
      </c>
      <c r="C1307" s="567">
        <v>1</v>
      </c>
      <c r="D1307" s="567">
        <v>6411741</v>
      </c>
      <c r="E1307" s="567">
        <v>5784414</v>
      </c>
      <c r="F1307" s="567">
        <v>5190993</v>
      </c>
    </row>
    <row r="1308" spans="1:6">
      <c r="A1308" s="852" t="s">
        <v>86</v>
      </c>
      <c r="B1308" s="567">
        <v>5711741</v>
      </c>
      <c r="C1308" s="567">
        <v>1</v>
      </c>
      <c r="D1308" s="567">
        <v>6411741</v>
      </c>
      <c r="E1308" s="567">
        <v>5784414</v>
      </c>
      <c r="F1308" s="567">
        <v>5190993</v>
      </c>
    </row>
    <row r="1309" spans="1:6">
      <c r="A1309" s="854" t="s">
        <v>527</v>
      </c>
      <c r="B1309" s="567">
        <v>5711741</v>
      </c>
      <c r="C1309" s="567">
        <v>1</v>
      </c>
      <c r="D1309" s="567">
        <v>6411741</v>
      </c>
      <c r="E1309" s="567">
        <v>5784414</v>
      </c>
      <c r="F1309" s="567">
        <v>5190993</v>
      </c>
    </row>
    <row r="1310" spans="1:6">
      <c r="A1310" s="853" t="s">
        <v>273</v>
      </c>
      <c r="B1310" s="567">
        <v>5711741</v>
      </c>
      <c r="C1310" s="567">
        <v>1</v>
      </c>
      <c r="D1310" s="567">
        <v>6411741</v>
      </c>
      <c r="E1310" s="567">
        <v>5784414</v>
      </c>
      <c r="F1310" s="567">
        <v>5190993</v>
      </c>
    </row>
    <row r="1311" spans="1:6">
      <c r="A1311" s="855" t="s">
        <v>319</v>
      </c>
      <c r="B1311" s="567">
        <v>5711741</v>
      </c>
      <c r="C1311" s="567">
        <v>1</v>
      </c>
      <c r="D1311" s="567">
        <v>6411741</v>
      </c>
      <c r="E1311" s="567">
        <v>5784414</v>
      </c>
      <c r="F1311" s="567">
        <v>5190993</v>
      </c>
    </row>
    <row r="1312" spans="1:6">
      <c r="A1312" s="845" t="s">
        <v>952</v>
      </c>
      <c r="B1312" s="567">
        <v>850000</v>
      </c>
      <c r="C1312" s="567">
        <v>1</v>
      </c>
      <c r="D1312" s="567">
        <v>1700000</v>
      </c>
      <c r="E1312" s="567">
        <v>1503482</v>
      </c>
      <c r="F1312" s="567">
        <v>1435574</v>
      </c>
    </row>
    <row r="1313" spans="1:6">
      <c r="A1313" s="846" t="s">
        <v>3251</v>
      </c>
      <c r="B1313" s="567">
        <v>850000</v>
      </c>
      <c r="C1313" s="567">
        <v>1</v>
      </c>
      <c r="D1313" s="567">
        <v>1700000</v>
      </c>
      <c r="E1313" s="567">
        <v>1503482</v>
      </c>
      <c r="F1313" s="567">
        <v>1435574</v>
      </c>
    </row>
    <row r="1314" spans="1:6">
      <c r="A1314" s="847">
        <v>0.98</v>
      </c>
      <c r="B1314" s="567">
        <v>850000</v>
      </c>
      <c r="C1314" s="567">
        <v>1</v>
      </c>
      <c r="D1314" s="567">
        <v>1700000</v>
      </c>
      <c r="E1314" s="567">
        <v>1503482</v>
      </c>
      <c r="F1314" s="567">
        <v>1435574</v>
      </c>
    </row>
    <row r="1315" spans="1:6">
      <c r="A1315" s="848" t="s">
        <v>3251</v>
      </c>
      <c r="B1315" s="567">
        <v>850000</v>
      </c>
      <c r="C1315" s="567">
        <v>1</v>
      </c>
      <c r="D1315" s="567">
        <v>1700000</v>
      </c>
      <c r="E1315" s="567">
        <v>1503482</v>
      </c>
      <c r="F1315" s="567">
        <v>1435574</v>
      </c>
    </row>
    <row r="1316" spans="1:6">
      <c r="A1316" s="849">
        <v>2014</v>
      </c>
      <c r="B1316" s="567">
        <v>850000</v>
      </c>
      <c r="C1316" s="567">
        <v>1</v>
      </c>
      <c r="D1316" s="567">
        <v>1700000</v>
      </c>
      <c r="E1316" s="567">
        <v>1503482</v>
      </c>
      <c r="F1316" s="567">
        <v>1435574</v>
      </c>
    </row>
    <row r="1317" spans="1:6">
      <c r="A1317" s="850" t="s">
        <v>951</v>
      </c>
      <c r="B1317" s="567">
        <v>850000</v>
      </c>
      <c r="C1317" s="567">
        <v>1</v>
      </c>
      <c r="D1317" s="567">
        <v>1700000</v>
      </c>
      <c r="E1317" s="567">
        <v>1503482</v>
      </c>
      <c r="F1317" s="567">
        <v>1435574</v>
      </c>
    </row>
    <row r="1318" spans="1:6">
      <c r="A1318" s="851" t="s">
        <v>950</v>
      </c>
      <c r="B1318" s="567">
        <v>850000</v>
      </c>
      <c r="C1318" s="567">
        <v>1</v>
      </c>
      <c r="D1318" s="567">
        <v>1700000</v>
      </c>
      <c r="E1318" s="567">
        <v>1503482</v>
      </c>
      <c r="F1318" s="567">
        <v>1435574</v>
      </c>
    </row>
    <row r="1319" spans="1:6">
      <c r="A1319" s="852" t="s">
        <v>86</v>
      </c>
      <c r="B1319" s="567">
        <v>850000</v>
      </c>
      <c r="C1319" s="567">
        <v>1</v>
      </c>
      <c r="D1319" s="567">
        <v>1700000</v>
      </c>
      <c r="E1319" s="567">
        <v>1503482</v>
      </c>
      <c r="F1319" s="567">
        <v>1435574</v>
      </c>
    </row>
    <row r="1320" spans="1:6">
      <c r="A1320" s="854" t="s">
        <v>527</v>
      </c>
      <c r="B1320" s="567">
        <v>850000</v>
      </c>
      <c r="C1320" s="567">
        <v>1</v>
      </c>
      <c r="D1320" s="567">
        <v>1700000</v>
      </c>
      <c r="E1320" s="567">
        <v>1503482</v>
      </c>
      <c r="F1320" s="567">
        <v>1435574</v>
      </c>
    </row>
    <row r="1321" spans="1:6">
      <c r="A1321" s="853" t="s">
        <v>273</v>
      </c>
      <c r="B1321" s="567">
        <v>850000</v>
      </c>
      <c r="C1321" s="567">
        <v>1</v>
      </c>
      <c r="D1321" s="567">
        <v>1700000</v>
      </c>
      <c r="E1321" s="567">
        <v>1503482</v>
      </c>
      <c r="F1321" s="567">
        <v>1435574</v>
      </c>
    </row>
    <row r="1322" spans="1:6">
      <c r="A1322" s="855" t="s">
        <v>319</v>
      </c>
      <c r="B1322" s="567">
        <v>850000</v>
      </c>
      <c r="C1322" s="567">
        <v>1</v>
      </c>
      <c r="D1322" s="567">
        <v>1700000</v>
      </c>
      <c r="E1322" s="567">
        <v>1503482</v>
      </c>
      <c r="F1322" s="567">
        <v>1435574</v>
      </c>
    </row>
    <row r="1323" spans="1:6">
      <c r="A1323" s="845" t="s">
        <v>958</v>
      </c>
      <c r="B1323" s="567">
        <v>3000000</v>
      </c>
      <c r="C1323" s="567">
        <v>1</v>
      </c>
      <c r="D1323" s="567">
        <v>3910000</v>
      </c>
      <c r="E1323" s="567">
        <v>2548470</v>
      </c>
      <c r="F1323" s="567">
        <v>3807750</v>
      </c>
    </row>
    <row r="1324" spans="1:6">
      <c r="A1324" s="846" t="s">
        <v>3251</v>
      </c>
      <c r="B1324" s="567">
        <v>3000000</v>
      </c>
      <c r="C1324" s="567">
        <v>1</v>
      </c>
      <c r="D1324" s="567">
        <v>3910000</v>
      </c>
      <c r="E1324" s="567">
        <v>2548470</v>
      </c>
      <c r="F1324" s="567">
        <v>3807750</v>
      </c>
    </row>
    <row r="1325" spans="1:6">
      <c r="A1325" s="847">
        <v>1</v>
      </c>
      <c r="B1325" s="567">
        <v>3000000</v>
      </c>
      <c r="C1325" s="567">
        <v>1</v>
      </c>
      <c r="D1325" s="567">
        <v>3910000</v>
      </c>
      <c r="E1325" s="567">
        <v>2548470</v>
      </c>
      <c r="F1325" s="567">
        <v>3807750</v>
      </c>
    </row>
    <row r="1326" spans="1:6">
      <c r="A1326" s="848" t="s">
        <v>3251</v>
      </c>
      <c r="B1326" s="567">
        <v>3000000</v>
      </c>
      <c r="C1326" s="567">
        <v>1</v>
      </c>
      <c r="D1326" s="567">
        <v>3910000</v>
      </c>
      <c r="E1326" s="567">
        <v>2548470</v>
      </c>
      <c r="F1326" s="567">
        <v>3807750</v>
      </c>
    </row>
    <row r="1327" spans="1:6">
      <c r="A1327" s="849">
        <v>2011</v>
      </c>
      <c r="B1327" s="567">
        <v>3000000</v>
      </c>
      <c r="C1327" s="567">
        <v>1</v>
      </c>
      <c r="D1327" s="567">
        <v>3910000</v>
      </c>
      <c r="E1327" s="567">
        <v>2548470</v>
      </c>
      <c r="F1327" s="567">
        <v>3807750</v>
      </c>
    </row>
    <row r="1328" spans="1:6">
      <c r="A1328" s="850" t="s">
        <v>957</v>
      </c>
      <c r="B1328" s="567">
        <v>3000000</v>
      </c>
      <c r="C1328" s="567">
        <v>1</v>
      </c>
      <c r="D1328" s="567">
        <v>3910000</v>
      </c>
      <c r="E1328" s="567">
        <v>2548470</v>
      </c>
      <c r="F1328" s="567">
        <v>3807750</v>
      </c>
    </row>
    <row r="1329" spans="1:6">
      <c r="A1329" s="851" t="s">
        <v>956</v>
      </c>
      <c r="B1329" s="567">
        <v>3000000</v>
      </c>
      <c r="C1329" s="567">
        <v>1</v>
      </c>
      <c r="D1329" s="567">
        <v>3910000</v>
      </c>
      <c r="E1329" s="567">
        <v>2548470</v>
      </c>
      <c r="F1329" s="567">
        <v>3807750</v>
      </c>
    </row>
    <row r="1330" spans="1:6">
      <c r="A1330" s="852" t="s">
        <v>86</v>
      </c>
      <c r="B1330" s="567">
        <v>3000000</v>
      </c>
      <c r="C1330" s="567">
        <v>1</v>
      </c>
      <c r="D1330" s="567">
        <v>3910000</v>
      </c>
      <c r="E1330" s="567">
        <v>2548470</v>
      </c>
      <c r="F1330" s="567">
        <v>3807750</v>
      </c>
    </row>
    <row r="1331" spans="1:6">
      <c r="A1331" s="854" t="s">
        <v>527</v>
      </c>
      <c r="B1331" s="567">
        <v>3000000</v>
      </c>
      <c r="C1331" s="567">
        <v>1</v>
      </c>
      <c r="D1331" s="567">
        <v>3910000</v>
      </c>
      <c r="E1331" s="567">
        <v>2548470</v>
      </c>
      <c r="F1331" s="567">
        <v>3807750</v>
      </c>
    </row>
    <row r="1332" spans="1:6">
      <c r="A1332" s="853" t="s">
        <v>273</v>
      </c>
      <c r="B1332" s="567">
        <v>3000000</v>
      </c>
      <c r="C1332" s="567">
        <v>1</v>
      </c>
      <c r="D1332" s="567">
        <v>3910000</v>
      </c>
      <c r="E1332" s="567">
        <v>2548470</v>
      </c>
      <c r="F1332" s="567">
        <v>3807750</v>
      </c>
    </row>
    <row r="1333" spans="1:6">
      <c r="A1333" s="855" t="s">
        <v>319</v>
      </c>
      <c r="B1333" s="567">
        <v>3000000</v>
      </c>
      <c r="C1333" s="567">
        <v>1</v>
      </c>
      <c r="D1333" s="567">
        <v>3910000</v>
      </c>
      <c r="E1333" s="567">
        <v>2548470</v>
      </c>
      <c r="F1333" s="567">
        <v>3807750</v>
      </c>
    </row>
    <row r="1334" spans="1:6">
      <c r="A1334" s="845" t="s">
        <v>928</v>
      </c>
      <c r="B1334" s="567">
        <v>2000000</v>
      </c>
      <c r="C1334" s="567">
        <v>1</v>
      </c>
      <c r="D1334" s="567">
        <v>8950000</v>
      </c>
      <c r="E1334" s="567">
        <v>8811188</v>
      </c>
      <c r="F1334" s="567">
        <v>8007590</v>
      </c>
    </row>
    <row r="1335" spans="1:6">
      <c r="A1335" s="846" t="s">
        <v>3251</v>
      </c>
      <c r="B1335" s="567">
        <v>2000000</v>
      </c>
      <c r="C1335" s="567">
        <v>1</v>
      </c>
      <c r="D1335" s="567">
        <v>8950000</v>
      </c>
      <c r="E1335" s="567">
        <v>8811188</v>
      </c>
      <c r="F1335" s="567">
        <v>8007590</v>
      </c>
    </row>
    <row r="1336" spans="1:6">
      <c r="A1336" s="847">
        <v>0.98</v>
      </c>
      <c r="B1336" s="567">
        <v>2000000</v>
      </c>
      <c r="C1336" s="567">
        <v>1</v>
      </c>
      <c r="D1336" s="567">
        <v>8950000</v>
      </c>
      <c r="E1336" s="567">
        <v>8811188</v>
      </c>
      <c r="F1336" s="567">
        <v>8007590</v>
      </c>
    </row>
    <row r="1337" spans="1:6">
      <c r="A1337" s="848" t="s">
        <v>3251</v>
      </c>
      <c r="B1337" s="567">
        <v>2000000</v>
      </c>
      <c r="C1337" s="567">
        <v>1</v>
      </c>
      <c r="D1337" s="567">
        <v>8950000</v>
      </c>
      <c r="E1337" s="567">
        <v>8811188</v>
      </c>
      <c r="F1337" s="567">
        <v>8007590</v>
      </c>
    </row>
    <row r="1338" spans="1:6">
      <c r="A1338" s="849">
        <v>2018</v>
      </c>
      <c r="B1338" s="567">
        <v>2000000</v>
      </c>
      <c r="C1338" s="567">
        <v>1</v>
      </c>
      <c r="D1338" s="567">
        <v>8950000</v>
      </c>
      <c r="E1338" s="567">
        <v>8811188</v>
      </c>
      <c r="F1338" s="567">
        <v>8007590</v>
      </c>
    </row>
    <row r="1339" spans="1:6">
      <c r="A1339" s="850" t="s">
        <v>927</v>
      </c>
      <c r="B1339" s="567">
        <v>2000000</v>
      </c>
      <c r="C1339" s="567">
        <v>1</v>
      </c>
      <c r="D1339" s="567">
        <v>8950000</v>
      </c>
      <c r="E1339" s="567">
        <v>8811188</v>
      </c>
      <c r="F1339" s="567">
        <v>8007590</v>
      </c>
    </row>
    <row r="1340" spans="1:6">
      <c r="A1340" s="851" t="s">
        <v>926</v>
      </c>
      <c r="B1340" s="567">
        <v>2000000</v>
      </c>
      <c r="C1340" s="567">
        <v>1</v>
      </c>
      <c r="D1340" s="567">
        <v>8950000</v>
      </c>
      <c r="E1340" s="567">
        <v>8811188</v>
      </c>
      <c r="F1340" s="567">
        <v>8007590</v>
      </c>
    </row>
    <row r="1341" spans="1:6">
      <c r="A1341" s="852" t="s">
        <v>86</v>
      </c>
      <c r="B1341" s="567">
        <v>2000000</v>
      </c>
      <c r="C1341" s="567">
        <v>1</v>
      </c>
      <c r="D1341" s="567">
        <v>8950000</v>
      </c>
      <c r="E1341" s="567">
        <v>8811188</v>
      </c>
      <c r="F1341" s="567">
        <v>8007590</v>
      </c>
    </row>
    <row r="1342" spans="1:6">
      <c r="A1342" s="854" t="s">
        <v>527</v>
      </c>
      <c r="B1342" s="567">
        <v>2000000</v>
      </c>
      <c r="C1342" s="567">
        <v>1</v>
      </c>
      <c r="D1342" s="567">
        <v>8950000</v>
      </c>
      <c r="E1342" s="567">
        <v>8811188</v>
      </c>
      <c r="F1342" s="567">
        <v>8007590</v>
      </c>
    </row>
    <row r="1343" spans="1:6">
      <c r="A1343" s="853" t="s">
        <v>273</v>
      </c>
      <c r="B1343" s="567">
        <v>2000000</v>
      </c>
      <c r="C1343" s="567">
        <v>1</v>
      </c>
      <c r="D1343" s="567">
        <v>8950000</v>
      </c>
      <c r="E1343" s="567">
        <v>8811188</v>
      </c>
      <c r="F1343" s="567">
        <v>8007590</v>
      </c>
    </row>
    <row r="1344" spans="1:6">
      <c r="A1344" s="855" t="s">
        <v>319</v>
      </c>
      <c r="B1344" s="567">
        <v>2000000</v>
      </c>
      <c r="C1344" s="567">
        <v>1</v>
      </c>
      <c r="D1344" s="567">
        <v>8950000</v>
      </c>
      <c r="E1344" s="567">
        <v>8811188</v>
      </c>
      <c r="F1344" s="567">
        <v>8007590</v>
      </c>
    </row>
    <row r="1345" spans="1:6">
      <c r="A1345" s="845" t="s">
        <v>955</v>
      </c>
      <c r="B1345" s="567">
        <v>1300000</v>
      </c>
      <c r="C1345" s="567">
        <v>1</v>
      </c>
      <c r="D1345" s="567">
        <v>1300000</v>
      </c>
      <c r="E1345" s="567">
        <v>154084</v>
      </c>
      <c r="F1345" s="567">
        <v>153812</v>
      </c>
    </row>
    <row r="1346" spans="1:6">
      <c r="A1346" s="846" t="s">
        <v>3251</v>
      </c>
      <c r="B1346" s="567">
        <v>1300000</v>
      </c>
      <c r="C1346" s="567">
        <v>1</v>
      </c>
      <c r="D1346" s="567">
        <v>1300000</v>
      </c>
      <c r="E1346" s="567">
        <v>154084</v>
      </c>
      <c r="F1346" s="567">
        <v>153812</v>
      </c>
    </row>
    <row r="1347" spans="1:6">
      <c r="A1347" s="847">
        <v>0.12</v>
      </c>
      <c r="B1347" s="567">
        <v>1300000</v>
      </c>
      <c r="C1347" s="567">
        <v>1</v>
      </c>
      <c r="D1347" s="567">
        <v>1300000</v>
      </c>
      <c r="E1347" s="567">
        <v>154084</v>
      </c>
      <c r="F1347" s="567">
        <v>153812</v>
      </c>
    </row>
    <row r="1348" spans="1:6">
      <c r="A1348" s="848" t="s">
        <v>3251</v>
      </c>
      <c r="B1348" s="567">
        <v>1300000</v>
      </c>
      <c r="C1348" s="567">
        <v>1</v>
      </c>
      <c r="D1348" s="567">
        <v>1300000</v>
      </c>
      <c r="E1348" s="567">
        <v>154084</v>
      </c>
      <c r="F1348" s="567">
        <v>153812</v>
      </c>
    </row>
    <row r="1349" spans="1:6">
      <c r="A1349" s="849">
        <v>2018</v>
      </c>
      <c r="B1349" s="567">
        <v>1300000</v>
      </c>
      <c r="C1349" s="567">
        <v>1</v>
      </c>
      <c r="D1349" s="567">
        <v>1300000</v>
      </c>
      <c r="E1349" s="567">
        <v>154084</v>
      </c>
      <c r="F1349" s="567">
        <v>153812</v>
      </c>
    </row>
    <row r="1350" spans="1:6">
      <c r="A1350" s="850" t="s">
        <v>954</v>
      </c>
      <c r="B1350" s="567">
        <v>1300000</v>
      </c>
      <c r="C1350" s="567">
        <v>1</v>
      </c>
      <c r="D1350" s="567">
        <v>1300000</v>
      </c>
      <c r="E1350" s="567">
        <v>154084</v>
      </c>
      <c r="F1350" s="567">
        <v>153812</v>
      </c>
    </row>
    <row r="1351" spans="1:6">
      <c r="A1351" s="851" t="s">
        <v>953</v>
      </c>
      <c r="B1351" s="567">
        <v>1300000</v>
      </c>
      <c r="C1351" s="567">
        <v>1</v>
      </c>
      <c r="D1351" s="567">
        <v>1300000</v>
      </c>
      <c r="E1351" s="567">
        <v>154084</v>
      </c>
      <c r="F1351" s="567">
        <v>153812</v>
      </c>
    </row>
    <row r="1352" spans="1:6">
      <c r="A1352" s="852" t="s">
        <v>86</v>
      </c>
      <c r="B1352" s="567">
        <v>1300000</v>
      </c>
      <c r="C1352" s="567">
        <v>1</v>
      </c>
      <c r="D1352" s="567">
        <v>1300000</v>
      </c>
      <c r="E1352" s="567">
        <v>154084</v>
      </c>
      <c r="F1352" s="567">
        <v>153812</v>
      </c>
    </row>
    <row r="1353" spans="1:6">
      <c r="A1353" s="854" t="s">
        <v>527</v>
      </c>
      <c r="B1353" s="567">
        <v>1300000</v>
      </c>
      <c r="C1353" s="567">
        <v>1</v>
      </c>
      <c r="D1353" s="567">
        <v>1300000</v>
      </c>
      <c r="E1353" s="567">
        <v>154084</v>
      </c>
      <c r="F1353" s="567">
        <v>153812</v>
      </c>
    </row>
    <row r="1354" spans="1:6">
      <c r="A1354" s="853" t="s">
        <v>273</v>
      </c>
      <c r="B1354" s="567">
        <v>1300000</v>
      </c>
      <c r="C1354" s="567">
        <v>1</v>
      </c>
      <c r="D1354" s="567">
        <v>1300000</v>
      </c>
      <c r="E1354" s="567">
        <v>154084</v>
      </c>
      <c r="F1354" s="567">
        <v>153812</v>
      </c>
    </row>
    <row r="1355" spans="1:6">
      <c r="A1355" s="855" t="s">
        <v>319</v>
      </c>
      <c r="B1355" s="567">
        <v>1300000</v>
      </c>
      <c r="C1355" s="567">
        <v>1</v>
      </c>
      <c r="D1355" s="567">
        <v>1300000</v>
      </c>
      <c r="E1355" s="567">
        <v>154084</v>
      </c>
      <c r="F1355" s="567">
        <v>153812</v>
      </c>
    </row>
    <row r="1356" spans="1:6">
      <c r="A1356" s="844" t="s">
        <v>1195</v>
      </c>
      <c r="B1356" s="567">
        <v>10450000</v>
      </c>
      <c r="C1356" s="567">
        <v>2</v>
      </c>
      <c r="D1356" s="567">
        <v>10450000</v>
      </c>
      <c r="E1356" s="567">
        <v>10246997</v>
      </c>
      <c r="F1356" s="567">
        <v>10015595</v>
      </c>
    </row>
    <row r="1357" spans="1:6">
      <c r="A1357" s="726" t="s">
        <v>2708</v>
      </c>
      <c r="B1357" s="567">
        <v>10450000</v>
      </c>
      <c r="C1357" s="567">
        <v>2</v>
      </c>
      <c r="D1357" s="567">
        <v>10450000</v>
      </c>
      <c r="E1357" s="567">
        <v>10246997</v>
      </c>
      <c r="F1357" s="567">
        <v>10015595</v>
      </c>
    </row>
    <row r="1358" spans="1:6">
      <c r="A1358" s="845" t="s">
        <v>3251</v>
      </c>
      <c r="B1358" s="567">
        <v>10450000</v>
      </c>
      <c r="C1358" s="567">
        <v>2</v>
      </c>
      <c r="D1358" s="567">
        <v>10450000</v>
      </c>
      <c r="E1358" s="567">
        <v>10246997</v>
      </c>
      <c r="F1358" s="567">
        <v>10015595</v>
      </c>
    </row>
    <row r="1359" spans="1:6">
      <c r="A1359" s="846" t="s">
        <v>3251</v>
      </c>
      <c r="B1359" s="567">
        <v>10450000</v>
      </c>
      <c r="C1359" s="567">
        <v>2</v>
      </c>
      <c r="D1359" s="567">
        <v>10450000</v>
      </c>
      <c r="E1359" s="567">
        <v>10246997</v>
      </c>
      <c r="F1359" s="567">
        <v>10015595</v>
      </c>
    </row>
    <row r="1360" spans="1:6">
      <c r="A1360" s="847" t="s">
        <v>3251</v>
      </c>
      <c r="B1360" s="567">
        <v>10450000</v>
      </c>
      <c r="C1360" s="567">
        <v>2</v>
      </c>
      <c r="D1360" s="567">
        <v>10450000</v>
      </c>
      <c r="E1360" s="567">
        <v>10246997</v>
      </c>
      <c r="F1360" s="567">
        <v>10015595</v>
      </c>
    </row>
    <row r="1361" spans="1:6">
      <c r="A1361" s="848" t="s">
        <v>3251</v>
      </c>
      <c r="B1361" s="567">
        <v>10450000</v>
      </c>
      <c r="C1361" s="567">
        <v>2</v>
      </c>
      <c r="D1361" s="567">
        <v>10450000</v>
      </c>
      <c r="E1361" s="567">
        <v>10246997</v>
      </c>
      <c r="F1361" s="567">
        <v>10015595</v>
      </c>
    </row>
    <row r="1362" spans="1:6">
      <c r="A1362" s="849" t="s">
        <v>3251</v>
      </c>
      <c r="B1362" s="567">
        <v>10450000</v>
      </c>
      <c r="C1362" s="567">
        <v>2</v>
      </c>
      <c r="D1362" s="567">
        <v>10450000</v>
      </c>
      <c r="E1362" s="567">
        <v>10246997</v>
      </c>
      <c r="F1362" s="567">
        <v>10015595</v>
      </c>
    </row>
    <row r="1363" spans="1:6">
      <c r="A1363" s="850" t="s">
        <v>3235</v>
      </c>
      <c r="B1363" s="567">
        <v>8550000</v>
      </c>
      <c r="C1363" s="567">
        <v>1</v>
      </c>
      <c r="D1363" s="567">
        <v>8550000</v>
      </c>
      <c r="E1363" s="567">
        <v>8445930</v>
      </c>
      <c r="F1363" s="567">
        <v>8231591</v>
      </c>
    </row>
    <row r="1364" spans="1:6">
      <c r="A1364" s="851" t="s">
        <v>3236</v>
      </c>
      <c r="B1364" s="567">
        <v>8550000</v>
      </c>
      <c r="C1364" s="567">
        <v>1</v>
      </c>
      <c r="D1364" s="567">
        <v>8550000</v>
      </c>
      <c r="E1364" s="567">
        <v>8445930</v>
      </c>
      <c r="F1364" s="567">
        <v>8231591</v>
      </c>
    </row>
    <row r="1365" spans="1:6">
      <c r="A1365" s="852" t="s">
        <v>86</v>
      </c>
      <c r="B1365" s="567">
        <v>8550000</v>
      </c>
      <c r="C1365" s="567">
        <v>1</v>
      </c>
      <c r="D1365" s="567">
        <v>8550000</v>
      </c>
      <c r="E1365" s="567">
        <v>8445930</v>
      </c>
      <c r="F1365" s="567">
        <v>8231591</v>
      </c>
    </row>
    <row r="1366" spans="1:6">
      <c r="A1366" s="854" t="s">
        <v>527</v>
      </c>
      <c r="B1366" s="567">
        <v>8550000</v>
      </c>
      <c r="C1366" s="567">
        <v>1</v>
      </c>
      <c r="D1366" s="567">
        <v>8550000</v>
      </c>
      <c r="E1366" s="567">
        <v>8445930</v>
      </c>
      <c r="F1366" s="567">
        <v>8231591</v>
      </c>
    </row>
    <row r="1367" spans="1:6">
      <c r="A1367" s="853" t="s">
        <v>289</v>
      </c>
      <c r="B1367" s="567">
        <v>8550000</v>
      </c>
      <c r="C1367" s="567">
        <v>1</v>
      </c>
      <c r="D1367" s="567">
        <v>8550000</v>
      </c>
      <c r="E1367" s="567">
        <v>8445930</v>
      </c>
      <c r="F1367" s="567">
        <v>8231591</v>
      </c>
    </row>
    <row r="1368" spans="1:6">
      <c r="A1368" s="855" t="s">
        <v>480</v>
      </c>
      <c r="B1368" s="567">
        <v>8550000</v>
      </c>
      <c r="C1368" s="567">
        <v>1</v>
      </c>
      <c r="D1368" s="567">
        <v>8550000</v>
      </c>
      <c r="E1368" s="567">
        <v>8445930</v>
      </c>
      <c r="F1368" s="567">
        <v>8231591</v>
      </c>
    </row>
    <row r="1369" spans="1:6">
      <c r="A1369" s="850" t="s">
        <v>3237</v>
      </c>
      <c r="B1369" s="567">
        <v>1900000</v>
      </c>
      <c r="C1369" s="567">
        <v>1</v>
      </c>
      <c r="D1369" s="567">
        <v>1900000</v>
      </c>
      <c r="E1369" s="567">
        <v>1801067</v>
      </c>
      <c r="F1369" s="567">
        <v>1784004</v>
      </c>
    </row>
    <row r="1370" spans="1:6">
      <c r="A1370" s="851" t="s">
        <v>3238</v>
      </c>
      <c r="B1370" s="567">
        <v>1900000</v>
      </c>
      <c r="C1370" s="567">
        <v>1</v>
      </c>
      <c r="D1370" s="567">
        <v>1900000</v>
      </c>
      <c r="E1370" s="567">
        <v>1801067</v>
      </c>
      <c r="F1370" s="567">
        <v>1784004</v>
      </c>
    </row>
    <row r="1371" spans="1:6">
      <c r="A1371" s="852" t="s">
        <v>86</v>
      </c>
      <c r="B1371" s="567">
        <v>1900000</v>
      </c>
      <c r="C1371" s="567">
        <v>1</v>
      </c>
      <c r="D1371" s="567">
        <v>1900000</v>
      </c>
      <c r="E1371" s="567">
        <v>1801067</v>
      </c>
      <c r="F1371" s="567">
        <v>1784004</v>
      </c>
    </row>
    <row r="1372" spans="1:6">
      <c r="A1372" s="854" t="s">
        <v>527</v>
      </c>
      <c r="B1372" s="567">
        <v>1900000</v>
      </c>
      <c r="C1372" s="567">
        <v>1</v>
      </c>
      <c r="D1372" s="567">
        <v>1900000</v>
      </c>
      <c r="E1372" s="567">
        <v>1801067</v>
      </c>
      <c r="F1372" s="567">
        <v>1784004</v>
      </c>
    </row>
    <row r="1373" spans="1:6">
      <c r="A1373" s="853" t="s">
        <v>289</v>
      </c>
      <c r="B1373" s="567">
        <v>1900000</v>
      </c>
      <c r="C1373" s="567">
        <v>1</v>
      </c>
      <c r="D1373" s="567">
        <v>1900000</v>
      </c>
      <c r="E1373" s="567">
        <v>1801067</v>
      </c>
      <c r="F1373" s="567">
        <v>1784004</v>
      </c>
    </row>
    <row r="1374" spans="1:6">
      <c r="A1374" s="855" t="s">
        <v>480</v>
      </c>
      <c r="B1374" s="567">
        <v>1900000</v>
      </c>
      <c r="C1374" s="567">
        <v>1</v>
      </c>
      <c r="D1374" s="567">
        <v>1900000</v>
      </c>
      <c r="E1374" s="567">
        <v>1801067</v>
      </c>
      <c r="F1374" s="567">
        <v>1784004</v>
      </c>
    </row>
    <row r="1375" spans="1:6">
      <c r="A1375" s="844" t="s">
        <v>1121</v>
      </c>
      <c r="B1375" s="567">
        <v>17699844</v>
      </c>
      <c r="C1375" s="567">
        <v>2</v>
      </c>
      <c r="D1375" s="567">
        <v>14422844</v>
      </c>
      <c r="E1375" s="567">
        <v>14052580</v>
      </c>
      <c r="F1375" s="567">
        <v>3507414</v>
      </c>
    </row>
    <row r="1376" spans="1:6">
      <c r="A1376" s="726" t="s">
        <v>2708</v>
      </c>
      <c r="B1376" s="567">
        <v>17699844</v>
      </c>
      <c r="C1376" s="567">
        <v>2</v>
      </c>
      <c r="D1376" s="567">
        <v>14422844</v>
      </c>
      <c r="E1376" s="567">
        <v>14052580</v>
      </c>
      <c r="F1376" s="567">
        <v>3507414</v>
      </c>
    </row>
    <row r="1377" spans="1:6">
      <c r="A1377" s="845" t="s">
        <v>3251</v>
      </c>
      <c r="B1377" s="567">
        <v>17699844</v>
      </c>
      <c r="C1377" s="567">
        <v>2</v>
      </c>
      <c r="D1377" s="567">
        <v>14422844</v>
      </c>
      <c r="E1377" s="567">
        <v>14052580</v>
      </c>
      <c r="F1377" s="567">
        <v>3507414</v>
      </c>
    </row>
    <row r="1378" spans="1:6">
      <c r="A1378" s="846" t="s">
        <v>3251</v>
      </c>
      <c r="B1378" s="567">
        <v>17699844</v>
      </c>
      <c r="C1378" s="567">
        <v>2</v>
      </c>
      <c r="D1378" s="567">
        <v>14422844</v>
      </c>
      <c r="E1378" s="567">
        <v>14052580</v>
      </c>
      <c r="F1378" s="567">
        <v>3507414</v>
      </c>
    </row>
    <row r="1379" spans="1:6">
      <c r="A1379" s="847" t="s">
        <v>3251</v>
      </c>
      <c r="B1379" s="567">
        <v>17699844</v>
      </c>
      <c r="C1379" s="567">
        <v>2</v>
      </c>
      <c r="D1379" s="567">
        <v>14422844</v>
      </c>
      <c r="E1379" s="567">
        <v>14052580</v>
      </c>
      <c r="F1379" s="567">
        <v>3507414</v>
      </c>
    </row>
    <row r="1380" spans="1:6">
      <c r="A1380" s="848" t="s">
        <v>3251</v>
      </c>
      <c r="B1380" s="567">
        <v>17699844</v>
      </c>
      <c r="C1380" s="567">
        <v>2</v>
      </c>
      <c r="D1380" s="567">
        <v>14422844</v>
      </c>
      <c r="E1380" s="567">
        <v>14052580</v>
      </c>
      <c r="F1380" s="567">
        <v>3507414</v>
      </c>
    </row>
    <row r="1381" spans="1:6">
      <c r="A1381" s="849" t="s">
        <v>3251</v>
      </c>
      <c r="B1381" s="567">
        <v>17699844</v>
      </c>
      <c r="C1381" s="567">
        <v>2</v>
      </c>
      <c r="D1381" s="567">
        <v>14422844</v>
      </c>
      <c r="E1381" s="567">
        <v>14052580</v>
      </c>
      <c r="F1381" s="567">
        <v>3507414</v>
      </c>
    </row>
    <row r="1382" spans="1:6">
      <c r="A1382" s="850" t="s">
        <v>1125</v>
      </c>
      <c r="B1382" s="567">
        <v>7699844</v>
      </c>
      <c r="C1382" s="567">
        <v>1</v>
      </c>
      <c r="D1382" s="567">
        <v>7699844</v>
      </c>
      <c r="E1382" s="567">
        <v>7571535</v>
      </c>
      <c r="F1382" s="567">
        <v>1962125</v>
      </c>
    </row>
    <row r="1383" spans="1:6">
      <c r="A1383" s="851" t="s">
        <v>1124</v>
      </c>
      <c r="B1383" s="567">
        <v>7699844</v>
      </c>
      <c r="C1383" s="567">
        <v>1</v>
      </c>
      <c r="D1383" s="567">
        <v>7699844</v>
      </c>
      <c r="E1383" s="567">
        <v>7571535</v>
      </c>
      <c r="F1383" s="567">
        <v>1962125</v>
      </c>
    </row>
    <row r="1384" spans="1:6">
      <c r="A1384" s="852" t="s">
        <v>1120</v>
      </c>
      <c r="B1384" s="567">
        <v>7699844</v>
      </c>
      <c r="C1384" s="567">
        <v>1</v>
      </c>
      <c r="D1384" s="567">
        <v>7699844</v>
      </c>
      <c r="E1384" s="567">
        <v>7571535</v>
      </c>
      <c r="F1384" s="567">
        <v>1962125</v>
      </c>
    </row>
    <row r="1385" spans="1:6">
      <c r="A1385" s="854" t="s">
        <v>527</v>
      </c>
      <c r="B1385" s="567">
        <v>7699844</v>
      </c>
      <c r="C1385" s="567">
        <v>1</v>
      </c>
      <c r="D1385" s="567">
        <v>7699844</v>
      </c>
      <c r="E1385" s="567">
        <v>7571535</v>
      </c>
      <c r="F1385" s="567">
        <v>1962125</v>
      </c>
    </row>
    <row r="1386" spans="1:6">
      <c r="A1386" s="853" t="s">
        <v>273</v>
      </c>
      <c r="B1386" s="567">
        <v>7699844</v>
      </c>
      <c r="C1386" s="567">
        <v>1</v>
      </c>
      <c r="D1386" s="567">
        <v>7699844</v>
      </c>
      <c r="E1386" s="567">
        <v>7571535</v>
      </c>
      <c r="F1386" s="567">
        <v>1962125</v>
      </c>
    </row>
    <row r="1387" spans="1:6">
      <c r="A1387" s="855" t="s">
        <v>480</v>
      </c>
      <c r="B1387" s="567">
        <v>7699844</v>
      </c>
      <c r="C1387" s="567">
        <v>1</v>
      </c>
      <c r="D1387" s="567">
        <v>7699844</v>
      </c>
      <c r="E1387" s="567">
        <v>7571535</v>
      </c>
      <c r="F1387" s="567">
        <v>1962125</v>
      </c>
    </row>
    <row r="1388" spans="1:6">
      <c r="A1388" s="850" t="s">
        <v>1123</v>
      </c>
      <c r="B1388" s="567">
        <v>10000000</v>
      </c>
      <c r="C1388" s="567">
        <v>1</v>
      </c>
      <c r="D1388" s="567">
        <v>6723000</v>
      </c>
      <c r="E1388" s="567">
        <v>6481045</v>
      </c>
      <c r="F1388" s="567">
        <v>1545289</v>
      </c>
    </row>
    <row r="1389" spans="1:6">
      <c r="A1389" s="851" t="s">
        <v>1122</v>
      </c>
      <c r="B1389" s="567">
        <v>10000000</v>
      </c>
      <c r="C1389" s="567">
        <v>1</v>
      </c>
      <c r="D1389" s="567">
        <v>6723000</v>
      </c>
      <c r="E1389" s="567">
        <v>6481045</v>
      </c>
      <c r="F1389" s="567">
        <v>1545289</v>
      </c>
    </row>
    <row r="1390" spans="1:6">
      <c r="A1390" s="852" t="s">
        <v>1120</v>
      </c>
      <c r="B1390" s="567">
        <v>10000000</v>
      </c>
      <c r="C1390" s="567">
        <v>1</v>
      </c>
      <c r="D1390" s="567">
        <v>6723000</v>
      </c>
      <c r="E1390" s="567">
        <v>6481045</v>
      </c>
      <c r="F1390" s="567">
        <v>1545289</v>
      </c>
    </row>
    <row r="1391" spans="1:6">
      <c r="A1391" s="854" t="s">
        <v>527</v>
      </c>
      <c r="B1391" s="567">
        <v>10000000</v>
      </c>
      <c r="C1391" s="567">
        <v>1</v>
      </c>
      <c r="D1391" s="567">
        <v>6723000</v>
      </c>
      <c r="E1391" s="567">
        <v>6481045</v>
      </c>
      <c r="F1391" s="567">
        <v>1545289</v>
      </c>
    </row>
    <row r="1392" spans="1:6">
      <c r="A1392" s="853" t="s">
        <v>273</v>
      </c>
      <c r="B1392" s="567">
        <v>10000000</v>
      </c>
      <c r="C1392" s="567">
        <v>1</v>
      </c>
      <c r="D1392" s="567">
        <v>6723000</v>
      </c>
      <c r="E1392" s="567">
        <v>6481045</v>
      </c>
      <c r="F1392" s="567">
        <v>1545289</v>
      </c>
    </row>
    <row r="1393" spans="1:6">
      <c r="A1393" s="855" t="s">
        <v>480</v>
      </c>
      <c r="B1393" s="567">
        <v>10000000</v>
      </c>
      <c r="C1393" s="567">
        <v>1</v>
      </c>
      <c r="D1393" s="567">
        <v>6723000</v>
      </c>
      <c r="E1393" s="567">
        <v>6481045</v>
      </c>
      <c r="F1393" s="567">
        <v>1545289</v>
      </c>
    </row>
    <row r="1394" spans="1:6">
      <c r="A1394" s="844" t="s">
        <v>1099</v>
      </c>
      <c r="B1394" s="567">
        <v>1500000</v>
      </c>
      <c r="C1394" s="567">
        <v>1</v>
      </c>
      <c r="D1394" s="567">
        <v>1500000</v>
      </c>
      <c r="E1394" s="567">
        <v>0</v>
      </c>
      <c r="F1394" s="567">
        <v>0</v>
      </c>
    </row>
    <row r="1395" spans="1:6">
      <c r="A1395" s="726" t="s">
        <v>2704</v>
      </c>
      <c r="B1395" s="567">
        <v>1500000</v>
      </c>
      <c r="C1395" s="567">
        <v>1</v>
      </c>
      <c r="D1395" s="567">
        <v>1500000</v>
      </c>
      <c r="E1395" s="567">
        <v>0</v>
      </c>
      <c r="F1395" s="567">
        <v>0</v>
      </c>
    </row>
    <row r="1396" spans="1:6">
      <c r="A1396" s="845" t="s">
        <v>1100</v>
      </c>
      <c r="B1396" s="567">
        <v>1500000</v>
      </c>
      <c r="C1396" s="567">
        <v>1</v>
      </c>
      <c r="D1396" s="567">
        <v>1500000</v>
      </c>
      <c r="E1396" s="567">
        <v>0</v>
      </c>
      <c r="F1396" s="567">
        <v>0</v>
      </c>
    </row>
    <row r="1397" spans="1:6">
      <c r="A1397" s="846" t="s">
        <v>3251</v>
      </c>
      <c r="B1397" s="567">
        <v>1500000</v>
      </c>
      <c r="C1397" s="567">
        <v>1</v>
      </c>
      <c r="D1397" s="567">
        <v>1500000</v>
      </c>
      <c r="E1397" s="567">
        <v>0</v>
      </c>
      <c r="F1397" s="567">
        <v>0</v>
      </c>
    </row>
    <row r="1398" spans="1:6">
      <c r="A1398" s="847">
        <v>0</v>
      </c>
      <c r="B1398" s="567">
        <v>1500000</v>
      </c>
      <c r="C1398" s="567">
        <v>1</v>
      </c>
      <c r="D1398" s="567">
        <v>1500000</v>
      </c>
      <c r="E1398" s="567">
        <v>0</v>
      </c>
      <c r="F1398" s="567">
        <v>0</v>
      </c>
    </row>
    <row r="1399" spans="1:6">
      <c r="A1399" s="848" t="s">
        <v>3251</v>
      </c>
      <c r="B1399" s="567">
        <v>1500000</v>
      </c>
      <c r="C1399" s="567">
        <v>1</v>
      </c>
      <c r="D1399" s="567">
        <v>1500000</v>
      </c>
      <c r="E1399" s="567">
        <v>0</v>
      </c>
      <c r="F1399" s="567">
        <v>0</v>
      </c>
    </row>
    <row r="1400" spans="1:6">
      <c r="A1400" s="849" t="s">
        <v>1054</v>
      </c>
      <c r="B1400" s="567">
        <v>1500000</v>
      </c>
      <c r="C1400" s="567">
        <v>1</v>
      </c>
      <c r="D1400" s="567">
        <v>1500000</v>
      </c>
      <c r="E1400" s="567">
        <v>0</v>
      </c>
      <c r="F1400" s="567">
        <v>0</v>
      </c>
    </row>
    <row r="1401" spans="1:6">
      <c r="A1401" s="850" t="s">
        <v>1099</v>
      </c>
      <c r="B1401" s="567">
        <v>1500000</v>
      </c>
      <c r="C1401" s="567">
        <v>1</v>
      </c>
      <c r="D1401" s="567">
        <v>1500000</v>
      </c>
      <c r="E1401" s="567">
        <v>0</v>
      </c>
      <c r="F1401" s="567">
        <v>0</v>
      </c>
    </row>
    <row r="1402" spans="1:6">
      <c r="A1402" s="851" t="s">
        <v>1099</v>
      </c>
      <c r="B1402" s="567">
        <v>1500000</v>
      </c>
      <c r="C1402" s="567">
        <v>1</v>
      </c>
      <c r="D1402" s="567">
        <v>1500000</v>
      </c>
      <c r="E1402" s="567">
        <v>0</v>
      </c>
      <c r="F1402" s="567">
        <v>0</v>
      </c>
    </row>
    <row r="1403" spans="1:6">
      <c r="A1403" s="852" t="s">
        <v>1099</v>
      </c>
      <c r="B1403" s="567">
        <v>1500000</v>
      </c>
      <c r="C1403" s="567">
        <v>1</v>
      </c>
      <c r="D1403" s="567">
        <v>1500000</v>
      </c>
      <c r="E1403" s="567">
        <v>0</v>
      </c>
      <c r="F1403" s="567">
        <v>0</v>
      </c>
    </row>
    <row r="1404" spans="1:6">
      <c r="A1404" s="854" t="s">
        <v>527</v>
      </c>
      <c r="B1404" s="567">
        <v>1500000</v>
      </c>
      <c r="C1404" s="567">
        <v>1</v>
      </c>
      <c r="D1404" s="567">
        <v>1500000</v>
      </c>
      <c r="E1404" s="567">
        <v>0</v>
      </c>
      <c r="F1404" s="567">
        <v>0</v>
      </c>
    </row>
    <row r="1405" spans="1:6">
      <c r="A1405" s="853" t="s">
        <v>311</v>
      </c>
      <c r="B1405" s="567">
        <v>1500000</v>
      </c>
      <c r="C1405" s="567">
        <v>1</v>
      </c>
      <c r="D1405" s="567">
        <v>1500000</v>
      </c>
      <c r="E1405" s="567">
        <v>0</v>
      </c>
      <c r="F1405" s="567">
        <v>0</v>
      </c>
    </row>
    <row r="1406" spans="1:6">
      <c r="A1406" s="855" t="s">
        <v>999</v>
      </c>
      <c r="B1406" s="567">
        <v>1500000</v>
      </c>
      <c r="C1406" s="567">
        <v>1</v>
      </c>
      <c r="D1406" s="567">
        <v>1500000</v>
      </c>
      <c r="E1406" s="567">
        <v>0</v>
      </c>
      <c r="F1406" s="567">
        <v>0</v>
      </c>
    </row>
    <row r="1407" spans="1:6">
      <c r="A1407" s="844" t="s">
        <v>1059</v>
      </c>
      <c r="B1407" s="567">
        <v>2000000</v>
      </c>
      <c r="C1407" s="567">
        <v>1</v>
      </c>
      <c r="D1407" s="567">
        <v>2000000</v>
      </c>
      <c r="E1407" s="567">
        <v>0</v>
      </c>
      <c r="F1407" s="567">
        <v>0</v>
      </c>
    </row>
    <row r="1408" spans="1:6">
      <c r="A1408" s="726" t="s">
        <v>2704</v>
      </c>
      <c r="B1408" s="567">
        <v>2000000</v>
      </c>
      <c r="C1408" s="567">
        <v>1</v>
      </c>
      <c r="D1408" s="567">
        <v>2000000</v>
      </c>
      <c r="E1408" s="567">
        <v>0</v>
      </c>
      <c r="F1408" s="567">
        <v>0</v>
      </c>
    </row>
    <row r="1409" spans="1:6">
      <c r="A1409" s="845" t="s">
        <v>1060</v>
      </c>
      <c r="B1409" s="567">
        <v>2000000</v>
      </c>
      <c r="C1409" s="567">
        <v>1</v>
      </c>
      <c r="D1409" s="567">
        <v>2000000</v>
      </c>
      <c r="E1409" s="567">
        <v>0</v>
      </c>
      <c r="F1409" s="567">
        <v>0</v>
      </c>
    </row>
    <row r="1410" spans="1:6">
      <c r="A1410" s="846" t="s">
        <v>3251</v>
      </c>
      <c r="B1410" s="567">
        <v>2000000</v>
      </c>
      <c r="C1410" s="567">
        <v>1</v>
      </c>
      <c r="D1410" s="567">
        <v>2000000</v>
      </c>
      <c r="E1410" s="567">
        <v>0</v>
      </c>
      <c r="F1410" s="567">
        <v>0</v>
      </c>
    </row>
    <row r="1411" spans="1:6">
      <c r="A1411" s="847">
        <v>0</v>
      </c>
      <c r="B1411" s="567">
        <v>2000000</v>
      </c>
      <c r="C1411" s="567">
        <v>1</v>
      </c>
      <c r="D1411" s="567">
        <v>2000000</v>
      </c>
      <c r="E1411" s="567">
        <v>0</v>
      </c>
      <c r="F1411" s="567">
        <v>0</v>
      </c>
    </row>
    <row r="1412" spans="1:6">
      <c r="A1412" s="848" t="s">
        <v>3251</v>
      </c>
      <c r="B1412" s="567">
        <v>2000000</v>
      </c>
      <c r="C1412" s="567">
        <v>1</v>
      </c>
      <c r="D1412" s="567">
        <v>2000000</v>
      </c>
      <c r="E1412" s="567">
        <v>0</v>
      </c>
      <c r="F1412" s="567">
        <v>0</v>
      </c>
    </row>
    <row r="1413" spans="1:6">
      <c r="A1413" s="849" t="s">
        <v>1054</v>
      </c>
      <c r="B1413" s="567">
        <v>2000000</v>
      </c>
      <c r="C1413" s="567">
        <v>1</v>
      </c>
      <c r="D1413" s="567">
        <v>2000000</v>
      </c>
      <c r="E1413" s="567">
        <v>0</v>
      </c>
      <c r="F1413" s="567">
        <v>0</v>
      </c>
    </row>
    <row r="1414" spans="1:6">
      <c r="A1414" s="850" t="s">
        <v>1059</v>
      </c>
      <c r="B1414" s="567">
        <v>2000000</v>
      </c>
      <c r="C1414" s="567">
        <v>1</v>
      </c>
      <c r="D1414" s="567">
        <v>2000000</v>
      </c>
      <c r="E1414" s="567">
        <v>0</v>
      </c>
      <c r="F1414" s="567">
        <v>0</v>
      </c>
    </row>
    <row r="1415" spans="1:6">
      <c r="A1415" s="851" t="s">
        <v>1059</v>
      </c>
      <c r="B1415" s="567">
        <v>2000000</v>
      </c>
      <c r="C1415" s="567">
        <v>1</v>
      </c>
      <c r="D1415" s="567">
        <v>2000000</v>
      </c>
      <c r="E1415" s="567">
        <v>0</v>
      </c>
      <c r="F1415" s="567">
        <v>0</v>
      </c>
    </row>
    <row r="1416" spans="1:6">
      <c r="A1416" s="852" t="s">
        <v>1059</v>
      </c>
      <c r="B1416" s="567">
        <v>2000000</v>
      </c>
      <c r="C1416" s="567">
        <v>1</v>
      </c>
      <c r="D1416" s="567">
        <v>2000000</v>
      </c>
      <c r="E1416" s="567">
        <v>0</v>
      </c>
      <c r="F1416" s="567">
        <v>0</v>
      </c>
    </row>
    <row r="1417" spans="1:6">
      <c r="A1417" s="854" t="s">
        <v>527</v>
      </c>
      <c r="B1417" s="567">
        <v>2000000</v>
      </c>
      <c r="C1417" s="567">
        <v>1</v>
      </c>
      <c r="D1417" s="567">
        <v>2000000</v>
      </c>
      <c r="E1417" s="567">
        <v>0</v>
      </c>
      <c r="F1417" s="567">
        <v>0</v>
      </c>
    </row>
    <row r="1418" spans="1:6">
      <c r="A1418" s="853" t="s">
        <v>305</v>
      </c>
      <c r="B1418" s="567">
        <v>2000000</v>
      </c>
      <c r="C1418" s="567">
        <v>1</v>
      </c>
      <c r="D1418" s="567">
        <v>2000000</v>
      </c>
      <c r="E1418" s="567">
        <v>0</v>
      </c>
      <c r="F1418" s="567">
        <v>0</v>
      </c>
    </row>
    <row r="1419" spans="1:6">
      <c r="A1419" s="855" t="s">
        <v>999</v>
      </c>
      <c r="B1419" s="567">
        <v>2000000</v>
      </c>
      <c r="C1419" s="567">
        <v>1</v>
      </c>
      <c r="D1419" s="567">
        <v>2000000</v>
      </c>
      <c r="E1419" s="567">
        <v>0</v>
      </c>
      <c r="F1419" s="567">
        <v>0</v>
      </c>
    </row>
    <row r="1420" spans="1:6">
      <c r="A1420" s="844" t="s">
        <v>1072</v>
      </c>
      <c r="B1420" s="567">
        <v>2600000</v>
      </c>
      <c r="C1420" s="567">
        <v>1</v>
      </c>
      <c r="D1420" s="567">
        <v>2600000</v>
      </c>
      <c r="E1420" s="567">
        <v>0</v>
      </c>
      <c r="F1420" s="567">
        <v>0</v>
      </c>
    </row>
    <row r="1421" spans="1:6">
      <c r="A1421" s="726" t="s">
        <v>2704</v>
      </c>
      <c r="B1421" s="567">
        <v>2600000</v>
      </c>
      <c r="C1421" s="567">
        <v>1</v>
      </c>
      <c r="D1421" s="567">
        <v>2600000</v>
      </c>
      <c r="E1421" s="567">
        <v>0</v>
      </c>
      <c r="F1421" s="567">
        <v>0</v>
      </c>
    </row>
    <row r="1422" spans="1:6">
      <c r="A1422" s="845" t="s">
        <v>1073</v>
      </c>
      <c r="B1422" s="567">
        <v>2600000</v>
      </c>
      <c r="C1422" s="567">
        <v>1</v>
      </c>
      <c r="D1422" s="567">
        <v>2600000</v>
      </c>
      <c r="E1422" s="567">
        <v>0</v>
      </c>
      <c r="F1422" s="567">
        <v>0</v>
      </c>
    </row>
    <row r="1423" spans="1:6">
      <c r="A1423" s="846" t="s">
        <v>3251</v>
      </c>
      <c r="B1423" s="567">
        <v>2600000</v>
      </c>
      <c r="C1423" s="567">
        <v>1</v>
      </c>
      <c r="D1423" s="567">
        <v>2600000</v>
      </c>
      <c r="E1423" s="567">
        <v>0</v>
      </c>
      <c r="F1423" s="567">
        <v>0</v>
      </c>
    </row>
    <row r="1424" spans="1:6">
      <c r="A1424" s="847">
        <v>0</v>
      </c>
      <c r="B1424" s="567">
        <v>2600000</v>
      </c>
      <c r="C1424" s="567">
        <v>1</v>
      </c>
      <c r="D1424" s="567">
        <v>2600000</v>
      </c>
      <c r="E1424" s="567">
        <v>0</v>
      </c>
      <c r="F1424" s="567">
        <v>0</v>
      </c>
    </row>
    <row r="1425" spans="1:6">
      <c r="A1425" s="848" t="s">
        <v>3251</v>
      </c>
      <c r="B1425" s="567">
        <v>2600000</v>
      </c>
      <c r="C1425" s="567">
        <v>1</v>
      </c>
      <c r="D1425" s="567">
        <v>2600000</v>
      </c>
      <c r="E1425" s="567">
        <v>0</v>
      </c>
      <c r="F1425" s="567">
        <v>0</v>
      </c>
    </row>
    <row r="1426" spans="1:6">
      <c r="A1426" s="849">
        <v>2025</v>
      </c>
      <c r="B1426" s="567">
        <v>2600000</v>
      </c>
      <c r="C1426" s="567">
        <v>1</v>
      </c>
      <c r="D1426" s="567">
        <v>2600000</v>
      </c>
      <c r="E1426" s="567">
        <v>0</v>
      </c>
      <c r="F1426" s="567">
        <v>0</v>
      </c>
    </row>
    <row r="1427" spans="1:6">
      <c r="A1427" s="850" t="s">
        <v>1072</v>
      </c>
      <c r="B1427" s="567">
        <v>2600000</v>
      </c>
      <c r="C1427" s="567">
        <v>1</v>
      </c>
      <c r="D1427" s="567">
        <v>2600000</v>
      </c>
      <c r="E1427" s="567">
        <v>0</v>
      </c>
      <c r="F1427" s="567">
        <v>0</v>
      </c>
    </row>
    <row r="1428" spans="1:6">
      <c r="A1428" s="851" t="s">
        <v>1072</v>
      </c>
      <c r="B1428" s="567">
        <v>2600000</v>
      </c>
      <c r="C1428" s="567">
        <v>1</v>
      </c>
      <c r="D1428" s="567">
        <v>2600000</v>
      </c>
      <c r="E1428" s="567">
        <v>0</v>
      </c>
      <c r="F1428" s="567">
        <v>0</v>
      </c>
    </row>
    <row r="1429" spans="1:6">
      <c r="A1429" s="852" t="s">
        <v>1072</v>
      </c>
      <c r="B1429" s="567">
        <v>2600000</v>
      </c>
      <c r="C1429" s="567">
        <v>1</v>
      </c>
      <c r="D1429" s="567">
        <v>2600000</v>
      </c>
      <c r="E1429" s="567">
        <v>0</v>
      </c>
      <c r="F1429" s="567">
        <v>0</v>
      </c>
    </row>
    <row r="1430" spans="1:6">
      <c r="A1430" s="854" t="s">
        <v>527</v>
      </c>
      <c r="B1430" s="567">
        <v>2600000</v>
      </c>
      <c r="C1430" s="567">
        <v>1</v>
      </c>
      <c r="D1430" s="567">
        <v>2600000</v>
      </c>
      <c r="E1430" s="567">
        <v>0</v>
      </c>
      <c r="F1430" s="567">
        <v>0</v>
      </c>
    </row>
    <row r="1431" spans="1:6">
      <c r="A1431" s="853" t="s">
        <v>292</v>
      </c>
      <c r="B1431" s="567">
        <v>2600000</v>
      </c>
      <c r="C1431" s="567">
        <v>1</v>
      </c>
      <c r="D1431" s="567">
        <v>2600000</v>
      </c>
      <c r="E1431" s="567">
        <v>0</v>
      </c>
      <c r="F1431" s="567">
        <v>0</v>
      </c>
    </row>
    <row r="1432" spans="1:6">
      <c r="A1432" s="855" t="s">
        <v>999</v>
      </c>
      <c r="B1432" s="567">
        <v>2600000</v>
      </c>
      <c r="C1432" s="567">
        <v>1</v>
      </c>
      <c r="D1432" s="567">
        <v>2600000</v>
      </c>
      <c r="E1432" s="567">
        <v>0</v>
      </c>
      <c r="F1432" s="567">
        <v>0</v>
      </c>
    </row>
    <row r="1433" spans="1:6">
      <c r="A1433" s="844" t="s">
        <v>1004</v>
      </c>
      <c r="B1433" s="567">
        <v>3000000</v>
      </c>
      <c r="C1433" s="567">
        <v>1</v>
      </c>
      <c r="D1433" s="567">
        <v>3000000</v>
      </c>
      <c r="E1433" s="567">
        <v>0</v>
      </c>
      <c r="F1433" s="567">
        <v>0</v>
      </c>
    </row>
    <row r="1434" spans="1:6">
      <c r="A1434" s="726" t="s">
        <v>2704</v>
      </c>
      <c r="B1434" s="567">
        <v>3000000</v>
      </c>
      <c r="C1434" s="567">
        <v>1</v>
      </c>
      <c r="D1434" s="567">
        <v>3000000</v>
      </c>
      <c r="E1434" s="567">
        <v>0</v>
      </c>
      <c r="F1434" s="567">
        <v>0</v>
      </c>
    </row>
    <row r="1435" spans="1:6">
      <c r="A1435" s="845" t="s">
        <v>1005</v>
      </c>
      <c r="B1435" s="567">
        <v>3000000</v>
      </c>
      <c r="C1435" s="567">
        <v>1</v>
      </c>
      <c r="D1435" s="567">
        <v>3000000</v>
      </c>
      <c r="E1435" s="567">
        <v>0</v>
      </c>
      <c r="F1435" s="567">
        <v>0</v>
      </c>
    </row>
    <row r="1436" spans="1:6">
      <c r="A1436" s="846" t="s">
        <v>3251</v>
      </c>
      <c r="B1436" s="567">
        <v>3000000</v>
      </c>
      <c r="C1436" s="567">
        <v>1</v>
      </c>
      <c r="D1436" s="567">
        <v>3000000</v>
      </c>
      <c r="E1436" s="567">
        <v>0</v>
      </c>
      <c r="F1436" s="567">
        <v>0</v>
      </c>
    </row>
    <row r="1437" spans="1:6">
      <c r="A1437" s="847">
        <v>0</v>
      </c>
      <c r="B1437" s="567">
        <v>3000000</v>
      </c>
      <c r="C1437" s="567">
        <v>1</v>
      </c>
      <c r="D1437" s="567">
        <v>3000000</v>
      </c>
      <c r="E1437" s="567">
        <v>0</v>
      </c>
      <c r="F1437" s="567">
        <v>0</v>
      </c>
    </row>
    <row r="1438" spans="1:6">
      <c r="A1438" s="848" t="s">
        <v>3251</v>
      </c>
      <c r="B1438" s="567">
        <v>3000000</v>
      </c>
      <c r="C1438" s="567">
        <v>1</v>
      </c>
      <c r="D1438" s="567">
        <v>3000000</v>
      </c>
      <c r="E1438" s="567">
        <v>0</v>
      </c>
      <c r="F1438" s="567">
        <v>0</v>
      </c>
    </row>
    <row r="1439" spans="1:6">
      <c r="A1439" s="849">
        <v>2025</v>
      </c>
      <c r="B1439" s="567">
        <v>3000000</v>
      </c>
      <c r="C1439" s="567">
        <v>1</v>
      </c>
      <c r="D1439" s="567">
        <v>3000000</v>
      </c>
      <c r="E1439" s="567">
        <v>0</v>
      </c>
      <c r="F1439" s="567">
        <v>0</v>
      </c>
    </row>
    <row r="1440" spans="1:6">
      <c r="A1440" s="850" t="s">
        <v>1004</v>
      </c>
      <c r="B1440" s="567">
        <v>3000000</v>
      </c>
      <c r="C1440" s="567">
        <v>1</v>
      </c>
      <c r="D1440" s="567">
        <v>3000000</v>
      </c>
      <c r="E1440" s="567">
        <v>0</v>
      </c>
      <c r="F1440" s="567">
        <v>0</v>
      </c>
    </row>
    <row r="1441" spans="1:6">
      <c r="A1441" s="851" t="s">
        <v>1004</v>
      </c>
      <c r="B1441" s="567">
        <v>3000000</v>
      </c>
      <c r="C1441" s="567">
        <v>1</v>
      </c>
      <c r="D1441" s="567">
        <v>3000000</v>
      </c>
      <c r="E1441" s="567">
        <v>0</v>
      </c>
      <c r="F1441" s="567">
        <v>0</v>
      </c>
    </row>
    <row r="1442" spans="1:6">
      <c r="A1442" s="852" t="s">
        <v>1004</v>
      </c>
      <c r="B1442" s="567">
        <v>3000000</v>
      </c>
      <c r="C1442" s="567">
        <v>1</v>
      </c>
      <c r="D1442" s="567">
        <v>3000000</v>
      </c>
      <c r="E1442" s="567">
        <v>0</v>
      </c>
      <c r="F1442" s="567">
        <v>0</v>
      </c>
    </row>
    <row r="1443" spans="1:6">
      <c r="A1443" s="854" t="s">
        <v>527</v>
      </c>
      <c r="B1443" s="567">
        <v>3000000</v>
      </c>
      <c r="C1443" s="567">
        <v>1</v>
      </c>
      <c r="D1443" s="567">
        <v>3000000</v>
      </c>
      <c r="E1443" s="567">
        <v>0</v>
      </c>
      <c r="F1443" s="567">
        <v>0</v>
      </c>
    </row>
    <row r="1444" spans="1:6">
      <c r="A1444" s="853" t="s">
        <v>289</v>
      </c>
      <c r="B1444" s="567">
        <v>3000000</v>
      </c>
      <c r="C1444" s="567">
        <v>1</v>
      </c>
      <c r="D1444" s="567">
        <v>3000000</v>
      </c>
      <c r="E1444" s="567">
        <v>0</v>
      </c>
      <c r="F1444" s="567">
        <v>0</v>
      </c>
    </row>
    <row r="1445" spans="1:6">
      <c r="A1445" s="855" t="s">
        <v>999</v>
      </c>
      <c r="B1445" s="567">
        <v>3000000</v>
      </c>
      <c r="C1445" s="567">
        <v>1</v>
      </c>
      <c r="D1445" s="567">
        <v>3000000</v>
      </c>
      <c r="E1445" s="567">
        <v>0</v>
      </c>
      <c r="F1445" s="567">
        <v>0</v>
      </c>
    </row>
    <row r="1446" spans="1:6">
      <c r="A1446" s="844" t="s">
        <v>1008</v>
      </c>
      <c r="B1446" s="567">
        <v>1229000</v>
      </c>
      <c r="C1446" s="567">
        <v>1</v>
      </c>
      <c r="D1446" s="567">
        <v>1229000</v>
      </c>
      <c r="E1446" s="567">
        <v>0</v>
      </c>
      <c r="F1446" s="567">
        <v>0</v>
      </c>
    </row>
    <row r="1447" spans="1:6">
      <c r="A1447" s="726" t="s">
        <v>2708</v>
      </c>
      <c r="B1447" s="567">
        <v>1229000</v>
      </c>
      <c r="C1447" s="567">
        <v>1</v>
      </c>
      <c r="D1447" s="567">
        <v>1229000</v>
      </c>
      <c r="E1447" s="567">
        <v>0</v>
      </c>
      <c r="F1447" s="567">
        <v>0</v>
      </c>
    </row>
    <row r="1448" spans="1:6">
      <c r="A1448" s="845" t="s">
        <v>1009</v>
      </c>
      <c r="B1448" s="567">
        <v>1229000</v>
      </c>
      <c r="C1448" s="567">
        <v>1</v>
      </c>
      <c r="D1448" s="567">
        <v>1229000</v>
      </c>
      <c r="E1448" s="567">
        <v>0</v>
      </c>
      <c r="F1448" s="567">
        <v>0</v>
      </c>
    </row>
    <row r="1449" spans="1:6">
      <c r="A1449" s="846" t="s">
        <v>3251</v>
      </c>
      <c r="B1449" s="567">
        <v>1229000</v>
      </c>
      <c r="C1449" s="567">
        <v>1</v>
      </c>
      <c r="D1449" s="567">
        <v>1229000</v>
      </c>
      <c r="E1449" s="567">
        <v>0</v>
      </c>
      <c r="F1449" s="567">
        <v>0</v>
      </c>
    </row>
    <row r="1450" spans="1:6">
      <c r="A1450" s="847">
        <v>0</v>
      </c>
      <c r="B1450" s="567">
        <v>1229000</v>
      </c>
      <c r="C1450" s="567">
        <v>1</v>
      </c>
      <c r="D1450" s="567">
        <v>1229000</v>
      </c>
      <c r="E1450" s="567">
        <v>0</v>
      </c>
      <c r="F1450" s="567">
        <v>0</v>
      </c>
    </row>
    <row r="1451" spans="1:6">
      <c r="A1451" s="848" t="s">
        <v>3251</v>
      </c>
      <c r="B1451" s="567">
        <v>1229000</v>
      </c>
      <c r="C1451" s="567">
        <v>1</v>
      </c>
      <c r="D1451" s="567">
        <v>1229000</v>
      </c>
      <c r="E1451" s="567">
        <v>0</v>
      </c>
      <c r="F1451" s="567">
        <v>0</v>
      </c>
    </row>
    <row r="1452" spans="1:6">
      <c r="A1452" s="849">
        <v>2025</v>
      </c>
      <c r="B1452" s="567">
        <v>1229000</v>
      </c>
      <c r="C1452" s="567">
        <v>1</v>
      </c>
      <c r="D1452" s="567">
        <v>1229000</v>
      </c>
      <c r="E1452" s="567">
        <v>0</v>
      </c>
      <c r="F1452" s="567">
        <v>0</v>
      </c>
    </row>
    <row r="1453" spans="1:6">
      <c r="A1453" s="850" t="s">
        <v>1008</v>
      </c>
      <c r="B1453" s="567">
        <v>1229000</v>
      </c>
      <c r="C1453" s="567">
        <v>1</v>
      </c>
      <c r="D1453" s="567">
        <v>1229000</v>
      </c>
      <c r="E1453" s="567">
        <v>0</v>
      </c>
      <c r="F1453" s="567">
        <v>0</v>
      </c>
    </row>
    <row r="1454" spans="1:6">
      <c r="A1454" s="851" t="s">
        <v>1008</v>
      </c>
      <c r="B1454" s="567">
        <v>1229000</v>
      </c>
      <c r="C1454" s="567">
        <v>1</v>
      </c>
      <c r="D1454" s="567">
        <v>1229000</v>
      </c>
      <c r="E1454" s="567">
        <v>0</v>
      </c>
      <c r="F1454" s="567">
        <v>0</v>
      </c>
    </row>
    <row r="1455" spans="1:6">
      <c r="A1455" s="852" t="s">
        <v>1008</v>
      </c>
      <c r="B1455" s="567">
        <v>1229000</v>
      </c>
      <c r="C1455" s="567">
        <v>1</v>
      </c>
      <c r="D1455" s="567">
        <v>1229000</v>
      </c>
      <c r="E1455" s="567">
        <v>0</v>
      </c>
      <c r="F1455" s="567">
        <v>0</v>
      </c>
    </row>
    <row r="1456" spans="1:6">
      <c r="A1456" s="854" t="s">
        <v>527</v>
      </c>
      <c r="B1456" s="567">
        <v>1229000</v>
      </c>
      <c r="C1456" s="567">
        <v>1</v>
      </c>
      <c r="D1456" s="567">
        <v>1229000</v>
      </c>
      <c r="E1456" s="567">
        <v>0</v>
      </c>
      <c r="F1456" s="567">
        <v>0</v>
      </c>
    </row>
    <row r="1457" spans="1:6">
      <c r="A1457" s="853" t="s">
        <v>289</v>
      </c>
      <c r="B1457" s="567">
        <v>1229000</v>
      </c>
      <c r="C1457" s="567">
        <v>1</v>
      </c>
      <c r="D1457" s="567">
        <v>1229000</v>
      </c>
      <c r="E1457" s="567">
        <v>0</v>
      </c>
      <c r="F1457" s="567">
        <v>0</v>
      </c>
    </row>
    <row r="1458" spans="1:6">
      <c r="A1458" s="855" t="s">
        <v>999</v>
      </c>
      <c r="B1458" s="567">
        <v>1229000</v>
      </c>
      <c r="C1458" s="567">
        <v>1</v>
      </c>
      <c r="D1458" s="567">
        <v>1229000</v>
      </c>
      <c r="E1458" s="567">
        <v>0</v>
      </c>
      <c r="F1458" s="567">
        <v>0</v>
      </c>
    </row>
    <row r="1459" spans="1:6">
      <c r="A1459" s="844" t="s">
        <v>1155</v>
      </c>
      <c r="B1459" s="567">
        <v>2914727</v>
      </c>
      <c r="C1459" s="567">
        <v>2</v>
      </c>
      <c r="D1459" s="567">
        <v>2914727</v>
      </c>
      <c r="E1459" s="567">
        <v>2627113</v>
      </c>
      <c r="F1459" s="567">
        <v>0</v>
      </c>
    </row>
    <row r="1460" spans="1:6">
      <c r="A1460" s="726" t="s">
        <v>2708</v>
      </c>
      <c r="B1460" s="567">
        <v>2914727</v>
      </c>
      <c r="C1460" s="567">
        <v>2</v>
      </c>
      <c r="D1460" s="567">
        <v>2914727</v>
      </c>
      <c r="E1460" s="567">
        <v>2627113</v>
      </c>
      <c r="F1460" s="567">
        <v>0</v>
      </c>
    </row>
    <row r="1461" spans="1:6">
      <c r="A1461" s="845" t="s">
        <v>3251</v>
      </c>
      <c r="B1461" s="567">
        <v>2914727</v>
      </c>
      <c r="C1461" s="567">
        <v>2</v>
      </c>
      <c r="D1461" s="567">
        <v>2914727</v>
      </c>
      <c r="E1461" s="567">
        <v>2627113</v>
      </c>
      <c r="F1461" s="567">
        <v>0</v>
      </c>
    </row>
    <row r="1462" spans="1:6">
      <c r="A1462" s="846" t="s">
        <v>3251</v>
      </c>
      <c r="B1462" s="567">
        <v>2914727</v>
      </c>
      <c r="C1462" s="567">
        <v>2</v>
      </c>
      <c r="D1462" s="567">
        <v>2914727</v>
      </c>
      <c r="E1462" s="567">
        <v>2627113</v>
      </c>
      <c r="F1462" s="567">
        <v>0</v>
      </c>
    </row>
    <row r="1463" spans="1:6">
      <c r="A1463" s="847" t="s">
        <v>3251</v>
      </c>
      <c r="B1463" s="567">
        <v>2914727</v>
      </c>
      <c r="C1463" s="567">
        <v>2</v>
      </c>
      <c r="D1463" s="567">
        <v>2914727</v>
      </c>
      <c r="E1463" s="567">
        <v>2627113</v>
      </c>
      <c r="F1463" s="567">
        <v>0</v>
      </c>
    </row>
    <row r="1464" spans="1:6">
      <c r="A1464" s="848" t="s">
        <v>3251</v>
      </c>
      <c r="B1464" s="567">
        <v>2914727</v>
      </c>
      <c r="C1464" s="567">
        <v>2</v>
      </c>
      <c r="D1464" s="567">
        <v>2914727</v>
      </c>
      <c r="E1464" s="567">
        <v>2627113</v>
      </c>
      <c r="F1464" s="567">
        <v>0</v>
      </c>
    </row>
    <row r="1465" spans="1:6">
      <c r="A1465" s="849" t="s">
        <v>3251</v>
      </c>
      <c r="B1465" s="567">
        <v>2914727</v>
      </c>
      <c r="C1465" s="567">
        <v>2</v>
      </c>
      <c r="D1465" s="567">
        <v>2914727</v>
      </c>
      <c r="E1465" s="567">
        <v>2627113</v>
      </c>
      <c r="F1465" s="567">
        <v>0</v>
      </c>
    </row>
    <row r="1466" spans="1:6">
      <c r="A1466" s="850" t="s">
        <v>1157</v>
      </c>
      <c r="B1466" s="567">
        <v>1800000</v>
      </c>
      <c r="C1466" s="567">
        <v>1</v>
      </c>
      <c r="D1466" s="567">
        <v>1800000</v>
      </c>
      <c r="E1466" s="567">
        <v>1512517</v>
      </c>
      <c r="F1466" s="567">
        <v>0</v>
      </c>
    </row>
    <row r="1467" spans="1:6">
      <c r="A1467" s="851" t="s">
        <v>1156</v>
      </c>
      <c r="B1467" s="567">
        <v>1800000</v>
      </c>
      <c r="C1467" s="567">
        <v>1</v>
      </c>
      <c r="D1467" s="567">
        <v>1800000</v>
      </c>
      <c r="E1467" s="567">
        <v>1512517</v>
      </c>
      <c r="F1467" s="567">
        <v>0</v>
      </c>
    </row>
    <row r="1468" spans="1:6">
      <c r="A1468" s="852" t="s">
        <v>86</v>
      </c>
      <c r="B1468" s="567">
        <v>1800000</v>
      </c>
      <c r="C1468" s="567">
        <v>1</v>
      </c>
      <c r="D1468" s="567">
        <v>1800000</v>
      </c>
      <c r="E1468" s="567">
        <v>1512517</v>
      </c>
      <c r="F1468" s="567">
        <v>0</v>
      </c>
    </row>
    <row r="1469" spans="1:6">
      <c r="A1469" s="854" t="s">
        <v>527</v>
      </c>
      <c r="B1469" s="567">
        <v>1800000</v>
      </c>
      <c r="C1469" s="567">
        <v>1</v>
      </c>
      <c r="D1469" s="567">
        <v>1800000</v>
      </c>
      <c r="E1469" s="567">
        <v>1512517</v>
      </c>
      <c r="F1469" s="567">
        <v>0</v>
      </c>
    </row>
    <row r="1470" spans="1:6">
      <c r="A1470" s="853" t="s">
        <v>316</v>
      </c>
      <c r="B1470" s="567">
        <v>1800000</v>
      </c>
      <c r="C1470" s="567">
        <v>1</v>
      </c>
      <c r="D1470" s="567">
        <v>1800000</v>
      </c>
      <c r="E1470" s="567">
        <v>1512517</v>
      </c>
      <c r="F1470" s="567">
        <v>0</v>
      </c>
    </row>
    <row r="1471" spans="1:6">
      <c r="A1471" s="855" t="s">
        <v>480</v>
      </c>
      <c r="B1471" s="567">
        <v>1800000</v>
      </c>
      <c r="C1471" s="567">
        <v>1</v>
      </c>
      <c r="D1471" s="567">
        <v>1800000</v>
      </c>
      <c r="E1471" s="567">
        <v>1512517</v>
      </c>
      <c r="F1471" s="567">
        <v>0</v>
      </c>
    </row>
    <row r="1472" spans="1:6">
      <c r="A1472" s="850" t="s">
        <v>1159</v>
      </c>
      <c r="B1472" s="567">
        <v>1114727</v>
      </c>
      <c r="C1472" s="567">
        <v>1</v>
      </c>
      <c r="D1472" s="567">
        <v>1114727</v>
      </c>
      <c r="E1472" s="567">
        <v>1114596</v>
      </c>
      <c r="F1472" s="567">
        <v>0</v>
      </c>
    </row>
    <row r="1473" spans="1:6">
      <c r="A1473" s="851" t="s">
        <v>1158</v>
      </c>
      <c r="B1473" s="567">
        <v>1114727</v>
      </c>
      <c r="C1473" s="567">
        <v>1</v>
      </c>
      <c r="D1473" s="567">
        <v>1114727</v>
      </c>
      <c r="E1473" s="567">
        <v>1114596</v>
      </c>
      <c r="F1473" s="567">
        <v>0</v>
      </c>
    </row>
    <row r="1474" spans="1:6">
      <c r="A1474" s="852" t="s">
        <v>86</v>
      </c>
      <c r="B1474" s="567">
        <v>1114727</v>
      </c>
      <c r="C1474" s="567">
        <v>1</v>
      </c>
      <c r="D1474" s="567">
        <v>1114727</v>
      </c>
      <c r="E1474" s="567">
        <v>1114596</v>
      </c>
      <c r="F1474" s="567">
        <v>0</v>
      </c>
    </row>
    <row r="1475" spans="1:6">
      <c r="A1475" s="854" t="s">
        <v>527</v>
      </c>
      <c r="B1475" s="567">
        <v>1114727</v>
      </c>
      <c r="C1475" s="567">
        <v>1</v>
      </c>
      <c r="D1475" s="567">
        <v>1114727</v>
      </c>
      <c r="E1475" s="567">
        <v>1114596</v>
      </c>
      <c r="F1475" s="567">
        <v>0</v>
      </c>
    </row>
    <row r="1476" spans="1:6">
      <c r="A1476" s="853" t="s">
        <v>316</v>
      </c>
      <c r="B1476" s="567">
        <v>1114727</v>
      </c>
      <c r="C1476" s="567">
        <v>1</v>
      </c>
      <c r="D1476" s="567">
        <v>1114727</v>
      </c>
      <c r="E1476" s="567">
        <v>1114596</v>
      </c>
      <c r="F1476" s="567">
        <v>0</v>
      </c>
    </row>
    <row r="1477" spans="1:6">
      <c r="A1477" s="855" t="s">
        <v>480</v>
      </c>
      <c r="B1477" s="567">
        <v>1114727</v>
      </c>
      <c r="C1477" s="567">
        <v>1</v>
      </c>
      <c r="D1477" s="567">
        <v>1114727</v>
      </c>
      <c r="E1477" s="567">
        <v>1114596</v>
      </c>
      <c r="F1477" s="567">
        <v>0</v>
      </c>
    </row>
    <row r="1478" spans="1:6">
      <c r="A1478" s="844" t="s">
        <v>522</v>
      </c>
      <c r="B1478" s="567">
        <v>1082000</v>
      </c>
      <c r="C1478" s="567">
        <v>1</v>
      </c>
      <c r="D1478" s="567">
        <v>1082000</v>
      </c>
      <c r="E1478" s="567">
        <v>0</v>
      </c>
      <c r="F1478" s="567">
        <v>0</v>
      </c>
    </row>
    <row r="1479" spans="1:6">
      <c r="A1479" s="726" t="s">
        <v>2708</v>
      </c>
      <c r="B1479" s="567">
        <v>1082000</v>
      </c>
      <c r="C1479" s="567">
        <v>1</v>
      </c>
      <c r="D1479" s="567">
        <v>1082000</v>
      </c>
      <c r="E1479" s="567">
        <v>0</v>
      </c>
      <c r="F1479" s="567">
        <v>0</v>
      </c>
    </row>
    <row r="1480" spans="1:6">
      <c r="A1480" s="845" t="s">
        <v>524</v>
      </c>
      <c r="B1480" s="567">
        <v>1082000</v>
      </c>
      <c r="C1480" s="567">
        <v>1</v>
      </c>
      <c r="D1480" s="567">
        <v>1082000</v>
      </c>
      <c r="E1480" s="567">
        <v>0</v>
      </c>
      <c r="F1480" s="567">
        <v>0</v>
      </c>
    </row>
    <row r="1481" spans="1:6">
      <c r="A1481" s="846" t="s">
        <v>3251</v>
      </c>
      <c r="B1481" s="567">
        <v>1082000</v>
      </c>
      <c r="C1481" s="567">
        <v>1</v>
      </c>
      <c r="D1481" s="567">
        <v>1082000</v>
      </c>
      <c r="E1481" s="567">
        <v>0</v>
      </c>
      <c r="F1481" s="567">
        <v>0</v>
      </c>
    </row>
    <row r="1482" spans="1:6">
      <c r="A1482" s="847" t="s">
        <v>474</v>
      </c>
      <c r="B1482" s="567">
        <v>1082000</v>
      </c>
      <c r="C1482" s="567">
        <v>1</v>
      </c>
      <c r="D1482" s="567">
        <v>1082000</v>
      </c>
      <c r="E1482" s="567">
        <v>0</v>
      </c>
      <c r="F1482" s="567">
        <v>0</v>
      </c>
    </row>
    <row r="1483" spans="1:6">
      <c r="A1483" s="848" t="s">
        <v>3251</v>
      </c>
      <c r="B1483" s="567">
        <v>1082000</v>
      </c>
      <c r="C1483" s="567">
        <v>1</v>
      </c>
      <c r="D1483" s="567">
        <v>1082000</v>
      </c>
      <c r="E1483" s="567">
        <v>0</v>
      </c>
      <c r="F1483" s="567">
        <v>0</v>
      </c>
    </row>
    <row r="1484" spans="1:6">
      <c r="A1484" s="849" t="s">
        <v>3251</v>
      </c>
      <c r="B1484" s="567">
        <v>1082000</v>
      </c>
      <c r="C1484" s="567">
        <v>1</v>
      </c>
      <c r="D1484" s="567">
        <v>1082000</v>
      </c>
      <c r="E1484" s="567">
        <v>0</v>
      </c>
      <c r="F1484" s="567">
        <v>0</v>
      </c>
    </row>
    <row r="1485" spans="1:6">
      <c r="A1485" s="850" t="s">
        <v>523</v>
      </c>
      <c r="B1485" s="567">
        <v>1082000</v>
      </c>
      <c r="C1485" s="567">
        <v>1</v>
      </c>
      <c r="D1485" s="567">
        <v>1082000</v>
      </c>
      <c r="E1485" s="567">
        <v>0</v>
      </c>
      <c r="F1485" s="567">
        <v>0</v>
      </c>
    </row>
    <row r="1486" spans="1:6">
      <c r="A1486" s="851" t="s">
        <v>396</v>
      </c>
      <c r="B1486" s="567">
        <v>1082000</v>
      </c>
      <c r="C1486" s="567">
        <v>1</v>
      </c>
      <c r="D1486" s="567">
        <v>1082000</v>
      </c>
      <c r="E1486" s="567">
        <v>0</v>
      </c>
      <c r="F1486" s="567">
        <v>0</v>
      </c>
    </row>
    <row r="1487" spans="1:6">
      <c r="A1487" s="852" t="s">
        <v>521</v>
      </c>
      <c r="B1487" s="567">
        <v>1082000</v>
      </c>
      <c r="C1487" s="567">
        <v>1</v>
      </c>
      <c r="D1487" s="567">
        <v>1082000</v>
      </c>
      <c r="E1487" s="567">
        <v>0</v>
      </c>
      <c r="F1487" s="567">
        <v>0</v>
      </c>
    </row>
    <row r="1488" spans="1:6">
      <c r="A1488" s="854" t="s">
        <v>318</v>
      </c>
      <c r="B1488" s="567">
        <v>1082000</v>
      </c>
      <c r="C1488" s="567">
        <v>1</v>
      </c>
      <c r="D1488" s="567">
        <v>1082000</v>
      </c>
      <c r="E1488" s="567">
        <v>0</v>
      </c>
      <c r="F1488" s="567">
        <v>0</v>
      </c>
    </row>
    <row r="1489" spans="1:6">
      <c r="A1489" s="853" t="s">
        <v>310</v>
      </c>
      <c r="B1489" s="567">
        <v>1082000</v>
      </c>
      <c r="C1489" s="567">
        <v>1</v>
      </c>
      <c r="D1489" s="567">
        <v>1082000</v>
      </c>
      <c r="E1489" s="567">
        <v>0</v>
      </c>
      <c r="F1489" s="567">
        <v>0</v>
      </c>
    </row>
    <row r="1490" spans="1:6">
      <c r="A1490" s="855" t="s">
        <v>3251</v>
      </c>
      <c r="B1490" s="567">
        <v>1082000</v>
      </c>
      <c r="C1490" s="567">
        <v>1</v>
      </c>
      <c r="D1490" s="567">
        <v>1082000</v>
      </c>
      <c r="E1490" s="567">
        <v>0</v>
      </c>
      <c r="F1490" s="567">
        <v>0</v>
      </c>
    </row>
    <row r="1491" spans="1:6">
      <c r="A1491" s="844" t="s">
        <v>1030</v>
      </c>
      <c r="B1491" s="567">
        <v>1011886</v>
      </c>
      <c r="C1491" s="567">
        <v>1</v>
      </c>
      <c r="D1491" s="567">
        <v>1011886</v>
      </c>
      <c r="E1491" s="567">
        <v>982474</v>
      </c>
      <c r="F1491" s="567">
        <v>117956</v>
      </c>
    </row>
    <row r="1492" spans="1:6">
      <c r="A1492" s="726" t="s">
        <v>2704</v>
      </c>
      <c r="B1492" s="567">
        <v>1011886</v>
      </c>
      <c r="C1492" s="567">
        <v>1</v>
      </c>
      <c r="D1492" s="567">
        <v>1011886</v>
      </c>
      <c r="E1492" s="567">
        <v>982474</v>
      </c>
      <c r="F1492" s="567">
        <v>117956</v>
      </c>
    </row>
    <row r="1493" spans="1:6">
      <c r="A1493" s="845" t="s">
        <v>1031</v>
      </c>
      <c r="B1493" s="567">
        <v>1011886</v>
      </c>
      <c r="C1493" s="567">
        <v>1</v>
      </c>
      <c r="D1493" s="567">
        <v>1011886</v>
      </c>
      <c r="E1493" s="567">
        <v>982474</v>
      </c>
      <c r="F1493" s="567">
        <v>117956</v>
      </c>
    </row>
    <row r="1494" spans="1:6">
      <c r="A1494" s="846" t="s">
        <v>3251</v>
      </c>
      <c r="B1494" s="567">
        <v>1011886</v>
      </c>
      <c r="C1494" s="567">
        <v>1</v>
      </c>
      <c r="D1494" s="567">
        <v>1011886</v>
      </c>
      <c r="E1494" s="567">
        <v>982474</v>
      </c>
      <c r="F1494" s="567">
        <v>117956</v>
      </c>
    </row>
    <row r="1495" spans="1:6">
      <c r="A1495" s="847">
        <v>0.4</v>
      </c>
      <c r="B1495" s="567">
        <v>1011886</v>
      </c>
      <c r="C1495" s="567">
        <v>1</v>
      </c>
      <c r="D1495" s="567">
        <v>1011886</v>
      </c>
      <c r="E1495" s="567">
        <v>982474</v>
      </c>
      <c r="F1495" s="567">
        <v>117956</v>
      </c>
    </row>
    <row r="1496" spans="1:6">
      <c r="A1496" s="848" t="s">
        <v>3251</v>
      </c>
      <c r="B1496" s="567">
        <v>1011886</v>
      </c>
      <c r="C1496" s="567">
        <v>1</v>
      </c>
      <c r="D1496" s="567">
        <v>1011886</v>
      </c>
      <c r="E1496" s="567">
        <v>982474</v>
      </c>
      <c r="F1496" s="567">
        <v>117956</v>
      </c>
    </row>
    <row r="1497" spans="1:6">
      <c r="A1497" s="849">
        <v>2023</v>
      </c>
      <c r="B1497" s="567">
        <v>1011886</v>
      </c>
      <c r="C1497" s="567">
        <v>1</v>
      </c>
      <c r="D1497" s="567">
        <v>1011886</v>
      </c>
      <c r="E1497" s="567">
        <v>982474</v>
      </c>
      <c r="F1497" s="567">
        <v>117956</v>
      </c>
    </row>
    <row r="1498" spans="1:6">
      <c r="A1498" s="850" t="s">
        <v>1030</v>
      </c>
      <c r="B1498" s="567">
        <v>1011886</v>
      </c>
      <c r="C1498" s="567">
        <v>1</v>
      </c>
      <c r="D1498" s="567">
        <v>1011886</v>
      </c>
      <c r="E1498" s="567">
        <v>982474</v>
      </c>
      <c r="F1498" s="567">
        <v>117956</v>
      </c>
    </row>
    <row r="1499" spans="1:6">
      <c r="A1499" s="851" t="s">
        <v>1030</v>
      </c>
      <c r="B1499" s="567">
        <v>1011886</v>
      </c>
      <c r="C1499" s="567">
        <v>1</v>
      </c>
      <c r="D1499" s="567">
        <v>1011886</v>
      </c>
      <c r="E1499" s="567">
        <v>982474</v>
      </c>
      <c r="F1499" s="567">
        <v>117956</v>
      </c>
    </row>
    <row r="1500" spans="1:6">
      <c r="A1500" s="852" t="s">
        <v>1030</v>
      </c>
      <c r="B1500" s="567">
        <v>1011886</v>
      </c>
      <c r="C1500" s="567">
        <v>1</v>
      </c>
      <c r="D1500" s="567">
        <v>1011886</v>
      </c>
      <c r="E1500" s="567">
        <v>982474</v>
      </c>
      <c r="F1500" s="567">
        <v>117956</v>
      </c>
    </row>
    <row r="1501" spans="1:6">
      <c r="A1501" s="854" t="s">
        <v>527</v>
      </c>
      <c r="B1501" s="567">
        <v>1011886</v>
      </c>
      <c r="C1501" s="567">
        <v>1</v>
      </c>
      <c r="D1501" s="567">
        <v>1011886</v>
      </c>
      <c r="E1501" s="567">
        <v>982474</v>
      </c>
      <c r="F1501" s="567">
        <v>117956</v>
      </c>
    </row>
    <row r="1502" spans="1:6">
      <c r="A1502" s="853" t="s">
        <v>315</v>
      </c>
      <c r="B1502" s="567">
        <v>1011886</v>
      </c>
      <c r="C1502" s="567">
        <v>1</v>
      </c>
      <c r="D1502" s="567">
        <v>1011886</v>
      </c>
      <c r="E1502" s="567">
        <v>982474</v>
      </c>
      <c r="F1502" s="567">
        <v>117956</v>
      </c>
    </row>
    <row r="1503" spans="1:6">
      <c r="A1503" s="855" t="s">
        <v>999</v>
      </c>
      <c r="B1503" s="567">
        <v>1011886</v>
      </c>
      <c r="C1503" s="567">
        <v>1</v>
      </c>
      <c r="D1503" s="567">
        <v>1011886</v>
      </c>
      <c r="E1503" s="567">
        <v>982474</v>
      </c>
      <c r="F1503" s="567">
        <v>117956</v>
      </c>
    </row>
    <row r="1504" spans="1:6">
      <c r="A1504" s="844" t="s">
        <v>1061</v>
      </c>
      <c r="B1504" s="567">
        <v>2023771</v>
      </c>
      <c r="C1504" s="567">
        <v>1</v>
      </c>
      <c r="D1504" s="567">
        <v>2023771</v>
      </c>
      <c r="E1504" s="567">
        <v>2019085</v>
      </c>
      <c r="F1504" s="567">
        <v>533094</v>
      </c>
    </row>
    <row r="1505" spans="1:6">
      <c r="A1505" s="726" t="s">
        <v>2704</v>
      </c>
      <c r="B1505" s="567">
        <v>2023771</v>
      </c>
      <c r="C1505" s="567">
        <v>1</v>
      </c>
      <c r="D1505" s="567">
        <v>2023771</v>
      </c>
      <c r="E1505" s="567">
        <v>2019085</v>
      </c>
      <c r="F1505" s="567">
        <v>533094</v>
      </c>
    </row>
    <row r="1506" spans="1:6">
      <c r="A1506" s="845" t="s">
        <v>20</v>
      </c>
      <c r="B1506" s="567">
        <v>2023771</v>
      </c>
      <c r="C1506" s="567">
        <v>1</v>
      </c>
      <c r="D1506" s="567">
        <v>2023771</v>
      </c>
      <c r="E1506" s="567">
        <v>2019085</v>
      </c>
      <c r="F1506" s="567">
        <v>533094</v>
      </c>
    </row>
    <row r="1507" spans="1:6">
      <c r="A1507" s="846" t="s">
        <v>3251</v>
      </c>
      <c r="B1507" s="567">
        <v>2023771</v>
      </c>
      <c r="C1507" s="567">
        <v>1</v>
      </c>
      <c r="D1507" s="567">
        <v>2023771</v>
      </c>
      <c r="E1507" s="567">
        <v>2019085</v>
      </c>
      <c r="F1507" s="567">
        <v>533094</v>
      </c>
    </row>
    <row r="1508" spans="1:6">
      <c r="A1508" s="847">
        <v>0.4</v>
      </c>
      <c r="B1508" s="567">
        <v>2023771</v>
      </c>
      <c r="C1508" s="567">
        <v>1</v>
      </c>
      <c r="D1508" s="567">
        <v>2023771</v>
      </c>
      <c r="E1508" s="567">
        <v>2019085</v>
      </c>
      <c r="F1508" s="567">
        <v>533094</v>
      </c>
    </row>
    <row r="1509" spans="1:6">
      <c r="A1509" s="848" t="s">
        <v>3251</v>
      </c>
      <c r="B1509" s="567">
        <v>2023771</v>
      </c>
      <c r="C1509" s="567">
        <v>1</v>
      </c>
      <c r="D1509" s="567">
        <v>2023771</v>
      </c>
      <c r="E1509" s="567">
        <v>2019085</v>
      </c>
      <c r="F1509" s="567">
        <v>533094</v>
      </c>
    </row>
    <row r="1510" spans="1:6">
      <c r="A1510" s="849" t="s">
        <v>1062</v>
      </c>
      <c r="B1510" s="567">
        <v>2023771</v>
      </c>
      <c r="C1510" s="567">
        <v>1</v>
      </c>
      <c r="D1510" s="567">
        <v>2023771</v>
      </c>
      <c r="E1510" s="567">
        <v>2019085</v>
      </c>
      <c r="F1510" s="567">
        <v>533094</v>
      </c>
    </row>
    <row r="1511" spans="1:6">
      <c r="A1511" s="850" t="s">
        <v>1061</v>
      </c>
      <c r="B1511" s="567">
        <v>2023771</v>
      </c>
      <c r="C1511" s="567">
        <v>1</v>
      </c>
      <c r="D1511" s="567">
        <v>2023771</v>
      </c>
      <c r="E1511" s="567">
        <v>2019085</v>
      </c>
      <c r="F1511" s="567">
        <v>533094</v>
      </c>
    </row>
    <row r="1512" spans="1:6">
      <c r="A1512" s="851" t="s">
        <v>1061</v>
      </c>
      <c r="B1512" s="567">
        <v>2023771</v>
      </c>
      <c r="C1512" s="567">
        <v>1</v>
      </c>
      <c r="D1512" s="567">
        <v>2023771</v>
      </c>
      <c r="E1512" s="567">
        <v>2019085</v>
      </c>
      <c r="F1512" s="567">
        <v>533094</v>
      </c>
    </row>
    <row r="1513" spans="1:6">
      <c r="A1513" s="852" t="s">
        <v>1061</v>
      </c>
      <c r="B1513" s="567">
        <v>2023771</v>
      </c>
      <c r="C1513" s="567">
        <v>1</v>
      </c>
      <c r="D1513" s="567">
        <v>2023771</v>
      </c>
      <c r="E1513" s="567">
        <v>2019085</v>
      </c>
      <c r="F1513" s="567">
        <v>533094</v>
      </c>
    </row>
    <row r="1514" spans="1:6">
      <c r="A1514" s="854" t="s">
        <v>527</v>
      </c>
      <c r="B1514" s="567">
        <v>2023771</v>
      </c>
      <c r="C1514" s="567">
        <v>1</v>
      </c>
      <c r="D1514" s="567">
        <v>2023771</v>
      </c>
      <c r="E1514" s="567">
        <v>2019085</v>
      </c>
      <c r="F1514" s="567">
        <v>533094</v>
      </c>
    </row>
    <row r="1515" spans="1:6">
      <c r="A1515" s="853" t="s">
        <v>305</v>
      </c>
      <c r="B1515" s="567">
        <v>2023771</v>
      </c>
      <c r="C1515" s="567">
        <v>1</v>
      </c>
      <c r="D1515" s="567">
        <v>2023771</v>
      </c>
      <c r="E1515" s="567">
        <v>2019085</v>
      </c>
      <c r="F1515" s="567">
        <v>533094</v>
      </c>
    </row>
    <row r="1516" spans="1:6">
      <c r="A1516" s="855" t="s">
        <v>999</v>
      </c>
      <c r="B1516" s="567">
        <v>2023771</v>
      </c>
      <c r="C1516" s="567">
        <v>1</v>
      </c>
      <c r="D1516" s="567">
        <v>2023771</v>
      </c>
      <c r="E1516" s="567">
        <v>2019085</v>
      </c>
      <c r="F1516" s="567">
        <v>533094</v>
      </c>
    </row>
    <row r="1517" spans="1:6">
      <c r="A1517" s="844" t="s">
        <v>1064</v>
      </c>
      <c r="B1517" s="567">
        <v>1000000</v>
      </c>
      <c r="C1517" s="567">
        <v>1</v>
      </c>
      <c r="D1517" s="567">
        <v>1000000</v>
      </c>
      <c r="E1517" s="567">
        <v>951393</v>
      </c>
      <c r="F1517" s="567">
        <v>252722</v>
      </c>
    </row>
    <row r="1518" spans="1:6">
      <c r="A1518" s="726" t="s">
        <v>2705</v>
      </c>
      <c r="B1518" s="567">
        <v>1000000</v>
      </c>
      <c r="C1518" s="567">
        <v>1</v>
      </c>
      <c r="D1518" s="567">
        <v>1000000</v>
      </c>
      <c r="E1518" s="567">
        <v>951393</v>
      </c>
      <c r="F1518" s="567">
        <v>252722</v>
      </c>
    </row>
    <row r="1519" spans="1:6">
      <c r="A1519" s="845" t="s">
        <v>20</v>
      </c>
      <c r="B1519" s="567">
        <v>1000000</v>
      </c>
      <c r="C1519" s="567">
        <v>1</v>
      </c>
      <c r="D1519" s="567">
        <v>1000000</v>
      </c>
      <c r="E1519" s="567">
        <v>951393</v>
      </c>
      <c r="F1519" s="567">
        <v>252722</v>
      </c>
    </row>
    <row r="1520" spans="1:6">
      <c r="A1520" s="846" t="s">
        <v>3251</v>
      </c>
      <c r="B1520" s="567">
        <v>1000000</v>
      </c>
      <c r="C1520" s="567">
        <v>1</v>
      </c>
      <c r="D1520" s="567">
        <v>1000000</v>
      </c>
      <c r="E1520" s="567">
        <v>951393</v>
      </c>
      <c r="F1520" s="567">
        <v>252722</v>
      </c>
    </row>
    <row r="1521" spans="1:6">
      <c r="A1521" s="847">
        <v>0.6</v>
      </c>
      <c r="B1521" s="567">
        <v>1000000</v>
      </c>
      <c r="C1521" s="567">
        <v>1</v>
      </c>
      <c r="D1521" s="567">
        <v>1000000</v>
      </c>
      <c r="E1521" s="567">
        <v>951393</v>
      </c>
      <c r="F1521" s="567">
        <v>252722</v>
      </c>
    </row>
    <row r="1522" spans="1:6">
      <c r="A1522" s="848" t="s">
        <v>3251</v>
      </c>
      <c r="B1522" s="567">
        <v>1000000</v>
      </c>
      <c r="C1522" s="567">
        <v>1</v>
      </c>
      <c r="D1522" s="567">
        <v>1000000</v>
      </c>
      <c r="E1522" s="567">
        <v>951393</v>
      </c>
      <c r="F1522" s="567">
        <v>252722</v>
      </c>
    </row>
    <row r="1523" spans="1:6">
      <c r="A1523" s="849" t="s">
        <v>1057</v>
      </c>
      <c r="B1523" s="567">
        <v>1000000</v>
      </c>
      <c r="C1523" s="567">
        <v>1</v>
      </c>
      <c r="D1523" s="567">
        <v>1000000</v>
      </c>
      <c r="E1523" s="567">
        <v>951393</v>
      </c>
      <c r="F1523" s="567">
        <v>252722</v>
      </c>
    </row>
    <row r="1524" spans="1:6">
      <c r="A1524" s="850" t="s">
        <v>1064</v>
      </c>
      <c r="B1524" s="567">
        <v>1000000</v>
      </c>
      <c r="C1524" s="567">
        <v>1</v>
      </c>
      <c r="D1524" s="567">
        <v>1000000</v>
      </c>
      <c r="E1524" s="567">
        <v>951393</v>
      </c>
      <c r="F1524" s="567">
        <v>252722</v>
      </c>
    </row>
    <row r="1525" spans="1:6">
      <c r="A1525" s="851" t="s">
        <v>1064</v>
      </c>
      <c r="B1525" s="567">
        <v>1000000</v>
      </c>
      <c r="C1525" s="567">
        <v>1</v>
      </c>
      <c r="D1525" s="567">
        <v>1000000</v>
      </c>
      <c r="E1525" s="567">
        <v>951393</v>
      </c>
      <c r="F1525" s="567">
        <v>252722</v>
      </c>
    </row>
    <row r="1526" spans="1:6">
      <c r="A1526" s="852" t="s">
        <v>1064</v>
      </c>
      <c r="B1526" s="567">
        <v>1000000</v>
      </c>
      <c r="C1526" s="567">
        <v>1</v>
      </c>
      <c r="D1526" s="567">
        <v>1000000</v>
      </c>
      <c r="E1526" s="567">
        <v>951393</v>
      </c>
      <c r="F1526" s="567">
        <v>252722</v>
      </c>
    </row>
    <row r="1527" spans="1:6">
      <c r="A1527" s="854" t="s">
        <v>527</v>
      </c>
      <c r="B1527" s="567">
        <v>1000000</v>
      </c>
      <c r="C1527" s="567">
        <v>1</v>
      </c>
      <c r="D1527" s="567">
        <v>1000000</v>
      </c>
      <c r="E1527" s="567">
        <v>951393</v>
      </c>
      <c r="F1527" s="567">
        <v>252722</v>
      </c>
    </row>
    <row r="1528" spans="1:6">
      <c r="A1528" s="853" t="s">
        <v>305</v>
      </c>
      <c r="B1528" s="567">
        <v>1000000</v>
      </c>
      <c r="C1528" s="567">
        <v>1</v>
      </c>
      <c r="D1528" s="567">
        <v>1000000</v>
      </c>
      <c r="E1528" s="567">
        <v>951393</v>
      </c>
      <c r="F1528" s="567">
        <v>252722</v>
      </c>
    </row>
    <row r="1529" spans="1:6">
      <c r="A1529" s="855" t="s">
        <v>999</v>
      </c>
      <c r="B1529" s="567">
        <v>1000000</v>
      </c>
      <c r="C1529" s="567">
        <v>1</v>
      </c>
      <c r="D1529" s="567">
        <v>1000000</v>
      </c>
      <c r="E1529" s="567">
        <v>951393</v>
      </c>
      <c r="F1529" s="567">
        <v>252722</v>
      </c>
    </row>
    <row r="1530" spans="1:6">
      <c r="A1530" s="844" t="s">
        <v>803</v>
      </c>
      <c r="B1530" s="567">
        <v>2400000</v>
      </c>
      <c r="C1530" s="567">
        <v>1</v>
      </c>
      <c r="D1530" s="567">
        <v>2950425</v>
      </c>
      <c r="E1530" s="567">
        <v>2929175</v>
      </c>
      <c r="F1530" s="567">
        <v>1886771</v>
      </c>
    </row>
    <row r="1531" spans="1:6">
      <c r="A1531" s="726" t="s">
        <v>2705</v>
      </c>
      <c r="B1531" s="567">
        <v>2400000</v>
      </c>
      <c r="C1531" s="567">
        <v>1</v>
      </c>
      <c r="D1531" s="567">
        <v>2950425</v>
      </c>
      <c r="E1531" s="567">
        <v>2929175</v>
      </c>
      <c r="F1531" s="567">
        <v>1886771</v>
      </c>
    </row>
    <row r="1532" spans="1:6">
      <c r="A1532" s="845" t="s">
        <v>20</v>
      </c>
      <c r="B1532" s="567">
        <v>2400000</v>
      </c>
      <c r="C1532" s="567">
        <v>1</v>
      </c>
      <c r="D1532" s="567">
        <v>2950425</v>
      </c>
      <c r="E1532" s="567">
        <v>2929175</v>
      </c>
      <c r="F1532" s="567">
        <v>1886771</v>
      </c>
    </row>
    <row r="1533" spans="1:6">
      <c r="A1533" s="846" t="s">
        <v>3251</v>
      </c>
      <c r="B1533" s="567">
        <v>2400000</v>
      </c>
      <c r="C1533" s="567">
        <v>1</v>
      </c>
      <c r="D1533" s="567">
        <v>2950425</v>
      </c>
      <c r="E1533" s="567">
        <v>2929175</v>
      </c>
      <c r="F1533" s="567">
        <v>1886771</v>
      </c>
    </row>
    <row r="1534" spans="1:6">
      <c r="A1534" s="847">
        <v>0.85</v>
      </c>
      <c r="B1534" s="567">
        <v>2400000</v>
      </c>
      <c r="C1534" s="567">
        <v>1</v>
      </c>
      <c r="D1534" s="567">
        <v>2950425</v>
      </c>
      <c r="E1534" s="567">
        <v>2929175</v>
      </c>
      <c r="F1534" s="567">
        <v>1886771</v>
      </c>
    </row>
    <row r="1535" spans="1:6">
      <c r="A1535" s="848" t="s">
        <v>3251</v>
      </c>
      <c r="B1535" s="567">
        <v>2400000</v>
      </c>
      <c r="C1535" s="567">
        <v>1</v>
      </c>
      <c r="D1535" s="567">
        <v>2950425</v>
      </c>
      <c r="E1535" s="567">
        <v>2929175</v>
      </c>
      <c r="F1535" s="567">
        <v>1886771</v>
      </c>
    </row>
    <row r="1536" spans="1:6">
      <c r="A1536" s="849" t="s">
        <v>661</v>
      </c>
      <c r="B1536" s="567">
        <v>2400000</v>
      </c>
      <c r="C1536" s="567">
        <v>1</v>
      </c>
      <c r="D1536" s="567">
        <v>2950425</v>
      </c>
      <c r="E1536" s="567">
        <v>2929175</v>
      </c>
      <c r="F1536" s="567">
        <v>1886771</v>
      </c>
    </row>
    <row r="1537" spans="1:6">
      <c r="A1537" s="850" t="s">
        <v>804</v>
      </c>
      <c r="B1537" s="567">
        <v>2400000</v>
      </c>
      <c r="C1537" s="567">
        <v>1</v>
      </c>
      <c r="D1537" s="567">
        <v>2950425</v>
      </c>
      <c r="E1537" s="567">
        <v>2929175</v>
      </c>
      <c r="F1537" s="567">
        <v>1886771</v>
      </c>
    </row>
    <row r="1538" spans="1:6">
      <c r="A1538" s="851" t="s">
        <v>3251</v>
      </c>
      <c r="B1538" s="567">
        <v>2400000</v>
      </c>
      <c r="C1538" s="567">
        <v>1</v>
      </c>
      <c r="D1538" s="567">
        <v>2950425</v>
      </c>
      <c r="E1538" s="567">
        <v>2929175</v>
      </c>
      <c r="F1538" s="567">
        <v>1886771</v>
      </c>
    </row>
    <row r="1539" spans="1:6">
      <c r="A1539" s="852" t="s">
        <v>802</v>
      </c>
      <c r="B1539" s="567">
        <v>2400000</v>
      </c>
      <c r="C1539" s="567">
        <v>1</v>
      </c>
      <c r="D1539" s="567">
        <v>2950425</v>
      </c>
      <c r="E1539" s="567">
        <v>2929175</v>
      </c>
      <c r="F1539" s="567">
        <v>1886771</v>
      </c>
    </row>
    <row r="1540" spans="1:6">
      <c r="A1540" s="854" t="s">
        <v>527</v>
      </c>
      <c r="B1540" s="567">
        <v>2400000</v>
      </c>
      <c r="C1540" s="567">
        <v>1</v>
      </c>
      <c r="D1540" s="567">
        <v>2950425</v>
      </c>
      <c r="E1540" s="567">
        <v>2929175</v>
      </c>
      <c r="F1540" s="567">
        <v>1886771</v>
      </c>
    </row>
    <row r="1541" spans="1:6">
      <c r="A1541" s="853" t="s">
        <v>305</v>
      </c>
      <c r="B1541" s="567">
        <v>2400000</v>
      </c>
      <c r="C1541" s="567">
        <v>1</v>
      </c>
      <c r="D1541" s="567">
        <v>2950425</v>
      </c>
      <c r="E1541" s="567">
        <v>2929175</v>
      </c>
      <c r="F1541" s="567">
        <v>1886771</v>
      </c>
    </row>
    <row r="1542" spans="1:6">
      <c r="A1542" s="855" t="s">
        <v>319</v>
      </c>
      <c r="B1542" s="567">
        <v>2400000</v>
      </c>
      <c r="C1542" s="567">
        <v>1</v>
      </c>
      <c r="D1542" s="567">
        <v>2950425</v>
      </c>
      <c r="E1542" s="567">
        <v>2929175</v>
      </c>
      <c r="F1542" s="567">
        <v>1886771</v>
      </c>
    </row>
    <row r="1543" spans="1:6">
      <c r="A1543" s="844" t="s">
        <v>1074</v>
      </c>
      <c r="B1543" s="567">
        <v>1000000</v>
      </c>
      <c r="C1543" s="567">
        <v>1</v>
      </c>
      <c r="D1543" s="567">
        <v>1000000</v>
      </c>
      <c r="E1543" s="567">
        <v>937760</v>
      </c>
      <c r="F1543" s="567">
        <v>198270</v>
      </c>
    </row>
    <row r="1544" spans="1:6">
      <c r="A1544" s="726" t="s">
        <v>2705</v>
      </c>
      <c r="B1544" s="567">
        <v>1000000</v>
      </c>
      <c r="C1544" s="567">
        <v>1</v>
      </c>
      <c r="D1544" s="567">
        <v>1000000</v>
      </c>
      <c r="E1544" s="567">
        <v>937760</v>
      </c>
      <c r="F1544" s="567">
        <v>198270</v>
      </c>
    </row>
    <row r="1545" spans="1:6">
      <c r="A1545" s="845" t="s">
        <v>865</v>
      </c>
      <c r="B1545" s="567">
        <v>1000000</v>
      </c>
      <c r="C1545" s="567">
        <v>1</v>
      </c>
      <c r="D1545" s="567">
        <v>1000000</v>
      </c>
      <c r="E1545" s="567">
        <v>937760</v>
      </c>
      <c r="F1545" s="567">
        <v>198270</v>
      </c>
    </row>
    <row r="1546" spans="1:6">
      <c r="A1546" s="846" t="s">
        <v>3251</v>
      </c>
      <c r="B1546" s="567">
        <v>1000000</v>
      </c>
      <c r="C1546" s="567">
        <v>1</v>
      </c>
      <c r="D1546" s="567">
        <v>1000000</v>
      </c>
      <c r="E1546" s="567">
        <v>937760</v>
      </c>
      <c r="F1546" s="567">
        <v>198270</v>
      </c>
    </row>
    <row r="1547" spans="1:6">
      <c r="A1547" s="847">
        <v>0.7</v>
      </c>
      <c r="B1547" s="567">
        <v>1000000</v>
      </c>
      <c r="C1547" s="567">
        <v>1</v>
      </c>
      <c r="D1547" s="567">
        <v>1000000</v>
      </c>
      <c r="E1547" s="567">
        <v>937760</v>
      </c>
      <c r="F1547" s="567">
        <v>198270</v>
      </c>
    </row>
    <row r="1548" spans="1:6">
      <c r="A1548" s="848" t="s">
        <v>3251</v>
      </c>
      <c r="B1548" s="567">
        <v>1000000</v>
      </c>
      <c r="C1548" s="567">
        <v>1</v>
      </c>
      <c r="D1548" s="567">
        <v>1000000</v>
      </c>
      <c r="E1548" s="567">
        <v>937760</v>
      </c>
      <c r="F1548" s="567">
        <v>198270</v>
      </c>
    </row>
    <row r="1549" spans="1:6">
      <c r="A1549" s="849">
        <v>2023</v>
      </c>
      <c r="B1549" s="567">
        <v>1000000</v>
      </c>
      <c r="C1549" s="567">
        <v>1</v>
      </c>
      <c r="D1549" s="567">
        <v>1000000</v>
      </c>
      <c r="E1549" s="567">
        <v>937760</v>
      </c>
      <c r="F1549" s="567">
        <v>198270</v>
      </c>
    </row>
    <row r="1550" spans="1:6">
      <c r="A1550" s="850" t="s">
        <v>1074</v>
      </c>
      <c r="B1550" s="567">
        <v>1000000</v>
      </c>
      <c r="C1550" s="567">
        <v>1</v>
      </c>
      <c r="D1550" s="567">
        <v>1000000</v>
      </c>
      <c r="E1550" s="567">
        <v>937760</v>
      </c>
      <c r="F1550" s="567">
        <v>198270</v>
      </c>
    </row>
    <row r="1551" spans="1:6">
      <c r="A1551" s="851" t="s">
        <v>1074</v>
      </c>
      <c r="B1551" s="567">
        <v>1000000</v>
      </c>
      <c r="C1551" s="567">
        <v>1</v>
      </c>
      <c r="D1551" s="567">
        <v>1000000</v>
      </c>
      <c r="E1551" s="567">
        <v>937760</v>
      </c>
      <c r="F1551" s="567">
        <v>198270</v>
      </c>
    </row>
    <row r="1552" spans="1:6">
      <c r="A1552" s="852" t="s">
        <v>1074</v>
      </c>
      <c r="B1552" s="567">
        <v>1000000</v>
      </c>
      <c r="C1552" s="567">
        <v>1</v>
      </c>
      <c r="D1552" s="567">
        <v>1000000</v>
      </c>
      <c r="E1552" s="567">
        <v>937760</v>
      </c>
      <c r="F1552" s="567">
        <v>198270</v>
      </c>
    </row>
    <row r="1553" spans="1:6">
      <c r="A1553" s="854" t="s">
        <v>527</v>
      </c>
      <c r="B1553" s="567">
        <v>1000000</v>
      </c>
      <c r="C1553" s="567">
        <v>1</v>
      </c>
      <c r="D1553" s="567">
        <v>1000000</v>
      </c>
      <c r="E1553" s="567">
        <v>937760</v>
      </c>
      <c r="F1553" s="567">
        <v>198270</v>
      </c>
    </row>
    <row r="1554" spans="1:6">
      <c r="A1554" s="853" t="s">
        <v>314</v>
      </c>
      <c r="B1554" s="567">
        <v>1000000</v>
      </c>
      <c r="C1554" s="567">
        <v>1</v>
      </c>
      <c r="D1554" s="567">
        <v>1000000</v>
      </c>
      <c r="E1554" s="567">
        <v>937760</v>
      </c>
      <c r="F1554" s="567">
        <v>198270</v>
      </c>
    </row>
    <row r="1555" spans="1:6">
      <c r="A1555" s="855" t="s">
        <v>999</v>
      </c>
      <c r="B1555" s="567">
        <v>1000000</v>
      </c>
      <c r="C1555" s="567">
        <v>1</v>
      </c>
      <c r="D1555" s="567">
        <v>1000000</v>
      </c>
      <c r="E1555" s="567">
        <v>937760</v>
      </c>
      <c r="F1555" s="567">
        <v>198270</v>
      </c>
    </row>
    <row r="1556" spans="1:6">
      <c r="A1556" s="844" t="s">
        <v>1076</v>
      </c>
      <c r="B1556" s="567">
        <v>2750000</v>
      </c>
      <c r="C1556" s="567">
        <v>1</v>
      </c>
      <c r="D1556" s="567">
        <v>2750000</v>
      </c>
      <c r="E1556" s="567">
        <v>1292162</v>
      </c>
      <c r="F1556" s="567">
        <v>0</v>
      </c>
    </row>
    <row r="1557" spans="1:6">
      <c r="A1557" s="726" t="s">
        <v>2708</v>
      </c>
      <c r="B1557" s="567">
        <v>2750000</v>
      </c>
      <c r="C1557" s="567">
        <v>1</v>
      </c>
      <c r="D1557" s="567">
        <v>2750000</v>
      </c>
      <c r="E1557" s="567">
        <v>1292162</v>
      </c>
      <c r="F1557" s="567">
        <v>0</v>
      </c>
    </row>
    <row r="1558" spans="1:6">
      <c r="A1558" s="845" t="s">
        <v>865</v>
      </c>
      <c r="B1558" s="567">
        <v>2750000</v>
      </c>
      <c r="C1558" s="567">
        <v>1</v>
      </c>
      <c r="D1558" s="567">
        <v>2750000</v>
      </c>
      <c r="E1558" s="567">
        <v>1292162</v>
      </c>
      <c r="F1558" s="567">
        <v>0</v>
      </c>
    </row>
    <row r="1559" spans="1:6">
      <c r="A1559" s="846" t="s">
        <v>3251</v>
      </c>
      <c r="B1559" s="567">
        <v>2750000</v>
      </c>
      <c r="C1559" s="567">
        <v>1</v>
      </c>
      <c r="D1559" s="567">
        <v>2750000</v>
      </c>
      <c r="E1559" s="567">
        <v>1292162</v>
      </c>
      <c r="F1559" s="567">
        <v>0</v>
      </c>
    </row>
    <row r="1560" spans="1:6">
      <c r="A1560" s="847">
        <v>0</v>
      </c>
      <c r="B1560" s="567">
        <v>2750000</v>
      </c>
      <c r="C1560" s="567">
        <v>1</v>
      </c>
      <c r="D1560" s="567">
        <v>2750000</v>
      </c>
      <c r="E1560" s="567">
        <v>1292162</v>
      </c>
      <c r="F1560" s="567">
        <v>0</v>
      </c>
    </row>
    <row r="1561" spans="1:6">
      <c r="A1561" s="848" t="s">
        <v>3251</v>
      </c>
      <c r="B1561" s="567">
        <v>2750000</v>
      </c>
      <c r="C1561" s="567">
        <v>1</v>
      </c>
      <c r="D1561" s="567">
        <v>2750000</v>
      </c>
      <c r="E1561" s="567">
        <v>1292162</v>
      </c>
      <c r="F1561" s="567">
        <v>0</v>
      </c>
    </row>
    <row r="1562" spans="1:6">
      <c r="A1562" s="849">
        <v>2023</v>
      </c>
      <c r="B1562" s="567">
        <v>2750000</v>
      </c>
      <c r="C1562" s="567">
        <v>1</v>
      </c>
      <c r="D1562" s="567">
        <v>2750000</v>
      </c>
      <c r="E1562" s="567">
        <v>1292162</v>
      </c>
      <c r="F1562" s="567">
        <v>0</v>
      </c>
    </row>
    <row r="1563" spans="1:6">
      <c r="A1563" s="850" t="s">
        <v>1076</v>
      </c>
      <c r="B1563" s="567">
        <v>2750000</v>
      </c>
      <c r="C1563" s="567">
        <v>1</v>
      </c>
      <c r="D1563" s="567">
        <v>2750000</v>
      </c>
      <c r="E1563" s="567">
        <v>1292162</v>
      </c>
      <c r="F1563" s="567">
        <v>0</v>
      </c>
    </row>
    <row r="1564" spans="1:6">
      <c r="A1564" s="851" t="s">
        <v>1076</v>
      </c>
      <c r="B1564" s="567">
        <v>2750000</v>
      </c>
      <c r="C1564" s="567">
        <v>1</v>
      </c>
      <c r="D1564" s="567">
        <v>2750000</v>
      </c>
      <c r="E1564" s="567">
        <v>1292162</v>
      </c>
      <c r="F1564" s="567">
        <v>0</v>
      </c>
    </row>
    <row r="1565" spans="1:6">
      <c r="A1565" s="852" t="s">
        <v>1076</v>
      </c>
      <c r="B1565" s="567">
        <v>2750000</v>
      </c>
      <c r="C1565" s="567">
        <v>1</v>
      </c>
      <c r="D1565" s="567">
        <v>2750000</v>
      </c>
      <c r="E1565" s="567">
        <v>1292162</v>
      </c>
      <c r="F1565" s="567">
        <v>0</v>
      </c>
    </row>
    <row r="1566" spans="1:6">
      <c r="A1566" s="854" t="s">
        <v>527</v>
      </c>
      <c r="B1566" s="567">
        <v>2750000</v>
      </c>
      <c r="C1566" s="567">
        <v>1</v>
      </c>
      <c r="D1566" s="567">
        <v>2750000</v>
      </c>
      <c r="E1566" s="567">
        <v>1292162</v>
      </c>
      <c r="F1566" s="567">
        <v>0</v>
      </c>
    </row>
    <row r="1567" spans="1:6">
      <c r="A1567" s="853" t="s">
        <v>314</v>
      </c>
      <c r="B1567" s="567">
        <v>2750000</v>
      </c>
      <c r="C1567" s="567">
        <v>1</v>
      </c>
      <c r="D1567" s="567">
        <v>2750000</v>
      </c>
      <c r="E1567" s="567">
        <v>1292162</v>
      </c>
      <c r="F1567" s="567">
        <v>0</v>
      </c>
    </row>
    <row r="1568" spans="1:6">
      <c r="A1568" s="855" t="s">
        <v>999</v>
      </c>
      <c r="B1568" s="567">
        <v>2750000</v>
      </c>
      <c r="C1568" s="567">
        <v>1</v>
      </c>
      <c r="D1568" s="567">
        <v>2750000</v>
      </c>
      <c r="E1568" s="567">
        <v>1292162</v>
      </c>
      <c r="F1568" s="567">
        <v>0</v>
      </c>
    </row>
    <row r="1569" spans="1:6">
      <c r="A1569" s="844" t="s">
        <v>1012</v>
      </c>
      <c r="B1569" s="567">
        <v>2500000</v>
      </c>
      <c r="C1569" s="567">
        <v>1</v>
      </c>
      <c r="D1569" s="567">
        <v>2500000</v>
      </c>
      <c r="E1569" s="567">
        <v>9659</v>
      </c>
      <c r="F1569" s="567">
        <v>0</v>
      </c>
    </row>
    <row r="1570" spans="1:6">
      <c r="A1570" s="726" t="s">
        <v>2691</v>
      </c>
      <c r="B1570" s="567">
        <v>2500000</v>
      </c>
      <c r="C1570" s="567">
        <v>1</v>
      </c>
      <c r="D1570" s="567">
        <v>2500000</v>
      </c>
      <c r="E1570" s="567">
        <v>9659</v>
      </c>
      <c r="F1570" s="567">
        <v>0</v>
      </c>
    </row>
    <row r="1571" spans="1:6">
      <c r="A1571" s="845" t="s">
        <v>3258</v>
      </c>
      <c r="B1571" s="567">
        <v>2500000</v>
      </c>
      <c r="C1571" s="567">
        <v>1</v>
      </c>
      <c r="D1571" s="567">
        <v>2500000</v>
      </c>
      <c r="E1571" s="567">
        <v>9659</v>
      </c>
      <c r="F1571" s="567">
        <v>0</v>
      </c>
    </row>
    <row r="1572" spans="1:6">
      <c r="A1572" s="846" t="s">
        <v>3251</v>
      </c>
      <c r="B1572" s="567">
        <v>2500000</v>
      </c>
      <c r="C1572" s="567">
        <v>1</v>
      </c>
      <c r="D1572" s="567">
        <v>2500000</v>
      </c>
      <c r="E1572" s="567">
        <v>9659</v>
      </c>
      <c r="F1572" s="567">
        <v>0</v>
      </c>
    </row>
    <row r="1573" spans="1:6">
      <c r="A1573" s="847">
        <v>0</v>
      </c>
      <c r="B1573" s="567">
        <v>2500000</v>
      </c>
      <c r="C1573" s="567">
        <v>1</v>
      </c>
      <c r="D1573" s="567">
        <v>2500000</v>
      </c>
      <c r="E1573" s="567">
        <v>9659</v>
      </c>
      <c r="F1573" s="567">
        <v>0</v>
      </c>
    </row>
    <row r="1574" spans="1:6">
      <c r="A1574" s="848" t="s">
        <v>3251</v>
      </c>
      <c r="B1574" s="567">
        <v>2500000</v>
      </c>
      <c r="C1574" s="567">
        <v>1</v>
      </c>
      <c r="D1574" s="567">
        <v>2500000</v>
      </c>
      <c r="E1574" s="567">
        <v>9659</v>
      </c>
      <c r="F1574" s="567">
        <v>0</v>
      </c>
    </row>
    <row r="1575" spans="1:6">
      <c r="A1575" s="849" t="s">
        <v>3251</v>
      </c>
      <c r="B1575" s="567">
        <v>2500000</v>
      </c>
      <c r="C1575" s="567">
        <v>1</v>
      </c>
      <c r="D1575" s="567">
        <v>2500000</v>
      </c>
      <c r="E1575" s="567">
        <v>9659</v>
      </c>
      <c r="F1575" s="567">
        <v>0</v>
      </c>
    </row>
    <row r="1576" spans="1:6">
      <c r="A1576" s="850" t="s">
        <v>1012</v>
      </c>
      <c r="B1576" s="567">
        <v>2500000</v>
      </c>
      <c r="C1576" s="567">
        <v>1</v>
      </c>
      <c r="D1576" s="567">
        <v>2500000</v>
      </c>
      <c r="E1576" s="567">
        <v>9659</v>
      </c>
      <c r="F1576" s="567">
        <v>0</v>
      </c>
    </row>
    <row r="1577" spans="1:6">
      <c r="A1577" s="851" t="s">
        <v>1012</v>
      </c>
      <c r="B1577" s="567">
        <v>2500000</v>
      </c>
      <c r="C1577" s="567">
        <v>1</v>
      </c>
      <c r="D1577" s="567">
        <v>2500000</v>
      </c>
      <c r="E1577" s="567">
        <v>9659</v>
      </c>
      <c r="F1577" s="567">
        <v>0</v>
      </c>
    </row>
    <row r="1578" spans="1:6">
      <c r="A1578" s="852" t="s">
        <v>1012</v>
      </c>
      <c r="B1578" s="567">
        <v>2500000</v>
      </c>
      <c r="C1578" s="567">
        <v>1</v>
      </c>
      <c r="D1578" s="567">
        <v>2500000</v>
      </c>
      <c r="E1578" s="567">
        <v>9659</v>
      </c>
      <c r="F1578" s="567">
        <v>0</v>
      </c>
    </row>
    <row r="1579" spans="1:6">
      <c r="A1579" s="854" t="s">
        <v>527</v>
      </c>
      <c r="B1579" s="567">
        <v>2500000</v>
      </c>
      <c r="C1579" s="567">
        <v>1</v>
      </c>
      <c r="D1579" s="567">
        <v>2500000</v>
      </c>
      <c r="E1579" s="567">
        <v>9659</v>
      </c>
      <c r="F1579" s="567">
        <v>0</v>
      </c>
    </row>
    <row r="1580" spans="1:6">
      <c r="A1580" s="853" t="s">
        <v>313</v>
      </c>
      <c r="B1580" s="567">
        <v>2500000</v>
      </c>
      <c r="C1580" s="567">
        <v>1</v>
      </c>
      <c r="D1580" s="567">
        <v>2500000</v>
      </c>
      <c r="E1580" s="567">
        <v>9659</v>
      </c>
      <c r="F1580" s="567">
        <v>0</v>
      </c>
    </row>
    <row r="1581" spans="1:6">
      <c r="A1581" s="855" t="s">
        <v>999</v>
      </c>
      <c r="B1581" s="567">
        <v>2500000</v>
      </c>
      <c r="C1581" s="567">
        <v>1</v>
      </c>
      <c r="D1581" s="567">
        <v>2500000</v>
      </c>
      <c r="E1581" s="567">
        <v>9659</v>
      </c>
      <c r="F1581" s="567">
        <v>0</v>
      </c>
    </row>
    <row r="1582" spans="1:6">
      <c r="A1582" s="844" t="s">
        <v>1000</v>
      </c>
      <c r="B1582" s="567">
        <v>1500000</v>
      </c>
      <c r="C1582" s="567">
        <v>1</v>
      </c>
      <c r="D1582" s="567">
        <v>1500000</v>
      </c>
      <c r="E1582" s="567">
        <v>0</v>
      </c>
      <c r="F1582" s="567">
        <v>0</v>
      </c>
    </row>
    <row r="1583" spans="1:6">
      <c r="A1583" s="726" t="s">
        <v>2697</v>
      </c>
      <c r="B1583" s="567">
        <v>1500000</v>
      </c>
      <c r="C1583" s="567">
        <v>1</v>
      </c>
      <c r="D1583" s="567">
        <v>1500000</v>
      </c>
      <c r="E1583" s="567">
        <v>0</v>
      </c>
      <c r="F1583" s="567">
        <v>0</v>
      </c>
    </row>
    <row r="1584" spans="1:6">
      <c r="A1584" s="845" t="s">
        <v>1001</v>
      </c>
      <c r="B1584" s="567">
        <v>1500000</v>
      </c>
      <c r="C1584" s="567">
        <v>1</v>
      </c>
      <c r="D1584" s="567">
        <v>1500000</v>
      </c>
      <c r="E1584" s="567">
        <v>0</v>
      </c>
      <c r="F1584" s="567">
        <v>0</v>
      </c>
    </row>
    <row r="1585" spans="1:6">
      <c r="A1585" s="846" t="s">
        <v>3251</v>
      </c>
      <c r="B1585" s="567">
        <v>1500000</v>
      </c>
      <c r="C1585" s="567">
        <v>1</v>
      </c>
      <c r="D1585" s="567">
        <v>1500000</v>
      </c>
      <c r="E1585" s="567">
        <v>0</v>
      </c>
      <c r="F1585" s="567">
        <v>0</v>
      </c>
    </row>
    <row r="1586" spans="1:6">
      <c r="A1586" s="847">
        <v>0</v>
      </c>
      <c r="B1586" s="567">
        <v>1500000</v>
      </c>
      <c r="C1586" s="567">
        <v>1</v>
      </c>
      <c r="D1586" s="567">
        <v>1500000</v>
      </c>
      <c r="E1586" s="567">
        <v>0</v>
      </c>
      <c r="F1586" s="567">
        <v>0</v>
      </c>
    </row>
    <row r="1587" spans="1:6">
      <c r="A1587" s="848" t="s">
        <v>3251</v>
      </c>
      <c r="B1587" s="567">
        <v>1500000</v>
      </c>
      <c r="C1587" s="567">
        <v>1</v>
      </c>
      <c r="D1587" s="567">
        <v>1500000</v>
      </c>
      <c r="E1587" s="567">
        <v>0</v>
      </c>
      <c r="F1587" s="567">
        <v>0</v>
      </c>
    </row>
    <row r="1588" spans="1:6">
      <c r="A1588" s="849">
        <v>2023</v>
      </c>
      <c r="B1588" s="567">
        <v>1500000</v>
      </c>
      <c r="C1588" s="567">
        <v>1</v>
      </c>
      <c r="D1588" s="567">
        <v>1500000</v>
      </c>
      <c r="E1588" s="567">
        <v>0</v>
      </c>
      <c r="F1588" s="567">
        <v>0</v>
      </c>
    </row>
    <row r="1589" spans="1:6">
      <c r="A1589" s="850" t="s">
        <v>1000</v>
      </c>
      <c r="B1589" s="567">
        <v>1500000</v>
      </c>
      <c r="C1589" s="567">
        <v>1</v>
      </c>
      <c r="D1589" s="567">
        <v>1500000</v>
      </c>
      <c r="E1589" s="567">
        <v>0</v>
      </c>
      <c r="F1589" s="567">
        <v>0</v>
      </c>
    </row>
    <row r="1590" spans="1:6">
      <c r="A1590" s="851" t="s">
        <v>1000</v>
      </c>
      <c r="B1590" s="567">
        <v>1500000</v>
      </c>
      <c r="C1590" s="567">
        <v>1</v>
      </c>
      <c r="D1590" s="567">
        <v>1500000</v>
      </c>
      <c r="E1590" s="567">
        <v>0</v>
      </c>
      <c r="F1590" s="567">
        <v>0</v>
      </c>
    </row>
    <row r="1591" spans="1:6">
      <c r="A1591" s="852" t="s">
        <v>1000</v>
      </c>
      <c r="B1591" s="567">
        <v>1500000</v>
      </c>
      <c r="C1591" s="567">
        <v>1</v>
      </c>
      <c r="D1591" s="567">
        <v>1500000</v>
      </c>
      <c r="E1591" s="567">
        <v>0</v>
      </c>
      <c r="F1591" s="567">
        <v>0</v>
      </c>
    </row>
    <row r="1592" spans="1:6">
      <c r="A1592" s="854" t="s">
        <v>527</v>
      </c>
      <c r="B1592" s="567">
        <v>1500000</v>
      </c>
      <c r="C1592" s="567">
        <v>1</v>
      </c>
      <c r="D1592" s="567">
        <v>1500000</v>
      </c>
      <c r="E1592" s="567">
        <v>0</v>
      </c>
      <c r="F1592" s="567">
        <v>0</v>
      </c>
    </row>
    <row r="1593" spans="1:6">
      <c r="A1593" s="853" t="s">
        <v>289</v>
      </c>
      <c r="B1593" s="567">
        <v>1500000</v>
      </c>
      <c r="C1593" s="567">
        <v>1</v>
      </c>
      <c r="D1593" s="567">
        <v>1500000</v>
      </c>
      <c r="E1593" s="567">
        <v>0</v>
      </c>
      <c r="F1593" s="567">
        <v>0</v>
      </c>
    </row>
    <row r="1594" spans="1:6">
      <c r="A1594" s="855" t="s">
        <v>999</v>
      </c>
      <c r="B1594" s="567">
        <v>1500000</v>
      </c>
      <c r="C1594" s="567">
        <v>1</v>
      </c>
      <c r="D1594" s="567">
        <v>1500000</v>
      </c>
      <c r="E1594" s="567">
        <v>0</v>
      </c>
      <c r="F1594" s="567">
        <v>0</v>
      </c>
    </row>
    <row r="1595" spans="1:6">
      <c r="A1595" s="844" t="s">
        <v>1002</v>
      </c>
      <c r="B1595" s="567">
        <v>2276742.852</v>
      </c>
      <c r="C1595" s="567">
        <v>1</v>
      </c>
      <c r="D1595" s="567">
        <v>2276742.852</v>
      </c>
      <c r="E1595" s="567">
        <v>1340297</v>
      </c>
      <c r="F1595" s="567">
        <v>110312.95574999999</v>
      </c>
    </row>
    <row r="1596" spans="1:6">
      <c r="A1596" s="726" t="s">
        <v>2704</v>
      </c>
      <c r="B1596" s="567">
        <v>2276742.852</v>
      </c>
      <c r="C1596" s="567">
        <v>1</v>
      </c>
      <c r="D1596" s="567">
        <v>2276742.852</v>
      </c>
      <c r="E1596" s="567">
        <v>1340297</v>
      </c>
      <c r="F1596" s="567">
        <v>110312.95574999999</v>
      </c>
    </row>
    <row r="1597" spans="1:6">
      <c r="A1597" s="845" t="s">
        <v>1003</v>
      </c>
      <c r="B1597" s="567">
        <v>2276742.852</v>
      </c>
      <c r="C1597" s="567">
        <v>1</v>
      </c>
      <c r="D1597" s="567">
        <v>2276742.852</v>
      </c>
      <c r="E1597" s="567">
        <v>1340297</v>
      </c>
      <c r="F1597" s="567">
        <v>110312.95574999999</v>
      </c>
    </row>
    <row r="1598" spans="1:6">
      <c r="A1598" s="846" t="s">
        <v>3251</v>
      </c>
      <c r="B1598" s="567">
        <v>2276742.852</v>
      </c>
      <c r="C1598" s="567">
        <v>1</v>
      </c>
      <c r="D1598" s="567">
        <v>2276742.852</v>
      </c>
      <c r="E1598" s="567">
        <v>1340297</v>
      </c>
      <c r="F1598" s="567">
        <v>110312.95574999999</v>
      </c>
    </row>
    <row r="1599" spans="1:6">
      <c r="A1599" s="847">
        <v>0.4</v>
      </c>
      <c r="B1599" s="567">
        <v>2276742.852</v>
      </c>
      <c r="C1599" s="567">
        <v>1</v>
      </c>
      <c r="D1599" s="567">
        <v>2276742.852</v>
      </c>
      <c r="E1599" s="567">
        <v>1340297</v>
      </c>
      <c r="F1599" s="567">
        <v>110312.95574999999</v>
      </c>
    </row>
    <row r="1600" spans="1:6">
      <c r="A1600" s="848" t="s">
        <v>3251</v>
      </c>
      <c r="B1600" s="567">
        <v>2276742.852</v>
      </c>
      <c r="C1600" s="567">
        <v>1</v>
      </c>
      <c r="D1600" s="567">
        <v>2276742.852</v>
      </c>
      <c r="E1600" s="567">
        <v>1340297</v>
      </c>
      <c r="F1600" s="567">
        <v>110312.95574999999</v>
      </c>
    </row>
    <row r="1601" spans="1:6">
      <c r="A1601" s="849">
        <v>2023</v>
      </c>
      <c r="B1601" s="567">
        <v>2276742.852</v>
      </c>
      <c r="C1601" s="567">
        <v>1</v>
      </c>
      <c r="D1601" s="567">
        <v>2276742.852</v>
      </c>
      <c r="E1601" s="567">
        <v>1340297</v>
      </c>
      <c r="F1601" s="567">
        <v>110312.95574999999</v>
      </c>
    </row>
    <row r="1602" spans="1:6">
      <c r="A1602" s="850" t="s">
        <v>1002</v>
      </c>
      <c r="B1602" s="567">
        <v>2276742.852</v>
      </c>
      <c r="C1602" s="567">
        <v>1</v>
      </c>
      <c r="D1602" s="567">
        <v>2276742.852</v>
      </c>
      <c r="E1602" s="567">
        <v>1340297</v>
      </c>
      <c r="F1602" s="567">
        <v>110312.95574999999</v>
      </c>
    </row>
    <row r="1603" spans="1:6">
      <c r="A1603" s="851" t="s">
        <v>1002</v>
      </c>
      <c r="B1603" s="567">
        <v>2276742.852</v>
      </c>
      <c r="C1603" s="567">
        <v>1</v>
      </c>
      <c r="D1603" s="567">
        <v>2276742.852</v>
      </c>
      <c r="E1603" s="567">
        <v>1340297</v>
      </c>
      <c r="F1603" s="567">
        <v>110312.95574999999</v>
      </c>
    </row>
    <row r="1604" spans="1:6">
      <c r="A1604" s="852" t="s">
        <v>1002</v>
      </c>
      <c r="B1604" s="567">
        <v>2276742.852</v>
      </c>
      <c r="C1604" s="567">
        <v>1</v>
      </c>
      <c r="D1604" s="567">
        <v>2276742.852</v>
      </c>
      <c r="E1604" s="567">
        <v>1340297</v>
      </c>
      <c r="F1604" s="567">
        <v>110312.95574999999</v>
      </c>
    </row>
    <row r="1605" spans="1:6">
      <c r="A1605" s="854" t="s">
        <v>527</v>
      </c>
      <c r="B1605" s="567">
        <v>2276742.852</v>
      </c>
      <c r="C1605" s="567">
        <v>1</v>
      </c>
      <c r="D1605" s="567">
        <v>2276742.852</v>
      </c>
      <c r="E1605" s="567">
        <v>1340297</v>
      </c>
      <c r="F1605" s="567">
        <v>110312.95574999999</v>
      </c>
    </row>
    <row r="1606" spans="1:6">
      <c r="A1606" s="853" t="s">
        <v>289</v>
      </c>
      <c r="B1606" s="567">
        <v>2276742.852</v>
      </c>
      <c r="C1606" s="567">
        <v>1</v>
      </c>
      <c r="D1606" s="567">
        <v>2276742.852</v>
      </c>
      <c r="E1606" s="567">
        <v>1340297</v>
      </c>
      <c r="F1606" s="567">
        <v>110312.95574999999</v>
      </c>
    </row>
    <row r="1607" spans="1:6">
      <c r="A1607" s="855" t="s">
        <v>999</v>
      </c>
      <c r="B1607" s="567">
        <v>2276742.852</v>
      </c>
      <c r="C1607" s="567">
        <v>1</v>
      </c>
      <c r="D1607" s="567">
        <v>2276742.852</v>
      </c>
      <c r="E1607" s="567">
        <v>1340297</v>
      </c>
      <c r="F1607" s="567">
        <v>110312.95574999999</v>
      </c>
    </row>
    <row r="1608" spans="1:6">
      <c r="A1608" s="844" t="s">
        <v>1049</v>
      </c>
      <c r="B1608" s="567">
        <v>1000000</v>
      </c>
      <c r="C1608" s="567">
        <v>1</v>
      </c>
      <c r="D1608" s="567">
        <v>1000000</v>
      </c>
      <c r="E1608" s="567">
        <v>981430.86684000003</v>
      </c>
      <c r="F1608" s="567">
        <v>28097.265780000002</v>
      </c>
    </row>
    <row r="1609" spans="1:6">
      <c r="A1609" s="726" t="s">
        <v>2705</v>
      </c>
      <c r="B1609" s="567">
        <v>1000000</v>
      </c>
      <c r="C1609" s="567">
        <v>1</v>
      </c>
      <c r="D1609" s="567">
        <v>1000000</v>
      </c>
      <c r="E1609" s="567">
        <v>981430.86684000003</v>
      </c>
      <c r="F1609" s="567">
        <v>28097.265780000002</v>
      </c>
    </row>
    <row r="1610" spans="1:6">
      <c r="A1610" s="845" t="s">
        <v>743</v>
      </c>
      <c r="B1610" s="567">
        <v>1000000</v>
      </c>
      <c r="C1610" s="567">
        <v>1</v>
      </c>
      <c r="D1610" s="567">
        <v>1000000</v>
      </c>
      <c r="E1610" s="567">
        <v>981430.86684000003</v>
      </c>
      <c r="F1610" s="567">
        <v>28097.265780000002</v>
      </c>
    </row>
    <row r="1611" spans="1:6">
      <c r="A1611" s="846" t="s">
        <v>3251</v>
      </c>
      <c r="B1611" s="567">
        <v>1000000</v>
      </c>
      <c r="C1611" s="567">
        <v>1</v>
      </c>
      <c r="D1611" s="567">
        <v>1000000</v>
      </c>
      <c r="E1611" s="567">
        <v>981430.86684000003</v>
      </c>
      <c r="F1611" s="567">
        <v>28097.265780000002</v>
      </c>
    </row>
    <row r="1612" spans="1:6">
      <c r="A1612" s="847">
        <v>0.5</v>
      </c>
      <c r="B1612" s="567">
        <v>1000000</v>
      </c>
      <c r="C1612" s="567">
        <v>1</v>
      </c>
      <c r="D1612" s="567">
        <v>1000000</v>
      </c>
      <c r="E1612" s="567">
        <v>981430.86684000003</v>
      </c>
      <c r="F1612" s="567">
        <v>28097.265780000002</v>
      </c>
    </row>
    <row r="1613" spans="1:6">
      <c r="A1613" s="848" t="s">
        <v>3251</v>
      </c>
      <c r="B1613" s="567">
        <v>1000000</v>
      </c>
      <c r="C1613" s="567">
        <v>1</v>
      </c>
      <c r="D1613" s="567">
        <v>1000000</v>
      </c>
      <c r="E1613" s="567">
        <v>981430.86684000003</v>
      </c>
      <c r="F1613" s="567">
        <v>28097.265780000002</v>
      </c>
    </row>
    <row r="1614" spans="1:6">
      <c r="A1614" s="849">
        <v>2023</v>
      </c>
      <c r="B1614" s="567">
        <v>1000000</v>
      </c>
      <c r="C1614" s="567">
        <v>1</v>
      </c>
      <c r="D1614" s="567">
        <v>1000000</v>
      </c>
      <c r="E1614" s="567">
        <v>981430.86684000003</v>
      </c>
      <c r="F1614" s="567">
        <v>28097.265780000002</v>
      </c>
    </row>
    <row r="1615" spans="1:6">
      <c r="A1615" s="850" t="s">
        <v>1049</v>
      </c>
      <c r="B1615" s="567">
        <v>1000000</v>
      </c>
      <c r="C1615" s="567">
        <v>1</v>
      </c>
      <c r="D1615" s="567">
        <v>1000000</v>
      </c>
      <c r="E1615" s="567">
        <v>981430.86684000003</v>
      </c>
      <c r="F1615" s="567">
        <v>28097.265780000002</v>
      </c>
    </row>
    <row r="1616" spans="1:6">
      <c r="A1616" s="851" t="s">
        <v>1049</v>
      </c>
      <c r="B1616" s="567">
        <v>1000000</v>
      </c>
      <c r="C1616" s="567">
        <v>1</v>
      </c>
      <c r="D1616" s="567">
        <v>1000000</v>
      </c>
      <c r="E1616" s="567">
        <v>981430.86684000003</v>
      </c>
      <c r="F1616" s="567">
        <v>28097.265780000002</v>
      </c>
    </row>
    <row r="1617" spans="1:6">
      <c r="A1617" s="852" t="s">
        <v>1049</v>
      </c>
      <c r="B1617" s="567">
        <v>1000000</v>
      </c>
      <c r="C1617" s="567">
        <v>1</v>
      </c>
      <c r="D1617" s="567">
        <v>1000000</v>
      </c>
      <c r="E1617" s="567">
        <v>981430.86684000003</v>
      </c>
      <c r="F1617" s="567">
        <v>28097.265780000002</v>
      </c>
    </row>
    <row r="1618" spans="1:6">
      <c r="A1618" s="854" t="s">
        <v>527</v>
      </c>
      <c r="B1618" s="567">
        <v>1000000</v>
      </c>
      <c r="C1618" s="567">
        <v>1</v>
      </c>
      <c r="D1618" s="567">
        <v>1000000</v>
      </c>
      <c r="E1618" s="567">
        <v>981430.86684000003</v>
      </c>
      <c r="F1618" s="567">
        <v>28097.265780000002</v>
      </c>
    </row>
    <row r="1619" spans="1:6">
      <c r="A1619" s="853" t="s">
        <v>309</v>
      </c>
      <c r="B1619" s="567">
        <v>1000000</v>
      </c>
      <c r="C1619" s="567">
        <v>1</v>
      </c>
      <c r="D1619" s="567">
        <v>1000000</v>
      </c>
      <c r="E1619" s="567">
        <v>981430.86684000003</v>
      </c>
      <c r="F1619" s="567">
        <v>28097.265780000002</v>
      </c>
    </row>
    <row r="1620" spans="1:6">
      <c r="A1620" s="855" t="s">
        <v>999</v>
      </c>
      <c r="B1620" s="567">
        <v>1000000</v>
      </c>
      <c r="C1620" s="567">
        <v>1</v>
      </c>
      <c r="D1620" s="567">
        <v>1000000</v>
      </c>
      <c r="E1620" s="567">
        <v>981430.86684000003</v>
      </c>
      <c r="F1620" s="567">
        <v>28097.265780000002</v>
      </c>
    </row>
    <row r="1621" spans="1:6">
      <c r="A1621" s="844" t="s">
        <v>1017</v>
      </c>
      <c r="B1621" s="567">
        <v>1000000</v>
      </c>
      <c r="C1621" s="567">
        <v>1</v>
      </c>
      <c r="D1621" s="567">
        <v>1000000</v>
      </c>
      <c r="E1621" s="567">
        <v>831205</v>
      </c>
      <c r="F1621" s="567">
        <v>132263</v>
      </c>
    </row>
    <row r="1622" spans="1:6">
      <c r="A1622" s="726" t="s">
        <v>2705</v>
      </c>
      <c r="B1622" s="567">
        <v>1000000</v>
      </c>
      <c r="C1622" s="567">
        <v>1</v>
      </c>
      <c r="D1622" s="567">
        <v>1000000</v>
      </c>
      <c r="E1622" s="567">
        <v>831205</v>
      </c>
      <c r="F1622" s="567">
        <v>132263</v>
      </c>
    </row>
    <row r="1623" spans="1:6">
      <c r="A1623" s="845" t="s">
        <v>3251</v>
      </c>
      <c r="B1623" s="567">
        <v>1000000</v>
      </c>
      <c r="C1623" s="567">
        <v>1</v>
      </c>
      <c r="D1623" s="567">
        <v>1000000</v>
      </c>
      <c r="E1623" s="567">
        <v>831205</v>
      </c>
      <c r="F1623" s="567">
        <v>132263</v>
      </c>
    </row>
    <row r="1624" spans="1:6">
      <c r="A1624" s="846" t="s">
        <v>3251</v>
      </c>
      <c r="B1624" s="567">
        <v>1000000</v>
      </c>
      <c r="C1624" s="567">
        <v>1</v>
      </c>
      <c r="D1624" s="567">
        <v>1000000</v>
      </c>
      <c r="E1624" s="567">
        <v>831205</v>
      </c>
      <c r="F1624" s="567">
        <v>132263</v>
      </c>
    </row>
    <row r="1625" spans="1:6">
      <c r="A1625" s="847">
        <v>45</v>
      </c>
      <c r="B1625" s="567">
        <v>1000000</v>
      </c>
      <c r="C1625" s="567">
        <v>1</v>
      </c>
      <c r="D1625" s="567">
        <v>1000000</v>
      </c>
      <c r="E1625" s="567">
        <v>831205</v>
      </c>
      <c r="F1625" s="567">
        <v>132263</v>
      </c>
    </row>
    <row r="1626" spans="1:6">
      <c r="A1626" s="848" t="s">
        <v>3251</v>
      </c>
      <c r="B1626" s="567">
        <v>1000000</v>
      </c>
      <c r="C1626" s="567">
        <v>1</v>
      </c>
      <c r="D1626" s="567">
        <v>1000000</v>
      </c>
      <c r="E1626" s="567">
        <v>831205</v>
      </c>
      <c r="F1626" s="567">
        <v>132263</v>
      </c>
    </row>
    <row r="1627" spans="1:6">
      <c r="A1627" s="849" t="s">
        <v>3251</v>
      </c>
      <c r="B1627" s="567">
        <v>1000000</v>
      </c>
      <c r="C1627" s="567">
        <v>1</v>
      </c>
      <c r="D1627" s="567">
        <v>1000000</v>
      </c>
      <c r="E1627" s="567">
        <v>831205</v>
      </c>
      <c r="F1627" s="567">
        <v>132263</v>
      </c>
    </row>
    <row r="1628" spans="1:6">
      <c r="A1628" s="850" t="s">
        <v>1017</v>
      </c>
      <c r="B1628" s="567">
        <v>1000000</v>
      </c>
      <c r="C1628" s="567">
        <v>1</v>
      </c>
      <c r="D1628" s="567">
        <v>1000000</v>
      </c>
      <c r="E1628" s="567">
        <v>831205</v>
      </c>
      <c r="F1628" s="567">
        <v>132263</v>
      </c>
    </row>
    <row r="1629" spans="1:6">
      <c r="A1629" s="851" t="s">
        <v>1017</v>
      </c>
      <c r="B1629" s="567">
        <v>1000000</v>
      </c>
      <c r="C1629" s="567">
        <v>1</v>
      </c>
      <c r="D1629" s="567">
        <v>1000000</v>
      </c>
      <c r="E1629" s="567">
        <v>831205</v>
      </c>
      <c r="F1629" s="567">
        <v>132263</v>
      </c>
    </row>
    <row r="1630" spans="1:6">
      <c r="A1630" s="852" t="s">
        <v>1017</v>
      </c>
      <c r="B1630" s="567">
        <v>1000000</v>
      </c>
      <c r="C1630" s="567">
        <v>1</v>
      </c>
      <c r="D1630" s="567">
        <v>1000000</v>
      </c>
      <c r="E1630" s="567">
        <v>831205</v>
      </c>
      <c r="F1630" s="567">
        <v>132263</v>
      </c>
    </row>
    <row r="1631" spans="1:6">
      <c r="A1631" s="854" t="s">
        <v>527</v>
      </c>
      <c r="B1631" s="567">
        <v>1000000</v>
      </c>
      <c r="C1631" s="567">
        <v>1</v>
      </c>
      <c r="D1631" s="567">
        <v>1000000</v>
      </c>
      <c r="E1631" s="567">
        <v>831205</v>
      </c>
      <c r="F1631" s="567">
        <v>132263</v>
      </c>
    </row>
    <row r="1632" spans="1:6">
      <c r="A1632" s="853" t="s">
        <v>313</v>
      </c>
      <c r="B1632" s="567">
        <v>1000000</v>
      </c>
      <c r="C1632" s="567">
        <v>1</v>
      </c>
      <c r="D1632" s="567">
        <v>1000000</v>
      </c>
      <c r="E1632" s="567">
        <v>831205</v>
      </c>
      <c r="F1632" s="567">
        <v>132263</v>
      </c>
    </row>
    <row r="1633" spans="1:6">
      <c r="A1633" s="855" t="s">
        <v>999</v>
      </c>
      <c r="B1633" s="567">
        <v>1000000</v>
      </c>
      <c r="C1633" s="567">
        <v>1</v>
      </c>
      <c r="D1633" s="567">
        <v>1000000</v>
      </c>
      <c r="E1633" s="567">
        <v>831205</v>
      </c>
      <c r="F1633" s="567">
        <v>132263</v>
      </c>
    </row>
    <row r="1634" spans="1:6">
      <c r="A1634" s="844" t="s">
        <v>1018</v>
      </c>
      <c r="B1634" s="567">
        <v>1500000</v>
      </c>
      <c r="C1634" s="567">
        <v>1</v>
      </c>
      <c r="D1634" s="567">
        <v>1500000</v>
      </c>
      <c r="E1634" s="567">
        <v>1115390</v>
      </c>
      <c r="F1634" s="567">
        <v>182858</v>
      </c>
    </row>
    <row r="1635" spans="1:6">
      <c r="A1635" s="726" t="s">
        <v>2705</v>
      </c>
      <c r="B1635" s="567">
        <v>1500000</v>
      </c>
      <c r="C1635" s="567">
        <v>1</v>
      </c>
      <c r="D1635" s="567">
        <v>1500000</v>
      </c>
      <c r="E1635" s="567">
        <v>1115390</v>
      </c>
      <c r="F1635" s="567">
        <v>182858</v>
      </c>
    </row>
    <row r="1636" spans="1:6">
      <c r="A1636" s="845" t="s">
        <v>3251</v>
      </c>
      <c r="B1636" s="567">
        <v>1500000</v>
      </c>
      <c r="C1636" s="567">
        <v>1</v>
      </c>
      <c r="D1636" s="567">
        <v>1500000</v>
      </c>
      <c r="E1636" s="567">
        <v>1115390</v>
      </c>
      <c r="F1636" s="567">
        <v>182858</v>
      </c>
    </row>
    <row r="1637" spans="1:6">
      <c r="A1637" s="846" t="s">
        <v>3251</v>
      </c>
      <c r="B1637" s="567">
        <v>1500000</v>
      </c>
      <c r="C1637" s="567">
        <v>1</v>
      </c>
      <c r="D1637" s="567">
        <v>1500000</v>
      </c>
      <c r="E1637" s="567">
        <v>1115390</v>
      </c>
      <c r="F1637" s="567">
        <v>182858</v>
      </c>
    </row>
    <row r="1638" spans="1:6">
      <c r="A1638" s="847">
        <v>60</v>
      </c>
      <c r="B1638" s="567">
        <v>1500000</v>
      </c>
      <c r="C1638" s="567">
        <v>1</v>
      </c>
      <c r="D1638" s="567">
        <v>1500000</v>
      </c>
      <c r="E1638" s="567">
        <v>1115390</v>
      </c>
      <c r="F1638" s="567">
        <v>182858</v>
      </c>
    </row>
    <row r="1639" spans="1:6">
      <c r="A1639" s="848" t="s">
        <v>3251</v>
      </c>
      <c r="B1639" s="567">
        <v>1500000</v>
      </c>
      <c r="C1639" s="567">
        <v>1</v>
      </c>
      <c r="D1639" s="567">
        <v>1500000</v>
      </c>
      <c r="E1639" s="567">
        <v>1115390</v>
      </c>
      <c r="F1639" s="567">
        <v>182858</v>
      </c>
    </row>
    <row r="1640" spans="1:6">
      <c r="A1640" s="849" t="s">
        <v>3251</v>
      </c>
      <c r="B1640" s="567">
        <v>1500000</v>
      </c>
      <c r="C1640" s="567">
        <v>1</v>
      </c>
      <c r="D1640" s="567">
        <v>1500000</v>
      </c>
      <c r="E1640" s="567">
        <v>1115390</v>
      </c>
      <c r="F1640" s="567">
        <v>182858</v>
      </c>
    </row>
    <row r="1641" spans="1:6">
      <c r="A1641" s="850" t="s">
        <v>1018</v>
      </c>
      <c r="B1641" s="567">
        <v>1500000</v>
      </c>
      <c r="C1641" s="567">
        <v>1</v>
      </c>
      <c r="D1641" s="567">
        <v>1500000</v>
      </c>
      <c r="E1641" s="567">
        <v>1115390</v>
      </c>
      <c r="F1641" s="567">
        <v>182858</v>
      </c>
    </row>
    <row r="1642" spans="1:6">
      <c r="A1642" s="851" t="s">
        <v>1018</v>
      </c>
      <c r="B1642" s="567">
        <v>1500000</v>
      </c>
      <c r="C1642" s="567">
        <v>1</v>
      </c>
      <c r="D1642" s="567">
        <v>1500000</v>
      </c>
      <c r="E1642" s="567">
        <v>1115390</v>
      </c>
      <c r="F1642" s="567">
        <v>182858</v>
      </c>
    </row>
    <row r="1643" spans="1:6">
      <c r="A1643" s="852" t="s">
        <v>1018</v>
      </c>
      <c r="B1643" s="567">
        <v>1500000</v>
      </c>
      <c r="C1643" s="567">
        <v>1</v>
      </c>
      <c r="D1643" s="567">
        <v>1500000</v>
      </c>
      <c r="E1643" s="567">
        <v>1115390</v>
      </c>
      <c r="F1643" s="567">
        <v>182858</v>
      </c>
    </row>
    <row r="1644" spans="1:6">
      <c r="A1644" s="854" t="s">
        <v>527</v>
      </c>
      <c r="B1644" s="567">
        <v>1500000</v>
      </c>
      <c r="C1644" s="567">
        <v>1</v>
      </c>
      <c r="D1644" s="567">
        <v>1500000</v>
      </c>
      <c r="E1644" s="567">
        <v>1115390</v>
      </c>
      <c r="F1644" s="567">
        <v>182858</v>
      </c>
    </row>
    <row r="1645" spans="1:6">
      <c r="A1645" s="853" t="s">
        <v>313</v>
      </c>
      <c r="B1645" s="567">
        <v>1500000</v>
      </c>
      <c r="C1645" s="567">
        <v>1</v>
      </c>
      <c r="D1645" s="567">
        <v>1500000</v>
      </c>
      <c r="E1645" s="567">
        <v>1115390</v>
      </c>
      <c r="F1645" s="567">
        <v>182858</v>
      </c>
    </row>
    <row r="1646" spans="1:6">
      <c r="A1646" s="855" t="s">
        <v>999</v>
      </c>
      <c r="B1646" s="567">
        <v>1500000</v>
      </c>
      <c r="C1646" s="567">
        <v>1</v>
      </c>
      <c r="D1646" s="567">
        <v>1500000</v>
      </c>
      <c r="E1646" s="567">
        <v>1115390</v>
      </c>
      <c r="F1646" s="567">
        <v>182858</v>
      </c>
    </row>
    <row r="1647" spans="1:6">
      <c r="A1647" s="844" t="s">
        <v>1043</v>
      </c>
      <c r="B1647" s="567">
        <v>1800000</v>
      </c>
      <c r="C1647" s="567">
        <v>1</v>
      </c>
      <c r="D1647" s="567">
        <v>1800000</v>
      </c>
      <c r="E1647" s="567">
        <v>1787948</v>
      </c>
      <c r="F1647" s="567">
        <v>376105</v>
      </c>
    </row>
    <row r="1648" spans="1:6">
      <c r="A1648" s="726" t="s">
        <v>2708</v>
      </c>
      <c r="B1648" s="567">
        <v>1800000</v>
      </c>
      <c r="C1648" s="567">
        <v>1</v>
      </c>
      <c r="D1648" s="567">
        <v>1800000</v>
      </c>
      <c r="E1648" s="567">
        <v>1787948</v>
      </c>
      <c r="F1648" s="567">
        <v>376105</v>
      </c>
    </row>
    <row r="1649" spans="1:6">
      <c r="A1649" s="845" t="s">
        <v>3251</v>
      </c>
      <c r="B1649" s="567">
        <v>1800000</v>
      </c>
      <c r="C1649" s="567">
        <v>1</v>
      </c>
      <c r="D1649" s="567">
        <v>1800000</v>
      </c>
      <c r="E1649" s="567">
        <v>1787948</v>
      </c>
      <c r="F1649" s="567">
        <v>376105</v>
      </c>
    </row>
    <row r="1650" spans="1:6">
      <c r="A1650" s="846" t="s">
        <v>3251</v>
      </c>
      <c r="B1650" s="567">
        <v>1800000</v>
      </c>
      <c r="C1650" s="567">
        <v>1</v>
      </c>
      <c r="D1650" s="567">
        <v>1800000</v>
      </c>
      <c r="E1650" s="567">
        <v>1787948</v>
      </c>
      <c r="F1650" s="567">
        <v>376105</v>
      </c>
    </row>
    <row r="1651" spans="1:6">
      <c r="A1651" s="847" t="s">
        <v>1042</v>
      </c>
      <c r="B1651" s="567">
        <v>1800000</v>
      </c>
      <c r="C1651" s="567">
        <v>1</v>
      </c>
      <c r="D1651" s="567">
        <v>1800000</v>
      </c>
      <c r="E1651" s="567">
        <v>1787948</v>
      </c>
      <c r="F1651" s="567">
        <v>376105</v>
      </c>
    </row>
    <row r="1652" spans="1:6">
      <c r="A1652" s="848" t="s">
        <v>3251</v>
      </c>
      <c r="B1652" s="567">
        <v>1800000</v>
      </c>
      <c r="C1652" s="567">
        <v>1</v>
      </c>
      <c r="D1652" s="567">
        <v>1800000</v>
      </c>
      <c r="E1652" s="567">
        <v>1787948</v>
      </c>
      <c r="F1652" s="567">
        <v>376105</v>
      </c>
    </row>
    <row r="1653" spans="1:6">
      <c r="A1653" s="849">
        <v>2024</v>
      </c>
      <c r="B1653" s="567">
        <v>1800000</v>
      </c>
      <c r="C1653" s="567">
        <v>1</v>
      </c>
      <c r="D1653" s="567">
        <v>1800000</v>
      </c>
      <c r="E1653" s="567">
        <v>1787948</v>
      </c>
      <c r="F1653" s="567">
        <v>376105</v>
      </c>
    </row>
    <row r="1654" spans="1:6">
      <c r="A1654" s="850" t="s">
        <v>1043</v>
      </c>
      <c r="B1654" s="567">
        <v>1800000</v>
      </c>
      <c r="C1654" s="567">
        <v>1</v>
      </c>
      <c r="D1654" s="567">
        <v>1800000</v>
      </c>
      <c r="E1654" s="567">
        <v>1787948</v>
      </c>
      <c r="F1654" s="567">
        <v>376105</v>
      </c>
    </row>
    <row r="1655" spans="1:6">
      <c r="A1655" s="851" t="s">
        <v>1043</v>
      </c>
      <c r="B1655" s="567">
        <v>1800000</v>
      </c>
      <c r="C1655" s="567">
        <v>1</v>
      </c>
      <c r="D1655" s="567">
        <v>1800000</v>
      </c>
      <c r="E1655" s="567">
        <v>1787948</v>
      </c>
      <c r="F1655" s="567">
        <v>376105</v>
      </c>
    </row>
    <row r="1656" spans="1:6">
      <c r="A1656" s="852" t="s">
        <v>1043</v>
      </c>
      <c r="B1656" s="567">
        <v>1800000</v>
      </c>
      <c r="C1656" s="567">
        <v>1</v>
      </c>
      <c r="D1656" s="567">
        <v>1800000</v>
      </c>
      <c r="E1656" s="567">
        <v>1787948</v>
      </c>
      <c r="F1656" s="567">
        <v>376105</v>
      </c>
    </row>
    <row r="1657" spans="1:6">
      <c r="A1657" s="854" t="s">
        <v>527</v>
      </c>
      <c r="B1657" s="567">
        <v>1800000</v>
      </c>
      <c r="C1657" s="567">
        <v>1</v>
      </c>
      <c r="D1657" s="567">
        <v>1800000</v>
      </c>
      <c r="E1657" s="567">
        <v>1787948</v>
      </c>
      <c r="F1657" s="567">
        <v>376105</v>
      </c>
    </row>
    <row r="1658" spans="1:6">
      <c r="A1658" s="853" t="s">
        <v>271</v>
      </c>
      <c r="B1658" s="567">
        <v>1800000</v>
      </c>
      <c r="C1658" s="567">
        <v>1</v>
      </c>
      <c r="D1658" s="567">
        <v>1800000</v>
      </c>
      <c r="E1658" s="567">
        <v>1787948</v>
      </c>
      <c r="F1658" s="567">
        <v>376105</v>
      </c>
    </row>
    <row r="1659" spans="1:6">
      <c r="A1659" s="855" t="s">
        <v>999</v>
      </c>
      <c r="B1659" s="567">
        <v>1800000</v>
      </c>
      <c r="C1659" s="567">
        <v>1</v>
      </c>
      <c r="D1659" s="567">
        <v>1800000</v>
      </c>
      <c r="E1659" s="567">
        <v>1787948</v>
      </c>
      <c r="F1659" s="567">
        <v>376105</v>
      </c>
    </row>
    <row r="1660" spans="1:6">
      <c r="A1660" s="844" t="s">
        <v>1041</v>
      </c>
      <c r="B1660" s="567">
        <v>1800000</v>
      </c>
      <c r="C1660" s="567">
        <v>1</v>
      </c>
      <c r="D1660" s="567">
        <v>1800000</v>
      </c>
      <c r="E1660" s="567">
        <v>1528479</v>
      </c>
      <c r="F1660" s="567">
        <v>125344</v>
      </c>
    </row>
    <row r="1661" spans="1:6">
      <c r="A1661" s="726" t="s">
        <v>2708</v>
      </c>
      <c r="B1661" s="567">
        <v>1800000</v>
      </c>
      <c r="C1661" s="567">
        <v>1</v>
      </c>
      <c r="D1661" s="567">
        <v>1800000</v>
      </c>
      <c r="E1661" s="567">
        <v>1528479</v>
      </c>
      <c r="F1661" s="567">
        <v>125344</v>
      </c>
    </row>
    <row r="1662" spans="1:6">
      <c r="A1662" s="845" t="s">
        <v>3251</v>
      </c>
      <c r="B1662" s="567">
        <v>1800000</v>
      </c>
      <c r="C1662" s="567">
        <v>1</v>
      </c>
      <c r="D1662" s="567">
        <v>1800000</v>
      </c>
      <c r="E1662" s="567">
        <v>1528479</v>
      </c>
      <c r="F1662" s="567">
        <v>125344</v>
      </c>
    </row>
    <row r="1663" spans="1:6">
      <c r="A1663" s="846" t="s">
        <v>3251</v>
      </c>
      <c r="B1663" s="567">
        <v>1800000</v>
      </c>
      <c r="C1663" s="567">
        <v>1</v>
      </c>
      <c r="D1663" s="567">
        <v>1800000</v>
      </c>
      <c r="E1663" s="567">
        <v>1528479</v>
      </c>
      <c r="F1663" s="567">
        <v>125344</v>
      </c>
    </row>
    <row r="1664" spans="1:6">
      <c r="A1664" s="847" t="s">
        <v>1042</v>
      </c>
      <c r="B1664" s="567">
        <v>1800000</v>
      </c>
      <c r="C1664" s="567">
        <v>1</v>
      </c>
      <c r="D1664" s="567">
        <v>1800000</v>
      </c>
      <c r="E1664" s="567">
        <v>1528479</v>
      </c>
      <c r="F1664" s="567">
        <v>125344</v>
      </c>
    </row>
    <row r="1665" spans="1:6">
      <c r="A1665" s="848" t="s">
        <v>3251</v>
      </c>
      <c r="B1665" s="567">
        <v>1800000</v>
      </c>
      <c r="C1665" s="567">
        <v>1</v>
      </c>
      <c r="D1665" s="567">
        <v>1800000</v>
      </c>
      <c r="E1665" s="567">
        <v>1528479</v>
      </c>
      <c r="F1665" s="567">
        <v>125344</v>
      </c>
    </row>
    <row r="1666" spans="1:6">
      <c r="A1666" s="849">
        <v>2024</v>
      </c>
      <c r="B1666" s="567">
        <v>1800000</v>
      </c>
      <c r="C1666" s="567">
        <v>1</v>
      </c>
      <c r="D1666" s="567">
        <v>1800000</v>
      </c>
      <c r="E1666" s="567">
        <v>1528479</v>
      </c>
      <c r="F1666" s="567">
        <v>125344</v>
      </c>
    </row>
    <row r="1667" spans="1:6">
      <c r="A1667" s="850" t="s">
        <v>1041</v>
      </c>
      <c r="B1667" s="567">
        <v>1800000</v>
      </c>
      <c r="C1667" s="567">
        <v>1</v>
      </c>
      <c r="D1667" s="567">
        <v>1800000</v>
      </c>
      <c r="E1667" s="567">
        <v>1528479</v>
      </c>
      <c r="F1667" s="567">
        <v>125344</v>
      </c>
    </row>
    <row r="1668" spans="1:6">
      <c r="A1668" s="851" t="s">
        <v>1041</v>
      </c>
      <c r="B1668" s="567">
        <v>1800000</v>
      </c>
      <c r="C1668" s="567">
        <v>1</v>
      </c>
      <c r="D1668" s="567">
        <v>1800000</v>
      </c>
      <c r="E1668" s="567">
        <v>1528479</v>
      </c>
      <c r="F1668" s="567">
        <v>125344</v>
      </c>
    </row>
    <row r="1669" spans="1:6">
      <c r="A1669" s="852" t="s">
        <v>1041</v>
      </c>
      <c r="B1669" s="567">
        <v>1800000</v>
      </c>
      <c r="C1669" s="567">
        <v>1</v>
      </c>
      <c r="D1669" s="567">
        <v>1800000</v>
      </c>
      <c r="E1669" s="567">
        <v>1528479</v>
      </c>
      <c r="F1669" s="567">
        <v>125344</v>
      </c>
    </row>
    <row r="1670" spans="1:6">
      <c r="A1670" s="854" t="s">
        <v>527</v>
      </c>
      <c r="B1670" s="567">
        <v>1800000</v>
      </c>
      <c r="C1670" s="567">
        <v>1</v>
      </c>
      <c r="D1670" s="567">
        <v>1800000</v>
      </c>
      <c r="E1670" s="567">
        <v>1528479</v>
      </c>
      <c r="F1670" s="567">
        <v>125344</v>
      </c>
    </row>
    <row r="1671" spans="1:6">
      <c r="A1671" s="853" t="s">
        <v>271</v>
      </c>
      <c r="B1671" s="567">
        <v>1800000</v>
      </c>
      <c r="C1671" s="567">
        <v>1</v>
      </c>
      <c r="D1671" s="567">
        <v>1800000</v>
      </c>
      <c r="E1671" s="567">
        <v>1528479</v>
      </c>
      <c r="F1671" s="567">
        <v>125344</v>
      </c>
    </row>
    <row r="1672" spans="1:6">
      <c r="A1672" s="855" t="s">
        <v>999</v>
      </c>
      <c r="B1672" s="567">
        <v>1800000</v>
      </c>
      <c r="C1672" s="567">
        <v>1</v>
      </c>
      <c r="D1672" s="567">
        <v>1800000</v>
      </c>
      <c r="E1672" s="567">
        <v>1528479</v>
      </c>
      <c r="F1672" s="567">
        <v>125344</v>
      </c>
    </row>
    <row r="1673" spans="1:6">
      <c r="A1673" s="844" t="s">
        <v>1039</v>
      </c>
      <c r="B1673" s="567">
        <v>1400000</v>
      </c>
      <c r="C1673" s="567">
        <v>1</v>
      </c>
      <c r="D1673" s="567">
        <v>1400000</v>
      </c>
      <c r="E1673" s="567">
        <v>1284988</v>
      </c>
      <c r="F1673" s="567">
        <v>405775</v>
      </c>
    </row>
    <row r="1674" spans="1:6">
      <c r="A1674" s="726" t="s">
        <v>2708</v>
      </c>
      <c r="B1674" s="567">
        <v>1400000</v>
      </c>
      <c r="C1674" s="567">
        <v>1</v>
      </c>
      <c r="D1674" s="567">
        <v>1400000</v>
      </c>
      <c r="E1674" s="567">
        <v>1284988</v>
      </c>
      <c r="F1674" s="567">
        <v>405775</v>
      </c>
    </row>
    <row r="1675" spans="1:6">
      <c r="A1675" s="845" t="s">
        <v>3251</v>
      </c>
      <c r="B1675" s="567">
        <v>1400000</v>
      </c>
      <c r="C1675" s="567">
        <v>1</v>
      </c>
      <c r="D1675" s="567">
        <v>1400000</v>
      </c>
      <c r="E1675" s="567">
        <v>1284988</v>
      </c>
      <c r="F1675" s="567">
        <v>405775</v>
      </c>
    </row>
    <row r="1676" spans="1:6">
      <c r="A1676" s="846" t="s">
        <v>3251</v>
      </c>
      <c r="B1676" s="567">
        <v>1400000</v>
      </c>
      <c r="C1676" s="567">
        <v>1</v>
      </c>
      <c r="D1676" s="567">
        <v>1400000</v>
      </c>
      <c r="E1676" s="567">
        <v>1284988</v>
      </c>
      <c r="F1676" s="567">
        <v>405775</v>
      </c>
    </row>
    <row r="1677" spans="1:6">
      <c r="A1677" s="847" t="s">
        <v>1040</v>
      </c>
      <c r="B1677" s="567">
        <v>1400000</v>
      </c>
      <c r="C1677" s="567">
        <v>1</v>
      </c>
      <c r="D1677" s="567">
        <v>1400000</v>
      </c>
      <c r="E1677" s="567">
        <v>1284988</v>
      </c>
      <c r="F1677" s="567">
        <v>405775</v>
      </c>
    </row>
    <row r="1678" spans="1:6">
      <c r="A1678" s="848" t="s">
        <v>3251</v>
      </c>
      <c r="B1678" s="567">
        <v>1400000</v>
      </c>
      <c r="C1678" s="567">
        <v>1</v>
      </c>
      <c r="D1678" s="567">
        <v>1400000</v>
      </c>
      <c r="E1678" s="567">
        <v>1284988</v>
      </c>
      <c r="F1678" s="567">
        <v>405775</v>
      </c>
    </row>
    <row r="1679" spans="1:6">
      <c r="A1679" s="849">
        <v>2024</v>
      </c>
      <c r="B1679" s="567">
        <v>1400000</v>
      </c>
      <c r="C1679" s="567">
        <v>1</v>
      </c>
      <c r="D1679" s="567">
        <v>1400000</v>
      </c>
      <c r="E1679" s="567">
        <v>1284988</v>
      </c>
      <c r="F1679" s="567">
        <v>405775</v>
      </c>
    </row>
    <row r="1680" spans="1:6">
      <c r="A1680" s="850" t="s">
        <v>1039</v>
      </c>
      <c r="B1680" s="567">
        <v>1400000</v>
      </c>
      <c r="C1680" s="567">
        <v>1</v>
      </c>
      <c r="D1680" s="567">
        <v>1400000</v>
      </c>
      <c r="E1680" s="567">
        <v>1284988</v>
      </c>
      <c r="F1680" s="567">
        <v>405775</v>
      </c>
    </row>
    <row r="1681" spans="1:6">
      <c r="A1681" s="851" t="s">
        <v>1039</v>
      </c>
      <c r="B1681" s="567">
        <v>1400000</v>
      </c>
      <c r="C1681" s="567">
        <v>1</v>
      </c>
      <c r="D1681" s="567">
        <v>1400000</v>
      </c>
      <c r="E1681" s="567">
        <v>1284988</v>
      </c>
      <c r="F1681" s="567">
        <v>405775</v>
      </c>
    </row>
    <row r="1682" spans="1:6">
      <c r="A1682" s="852" t="s">
        <v>1039</v>
      </c>
      <c r="B1682" s="567">
        <v>1400000</v>
      </c>
      <c r="C1682" s="567">
        <v>1</v>
      </c>
      <c r="D1682" s="567">
        <v>1400000</v>
      </c>
      <c r="E1682" s="567">
        <v>1284988</v>
      </c>
      <c r="F1682" s="567">
        <v>405775</v>
      </c>
    </row>
    <row r="1683" spans="1:6">
      <c r="A1683" s="854" t="s">
        <v>527</v>
      </c>
      <c r="B1683" s="567">
        <v>1400000</v>
      </c>
      <c r="C1683" s="567">
        <v>1</v>
      </c>
      <c r="D1683" s="567">
        <v>1400000</v>
      </c>
      <c r="E1683" s="567">
        <v>1284988</v>
      </c>
      <c r="F1683" s="567">
        <v>405775</v>
      </c>
    </row>
    <row r="1684" spans="1:6">
      <c r="A1684" s="853" t="s">
        <v>271</v>
      </c>
      <c r="B1684" s="567">
        <v>1400000</v>
      </c>
      <c r="C1684" s="567">
        <v>1</v>
      </c>
      <c r="D1684" s="567">
        <v>1400000</v>
      </c>
      <c r="E1684" s="567">
        <v>1284988</v>
      </c>
      <c r="F1684" s="567">
        <v>405775</v>
      </c>
    </row>
    <row r="1685" spans="1:6">
      <c r="A1685" s="855" t="s">
        <v>999</v>
      </c>
      <c r="B1685" s="567">
        <v>1400000</v>
      </c>
      <c r="C1685" s="567">
        <v>1</v>
      </c>
      <c r="D1685" s="567">
        <v>1400000</v>
      </c>
      <c r="E1685" s="567">
        <v>1284988</v>
      </c>
      <c r="F1685" s="567">
        <v>405775</v>
      </c>
    </row>
    <row r="1686" spans="1:6">
      <c r="A1686" s="844" t="s">
        <v>1007</v>
      </c>
      <c r="B1686" s="567">
        <v>1900000</v>
      </c>
      <c r="C1686" s="567">
        <v>1</v>
      </c>
      <c r="D1686" s="567">
        <v>1900000</v>
      </c>
      <c r="E1686" s="567">
        <v>1532734.5179999999</v>
      </c>
      <c r="F1686" s="567">
        <v>246112.16752000002</v>
      </c>
    </row>
    <row r="1687" spans="1:6">
      <c r="A1687" s="726" t="s">
        <v>2708</v>
      </c>
      <c r="B1687" s="567">
        <v>1900000</v>
      </c>
      <c r="C1687" s="567">
        <v>1</v>
      </c>
      <c r="D1687" s="567">
        <v>1900000</v>
      </c>
      <c r="E1687" s="567">
        <v>1532734.5179999999</v>
      </c>
      <c r="F1687" s="567">
        <v>246112.16752000002</v>
      </c>
    </row>
    <row r="1688" spans="1:6">
      <c r="A1688" s="845" t="s">
        <v>20</v>
      </c>
      <c r="B1688" s="567">
        <v>1900000</v>
      </c>
      <c r="C1688" s="567">
        <v>1</v>
      </c>
      <c r="D1688" s="567">
        <v>1900000</v>
      </c>
      <c r="E1688" s="567">
        <v>1532734.5179999999</v>
      </c>
      <c r="F1688" s="567">
        <v>246112.16752000002</v>
      </c>
    </row>
    <row r="1689" spans="1:6">
      <c r="A1689" s="846" t="s">
        <v>3251</v>
      </c>
      <c r="B1689" s="567">
        <v>1900000</v>
      </c>
      <c r="C1689" s="567">
        <v>1</v>
      </c>
      <c r="D1689" s="567">
        <v>1900000</v>
      </c>
      <c r="E1689" s="567">
        <v>1532734.5179999999</v>
      </c>
      <c r="F1689" s="567">
        <v>246112.16752000002</v>
      </c>
    </row>
    <row r="1690" spans="1:6">
      <c r="A1690" s="847">
        <v>0.12</v>
      </c>
      <c r="B1690" s="567">
        <v>1900000</v>
      </c>
      <c r="C1690" s="567">
        <v>1</v>
      </c>
      <c r="D1690" s="567">
        <v>1900000</v>
      </c>
      <c r="E1690" s="567">
        <v>1532734.5179999999</v>
      </c>
      <c r="F1690" s="567">
        <v>246112.16752000002</v>
      </c>
    </row>
    <row r="1691" spans="1:6">
      <c r="A1691" s="848" t="s">
        <v>3251</v>
      </c>
      <c r="B1691" s="567">
        <v>1900000</v>
      </c>
      <c r="C1691" s="567">
        <v>1</v>
      </c>
      <c r="D1691" s="567">
        <v>1900000</v>
      </c>
      <c r="E1691" s="567">
        <v>1532734.5179999999</v>
      </c>
      <c r="F1691" s="567">
        <v>246112.16752000002</v>
      </c>
    </row>
    <row r="1692" spans="1:6">
      <c r="A1692" s="849">
        <v>2024</v>
      </c>
      <c r="B1692" s="567">
        <v>1900000</v>
      </c>
      <c r="C1692" s="567">
        <v>1</v>
      </c>
      <c r="D1692" s="567">
        <v>1900000</v>
      </c>
      <c r="E1692" s="567">
        <v>1532734.5179999999</v>
      </c>
      <c r="F1692" s="567">
        <v>246112.16752000002</v>
      </c>
    </row>
    <row r="1693" spans="1:6">
      <c r="A1693" s="850" t="s">
        <v>1007</v>
      </c>
      <c r="B1693" s="567">
        <v>1900000</v>
      </c>
      <c r="C1693" s="567">
        <v>1</v>
      </c>
      <c r="D1693" s="567">
        <v>1900000</v>
      </c>
      <c r="E1693" s="567">
        <v>1532734.5179999999</v>
      </c>
      <c r="F1693" s="567">
        <v>246112.16752000002</v>
      </c>
    </row>
    <row r="1694" spans="1:6">
      <c r="A1694" s="851" t="s">
        <v>1007</v>
      </c>
      <c r="B1694" s="567">
        <v>1900000</v>
      </c>
      <c r="C1694" s="567">
        <v>1</v>
      </c>
      <c r="D1694" s="567">
        <v>1900000</v>
      </c>
      <c r="E1694" s="567">
        <v>1532734.5179999999</v>
      </c>
      <c r="F1694" s="567">
        <v>246112.16752000002</v>
      </c>
    </row>
    <row r="1695" spans="1:6">
      <c r="A1695" s="852" t="s">
        <v>1007</v>
      </c>
      <c r="B1695" s="567">
        <v>1900000</v>
      </c>
      <c r="C1695" s="567">
        <v>1</v>
      </c>
      <c r="D1695" s="567">
        <v>1900000</v>
      </c>
      <c r="E1695" s="567">
        <v>1532734.5179999999</v>
      </c>
      <c r="F1695" s="567">
        <v>246112.16752000002</v>
      </c>
    </row>
    <row r="1696" spans="1:6">
      <c r="A1696" s="854" t="s">
        <v>527</v>
      </c>
      <c r="B1696" s="567">
        <v>1900000</v>
      </c>
      <c r="C1696" s="567">
        <v>1</v>
      </c>
      <c r="D1696" s="567">
        <v>1900000</v>
      </c>
      <c r="E1696" s="567">
        <v>1532734.5179999999</v>
      </c>
      <c r="F1696" s="567">
        <v>246112.16752000002</v>
      </c>
    </row>
    <row r="1697" spans="1:6">
      <c r="A1697" s="853" t="s">
        <v>289</v>
      </c>
      <c r="B1697" s="567">
        <v>1900000</v>
      </c>
      <c r="C1697" s="567">
        <v>1</v>
      </c>
      <c r="D1697" s="567">
        <v>1900000</v>
      </c>
      <c r="E1697" s="567">
        <v>1532734.5179999999</v>
      </c>
      <c r="F1697" s="567">
        <v>246112.16752000002</v>
      </c>
    </row>
    <row r="1698" spans="1:6">
      <c r="A1698" s="855" t="s">
        <v>999</v>
      </c>
      <c r="B1698" s="567">
        <v>1900000</v>
      </c>
      <c r="C1698" s="567">
        <v>1</v>
      </c>
      <c r="D1698" s="567">
        <v>1900000</v>
      </c>
      <c r="E1698" s="567">
        <v>1532734.5179999999</v>
      </c>
      <c r="F1698" s="567">
        <v>246112.16752000002</v>
      </c>
    </row>
    <row r="1699" spans="1:6">
      <c r="A1699" s="844" t="s">
        <v>1108</v>
      </c>
      <c r="B1699" s="567">
        <v>2600000</v>
      </c>
      <c r="C1699" s="567">
        <v>1</v>
      </c>
      <c r="D1699" s="567">
        <v>2600000</v>
      </c>
      <c r="E1699" s="567">
        <v>821583</v>
      </c>
      <c r="F1699" s="567">
        <v>0</v>
      </c>
    </row>
    <row r="1700" spans="1:6">
      <c r="A1700" s="726" t="s">
        <v>2708</v>
      </c>
      <c r="B1700" s="567">
        <v>2600000</v>
      </c>
      <c r="C1700" s="567">
        <v>1</v>
      </c>
      <c r="D1700" s="567">
        <v>2600000</v>
      </c>
      <c r="E1700" s="567">
        <v>821583</v>
      </c>
      <c r="F1700" s="567">
        <v>0</v>
      </c>
    </row>
    <row r="1701" spans="1:6">
      <c r="A1701" s="845" t="s">
        <v>20</v>
      </c>
      <c r="B1701" s="567">
        <v>2600000</v>
      </c>
      <c r="C1701" s="567">
        <v>1</v>
      </c>
      <c r="D1701" s="567">
        <v>2600000</v>
      </c>
      <c r="E1701" s="567">
        <v>821583</v>
      </c>
      <c r="F1701" s="567">
        <v>0</v>
      </c>
    </row>
    <row r="1702" spans="1:6">
      <c r="A1702" s="846" t="s">
        <v>3251</v>
      </c>
      <c r="B1702" s="567">
        <v>2600000</v>
      </c>
      <c r="C1702" s="567">
        <v>1</v>
      </c>
      <c r="D1702" s="567">
        <v>2600000</v>
      </c>
      <c r="E1702" s="567">
        <v>821583</v>
      </c>
      <c r="F1702" s="567">
        <v>0</v>
      </c>
    </row>
    <row r="1703" spans="1:6">
      <c r="A1703" s="847">
        <v>0.05</v>
      </c>
      <c r="B1703" s="567">
        <v>2600000</v>
      </c>
      <c r="C1703" s="567">
        <v>1</v>
      </c>
      <c r="D1703" s="567">
        <v>2600000</v>
      </c>
      <c r="E1703" s="567">
        <v>821583</v>
      </c>
      <c r="F1703" s="567">
        <v>0</v>
      </c>
    </row>
    <row r="1704" spans="1:6">
      <c r="A1704" s="848" t="s">
        <v>3251</v>
      </c>
      <c r="B1704" s="567">
        <v>2600000</v>
      </c>
      <c r="C1704" s="567">
        <v>1</v>
      </c>
      <c r="D1704" s="567">
        <v>2600000</v>
      </c>
      <c r="E1704" s="567">
        <v>821583</v>
      </c>
      <c r="F1704" s="567">
        <v>0</v>
      </c>
    </row>
    <row r="1705" spans="1:6">
      <c r="A1705" s="849">
        <v>2023</v>
      </c>
      <c r="B1705" s="567">
        <v>2600000</v>
      </c>
      <c r="C1705" s="567">
        <v>1</v>
      </c>
      <c r="D1705" s="567">
        <v>2600000</v>
      </c>
      <c r="E1705" s="567">
        <v>821583</v>
      </c>
      <c r="F1705" s="567">
        <v>0</v>
      </c>
    </row>
    <row r="1706" spans="1:6">
      <c r="A1706" s="850" t="s">
        <v>1108</v>
      </c>
      <c r="B1706" s="567">
        <v>2600000</v>
      </c>
      <c r="C1706" s="567">
        <v>1</v>
      </c>
      <c r="D1706" s="567">
        <v>2600000</v>
      </c>
      <c r="E1706" s="567">
        <v>821583</v>
      </c>
      <c r="F1706" s="567">
        <v>0</v>
      </c>
    </row>
    <row r="1707" spans="1:6">
      <c r="A1707" s="851" t="s">
        <v>1108</v>
      </c>
      <c r="B1707" s="567">
        <v>2600000</v>
      </c>
      <c r="C1707" s="567">
        <v>1</v>
      </c>
      <c r="D1707" s="567">
        <v>2600000</v>
      </c>
      <c r="E1707" s="567">
        <v>821583</v>
      </c>
      <c r="F1707" s="567">
        <v>0</v>
      </c>
    </row>
    <row r="1708" spans="1:6">
      <c r="A1708" s="852" t="s">
        <v>1108</v>
      </c>
      <c r="B1708" s="567">
        <v>2600000</v>
      </c>
      <c r="C1708" s="567">
        <v>1</v>
      </c>
      <c r="D1708" s="567">
        <v>2600000</v>
      </c>
      <c r="E1708" s="567">
        <v>821583</v>
      </c>
      <c r="F1708" s="567">
        <v>0</v>
      </c>
    </row>
    <row r="1709" spans="1:6">
      <c r="A1709" s="854" t="s">
        <v>527</v>
      </c>
      <c r="B1709" s="567">
        <v>2600000</v>
      </c>
      <c r="C1709" s="567">
        <v>1</v>
      </c>
      <c r="D1709" s="567">
        <v>2600000</v>
      </c>
      <c r="E1709" s="567">
        <v>821583</v>
      </c>
      <c r="F1709" s="567">
        <v>0</v>
      </c>
    </row>
    <row r="1710" spans="1:6">
      <c r="A1710" s="853" t="s">
        <v>312</v>
      </c>
      <c r="B1710" s="567">
        <v>2600000</v>
      </c>
      <c r="C1710" s="567">
        <v>1</v>
      </c>
      <c r="D1710" s="567">
        <v>2600000</v>
      </c>
      <c r="E1710" s="567">
        <v>821583</v>
      </c>
      <c r="F1710" s="567">
        <v>0</v>
      </c>
    </row>
    <row r="1711" spans="1:6">
      <c r="A1711" s="855" t="s">
        <v>999</v>
      </c>
      <c r="B1711" s="567">
        <v>2600000</v>
      </c>
      <c r="C1711" s="567">
        <v>1</v>
      </c>
      <c r="D1711" s="567">
        <v>2600000</v>
      </c>
      <c r="E1711" s="567">
        <v>821583</v>
      </c>
      <c r="F1711" s="567">
        <v>0</v>
      </c>
    </row>
    <row r="1712" spans="1:6">
      <c r="A1712" s="844" t="s">
        <v>1109</v>
      </c>
      <c r="B1712" s="567">
        <v>2500000</v>
      </c>
      <c r="C1712" s="567">
        <v>1</v>
      </c>
      <c r="D1712" s="567">
        <v>2500000</v>
      </c>
      <c r="E1712" s="567">
        <v>2186366</v>
      </c>
      <c r="F1712" s="567">
        <v>0</v>
      </c>
    </row>
    <row r="1713" spans="1:6">
      <c r="A1713" s="726" t="s">
        <v>2708</v>
      </c>
      <c r="B1713" s="567">
        <v>2500000</v>
      </c>
      <c r="C1713" s="567">
        <v>1</v>
      </c>
      <c r="D1713" s="567">
        <v>2500000</v>
      </c>
      <c r="E1713" s="567">
        <v>2186366</v>
      </c>
      <c r="F1713" s="567">
        <v>0</v>
      </c>
    </row>
    <row r="1714" spans="1:6">
      <c r="A1714" s="845" t="s">
        <v>20</v>
      </c>
      <c r="B1714" s="567">
        <v>2500000</v>
      </c>
      <c r="C1714" s="567">
        <v>1</v>
      </c>
      <c r="D1714" s="567">
        <v>2500000</v>
      </c>
      <c r="E1714" s="567">
        <v>2186366</v>
      </c>
      <c r="F1714" s="567">
        <v>0</v>
      </c>
    </row>
    <row r="1715" spans="1:6">
      <c r="A1715" s="846" t="s">
        <v>3251</v>
      </c>
      <c r="B1715" s="567">
        <v>2500000</v>
      </c>
      <c r="C1715" s="567">
        <v>1</v>
      </c>
      <c r="D1715" s="567">
        <v>2500000</v>
      </c>
      <c r="E1715" s="567">
        <v>2186366</v>
      </c>
      <c r="F1715" s="567">
        <v>0</v>
      </c>
    </row>
    <row r="1716" spans="1:6">
      <c r="A1716" s="847">
        <v>0.05</v>
      </c>
      <c r="B1716" s="567">
        <v>2500000</v>
      </c>
      <c r="C1716" s="567">
        <v>1</v>
      </c>
      <c r="D1716" s="567">
        <v>2500000</v>
      </c>
      <c r="E1716" s="567">
        <v>2186366</v>
      </c>
      <c r="F1716" s="567">
        <v>0</v>
      </c>
    </row>
    <row r="1717" spans="1:6">
      <c r="A1717" s="848" t="s">
        <v>3251</v>
      </c>
      <c r="B1717" s="567">
        <v>2500000</v>
      </c>
      <c r="C1717" s="567">
        <v>1</v>
      </c>
      <c r="D1717" s="567">
        <v>2500000</v>
      </c>
      <c r="E1717" s="567">
        <v>2186366</v>
      </c>
      <c r="F1717" s="567">
        <v>0</v>
      </c>
    </row>
    <row r="1718" spans="1:6">
      <c r="A1718" s="849">
        <v>2024</v>
      </c>
      <c r="B1718" s="567">
        <v>2500000</v>
      </c>
      <c r="C1718" s="567">
        <v>1</v>
      </c>
      <c r="D1718" s="567">
        <v>2500000</v>
      </c>
      <c r="E1718" s="567">
        <v>2186366</v>
      </c>
      <c r="F1718" s="567">
        <v>0</v>
      </c>
    </row>
    <row r="1719" spans="1:6">
      <c r="A1719" s="850" t="s">
        <v>1109</v>
      </c>
      <c r="B1719" s="567">
        <v>2500000</v>
      </c>
      <c r="C1719" s="567">
        <v>1</v>
      </c>
      <c r="D1719" s="567">
        <v>2500000</v>
      </c>
      <c r="E1719" s="567">
        <v>2186366</v>
      </c>
      <c r="F1719" s="567">
        <v>0</v>
      </c>
    </row>
    <row r="1720" spans="1:6">
      <c r="A1720" s="851" t="s">
        <v>1109</v>
      </c>
      <c r="B1720" s="567">
        <v>2500000</v>
      </c>
      <c r="C1720" s="567">
        <v>1</v>
      </c>
      <c r="D1720" s="567">
        <v>2500000</v>
      </c>
      <c r="E1720" s="567">
        <v>2186366</v>
      </c>
      <c r="F1720" s="567">
        <v>0</v>
      </c>
    </row>
    <row r="1721" spans="1:6">
      <c r="A1721" s="852" t="s">
        <v>1109</v>
      </c>
      <c r="B1721" s="567">
        <v>2500000</v>
      </c>
      <c r="C1721" s="567">
        <v>1</v>
      </c>
      <c r="D1721" s="567">
        <v>2500000</v>
      </c>
      <c r="E1721" s="567">
        <v>2186366</v>
      </c>
      <c r="F1721" s="567">
        <v>0</v>
      </c>
    </row>
    <row r="1722" spans="1:6">
      <c r="A1722" s="854" t="s">
        <v>527</v>
      </c>
      <c r="B1722" s="567">
        <v>2500000</v>
      </c>
      <c r="C1722" s="567">
        <v>1</v>
      </c>
      <c r="D1722" s="567">
        <v>2500000</v>
      </c>
      <c r="E1722" s="567">
        <v>2186366</v>
      </c>
      <c r="F1722" s="567">
        <v>0</v>
      </c>
    </row>
    <row r="1723" spans="1:6">
      <c r="A1723" s="853" t="s">
        <v>312</v>
      </c>
      <c r="B1723" s="567">
        <v>2500000</v>
      </c>
      <c r="C1723" s="567">
        <v>1</v>
      </c>
      <c r="D1723" s="567">
        <v>2500000</v>
      </c>
      <c r="E1723" s="567">
        <v>2186366</v>
      </c>
      <c r="F1723" s="567">
        <v>0</v>
      </c>
    </row>
    <row r="1724" spans="1:6">
      <c r="A1724" s="855" t="s">
        <v>999</v>
      </c>
      <c r="B1724" s="567">
        <v>2500000</v>
      </c>
      <c r="C1724" s="567">
        <v>1</v>
      </c>
      <c r="D1724" s="567">
        <v>2500000</v>
      </c>
      <c r="E1724" s="567">
        <v>2186366</v>
      </c>
      <c r="F1724" s="567">
        <v>0</v>
      </c>
    </row>
    <row r="1725" spans="1:6">
      <c r="A1725" s="844" t="s">
        <v>1020</v>
      </c>
      <c r="B1725" s="567">
        <v>2000000</v>
      </c>
      <c r="C1725" s="567">
        <v>1</v>
      </c>
      <c r="D1725" s="567">
        <v>2000000</v>
      </c>
      <c r="E1725" s="567">
        <v>1898529</v>
      </c>
      <c r="F1725" s="567">
        <v>423981</v>
      </c>
    </row>
    <row r="1726" spans="1:6">
      <c r="A1726" s="726" t="s">
        <v>2708</v>
      </c>
      <c r="B1726" s="567">
        <v>2000000</v>
      </c>
      <c r="C1726" s="567">
        <v>1</v>
      </c>
      <c r="D1726" s="567">
        <v>2000000</v>
      </c>
      <c r="E1726" s="567">
        <v>1898529</v>
      </c>
      <c r="F1726" s="567">
        <v>423981</v>
      </c>
    </row>
    <row r="1727" spans="1:6">
      <c r="A1727" s="845" t="s">
        <v>3251</v>
      </c>
      <c r="B1727" s="567">
        <v>2000000</v>
      </c>
      <c r="C1727" s="567">
        <v>1</v>
      </c>
      <c r="D1727" s="567">
        <v>2000000</v>
      </c>
      <c r="E1727" s="567">
        <v>1898529</v>
      </c>
      <c r="F1727" s="567">
        <v>423981</v>
      </c>
    </row>
    <row r="1728" spans="1:6">
      <c r="A1728" s="846" t="s">
        <v>3251</v>
      </c>
      <c r="B1728" s="567">
        <v>2000000</v>
      </c>
      <c r="C1728" s="567">
        <v>1</v>
      </c>
      <c r="D1728" s="567">
        <v>2000000</v>
      </c>
      <c r="E1728" s="567">
        <v>1898529</v>
      </c>
      <c r="F1728" s="567">
        <v>423981</v>
      </c>
    </row>
    <row r="1729" spans="1:6">
      <c r="A1729" s="847">
        <v>45</v>
      </c>
      <c r="B1729" s="567">
        <v>2000000</v>
      </c>
      <c r="C1729" s="567">
        <v>1</v>
      </c>
      <c r="D1729" s="567">
        <v>2000000</v>
      </c>
      <c r="E1729" s="567">
        <v>1898529</v>
      </c>
      <c r="F1729" s="567">
        <v>423981</v>
      </c>
    </row>
    <row r="1730" spans="1:6">
      <c r="A1730" s="848" t="s">
        <v>3251</v>
      </c>
      <c r="B1730" s="567">
        <v>2000000</v>
      </c>
      <c r="C1730" s="567">
        <v>1</v>
      </c>
      <c r="D1730" s="567">
        <v>2000000</v>
      </c>
      <c r="E1730" s="567">
        <v>1898529</v>
      </c>
      <c r="F1730" s="567">
        <v>423981</v>
      </c>
    </row>
    <row r="1731" spans="1:6">
      <c r="A1731" s="849" t="s">
        <v>3251</v>
      </c>
      <c r="B1731" s="567">
        <v>2000000</v>
      </c>
      <c r="C1731" s="567">
        <v>1</v>
      </c>
      <c r="D1731" s="567">
        <v>2000000</v>
      </c>
      <c r="E1731" s="567">
        <v>1898529</v>
      </c>
      <c r="F1731" s="567">
        <v>423981</v>
      </c>
    </row>
    <row r="1732" spans="1:6">
      <c r="A1732" s="850" t="s">
        <v>1020</v>
      </c>
      <c r="B1732" s="567">
        <v>2000000</v>
      </c>
      <c r="C1732" s="567">
        <v>1</v>
      </c>
      <c r="D1732" s="567">
        <v>2000000</v>
      </c>
      <c r="E1732" s="567">
        <v>1898529</v>
      </c>
      <c r="F1732" s="567">
        <v>423981</v>
      </c>
    </row>
    <row r="1733" spans="1:6">
      <c r="A1733" s="851" t="s">
        <v>1020</v>
      </c>
      <c r="B1733" s="567">
        <v>2000000</v>
      </c>
      <c r="C1733" s="567">
        <v>1</v>
      </c>
      <c r="D1733" s="567">
        <v>2000000</v>
      </c>
      <c r="E1733" s="567">
        <v>1898529</v>
      </c>
      <c r="F1733" s="567">
        <v>423981</v>
      </c>
    </row>
    <row r="1734" spans="1:6">
      <c r="A1734" s="852" t="s">
        <v>1020</v>
      </c>
      <c r="B1734" s="567">
        <v>2000000</v>
      </c>
      <c r="C1734" s="567">
        <v>1</v>
      </c>
      <c r="D1734" s="567">
        <v>2000000</v>
      </c>
      <c r="E1734" s="567">
        <v>1898529</v>
      </c>
      <c r="F1734" s="567">
        <v>423981</v>
      </c>
    </row>
    <row r="1735" spans="1:6">
      <c r="A1735" s="854" t="s">
        <v>527</v>
      </c>
      <c r="B1735" s="567">
        <v>2000000</v>
      </c>
      <c r="C1735" s="567">
        <v>1</v>
      </c>
      <c r="D1735" s="567">
        <v>2000000</v>
      </c>
      <c r="E1735" s="567">
        <v>1898529</v>
      </c>
      <c r="F1735" s="567">
        <v>423981</v>
      </c>
    </row>
    <row r="1736" spans="1:6">
      <c r="A1736" s="853" t="s">
        <v>313</v>
      </c>
      <c r="B1736" s="567">
        <v>2000000</v>
      </c>
      <c r="C1736" s="567">
        <v>1</v>
      </c>
      <c r="D1736" s="567">
        <v>2000000</v>
      </c>
      <c r="E1736" s="567">
        <v>1898529</v>
      </c>
      <c r="F1736" s="567">
        <v>423981</v>
      </c>
    </row>
    <row r="1737" spans="1:6">
      <c r="A1737" s="855" t="s">
        <v>999</v>
      </c>
      <c r="B1737" s="567">
        <v>2000000</v>
      </c>
      <c r="C1737" s="567">
        <v>1</v>
      </c>
      <c r="D1737" s="567">
        <v>2000000</v>
      </c>
      <c r="E1737" s="567">
        <v>1898529</v>
      </c>
      <c r="F1737" s="567">
        <v>423981</v>
      </c>
    </row>
    <row r="1738" spans="1:6">
      <c r="A1738" s="844" t="s">
        <v>1021</v>
      </c>
      <c r="B1738" s="567">
        <v>1385000</v>
      </c>
      <c r="C1738" s="567">
        <v>1</v>
      </c>
      <c r="D1738" s="567">
        <v>1385000</v>
      </c>
      <c r="E1738" s="567">
        <v>0</v>
      </c>
      <c r="F1738" s="567">
        <v>0</v>
      </c>
    </row>
    <row r="1739" spans="1:6">
      <c r="A1739" s="726" t="s">
        <v>2708</v>
      </c>
      <c r="B1739" s="567">
        <v>1385000</v>
      </c>
      <c r="C1739" s="567">
        <v>1</v>
      </c>
      <c r="D1739" s="567">
        <v>1385000</v>
      </c>
      <c r="E1739" s="567">
        <v>0</v>
      </c>
      <c r="F1739" s="567">
        <v>0</v>
      </c>
    </row>
    <row r="1740" spans="1:6">
      <c r="A1740" s="845" t="s">
        <v>3259</v>
      </c>
      <c r="B1740" s="567">
        <v>1385000</v>
      </c>
      <c r="C1740" s="567">
        <v>1</v>
      </c>
      <c r="D1740" s="567">
        <v>1385000</v>
      </c>
      <c r="E1740" s="567">
        <v>0</v>
      </c>
      <c r="F1740" s="567">
        <v>0</v>
      </c>
    </row>
    <row r="1741" spans="1:6">
      <c r="A1741" s="846" t="s">
        <v>3251</v>
      </c>
      <c r="B1741" s="567">
        <v>1385000</v>
      </c>
      <c r="C1741" s="567">
        <v>1</v>
      </c>
      <c r="D1741" s="567">
        <v>1385000</v>
      </c>
      <c r="E1741" s="567">
        <v>0</v>
      </c>
      <c r="F1741" s="567">
        <v>0</v>
      </c>
    </row>
    <row r="1742" spans="1:6">
      <c r="A1742" s="847">
        <v>0</v>
      </c>
      <c r="B1742" s="567">
        <v>1385000</v>
      </c>
      <c r="C1742" s="567">
        <v>1</v>
      </c>
      <c r="D1742" s="567">
        <v>1385000</v>
      </c>
      <c r="E1742" s="567">
        <v>0</v>
      </c>
      <c r="F1742" s="567">
        <v>0</v>
      </c>
    </row>
    <row r="1743" spans="1:6">
      <c r="A1743" s="848" t="s">
        <v>3251</v>
      </c>
      <c r="B1743" s="567">
        <v>1385000</v>
      </c>
      <c r="C1743" s="567">
        <v>1</v>
      </c>
      <c r="D1743" s="567">
        <v>1385000</v>
      </c>
      <c r="E1743" s="567">
        <v>0</v>
      </c>
      <c r="F1743" s="567">
        <v>0</v>
      </c>
    </row>
    <row r="1744" spans="1:6">
      <c r="A1744" s="849" t="s">
        <v>3251</v>
      </c>
      <c r="B1744" s="567">
        <v>1385000</v>
      </c>
      <c r="C1744" s="567">
        <v>1</v>
      </c>
      <c r="D1744" s="567">
        <v>1385000</v>
      </c>
      <c r="E1744" s="567">
        <v>0</v>
      </c>
      <c r="F1744" s="567">
        <v>0</v>
      </c>
    </row>
    <row r="1745" spans="1:6">
      <c r="A1745" s="850" t="s">
        <v>1021</v>
      </c>
      <c r="B1745" s="567">
        <v>1385000</v>
      </c>
      <c r="C1745" s="567">
        <v>1</v>
      </c>
      <c r="D1745" s="567">
        <v>1385000</v>
      </c>
      <c r="E1745" s="567">
        <v>0</v>
      </c>
      <c r="F1745" s="567">
        <v>0</v>
      </c>
    </row>
    <row r="1746" spans="1:6">
      <c r="A1746" s="851" t="s">
        <v>1021</v>
      </c>
      <c r="B1746" s="567">
        <v>1385000</v>
      </c>
      <c r="C1746" s="567">
        <v>1</v>
      </c>
      <c r="D1746" s="567">
        <v>1385000</v>
      </c>
      <c r="E1746" s="567">
        <v>0</v>
      </c>
      <c r="F1746" s="567">
        <v>0</v>
      </c>
    </row>
    <row r="1747" spans="1:6">
      <c r="A1747" s="852" t="s">
        <v>1021</v>
      </c>
      <c r="B1747" s="567">
        <v>1385000</v>
      </c>
      <c r="C1747" s="567">
        <v>1</v>
      </c>
      <c r="D1747" s="567">
        <v>1385000</v>
      </c>
      <c r="E1747" s="567">
        <v>0</v>
      </c>
      <c r="F1747" s="567">
        <v>0</v>
      </c>
    </row>
    <row r="1748" spans="1:6">
      <c r="A1748" s="854" t="s">
        <v>527</v>
      </c>
      <c r="B1748" s="567">
        <v>1385000</v>
      </c>
      <c r="C1748" s="567">
        <v>1</v>
      </c>
      <c r="D1748" s="567">
        <v>1385000</v>
      </c>
      <c r="E1748" s="567">
        <v>0</v>
      </c>
      <c r="F1748" s="567">
        <v>0</v>
      </c>
    </row>
    <row r="1749" spans="1:6">
      <c r="A1749" s="853" t="s">
        <v>313</v>
      </c>
      <c r="B1749" s="567">
        <v>1385000</v>
      </c>
      <c r="C1749" s="567">
        <v>1</v>
      </c>
      <c r="D1749" s="567">
        <v>1385000</v>
      </c>
      <c r="E1749" s="567">
        <v>0</v>
      </c>
      <c r="F1749" s="567">
        <v>0</v>
      </c>
    </row>
    <row r="1750" spans="1:6">
      <c r="A1750" s="855" t="s">
        <v>999</v>
      </c>
      <c r="B1750" s="567">
        <v>1385000</v>
      </c>
      <c r="C1750" s="567">
        <v>1</v>
      </c>
      <c r="D1750" s="567">
        <v>1385000</v>
      </c>
      <c r="E1750" s="567">
        <v>0</v>
      </c>
      <c r="F1750" s="567">
        <v>0</v>
      </c>
    </row>
    <row r="1751" spans="1:6">
      <c r="A1751" s="844" t="s">
        <v>1010</v>
      </c>
      <c r="B1751" s="567">
        <v>2600000</v>
      </c>
      <c r="C1751" s="567">
        <v>1</v>
      </c>
      <c r="D1751" s="567">
        <v>2600000</v>
      </c>
      <c r="E1751" s="567">
        <v>383082.27173000004</v>
      </c>
      <c r="F1751" s="567">
        <v>383082.27173000004</v>
      </c>
    </row>
    <row r="1752" spans="1:6">
      <c r="A1752" s="726" t="s">
        <v>2708</v>
      </c>
      <c r="B1752" s="567">
        <v>2600000</v>
      </c>
      <c r="C1752" s="567">
        <v>1</v>
      </c>
      <c r="D1752" s="567">
        <v>2600000</v>
      </c>
      <c r="E1752" s="567">
        <v>383082.27173000004</v>
      </c>
      <c r="F1752" s="567">
        <v>383082.27173000004</v>
      </c>
    </row>
    <row r="1753" spans="1:6">
      <c r="A1753" s="845" t="s">
        <v>1009</v>
      </c>
      <c r="B1753" s="567">
        <v>2600000</v>
      </c>
      <c r="C1753" s="567">
        <v>1</v>
      </c>
      <c r="D1753" s="567">
        <v>2600000</v>
      </c>
      <c r="E1753" s="567">
        <v>383082.27173000004</v>
      </c>
      <c r="F1753" s="567">
        <v>383082.27173000004</v>
      </c>
    </row>
    <row r="1754" spans="1:6">
      <c r="A1754" s="846" t="s">
        <v>3251</v>
      </c>
      <c r="B1754" s="567">
        <v>2600000</v>
      </c>
      <c r="C1754" s="567">
        <v>1</v>
      </c>
      <c r="D1754" s="567">
        <v>2600000</v>
      </c>
      <c r="E1754" s="567">
        <v>383082.27173000004</v>
      </c>
      <c r="F1754" s="567">
        <v>383082.27173000004</v>
      </c>
    </row>
    <row r="1755" spans="1:6">
      <c r="A1755" s="847">
        <v>0</v>
      </c>
      <c r="B1755" s="567">
        <v>2600000</v>
      </c>
      <c r="C1755" s="567">
        <v>1</v>
      </c>
      <c r="D1755" s="567">
        <v>2600000</v>
      </c>
      <c r="E1755" s="567">
        <v>383082.27173000004</v>
      </c>
      <c r="F1755" s="567">
        <v>383082.27173000004</v>
      </c>
    </row>
    <row r="1756" spans="1:6">
      <c r="A1756" s="848" t="s">
        <v>3251</v>
      </c>
      <c r="B1756" s="567">
        <v>2600000</v>
      </c>
      <c r="C1756" s="567">
        <v>1</v>
      </c>
      <c r="D1756" s="567">
        <v>2600000</v>
      </c>
      <c r="E1756" s="567">
        <v>383082.27173000004</v>
      </c>
      <c r="F1756" s="567">
        <v>383082.27173000004</v>
      </c>
    </row>
    <row r="1757" spans="1:6">
      <c r="A1757" s="849">
        <v>2024</v>
      </c>
      <c r="B1757" s="567">
        <v>2600000</v>
      </c>
      <c r="C1757" s="567">
        <v>1</v>
      </c>
      <c r="D1757" s="567">
        <v>2600000</v>
      </c>
      <c r="E1757" s="567">
        <v>383082.27173000004</v>
      </c>
      <c r="F1757" s="567">
        <v>383082.27173000004</v>
      </c>
    </row>
    <row r="1758" spans="1:6">
      <c r="A1758" s="850" t="s">
        <v>1010</v>
      </c>
      <c r="B1758" s="567">
        <v>2600000</v>
      </c>
      <c r="C1758" s="567">
        <v>1</v>
      </c>
      <c r="D1758" s="567">
        <v>2600000</v>
      </c>
      <c r="E1758" s="567">
        <v>383082.27173000004</v>
      </c>
      <c r="F1758" s="567">
        <v>383082.27173000004</v>
      </c>
    </row>
    <row r="1759" spans="1:6">
      <c r="A1759" s="851" t="s">
        <v>1010</v>
      </c>
      <c r="B1759" s="567">
        <v>2600000</v>
      </c>
      <c r="C1759" s="567">
        <v>1</v>
      </c>
      <c r="D1759" s="567">
        <v>2600000</v>
      </c>
      <c r="E1759" s="567">
        <v>383082.27173000004</v>
      </c>
      <c r="F1759" s="567">
        <v>383082.27173000004</v>
      </c>
    </row>
    <row r="1760" spans="1:6">
      <c r="A1760" s="852" t="s">
        <v>1010</v>
      </c>
      <c r="B1760" s="567">
        <v>2600000</v>
      </c>
      <c r="C1760" s="567">
        <v>1</v>
      </c>
      <c r="D1760" s="567">
        <v>2600000</v>
      </c>
      <c r="E1760" s="567">
        <v>383082.27173000004</v>
      </c>
      <c r="F1760" s="567">
        <v>383082.27173000004</v>
      </c>
    </row>
    <row r="1761" spans="1:6">
      <c r="A1761" s="854" t="s">
        <v>527</v>
      </c>
      <c r="B1761" s="567">
        <v>2600000</v>
      </c>
      <c r="C1761" s="567">
        <v>1</v>
      </c>
      <c r="D1761" s="567">
        <v>2600000</v>
      </c>
      <c r="E1761" s="567">
        <v>383082.27173000004</v>
      </c>
      <c r="F1761" s="567">
        <v>383082.27173000004</v>
      </c>
    </row>
    <row r="1762" spans="1:6">
      <c r="A1762" s="853" t="s">
        <v>289</v>
      </c>
      <c r="B1762" s="567">
        <v>2600000</v>
      </c>
      <c r="C1762" s="567">
        <v>1</v>
      </c>
      <c r="D1762" s="567">
        <v>2600000</v>
      </c>
      <c r="E1762" s="567">
        <v>383082.27173000004</v>
      </c>
      <c r="F1762" s="567">
        <v>383082.27173000004</v>
      </c>
    </row>
    <row r="1763" spans="1:6">
      <c r="A1763" s="855" t="s">
        <v>999</v>
      </c>
      <c r="B1763" s="567">
        <v>2600000</v>
      </c>
      <c r="C1763" s="567">
        <v>1</v>
      </c>
      <c r="D1763" s="567">
        <v>2600000</v>
      </c>
      <c r="E1763" s="567">
        <v>383082.27173000004</v>
      </c>
      <c r="F1763" s="567">
        <v>383082.27173000004</v>
      </c>
    </row>
    <row r="1764" spans="1:6">
      <c r="A1764" s="844" t="s">
        <v>1045</v>
      </c>
      <c r="B1764" s="567">
        <v>4000000</v>
      </c>
      <c r="C1764" s="567">
        <v>1</v>
      </c>
      <c r="D1764" s="567">
        <v>4000000</v>
      </c>
      <c r="E1764" s="567">
        <v>2287852</v>
      </c>
      <c r="F1764" s="567">
        <v>224053</v>
      </c>
    </row>
    <row r="1765" spans="1:6">
      <c r="A1765" s="726" t="s">
        <v>2716</v>
      </c>
      <c r="B1765" s="567">
        <v>4000000</v>
      </c>
      <c r="C1765" s="567">
        <v>1</v>
      </c>
      <c r="D1765" s="567">
        <v>4000000</v>
      </c>
      <c r="E1765" s="567">
        <v>2287852</v>
      </c>
      <c r="F1765" s="567">
        <v>224053</v>
      </c>
    </row>
    <row r="1766" spans="1:6">
      <c r="A1766" s="845" t="s">
        <v>3251</v>
      </c>
      <c r="B1766" s="567">
        <v>4000000</v>
      </c>
      <c r="C1766" s="567">
        <v>1</v>
      </c>
      <c r="D1766" s="567">
        <v>4000000</v>
      </c>
      <c r="E1766" s="567">
        <v>2287852</v>
      </c>
      <c r="F1766" s="567">
        <v>224053</v>
      </c>
    </row>
    <row r="1767" spans="1:6">
      <c r="A1767" s="846" t="s">
        <v>3251</v>
      </c>
      <c r="B1767" s="567">
        <v>4000000</v>
      </c>
      <c r="C1767" s="567">
        <v>1</v>
      </c>
      <c r="D1767" s="567">
        <v>4000000</v>
      </c>
      <c r="E1767" s="567">
        <v>2287852</v>
      </c>
      <c r="F1767" s="567">
        <v>224053</v>
      </c>
    </row>
    <row r="1768" spans="1:6">
      <c r="A1768" s="847" t="s">
        <v>1042</v>
      </c>
      <c r="B1768" s="567">
        <v>4000000</v>
      </c>
      <c r="C1768" s="567">
        <v>1</v>
      </c>
      <c r="D1768" s="567">
        <v>4000000</v>
      </c>
      <c r="E1768" s="567">
        <v>2287852</v>
      </c>
      <c r="F1768" s="567">
        <v>224053</v>
      </c>
    </row>
    <row r="1769" spans="1:6">
      <c r="A1769" s="848" t="s">
        <v>3251</v>
      </c>
      <c r="B1769" s="567">
        <v>4000000</v>
      </c>
      <c r="C1769" s="567">
        <v>1</v>
      </c>
      <c r="D1769" s="567">
        <v>4000000</v>
      </c>
      <c r="E1769" s="567">
        <v>2287852</v>
      </c>
      <c r="F1769" s="567">
        <v>224053</v>
      </c>
    </row>
    <row r="1770" spans="1:6">
      <c r="A1770" s="849">
        <v>2024</v>
      </c>
      <c r="B1770" s="567">
        <v>4000000</v>
      </c>
      <c r="C1770" s="567">
        <v>1</v>
      </c>
      <c r="D1770" s="567">
        <v>4000000</v>
      </c>
      <c r="E1770" s="567">
        <v>2287852</v>
      </c>
      <c r="F1770" s="567">
        <v>224053</v>
      </c>
    </row>
    <row r="1771" spans="1:6">
      <c r="A1771" s="850" t="s">
        <v>1045</v>
      </c>
      <c r="B1771" s="567">
        <v>4000000</v>
      </c>
      <c r="C1771" s="567">
        <v>1</v>
      </c>
      <c r="D1771" s="567">
        <v>4000000</v>
      </c>
      <c r="E1771" s="567">
        <v>2287852</v>
      </c>
      <c r="F1771" s="567">
        <v>224053</v>
      </c>
    </row>
    <row r="1772" spans="1:6">
      <c r="A1772" s="851" t="s">
        <v>1045</v>
      </c>
      <c r="B1772" s="567">
        <v>4000000</v>
      </c>
      <c r="C1772" s="567">
        <v>1</v>
      </c>
      <c r="D1772" s="567">
        <v>4000000</v>
      </c>
      <c r="E1772" s="567">
        <v>2287852</v>
      </c>
      <c r="F1772" s="567">
        <v>224053</v>
      </c>
    </row>
    <row r="1773" spans="1:6">
      <c r="A1773" s="852" t="s">
        <v>1045</v>
      </c>
      <c r="B1773" s="567">
        <v>4000000</v>
      </c>
      <c r="C1773" s="567">
        <v>1</v>
      </c>
      <c r="D1773" s="567">
        <v>4000000</v>
      </c>
      <c r="E1773" s="567">
        <v>2287852</v>
      </c>
      <c r="F1773" s="567">
        <v>224053</v>
      </c>
    </row>
    <row r="1774" spans="1:6">
      <c r="A1774" s="854" t="s">
        <v>527</v>
      </c>
      <c r="B1774" s="567">
        <v>4000000</v>
      </c>
      <c r="C1774" s="567">
        <v>1</v>
      </c>
      <c r="D1774" s="567">
        <v>4000000</v>
      </c>
      <c r="E1774" s="567">
        <v>2287852</v>
      </c>
      <c r="F1774" s="567">
        <v>224053</v>
      </c>
    </row>
    <row r="1775" spans="1:6">
      <c r="A1775" s="853" t="s">
        <v>271</v>
      </c>
      <c r="B1775" s="567">
        <v>4000000</v>
      </c>
      <c r="C1775" s="567">
        <v>1</v>
      </c>
      <c r="D1775" s="567">
        <v>4000000</v>
      </c>
      <c r="E1775" s="567">
        <v>2287852</v>
      </c>
      <c r="F1775" s="567">
        <v>224053</v>
      </c>
    </row>
    <row r="1776" spans="1:6">
      <c r="A1776" s="855" t="s">
        <v>999</v>
      </c>
      <c r="B1776" s="567">
        <v>4000000</v>
      </c>
      <c r="C1776" s="567">
        <v>1</v>
      </c>
      <c r="D1776" s="567">
        <v>4000000</v>
      </c>
      <c r="E1776" s="567">
        <v>2287852</v>
      </c>
      <c r="F1776" s="567">
        <v>224053</v>
      </c>
    </row>
    <row r="1777" spans="1:6">
      <c r="A1777" s="844" t="s">
        <v>1065</v>
      </c>
      <c r="B1777" s="567">
        <v>5700000</v>
      </c>
      <c r="C1777" s="567">
        <v>2</v>
      </c>
      <c r="D1777" s="567">
        <v>5700000</v>
      </c>
      <c r="E1777" s="567">
        <v>2604074</v>
      </c>
      <c r="F1777" s="567">
        <v>311067</v>
      </c>
    </row>
    <row r="1778" spans="1:6">
      <c r="A1778" s="726" t="s">
        <v>2691</v>
      </c>
      <c r="B1778" s="567">
        <v>2700000</v>
      </c>
      <c r="C1778" s="567">
        <v>1</v>
      </c>
      <c r="D1778" s="567">
        <v>2700000</v>
      </c>
      <c r="E1778" s="567">
        <v>0</v>
      </c>
      <c r="F1778" s="567">
        <v>0</v>
      </c>
    </row>
    <row r="1779" spans="1:6">
      <c r="A1779" s="845" t="s">
        <v>3251</v>
      </c>
      <c r="B1779" s="567">
        <v>2700000</v>
      </c>
      <c r="C1779" s="567">
        <v>1</v>
      </c>
      <c r="D1779" s="567">
        <v>2700000</v>
      </c>
      <c r="E1779" s="567">
        <v>0</v>
      </c>
      <c r="F1779" s="567">
        <v>0</v>
      </c>
    </row>
    <row r="1780" spans="1:6">
      <c r="A1780" s="846" t="s">
        <v>3251</v>
      </c>
      <c r="B1780" s="567">
        <v>2700000</v>
      </c>
      <c r="C1780" s="567">
        <v>1</v>
      </c>
      <c r="D1780" s="567">
        <v>2700000</v>
      </c>
      <c r="E1780" s="567">
        <v>0</v>
      </c>
      <c r="F1780" s="567">
        <v>0</v>
      </c>
    </row>
    <row r="1781" spans="1:6">
      <c r="A1781" s="847">
        <v>0</v>
      </c>
      <c r="B1781" s="567">
        <v>2700000</v>
      </c>
      <c r="C1781" s="567">
        <v>1</v>
      </c>
      <c r="D1781" s="567">
        <v>2700000</v>
      </c>
      <c r="E1781" s="567">
        <v>0</v>
      </c>
      <c r="F1781" s="567">
        <v>0</v>
      </c>
    </row>
    <row r="1782" spans="1:6">
      <c r="A1782" s="848" t="s">
        <v>3251</v>
      </c>
      <c r="B1782" s="567">
        <v>2700000</v>
      </c>
      <c r="C1782" s="567">
        <v>1</v>
      </c>
      <c r="D1782" s="567">
        <v>2700000</v>
      </c>
      <c r="E1782" s="567">
        <v>0</v>
      </c>
      <c r="F1782" s="567">
        <v>0</v>
      </c>
    </row>
    <row r="1783" spans="1:6">
      <c r="A1783" s="849">
        <v>2025</v>
      </c>
      <c r="B1783" s="567">
        <v>2700000</v>
      </c>
      <c r="C1783" s="567">
        <v>1</v>
      </c>
      <c r="D1783" s="567">
        <v>2700000</v>
      </c>
      <c r="E1783" s="567">
        <v>0</v>
      </c>
      <c r="F1783" s="567">
        <v>0</v>
      </c>
    </row>
    <row r="1784" spans="1:6">
      <c r="A1784" s="850" t="s">
        <v>1065</v>
      </c>
      <c r="B1784" s="567">
        <v>2700000</v>
      </c>
      <c r="C1784" s="567">
        <v>1</v>
      </c>
      <c r="D1784" s="567">
        <v>2700000</v>
      </c>
      <c r="E1784" s="567">
        <v>0</v>
      </c>
      <c r="F1784" s="567">
        <v>0</v>
      </c>
    </row>
    <row r="1785" spans="1:6">
      <c r="A1785" s="851" t="s">
        <v>1065</v>
      </c>
      <c r="B1785" s="567">
        <v>2700000</v>
      </c>
      <c r="C1785" s="567">
        <v>1</v>
      </c>
      <c r="D1785" s="567">
        <v>2700000</v>
      </c>
      <c r="E1785" s="567">
        <v>0</v>
      </c>
      <c r="F1785" s="567">
        <v>0</v>
      </c>
    </row>
    <row r="1786" spans="1:6">
      <c r="A1786" s="852" t="s">
        <v>1065</v>
      </c>
      <c r="B1786" s="567">
        <v>2700000</v>
      </c>
      <c r="C1786" s="567">
        <v>1</v>
      </c>
      <c r="D1786" s="567">
        <v>2700000</v>
      </c>
      <c r="E1786" s="567">
        <v>0</v>
      </c>
      <c r="F1786" s="567">
        <v>0</v>
      </c>
    </row>
    <row r="1787" spans="1:6">
      <c r="A1787" s="854" t="s">
        <v>527</v>
      </c>
      <c r="B1787" s="567">
        <v>2700000</v>
      </c>
      <c r="C1787" s="567">
        <v>1</v>
      </c>
      <c r="D1787" s="567">
        <v>2700000</v>
      </c>
      <c r="E1787" s="567">
        <v>0</v>
      </c>
      <c r="F1787" s="567">
        <v>0</v>
      </c>
    </row>
    <row r="1788" spans="1:6">
      <c r="A1788" s="853" t="s">
        <v>316</v>
      </c>
      <c r="B1788" s="567">
        <v>2700000</v>
      </c>
      <c r="C1788" s="567">
        <v>1</v>
      </c>
      <c r="D1788" s="567">
        <v>2700000</v>
      </c>
      <c r="E1788" s="567">
        <v>0</v>
      </c>
      <c r="F1788" s="567">
        <v>0</v>
      </c>
    </row>
    <row r="1789" spans="1:6">
      <c r="A1789" s="855" t="s">
        <v>999</v>
      </c>
      <c r="B1789" s="567">
        <v>2700000</v>
      </c>
      <c r="C1789" s="567">
        <v>1</v>
      </c>
      <c r="D1789" s="567">
        <v>2700000</v>
      </c>
      <c r="E1789" s="567">
        <v>0</v>
      </c>
      <c r="F1789" s="567">
        <v>0</v>
      </c>
    </row>
    <row r="1790" spans="1:6">
      <c r="A1790" s="726" t="s">
        <v>2708</v>
      </c>
      <c r="B1790" s="567">
        <v>3000000</v>
      </c>
      <c r="C1790" s="567">
        <v>1</v>
      </c>
      <c r="D1790" s="567">
        <v>3000000</v>
      </c>
      <c r="E1790" s="567">
        <v>2604074</v>
      </c>
      <c r="F1790" s="567">
        <v>311067</v>
      </c>
    </row>
    <row r="1791" spans="1:6">
      <c r="A1791" s="845" t="s">
        <v>3251</v>
      </c>
      <c r="B1791" s="567">
        <v>3000000</v>
      </c>
      <c r="C1791" s="567">
        <v>1</v>
      </c>
      <c r="D1791" s="567">
        <v>3000000</v>
      </c>
      <c r="E1791" s="567">
        <v>2604074</v>
      </c>
      <c r="F1791" s="567">
        <v>311067</v>
      </c>
    </row>
    <row r="1792" spans="1:6">
      <c r="A1792" s="846" t="s">
        <v>3251</v>
      </c>
      <c r="B1792" s="567">
        <v>3000000</v>
      </c>
      <c r="C1792" s="567">
        <v>1</v>
      </c>
      <c r="D1792" s="567">
        <v>3000000</v>
      </c>
      <c r="E1792" s="567">
        <v>2604074</v>
      </c>
      <c r="F1792" s="567">
        <v>311067</v>
      </c>
    </row>
    <row r="1793" spans="1:6">
      <c r="A1793" s="847">
        <v>0.2</v>
      </c>
      <c r="B1793" s="567">
        <v>3000000</v>
      </c>
      <c r="C1793" s="567">
        <v>1</v>
      </c>
      <c r="D1793" s="567">
        <v>3000000</v>
      </c>
      <c r="E1793" s="567">
        <v>2604074</v>
      </c>
      <c r="F1793" s="567">
        <v>311067</v>
      </c>
    </row>
    <row r="1794" spans="1:6">
      <c r="A1794" s="848" t="s">
        <v>3251</v>
      </c>
      <c r="B1794" s="567">
        <v>3000000</v>
      </c>
      <c r="C1794" s="567">
        <v>1</v>
      </c>
      <c r="D1794" s="567">
        <v>3000000</v>
      </c>
      <c r="E1794" s="567">
        <v>2604074</v>
      </c>
      <c r="F1794" s="567">
        <v>311067</v>
      </c>
    </row>
    <row r="1795" spans="1:6">
      <c r="A1795" s="849">
        <v>2024</v>
      </c>
      <c r="B1795" s="567">
        <v>3000000</v>
      </c>
      <c r="C1795" s="567">
        <v>1</v>
      </c>
      <c r="D1795" s="567">
        <v>3000000</v>
      </c>
      <c r="E1795" s="567">
        <v>2604074</v>
      </c>
      <c r="F1795" s="567">
        <v>311067</v>
      </c>
    </row>
    <row r="1796" spans="1:6">
      <c r="A1796" s="850" t="s">
        <v>1065</v>
      </c>
      <c r="B1796" s="567">
        <v>3000000</v>
      </c>
      <c r="C1796" s="567">
        <v>1</v>
      </c>
      <c r="D1796" s="567">
        <v>3000000</v>
      </c>
      <c r="E1796" s="567">
        <v>2604074</v>
      </c>
      <c r="F1796" s="567">
        <v>311067</v>
      </c>
    </row>
    <row r="1797" spans="1:6">
      <c r="A1797" s="851" t="s">
        <v>1065</v>
      </c>
      <c r="B1797" s="567">
        <v>3000000</v>
      </c>
      <c r="C1797" s="567">
        <v>1</v>
      </c>
      <c r="D1797" s="567">
        <v>3000000</v>
      </c>
      <c r="E1797" s="567">
        <v>2604074</v>
      </c>
      <c r="F1797" s="567">
        <v>311067</v>
      </c>
    </row>
    <row r="1798" spans="1:6">
      <c r="A1798" s="852" t="s">
        <v>1065</v>
      </c>
      <c r="B1798" s="567">
        <v>3000000</v>
      </c>
      <c r="C1798" s="567">
        <v>1</v>
      </c>
      <c r="D1798" s="567">
        <v>3000000</v>
      </c>
      <c r="E1798" s="567">
        <v>2604074</v>
      </c>
      <c r="F1798" s="567">
        <v>311067</v>
      </c>
    </row>
    <row r="1799" spans="1:6">
      <c r="A1799" s="854" t="s">
        <v>527</v>
      </c>
      <c r="B1799" s="567">
        <v>3000000</v>
      </c>
      <c r="C1799" s="567">
        <v>1</v>
      </c>
      <c r="D1799" s="567">
        <v>3000000</v>
      </c>
      <c r="E1799" s="567">
        <v>2604074</v>
      </c>
      <c r="F1799" s="567">
        <v>311067</v>
      </c>
    </row>
    <row r="1800" spans="1:6">
      <c r="A1800" s="853" t="s">
        <v>316</v>
      </c>
      <c r="B1800" s="567">
        <v>3000000</v>
      </c>
      <c r="C1800" s="567">
        <v>1</v>
      </c>
      <c r="D1800" s="567">
        <v>3000000</v>
      </c>
      <c r="E1800" s="567">
        <v>2604074</v>
      </c>
      <c r="F1800" s="567">
        <v>311067</v>
      </c>
    </row>
    <row r="1801" spans="1:6">
      <c r="A1801" s="855" t="s">
        <v>999</v>
      </c>
      <c r="B1801" s="567">
        <v>3000000</v>
      </c>
      <c r="C1801" s="567">
        <v>1</v>
      </c>
      <c r="D1801" s="567">
        <v>3000000</v>
      </c>
      <c r="E1801" s="567">
        <v>2604074</v>
      </c>
      <c r="F1801" s="567">
        <v>311067</v>
      </c>
    </row>
    <row r="1802" spans="1:6">
      <c r="A1802" s="844" t="s">
        <v>1097</v>
      </c>
      <c r="B1802" s="567">
        <v>1500000</v>
      </c>
      <c r="C1802" s="567">
        <v>1</v>
      </c>
      <c r="D1802" s="567">
        <v>1500000</v>
      </c>
      <c r="E1802" s="567">
        <v>1290000</v>
      </c>
      <c r="F1802" s="567">
        <v>93100</v>
      </c>
    </row>
    <row r="1803" spans="1:6">
      <c r="A1803" s="726" t="s">
        <v>2716</v>
      </c>
      <c r="B1803" s="567">
        <v>1500000</v>
      </c>
      <c r="C1803" s="567">
        <v>1</v>
      </c>
      <c r="D1803" s="567">
        <v>1500000</v>
      </c>
      <c r="E1803" s="567">
        <v>1290000</v>
      </c>
      <c r="F1803" s="567">
        <v>93100</v>
      </c>
    </row>
    <row r="1804" spans="1:6">
      <c r="A1804" s="845" t="s">
        <v>20</v>
      </c>
      <c r="B1804" s="567">
        <v>1500000</v>
      </c>
      <c r="C1804" s="567">
        <v>1</v>
      </c>
      <c r="D1804" s="567">
        <v>1500000</v>
      </c>
      <c r="E1804" s="567">
        <v>1290000</v>
      </c>
      <c r="F1804" s="567">
        <v>93100</v>
      </c>
    </row>
    <row r="1805" spans="1:6">
      <c r="A1805" s="846" t="s">
        <v>3251</v>
      </c>
      <c r="B1805" s="567">
        <v>1500000</v>
      </c>
      <c r="C1805" s="567">
        <v>1</v>
      </c>
      <c r="D1805" s="567">
        <v>1500000</v>
      </c>
      <c r="E1805" s="567">
        <v>1290000</v>
      </c>
      <c r="F1805" s="567">
        <v>93100</v>
      </c>
    </row>
    <row r="1806" spans="1:6">
      <c r="A1806" s="847">
        <v>0.6</v>
      </c>
      <c r="B1806" s="567">
        <v>1500000</v>
      </c>
      <c r="C1806" s="567">
        <v>1</v>
      </c>
      <c r="D1806" s="567">
        <v>1500000</v>
      </c>
      <c r="E1806" s="567">
        <v>1290000</v>
      </c>
      <c r="F1806" s="567">
        <v>93100</v>
      </c>
    </row>
    <row r="1807" spans="1:6">
      <c r="A1807" s="848" t="s">
        <v>3251</v>
      </c>
      <c r="B1807" s="567">
        <v>1500000</v>
      </c>
      <c r="C1807" s="567">
        <v>1</v>
      </c>
      <c r="D1807" s="567">
        <v>1500000</v>
      </c>
      <c r="E1807" s="567">
        <v>1290000</v>
      </c>
      <c r="F1807" s="567">
        <v>93100</v>
      </c>
    </row>
    <row r="1808" spans="1:6">
      <c r="A1808" s="849">
        <v>2024</v>
      </c>
      <c r="B1808" s="567">
        <v>1500000</v>
      </c>
      <c r="C1808" s="567">
        <v>1</v>
      </c>
      <c r="D1808" s="567">
        <v>1500000</v>
      </c>
      <c r="E1808" s="567">
        <v>1290000</v>
      </c>
      <c r="F1808" s="567">
        <v>93100</v>
      </c>
    </row>
    <row r="1809" spans="1:6">
      <c r="A1809" s="850" t="s">
        <v>1097</v>
      </c>
      <c r="B1809" s="567">
        <v>1500000</v>
      </c>
      <c r="C1809" s="567">
        <v>1</v>
      </c>
      <c r="D1809" s="567">
        <v>1500000</v>
      </c>
      <c r="E1809" s="567">
        <v>1290000</v>
      </c>
      <c r="F1809" s="567">
        <v>93100</v>
      </c>
    </row>
    <row r="1810" spans="1:6">
      <c r="A1810" s="851" t="s">
        <v>1097</v>
      </c>
      <c r="B1810" s="567">
        <v>1500000</v>
      </c>
      <c r="C1810" s="567">
        <v>1</v>
      </c>
      <c r="D1810" s="567">
        <v>1500000</v>
      </c>
      <c r="E1810" s="567">
        <v>1290000</v>
      </c>
      <c r="F1810" s="567">
        <v>93100</v>
      </c>
    </row>
    <row r="1811" spans="1:6">
      <c r="A1811" s="852" t="s">
        <v>1097</v>
      </c>
      <c r="B1811" s="567">
        <v>1500000</v>
      </c>
      <c r="C1811" s="567">
        <v>1</v>
      </c>
      <c r="D1811" s="567">
        <v>1500000</v>
      </c>
      <c r="E1811" s="567">
        <v>1290000</v>
      </c>
      <c r="F1811" s="567">
        <v>93100</v>
      </c>
    </row>
    <row r="1812" spans="1:6">
      <c r="A1812" s="854" t="s">
        <v>527</v>
      </c>
      <c r="B1812" s="567">
        <v>1500000</v>
      </c>
      <c r="C1812" s="567">
        <v>1</v>
      </c>
      <c r="D1812" s="567">
        <v>1500000</v>
      </c>
      <c r="E1812" s="567">
        <v>1290000</v>
      </c>
      <c r="F1812" s="567">
        <v>93100</v>
      </c>
    </row>
    <row r="1813" spans="1:6">
      <c r="A1813" s="853" t="s">
        <v>273</v>
      </c>
      <c r="B1813" s="567">
        <v>1500000</v>
      </c>
      <c r="C1813" s="567">
        <v>1</v>
      </c>
      <c r="D1813" s="567">
        <v>1500000</v>
      </c>
      <c r="E1813" s="567">
        <v>1290000</v>
      </c>
      <c r="F1813" s="567">
        <v>93100</v>
      </c>
    </row>
    <row r="1814" spans="1:6">
      <c r="A1814" s="855" t="s">
        <v>999</v>
      </c>
      <c r="B1814" s="567">
        <v>1500000</v>
      </c>
      <c r="C1814" s="567">
        <v>1</v>
      </c>
      <c r="D1814" s="567">
        <v>1500000</v>
      </c>
      <c r="E1814" s="567">
        <v>1290000</v>
      </c>
      <c r="F1814" s="567">
        <v>93100</v>
      </c>
    </row>
    <row r="1815" spans="1:6">
      <c r="A1815" s="844" t="s">
        <v>1094</v>
      </c>
      <c r="B1815" s="567">
        <v>2764944</v>
      </c>
      <c r="C1815" s="567">
        <v>1</v>
      </c>
      <c r="D1815" s="567">
        <v>2764944</v>
      </c>
      <c r="E1815" s="567">
        <v>0</v>
      </c>
      <c r="F1815" s="567">
        <v>0</v>
      </c>
    </row>
    <row r="1816" spans="1:6">
      <c r="A1816" s="726" t="s">
        <v>2708</v>
      </c>
      <c r="B1816" s="567">
        <v>2764944</v>
      </c>
      <c r="C1816" s="567">
        <v>1</v>
      </c>
      <c r="D1816" s="567">
        <v>2764944</v>
      </c>
      <c r="E1816" s="567">
        <v>0</v>
      </c>
      <c r="F1816" s="567">
        <v>0</v>
      </c>
    </row>
    <row r="1817" spans="1:6">
      <c r="A1817" s="845" t="s">
        <v>330</v>
      </c>
      <c r="B1817" s="567">
        <v>2764944</v>
      </c>
      <c r="C1817" s="567">
        <v>1</v>
      </c>
      <c r="D1817" s="567">
        <v>2764944</v>
      </c>
      <c r="E1817" s="567">
        <v>0</v>
      </c>
      <c r="F1817" s="567">
        <v>0</v>
      </c>
    </row>
    <row r="1818" spans="1:6">
      <c r="A1818" s="846" t="s">
        <v>3251</v>
      </c>
      <c r="B1818" s="567">
        <v>2764944</v>
      </c>
      <c r="C1818" s="567">
        <v>1</v>
      </c>
      <c r="D1818" s="567">
        <v>2764944</v>
      </c>
      <c r="E1818" s="567">
        <v>0</v>
      </c>
      <c r="F1818" s="567">
        <v>0</v>
      </c>
    </row>
    <row r="1819" spans="1:6">
      <c r="A1819" s="847">
        <v>0</v>
      </c>
      <c r="B1819" s="567">
        <v>2764944</v>
      </c>
      <c r="C1819" s="567">
        <v>1</v>
      </c>
      <c r="D1819" s="567">
        <v>2764944</v>
      </c>
      <c r="E1819" s="567">
        <v>0</v>
      </c>
      <c r="F1819" s="567">
        <v>0</v>
      </c>
    </row>
    <row r="1820" spans="1:6">
      <c r="A1820" s="848" t="s">
        <v>3251</v>
      </c>
      <c r="B1820" s="567">
        <v>2764944</v>
      </c>
      <c r="C1820" s="567">
        <v>1</v>
      </c>
      <c r="D1820" s="567">
        <v>2764944</v>
      </c>
      <c r="E1820" s="567">
        <v>0</v>
      </c>
      <c r="F1820" s="567">
        <v>0</v>
      </c>
    </row>
    <row r="1821" spans="1:6">
      <c r="A1821" s="849">
        <v>2023</v>
      </c>
      <c r="B1821" s="567">
        <v>2764944</v>
      </c>
      <c r="C1821" s="567">
        <v>1</v>
      </c>
      <c r="D1821" s="567">
        <v>2764944</v>
      </c>
      <c r="E1821" s="567">
        <v>0</v>
      </c>
      <c r="F1821" s="567">
        <v>0</v>
      </c>
    </row>
    <row r="1822" spans="1:6">
      <c r="A1822" s="850" t="s">
        <v>1094</v>
      </c>
      <c r="B1822" s="567">
        <v>2764944</v>
      </c>
      <c r="C1822" s="567">
        <v>1</v>
      </c>
      <c r="D1822" s="567">
        <v>2764944</v>
      </c>
      <c r="E1822" s="567">
        <v>0</v>
      </c>
      <c r="F1822" s="567">
        <v>0</v>
      </c>
    </row>
    <row r="1823" spans="1:6">
      <c r="A1823" s="851" t="s">
        <v>1094</v>
      </c>
      <c r="B1823" s="567">
        <v>2764944</v>
      </c>
      <c r="C1823" s="567">
        <v>1</v>
      </c>
      <c r="D1823" s="567">
        <v>2764944</v>
      </c>
      <c r="E1823" s="567">
        <v>0</v>
      </c>
      <c r="F1823" s="567">
        <v>0</v>
      </c>
    </row>
    <row r="1824" spans="1:6">
      <c r="A1824" s="852" t="s">
        <v>1094</v>
      </c>
      <c r="B1824" s="567">
        <v>2764944</v>
      </c>
      <c r="C1824" s="567">
        <v>1</v>
      </c>
      <c r="D1824" s="567">
        <v>2764944</v>
      </c>
      <c r="E1824" s="567">
        <v>0</v>
      </c>
      <c r="F1824" s="567">
        <v>0</v>
      </c>
    </row>
    <row r="1825" spans="1:6">
      <c r="A1825" s="854" t="s">
        <v>527</v>
      </c>
      <c r="B1825" s="567">
        <v>2764944</v>
      </c>
      <c r="C1825" s="567">
        <v>1</v>
      </c>
      <c r="D1825" s="567">
        <v>2764944</v>
      </c>
      <c r="E1825" s="567">
        <v>0</v>
      </c>
      <c r="F1825" s="567">
        <v>0</v>
      </c>
    </row>
    <row r="1826" spans="1:6">
      <c r="A1826" s="853" t="s">
        <v>273</v>
      </c>
      <c r="B1826" s="567">
        <v>2764944</v>
      </c>
      <c r="C1826" s="567">
        <v>1</v>
      </c>
      <c r="D1826" s="567">
        <v>2764944</v>
      </c>
      <c r="E1826" s="567">
        <v>0</v>
      </c>
      <c r="F1826" s="567">
        <v>0</v>
      </c>
    </row>
    <row r="1827" spans="1:6">
      <c r="A1827" s="855" t="s">
        <v>999</v>
      </c>
      <c r="B1827" s="567">
        <v>2764944</v>
      </c>
      <c r="C1827" s="567">
        <v>1</v>
      </c>
      <c r="D1827" s="567">
        <v>2764944</v>
      </c>
      <c r="E1827" s="567">
        <v>0</v>
      </c>
      <c r="F1827" s="567">
        <v>0</v>
      </c>
    </row>
    <row r="1828" spans="1:6">
      <c r="A1828" s="844" t="s">
        <v>1068</v>
      </c>
      <c r="B1828" s="567">
        <v>3915000</v>
      </c>
      <c r="C1828" s="567">
        <v>1</v>
      </c>
      <c r="D1828" s="567">
        <v>3915000</v>
      </c>
      <c r="E1828" s="567">
        <v>3516713.5255</v>
      </c>
      <c r="F1828" s="567">
        <v>0</v>
      </c>
    </row>
    <row r="1829" spans="1:6">
      <c r="A1829" s="726" t="s">
        <v>2705</v>
      </c>
      <c r="B1829" s="567">
        <v>3915000</v>
      </c>
      <c r="C1829" s="567">
        <v>1</v>
      </c>
      <c r="D1829" s="567">
        <v>3915000</v>
      </c>
      <c r="E1829" s="567">
        <v>3516713.5255</v>
      </c>
      <c r="F1829" s="567">
        <v>0</v>
      </c>
    </row>
    <row r="1830" spans="1:6">
      <c r="A1830" s="845" t="s">
        <v>3251</v>
      </c>
      <c r="B1830" s="567">
        <v>3915000</v>
      </c>
      <c r="C1830" s="567">
        <v>1</v>
      </c>
      <c r="D1830" s="567">
        <v>3915000</v>
      </c>
      <c r="E1830" s="567">
        <v>3516713.5255</v>
      </c>
      <c r="F1830" s="567">
        <v>0</v>
      </c>
    </row>
    <row r="1831" spans="1:6">
      <c r="A1831" s="846" t="s">
        <v>3251</v>
      </c>
      <c r="B1831" s="567">
        <v>3915000</v>
      </c>
      <c r="C1831" s="567">
        <v>1</v>
      </c>
      <c r="D1831" s="567">
        <v>3915000</v>
      </c>
      <c r="E1831" s="567">
        <v>3516713.5255</v>
      </c>
      <c r="F1831" s="567">
        <v>0</v>
      </c>
    </row>
    <row r="1832" spans="1:6">
      <c r="A1832" s="847">
        <v>0.1</v>
      </c>
      <c r="B1832" s="567">
        <v>3915000</v>
      </c>
      <c r="C1832" s="567">
        <v>1</v>
      </c>
      <c r="D1832" s="567">
        <v>3915000</v>
      </c>
      <c r="E1832" s="567">
        <v>3516713.5255</v>
      </c>
      <c r="F1832" s="567">
        <v>0</v>
      </c>
    </row>
    <row r="1833" spans="1:6">
      <c r="A1833" s="848" t="s">
        <v>3251</v>
      </c>
      <c r="B1833" s="567">
        <v>3915000</v>
      </c>
      <c r="C1833" s="567">
        <v>1</v>
      </c>
      <c r="D1833" s="567">
        <v>3915000</v>
      </c>
      <c r="E1833" s="567">
        <v>3516713.5255</v>
      </c>
      <c r="F1833" s="567">
        <v>0</v>
      </c>
    </row>
    <row r="1834" spans="1:6">
      <c r="A1834" s="849">
        <v>2023</v>
      </c>
      <c r="B1834" s="567">
        <v>3915000</v>
      </c>
      <c r="C1834" s="567">
        <v>1</v>
      </c>
      <c r="D1834" s="567">
        <v>3915000</v>
      </c>
      <c r="E1834" s="567">
        <v>3516713.5255</v>
      </c>
      <c r="F1834" s="567">
        <v>0</v>
      </c>
    </row>
    <row r="1835" spans="1:6">
      <c r="A1835" s="850" t="s">
        <v>1068</v>
      </c>
      <c r="B1835" s="567">
        <v>3915000</v>
      </c>
      <c r="C1835" s="567">
        <v>1</v>
      </c>
      <c r="D1835" s="567">
        <v>3915000</v>
      </c>
      <c r="E1835" s="567">
        <v>3516713.5255</v>
      </c>
      <c r="F1835" s="567">
        <v>0</v>
      </c>
    </row>
    <row r="1836" spans="1:6">
      <c r="A1836" s="851" t="s">
        <v>1068</v>
      </c>
      <c r="B1836" s="567">
        <v>3915000</v>
      </c>
      <c r="C1836" s="567">
        <v>1</v>
      </c>
      <c r="D1836" s="567">
        <v>3915000</v>
      </c>
      <c r="E1836" s="567">
        <v>3516713.5255</v>
      </c>
      <c r="F1836" s="567">
        <v>0</v>
      </c>
    </row>
    <row r="1837" spans="1:6">
      <c r="A1837" s="852" t="s">
        <v>1068</v>
      </c>
      <c r="B1837" s="567">
        <v>3915000</v>
      </c>
      <c r="C1837" s="567">
        <v>1</v>
      </c>
      <c r="D1837" s="567">
        <v>3915000</v>
      </c>
      <c r="E1837" s="567">
        <v>3516713.5255</v>
      </c>
      <c r="F1837" s="567">
        <v>0</v>
      </c>
    </row>
    <row r="1838" spans="1:6">
      <c r="A1838" s="854" t="s">
        <v>527</v>
      </c>
      <c r="B1838" s="567">
        <v>3915000</v>
      </c>
      <c r="C1838" s="567">
        <v>1</v>
      </c>
      <c r="D1838" s="567">
        <v>3915000</v>
      </c>
      <c r="E1838" s="567">
        <v>3516713.5255</v>
      </c>
      <c r="F1838" s="567">
        <v>0</v>
      </c>
    </row>
    <row r="1839" spans="1:6">
      <c r="A1839" s="853" t="s">
        <v>292</v>
      </c>
      <c r="B1839" s="567">
        <v>3915000</v>
      </c>
      <c r="C1839" s="567">
        <v>1</v>
      </c>
      <c r="D1839" s="567">
        <v>3915000</v>
      </c>
      <c r="E1839" s="567">
        <v>3516713.5255</v>
      </c>
      <c r="F1839" s="567">
        <v>0</v>
      </c>
    </row>
    <row r="1840" spans="1:6">
      <c r="A1840" s="855" t="s">
        <v>999</v>
      </c>
      <c r="B1840" s="567">
        <v>3915000</v>
      </c>
      <c r="C1840" s="567">
        <v>1</v>
      </c>
      <c r="D1840" s="567">
        <v>3915000</v>
      </c>
      <c r="E1840" s="567">
        <v>3516713.5255</v>
      </c>
      <c r="F1840" s="567">
        <v>0</v>
      </c>
    </row>
    <row r="1841" spans="1:6">
      <c r="A1841" s="844" t="s">
        <v>1067</v>
      </c>
      <c r="B1841" s="567">
        <v>1800000</v>
      </c>
      <c r="C1841" s="567">
        <v>1</v>
      </c>
      <c r="D1841" s="567">
        <v>1800000</v>
      </c>
      <c r="E1841" s="567">
        <v>1609614.7179</v>
      </c>
      <c r="F1841" s="567">
        <v>237852.67681</v>
      </c>
    </row>
    <row r="1842" spans="1:6">
      <c r="A1842" s="726" t="s">
        <v>2708</v>
      </c>
      <c r="B1842" s="567">
        <v>1800000</v>
      </c>
      <c r="C1842" s="567">
        <v>1</v>
      </c>
      <c r="D1842" s="567">
        <v>1800000</v>
      </c>
      <c r="E1842" s="567">
        <v>1609614.7179</v>
      </c>
      <c r="F1842" s="567">
        <v>237852.67681</v>
      </c>
    </row>
    <row r="1843" spans="1:6">
      <c r="A1843" s="845" t="s">
        <v>3251</v>
      </c>
      <c r="B1843" s="567">
        <v>1800000</v>
      </c>
      <c r="C1843" s="567">
        <v>1</v>
      </c>
      <c r="D1843" s="567">
        <v>1800000</v>
      </c>
      <c r="E1843" s="567">
        <v>1609614.7179</v>
      </c>
      <c r="F1843" s="567">
        <v>237852.67681</v>
      </c>
    </row>
    <row r="1844" spans="1:6">
      <c r="A1844" s="846" t="s">
        <v>3251</v>
      </c>
      <c r="B1844" s="567">
        <v>1800000</v>
      </c>
      <c r="C1844" s="567">
        <v>1</v>
      </c>
      <c r="D1844" s="567">
        <v>1800000</v>
      </c>
      <c r="E1844" s="567">
        <v>1609614.7179</v>
      </c>
      <c r="F1844" s="567">
        <v>237852.67681</v>
      </c>
    </row>
    <row r="1845" spans="1:6">
      <c r="A1845" s="847">
        <v>0.15</v>
      </c>
      <c r="B1845" s="567">
        <v>1800000</v>
      </c>
      <c r="C1845" s="567">
        <v>1</v>
      </c>
      <c r="D1845" s="567">
        <v>1800000</v>
      </c>
      <c r="E1845" s="567">
        <v>1609614.7179</v>
      </c>
      <c r="F1845" s="567">
        <v>237852.67681</v>
      </c>
    </row>
    <row r="1846" spans="1:6">
      <c r="A1846" s="848" t="s">
        <v>3251</v>
      </c>
      <c r="B1846" s="567">
        <v>1800000</v>
      </c>
      <c r="C1846" s="567">
        <v>1</v>
      </c>
      <c r="D1846" s="567">
        <v>1800000</v>
      </c>
      <c r="E1846" s="567">
        <v>1609614.7179</v>
      </c>
      <c r="F1846" s="567">
        <v>237852.67681</v>
      </c>
    </row>
    <row r="1847" spans="1:6">
      <c r="A1847" s="849">
        <v>2024</v>
      </c>
      <c r="B1847" s="567">
        <v>1800000</v>
      </c>
      <c r="C1847" s="567">
        <v>1</v>
      </c>
      <c r="D1847" s="567">
        <v>1800000</v>
      </c>
      <c r="E1847" s="567">
        <v>1609614.7179</v>
      </c>
      <c r="F1847" s="567">
        <v>237852.67681</v>
      </c>
    </row>
    <row r="1848" spans="1:6">
      <c r="A1848" s="850" t="s">
        <v>1067</v>
      </c>
      <c r="B1848" s="567">
        <v>1800000</v>
      </c>
      <c r="C1848" s="567">
        <v>1</v>
      </c>
      <c r="D1848" s="567">
        <v>1800000</v>
      </c>
      <c r="E1848" s="567">
        <v>1609614.7179</v>
      </c>
      <c r="F1848" s="567">
        <v>237852.67681</v>
      </c>
    </row>
    <row r="1849" spans="1:6">
      <c r="A1849" s="851" t="s">
        <v>1067</v>
      </c>
      <c r="B1849" s="567">
        <v>1800000</v>
      </c>
      <c r="C1849" s="567">
        <v>1</v>
      </c>
      <c r="D1849" s="567">
        <v>1800000</v>
      </c>
      <c r="E1849" s="567">
        <v>1609614.7179</v>
      </c>
      <c r="F1849" s="567">
        <v>237852.67681</v>
      </c>
    </row>
    <row r="1850" spans="1:6">
      <c r="A1850" s="852" t="s">
        <v>1067</v>
      </c>
      <c r="B1850" s="567">
        <v>1800000</v>
      </c>
      <c r="C1850" s="567">
        <v>1</v>
      </c>
      <c r="D1850" s="567">
        <v>1800000</v>
      </c>
      <c r="E1850" s="567">
        <v>1609614.7179</v>
      </c>
      <c r="F1850" s="567">
        <v>237852.67681</v>
      </c>
    </row>
    <row r="1851" spans="1:6">
      <c r="A1851" s="854" t="s">
        <v>527</v>
      </c>
      <c r="B1851" s="567">
        <v>1800000</v>
      </c>
      <c r="C1851" s="567">
        <v>1</v>
      </c>
      <c r="D1851" s="567">
        <v>1800000</v>
      </c>
      <c r="E1851" s="567">
        <v>1609614.7179</v>
      </c>
      <c r="F1851" s="567">
        <v>237852.67681</v>
      </c>
    </row>
    <row r="1852" spans="1:6">
      <c r="A1852" s="853" t="s">
        <v>292</v>
      </c>
      <c r="B1852" s="567">
        <v>1800000</v>
      </c>
      <c r="C1852" s="567">
        <v>1</v>
      </c>
      <c r="D1852" s="567">
        <v>1800000</v>
      </c>
      <c r="E1852" s="567">
        <v>1609614.7179</v>
      </c>
      <c r="F1852" s="567">
        <v>237852.67681</v>
      </c>
    </row>
    <row r="1853" spans="1:6">
      <c r="A1853" s="855" t="s">
        <v>999</v>
      </c>
      <c r="B1853" s="567">
        <v>1800000</v>
      </c>
      <c r="C1853" s="567">
        <v>1</v>
      </c>
      <c r="D1853" s="567">
        <v>1800000</v>
      </c>
      <c r="E1853" s="567">
        <v>1609614.7179</v>
      </c>
      <c r="F1853" s="567">
        <v>237852.67681</v>
      </c>
    </row>
    <row r="1854" spans="1:6">
      <c r="A1854" s="844" t="s">
        <v>1023</v>
      </c>
      <c r="B1854" s="567">
        <v>4500000</v>
      </c>
      <c r="C1854" s="567">
        <v>1</v>
      </c>
      <c r="D1854" s="567">
        <v>4500000</v>
      </c>
      <c r="E1854" s="567">
        <v>197000</v>
      </c>
      <c r="F1854" s="567">
        <v>196830</v>
      </c>
    </row>
    <row r="1855" spans="1:6">
      <c r="A1855" s="726" t="s">
        <v>2708</v>
      </c>
      <c r="B1855" s="567">
        <v>4500000</v>
      </c>
      <c r="C1855" s="567">
        <v>1</v>
      </c>
      <c r="D1855" s="567">
        <v>4500000</v>
      </c>
      <c r="E1855" s="567">
        <v>197000</v>
      </c>
      <c r="F1855" s="567">
        <v>196830</v>
      </c>
    </row>
    <row r="1856" spans="1:6">
      <c r="A1856" s="845" t="s">
        <v>20</v>
      </c>
      <c r="B1856" s="567">
        <v>4500000</v>
      </c>
      <c r="C1856" s="567">
        <v>1</v>
      </c>
      <c r="D1856" s="567">
        <v>4500000</v>
      </c>
      <c r="E1856" s="567">
        <v>197000</v>
      </c>
      <c r="F1856" s="567">
        <v>196830</v>
      </c>
    </row>
    <row r="1857" spans="1:6">
      <c r="A1857" s="846" t="s">
        <v>3251</v>
      </c>
      <c r="B1857" s="567">
        <v>4500000</v>
      </c>
      <c r="C1857" s="567">
        <v>1</v>
      </c>
      <c r="D1857" s="567">
        <v>4500000</v>
      </c>
      <c r="E1857" s="567">
        <v>197000</v>
      </c>
      <c r="F1857" s="567">
        <v>196830</v>
      </c>
    </row>
    <row r="1858" spans="1:6">
      <c r="A1858" s="847">
        <v>0.15</v>
      </c>
      <c r="B1858" s="567">
        <v>4500000</v>
      </c>
      <c r="C1858" s="567">
        <v>1</v>
      </c>
      <c r="D1858" s="567">
        <v>4500000</v>
      </c>
      <c r="E1858" s="567">
        <v>197000</v>
      </c>
      <c r="F1858" s="567">
        <v>196830</v>
      </c>
    </row>
    <row r="1859" spans="1:6">
      <c r="A1859" s="848" t="s">
        <v>3251</v>
      </c>
      <c r="B1859" s="567">
        <v>4500000</v>
      </c>
      <c r="C1859" s="567">
        <v>1</v>
      </c>
      <c r="D1859" s="567">
        <v>4500000</v>
      </c>
      <c r="E1859" s="567">
        <v>197000</v>
      </c>
      <c r="F1859" s="567">
        <v>196830</v>
      </c>
    </row>
    <row r="1860" spans="1:6">
      <c r="A1860" s="849">
        <v>2024</v>
      </c>
      <c r="B1860" s="567">
        <v>4500000</v>
      </c>
      <c r="C1860" s="567">
        <v>1</v>
      </c>
      <c r="D1860" s="567">
        <v>4500000</v>
      </c>
      <c r="E1860" s="567">
        <v>197000</v>
      </c>
      <c r="F1860" s="567">
        <v>196830</v>
      </c>
    </row>
    <row r="1861" spans="1:6">
      <c r="A1861" s="850" t="s">
        <v>1023</v>
      </c>
      <c r="B1861" s="567">
        <v>4500000</v>
      </c>
      <c r="C1861" s="567">
        <v>1</v>
      </c>
      <c r="D1861" s="567">
        <v>4500000</v>
      </c>
      <c r="E1861" s="567">
        <v>197000</v>
      </c>
      <c r="F1861" s="567">
        <v>196830</v>
      </c>
    </row>
    <row r="1862" spans="1:6">
      <c r="A1862" s="851" t="s">
        <v>1023</v>
      </c>
      <c r="B1862" s="567">
        <v>4500000</v>
      </c>
      <c r="C1862" s="567">
        <v>1</v>
      </c>
      <c r="D1862" s="567">
        <v>4500000</v>
      </c>
      <c r="E1862" s="567">
        <v>197000</v>
      </c>
      <c r="F1862" s="567">
        <v>196830</v>
      </c>
    </row>
    <row r="1863" spans="1:6">
      <c r="A1863" s="852" t="s">
        <v>1023</v>
      </c>
      <c r="B1863" s="567">
        <v>4500000</v>
      </c>
      <c r="C1863" s="567">
        <v>1</v>
      </c>
      <c r="D1863" s="567">
        <v>4500000</v>
      </c>
      <c r="E1863" s="567">
        <v>197000</v>
      </c>
      <c r="F1863" s="567">
        <v>196830</v>
      </c>
    </row>
    <row r="1864" spans="1:6">
      <c r="A1864" s="854" t="s">
        <v>527</v>
      </c>
      <c r="B1864" s="567">
        <v>4500000</v>
      </c>
      <c r="C1864" s="567">
        <v>1</v>
      </c>
      <c r="D1864" s="567">
        <v>4500000</v>
      </c>
      <c r="E1864" s="567">
        <v>197000</v>
      </c>
      <c r="F1864" s="567">
        <v>196830</v>
      </c>
    </row>
    <row r="1865" spans="1:6">
      <c r="A1865" s="853" t="s">
        <v>297</v>
      </c>
      <c r="B1865" s="567">
        <v>4500000</v>
      </c>
      <c r="C1865" s="567">
        <v>1</v>
      </c>
      <c r="D1865" s="567">
        <v>4500000</v>
      </c>
      <c r="E1865" s="567">
        <v>197000</v>
      </c>
      <c r="F1865" s="567">
        <v>196830</v>
      </c>
    </row>
    <row r="1866" spans="1:6">
      <c r="A1866" s="855" t="s">
        <v>999</v>
      </c>
      <c r="B1866" s="567">
        <v>4500000</v>
      </c>
      <c r="C1866" s="567">
        <v>1</v>
      </c>
      <c r="D1866" s="567">
        <v>4500000</v>
      </c>
      <c r="E1866" s="567">
        <v>197000</v>
      </c>
      <c r="F1866" s="567">
        <v>196830</v>
      </c>
    </row>
    <row r="1867" spans="1:6">
      <c r="A1867" s="844" t="s">
        <v>1096</v>
      </c>
      <c r="B1867" s="567">
        <v>1052350</v>
      </c>
      <c r="C1867" s="567">
        <v>1</v>
      </c>
      <c r="D1867" s="567">
        <v>1052350</v>
      </c>
      <c r="E1867" s="567">
        <v>905021</v>
      </c>
      <c r="F1867" s="567">
        <v>255312</v>
      </c>
    </row>
    <row r="1868" spans="1:6">
      <c r="A1868" s="726" t="s">
        <v>2708</v>
      </c>
      <c r="B1868" s="567">
        <v>1052350</v>
      </c>
      <c r="C1868" s="567">
        <v>1</v>
      </c>
      <c r="D1868" s="567">
        <v>1052350</v>
      </c>
      <c r="E1868" s="567">
        <v>905021</v>
      </c>
      <c r="F1868" s="567">
        <v>255312</v>
      </c>
    </row>
    <row r="1869" spans="1:6">
      <c r="A1869" s="845" t="s">
        <v>67</v>
      </c>
      <c r="B1869" s="567">
        <v>1052350</v>
      </c>
      <c r="C1869" s="567">
        <v>1</v>
      </c>
      <c r="D1869" s="567">
        <v>1052350</v>
      </c>
      <c r="E1869" s="567">
        <v>905021</v>
      </c>
      <c r="F1869" s="567">
        <v>255312</v>
      </c>
    </row>
    <row r="1870" spans="1:6">
      <c r="A1870" s="846" t="s">
        <v>3251</v>
      </c>
      <c r="B1870" s="567">
        <v>1052350</v>
      </c>
      <c r="C1870" s="567">
        <v>1</v>
      </c>
      <c r="D1870" s="567">
        <v>1052350</v>
      </c>
      <c r="E1870" s="567">
        <v>905021</v>
      </c>
      <c r="F1870" s="567">
        <v>255312</v>
      </c>
    </row>
    <row r="1871" spans="1:6">
      <c r="A1871" s="847">
        <v>0.66</v>
      </c>
      <c r="B1871" s="567">
        <v>1052350</v>
      </c>
      <c r="C1871" s="567">
        <v>1</v>
      </c>
      <c r="D1871" s="567">
        <v>1052350</v>
      </c>
      <c r="E1871" s="567">
        <v>905021</v>
      </c>
      <c r="F1871" s="567">
        <v>255312</v>
      </c>
    </row>
    <row r="1872" spans="1:6">
      <c r="A1872" s="848" t="s">
        <v>3251</v>
      </c>
      <c r="B1872" s="567">
        <v>1052350</v>
      </c>
      <c r="C1872" s="567">
        <v>1</v>
      </c>
      <c r="D1872" s="567">
        <v>1052350</v>
      </c>
      <c r="E1872" s="567">
        <v>905021</v>
      </c>
      <c r="F1872" s="567">
        <v>255312</v>
      </c>
    </row>
    <row r="1873" spans="1:6">
      <c r="A1873" s="849">
        <v>2024</v>
      </c>
      <c r="B1873" s="567">
        <v>1052350</v>
      </c>
      <c r="C1873" s="567">
        <v>1</v>
      </c>
      <c r="D1873" s="567">
        <v>1052350</v>
      </c>
      <c r="E1873" s="567">
        <v>905021</v>
      </c>
      <c r="F1873" s="567">
        <v>255312</v>
      </c>
    </row>
    <row r="1874" spans="1:6">
      <c r="A1874" s="850" t="s">
        <v>1096</v>
      </c>
      <c r="B1874" s="567">
        <v>1052350</v>
      </c>
      <c r="C1874" s="567">
        <v>1</v>
      </c>
      <c r="D1874" s="567">
        <v>1052350</v>
      </c>
      <c r="E1874" s="567">
        <v>905021</v>
      </c>
      <c r="F1874" s="567">
        <v>255312</v>
      </c>
    </row>
    <row r="1875" spans="1:6">
      <c r="A1875" s="851" t="s">
        <v>1096</v>
      </c>
      <c r="B1875" s="567">
        <v>1052350</v>
      </c>
      <c r="C1875" s="567">
        <v>1</v>
      </c>
      <c r="D1875" s="567">
        <v>1052350</v>
      </c>
      <c r="E1875" s="567">
        <v>905021</v>
      </c>
      <c r="F1875" s="567">
        <v>255312</v>
      </c>
    </row>
    <row r="1876" spans="1:6">
      <c r="A1876" s="852" t="s">
        <v>1096</v>
      </c>
      <c r="B1876" s="567">
        <v>1052350</v>
      </c>
      <c r="C1876" s="567">
        <v>1</v>
      </c>
      <c r="D1876" s="567">
        <v>1052350</v>
      </c>
      <c r="E1876" s="567">
        <v>905021</v>
      </c>
      <c r="F1876" s="567">
        <v>255312</v>
      </c>
    </row>
    <row r="1877" spans="1:6">
      <c r="A1877" s="854" t="s">
        <v>527</v>
      </c>
      <c r="B1877" s="567">
        <v>1052350</v>
      </c>
      <c r="C1877" s="567">
        <v>1</v>
      </c>
      <c r="D1877" s="567">
        <v>1052350</v>
      </c>
      <c r="E1877" s="567">
        <v>905021</v>
      </c>
      <c r="F1877" s="567">
        <v>255312</v>
      </c>
    </row>
    <row r="1878" spans="1:6">
      <c r="A1878" s="853" t="s">
        <v>273</v>
      </c>
      <c r="B1878" s="567">
        <v>1052350</v>
      </c>
      <c r="C1878" s="567">
        <v>1</v>
      </c>
      <c r="D1878" s="567">
        <v>1052350</v>
      </c>
      <c r="E1878" s="567">
        <v>905021</v>
      </c>
      <c r="F1878" s="567">
        <v>255312</v>
      </c>
    </row>
    <row r="1879" spans="1:6">
      <c r="A1879" s="855" t="s">
        <v>999</v>
      </c>
      <c r="B1879" s="567">
        <v>1052350</v>
      </c>
      <c r="C1879" s="567">
        <v>1</v>
      </c>
      <c r="D1879" s="567">
        <v>1052350</v>
      </c>
      <c r="E1879" s="567">
        <v>905021</v>
      </c>
      <c r="F1879" s="567">
        <v>255312</v>
      </c>
    </row>
    <row r="1880" spans="1:6">
      <c r="A1880" s="844" t="s">
        <v>1090</v>
      </c>
      <c r="B1880" s="567">
        <v>1500000</v>
      </c>
      <c r="C1880" s="567">
        <v>1</v>
      </c>
      <c r="D1880" s="567">
        <v>1500000</v>
      </c>
      <c r="E1880" s="567">
        <v>0</v>
      </c>
      <c r="F1880" s="567">
        <v>0</v>
      </c>
    </row>
    <row r="1881" spans="1:6">
      <c r="A1881" s="726" t="s">
        <v>2697</v>
      </c>
      <c r="B1881" s="567">
        <v>1500000</v>
      </c>
      <c r="C1881" s="567">
        <v>1</v>
      </c>
      <c r="D1881" s="567">
        <v>1500000</v>
      </c>
      <c r="E1881" s="567">
        <v>0</v>
      </c>
      <c r="F1881" s="567">
        <v>0</v>
      </c>
    </row>
    <row r="1882" spans="1:6">
      <c r="A1882" s="845" t="s">
        <v>1091</v>
      </c>
      <c r="B1882" s="567">
        <v>1500000</v>
      </c>
      <c r="C1882" s="567">
        <v>1</v>
      </c>
      <c r="D1882" s="567">
        <v>1500000</v>
      </c>
      <c r="E1882" s="567">
        <v>0</v>
      </c>
      <c r="F1882" s="567">
        <v>0</v>
      </c>
    </row>
    <row r="1883" spans="1:6">
      <c r="A1883" s="846" t="s">
        <v>3251</v>
      </c>
      <c r="B1883" s="567">
        <v>1500000</v>
      </c>
      <c r="C1883" s="567">
        <v>1</v>
      </c>
      <c r="D1883" s="567">
        <v>1500000</v>
      </c>
      <c r="E1883" s="567">
        <v>0</v>
      </c>
      <c r="F1883" s="567">
        <v>0</v>
      </c>
    </row>
    <row r="1884" spans="1:6">
      <c r="A1884" s="847">
        <v>0</v>
      </c>
      <c r="B1884" s="567">
        <v>1500000</v>
      </c>
      <c r="C1884" s="567">
        <v>1</v>
      </c>
      <c r="D1884" s="567">
        <v>1500000</v>
      </c>
      <c r="E1884" s="567">
        <v>0</v>
      </c>
      <c r="F1884" s="567">
        <v>0</v>
      </c>
    </row>
    <row r="1885" spans="1:6">
      <c r="A1885" s="848" t="s">
        <v>3251</v>
      </c>
      <c r="B1885" s="567">
        <v>1500000</v>
      </c>
      <c r="C1885" s="567">
        <v>1</v>
      </c>
      <c r="D1885" s="567">
        <v>1500000</v>
      </c>
      <c r="E1885" s="567">
        <v>0</v>
      </c>
      <c r="F1885" s="567">
        <v>0</v>
      </c>
    </row>
    <row r="1886" spans="1:6">
      <c r="A1886" s="849">
        <v>2023</v>
      </c>
      <c r="B1886" s="567">
        <v>1500000</v>
      </c>
      <c r="C1886" s="567">
        <v>1</v>
      </c>
      <c r="D1886" s="567">
        <v>1500000</v>
      </c>
      <c r="E1886" s="567">
        <v>0</v>
      </c>
      <c r="F1886" s="567">
        <v>0</v>
      </c>
    </row>
    <row r="1887" spans="1:6">
      <c r="A1887" s="850" t="s">
        <v>1090</v>
      </c>
      <c r="B1887" s="567">
        <v>1500000</v>
      </c>
      <c r="C1887" s="567">
        <v>1</v>
      </c>
      <c r="D1887" s="567">
        <v>1500000</v>
      </c>
      <c r="E1887" s="567">
        <v>0</v>
      </c>
      <c r="F1887" s="567">
        <v>0</v>
      </c>
    </row>
    <row r="1888" spans="1:6">
      <c r="A1888" s="851" t="s">
        <v>1090</v>
      </c>
      <c r="B1888" s="567">
        <v>1500000</v>
      </c>
      <c r="C1888" s="567">
        <v>1</v>
      </c>
      <c r="D1888" s="567">
        <v>1500000</v>
      </c>
      <c r="E1888" s="567">
        <v>0</v>
      </c>
      <c r="F1888" s="567">
        <v>0</v>
      </c>
    </row>
    <row r="1889" spans="1:6">
      <c r="A1889" s="852" t="s">
        <v>1090</v>
      </c>
      <c r="B1889" s="567">
        <v>1500000</v>
      </c>
      <c r="C1889" s="567">
        <v>1</v>
      </c>
      <c r="D1889" s="567">
        <v>1500000</v>
      </c>
      <c r="E1889" s="567">
        <v>0</v>
      </c>
      <c r="F1889" s="567">
        <v>0</v>
      </c>
    </row>
    <row r="1890" spans="1:6">
      <c r="A1890" s="854" t="s">
        <v>527</v>
      </c>
      <c r="B1890" s="567">
        <v>1500000</v>
      </c>
      <c r="C1890" s="567">
        <v>1</v>
      </c>
      <c r="D1890" s="567">
        <v>1500000</v>
      </c>
      <c r="E1890" s="567">
        <v>0</v>
      </c>
      <c r="F1890" s="567">
        <v>0</v>
      </c>
    </row>
    <row r="1891" spans="1:6">
      <c r="A1891" s="853" t="s">
        <v>273</v>
      </c>
      <c r="B1891" s="567">
        <v>1500000</v>
      </c>
      <c r="C1891" s="567">
        <v>1</v>
      </c>
      <c r="D1891" s="567">
        <v>1500000</v>
      </c>
      <c r="E1891" s="567">
        <v>0</v>
      </c>
      <c r="F1891" s="567">
        <v>0</v>
      </c>
    </row>
    <row r="1892" spans="1:6">
      <c r="A1892" s="855" t="s">
        <v>999</v>
      </c>
      <c r="B1892" s="567">
        <v>1500000</v>
      </c>
      <c r="C1892" s="567">
        <v>1</v>
      </c>
      <c r="D1892" s="567">
        <v>1500000</v>
      </c>
      <c r="E1892" s="567">
        <v>0</v>
      </c>
      <c r="F1892" s="567">
        <v>0</v>
      </c>
    </row>
    <row r="1893" spans="1:6">
      <c r="A1893" s="844" t="s">
        <v>363</v>
      </c>
      <c r="B1893" s="567">
        <v>136000000</v>
      </c>
      <c r="C1893" s="567">
        <v>1</v>
      </c>
      <c r="D1893" s="567">
        <v>136000000</v>
      </c>
      <c r="E1893" s="567"/>
      <c r="F1893" s="567">
        <v>0</v>
      </c>
    </row>
    <row r="1894" spans="1:6">
      <c r="A1894" s="726" t="s">
        <v>2693</v>
      </c>
      <c r="B1894" s="567">
        <v>136000000</v>
      </c>
      <c r="C1894" s="567">
        <v>1</v>
      </c>
      <c r="D1894" s="567">
        <v>136000000</v>
      </c>
      <c r="E1894" s="567"/>
      <c r="F1894" s="567">
        <v>0</v>
      </c>
    </row>
    <row r="1895" spans="1:6">
      <c r="A1895" s="845" t="s">
        <v>3251</v>
      </c>
      <c r="B1895" s="567">
        <v>136000000</v>
      </c>
      <c r="C1895" s="567">
        <v>1</v>
      </c>
      <c r="D1895" s="567">
        <v>136000000</v>
      </c>
      <c r="E1895" s="567"/>
      <c r="F1895" s="567">
        <v>0</v>
      </c>
    </row>
    <row r="1896" spans="1:6">
      <c r="A1896" s="846" t="s">
        <v>3251</v>
      </c>
      <c r="B1896" s="567">
        <v>136000000</v>
      </c>
      <c r="C1896" s="567">
        <v>1</v>
      </c>
      <c r="D1896" s="567">
        <v>136000000</v>
      </c>
      <c r="E1896" s="567"/>
      <c r="F1896" s="567">
        <v>0</v>
      </c>
    </row>
    <row r="1897" spans="1:6">
      <c r="A1897" s="847" t="s">
        <v>363</v>
      </c>
      <c r="B1897" s="567">
        <v>136000000</v>
      </c>
      <c r="C1897" s="567">
        <v>1</v>
      </c>
      <c r="D1897" s="567">
        <v>136000000</v>
      </c>
      <c r="E1897" s="567"/>
      <c r="F1897" s="567">
        <v>0</v>
      </c>
    </row>
    <row r="1898" spans="1:6">
      <c r="A1898" s="848" t="s">
        <v>3251</v>
      </c>
      <c r="B1898" s="567">
        <v>136000000</v>
      </c>
      <c r="C1898" s="567">
        <v>1</v>
      </c>
      <c r="D1898" s="567">
        <v>136000000</v>
      </c>
      <c r="E1898" s="567"/>
      <c r="F1898" s="567">
        <v>0</v>
      </c>
    </row>
    <row r="1899" spans="1:6">
      <c r="A1899" s="849" t="s">
        <v>3251</v>
      </c>
      <c r="B1899" s="567">
        <v>136000000</v>
      </c>
      <c r="C1899" s="567">
        <v>1</v>
      </c>
      <c r="D1899" s="567">
        <v>136000000</v>
      </c>
      <c r="E1899" s="567"/>
      <c r="F1899" s="567">
        <v>0</v>
      </c>
    </row>
    <row r="1900" spans="1:6">
      <c r="A1900" s="850" t="s">
        <v>390</v>
      </c>
      <c r="B1900" s="567">
        <v>136000000</v>
      </c>
      <c r="C1900" s="567">
        <v>1</v>
      </c>
      <c r="D1900" s="567">
        <v>136000000</v>
      </c>
      <c r="E1900" s="567"/>
      <c r="F1900" s="567">
        <v>0</v>
      </c>
    </row>
    <row r="1901" spans="1:6">
      <c r="A1901" s="851" t="s">
        <v>363</v>
      </c>
      <c r="B1901" s="567">
        <v>136000000</v>
      </c>
      <c r="C1901" s="567">
        <v>1</v>
      </c>
      <c r="D1901" s="567">
        <v>136000000</v>
      </c>
      <c r="E1901" s="567"/>
      <c r="F1901" s="567">
        <v>0</v>
      </c>
    </row>
    <row r="1902" spans="1:6">
      <c r="A1902" s="852" t="s">
        <v>363</v>
      </c>
      <c r="B1902" s="567">
        <v>136000000</v>
      </c>
      <c r="C1902" s="567">
        <v>1</v>
      </c>
      <c r="D1902" s="567">
        <v>136000000</v>
      </c>
      <c r="E1902" s="567"/>
      <c r="F1902" s="567">
        <v>0</v>
      </c>
    </row>
    <row r="1903" spans="1:6">
      <c r="A1903" s="854" t="s">
        <v>318</v>
      </c>
      <c r="B1903" s="567">
        <v>136000000</v>
      </c>
      <c r="C1903" s="567">
        <v>1</v>
      </c>
      <c r="D1903" s="567">
        <v>136000000</v>
      </c>
      <c r="E1903" s="567"/>
      <c r="F1903" s="567">
        <v>0</v>
      </c>
    </row>
    <row r="1904" spans="1:6">
      <c r="A1904" s="853" t="s">
        <v>307</v>
      </c>
      <c r="B1904" s="567">
        <v>136000000</v>
      </c>
      <c r="C1904" s="567">
        <v>1</v>
      </c>
      <c r="D1904" s="567">
        <v>136000000</v>
      </c>
      <c r="E1904" s="567"/>
      <c r="F1904" s="567">
        <v>0</v>
      </c>
    </row>
    <row r="1905" spans="1:6">
      <c r="A1905" s="855" t="s">
        <v>3251</v>
      </c>
      <c r="B1905" s="567">
        <v>136000000</v>
      </c>
      <c r="C1905" s="567">
        <v>1</v>
      </c>
      <c r="D1905" s="567">
        <v>136000000</v>
      </c>
      <c r="E1905" s="567"/>
      <c r="F1905" s="567">
        <v>0</v>
      </c>
    </row>
    <row r="1906" spans="1:6">
      <c r="A1906" s="844" t="s">
        <v>365</v>
      </c>
      <c r="B1906" s="567">
        <v>3099459</v>
      </c>
      <c r="C1906" s="567">
        <v>2</v>
      </c>
      <c r="D1906" s="567">
        <v>3099459</v>
      </c>
      <c r="E1906" s="567">
        <v>0</v>
      </c>
      <c r="F1906" s="567">
        <v>0</v>
      </c>
    </row>
    <row r="1907" spans="1:6">
      <c r="A1907" s="726" t="s">
        <v>2708</v>
      </c>
      <c r="B1907" s="567">
        <v>3099459</v>
      </c>
      <c r="C1907" s="567">
        <v>2</v>
      </c>
      <c r="D1907" s="567">
        <v>3099459</v>
      </c>
      <c r="E1907" s="567">
        <v>0</v>
      </c>
      <c r="F1907" s="567">
        <v>0</v>
      </c>
    </row>
    <row r="1908" spans="1:6">
      <c r="A1908" s="845" t="s">
        <v>3251</v>
      </c>
      <c r="B1908" s="567">
        <v>3099459</v>
      </c>
      <c r="C1908" s="567">
        <v>2</v>
      </c>
      <c r="D1908" s="567">
        <v>3099459</v>
      </c>
      <c r="E1908" s="567">
        <v>0</v>
      </c>
      <c r="F1908" s="567">
        <v>0</v>
      </c>
    </row>
    <row r="1909" spans="1:6">
      <c r="A1909" s="846" t="s">
        <v>3251</v>
      </c>
      <c r="B1909" s="567">
        <v>3099459</v>
      </c>
      <c r="C1909" s="567">
        <v>2</v>
      </c>
      <c r="D1909" s="567">
        <v>3099459</v>
      </c>
      <c r="E1909" s="567">
        <v>0</v>
      </c>
      <c r="F1909" s="567">
        <v>0</v>
      </c>
    </row>
    <row r="1910" spans="1:6">
      <c r="A1910" s="847">
        <v>0</v>
      </c>
      <c r="B1910" s="567">
        <v>3099459</v>
      </c>
      <c r="C1910" s="567">
        <v>2</v>
      </c>
      <c r="D1910" s="567">
        <v>3099459</v>
      </c>
      <c r="E1910" s="567">
        <v>0</v>
      </c>
      <c r="F1910" s="567">
        <v>0</v>
      </c>
    </row>
    <row r="1911" spans="1:6">
      <c r="A1911" s="848" t="s">
        <v>3251</v>
      </c>
      <c r="B1911" s="567">
        <v>3099459</v>
      </c>
      <c r="C1911" s="567">
        <v>2</v>
      </c>
      <c r="D1911" s="567">
        <v>3099459</v>
      </c>
      <c r="E1911" s="567">
        <v>0</v>
      </c>
      <c r="F1911" s="567">
        <v>0</v>
      </c>
    </row>
    <row r="1912" spans="1:6">
      <c r="A1912" s="849">
        <v>2025</v>
      </c>
      <c r="B1912" s="567">
        <v>3099459</v>
      </c>
      <c r="C1912" s="567">
        <v>2</v>
      </c>
      <c r="D1912" s="567">
        <v>3099459</v>
      </c>
      <c r="E1912" s="567">
        <v>0</v>
      </c>
      <c r="F1912" s="567">
        <v>0</v>
      </c>
    </row>
    <row r="1913" spans="1:6">
      <c r="A1913" s="850" t="s">
        <v>365</v>
      </c>
      <c r="B1913" s="567">
        <v>3099459</v>
      </c>
      <c r="C1913" s="567">
        <v>2</v>
      </c>
      <c r="D1913" s="567">
        <v>3099459</v>
      </c>
      <c r="E1913" s="567">
        <v>0</v>
      </c>
      <c r="F1913" s="567">
        <v>0</v>
      </c>
    </row>
    <row r="1914" spans="1:6">
      <c r="A1914" s="851" t="s">
        <v>365</v>
      </c>
      <c r="B1914" s="567">
        <v>3099459</v>
      </c>
      <c r="C1914" s="567">
        <v>2</v>
      </c>
      <c r="D1914" s="567">
        <v>3099459</v>
      </c>
      <c r="E1914" s="567">
        <v>0</v>
      </c>
      <c r="F1914" s="567">
        <v>0</v>
      </c>
    </row>
    <row r="1915" spans="1:6">
      <c r="A1915" s="852" t="s">
        <v>365</v>
      </c>
      <c r="B1915" s="567">
        <v>3099459</v>
      </c>
      <c r="C1915" s="567">
        <v>2</v>
      </c>
      <c r="D1915" s="567">
        <v>3099459</v>
      </c>
      <c r="E1915" s="567">
        <v>0</v>
      </c>
      <c r="F1915" s="567">
        <v>0</v>
      </c>
    </row>
    <row r="1916" spans="1:6">
      <c r="A1916" s="854" t="s">
        <v>527</v>
      </c>
      <c r="B1916" s="567">
        <v>3099459</v>
      </c>
      <c r="C1916" s="567">
        <v>2</v>
      </c>
      <c r="D1916" s="567">
        <v>3099459</v>
      </c>
      <c r="E1916" s="567">
        <v>0</v>
      </c>
      <c r="F1916" s="567">
        <v>0</v>
      </c>
    </row>
    <row r="1917" spans="1:6">
      <c r="A1917" s="853" t="s">
        <v>316</v>
      </c>
      <c r="B1917" s="567">
        <v>3099459</v>
      </c>
      <c r="C1917" s="567">
        <v>2</v>
      </c>
      <c r="D1917" s="567">
        <v>3099459</v>
      </c>
      <c r="E1917" s="567">
        <v>0</v>
      </c>
      <c r="F1917" s="567">
        <v>0</v>
      </c>
    </row>
    <row r="1918" spans="1:6">
      <c r="A1918" s="855" t="s">
        <v>999</v>
      </c>
      <c r="B1918" s="567">
        <v>3099459</v>
      </c>
      <c r="C1918" s="567">
        <v>2</v>
      </c>
      <c r="D1918" s="567">
        <v>3099459</v>
      </c>
      <c r="E1918" s="567">
        <v>0</v>
      </c>
      <c r="F1918" s="567">
        <v>0</v>
      </c>
    </row>
    <row r="1919" spans="1:6">
      <c r="A1919" s="844" t="s">
        <v>1050</v>
      </c>
      <c r="B1919" s="567">
        <v>2500000</v>
      </c>
      <c r="C1919" s="567">
        <v>1</v>
      </c>
      <c r="D1919" s="567">
        <v>2500000</v>
      </c>
      <c r="E1919" s="567">
        <v>0</v>
      </c>
      <c r="F1919" s="567">
        <v>0</v>
      </c>
    </row>
    <row r="1920" spans="1:6">
      <c r="A1920" s="726" t="s">
        <v>2716</v>
      </c>
      <c r="B1920" s="567">
        <v>2500000</v>
      </c>
      <c r="C1920" s="567">
        <v>1</v>
      </c>
      <c r="D1920" s="567">
        <v>2500000</v>
      </c>
      <c r="E1920" s="567">
        <v>0</v>
      </c>
      <c r="F1920" s="567">
        <v>0</v>
      </c>
    </row>
    <row r="1921" spans="1:6">
      <c r="A1921" s="845" t="s">
        <v>1051</v>
      </c>
      <c r="B1921" s="567">
        <v>2500000</v>
      </c>
      <c r="C1921" s="567">
        <v>1</v>
      </c>
      <c r="D1921" s="567">
        <v>2500000</v>
      </c>
      <c r="E1921" s="567">
        <v>0</v>
      </c>
      <c r="F1921" s="567">
        <v>0</v>
      </c>
    </row>
    <row r="1922" spans="1:6">
      <c r="A1922" s="846" t="s">
        <v>3251</v>
      </c>
      <c r="B1922" s="567">
        <v>2500000</v>
      </c>
      <c r="C1922" s="567">
        <v>1</v>
      </c>
      <c r="D1922" s="567">
        <v>2500000</v>
      </c>
      <c r="E1922" s="567">
        <v>0</v>
      </c>
      <c r="F1922" s="567">
        <v>0</v>
      </c>
    </row>
    <row r="1923" spans="1:6">
      <c r="A1923" s="847">
        <v>0</v>
      </c>
      <c r="B1923" s="567">
        <v>2500000</v>
      </c>
      <c r="C1923" s="567">
        <v>1</v>
      </c>
      <c r="D1923" s="567">
        <v>2500000</v>
      </c>
      <c r="E1923" s="567">
        <v>0</v>
      </c>
      <c r="F1923" s="567">
        <v>0</v>
      </c>
    </row>
    <row r="1924" spans="1:6">
      <c r="A1924" s="848" t="s">
        <v>3251</v>
      </c>
      <c r="B1924" s="567">
        <v>2500000</v>
      </c>
      <c r="C1924" s="567">
        <v>1</v>
      </c>
      <c r="D1924" s="567">
        <v>2500000</v>
      </c>
      <c r="E1924" s="567">
        <v>0</v>
      </c>
      <c r="F1924" s="567">
        <v>0</v>
      </c>
    </row>
    <row r="1925" spans="1:6">
      <c r="A1925" s="849">
        <v>2025</v>
      </c>
      <c r="B1925" s="567">
        <v>2500000</v>
      </c>
      <c r="C1925" s="567">
        <v>1</v>
      </c>
      <c r="D1925" s="567">
        <v>2500000</v>
      </c>
      <c r="E1925" s="567">
        <v>0</v>
      </c>
      <c r="F1925" s="567">
        <v>0</v>
      </c>
    </row>
    <row r="1926" spans="1:6">
      <c r="A1926" s="850" t="s">
        <v>1050</v>
      </c>
      <c r="B1926" s="567">
        <v>2500000</v>
      </c>
      <c r="C1926" s="567">
        <v>1</v>
      </c>
      <c r="D1926" s="567">
        <v>2500000</v>
      </c>
      <c r="E1926" s="567">
        <v>0</v>
      </c>
      <c r="F1926" s="567">
        <v>0</v>
      </c>
    </row>
    <row r="1927" spans="1:6">
      <c r="A1927" s="851" t="s">
        <v>1050</v>
      </c>
      <c r="B1927" s="567">
        <v>2500000</v>
      </c>
      <c r="C1927" s="567">
        <v>1</v>
      </c>
      <c r="D1927" s="567">
        <v>2500000</v>
      </c>
      <c r="E1927" s="567">
        <v>0</v>
      </c>
      <c r="F1927" s="567">
        <v>0</v>
      </c>
    </row>
    <row r="1928" spans="1:6">
      <c r="A1928" s="852" t="s">
        <v>1050</v>
      </c>
      <c r="B1928" s="567">
        <v>2500000</v>
      </c>
      <c r="C1928" s="567">
        <v>1</v>
      </c>
      <c r="D1928" s="567">
        <v>2500000</v>
      </c>
      <c r="E1928" s="567">
        <v>0</v>
      </c>
      <c r="F1928" s="567">
        <v>0</v>
      </c>
    </row>
    <row r="1929" spans="1:6">
      <c r="A1929" s="854" t="s">
        <v>527</v>
      </c>
      <c r="B1929" s="567">
        <v>2500000</v>
      </c>
      <c r="C1929" s="567">
        <v>1</v>
      </c>
      <c r="D1929" s="567">
        <v>2500000</v>
      </c>
      <c r="E1929" s="567">
        <v>0</v>
      </c>
      <c r="F1929" s="567">
        <v>0</v>
      </c>
    </row>
    <row r="1930" spans="1:6">
      <c r="A1930" s="853" t="s">
        <v>309</v>
      </c>
      <c r="B1930" s="567">
        <v>2500000</v>
      </c>
      <c r="C1930" s="567">
        <v>1</v>
      </c>
      <c r="D1930" s="567">
        <v>2500000</v>
      </c>
      <c r="E1930" s="567">
        <v>0</v>
      </c>
      <c r="F1930" s="567">
        <v>0</v>
      </c>
    </row>
    <row r="1931" spans="1:6">
      <c r="A1931" s="855" t="s">
        <v>999</v>
      </c>
      <c r="B1931" s="567">
        <v>2500000</v>
      </c>
      <c r="C1931" s="567">
        <v>1</v>
      </c>
      <c r="D1931" s="567">
        <v>2500000</v>
      </c>
      <c r="E1931" s="567">
        <v>0</v>
      </c>
      <c r="F1931" s="567">
        <v>0</v>
      </c>
    </row>
    <row r="1932" spans="1:6">
      <c r="A1932" s="844" t="s">
        <v>1047</v>
      </c>
      <c r="B1932" s="567">
        <v>2800000</v>
      </c>
      <c r="C1932" s="567">
        <v>1</v>
      </c>
      <c r="D1932" s="567">
        <v>2800000</v>
      </c>
      <c r="E1932" s="567">
        <v>0</v>
      </c>
      <c r="F1932" s="567">
        <v>0</v>
      </c>
    </row>
    <row r="1933" spans="1:6">
      <c r="A1933" s="726" t="s">
        <v>2691</v>
      </c>
      <c r="B1933" s="567">
        <v>2800000</v>
      </c>
      <c r="C1933" s="567">
        <v>1</v>
      </c>
      <c r="D1933" s="567">
        <v>2800000</v>
      </c>
      <c r="E1933" s="567">
        <v>0</v>
      </c>
      <c r="F1933" s="567">
        <v>0</v>
      </c>
    </row>
    <row r="1934" spans="1:6">
      <c r="A1934" s="845" t="s">
        <v>1048</v>
      </c>
      <c r="B1934" s="567">
        <v>2800000</v>
      </c>
      <c r="C1934" s="567">
        <v>1</v>
      </c>
      <c r="D1934" s="567">
        <v>2800000</v>
      </c>
      <c r="E1934" s="567">
        <v>0</v>
      </c>
      <c r="F1934" s="567">
        <v>0</v>
      </c>
    </row>
    <row r="1935" spans="1:6">
      <c r="A1935" s="846" t="s">
        <v>3251</v>
      </c>
      <c r="B1935" s="567">
        <v>2800000</v>
      </c>
      <c r="C1935" s="567">
        <v>1</v>
      </c>
      <c r="D1935" s="567">
        <v>2800000</v>
      </c>
      <c r="E1935" s="567">
        <v>0</v>
      </c>
      <c r="F1935" s="567">
        <v>0</v>
      </c>
    </row>
    <row r="1936" spans="1:6">
      <c r="A1936" s="847">
        <v>0</v>
      </c>
      <c r="B1936" s="567">
        <v>2800000</v>
      </c>
      <c r="C1936" s="567">
        <v>1</v>
      </c>
      <c r="D1936" s="567">
        <v>2800000</v>
      </c>
      <c r="E1936" s="567">
        <v>0</v>
      </c>
      <c r="F1936" s="567">
        <v>0</v>
      </c>
    </row>
    <row r="1937" spans="1:6">
      <c r="A1937" s="848" t="s">
        <v>3251</v>
      </c>
      <c r="B1937" s="567">
        <v>2800000</v>
      </c>
      <c r="C1937" s="567">
        <v>1</v>
      </c>
      <c r="D1937" s="567">
        <v>2800000</v>
      </c>
      <c r="E1937" s="567">
        <v>0</v>
      </c>
      <c r="F1937" s="567">
        <v>0</v>
      </c>
    </row>
    <row r="1938" spans="1:6">
      <c r="A1938" s="849">
        <v>2025</v>
      </c>
      <c r="B1938" s="567">
        <v>2800000</v>
      </c>
      <c r="C1938" s="567">
        <v>1</v>
      </c>
      <c r="D1938" s="567">
        <v>2800000</v>
      </c>
      <c r="E1938" s="567">
        <v>0</v>
      </c>
      <c r="F1938" s="567">
        <v>0</v>
      </c>
    </row>
    <row r="1939" spans="1:6">
      <c r="A1939" s="850" t="s">
        <v>1047</v>
      </c>
      <c r="B1939" s="567">
        <v>2800000</v>
      </c>
      <c r="C1939" s="567">
        <v>1</v>
      </c>
      <c r="D1939" s="567">
        <v>2800000</v>
      </c>
      <c r="E1939" s="567">
        <v>0</v>
      </c>
      <c r="F1939" s="567">
        <v>0</v>
      </c>
    </row>
    <row r="1940" spans="1:6">
      <c r="A1940" s="851" t="s">
        <v>1047</v>
      </c>
      <c r="B1940" s="567">
        <v>2800000</v>
      </c>
      <c r="C1940" s="567">
        <v>1</v>
      </c>
      <c r="D1940" s="567">
        <v>2800000</v>
      </c>
      <c r="E1940" s="567">
        <v>0</v>
      </c>
      <c r="F1940" s="567">
        <v>0</v>
      </c>
    </row>
    <row r="1941" spans="1:6">
      <c r="A1941" s="852" t="s">
        <v>1047</v>
      </c>
      <c r="B1941" s="567">
        <v>2800000</v>
      </c>
      <c r="C1941" s="567">
        <v>1</v>
      </c>
      <c r="D1941" s="567">
        <v>2800000</v>
      </c>
      <c r="E1941" s="567">
        <v>0</v>
      </c>
      <c r="F1941" s="567">
        <v>0</v>
      </c>
    </row>
    <row r="1942" spans="1:6">
      <c r="A1942" s="854" t="s">
        <v>527</v>
      </c>
      <c r="B1942" s="567">
        <v>2800000</v>
      </c>
      <c r="C1942" s="567">
        <v>1</v>
      </c>
      <c r="D1942" s="567">
        <v>2800000</v>
      </c>
      <c r="E1942" s="567">
        <v>0</v>
      </c>
      <c r="F1942" s="567">
        <v>0</v>
      </c>
    </row>
    <row r="1943" spans="1:6">
      <c r="A1943" s="853" t="s">
        <v>309</v>
      </c>
      <c r="B1943" s="567">
        <v>2800000</v>
      </c>
      <c r="C1943" s="567">
        <v>1</v>
      </c>
      <c r="D1943" s="567">
        <v>2800000</v>
      </c>
      <c r="E1943" s="567">
        <v>0</v>
      </c>
      <c r="F1943" s="567">
        <v>0</v>
      </c>
    </row>
    <row r="1944" spans="1:6">
      <c r="A1944" s="855" t="s">
        <v>999</v>
      </c>
      <c r="B1944" s="567">
        <v>2800000</v>
      </c>
      <c r="C1944" s="567">
        <v>1</v>
      </c>
      <c r="D1944" s="567">
        <v>2800000</v>
      </c>
      <c r="E1944" s="567">
        <v>0</v>
      </c>
      <c r="F1944" s="567">
        <v>0</v>
      </c>
    </row>
    <row r="1945" spans="1:6">
      <c r="A1945" s="844" t="s">
        <v>907</v>
      </c>
      <c r="B1945" s="567">
        <v>1000000</v>
      </c>
      <c r="C1945" s="567">
        <v>1</v>
      </c>
      <c r="D1945" s="567">
        <v>1293000</v>
      </c>
      <c r="E1945" s="567">
        <v>1263690</v>
      </c>
      <c r="F1945" s="567">
        <v>864750</v>
      </c>
    </row>
    <row r="1946" spans="1:6">
      <c r="A1946" s="726" t="s">
        <v>2697</v>
      </c>
      <c r="B1946" s="567">
        <v>1000000</v>
      </c>
      <c r="C1946" s="567">
        <v>1</v>
      </c>
      <c r="D1946" s="567">
        <v>1293000</v>
      </c>
      <c r="E1946" s="567">
        <v>1263690</v>
      </c>
      <c r="F1946" s="567">
        <v>864750</v>
      </c>
    </row>
    <row r="1947" spans="1:6">
      <c r="A1947" s="845" t="s">
        <v>910</v>
      </c>
      <c r="B1947" s="567">
        <v>1000000</v>
      </c>
      <c r="C1947" s="567">
        <v>1</v>
      </c>
      <c r="D1947" s="567">
        <v>1293000</v>
      </c>
      <c r="E1947" s="567">
        <v>1263690</v>
      </c>
      <c r="F1947" s="567">
        <v>864750</v>
      </c>
    </row>
    <row r="1948" spans="1:6">
      <c r="A1948" s="846" t="s">
        <v>3251</v>
      </c>
      <c r="B1948" s="567">
        <v>1000000</v>
      </c>
      <c r="C1948" s="567">
        <v>1</v>
      </c>
      <c r="D1948" s="567">
        <v>1293000</v>
      </c>
      <c r="E1948" s="567">
        <v>1263690</v>
      </c>
      <c r="F1948" s="567">
        <v>864750</v>
      </c>
    </row>
    <row r="1949" spans="1:6">
      <c r="A1949" s="847">
        <v>0.85</v>
      </c>
      <c r="B1949" s="567">
        <v>1000000</v>
      </c>
      <c r="C1949" s="567">
        <v>1</v>
      </c>
      <c r="D1949" s="567">
        <v>1293000</v>
      </c>
      <c r="E1949" s="567">
        <v>1263690</v>
      </c>
      <c r="F1949" s="567">
        <v>864750</v>
      </c>
    </row>
    <row r="1950" spans="1:6">
      <c r="A1950" s="848" t="s">
        <v>3251</v>
      </c>
      <c r="B1950" s="567">
        <v>1000000</v>
      </c>
      <c r="C1950" s="567">
        <v>1</v>
      </c>
      <c r="D1950" s="567">
        <v>1293000</v>
      </c>
      <c r="E1950" s="567">
        <v>1263690</v>
      </c>
      <c r="F1950" s="567">
        <v>864750</v>
      </c>
    </row>
    <row r="1951" spans="1:6">
      <c r="A1951" s="849">
        <v>2020</v>
      </c>
      <c r="B1951" s="567">
        <v>1000000</v>
      </c>
      <c r="C1951" s="567">
        <v>1</v>
      </c>
      <c r="D1951" s="567">
        <v>1293000</v>
      </c>
      <c r="E1951" s="567">
        <v>1263690</v>
      </c>
      <c r="F1951" s="567">
        <v>864750</v>
      </c>
    </row>
    <row r="1952" spans="1:6">
      <c r="A1952" s="850" t="s">
        <v>909</v>
      </c>
      <c r="B1952" s="567">
        <v>1000000</v>
      </c>
      <c r="C1952" s="567">
        <v>1</v>
      </c>
      <c r="D1952" s="567">
        <v>1293000</v>
      </c>
      <c r="E1952" s="567">
        <v>1263690</v>
      </c>
      <c r="F1952" s="567">
        <v>864750</v>
      </c>
    </row>
    <row r="1953" spans="1:6">
      <c r="A1953" s="851" t="s">
        <v>908</v>
      </c>
      <c r="B1953" s="567">
        <v>1000000</v>
      </c>
      <c r="C1953" s="567">
        <v>1</v>
      </c>
      <c r="D1953" s="567">
        <v>1293000</v>
      </c>
      <c r="E1953" s="567">
        <v>1263690</v>
      </c>
      <c r="F1953" s="567">
        <v>864750</v>
      </c>
    </row>
    <row r="1954" spans="1:6">
      <c r="A1954" s="852" t="s">
        <v>906</v>
      </c>
      <c r="B1954" s="567">
        <v>1000000</v>
      </c>
      <c r="C1954" s="567">
        <v>1</v>
      </c>
      <c r="D1954" s="567">
        <v>1293000</v>
      </c>
      <c r="E1954" s="567">
        <v>1263690</v>
      </c>
      <c r="F1954" s="567">
        <v>864750</v>
      </c>
    </row>
    <row r="1955" spans="1:6">
      <c r="A1955" s="854" t="s">
        <v>527</v>
      </c>
      <c r="B1955" s="567">
        <v>1000000</v>
      </c>
      <c r="C1955" s="567">
        <v>1</v>
      </c>
      <c r="D1955" s="567">
        <v>1293000</v>
      </c>
      <c r="E1955" s="567">
        <v>1263690</v>
      </c>
      <c r="F1955" s="567">
        <v>864750</v>
      </c>
    </row>
    <row r="1956" spans="1:6">
      <c r="A1956" s="853" t="s">
        <v>273</v>
      </c>
      <c r="B1956" s="567">
        <v>1000000</v>
      </c>
      <c r="C1956" s="567">
        <v>1</v>
      </c>
      <c r="D1956" s="567">
        <v>1293000</v>
      </c>
      <c r="E1956" s="567">
        <v>1263690</v>
      </c>
      <c r="F1956" s="567">
        <v>864750</v>
      </c>
    </row>
    <row r="1957" spans="1:6">
      <c r="A1957" s="855" t="s">
        <v>319</v>
      </c>
      <c r="B1957" s="567">
        <v>1000000</v>
      </c>
      <c r="C1957" s="567">
        <v>1</v>
      </c>
      <c r="D1957" s="567">
        <v>1293000</v>
      </c>
      <c r="E1957" s="567">
        <v>1263690</v>
      </c>
      <c r="F1957" s="567">
        <v>864750</v>
      </c>
    </row>
    <row r="1958" spans="1:6">
      <c r="A1958" s="844" t="s">
        <v>781</v>
      </c>
      <c r="B1958" s="567">
        <v>1422000</v>
      </c>
      <c r="C1958" s="567">
        <v>2</v>
      </c>
      <c r="D1958" s="567">
        <v>3736600</v>
      </c>
      <c r="E1958" s="567">
        <v>1300299.23181</v>
      </c>
      <c r="F1958" s="567">
        <v>1240599.6517600003</v>
      </c>
    </row>
    <row r="1959" spans="1:6">
      <c r="A1959" s="726" t="s">
        <v>2697</v>
      </c>
      <c r="B1959" s="567">
        <v>1422000</v>
      </c>
      <c r="C1959" s="567">
        <v>2</v>
      </c>
      <c r="D1959" s="567">
        <v>3736600</v>
      </c>
      <c r="E1959" s="567">
        <v>1300299.23181</v>
      </c>
      <c r="F1959" s="567">
        <v>1240599.6517600003</v>
      </c>
    </row>
    <row r="1960" spans="1:6">
      <c r="A1960" s="845" t="s">
        <v>20</v>
      </c>
      <c r="B1960" s="567">
        <v>474000</v>
      </c>
      <c r="C1960" s="567">
        <v>1</v>
      </c>
      <c r="D1960" s="567">
        <v>1749100</v>
      </c>
      <c r="E1960" s="567">
        <v>1299672.7009000001</v>
      </c>
      <c r="F1960" s="567">
        <v>1239973.1208500003</v>
      </c>
    </row>
    <row r="1961" spans="1:6">
      <c r="A1961" s="846" t="s">
        <v>3251</v>
      </c>
      <c r="B1961" s="567">
        <v>474000</v>
      </c>
      <c r="C1961" s="567">
        <v>1</v>
      </c>
      <c r="D1961" s="567">
        <v>1749100</v>
      </c>
      <c r="E1961" s="567">
        <v>1299672.7009000001</v>
      </c>
      <c r="F1961" s="567">
        <v>1239973.1208500003</v>
      </c>
    </row>
    <row r="1962" spans="1:6">
      <c r="A1962" s="847">
        <v>0.8</v>
      </c>
      <c r="B1962" s="567">
        <v>474000</v>
      </c>
      <c r="C1962" s="567">
        <v>1</v>
      </c>
      <c r="D1962" s="567">
        <v>1749100</v>
      </c>
      <c r="E1962" s="567">
        <v>1299672.7009000001</v>
      </c>
      <c r="F1962" s="567">
        <v>1239973.1208500003</v>
      </c>
    </row>
    <row r="1963" spans="1:6">
      <c r="A1963" s="848" t="s">
        <v>3251</v>
      </c>
      <c r="B1963" s="567">
        <v>474000</v>
      </c>
      <c r="C1963" s="567">
        <v>1</v>
      </c>
      <c r="D1963" s="567">
        <v>1749100</v>
      </c>
      <c r="E1963" s="567">
        <v>1299672.7009000001</v>
      </c>
      <c r="F1963" s="567">
        <v>1239973.1208500003</v>
      </c>
    </row>
    <row r="1964" spans="1:6">
      <c r="A1964" s="849">
        <v>2012</v>
      </c>
      <c r="B1964" s="567">
        <v>474000</v>
      </c>
      <c r="C1964" s="567">
        <v>1</v>
      </c>
      <c r="D1964" s="567">
        <v>1749100</v>
      </c>
      <c r="E1964" s="567">
        <v>1299672.7009000001</v>
      </c>
      <c r="F1964" s="567">
        <v>1239973.1208500003</v>
      </c>
    </row>
    <row r="1965" spans="1:6">
      <c r="A1965" s="850" t="s">
        <v>782</v>
      </c>
      <c r="B1965" s="567">
        <v>474000</v>
      </c>
      <c r="C1965" s="567">
        <v>1</v>
      </c>
      <c r="D1965" s="567">
        <v>1749100</v>
      </c>
      <c r="E1965" s="567">
        <v>1299672.7009000001</v>
      </c>
      <c r="F1965" s="567">
        <v>1239973.1208500003</v>
      </c>
    </row>
    <row r="1966" spans="1:6">
      <c r="A1966" s="851" t="s">
        <v>3251</v>
      </c>
      <c r="B1966" s="567">
        <v>474000</v>
      </c>
      <c r="C1966" s="567">
        <v>1</v>
      </c>
      <c r="D1966" s="567">
        <v>1749100</v>
      </c>
      <c r="E1966" s="567">
        <v>1299672.7009000001</v>
      </c>
      <c r="F1966" s="567">
        <v>1239973.1208500003</v>
      </c>
    </row>
    <row r="1967" spans="1:6">
      <c r="A1967" s="852" t="s">
        <v>780</v>
      </c>
      <c r="B1967" s="567">
        <v>474000</v>
      </c>
      <c r="C1967" s="567">
        <v>1</v>
      </c>
      <c r="D1967" s="567">
        <v>1749100</v>
      </c>
      <c r="E1967" s="567">
        <v>1299672.7009000001</v>
      </c>
      <c r="F1967" s="567">
        <v>1239973.1208500003</v>
      </c>
    </row>
    <row r="1968" spans="1:6">
      <c r="A1968" s="854" t="s">
        <v>527</v>
      </c>
      <c r="B1968" s="567">
        <v>474000</v>
      </c>
      <c r="C1968" s="567">
        <v>1</v>
      </c>
      <c r="D1968" s="567">
        <v>1749100</v>
      </c>
      <c r="E1968" s="567">
        <v>1299672.7009000001</v>
      </c>
      <c r="F1968" s="567">
        <v>1239973.1208500003</v>
      </c>
    </row>
    <row r="1969" spans="1:6">
      <c r="A1969" s="853" t="s">
        <v>305</v>
      </c>
      <c r="B1969" s="567">
        <v>474000</v>
      </c>
      <c r="C1969" s="567">
        <v>1</v>
      </c>
      <c r="D1969" s="567">
        <v>1749100</v>
      </c>
      <c r="E1969" s="567">
        <v>1299672.7009000001</v>
      </c>
      <c r="F1969" s="567">
        <v>1239973.1208500003</v>
      </c>
    </row>
    <row r="1970" spans="1:6">
      <c r="A1970" s="855" t="s">
        <v>319</v>
      </c>
      <c r="B1970" s="567">
        <v>474000</v>
      </c>
      <c r="C1970" s="567">
        <v>1</v>
      </c>
      <c r="D1970" s="567">
        <v>1749100</v>
      </c>
      <c r="E1970" s="567">
        <v>1299672.7009000001</v>
      </c>
      <c r="F1970" s="567">
        <v>1239973.1208500003</v>
      </c>
    </row>
    <row r="1971" spans="1:6">
      <c r="A1971" s="845" t="s">
        <v>557</v>
      </c>
      <c r="B1971" s="567">
        <v>948000</v>
      </c>
      <c r="C1971" s="567">
        <v>1</v>
      </c>
      <c r="D1971" s="567">
        <v>1987500</v>
      </c>
      <c r="E1971" s="567">
        <v>626.53091000008578</v>
      </c>
      <c r="F1971" s="567">
        <v>626.53091000000006</v>
      </c>
    </row>
    <row r="1972" spans="1:6">
      <c r="A1972" s="846" t="s">
        <v>3251</v>
      </c>
      <c r="B1972" s="567">
        <v>948000</v>
      </c>
      <c r="C1972" s="567">
        <v>1</v>
      </c>
      <c r="D1972" s="567">
        <v>1987500</v>
      </c>
      <c r="E1972" s="567">
        <v>626.53091000008578</v>
      </c>
      <c r="F1972" s="567">
        <v>626.53091000000006</v>
      </c>
    </row>
    <row r="1973" spans="1:6">
      <c r="A1973" s="847">
        <v>0</v>
      </c>
      <c r="B1973" s="567">
        <v>948000</v>
      </c>
      <c r="C1973" s="567">
        <v>1</v>
      </c>
      <c r="D1973" s="567">
        <v>1987500</v>
      </c>
      <c r="E1973" s="567">
        <v>626.53091000008578</v>
      </c>
      <c r="F1973" s="567">
        <v>626.53091000000006</v>
      </c>
    </row>
    <row r="1974" spans="1:6">
      <c r="A1974" s="848" t="s">
        <v>3251</v>
      </c>
      <c r="B1974" s="567">
        <v>948000</v>
      </c>
      <c r="C1974" s="567">
        <v>1</v>
      </c>
      <c r="D1974" s="567">
        <v>1987500</v>
      </c>
      <c r="E1974" s="567">
        <v>626.53091000008578</v>
      </c>
      <c r="F1974" s="567">
        <v>626.53091000000006</v>
      </c>
    </row>
    <row r="1975" spans="1:6">
      <c r="A1975" s="849">
        <v>2011</v>
      </c>
      <c r="B1975" s="567">
        <v>948000</v>
      </c>
      <c r="C1975" s="567">
        <v>1</v>
      </c>
      <c r="D1975" s="567">
        <v>1987500</v>
      </c>
      <c r="E1975" s="567">
        <v>626.53091000008578</v>
      </c>
      <c r="F1975" s="567">
        <v>626.53091000000006</v>
      </c>
    </row>
    <row r="1976" spans="1:6">
      <c r="A1976" s="850" t="s">
        <v>783</v>
      </c>
      <c r="B1976" s="567">
        <v>948000</v>
      </c>
      <c r="C1976" s="567">
        <v>1</v>
      </c>
      <c r="D1976" s="567">
        <v>1987500</v>
      </c>
      <c r="E1976" s="567">
        <v>626.53091000008578</v>
      </c>
      <c r="F1976" s="567">
        <v>626.53091000000006</v>
      </c>
    </row>
    <row r="1977" spans="1:6">
      <c r="A1977" s="851" t="s">
        <v>3251</v>
      </c>
      <c r="B1977" s="567">
        <v>948000</v>
      </c>
      <c r="C1977" s="567">
        <v>1</v>
      </c>
      <c r="D1977" s="567">
        <v>1987500</v>
      </c>
      <c r="E1977" s="567">
        <v>626.53091000008578</v>
      </c>
      <c r="F1977" s="567">
        <v>626.53091000000006</v>
      </c>
    </row>
    <row r="1978" spans="1:6">
      <c r="A1978" s="852" t="s">
        <v>780</v>
      </c>
      <c r="B1978" s="567">
        <v>948000</v>
      </c>
      <c r="C1978" s="567">
        <v>1</v>
      </c>
      <c r="D1978" s="567">
        <v>1987500</v>
      </c>
      <c r="E1978" s="567">
        <v>626.53091000008578</v>
      </c>
      <c r="F1978" s="567">
        <v>626.53091000000006</v>
      </c>
    </row>
    <row r="1979" spans="1:6">
      <c r="A1979" s="854" t="s">
        <v>527</v>
      </c>
      <c r="B1979" s="567">
        <v>948000</v>
      </c>
      <c r="C1979" s="567">
        <v>1</v>
      </c>
      <c r="D1979" s="567">
        <v>1987500</v>
      </c>
      <c r="E1979" s="567">
        <v>626.53091000008578</v>
      </c>
      <c r="F1979" s="567">
        <v>626.53091000000006</v>
      </c>
    </row>
    <row r="1980" spans="1:6">
      <c r="A1980" s="853" t="s">
        <v>305</v>
      </c>
      <c r="B1980" s="567">
        <v>948000</v>
      </c>
      <c r="C1980" s="567">
        <v>1</v>
      </c>
      <c r="D1980" s="567">
        <v>1987500</v>
      </c>
      <c r="E1980" s="567">
        <v>626.53091000008578</v>
      </c>
      <c r="F1980" s="567">
        <v>626.53091000000006</v>
      </c>
    </row>
    <row r="1981" spans="1:6">
      <c r="A1981" s="855" t="s">
        <v>319</v>
      </c>
      <c r="B1981" s="567">
        <v>948000</v>
      </c>
      <c r="C1981" s="567">
        <v>1</v>
      </c>
      <c r="D1981" s="567">
        <v>1987500</v>
      </c>
      <c r="E1981" s="567">
        <v>626.53091000008578</v>
      </c>
      <c r="F1981" s="567">
        <v>626.53091000000006</v>
      </c>
    </row>
    <row r="1982" spans="1:6">
      <c r="A1982" s="844" t="s">
        <v>119</v>
      </c>
      <c r="B1982" s="567">
        <v>7950000</v>
      </c>
      <c r="C1982" s="567">
        <v>4</v>
      </c>
      <c r="D1982" s="567">
        <v>14726888</v>
      </c>
      <c r="E1982" s="567">
        <v>13413878</v>
      </c>
      <c r="F1982" s="567">
        <v>10128190</v>
      </c>
    </row>
    <row r="1983" spans="1:6">
      <c r="A1983" s="726" t="s">
        <v>2711</v>
      </c>
      <c r="B1983" s="567">
        <v>7950000</v>
      </c>
      <c r="C1983" s="567">
        <v>4</v>
      </c>
      <c r="D1983" s="567">
        <v>14726888</v>
      </c>
      <c r="E1983" s="567">
        <v>13413878</v>
      </c>
      <c r="F1983" s="567">
        <v>10128190</v>
      </c>
    </row>
    <row r="1984" spans="1:6">
      <c r="A1984" s="845" t="s">
        <v>20</v>
      </c>
      <c r="B1984" s="567">
        <v>3600000</v>
      </c>
      <c r="C1984" s="567">
        <v>2</v>
      </c>
      <c r="D1984" s="567">
        <v>5318431</v>
      </c>
      <c r="E1984" s="567">
        <v>4343057</v>
      </c>
      <c r="F1984" s="567">
        <v>2271446</v>
      </c>
    </row>
    <row r="1985" spans="1:6">
      <c r="A1985" s="846" t="s">
        <v>3251</v>
      </c>
      <c r="B1985" s="567">
        <v>3600000</v>
      </c>
      <c r="C1985" s="567">
        <v>2</v>
      </c>
      <c r="D1985" s="567">
        <v>5318431</v>
      </c>
      <c r="E1985" s="567">
        <v>4343057</v>
      </c>
      <c r="F1985" s="567">
        <v>2271446</v>
      </c>
    </row>
    <row r="1986" spans="1:6">
      <c r="A1986" s="847">
        <v>0.45</v>
      </c>
      <c r="B1986" s="567">
        <v>1800000</v>
      </c>
      <c r="C1986" s="567">
        <v>1</v>
      </c>
      <c r="D1986" s="567">
        <v>3048431</v>
      </c>
      <c r="E1986" s="567">
        <v>2256481</v>
      </c>
      <c r="F1986" s="567">
        <v>680509</v>
      </c>
    </row>
    <row r="1987" spans="1:6">
      <c r="A1987" s="848" t="s">
        <v>3251</v>
      </c>
      <c r="B1987" s="567">
        <v>1800000</v>
      </c>
      <c r="C1987" s="567">
        <v>1</v>
      </c>
      <c r="D1987" s="567">
        <v>3048431</v>
      </c>
      <c r="E1987" s="567">
        <v>2256481</v>
      </c>
      <c r="F1987" s="567">
        <v>680509</v>
      </c>
    </row>
    <row r="1988" spans="1:6">
      <c r="A1988" s="849">
        <v>2022</v>
      </c>
      <c r="B1988" s="567">
        <v>1800000</v>
      </c>
      <c r="C1988" s="567">
        <v>1</v>
      </c>
      <c r="D1988" s="567">
        <v>3048431</v>
      </c>
      <c r="E1988" s="567">
        <v>2256481</v>
      </c>
      <c r="F1988" s="567">
        <v>680509</v>
      </c>
    </row>
    <row r="1989" spans="1:6">
      <c r="A1989" s="850" t="s">
        <v>996</v>
      </c>
      <c r="B1989" s="567">
        <v>1800000</v>
      </c>
      <c r="C1989" s="567">
        <v>1</v>
      </c>
      <c r="D1989" s="567">
        <v>3048431</v>
      </c>
      <c r="E1989" s="567">
        <v>2256481</v>
      </c>
      <c r="F1989" s="567">
        <v>680509</v>
      </c>
    </row>
    <row r="1990" spans="1:6">
      <c r="A1990" s="851" t="s">
        <v>3251</v>
      </c>
      <c r="B1990" s="567">
        <v>1800000</v>
      </c>
      <c r="C1990" s="567">
        <v>1</v>
      </c>
      <c r="D1990" s="567">
        <v>3048431</v>
      </c>
      <c r="E1990" s="567">
        <v>2256481</v>
      </c>
      <c r="F1990" s="567">
        <v>680509</v>
      </c>
    </row>
    <row r="1991" spans="1:6">
      <c r="A1991" s="852" t="s">
        <v>119</v>
      </c>
      <c r="B1991" s="567">
        <v>1800000</v>
      </c>
      <c r="C1991" s="567">
        <v>1</v>
      </c>
      <c r="D1991" s="567">
        <v>3048431</v>
      </c>
      <c r="E1991" s="567">
        <v>2256481</v>
      </c>
      <c r="F1991" s="567">
        <v>680509</v>
      </c>
    </row>
    <row r="1992" spans="1:6">
      <c r="A1992" s="854" t="s">
        <v>527</v>
      </c>
      <c r="B1992" s="567">
        <v>1800000</v>
      </c>
      <c r="C1992" s="567">
        <v>1</v>
      </c>
      <c r="D1992" s="567">
        <v>3048431</v>
      </c>
      <c r="E1992" s="567">
        <v>2256481</v>
      </c>
      <c r="F1992" s="567">
        <v>680509</v>
      </c>
    </row>
    <row r="1993" spans="1:6">
      <c r="A1993" s="853" t="s">
        <v>312</v>
      </c>
      <c r="B1993" s="567">
        <v>1800000</v>
      </c>
      <c r="C1993" s="567">
        <v>1</v>
      </c>
      <c r="D1993" s="567">
        <v>3048431</v>
      </c>
      <c r="E1993" s="567">
        <v>2256481</v>
      </c>
      <c r="F1993" s="567">
        <v>680509</v>
      </c>
    </row>
    <row r="1994" spans="1:6">
      <c r="A1994" s="855" t="s">
        <v>319</v>
      </c>
      <c r="B1994" s="567">
        <v>1800000</v>
      </c>
      <c r="C1994" s="567">
        <v>1</v>
      </c>
      <c r="D1994" s="567">
        <v>3048431</v>
      </c>
      <c r="E1994" s="567">
        <v>2256481</v>
      </c>
      <c r="F1994" s="567">
        <v>680509</v>
      </c>
    </row>
    <row r="1995" spans="1:6">
      <c r="A1995" s="847">
        <v>0.87</v>
      </c>
      <c r="B1995" s="567">
        <v>1800000</v>
      </c>
      <c r="C1995" s="567">
        <v>1</v>
      </c>
      <c r="D1995" s="567">
        <v>2270000</v>
      </c>
      <c r="E1995" s="567">
        <v>2086576</v>
      </c>
      <c r="F1995" s="567">
        <v>1590937</v>
      </c>
    </row>
    <row r="1996" spans="1:6">
      <c r="A1996" s="848" t="s">
        <v>3251</v>
      </c>
      <c r="B1996" s="567">
        <v>1800000</v>
      </c>
      <c r="C1996" s="567">
        <v>1</v>
      </c>
      <c r="D1996" s="567">
        <v>2270000</v>
      </c>
      <c r="E1996" s="567">
        <v>2086576</v>
      </c>
      <c r="F1996" s="567">
        <v>1590937</v>
      </c>
    </row>
    <row r="1997" spans="1:6">
      <c r="A1997" s="849">
        <v>2022</v>
      </c>
      <c r="B1997" s="567">
        <v>1800000</v>
      </c>
      <c r="C1997" s="567">
        <v>1</v>
      </c>
      <c r="D1997" s="567">
        <v>2270000</v>
      </c>
      <c r="E1997" s="567">
        <v>2086576</v>
      </c>
      <c r="F1997" s="567">
        <v>1590937</v>
      </c>
    </row>
    <row r="1998" spans="1:6">
      <c r="A1998" s="850" t="s">
        <v>995</v>
      </c>
      <c r="B1998" s="567">
        <v>1800000</v>
      </c>
      <c r="C1998" s="567">
        <v>1</v>
      </c>
      <c r="D1998" s="567">
        <v>2270000</v>
      </c>
      <c r="E1998" s="567">
        <v>2086576</v>
      </c>
      <c r="F1998" s="567">
        <v>1590937</v>
      </c>
    </row>
    <row r="1999" spans="1:6">
      <c r="A1999" s="851" t="s">
        <v>3251</v>
      </c>
      <c r="B1999" s="567">
        <v>1800000</v>
      </c>
      <c r="C1999" s="567">
        <v>1</v>
      </c>
      <c r="D1999" s="567">
        <v>2270000</v>
      </c>
      <c r="E1999" s="567">
        <v>2086576</v>
      </c>
      <c r="F1999" s="567">
        <v>1590937</v>
      </c>
    </row>
    <row r="2000" spans="1:6">
      <c r="A2000" s="852" t="s">
        <v>119</v>
      </c>
      <c r="B2000" s="567">
        <v>1800000</v>
      </c>
      <c r="C2000" s="567">
        <v>1</v>
      </c>
      <c r="D2000" s="567">
        <v>2270000</v>
      </c>
      <c r="E2000" s="567">
        <v>2086576</v>
      </c>
      <c r="F2000" s="567">
        <v>1590937</v>
      </c>
    </row>
    <row r="2001" spans="1:6">
      <c r="A2001" s="854" t="s">
        <v>527</v>
      </c>
      <c r="B2001" s="567">
        <v>1800000</v>
      </c>
      <c r="C2001" s="567">
        <v>1</v>
      </c>
      <c r="D2001" s="567">
        <v>2270000</v>
      </c>
      <c r="E2001" s="567">
        <v>2086576</v>
      </c>
      <c r="F2001" s="567">
        <v>1590937</v>
      </c>
    </row>
    <row r="2002" spans="1:6">
      <c r="A2002" s="853" t="s">
        <v>312</v>
      </c>
      <c r="B2002" s="567">
        <v>1800000</v>
      </c>
      <c r="C2002" s="567">
        <v>1</v>
      </c>
      <c r="D2002" s="567">
        <v>2270000</v>
      </c>
      <c r="E2002" s="567">
        <v>2086576</v>
      </c>
      <c r="F2002" s="567">
        <v>1590937</v>
      </c>
    </row>
    <row r="2003" spans="1:6">
      <c r="A2003" s="855" t="s">
        <v>319</v>
      </c>
      <c r="B2003" s="567">
        <v>1800000</v>
      </c>
      <c r="C2003" s="567">
        <v>1</v>
      </c>
      <c r="D2003" s="567">
        <v>2270000</v>
      </c>
      <c r="E2003" s="567">
        <v>2086576</v>
      </c>
      <c r="F2003" s="567">
        <v>1590937</v>
      </c>
    </row>
    <row r="2004" spans="1:6">
      <c r="A2004" s="845" t="s">
        <v>964</v>
      </c>
      <c r="B2004" s="567">
        <v>350000</v>
      </c>
      <c r="C2004" s="567">
        <v>1</v>
      </c>
      <c r="D2004" s="567">
        <v>1187000</v>
      </c>
      <c r="E2004" s="567">
        <v>1051254</v>
      </c>
      <c r="F2004" s="567">
        <v>1048651</v>
      </c>
    </row>
    <row r="2005" spans="1:6">
      <c r="A2005" s="846" t="s">
        <v>3251</v>
      </c>
      <c r="B2005" s="567">
        <v>350000</v>
      </c>
      <c r="C2005" s="567">
        <v>1</v>
      </c>
      <c r="D2005" s="567">
        <v>1187000</v>
      </c>
      <c r="E2005" s="567">
        <v>1051254</v>
      </c>
      <c r="F2005" s="567">
        <v>1048651</v>
      </c>
    </row>
    <row r="2006" spans="1:6">
      <c r="A2006" s="847">
        <v>0.97</v>
      </c>
      <c r="B2006" s="567">
        <v>350000</v>
      </c>
      <c r="C2006" s="567">
        <v>1</v>
      </c>
      <c r="D2006" s="567">
        <v>1187000</v>
      </c>
      <c r="E2006" s="567">
        <v>1051254</v>
      </c>
      <c r="F2006" s="567">
        <v>1048651</v>
      </c>
    </row>
    <row r="2007" spans="1:6">
      <c r="A2007" s="848" t="s">
        <v>3251</v>
      </c>
      <c r="B2007" s="567">
        <v>350000</v>
      </c>
      <c r="C2007" s="567">
        <v>1</v>
      </c>
      <c r="D2007" s="567">
        <v>1187000</v>
      </c>
      <c r="E2007" s="567">
        <v>1051254</v>
      </c>
      <c r="F2007" s="567">
        <v>1048651</v>
      </c>
    </row>
    <row r="2008" spans="1:6">
      <c r="A2008" s="849">
        <v>2006</v>
      </c>
      <c r="B2008" s="567">
        <v>350000</v>
      </c>
      <c r="C2008" s="567">
        <v>1</v>
      </c>
      <c r="D2008" s="567">
        <v>1187000</v>
      </c>
      <c r="E2008" s="567">
        <v>1051254</v>
      </c>
      <c r="F2008" s="567">
        <v>1048651</v>
      </c>
    </row>
    <row r="2009" spans="1:6">
      <c r="A2009" s="850" t="s">
        <v>963</v>
      </c>
      <c r="B2009" s="567">
        <v>350000</v>
      </c>
      <c r="C2009" s="567">
        <v>1</v>
      </c>
      <c r="D2009" s="567">
        <v>1187000</v>
      </c>
      <c r="E2009" s="567">
        <v>1051254</v>
      </c>
      <c r="F2009" s="567">
        <v>1048651</v>
      </c>
    </row>
    <row r="2010" spans="1:6">
      <c r="A2010" s="851" t="s">
        <v>962</v>
      </c>
      <c r="B2010" s="567">
        <v>350000</v>
      </c>
      <c r="C2010" s="567">
        <v>1</v>
      </c>
      <c r="D2010" s="567">
        <v>1187000</v>
      </c>
      <c r="E2010" s="567">
        <v>1051254</v>
      </c>
      <c r="F2010" s="567">
        <v>1048651</v>
      </c>
    </row>
    <row r="2011" spans="1:6">
      <c r="A2011" s="852" t="s">
        <v>119</v>
      </c>
      <c r="B2011" s="567">
        <v>350000</v>
      </c>
      <c r="C2011" s="567">
        <v>1</v>
      </c>
      <c r="D2011" s="567">
        <v>1187000</v>
      </c>
      <c r="E2011" s="567">
        <v>1051254</v>
      </c>
      <c r="F2011" s="567">
        <v>1048651</v>
      </c>
    </row>
    <row r="2012" spans="1:6">
      <c r="A2012" s="854" t="s">
        <v>527</v>
      </c>
      <c r="B2012" s="567">
        <v>350000</v>
      </c>
      <c r="C2012" s="567">
        <v>1</v>
      </c>
      <c r="D2012" s="567">
        <v>1187000</v>
      </c>
      <c r="E2012" s="567">
        <v>1051254</v>
      </c>
      <c r="F2012" s="567">
        <v>1048651</v>
      </c>
    </row>
    <row r="2013" spans="1:6">
      <c r="A2013" s="853" t="s">
        <v>273</v>
      </c>
      <c r="B2013" s="567">
        <v>350000</v>
      </c>
      <c r="C2013" s="567">
        <v>1</v>
      </c>
      <c r="D2013" s="567">
        <v>1187000</v>
      </c>
      <c r="E2013" s="567">
        <v>1051254</v>
      </c>
      <c r="F2013" s="567">
        <v>1048651</v>
      </c>
    </row>
    <row r="2014" spans="1:6">
      <c r="A2014" s="855" t="s">
        <v>319</v>
      </c>
      <c r="B2014" s="567">
        <v>350000</v>
      </c>
      <c r="C2014" s="567">
        <v>1</v>
      </c>
      <c r="D2014" s="567">
        <v>1187000</v>
      </c>
      <c r="E2014" s="567">
        <v>1051254</v>
      </c>
      <c r="F2014" s="567">
        <v>1048651</v>
      </c>
    </row>
    <row r="2015" spans="1:6">
      <c r="A2015" s="845" t="s">
        <v>961</v>
      </c>
      <c r="B2015" s="567">
        <v>4000000</v>
      </c>
      <c r="C2015" s="567">
        <v>1</v>
      </c>
      <c r="D2015" s="567">
        <v>8221457</v>
      </c>
      <c r="E2015" s="567">
        <v>8019567</v>
      </c>
      <c r="F2015" s="567">
        <v>6808093</v>
      </c>
    </row>
    <row r="2016" spans="1:6">
      <c r="A2016" s="846" t="s">
        <v>3251</v>
      </c>
      <c r="B2016" s="567">
        <v>4000000</v>
      </c>
      <c r="C2016" s="567">
        <v>1</v>
      </c>
      <c r="D2016" s="567">
        <v>8221457</v>
      </c>
      <c r="E2016" s="567">
        <v>8019567</v>
      </c>
      <c r="F2016" s="567">
        <v>6808093</v>
      </c>
    </row>
    <row r="2017" spans="1:6">
      <c r="A2017" s="847">
        <v>0.99</v>
      </c>
      <c r="B2017" s="567">
        <v>4000000</v>
      </c>
      <c r="C2017" s="567">
        <v>1</v>
      </c>
      <c r="D2017" s="567">
        <v>8221457</v>
      </c>
      <c r="E2017" s="567">
        <v>8019567</v>
      </c>
      <c r="F2017" s="567">
        <v>6808093</v>
      </c>
    </row>
    <row r="2018" spans="1:6">
      <c r="A2018" s="848" t="s">
        <v>3251</v>
      </c>
      <c r="B2018" s="567">
        <v>4000000</v>
      </c>
      <c r="C2018" s="567">
        <v>1</v>
      </c>
      <c r="D2018" s="567">
        <v>8221457</v>
      </c>
      <c r="E2018" s="567">
        <v>8019567</v>
      </c>
      <c r="F2018" s="567">
        <v>6808093</v>
      </c>
    </row>
    <row r="2019" spans="1:6">
      <c r="A2019" s="849">
        <v>2014</v>
      </c>
      <c r="B2019" s="567">
        <v>4000000</v>
      </c>
      <c r="C2019" s="567">
        <v>1</v>
      </c>
      <c r="D2019" s="567">
        <v>8221457</v>
      </c>
      <c r="E2019" s="567">
        <v>8019567</v>
      </c>
      <c r="F2019" s="567">
        <v>6808093</v>
      </c>
    </row>
    <row r="2020" spans="1:6">
      <c r="A2020" s="850" t="s">
        <v>960</v>
      </c>
      <c r="B2020" s="567">
        <v>4000000</v>
      </c>
      <c r="C2020" s="567">
        <v>1</v>
      </c>
      <c r="D2020" s="567">
        <v>8221457</v>
      </c>
      <c r="E2020" s="567">
        <v>8019567</v>
      </c>
      <c r="F2020" s="567">
        <v>6808093</v>
      </c>
    </row>
    <row r="2021" spans="1:6">
      <c r="A2021" s="851" t="s">
        <v>959</v>
      </c>
      <c r="B2021" s="567">
        <v>4000000</v>
      </c>
      <c r="C2021" s="567">
        <v>1</v>
      </c>
      <c r="D2021" s="567">
        <v>8221457</v>
      </c>
      <c r="E2021" s="567">
        <v>8019567</v>
      </c>
      <c r="F2021" s="567">
        <v>6808093</v>
      </c>
    </row>
    <row r="2022" spans="1:6">
      <c r="A2022" s="852" t="s">
        <v>119</v>
      </c>
      <c r="B2022" s="567">
        <v>4000000</v>
      </c>
      <c r="C2022" s="567">
        <v>1</v>
      </c>
      <c r="D2022" s="567">
        <v>8221457</v>
      </c>
      <c r="E2022" s="567">
        <v>8019567</v>
      </c>
      <c r="F2022" s="567">
        <v>6808093</v>
      </c>
    </row>
    <row r="2023" spans="1:6">
      <c r="A2023" s="854" t="s">
        <v>527</v>
      </c>
      <c r="B2023" s="567">
        <v>4000000</v>
      </c>
      <c r="C2023" s="567">
        <v>1</v>
      </c>
      <c r="D2023" s="567">
        <v>8221457</v>
      </c>
      <c r="E2023" s="567">
        <v>8019567</v>
      </c>
      <c r="F2023" s="567">
        <v>6808093</v>
      </c>
    </row>
    <row r="2024" spans="1:6">
      <c r="A2024" s="853" t="s">
        <v>273</v>
      </c>
      <c r="B2024" s="567">
        <v>4000000</v>
      </c>
      <c r="C2024" s="567">
        <v>1</v>
      </c>
      <c r="D2024" s="567">
        <v>8221457</v>
      </c>
      <c r="E2024" s="567">
        <v>8019567</v>
      </c>
      <c r="F2024" s="567">
        <v>6808093</v>
      </c>
    </row>
    <row r="2025" spans="1:6">
      <c r="A2025" s="855" t="s">
        <v>319</v>
      </c>
      <c r="B2025" s="567">
        <v>4000000</v>
      </c>
      <c r="C2025" s="567">
        <v>1</v>
      </c>
      <c r="D2025" s="567">
        <v>8221457</v>
      </c>
      <c r="E2025" s="567">
        <v>8019567</v>
      </c>
      <c r="F2025" s="567">
        <v>6808093</v>
      </c>
    </row>
    <row r="2026" spans="1:6">
      <c r="A2026" s="844" t="s">
        <v>815</v>
      </c>
      <c r="B2026" s="567">
        <v>7200000</v>
      </c>
      <c r="C2026" s="567">
        <v>4</v>
      </c>
      <c r="D2026" s="567">
        <v>15219787</v>
      </c>
      <c r="E2026" s="567">
        <v>14434823.613140002</v>
      </c>
      <c r="F2026" s="567">
        <v>13612722.133960001</v>
      </c>
    </row>
    <row r="2027" spans="1:6">
      <c r="A2027" s="726" t="s">
        <v>2711</v>
      </c>
      <c r="B2027" s="567">
        <v>7200000</v>
      </c>
      <c r="C2027" s="567">
        <v>4</v>
      </c>
      <c r="D2027" s="567">
        <v>15219787</v>
      </c>
      <c r="E2027" s="567">
        <v>14434823.613140002</v>
      </c>
      <c r="F2027" s="567">
        <v>13612722.133960001</v>
      </c>
    </row>
    <row r="2028" spans="1:6">
      <c r="A2028" s="845" t="s">
        <v>820</v>
      </c>
      <c r="B2028" s="567">
        <v>5000000</v>
      </c>
      <c r="C2028" s="567">
        <v>1</v>
      </c>
      <c r="D2028" s="567">
        <v>8801607</v>
      </c>
      <c r="E2028" s="567">
        <v>8208624</v>
      </c>
      <c r="F2028" s="567">
        <v>7674792</v>
      </c>
    </row>
    <row r="2029" spans="1:6">
      <c r="A2029" s="846" t="s">
        <v>3251</v>
      </c>
      <c r="B2029" s="567">
        <v>5000000</v>
      </c>
      <c r="C2029" s="567">
        <v>1</v>
      </c>
      <c r="D2029" s="567">
        <v>8801607</v>
      </c>
      <c r="E2029" s="567">
        <v>8208624</v>
      </c>
      <c r="F2029" s="567">
        <v>7674792</v>
      </c>
    </row>
    <row r="2030" spans="1:6">
      <c r="A2030" s="847">
        <v>0.98</v>
      </c>
      <c r="B2030" s="567">
        <v>5000000</v>
      </c>
      <c r="C2030" s="567">
        <v>1</v>
      </c>
      <c r="D2030" s="567">
        <v>8801607</v>
      </c>
      <c r="E2030" s="567">
        <v>8208624</v>
      </c>
      <c r="F2030" s="567">
        <v>7674792</v>
      </c>
    </row>
    <row r="2031" spans="1:6">
      <c r="A2031" s="848" t="s">
        <v>3251</v>
      </c>
      <c r="B2031" s="567">
        <v>5000000</v>
      </c>
      <c r="C2031" s="567">
        <v>1</v>
      </c>
      <c r="D2031" s="567">
        <v>8801607</v>
      </c>
      <c r="E2031" s="567">
        <v>8208624</v>
      </c>
      <c r="F2031" s="567">
        <v>7674792</v>
      </c>
    </row>
    <row r="2032" spans="1:6">
      <c r="A2032" s="849" t="s">
        <v>661</v>
      </c>
      <c r="B2032" s="567">
        <v>5000000</v>
      </c>
      <c r="C2032" s="567">
        <v>1</v>
      </c>
      <c r="D2032" s="567">
        <v>8801607</v>
      </c>
      <c r="E2032" s="567">
        <v>8208624</v>
      </c>
      <c r="F2032" s="567">
        <v>7674792</v>
      </c>
    </row>
    <row r="2033" spans="1:6">
      <c r="A2033" s="850" t="s">
        <v>819</v>
      </c>
      <c r="B2033" s="567">
        <v>5000000</v>
      </c>
      <c r="C2033" s="567">
        <v>1</v>
      </c>
      <c r="D2033" s="567">
        <v>8801607</v>
      </c>
      <c r="E2033" s="567">
        <v>8208624</v>
      </c>
      <c r="F2033" s="567">
        <v>7674792</v>
      </c>
    </row>
    <row r="2034" spans="1:6">
      <c r="A2034" s="851" t="s">
        <v>3251</v>
      </c>
      <c r="B2034" s="567">
        <v>5000000</v>
      </c>
      <c r="C2034" s="567">
        <v>1</v>
      </c>
      <c r="D2034" s="567">
        <v>8801607</v>
      </c>
      <c r="E2034" s="567">
        <v>8208624</v>
      </c>
      <c r="F2034" s="567">
        <v>7674792</v>
      </c>
    </row>
    <row r="2035" spans="1:6">
      <c r="A2035" s="852" t="s">
        <v>119</v>
      </c>
      <c r="B2035" s="567">
        <v>5000000</v>
      </c>
      <c r="C2035" s="567">
        <v>1</v>
      </c>
      <c r="D2035" s="567">
        <v>8801607</v>
      </c>
      <c r="E2035" s="567">
        <v>8208624</v>
      </c>
      <c r="F2035" s="567">
        <v>7674792</v>
      </c>
    </row>
    <row r="2036" spans="1:6">
      <c r="A2036" s="854" t="s">
        <v>527</v>
      </c>
      <c r="B2036" s="567">
        <v>5000000</v>
      </c>
      <c r="C2036" s="567">
        <v>1</v>
      </c>
      <c r="D2036" s="567">
        <v>8801607</v>
      </c>
      <c r="E2036" s="567">
        <v>8208624</v>
      </c>
      <c r="F2036" s="567">
        <v>7674792</v>
      </c>
    </row>
    <row r="2037" spans="1:6">
      <c r="A2037" s="853" t="s">
        <v>305</v>
      </c>
      <c r="B2037" s="567">
        <v>5000000</v>
      </c>
      <c r="C2037" s="567">
        <v>1</v>
      </c>
      <c r="D2037" s="567">
        <v>8801607</v>
      </c>
      <c r="E2037" s="567">
        <v>8208624</v>
      </c>
      <c r="F2037" s="567">
        <v>7674792</v>
      </c>
    </row>
    <row r="2038" spans="1:6">
      <c r="A2038" s="855" t="s">
        <v>319</v>
      </c>
      <c r="B2038" s="567">
        <v>5000000</v>
      </c>
      <c r="C2038" s="567">
        <v>1</v>
      </c>
      <c r="D2038" s="567">
        <v>8801607</v>
      </c>
      <c r="E2038" s="567">
        <v>8208624</v>
      </c>
      <c r="F2038" s="567">
        <v>7674792</v>
      </c>
    </row>
    <row r="2039" spans="1:6">
      <c r="A2039" s="845" t="s">
        <v>20</v>
      </c>
      <c r="B2039" s="567">
        <v>2200000</v>
      </c>
      <c r="C2039" s="567">
        <v>3</v>
      </c>
      <c r="D2039" s="567">
        <v>6418180</v>
      </c>
      <c r="E2039" s="567">
        <v>6226199.61314</v>
      </c>
      <c r="F2039" s="567">
        <v>5937930.1339600002</v>
      </c>
    </row>
    <row r="2040" spans="1:6">
      <c r="A2040" s="846" t="s">
        <v>3251</v>
      </c>
      <c r="B2040" s="567">
        <v>2200000</v>
      </c>
      <c r="C2040" s="567">
        <v>3</v>
      </c>
      <c r="D2040" s="567">
        <v>6418180</v>
      </c>
      <c r="E2040" s="567">
        <v>6226199.61314</v>
      </c>
      <c r="F2040" s="567">
        <v>5937930.1339600002</v>
      </c>
    </row>
    <row r="2041" spans="1:6">
      <c r="A2041" s="847">
        <v>0.95</v>
      </c>
      <c r="B2041" s="567">
        <v>1500000</v>
      </c>
      <c r="C2041" s="567">
        <v>2</v>
      </c>
      <c r="D2041" s="567">
        <v>4193180</v>
      </c>
      <c r="E2041" s="567">
        <v>4045768.00416</v>
      </c>
      <c r="F2041" s="567">
        <v>3815840.0003700005</v>
      </c>
    </row>
    <row r="2042" spans="1:6">
      <c r="A2042" s="848" t="s">
        <v>3251</v>
      </c>
      <c r="B2042" s="567">
        <v>1500000</v>
      </c>
      <c r="C2042" s="567">
        <v>2</v>
      </c>
      <c r="D2042" s="567">
        <v>4193180</v>
      </c>
      <c r="E2042" s="567">
        <v>4045768.00416</v>
      </c>
      <c r="F2042" s="567">
        <v>3815840.0003700005</v>
      </c>
    </row>
    <row r="2043" spans="1:6">
      <c r="A2043" s="849" t="s">
        <v>614</v>
      </c>
      <c r="B2043" s="567">
        <v>1500000</v>
      </c>
      <c r="C2043" s="567">
        <v>2</v>
      </c>
      <c r="D2043" s="567">
        <v>4193180</v>
      </c>
      <c r="E2043" s="567">
        <v>4045768.00416</v>
      </c>
      <c r="F2043" s="567">
        <v>3815840.0003700005</v>
      </c>
    </row>
    <row r="2044" spans="1:6">
      <c r="A2044" s="850" t="s">
        <v>816</v>
      </c>
      <c r="B2044" s="567">
        <v>300000</v>
      </c>
      <c r="C2044" s="567">
        <v>1</v>
      </c>
      <c r="D2044" s="567">
        <v>1200000</v>
      </c>
      <c r="E2044" s="567">
        <v>1177669.1114000001</v>
      </c>
      <c r="F2044" s="567">
        <v>1097621.71261</v>
      </c>
    </row>
    <row r="2045" spans="1:6">
      <c r="A2045" s="851" t="s">
        <v>3251</v>
      </c>
      <c r="B2045" s="567">
        <v>300000</v>
      </c>
      <c r="C2045" s="567">
        <v>1</v>
      </c>
      <c r="D2045" s="567">
        <v>1200000</v>
      </c>
      <c r="E2045" s="567">
        <v>1177669.1114000001</v>
      </c>
      <c r="F2045" s="567">
        <v>1097621.71261</v>
      </c>
    </row>
    <row r="2046" spans="1:6">
      <c r="A2046" s="852" t="s">
        <v>119</v>
      </c>
      <c r="B2046" s="567">
        <v>300000</v>
      </c>
      <c r="C2046" s="567">
        <v>1</v>
      </c>
      <c r="D2046" s="567">
        <v>1200000</v>
      </c>
      <c r="E2046" s="567">
        <v>1177669.1114000001</v>
      </c>
      <c r="F2046" s="567">
        <v>1097621.71261</v>
      </c>
    </row>
    <row r="2047" spans="1:6">
      <c r="A2047" s="854" t="s">
        <v>527</v>
      </c>
      <c r="B2047" s="567">
        <v>300000</v>
      </c>
      <c r="C2047" s="567">
        <v>1</v>
      </c>
      <c r="D2047" s="567">
        <v>1200000</v>
      </c>
      <c r="E2047" s="567">
        <v>1177669.1114000001</v>
      </c>
      <c r="F2047" s="567">
        <v>1097621.71261</v>
      </c>
    </row>
    <row r="2048" spans="1:6">
      <c r="A2048" s="853" t="s">
        <v>305</v>
      </c>
      <c r="B2048" s="567">
        <v>300000</v>
      </c>
      <c r="C2048" s="567">
        <v>1</v>
      </c>
      <c r="D2048" s="567">
        <v>1200000</v>
      </c>
      <c r="E2048" s="567">
        <v>1177669.1114000001</v>
      </c>
      <c r="F2048" s="567">
        <v>1097621.71261</v>
      </c>
    </row>
    <row r="2049" spans="1:6">
      <c r="A2049" s="855" t="s">
        <v>319</v>
      </c>
      <c r="B2049" s="567">
        <v>300000</v>
      </c>
      <c r="C2049" s="567">
        <v>1</v>
      </c>
      <c r="D2049" s="567">
        <v>1200000</v>
      </c>
      <c r="E2049" s="567">
        <v>1177669.1114000001</v>
      </c>
      <c r="F2049" s="567">
        <v>1097621.71261</v>
      </c>
    </row>
    <row r="2050" spans="1:6">
      <c r="A2050" s="850" t="s">
        <v>818</v>
      </c>
      <c r="B2050" s="567">
        <v>1200000</v>
      </c>
      <c r="C2050" s="567">
        <v>1</v>
      </c>
      <c r="D2050" s="567">
        <v>2993180</v>
      </c>
      <c r="E2050" s="567">
        <v>2868098.8927600002</v>
      </c>
      <c r="F2050" s="567">
        <v>2718218.2877600002</v>
      </c>
    </row>
    <row r="2051" spans="1:6">
      <c r="A2051" s="851" t="s">
        <v>3251</v>
      </c>
      <c r="B2051" s="567">
        <v>1200000</v>
      </c>
      <c r="C2051" s="567">
        <v>1</v>
      </c>
      <c r="D2051" s="567">
        <v>2993180</v>
      </c>
      <c r="E2051" s="567">
        <v>2868098.8927600002</v>
      </c>
      <c r="F2051" s="567">
        <v>2718218.2877600002</v>
      </c>
    </row>
    <row r="2052" spans="1:6">
      <c r="A2052" s="852" t="s">
        <v>119</v>
      </c>
      <c r="B2052" s="567">
        <v>1200000</v>
      </c>
      <c r="C2052" s="567">
        <v>1</v>
      </c>
      <c r="D2052" s="567">
        <v>2993180</v>
      </c>
      <c r="E2052" s="567">
        <v>2868098.8927600002</v>
      </c>
      <c r="F2052" s="567">
        <v>2718218.2877600002</v>
      </c>
    </row>
    <row r="2053" spans="1:6">
      <c r="A2053" s="854" t="s">
        <v>527</v>
      </c>
      <c r="B2053" s="567">
        <v>1200000</v>
      </c>
      <c r="C2053" s="567">
        <v>1</v>
      </c>
      <c r="D2053" s="567">
        <v>2993180</v>
      </c>
      <c r="E2053" s="567">
        <v>2868098.8927600002</v>
      </c>
      <c r="F2053" s="567">
        <v>2718218.2877600002</v>
      </c>
    </row>
    <row r="2054" spans="1:6">
      <c r="A2054" s="853" t="s">
        <v>305</v>
      </c>
      <c r="B2054" s="567">
        <v>1200000</v>
      </c>
      <c r="C2054" s="567">
        <v>1</v>
      </c>
      <c r="D2054" s="567">
        <v>2993180</v>
      </c>
      <c r="E2054" s="567">
        <v>2868098.8927600002</v>
      </c>
      <c r="F2054" s="567">
        <v>2718218.2877600002</v>
      </c>
    </row>
    <row r="2055" spans="1:6">
      <c r="A2055" s="855" t="s">
        <v>319</v>
      </c>
      <c r="B2055" s="567">
        <v>1200000</v>
      </c>
      <c r="C2055" s="567">
        <v>1</v>
      </c>
      <c r="D2055" s="567">
        <v>2993180</v>
      </c>
      <c r="E2055" s="567">
        <v>2868098.8927600002</v>
      </c>
      <c r="F2055" s="567">
        <v>2718218.2877600002</v>
      </c>
    </row>
    <row r="2056" spans="1:6">
      <c r="A2056" s="847">
        <v>0.98</v>
      </c>
      <c r="B2056" s="567">
        <v>700000</v>
      </c>
      <c r="C2056" s="567">
        <v>1</v>
      </c>
      <c r="D2056" s="567">
        <v>2225000</v>
      </c>
      <c r="E2056" s="567">
        <v>2180431.60898</v>
      </c>
      <c r="F2056" s="567">
        <v>2122090.1335899998</v>
      </c>
    </row>
    <row r="2057" spans="1:6">
      <c r="A2057" s="848" t="s">
        <v>3251</v>
      </c>
      <c r="B2057" s="567">
        <v>700000</v>
      </c>
      <c r="C2057" s="567">
        <v>1</v>
      </c>
      <c r="D2057" s="567">
        <v>2225000</v>
      </c>
      <c r="E2057" s="567">
        <v>2180431.60898</v>
      </c>
      <c r="F2057" s="567">
        <v>2122090.1335899998</v>
      </c>
    </row>
    <row r="2058" spans="1:6">
      <c r="A2058" s="849" t="s">
        <v>610</v>
      </c>
      <c r="B2058" s="567">
        <v>700000</v>
      </c>
      <c r="C2058" s="567">
        <v>1</v>
      </c>
      <c r="D2058" s="567">
        <v>2225000</v>
      </c>
      <c r="E2058" s="567">
        <v>2180431.60898</v>
      </c>
      <c r="F2058" s="567">
        <v>2122090.1335899998</v>
      </c>
    </row>
    <row r="2059" spans="1:6">
      <c r="A2059" s="850" t="s">
        <v>817</v>
      </c>
      <c r="B2059" s="567">
        <v>700000</v>
      </c>
      <c r="C2059" s="567">
        <v>1</v>
      </c>
      <c r="D2059" s="567">
        <v>2225000</v>
      </c>
      <c r="E2059" s="567">
        <v>2180431.60898</v>
      </c>
      <c r="F2059" s="567">
        <v>2122090.1335899998</v>
      </c>
    </row>
    <row r="2060" spans="1:6">
      <c r="A2060" s="851" t="s">
        <v>3251</v>
      </c>
      <c r="B2060" s="567">
        <v>700000</v>
      </c>
      <c r="C2060" s="567">
        <v>1</v>
      </c>
      <c r="D2060" s="567">
        <v>2225000</v>
      </c>
      <c r="E2060" s="567">
        <v>2180431.60898</v>
      </c>
      <c r="F2060" s="567">
        <v>2122090.1335899998</v>
      </c>
    </row>
    <row r="2061" spans="1:6">
      <c r="A2061" s="852" t="s">
        <v>119</v>
      </c>
      <c r="B2061" s="567">
        <v>700000</v>
      </c>
      <c r="C2061" s="567">
        <v>1</v>
      </c>
      <c r="D2061" s="567">
        <v>2225000</v>
      </c>
      <c r="E2061" s="567">
        <v>2180431.60898</v>
      </c>
      <c r="F2061" s="567">
        <v>2122090.1335899998</v>
      </c>
    </row>
    <row r="2062" spans="1:6">
      <c r="A2062" s="854" t="s">
        <v>527</v>
      </c>
      <c r="B2062" s="567">
        <v>700000</v>
      </c>
      <c r="C2062" s="567">
        <v>1</v>
      </c>
      <c r="D2062" s="567">
        <v>2225000</v>
      </c>
      <c r="E2062" s="567">
        <v>2180431.60898</v>
      </c>
      <c r="F2062" s="567">
        <v>2122090.1335899998</v>
      </c>
    </row>
    <row r="2063" spans="1:6">
      <c r="A2063" s="853" t="s">
        <v>305</v>
      </c>
      <c r="B2063" s="567">
        <v>700000</v>
      </c>
      <c r="C2063" s="567">
        <v>1</v>
      </c>
      <c r="D2063" s="567">
        <v>2225000</v>
      </c>
      <c r="E2063" s="567">
        <v>2180431.60898</v>
      </c>
      <c r="F2063" s="567">
        <v>2122090.1335899998</v>
      </c>
    </row>
    <row r="2064" spans="1:6">
      <c r="A2064" s="855" t="s">
        <v>319</v>
      </c>
      <c r="B2064" s="567">
        <v>700000</v>
      </c>
      <c r="C2064" s="567">
        <v>1</v>
      </c>
      <c r="D2064" s="567">
        <v>2225000</v>
      </c>
      <c r="E2064" s="567">
        <v>2180431.60898</v>
      </c>
      <c r="F2064" s="567">
        <v>2122090.1335899998</v>
      </c>
    </row>
    <row r="2065" spans="1:6">
      <c r="A2065" s="844" t="s">
        <v>913</v>
      </c>
      <c r="B2065" s="567">
        <v>750000</v>
      </c>
      <c r="C2065" s="567">
        <v>1</v>
      </c>
      <c r="D2065" s="567">
        <v>1020000</v>
      </c>
      <c r="E2065" s="567">
        <v>937279</v>
      </c>
      <c r="F2065" s="567">
        <v>936730</v>
      </c>
    </row>
    <row r="2066" spans="1:6">
      <c r="A2066" s="726" t="s">
        <v>2700</v>
      </c>
      <c r="B2066" s="567">
        <v>750000</v>
      </c>
      <c r="C2066" s="567">
        <v>1</v>
      </c>
      <c r="D2066" s="567">
        <v>1020000</v>
      </c>
      <c r="E2066" s="567">
        <v>937279</v>
      </c>
      <c r="F2066" s="567">
        <v>936730</v>
      </c>
    </row>
    <row r="2067" spans="1:6">
      <c r="A2067" s="845" t="s">
        <v>13</v>
      </c>
      <c r="B2067" s="567">
        <v>750000</v>
      </c>
      <c r="C2067" s="567">
        <v>1</v>
      </c>
      <c r="D2067" s="567">
        <v>1020000</v>
      </c>
      <c r="E2067" s="567">
        <v>937279</v>
      </c>
      <c r="F2067" s="567">
        <v>936730</v>
      </c>
    </row>
    <row r="2068" spans="1:6">
      <c r="A2068" s="846" t="s">
        <v>3251</v>
      </c>
      <c r="B2068" s="567">
        <v>750000</v>
      </c>
      <c r="C2068" s="567">
        <v>1</v>
      </c>
      <c r="D2068" s="567">
        <v>1020000</v>
      </c>
      <c r="E2068" s="567">
        <v>937279</v>
      </c>
      <c r="F2068" s="567">
        <v>936730</v>
      </c>
    </row>
    <row r="2069" spans="1:6">
      <c r="A2069" s="847">
        <v>1</v>
      </c>
      <c r="B2069" s="567">
        <v>750000</v>
      </c>
      <c r="C2069" s="567">
        <v>1</v>
      </c>
      <c r="D2069" s="567">
        <v>1020000</v>
      </c>
      <c r="E2069" s="567">
        <v>937279</v>
      </c>
      <c r="F2069" s="567">
        <v>936730</v>
      </c>
    </row>
    <row r="2070" spans="1:6">
      <c r="A2070" s="848" t="s">
        <v>3251</v>
      </c>
      <c r="B2070" s="567">
        <v>750000</v>
      </c>
      <c r="C2070" s="567">
        <v>1</v>
      </c>
      <c r="D2070" s="567">
        <v>1020000</v>
      </c>
      <c r="E2070" s="567">
        <v>937279</v>
      </c>
      <c r="F2070" s="567">
        <v>936730</v>
      </c>
    </row>
    <row r="2071" spans="1:6">
      <c r="A2071" s="849">
        <v>2011</v>
      </c>
      <c r="B2071" s="567">
        <v>750000</v>
      </c>
      <c r="C2071" s="567">
        <v>1</v>
      </c>
      <c r="D2071" s="567">
        <v>1020000</v>
      </c>
      <c r="E2071" s="567">
        <v>937279</v>
      </c>
      <c r="F2071" s="567">
        <v>936730</v>
      </c>
    </row>
    <row r="2072" spans="1:6">
      <c r="A2072" s="850" t="s">
        <v>914</v>
      </c>
      <c r="B2072" s="567">
        <v>750000</v>
      </c>
      <c r="C2072" s="567">
        <v>1</v>
      </c>
      <c r="D2072" s="567">
        <v>1020000</v>
      </c>
      <c r="E2072" s="567">
        <v>937279</v>
      </c>
      <c r="F2072" s="567">
        <v>936730</v>
      </c>
    </row>
    <row r="2073" spans="1:6">
      <c r="A2073" s="851" t="s">
        <v>3251</v>
      </c>
      <c r="B2073" s="567">
        <v>750000</v>
      </c>
      <c r="C2073" s="567">
        <v>1</v>
      </c>
      <c r="D2073" s="567">
        <v>1020000</v>
      </c>
      <c r="E2073" s="567">
        <v>937279</v>
      </c>
      <c r="F2073" s="567">
        <v>936730</v>
      </c>
    </row>
    <row r="2074" spans="1:6">
      <c r="A2074" s="852" t="s">
        <v>912</v>
      </c>
      <c r="B2074" s="567">
        <v>750000</v>
      </c>
      <c r="C2074" s="567">
        <v>1</v>
      </c>
      <c r="D2074" s="567">
        <v>1020000</v>
      </c>
      <c r="E2074" s="567">
        <v>937279</v>
      </c>
      <c r="F2074" s="567">
        <v>936730</v>
      </c>
    </row>
    <row r="2075" spans="1:6">
      <c r="A2075" s="854" t="s">
        <v>527</v>
      </c>
      <c r="B2075" s="567">
        <v>750000</v>
      </c>
      <c r="C2075" s="567">
        <v>1</v>
      </c>
      <c r="D2075" s="567">
        <v>1020000</v>
      </c>
      <c r="E2075" s="567">
        <v>937279</v>
      </c>
      <c r="F2075" s="567">
        <v>936730</v>
      </c>
    </row>
    <row r="2076" spans="1:6">
      <c r="A2076" s="853" t="s">
        <v>273</v>
      </c>
      <c r="B2076" s="567">
        <v>750000</v>
      </c>
      <c r="C2076" s="567">
        <v>1</v>
      </c>
      <c r="D2076" s="567">
        <v>1020000</v>
      </c>
      <c r="E2076" s="567">
        <v>937279</v>
      </c>
      <c r="F2076" s="567">
        <v>936730</v>
      </c>
    </row>
    <row r="2077" spans="1:6">
      <c r="A2077" s="855" t="s">
        <v>319</v>
      </c>
      <c r="B2077" s="567">
        <v>750000</v>
      </c>
      <c r="C2077" s="567">
        <v>1</v>
      </c>
      <c r="D2077" s="567">
        <v>1020000</v>
      </c>
      <c r="E2077" s="567">
        <v>937279</v>
      </c>
      <c r="F2077" s="567">
        <v>936730</v>
      </c>
    </row>
    <row r="2078" spans="1:6">
      <c r="A2078" s="844" t="s">
        <v>1085</v>
      </c>
      <c r="B2078" s="567">
        <v>3657000</v>
      </c>
      <c r="C2078" s="567">
        <v>1</v>
      </c>
      <c r="D2078" s="567">
        <v>3657000</v>
      </c>
      <c r="E2078" s="567">
        <v>0</v>
      </c>
      <c r="F2078" s="567">
        <v>0</v>
      </c>
    </row>
    <row r="2079" spans="1:6">
      <c r="A2079" s="726" t="s">
        <v>2708</v>
      </c>
      <c r="B2079" s="567">
        <v>3657000</v>
      </c>
      <c r="C2079" s="567">
        <v>1</v>
      </c>
      <c r="D2079" s="567">
        <v>3657000</v>
      </c>
      <c r="E2079" s="567">
        <v>0</v>
      </c>
      <c r="F2079" s="567">
        <v>0</v>
      </c>
    </row>
    <row r="2080" spans="1:6">
      <c r="A2080" s="845" t="s">
        <v>1086</v>
      </c>
      <c r="B2080" s="567">
        <v>3657000</v>
      </c>
      <c r="C2080" s="567">
        <v>1</v>
      </c>
      <c r="D2080" s="567">
        <v>3657000</v>
      </c>
      <c r="E2080" s="567">
        <v>0</v>
      </c>
      <c r="F2080" s="567">
        <v>0</v>
      </c>
    </row>
    <row r="2081" spans="1:6">
      <c r="A2081" s="846" t="s">
        <v>3251</v>
      </c>
      <c r="B2081" s="567">
        <v>3657000</v>
      </c>
      <c r="C2081" s="567">
        <v>1</v>
      </c>
      <c r="D2081" s="567">
        <v>3657000</v>
      </c>
      <c r="E2081" s="567">
        <v>0</v>
      </c>
      <c r="F2081" s="567">
        <v>0</v>
      </c>
    </row>
    <row r="2082" spans="1:6">
      <c r="A2082" s="847">
        <v>0</v>
      </c>
      <c r="B2082" s="567">
        <v>3657000</v>
      </c>
      <c r="C2082" s="567">
        <v>1</v>
      </c>
      <c r="D2082" s="567">
        <v>3657000</v>
      </c>
      <c r="E2082" s="567">
        <v>0</v>
      </c>
      <c r="F2082" s="567">
        <v>0</v>
      </c>
    </row>
    <row r="2083" spans="1:6">
      <c r="A2083" s="848" t="s">
        <v>3251</v>
      </c>
      <c r="B2083" s="567">
        <v>3657000</v>
      </c>
      <c r="C2083" s="567">
        <v>1</v>
      </c>
      <c r="D2083" s="567">
        <v>3657000</v>
      </c>
      <c r="E2083" s="567">
        <v>0</v>
      </c>
      <c r="F2083" s="567">
        <v>0</v>
      </c>
    </row>
    <row r="2084" spans="1:6">
      <c r="A2084" s="849">
        <v>2024</v>
      </c>
      <c r="B2084" s="567">
        <v>3657000</v>
      </c>
      <c r="C2084" s="567">
        <v>1</v>
      </c>
      <c r="D2084" s="567">
        <v>3657000</v>
      </c>
      <c r="E2084" s="567">
        <v>0</v>
      </c>
      <c r="F2084" s="567">
        <v>0</v>
      </c>
    </row>
    <row r="2085" spans="1:6">
      <c r="A2085" s="850" t="s">
        <v>1085</v>
      </c>
      <c r="B2085" s="567">
        <v>3657000</v>
      </c>
      <c r="C2085" s="567">
        <v>1</v>
      </c>
      <c r="D2085" s="567">
        <v>3657000</v>
      </c>
      <c r="E2085" s="567">
        <v>0</v>
      </c>
      <c r="F2085" s="567">
        <v>0</v>
      </c>
    </row>
    <row r="2086" spans="1:6">
      <c r="A2086" s="851" t="s">
        <v>1085</v>
      </c>
      <c r="B2086" s="567">
        <v>3657000</v>
      </c>
      <c r="C2086" s="567">
        <v>1</v>
      </c>
      <c r="D2086" s="567">
        <v>3657000</v>
      </c>
      <c r="E2086" s="567">
        <v>0</v>
      </c>
      <c r="F2086" s="567">
        <v>0</v>
      </c>
    </row>
    <row r="2087" spans="1:6">
      <c r="A2087" s="852" t="s">
        <v>1085</v>
      </c>
      <c r="B2087" s="567">
        <v>3657000</v>
      </c>
      <c r="C2087" s="567">
        <v>1</v>
      </c>
      <c r="D2087" s="567">
        <v>3657000</v>
      </c>
      <c r="E2087" s="567">
        <v>0</v>
      </c>
      <c r="F2087" s="567">
        <v>0</v>
      </c>
    </row>
    <row r="2088" spans="1:6">
      <c r="A2088" s="854" t="s">
        <v>527</v>
      </c>
      <c r="B2088" s="567">
        <v>3657000</v>
      </c>
      <c r="C2088" s="567">
        <v>1</v>
      </c>
      <c r="D2088" s="567">
        <v>3657000</v>
      </c>
      <c r="E2088" s="567">
        <v>0</v>
      </c>
      <c r="F2088" s="567">
        <v>0</v>
      </c>
    </row>
    <row r="2089" spans="1:6">
      <c r="A2089" s="853" t="s">
        <v>314</v>
      </c>
      <c r="B2089" s="567">
        <v>3657000</v>
      </c>
      <c r="C2089" s="567">
        <v>1</v>
      </c>
      <c r="D2089" s="567">
        <v>3657000</v>
      </c>
      <c r="E2089" s="567">
        <v>0</v>
      </c>
      <c r="F2089" s="567">
        <v>0</v>
      </c>
    </row>
    <row r="2090" spans="1:6">
      <c r="A2090" s="855" t="s">
        <v>999</v>
      </c>
      <c r="B2090" s="567">
        <v>3657000</v>
      </c>
      <c r="C2090" s="567">
        <v>1</v>
      </c>
      <c r="D2090" s="567">
        <v>3657000</v>
      </c>
      <c r="E2090" s="567">
        <v>0</v>
      </c>
      <c r="F2090" s="567">
        <v>0</v>
      </c>
    </row>
    <row r="2091" spans="1:6">
      <c r="A2091" s="844" t="s">
        <v>1088</v>
      </c>
      <c r="B2091" s="567">
        <v>2743300</v>
      </c>
      <c r="C2091" s="567">
        <v>1</v>
      </c>
      <c r="D2091" s="567">
        <v>2743300</v>
      </c>
      <c r="E2091" s="567">
        <v>0</v>
      </c>
      <c r="F2091" s="567">
        <v>0</v>
      </c>
    </row>
    <row r="2092" spans="1:6">
      <c r="A2092" s="726" t="s">
        <v>2708</v>
      </c>
      <c r="B2092" s="567">
        <v>2743300</v>
      </c>
      <c r="C2092" s="567">
        <v>1</v>
      </c>
      <c r="D2092" s="567">
        <v>2743300</v>
      </c>
      <c r="E2092" s="567">
        <v>0</v>
      </c>
      <c r="F2092" s="567">
        <v>0</v>
      </c>
    </row>
    <row r="2093" spans="1:6">
      <c r="A2093" s="845" t="s">
        <v>1089</v>
      </c>
      <c r="B2093" s="567">
        <v>2743300</v>
      </c>
      <c r="C2093" s="567">
        <v>1</v>
      </c>
      <c r="D2093" s="567">
        <v>2743300</v>
      </c>
      <c r="E2093" s="567">
        <v>0</v>
      </c>
      <c r="F2093" s="567">
        <v>0</v>
      </c>
    </row>
    <row r="2094" spans="1:6">
      <c r="A2094" s="846" t="s">
        <v>3251</v>
      </c>
      <c r="B2094" s="567">
        <v>2743300</v>
      </c>
      <c r="C2094" s="567">
        <v>1</v>
      </c>
      <c r="D2094" s="567">
        <v>2743300</v>
      </c>
      <c r="E2094" s="567">
        <v>0</v>
      </c>
      <c r="F2094" s="567">
        <v>0</v>
      </c>
    </row>
    <row r="2095" spans="1:6">
      <c r="A2095" s="847" t="s">
        <v>3251</v>
      </c>
      <c r="B2095" s="567">
        <v>2743300</v>
      </c>
      <c r="C2095" s="567">
        <v>1</v>
      </c>
      <c r="D2095" s="567">
        <v>2743300</v>
      </c>
      <c r="E2095" s="567">
        <v>0</v>
      </c>
      <c r="F2095" s="567">
        <v>0</v>
      </c>
    </row>
    <row r="2096" spans="1:6">
      <c r="A2096" s="848" t="s">
        <v>3251</v>
      </c>
      <c r="B2096" s="567">
        <v>2743300</v>
      </c>
      <c r="C2096" s="567">
        <v>1</v>
      </c>
      <c r="D2096" s="567">
        <v>2743300</v>
      </c>
      <c r="E2096" s="567">
        <v>0</v>
      </c>
      <c r="F2096" s="567">
        <v>0</v>
      </c>
    </row>
    <row r="2097" spans="1:6">
      <c r="A2097" s="849">
        <v>2024</v>
      </c>
      <c r="B2097" s="567">
        <v>2743300</v>
      </c>
      <c r="C2097" s="567">
        <v>1</v>
      </c>
      <c r="D2097" s="567">
        <v>2743300</v>
      </c>
      <c r="E2097" s="567">
        <v>0</v>
      </c>
      <c r="F2097" s="567">
        <v>0</v>
      </c>
    </row>
    <row r="2098" spans="1:6">
      <c r="A2098" s="850" t="s">
        <v>1088</v>
      </c>
      <c r="B2098" s="567">
        <v>2743300</v>
      </c>
      <c r="C2098" s="567">
        <v>1</v>
      </c>
      <c r="D2098" s="567">
        <v>2743300</v>
      </c>
      <c r="E2098" s="567">
        <v>0</v>
      </c>
      <c r="F2098" s="567">
        <v>0</v>
      </c>
    </row>
    <row r="2099" spans="1:6">
      <c r="A2099" s="851" t="s">
        <v>1088</v>
      </c>
      <c r="B2099" s="567">
        <v>2743300</v>
      </c>
      <c r="C2099" s="567">
        <v>1</v>
      </c>
      <c r="D2099" s="567">
        <v>2743300</v>
      </c>
      <c r="E2099" s="567">
        <v>0</v>
      </c>
      <c r="F2099" s="567">
        <v>0</v>
      </c>
    </row>
    <row r="2100" spans="1:6">
      <c r="A2100" s="852" t="s">
        <v>1088</v>
      </c>
      <c r="B2100" s="567">
        <v>2743300</v>
      </c>
      <c r="C2100" s="567">
        <v>1</v>
      </c>
      <c r="D2100" s="567">
        <v>2743300</v>
      </c>
      <c r="E2100" s="567">
        <v>0</v>
      </c>
      <c r="F2100" s="567">
        <v>0</v>
      </c>
    </row>
    <row r="2101" spans="1:6">
      <c r="A2101" s="854" t="s">
        <v>527</v>
      </c>
      <c r="B2101" s="567">
        <v>2743300</v>
      </c>
      <c r="C2101" s="567">
        <v>1</v>
      </c>
      <c r="D2101" s="567">
        <v>2743300</v>
      </c>
      <c r="E2101" s="567">
        <v>0</v>
      </c>
      <c r="F2101" s="567">
        <v>0</v>
      </c>
    </row>
    <row r="2102" spans="1:6">
      <c r="A2102" s="853" t="s">
        <v>314</v>
      </c>
      <c r="B2102" s="567">
        <v>2743300</v>
      </c>
      <c r="C2102" s="567">
        <v>1</v>
      </c>
      <c r="D2102" s="567">
        <v>2743300</v>
      </c>
      <c r="E2102" s="567">
        <v>0</v>
      </c>
      <c r="F2102" s="567">
        <v>0</v>
      </c>
    </row>
    <row r="2103" spans="1:6">
      <c r="A2103" s="855" t="s">
        <v>999</v>
      </c>
      <c r="B2103" s="567">
        <v>2743300</v>
      </c>
      <c r="C2103" s="567">
        <v>1</v>
      </c>
      <c r="D2103" s="567">
        <v>2743300</v>
      </c>
      <c r="E2103" s="567">
        <v>0</v>
      </c>
      <c r="F2103" s="567">
        <v>0</v>
      </c>
    </row>
    <row r="2104" spans="1:6">
      <c r="A2104" s="844" t="s">
        <v>1079</v>
      </c>
      <c r="B2104" s="567">
        <v>2725000</v>
      </c>
      <c r="C2104" s="567">
        <v>1</v>
      </c>
      <c r="D2104" s="567">
        <v>2725000</v>
      </c>
      <c r="E2104" s="567">
        <v>0</v>
      </c>
      <c r="F2104" s="567">
        <v>0</v>
      </c>
    </row>
    <row r="2105" spans="1:6">
      <c r="A2105" s="726" t="s">
        <v>2708</v>
      </c>
      <c r="B2105" s="567">
        <v>2725000</v>
      </c>
      <c r="C2105" s="567">
        <v>1</v>
      </c>
      <c r="D2105" s="567">
        <v>2725000</v>
      </c>
      <c r="E2105" s="567">
        <v>0</v>
      </c>
      <c r="F2105" s="567">
        <v>0</v>
      </c>
    </row>
    <row r="2106" spans="1:6">
      <c r="A2106" s="845" t="s">
        <v>1080</v>
      </c>
      <c r="B2106" s="567">
        <v>2725000</v>
      </c>
      <c r="C2106" s="567">
        <v>1</v>
      </c>
      <c r="D2106" s="567">
        <v>2725000</v>
      </c>
      <c r="E2106" s="567">
        <v>0</v>
      </c>
      <c r="F2106" s="567">
        <v>0</v>
      </c>
    </row>
    <row r="2107" spans="1:6">
      <c r="A2107" s="846" t="s">
        <v>3251</v>
      </c>
      <c r="B2107" s="567">
        <v>2725000</v>
      </c>
      <c r="C2107" s="567">
        <v>1</v>
      </c>
      <c r="D2107" s="567">
        <v>2725000</v>
      </c>
      <c r="E2107" s="567">
        <v>0</v>
      </c>
      <c r="F2107" s="567">
        <v>0</v>
      </c>
    </row>
    <row r="2108" spans="1:6">
      <c r="A2108" s="847">
        <v>0</v>
      </c>
      <c r="B2108" s="567">
        <v>2725000</v>
      </c>
      <c r="C2108" s="567">
        <v>1</v>
      </c>
      <c r="D2108" s="567">
        <v>2725000</v>
      </c>
      <c r="E2108" s="567">
        <v>0</v>
      </c>
      <c r="F2108" s="567">
        <v>0</v>
      </c>
    </row>
    <row r="2109" spans="1:6">
      <c r="A2109" s="848" t="s">
        <v>3251</v>
      </c>
      <c r="B2109" s="567">
        <v>2725000</v>
      </c>
      <c r="C2109" s="567">
        <v>1</v>
      </c>
      <c r="D2109" s="567">
        <v>2725000</v>
      </c>
      <c r="E2109" s="567">
        <v>0</v>
      </c>
      <c r="F2109" s="567">
        <v>0</v>
      </c>
    </row>
    <row r="2110" spans="1:6">
      <c r="A2110" s="849">
        <v>2024</v>
      </c>
      <c r="B2110" s="567">
        <v>2725000</v>
      </c>
      <c r="C2110" s="567">
        <v>1</v>
      </c>
      <c r="D2110" s="567">
        <v>2725000</v>
      </c>
      <c r="E2110" s="567">
        <v>0</v>
      </c>
      <c r="F2110" s="567">
        <v>0</v>
      </c>
    </row>
    <row r="2111" spans="1:6">
      <c r="A2111" s="850" t="s">
        <v>1079</v>
      </c>
      <c r="B2111" s="567">
        <v>2725000</v>
      </c>
      <c r="C2111" s="567">
        <v>1</v>
      </c>
      <c r="D2111" s="567">
        <v>2725000</v>
      </c>
      <c r="E2111" s="567">
        <v>0</v>
      </c>
      <c r="F2111" s="567">
        <v>0</v>
      </c>
    </row>
    <row r="2112" spans="1:6">
      <c r="A2112" s="851" t="s">
        <v>1079</v>
      </c>
      <c r="B2112" s="567">
        <v>2725000</v>
      </c>
      <c r="C2112" s="567">
        <v>1</v>
      </c>
      <c r="D2112" s="567">
        <v>2725000</v>
      </c>
      <c r="E2112" s="567">
        <v>0</v>
      </c>
      <c r="F2112" s="567">
        <v>0</v>
      </c>
    </row>
    <row r="2113" spans="1:6">
      <c r="A2113" s="852" t="s">
        <v>1079</v>
      </c>
      <c r="B2113" s="567">
        <v>2725000</v>
      </c>
      <c r="C2113" s="567">
        <v>1</v>
      </c>
      <c r="D2113" s="567">
        <v>2725000</v>
      </c>
      <c r="E2113" s="567">
        <v>0</v>
      </c>
      <c r="F2113" s="567">
        <v>0</v>
      </c>
    </row>
    <row r="2114" spans="1:6">
      <c r="A2114" s="854" t="s">
        <v>527</v>
      </c>
      <c r="B2114" s="567">
        <v>2725000</v>
      </c>
      <c r="C2114" s="567">
        <v>1</v>
      </c>
      <c r="D2114" s="567">
        <v>2725000</v>
      </c>
      <c r="E2114" s="567">
        <v>0</v>
      </c>
      <c r="F2114" s="567">
        <v>0</v>
      </c>
    </row>
    <row r="2115" spans="1:6">
      <c r="A2115" s="853" t="s">
        <v>314</v>
      </c>
      <c r="B2115" s="567">
        <v>2725000</v>
      </c>
      <c r="C2115" s="567">
        <v>1</v>
      </c>
      <c r="D2115" s="567">
        <v>2725000</v>
      </c>
      <c r="E2115" s="567">
        <v>0</v>
      </c>
      <c r="F2115" s="567">
        <v>0</v>
      </c>
    </row>
    <row r="2116" spans="1:6">
      <c r="A2116" s="855" t="s">
        <v>999</v>
      </c>
      <c r="B2116" s="567">
        <v>2725000</v>
      </c>
      <c r="C2116" s="567">
        <v>1</v>
      </c>
      <c r="D2116" s="567">
        <v>2725000</v>
      </c>
      <c r="E2116" s="567">
        <v>0</v>
      </c>
      <c r="F2116" s="567">
        <v>0</v>
      </c>
    </row>
    <row r="2117" spans="1:6">
      <c r="A2117" s="844" t="s">
        <v>1082</v>
      </c>
      <c r="B2117" s="567">
        <v>2358200</v>
      </c>
      <c r="C2117" s="567">
        <v>1</v>
      </c>
      <c r="D2117" s="567">
        <v>2358200</v>
      </c>
      <c r="E2117" s="567">
        <v>0</v>
      </c>
      <c r="F2117" s="567">
        <v>0</v>
      </c>
    </row>
    <row r="2118" spans="1:6">
      <c r="A2118" s="726" t="s">
        <v>2708</v>
      </c>
      <c r="B2118" s="567">
        <v>2358200</v>
      </c>
      <c r="C2118" s="567">
        <v>1</v>
      </c>
      <c r="D2118" s="567">
        <v>2358200</v>
      </c>
      <c r="E2118" s="567">
        <v>0</v>
      </c>
      <c r="F2118" s="567">
        <v>0</v>
      </c>
    </row>
    <row r="2119" spans="1:6">
      <c r="A2119" s="845" t="s">
        <v>1083</v>
      </c>
      <c r="B2119" s="567">
        <v>2358200</v>
      </c>
      <c r="C2119" s="567">
        <v>1</v>
      </c>
      <c r="D2119" s="567">
        <v>2358200</v>
      </c>
      <c r="E2119" s="567">
        <v>0</v>
      </c>
      <c r="F2119" s="567">
        <v>0</v>
      </c>
    </row>
    <row r="2120" spans="1:6">
      <c r="A2120" s="846" t="s">
        <v>3251</v>
      </c>
      <c r="B2120" s="567">
        <v>2358200</v>
      </c>
      <c r="C2120" s="567">
        <v>1</v>
      </c>
      <c r="D2120" s="567">
        <v>2358200</v>
      </c>
      <c r="E2120" s="567">
        <v>0</v>
      </c>
      <c r="F2120" s="567">
        <v>0</v>
      </c>
    </row>
    <row r="2121" spans="1:6">
      <c r="A2121" s="847">
        <v>0</v>
      </c>
      <c r="B2121" s="567">
        <v>2358200</v>
      </c>
      <c r="C2121" s="567">
        <v>1</v>
      </c>
      <c r="D2121" s="567">
        <v>2358200</v>
      </c>
      <c r="E2121" s="567">
        <v>0</v>
      </c>
      <c r="F2121" s="567">
        <v>0</v>
      </c>
    </row>
    <row r="2122" spans="1:6">
      <c r="A2122" s="848" t="s">
        <v>3251</v>
      </c>
      <c r="B2122" s="567">
        <v>2358200</v>
      </c>
      <c r="C2122" s="567">
        <v>1</v>
      </c>
      <c r="D2122" s="567">
        <v>2358200</v>
      </c>
      <c r="E2122" s="567">
        <v>0</v>
      </c>
      <c r="F2122" s="567">
        <v>0</v>
      </c>
    </row>
    <row r="2123" spans="1:6">
      <c r="A2123" s="849">
        <v>2024</v>
      </c>
      <c r="B2123" s="567">
        <v>2358200</v>
      </c>
      <c r="C2123" s="567">
        <v>1</v>
      </c>
      <c r="D2123" s="567">
        <v>2358200</v>
      </c>
      <c r="E2123" s="567">
        <v>0</v>
      </c>
      <c r="F2123" s="567">
        <v>0</v>
      </c>
    </row>
    <row r="2124" spans="1:6">
      <c r="A2124" s="850" t="s">
        <v>1082</v>
      </c>
      <c r="B2124" s="567">
        <v>2358200</v>
      </c>
      <c r="C2124" s="567">
        <v>1</v>
      </c>
      <c r="D2124" s="567">
        <v>2358200</v>
      </c>
      <c r="E2124" s="567">
        <v>0</v>
      </c>
      <c r="F2124" s="567">
        <v>0</v>
      </c>
    </row>
    <row r="2125" spans="1:6">
      <c r="A2125" s="851" t="s">
        <v>1082</v>
      </c>
      <c r="B2125" s="567">
        <v>2358200</v>
      </c>
      <c r="C2125" s="567">
        <v>1</v>
      </c>
      <c r="D2125" s="567">
        <v>2358200</v>
      </c>
      <c r="E2125" s="567">
        <v>0</v>
      </c>
      <c r="F2125" s="567">
        <v>0</v>
      </c>
    </row>
    <row r="2126" spans="1:6">
      <c r="A2126" s="852" t="s">
        <v>1082</v>
      </c>
      <c r="B2126" s="567">
        <v>2358200</v>
      </c>
      <c r="C2126" s="567">
        <v>1</v>
      </c>
      <c r="D2126" s="567">
        <v>2358200</v>
      </c>
      <c r="E2126" s="567">
        <v>0</v>
      </c>
      <c r="F2126" s="567">
        <v>0</v>
      </c>
    </row>
    <row r="2127" spans="1:6">
      <c r="A2127" s="854" t="s">
        <v>527</v>
      </c>
      <c r="B2127" s="567">
        <v>2358200</v>
      </c>
      <c r="C2127" s="567">
        <v>1</v>
      </c>
      <c r="D2127" s="567">
        <v>2358200</v>
      </c>
      <c r="E2127" s="567">
        <v>0</v>
      </c>
      <c r="F2127" s="567">
        <v>0</v>
      </c>
    </row>
    <row r="2128" spans="1:6">
      <c r="A2128" s="853" t="s">
        <v>314</v>
      </c>
      <c r="B2128" s="567">
        <v>2358200</v>
      </c>
      <c r="C2128" s="567">
        <v>1</v>
      </c>
      <c r="D2128" s="567">
        <v>2358200</v>
      </c>
      <c r="E2128" s="567">
        <v>0</v>
      </c>
      <c r="F2128" s="567">
        <v>0</v>
      </c>
    </row>
    <row r="2129" spans="1:6">
      <c r="A2129" s="855" t="s">
        <v>999</v>
      </c>
      <c r="B2129" s="567">
        <v>2358200</v>
      </c>
      <c r="C2129" s="567">
        <v>1</v>
      </c>
      <c r="D2129" s="567">
        <v>2358200</v>
      </c>
      <c r="E2129" s="567">
        <v>0</v>
      </c>
      <c r="F2129" s="567">
        <v>0</v>
      </c>
    </row>
    <row r="2130" spans="1:6">
      <c r="A2130" s="844" t="s">
        <v>1053</v>
      </c>
      <c r="B2130" s="567">
        <v>1000000</v>
      </c>
      <c r="C2130" s="567">
        <v>1</v>
      </c>
      <c r="D2130" s="567">
        <v>1000000</v>
      </c>
      <c r="E2130" s="567">
        <v>0</v>
      </c>
      <c r="F2130" s="567">
        <v>0</v>
      </c>
    </row>
    <row r="2131" spans="1:6">
      <c r="A2131" s="726" t="s">
        <v>2708</v>
      </c>
      <c r="B2131" s="567">
        <v>1000000</v>
      </c>
      <c r="C2131" s="567">
        <v>1</v>
      </c>
      <c r="D2131" s="567">
        <v>1000000</v>
      </c>
      <c r="E2131" s="567">
        <v>0</v>
      </c>
      <c r="F2131" s="567">
        <v>0</v>
      </c>
    </row>
    <row r="2132" spans="1:6">
      <c r="A2132" s="845" t="s">
        <v>1055</v>
      </c>
      <c r="B2132" s="567">
        <v>1000000</v>
      </c>
      <c r="C2132" s="567">
        <v>1</v>
      </c>
      <c r="D2132" s="567">
        <v>1000000</v>
      </c>
      <c r="E2132" s="567">
        <v>0</v>
      </c>
      <c r="F2132" s="567">
        <v>0</v>
      </c>
    </row>
    <row r="2133" spans="1:6">
      <c r="A2133" s="846" t="s">
        <v>3251</v>
      </c>
      <c r="B2133" s="567">
        <v>1000000</v>
      </c>
      <c r="C2133" s="567">
        <v>1</v>
      </c>
      <c r="D2133" s="567">
        <v>1000000</v>
      </c>
      <c r="E2133" s="567">
        <v>0</v>
      </c>
      <c r="F2133" s="567">
        <v>0</v>
      </c>
    </row>
    <row r="2134" spans="1:6">
      <c r="A2134" s="847">
        <v>0</v>
      </c>
      <c r="B2134" s="567">
        <v>1000000</v>
      </c>
      <c r="C2134" s="567">
        <v>1</v>
      </c>
      <c r="D2134" s="567">
        <v>1000000</v>
      </c>
      <c r="E2134" s="567">
        <v>0</v>
      </c>
      <c r="F2134" s="567">
        <v>0</v>
      </c>
    </row>
    <row r="2135" spans="1:6">
      <c r="A2135" s="848" t="s">
        <v>3251</v>
      </c>
      <c r="B2135" s="567">
        <v>1000000</v>
      </c>
      <c r="C2135" s="567">
        <v>1</v>
      </c>
      <c r="D2135" s="567">
        <v>1000000</v>
      </c>
      <c r="E2135" s="567">
        <v>0</v>
      </c>
      <c r="F2135" s="567">
        <v>0</v>
      </c>
    </row>
    <row r="2136" spans="1:6">
      <c r="A2136" s="849" t="s">
        <v>1054</v>
      </c>
      <c r="B2136" s="567">
        <v>1000000</v>
      </c>
      <c r="C2136" s="567">
        <v>1</v>
      </c>
      <c r="D2136" s="567">
        <v>1000000</v>
      </c>
      <c r="E2136" s="567">
        <v>0</v>
      </c>
      <c r="F2136" s="567">
        <v>0</v>
      </c>
    </row>
    <row r="2137" spans="1:6">
      <c r="A2137" s="850" t="s">
        <v>1053</v>
      </c>
      <c r="B2137" s="567">
        <v>1000000</v>
      </c>
      <c r="C2137" s="567">
        <v>1</v>
      </c>
      <c r="D2137" s="567">
        <v>1000000</v>
      </c>
      <c r="E2137" s="567">
        <v>0</v>
      </c>
      <c r="F2137" s="567">
        <v>0</v>
      </c>
    </row>
    <row r="2138" spans="1:6">
      <c r="A2138" s="851" t="s">
        <v>1053</v>
      </c>
      <c r="B2138" s="567">
        <v>1000000</v>
      </c>
      <c r="C2138" s="567">
        <v>1</v>
      </c>
      <c r="D2138" s="567">
        <v>1000000</v>
      </c>
      <c r="E2138" s="567">
        <v>0</v>
      </c>
      <c r="F2138" s="567">
        <v>0</v>
      </c>
    </row>
    <row r="2139" spans="1:6">
      <c r="A2139" s="852" t="s">
        <v>1053</v>
      </c>
      <c r="B2139" s="567">
        <v>1000000</v>
      </c>
      <c r="C2139" s="567">
        <v>1</v>
      </c>
      <c r="D2139" s="567">
        <v>1000000</v>
      </c>
      <c r="E2139" s="567">
        <v>0</v>
      </c>
      <c r="F2139" s="567">
        <v>0</v>
      </c>
    </row>
    <row r="2140" spans="1:6">
      <c r="A2140" s="854" t="s">
        <v>527</v>
      </c>
      <c r="B2140" s="567">
        <v>1000000</v>
      </c>
      <c r="C2140" s="567">
        <v>1</v>
      </c>
      <c r="D2140" s="567">
        <v>1000000</v>
      </c>
      <c r="E2140" s="567">
        <v>0</v>
      </c>
      <c r="F2140" s="567">
        <v>0</v>
      </c>
    </row>
    <row r="2141" spans="1:6">
      <c r="A2141" s="853" t="s">
        <v>305</v>
      </c>
      <c r="B2141" s="567">
        <v>1000000</v>
      </c>
      <c r="C2141" s="567">
        <v>1</v>
      </c>
      <c r="D2141" s="567">
        <v>1000000</v>
      </c>
      <c r="E2141" s="567">
        <v>0</v>
      </c>
      <c r="F2141" s="567">
        <v>0</v>
      </c>
    </row>
    <row r="2142" spans="1:6">
      <c r="A2142" s="855" t="s">
        <v>999</v>
      </c>
      <c r="B2142" s="567">
        <v>1000000</v>
      </c>
      <c r="C2142" s="567">
        <v>1</v>
      </c>
      <c r="D2142" s="567">
        <v>1000000</v>
      </c>
      <c r="E2142" s="567">
        <v>0</v>
      </c>
      <c r="F2142" s="567">
        <v>0</v>
      </c>
    </row>
    <row r="2143" spans="1:6">
      <c r="A2143" s="844" t="s">
        <v>1105</v>
      </c>
      <c r="B2143" s="567">
        <v>1800000</v>
      </c>
      <c r="C2143" s="567">
        <v>1</v>
      </c>
      <c r="D2143" s="567">
        <v>1800000</v>
      </c>
      <c r="E2143" s="567">
        <v>0</v>
      </c>
      <c r="F2143" s="567">
        <v>0</v>
      </c>
    </row>
    <row r="2144" spans="1:6">
      <c r="A2144" s="726" t="s">
        <v>2708</v>
      </c>
      <c r="B2144" s="567">
        <v>1800000</v>
      </c>
      <c r="C2144" s="567">
        <v>1</v>
      </c>
      <c r="D2144" s="567">
        <v>1800000</v>
      </c>
      <c r="E2144" s="567">
        <v>0</v>
      </c>
      <c r="F2144" s="567">
        <v>0</v>
      </c>
    </row>
    <row r="2145" spans="1:6">
      <c r="A2145" s="845" t="s">
        <v>1100</v>
      </c>
      <c r="B2145" s="567">
        <v>1800000</v>
      </c>
      <c r="C2145" s="567">
        <v>1</v>
      </c>
      <c r="D2145" s="567">
        <v>1800000</v>
      </c>
      <c r="E2145" s="567">
        <v>0</v>
      </c>
      <c r="F2145" s="567">
        <v>0</v>
      </c>
    </row>
    <row r="2146" spans="1:6">
      <c r="A2146" s="846" t="s">
        <v>3251</v>
      </c>
      <c r="B2146" s="567">
        <v>1800000</v>
      </c>
      <c r="C2146" s="567">
        <v>1</v>
      </c>
      <c r="D2146" s="567">
        <v>1800000</v>
      </c>
      <c r="E2146" s="567">
        <v>0</v>
      </c>
      <c r="F2146" s="567">
        <v>0</v>
      </c>
    </row>
    <row r="2147" spans="1:6">
      <c r="A2147" s="847">
        <v>0</v>
      </c>
      <c r="B2147" s="567">
        <v>1800000</v>
      </c>
      <c r="C2147" s="567">
        <v>1</v>
      </c>
      <c r="D2147" s="567">
        <v>1800000</v>
      </c>
      <c r="E2147" s="567">
        <v>0</v>
      </c>
      <c r="F2147" s="567">
        <v>0</v>
      </c>
    </row>
    <row r="2148" spans="1:6">
      <c r="A2148" s="848" t="s">
        <v>3251</v>
      </c>
      <c r="B2148" s="567">
        <v>1800000</v>
      </c>
      <c r="C2148" s="567">
        <v>1</v>
      </c>
      <c r="D2148" s="567">
        <v>1800000</v>
      </c>
      <c r="E2148" s="567">
        <v>0</v>
      </c>
      <c r="F2148" s="567">
        <v>0</v>
      </c>
    </row>
    <row r="2149" spans="1:6">
      <c r="A2149" s="849" t="s">
        <v>1054</v>
      </c>
      <c r="B2149" s="567">
        <v>1800000</v>
      </c>
      <c r="C2149" s="567">
        <v>1</v>
      </c>
      <c r="D2149" s="567">
        <v>1800000</v>
      </c>
      <c r="E2149" s="567">
        <v>0</v>
      </c>
      <c r="F2149" s="567">
        <v>0</v>
      </c>
    </row>
    <row r="2150" spans="1:6">
      <c r="A2150" s="850" t="s">
        <v>1105</v>
      </c>
      <c r="B2150" s="567">
        <v>1800000</v>
      </c>
      <c r="C2150" s="567">
        <v>1</v>
      </c>
      <c r="D2150" s="567">
        <v>1800000</v>
      </c>
      <c r="E2150" s="567">
        <v>0</v>
      </c>
      <c r="F2150" s="567">
        <v>0</v>
      </c>
    </row>
    <row r="2151" spans="1:6">
      <c r="A2151" s="851" t="s">
        <v>1105</v>
      </c>
      <c r="B2151" s="567">
        <v>1800000</v>
      </c>
      <c r="C2151" s="567">
        <v>1</v>
      </c>
      <c r="D2151" s="567">
        <v>1800000</v>
      </c>
      <c r="E2151" s="567">
        <v>0</v>
      </c>
      <c r="F2151" s="567">
        <v>0</v>
      </c>
    </row>
    <row r="2152" spans="1:6">
      <c r="A2152" s="852" t="s">
        <v>1105</v>
      </c>
      <c r="B2152" s="567">
        <v>1800000</v>
      </c>
      <c r="C2152" s="567">
        <v>1</v>
      </c>
      <c r="D2152" s="567">
        <v>1800000</v>
      </c>
      <c r="E2152" s="567">
        <v>0</v>
      </c>
      <c r="F2152" s="567">
        <v>0</v>
      </c>
    </row>
    <row r="2153" spans="1:6">
      <c r="A2153" s="854" t="s">
        <v>527</v>
      </c>
      <c r="B2153" s="567">
        <v>1800000</v>
      </c>
      <c r="C2153" s="567">
        <v>1</v>
      </c>
      <c r="D2153" s="567">
        <v>1800000</v>
      </c>
      <c r="E2153" s="567">
        <v>0</v>
      </c>
      <c r="F2153" s="567">
        <v>0</v>
      </c>
    </row>
    <row r="2154" spans="1:6">
      <c r="A2154" s="853" t="s">
        <v>311</v>
      </c>
      <c r="B2154" s="567">
        <v>1800000</v>
      </c>
      <c r="C2154" s="567">
        <v>1</v>
      </c>
      <c r="D2154" s="567">
        <v>1800000</v>
      </c>
      <c r="E2154" s="567">
        <v>0</v>
      </c>
      <c r="F2154" s="567">
        <v>0</v>
      </c>
    </row>
    <row r="2155" spans="1:6">
      <c r="A2155" s="855" t="s">
        <v>999</v>
      </c>
      <c r="B2155" s="567">
        <v>1800000</v>
      </c>
      <c r="C2155" s="567">
        <v>1</v>
      </c>
      <c r="D2155" s="567">
        <v>1800000</v>
      </c>
      <c r="E2155" s="567">
        <v>0</v>
      </c>
      <c r="F2155" s="567">
        <v>0</v>
      </c>
    </row>
    <row r="2156" spans="1:6">
      <c r="A2156" s="844" t="s">
        <v>758</v>
      </c>
      <c r="B2156" s="567">
        <v>4700000</v>
      </c>
      <c r="C2156" s="567">
        <v>4</v>
      </c>
      <c r="D2156" s="567">
        <v>6630000</v>
      </c>
      <c r="E2156" s="567">
        <v>5130173.7947300002</v>
      </c>
      <c r="F2156" s="567">
        <v>3547424.8441099999</v>
      </c>
    </row>
    <row r="2157" spans="1:6">
      <c r="A2157" s="726" t="s">
        <v>2716</v>
      </c>
      <c r="B2157" s="567">
        <v>4700000</v>
      </c>
      <c r="C2157" s="567">
        <v>4</v>
      </c>
      <c r="D2157" s="567">
        <v>6630000</v>
      </c>
      <c r="E2157" s="567">
        <v>5130173.7947300002</v>
      </c>
      <c r="F2157" s="567">
        <v>3547424.8441099999</v>
      </c>
    </row>
    <row r="2158" spans="1:6">
      <c r="A2158" s="845" t="s">
        <v>762</v>
      </c>
      <c r="B2158" s="567">
        <v>1200000</v>
      </c>
      <c r="C2158" s="567">
        <v>1</v>
      </c>
      <c r="D2158" s="567">
        <v>3130000</v>
      </c>
      <c r="E2158" s="567">
        <v>3087749.5848300001</v>
      </c>
      <c r="F2158" s="567">
        <v>3084348.60507</v>
      </c>
    </row>
    <row r="2159" spans="1:6">
      <c r="A2159" s="846" t="s">
        <v>3251</v>
      </c>
      <c r="B2159" s="567">
        <v>1200000</v>
      </c>
      <c r="C2159" s="567">
        <v>1</v>
      </c>
      <c r="D2159" s="567">
        <v>3130000</v>
      </c>
      <c r="E2159" s="567">
        <v>3087749.5848300001</v>
      </c>
      <c r="F2159" s="567">
        <v>3084348.60507</v>
      </c>
    </row>
    <row r="2160" spans="1:6">
      <c r="A2160" s="847">
        <v>1</v>
      </c>
      <c r="B2160" s="567">
        <v>1200000</v>
      </c>
      <c r="C2160" s="567">
        <v>1</v>
      </c>
      <c r="D2160" s="567">
        <v>3130000</v>
      </c>
      <c r="E2160" s="567">
        <v>3087749.5848300001</v>
      </c>
      <c r="F2160" s="567">
        <v>3084348.60507</v>
      </c>
    </row>
    <row r="2161" spans="1:6">
      <c r="A2161" s="848" t="s">
        <v>3251</v>
      </c>
      <c r="B2161" s="567">
        <v>1200000</v>
      </c>
      <c r="C2161" s="567">
        <v>1</v>
      </c>
      <c r="D2161" s="567">
        <v>3130000</v>
      </c>
      <c r="E2161" s="567">
        <v>3087749.5848300001</v>
      </c>
      <c r="F2161" s="567">
        <v>3084348.60507</v>
      </c>
    </row>
    <row r="2162" spans="1:6">
      <c r="A2162" s="849" t="s">
        <v>610</v>
      </c>
      <c r="B2162" s="567">
        <v>1200000</v>
      </c>
      <c r="C2162" s="567">
        <v>1</v>
      </c>
      <c r="D2162" s="567">
        <v>3130000</v>
      </c>
      <c r="E2162" s="567">
        <v>3087749.5848300001</v>
      </c>
      <c r="F2162" s="567">
        <v>3084348.60507</v>
      </c>
    </row>
    <row r="2163" spans="1:6">
      <c r="A2163" s="850" t="s">
        <v>3254</v>
      </c>
      <c r="B2163" s="567">
        <v>1200000</v>
      </c>
      <c r="C2163" s="567">
        <v>1</v>
      </c>
      <c r="D2163" s="567">
        <v>3130000</v>
      </c>
      <c r="E2163" s="567">
        <v>3087749.5848300001</v>
      </c>
      <c r="F2163" s="567">
        <v>3084348.60507</v>
      </c>
    </row>
    <row r="2164" spans="1:6">
      <c r="A2164" s="851" t="s">
        <v>3251</v>
      </c>
      <c r="B2164" s="567">
        <v>1200000</v>
      </c>
      <c r="C2164" s="567">
        <v>1</v>
      </c>
      <c r="D2164" s="567">
        <v>3130000</v>
      </c>
      <c r="E2164" s="567">
        <v>3087749.5848300001</v>
      </c>
      <c r="F2164" s="567">
        <v>3084348.60507</v>
      </c>
    </row>
    <row r="2165" spans="1:6">
      <c r="A2165" s="852" t="s">
        <v>757</v>
      </c>
      <c r="B2165" s="567">
        <v>1200000</v>
      </c>
      <c r="C2165" s="567">
        <v>1</v>
      </c>
      <c r="D2165" s="567">
        <v>3130000</v>
      </c>
      <c r="E2165" s="567">
        <v>3087749.5848300001</v>
      </c>
      <c r="F2165" s="567">
        <v>3084348.60507</v>
      </c>
    </row>
    <row r="2166" spans="1:6">
      <c r="A2166" s="854" t="s">
        <v>527</v>
      </c>
      <c r="B2166" s="567">
        <v>1200000</v>
      </c>
      <c r="C2166" s="567">
        <v>1</v>
      </c>
      <c r="D2166" s="567">
        <v>3130000</v>
      </c>
      <c r="E2166" s="567">
        <v>3087749.5848300001</v>
      </c>
      <c r="F2166" s="567">
        <v>3084348.60507</v>
      </c>
    </row>
    <row r="2167" spans="1:6">
      <c r="A2167" s="853" t="s">
        <v>305</v>
      </c>
      <c r="B2167" s="567">
        <v>1200000</v>
      </c>
      <c r="C2167" s="567">
        <v>1</v>
      </c>
      <c r="D2167" s="567">
        <v>3130000</v>
      </c>
      <c r="E2167" s="567">
        <v>3087749.5848300001</v>
      </c>
      <c r="F2167" s="567">
        <v>3084348.60507</v>
      </c>
    </row>
    <row r="2168" spans="1:6">
      <c r="A2168" s="855" t="s">
        <v>319</v>
      </c>
      <c r="B2168" s="567">
        <v>1200000</v>
      </c>
      <c r="C2168" s="567">
        <v>1</v>
      </c>
      <c r="D2168" s="567">
        <v>3130000</v>
      </c>
      <c r="E2168" s="567">
        <v>3087749.5848300001</v>
      </c>
      <c r="F2168" s="567">
        <v>3084348.60507</v>
      </c>
    </row>
    <row r="2169" spans="1:6">
      <c r="A2169" s="845" t="s">
        <v>20</v>
      </c>
      <c r="B2169" s="567">
        <v>3500000</v>
      </c>
      <c r="C2169" s="567">
        <v>3</v>
      </c>
      <c r="D2169" s="567">
        <v>3500000</v>
      </c>
      <c r="E2169" s="567">
        <v>2042424.2099000001</v>
      </c>
      <c r="F2169" s="567">
        <v>463076.23904000001</v>
      </c>
    </row>
    <row r="2170" spans="1:6">
      <c r="A2170" s="846" t="s">
        <v>3251</v>
      </c>
      <c r="B2170" s="567">
        <v>3500000</v>
      </c>
      <c r="C2170" s="567">
        <v>3</v>
      </c>
      <c r="D2170" s="567">
        <v>3500000</v>
      </c>
      <c r="E2170" s="567">
        <v>2042424.2099000001</v>
      </c>
      <c r="F2170" s="567">
        <v>463076.23904000001</v>
      </c>
    </row>
    <row r="2171" spans="1:6">
      <c r="A2171" s="847">
        <v>0.05</v>
      </c>
      <c r="B2171" s="567">
        <v>1500000</v>
      </c>
      <c r="C2171" s="567">
        <v>1</v>
      </c>
      <c r="D2171" s="567">
        <v>1500000</v>
      </c>
      <c r="E2171" s="567">
        <v>517232.25</v>
      </c>
      <c r="F2171" s="567">
        <v>0</v>
      </c>
    </row>
    <row r="2172" spans="1:6">
      <c r="A2172" s="848" t="s">
        <v>3251</v>
      </c>
      <c r="B2172" s="567">
        <v>1500000</v>
      </c>
      <c r="C2172" s="567">
        <v>1</v>
      </c>
      <c r="D2172" s="567">
        <v>1500000</v>
      </c>
      <c r="E2172" s="567">
        <v>517232.25</v>
      </c>
      <c r="F2172" s="567">
        <v>0</v>
      </c>
    </row>
    <row r="2173" spans="1:6">
      <c r="A2173" s="849">
        <v>2022</v>
      </c>
      <c r="B2173" s="567">
        <v>1500000</v>
      </c>
      <c r="C2173" s="567">
        <v>1</v>
      </c>
      <c r="D2173" s="567">
        <v>1500000</v>
      </c>
      <c r="E2173" s="567">
        <v>517232.25</v>
      </c>
      <c r="F2173" s="567">
        <v>0</v>
      </c>
    </row>
    <row r="2174" spans="1:6">
      <c r="A2174" s="850" t="s">
        <v>760</v>
      </c>
      <c r="B2174" s="567">
        <v>1500000</v>
      </c>
      <c r="C2174" s="567">
        <v>1</v>
      </c>
      <c r="D2174" s="567">
        <v>1500000</v>
      </c>
      <c r="E2174" s="567">
        <v>517232.25</v>
      </c>
      <c r="F2174" s="567">
        <v>0</v>
      </c>
    </row>
    <row r="2175" spans="1:6">
      <c r="A2175" s="851" t="s">
        <v>3251</v>
      </c>
      <c r="B2175" s="567">
        <v>1500000</v>
      </c>
      <c r="C2175" s="567">
        <v>1</v>
      </c>
      <c r="D2175" s="567">
        <v>1500000</v>
      </c>
      <c r="E2175" s="567">
        <v>517232.25</v>
      </c>
      <c r="F2175" s="567">
        <v>0</v>
      </c>
    </row>
    <row r="2176" spans="1:6">
      <c r="A2176" s="852" t="s">
        <v>757</v>
      </c>
      <c r="B2176" s="567">
        <v>1500000</v>
      </c>
      <c r="C2176" s="567">
        <v>1</v>
      </c>
      <c r="D2176" s="567">
        <v>1500000</v>
      </c>
      <c r="E2176" s="567">
        <v>517232.25</v>
      </c>
      <c r="F2176" s="567">
        <v>0</v>
      </c>
    </row>
    <row r="2177" spans="1:6">
      <c r="A2177" s="854" t="s">
        <v>527</v>
      </c>
      <c r="B2177" s="567">
        <v>1500000</v>
      </c>
      <c r="C2177" s="567">
        <v>1</v>
      </c>
      <c r="D2177" s="567">
        <v>1500000</v>
      </c>
      <c r="E2177" s="567">
        <v>517232.25</v>
      </c>
      <c r="F2177" s="567">
        <v>0</v>
      </c>
    </row>
    <row r="2178" spans="1:6">
      <c r="A2178" s="853" t="s">
        <v>305</v>
      </c>
      <c r="B2178" s="567">
        <v>1500000</v>
      </c>
      <c r="C2178" s="567">
        <v>1</v>
      </c>
      <c r="D2178" s="567">
        <v>1500000</v>
      </c>
      <c r="E2178" s="567">
        <v>517232.25</v>
      </c>
      <c r="F2178" s="567">
        <v>0</v>
      </c>
    </row>
    <row r="2179" spans="1:6">
      <c r="A2179" s="855" t="s">
        <v>319</v>
      </c>
      <c r="B2179" s="567">
        <v>1500000</v>
      </c>
      <c r="C2179" s="567">
        <v>1</v>
      </c>
      <c r="D2179" s="567">
        <v>1500000</v>
      </c>
      <c r="E2179" s="567">
        <v>517232.25</v>
      </c>
      <c r="F2179" s="567">
        <v>0</v>
      </c>
    </row>
    <row r="2180" spans="1:6">
      <c r="A2180" s="847">
        <v>0.1</v>
      </c>
      <c r="B2180" s="567">
        <v>1000000</v>
      </c>
      <c r="C2180" s="567">
        <v>1</v>
      </c>
      <c r="D2180" s="567">
        <v>1000000</v>
      </c>
      <c r="E2180" s="567">
        <v>535696.97385000007</v>
      </c>
      <c r="F2180" s="567">
        <v>6120.9851500000004</v>
      </c>
    </row>
    <row r="2181" spans="1:6">
      <c r="A2181" s="848" t="s">
        <v>3251</v>
      </c>
      <c r="B2181" s="567">
        <v>1000000</v>
      </c>
      <c r="C2181" s="567">
        <v>1</v>
      </c>
      <c r="D2181" s="567">
        <v>1000000</v>
      </c>
      <c r="E2181" s="567">
        <v>535696.97385000007</v>
      </c>
      <c r="F2181" s="567">
        <v>6120.9851500000004</v>
      </c>
    </row>
    <row r="2182" spans="1:6">
      <c r="A2182" s="849">
        <v>2022</v>
      </c>
      <c r="B2182" s="567">
        <v>1000000</v>
      </c>
      <c r="C2182" s="567">
        <v>1</v>
      </c>
      <c r="D2182" s="567">
        <v>1000000</v>
      </c>
      <c r="E2182" s="567">
        <v>535696.97385000007</v>
      </c>
      <c r="F2182" s="567">
        <v>6120.9851500000004</v>
      </c>
    </row>
    <row r="2183" spans="1:6">
      <c r="A2183" s="850" t="s">
        <v>765</v>
      </c>
      <c r="B2183" s="567">
        <v>1000000</v>
      </c>
      <c r="C2183" s="567">
        <v>1</v>
      </c>
      <c r="D2183" s="567">
        <v>1000000</v>
      </c>
      <c r="E2183" s="567">
        <v>535696.97385000007</v>
      </c>
      <c r="F2183" s="567">
        <v>6120.9851500000004</v>
      </c>
    </row>
    <row r="2184" spans="1:6">
      <c r="A2184" s="851" t="s">
        <v>3251</v>
      </c>
      <c r="B2184" s="567">
        <v>1000000</v>
      </c>
      <c r="C2184" s="567">
        <v>1</v>
      </c>
      <c r="D2184" s="567">
        <v>1000000</v>
      </c>
      <c r="E2184" s="567">
        <v>535696.97385000007</v>
      </c>
      <c r="F2184" s="567">
        <v>6120.9851500000004</v>
      </c>
    </row>
    <row r="2185" spans="1:6">
      <c r="A2185" s="852" t="s">
        <v>757</v>
      </c>
      <c r="B2185" s="567">
        <v>1000000</v>
      </c>
      <c r="C2185" s="567">
        <v>1</v>
      </c>
      <c r="D2185" s="567">
        <v>1000000</v>
      </c>
      <c r="E2185" s="567">
        <v>535696.97385000007</v>
      </c>
      <c r="F2185" s="567">
        <v>6120.9851500000004</v>
      </c>
    </row>
    <row r="2186" spans="1:6">
      <c r="A2186" s="854" t="s">
        <v>527</v>
      </c>
      <c r="B2186" s="567">
        <v>1000000</v>
      </c>
      <c r="C2186" s="567">
        <v>1</v>
      </c>
      <c r="D2186" s="567">
        <v>1000000</v>
      </c>
      <c r="E2186" s="567">
        <v>535696.97385000007</v>
      </c>
      <c r="F2186" s="567">
        <v>6120.9851500000004</v>
      </c>
    </row>
    <row r="2187" spans="1:6">
      <c r="A2187" s="853" t="s">
        <v>305</v>
      </c>
      <c r="B2187" s="567">
        <v>1000000</v>
      </c>
      <c r="C2187" s="567">
        <v>1</v>
      </c>
      <c r="D2187" s="567">
        <v>1000000</v>
      </c>
      <c r="E2187" s="567">
        <v>535696.97385000007</v>
      </c>
      <c r="F2187" s="567">
        <v>6120.9851500000004</v>
      </c>
    </row>
    <row r="2188" spans="1:6">
      <c r="A2188" s="855" t="s">
        <v>319</v>
      </c>
      <c r="B2188" s="567">
        <v>1000000</v>
      </c>
      <c r="C2188" s="567">
        <v>1</v>
      </c>
      <c r="D2188" s="567">
        <v>1000000</v>
      </c>
      <c r="E2188" s="567">
        <v>535696.97385000007</v>
      </c>
      <c r="F2188" s="567">
        <v>6120.9851500000004</v>
      </c>
    </row>
    <row r="2189" spans="1:6">
      <c r="A2189" s="847">
        <v>0.6</v>
      </c>
      <c r="B2189" s="567">
        <v>1000000</v>
      </c>
      <c r="C2189" s="567">
        <v>1</v>
      </c>
      <c r="D2189" s="567">
        <v>1000000</v>
      </c>
      <c r="E2189" s="567">
        <v>989494.98604999995</v>
      </c>
      <c r="F2189" s="567">
        <v>456955.25388999999</v>
      </c>
    </row>
    <row r="2190" spans="1:6">
      <c r="A2190" s="848" t="s">
        <v>3251</v>
      </c>
      <c r="B2190" s="567">
        <v>1000000</v>
      </c>
      <c r="C2190" s="567">
        <v>1</v>
      </c>
      <c r="D2190" s="567">
        <v>1000000</v>
      </c>
      <c r="E2190" s="567">
        <v>989494.98604999995</v>
      </c>
      <c r="F2190" s="567">
        <v>456955.25388999999</v>
      </c>
    </row>
    <row r="2191" spans="1:6">
      <c r="A2191" s="849">
        <v>2022</v>
      </c>
      <c r="B2191" s="567">
        <v>1000000</v>
      </c>
      <c r="C2191" s="567">
        <v>1</v>
      </c>
      <c r="D2191" s="567">
        <v>1000000</v>
      </c>
      <c r="E2191" s="567">
        <v>989494.98604999995</v>
      </c>
      <c r="F2191" s="567">
        <v>456955.25388999999</v>
      </c>
    </row>
    <row r="2192" spans="1:6">
      <c r="A2192" s="850" t="s">
        <v>759</v>
      </c>
      <c r="B2192" s="567">
        <v>1000000</v>
      </c>
      <c r="C2192" s="567">
        <v>1</v>
      </c>
      <c r="D2192" s="567">
        <v>1000000</v>
      </c>
      <c r="E2192" s="567">
        <v>989494.98604999995</v>
      </c>
      <c r="F2192" s="567">
        <v>456955.25388999999</v>
      </c>
    </row>
    <row r="2193" spans="1:6">
      <c r="A2193" s="851" t="s">
        <v>3251</v>
      </c>
      <c r="B2193" s="567">
        <v>1000000</v>
      </c>
      <c r="C2193" s="567">
        <v>1</v>
      </c>
      <c r="D2193" s="567">
        <v>1000000</v>
      </c>
      <c r="E2193" s="567">
        <v>989494.98604999995</v>
      </c>
      <c r="F2193" s="567">
        <v>456955.25388999999</v>
      </c>
    </row>
    <row r="2194" spans="1:6">
      <c r="A2194" s="852" t="s">
        <v>757</v>
      </c>
      <c r="B2194" s="567">
        <v>1000000</v>
      </c>
      <c r="C2194" s="567">
        <v>1</v>
      </c>
      <c r="D2194" s="567">
        <v>1000000</v>
      </c>
      <c r="E2194" s="567">
        <v>989494.98604999995</v>
      </c>
      <c r="F2194" s="567">
        <v>456955.25388999999</v>
      </c>
    </row>
    <row r="2195" spans="1:6">
      <c r="A2195" s="854" t="s">
        <v>527</v>
      </c>
      <c r="B2195" s="567">
        <v>1000000</v>
      </c>
      <c r="C2195" s="567">
        <v>1</v>
      </c>
      <c r="D2195" s="567">
        <v>1000000</v>
      </c>
      <c r="E2195" s="567">
        <v>989494.98604999995</v>
      </c>
      <c r="F2195" s="567">
        <v>456955.25388999999</v>
      </c>
    </row>
    <row r="2196" spans="1:6">
      <c r="A2196" s="853" t="s">
        <v>305</v>
      </c>
      <c r="B2196" s="567">
        <v>1000000</v>
      </c>
      <c r="C2196" s="567">
        <v>1</v>
      </c>
      <c r="D2196" s="567">
        <v>1000000</v>
      </c>
      <c r="E2196" s="567">
        <v>989494.98604999995</v>
      </c>
      <c r="F2196" s="567">
        <v>456955.25388999999</v>
      </c>
    </row>
    <row r="2197" spans="1:6">
      <c r="A2197" s="855" t="s">
        <v>319</v>
      </c>
      <c r="B2197" s="567">
        <v>1000000</v>
      </c>
      <c r="C2197" s="567">
        <v>1</v>
      </c>
      <c r="D2197" s="567">
        <v>1000000</v>
      </c>
      <c r="E2197" s="567">
        <v>989494.98604999995</v>
      </c>
      <c r="F2197" s="567">
        <v>456955.25388999999</v>
      </c>
    </row>
    <row r="2198" spans="1:6">
      <c r="A2198" s="845" t="s">
        <v>3251</v>
      </c>
      <c r="B2198" s="567"/>
      <c r="C2198" s="567"/>
      <c r="D2198" s="567"/>
      <c r="E2198" s="567"/>
      <c r="F2198" s="567"/>
    </row>
    <row r="2199" spans="1:6">
      <c r="A2199" s="846" t="s">
        <v>3251</v>
      </c>
      <c r="B2199" s="567"/>
      <c r="C2199" s="567"/>
      <c r="D2199" s="567"/>
      <c r="E2199" s="567"/>
      <c r="F2199" s="567"/>
    </row>
    <row r="2200" spans="1:6">
      <c r="A2200" s="847" t="s">
        <v>3251</v>
      </c>
      <c r="B2200" s="567"/>
      <c r="C2200" s="567"/>
      <c r="D2200" s="567"/>
      <c r="E2200" s="567"/>
      <c r="F2200" s="567"/>
    </row>
    <row r="2201" spans="1:6">
      <c r="A2201" s="848" t="s">
        <v>3251</v>
      </c>
      <c r="B2201" s="567"/>
      <c r="C2201" s="567"/>
      <c r="D2201" s="567"/>
      <c r="E2201" s="567"/>
      <c r="F2201" s="567"/>
    </row>
    <row r="2202" spans="1:6">
      <c r="A2202" s="849" t="s">
        <v>3251</v>
      </c>
      <c r="B2202" s="567"/>
      <c r="C2202" s="567"/>
      <c r="D2202" s="567"/>
      <c r="E2202" s="567"/>
      <c r="F2202" s="567"/>
    </row>
    <row r="2203" spans="1:6">
      <c r="A2203" s="850" t="s">
        <v>764</v>
      </c>
      <c r="B2203" s="567"/>
      <c r="C2203" s="567"/>
      <c r="D2203" s="567"/>
      <c r="E2203" s="567"/>
      <c r="F2203" s="567"/>
    </row>
    <row r="2204" spans="1:6">
      <c r="A2204" s="851" t="s">
        <v>3251</v>
      </c>
      <c r="B2204" s="567"/>
      <c r="C2204" s="567"/>
      <c r="D2204" s="567"/>
      <c r="E2204" s="567"/>
      <c r="F2204" s="567"/>
    </row>
    <row r="2205" spans="1:6">
      <c r="A2205" s="852" t="s">
        <v>757</v>
      </c>
      <c r="B2205" s="567"/>
      <c r="C2205" s="567"/>
      <c r="D2205" s="567"/>
      <c r="E2205" s="567"/>
      <c r="F2205" s="567"/>
    </row>
    <row r="2206" spans="1:6">
      <c r="A2206" s="854" t="s">
        <v>527</v>
      </c>
      <c r="B2206" s="567"/>
      <c r="C2206" s="567"/>
      <c r="D2206" s="567"/>
      <c r="E2206" s="567"/>
      <c r="F2206" s="567"/>
    </row>
    <row r="2207" spans="1:6">
      <c r="A2207" s="853" t="s">
        <v>305</v>
      </c>
      <c r="B2207" s="567"/>
      <c r="C2207" s="567"/>
      <c r="D2207" s="567"/>
      <c r="E2207" s="567"/>
      <c r="F2207" s="567"/>
    </row>
    <row r="2208" spans="1:6">
      <c r="A2208" s="855" t="s">
        <v>319</v>
      </c>
      <c r="B2208" s="567"/>
      <c r="C2208" s="567"/>
      <c r="D2208" s="567"/>
      <c r="E2208" s="567"/>
      <c r="F2208" s="567"/>
    </row>
    <row r="2209" spans="1:6">
      <c r="A2209" s="850" t="s">
        <v>763</v>
      </c>
      <c r="B2209" s="567"/>
      <c r="C2209" s="567"/>
      <c r="D2209" s="567"/>
      <c r="E2209" s="567"/>
      <c r="F2209" s="567"/>
    </row>
    <row r="2210" spans="1:6">
      <c r="A2210" s="851" t="s">
        <v>3251</v>
      </c>
      <c r="B2210" s="567"/>
      <c r="C2210" s="567"/>
      <c r="D2210" s="567"/>
      <c r="E2210" s="567"/>
      <c r="F2210" s="567"/>
    </row>
    <row r="2211" spans="1:6">
      <c r="A2211" s="852" t="s">
        <v>757</v>
      </c>
      <c r="B2211" s="567"/>
      <c r="C2211" s="567"/>
      <c r="D2211" s="567"/>
      <c r="E2211" s="567"/>
      <c r="F2211" s="567"/>
    </row>
    <row r="2212" spans="1:6">
      <c r="A2212" s="854" t="s">
        <v>527</v>
      </c>
      <c r="B2212" s="567"/>
      <c r="C2212" s="567"/>
      <c r="D2212" s="567"/>
      <c r="E2212" s="567"/>
      <c r="F2212" s="567"/>
    </row>
    <row r="2213" spans="1:6">
      <c r="A2213" s="853" t="s">
        <v>305</v>
      </c>
      <c r="B2213" s="567"/>
      <c r="C2213" s="567"/>
      <c r="D2213" s="567"/>
      <c r="E2213" s="567"/>
      <c r="F2213" s="567"/>
    </row>
    <row r="2214" spans="1:6">
      <c r="A2214" s="855" t="s">
        <v>319</v>
      </c>
      <c r="B2214" s="567"/>
      <c r="C2214" s="567"/>
      <c r="D2214" s="567"/>
      <c r="E2214" s="567"/>
      <c r="F2214" s="567"/>
    </row>
    <row r="2215" spans="1:6">
      <c r="A2215" s="844" t="s">
        <v>1037</v>
      </c>
      <c r="B2215" s="567">
        <v>2023771</v>
      </c>
      <c r="C2215" s="567">
        <v>1</v>
      </c>
      <c r="D2215" s="567">
        <v>2023771</v>
      </c>
      <c r="E2215" s="567">
        <v>1936335</v>
      </c>
      <c r="F2215" s="567">
        <v>226890</v>
      </c>
    </row>
    <row r="2216" spans="1:6">
      <c r="A2216" s="726" t="s">
        <v>2704</v>
      </c>
      <c r="B2216" s="567">
        <v>2023771</v>
      </c>
      <c r="C2216" s="567">
        <v>1</v>
      </c>
      <c r="D2216" s="567">
        <v>2023771</v>
      </c>
      <c r="E2216" s="567">
        <v>1936335</v>
      </c>
      <c r="F2216" s="567">
        <v>226890</v>
      </c>
    </row>
    <row r="2217" spans="1:6">
      <c r="A2217" s="845" t="s">
        <v>3251</v>
      </c>
      <c r="B2217" s="567">
        <v>2023771</v>
      </c>
      <c r="C2217" s="567">
        <v>1</v>
      </c>
      <c r="D2217" s="567">
        <v>2023771</v>
      </c>
      <c r="E2217" s="567">
        <v>1936335</v>
      </c>
      <c r="F2217" s="567">
        <v>226890</v>
      </c>
    </row>
    <row r="2218" spans="1:6">
      <c r="A2218" s="846" t="s">
        <v>3251</v>
      </c>
      <c r="B2218" s="567">
        <v>2023771</v>
      </c>
      <c r="C2218" s="567">
        <v>1</v>
      </c>
      <c r="D2218" s="567">
        <v>2023771</v>
      </c>
      <c r="E2218" s="567">
        <v>1936335</v>
      </c>
      <c r="F2218" s="567">
        <v>226890</v>
      </c>
    </row>
    <row r="2219" spans="1:6">
      <c r="A2219" s="847" t="s">
        <v>110</v>
      </c>
      <c r="B2219" s="567">
        <v>2023771</v>
      </c>
      <c r="C2219" s="567">
        <v>1</v>
      </c>
      <c r="D2219" s="567">
        <v>2023771</v>
      </c>
      <c r="E2219" s="567">
        <v>1936335</v>
      </c>
      <c r="F2219" s="567">
        <v>226890</v>
      </c>
    </row>
    <row r="2220" spans="1:6">
      <c r="A2220" s="848" t="s">
        <v>3251</v>
      </c>
      <c r="B2220" s="567">
        <v>2023771</v>
      </c>
      <c r="C2220" s="567">
        <v>1</v>
      </c>
      <c r="D2220" s="567">
        <v>2023771</v>
      </c>
      <c r="E2220" s="567">
        <v>1936335</v>
      </c>
      <c r="F2220" s="567">
        <v>226890</v>
      </c>
    </row>
    <row r="2221" spans="1:6">
      <c r="A2221" s="849">
        <v>2023</v>
      </c>
      <c r="B2221" s="567">
        <v>2023771</v>
      </c>
      <c r="C2221" s="567">
        <v>1</v>
      </c>
      <c r="D2221" s="567">
        <v>2023771</v>
      </c>
      <c r="E2221" s="567">
        <v>1936335</v>
      </c>
      <c r="F2221" s="567">
        <v>226890</v>
      </c>
    </row>
    <row r="2222" spans="1:6">
      <c r="A2222" s="850" t="s">
        <v>1037</v>
      </c>
      <c r="B2222" s="567">
        <v>2023771</v>
      </c>
      <c r="C2222" s="567">
        <v>1</v>
      </c>
      <c r="D2222" s="567">
        <v>2023771</v>
      </c>
      <c r="E2222" s="567">
        <v>1936335</v>
      </c>
      <c r="F2222" s="567">
        <v>226890</v>
      </c>
    </row>
    <row r="2223" spans="1:6">
      <c r="A2223" s="851" t="s">
        <v>1037</v>
      </c>
      <c r="B2223" s="567">
        <v>2023771</v>
      </c>
      <c r="C2223" s="567">
        <v>1</v>
      </c>
      <c r="D2223" s="567">
        <v>2023771</v>
      </c>
      <c r="E2223" s="567">
        <v>1936335</v>
      </c>
      <c r="F2223" s="567">
        <v>226890</v>
      </c>
    </row>
    <row r="2224" spans="1:6">
      <c r="A2224" s="852" t="s">
        <v>1037</v>
      </c>
      <c r="B2224" s="567">
        <v>2023771</v>
      </c>
      <c r="C2224" s="567">
        <v>1</v>
      </c>
      <c r="D2224" s="567">
        <v>2023771</v>
      </c>
      <c r="E2224" s="567">
        <v>1936335</v>
      </c>
      <c r="F2224" s="567">
        <v>226890</v>
      </c>
    </row>
    <row r="2225" spans="1:6">
      <c r="A2225" s="854" t="s">
        <v>527</v>
      </c>
      <c r="B2225" s="567">
        <v>2023771</v>
      </c>
      <c r="C2225" s="567">
        <v>1</v>
      </c>
      <c r="D2225" s="567">
        <v>2023771</v>
      </c>
      <c r="E2225" s="567">
        <v>1936335</v>
      </c>
      <c r="F2225" s="567">
        <v>226890</v>
      </c>
    </row>
    <row r="2226" spans="1:6">
      <c r="A2226" s="853" t="s">
        <v>271</v>
      </c>
      <c r="B2226" s="567">
        <v>2023771</v>
      </c>
      <c r="C2226" s="567">
        <v>1</v>
      </c>
      <c r="D2226" s="567">
        <v>2023771</v>
      </c>
      <c r="E2226" s="567">
        <v>1936335</v>
      </c>
      <c r="F2226" s="567">
        <v>226890</v>
      </c>
    </row>
    <row r="2227" spans="1:6">
      <c r="A2227" s="855" t="s">
        <v>999</v>
      </c>
      <c r="B2227" s="567">
        <v>2023771</v>
      </c>
      <c r="C2227" s="567">
        <v>1</v>
      </c>
      <c r="D2227" s="567">
        <v>2023771</v>
      </c>
      <c r="E2227" s="567">
        <v>1936335</v>
      </c>
      <c r="F2227" s="567">
        <v>226890</v>
      </c>
    </row>
    <row r="2228" spans="1:6">
      <c r="A2228" s="844" t="s">
        <v>600</v>
      </c>
      <c r="B2228" s="567">
        <v>2229583</v>
      </c>
      <c r="C2228" s="567">
        <v>2</v>
      </c>
      <c r="D2228" s="567">
        <v>2829583</v>
      </c>
      <c r="E2228" s="567">
        <v>2475529</v>
      </c>
      <c r="F2228" s="567">
        <v>1487705</v>
      </c>
    </row>
    <row r="2229" spans="1:6">
      <c r="A2229" s="726" t="s">
        <v>2711</v>
      </c>
      <c r="B2229" s="567">
        <v>2229583</v>
      </c>
      <c r="C2229" s="567">
        <v>2</v>
      </c>
      <c r="D2229" s="567">
        <v>2829583</v>
      </c>
      <c r="E2229" s="567">
        <v>2475529</v>
      </c>
      <c r="F2229" s="567">
        <v>1487705</v>
      </c>
    </row>
    <row r="2230" spans="1:6">
      <c r="A2230" s="845" t="s">
        <v>604</v>
      </c>
      <c r="B2230" s="567">
        <v>1279583</v>
      </c>
      <c r="C2230" s="567">
        <v>1</v>
      </c>
      <c r="D2230" s="567">
        <v>1279583</v>
      </c>
      <c r="E2230" s="567">
        <v>1226844</v>
      </c>
      <c r="F2230" s="567">
        <v>239020</v>
      </c>
    </row>
    <row r="2231" spans="1:6">
      <c r="A2231" s="846" t="s">
        <v>3251</v>
      </c>
      <c r="B2231" s="567">
        <v>1279583</v>
      </c>
      <c r="C2231" s="567">
        <v>1</v>
      </c>
      <c r="D2231" s="567">
        <v>1279583</v>
      </c>
      <c r="E2231" s="567">
        <v>1226844</v>
      </c>
      <c r="F2231" s="567">
        <v>239020</v>
      </c>
    </row>
    <row r="2232" spans="1:6">
      <c r="A2232" s="847">
        <v>98</v>
      </c>
      <c r="B2232" s="567">
        <v>1279583</v>
      </c>
      <c r="C2232" s="567">
        <v>1</v>
      </c>
      <c r="D2232" s="567">
        <v>1279583</v>
      </c>
      <c r="E2232" s="567">
        <v>1226844</v>
      </c>
      <c r="F2232" s="567">
        <v>239020</v>
      </c>
    </row>
    <row r="2233" spans="1:6">
      <c r="A2233" s="848" t="s">
        <v>3251</v>
      </c>
      <c r="B2233" s="567">
        <v>1279583</v>
      </c>
      <c r="C2233" s="567">
        <v>1</v>
      </c>
      <c r="D2233" s="567">
        <v>1279583</v>
      </c>
      <c r="E2233" s="567">
        <v>1226844</v>
      </c>
      <c r="F2233" s="567">
        <v>239020</v>
      </c>
    </row>
    <row r="2234" spans="1:6">
      <c r="A2234" s="849" t="s">
        <v>3251</v>
      </c>
      <c r="B2234" s="567">
        <v>1279583</v>
      </c>
      <c r="C2234" s="567">
        <v>1</v>
      </c>
      <c r="D2234" s="567">
        <v>1279583</v>
      </c>
      <c r="E2234" s="567">
        <v>1226844</v>
      </c>
      <c r="F2234" s="567">
        <v>239020</v>
      </c>
    </row>
    <row r="2235" spans="1:6">
      <c r="A2235" s="850" t="s">
        <v>603</v>
      </c>
      <c r="B2235" s="567">
        <v>1279583</v>
      </c>
      <c r="C2235" s="567">
        <v>1</v>
      </c>
      <c r="D2235" s="567">
        <v>1279583</v>
      </c>
      <c r="E2235" s="567">
        <v>1226844</v>
      </c>
      <c r="F2235" s="567">
        <v>239020</v>
      </c>
    </row>
    <row r="2236" spans="1:6">
      <c r="A2236" s="851" t="s">
        <v>3251</v>
      </c>
      <c r="B2236" s="567">
        <v>1279583</v>
      </c>
      <c r="C2236" s="567">
        <v>1</v>
      </c>
      <c r="D2236" s="567">
        <v>1279583</v>
      </c>
      <c r="E2236" s="567">
        <v>1226844</v>
      </c>
      <c r="F2236" s="567">
        <v>239020</v>
      </c>
    </row>
    <row r="2237" spans="1:6">
      <c r="A2237" s="852" t="s">
        <v>599</v>
      </c>
      <c r="B2237" s="567">
        <v>1279583</v>
      </c>
      <c r="C2237" s="567">
        <v>1</v>
      </c>
      <c r="D2237" s="567">
        <v>1279583</v>
      </c>
      <c r="E2237" s="567">
        <v>1226844</v>
      </c>
      <c r="F2237" s="567">
        <v>239020</v>
      </c>
    </row>
    <row r="2238" spans="1:6">
      <c r="A2238" s="854" t="s">
        <v>527</v>
      </c>
      <c r="B2238" s="567">
        <v>1279583</v>
      </c>
      <c r="C2238" s="567">
        <v>1</v>
      </c>
      <c r="D2238" s="567">
        <v>1279583</v>
      </c>
      <c r="E2238" s="567">
        <v>1226844</v>
      </c>
      <c r="F2238" s="567">
        <v>239020</v>
      </c>
    </row>
    <row r="2239" spans="1:6">
      <c r="A2239" s="853" t="s">
        <v>313</v>
      </c>
      <c r="B2239" s="567">
        <v>1279583</v>
      </c>
      <c r="C2239" s="567">
        <v>1</v>
      </c>
      <c r="D2239" s="567">
        <v>1279583</v>
      </c>
      <c r="E2239" s="567">
        <v>1226844</v>
      </c>
      <c r="F2239" s="567">
        <v>239020</v>
      </c>
    </row>
    <row r="2240" spans="1:6">
      <c r="A2240" s="855" t="s">
        <v>319</v>
      </c>
      <c r="B2240" s="567">
        <v>1279583</v>
      </c>
      <c r="C2240" s="567">
        <v>1</v>
      </c>
      <c r="D2240" s="567">
        <v>1279583</v>
      </c>
      <c r="E2240" s="567">
        <v>1226844</v>
      </c>
      <c r="F2240" s="567">
        <v>239020</v>
      </c>
    </row>
    <row r="2241" spans="1:6">
      <c r="A2241" s="845" t="s">
        <v>602</v>
      </c>
      <c r="B2241" s="567">
        <v>950000</v>
      </c>
      <c r="C2241" s="567">
        <v>1</v>
      </c>
      <c r="D2241" s="567">
        <v>1550000</v>
      </c>
      <c r="E2241" s="567">
        <v>1248685</v>
      </c>
      <c r="F2241" s="567">
        <v>1248685</v>
      </c>
    </row>
    <row r="2242" spans="1:6">
      <c r="A2242" s="846" t="s">
        <v>3251</v>
      </c>
      <c r="B2242" s="567">
        <v>950000</v>
      </c>
      <c r="C2242" s="567">
        <v>1</v>
      </c>
      <c r="D2242" s="567">
        <v>1550000</v>
      </c>
      <c r="E2242" s="567">
        <v>1248685</v>
      </c>
      <c r="F2242" s="567">
        <v>1248685</v>
      </c>
    </row>
    <row r="2243" spans="1:6">
      <c r="A2243" s="847">
        <v>30</v>
      </c>
      <c r="B2243" s="567">
        <v>950000</v>
      </c>
      <c r="C2243" s="567">
        <v>1</v>
      </c>
      <c r="D2243" s="567">
        <v>1550000</v>
      </c>
      <c r="E2243" s="567">
        <v>1248685</v>
      </c>
      <c r="F2243" s="567">
        <v>1248685</v>
      </c>
    </row>
    <row r="2244" spans="1:6">
      <c r="A2244" s="848" t="s">
        <v>3251</v>
      </c>
      <c r="B2244" s="567">
        <v>950000</v>
      </c>
      <c r="C2244" s="567">
        <v>1</v>
      </c>
      <c r="D2244" s="567">
        <v>1550000</v>
      </c>
      <c r="E2244" s="567">
        <v>1248685</v>
      </c>
      <c r="F2244" s="567">
        <v>1248685</v>
      </c>
    </row>
    <row r="2245" spans="1:6">
      <c r="A2245" s="849" t="s">
        <v>3251</v>
      </c>
      <c r="B2245" s="567">
        <v>950000</v>
      </c>
      <c r="C2245" s="567">
        <v>1</v>
      </c>
      <c r="D2245" s="567">
        <v>1550000</v>
      </c>
      <c r="E2245" s="567">
        <v>1248685</v>
      </c>
      <c r="F2245" s="567">
        <v>1248685</v>
      </c>
    </row>
    <row r="2246" spans="1:6">
      <c r="A2246" s="850" t="s">
        <v>601</v>
      </c>
      <c r="B2246" s="567">
        <v>950000</v>
      </c>
      <c r="C2246" s="567">
        <v>1</v>
      </c>
      <c r="D2246" s="567">
        <v>1550000</v>
      </c>
      <c r="E2246" s="567">
        <v>1248685</v>
      </c>
      <c r="F2246" s="567">
        <v>1248685</v>
      </c>
    </row>
    <row r="2247" spans="1:6">
      <c r="A2247" s="851" t="s">
        <v>3251</v>
      </c>
      <c r="B2247" s="567">
        <v>950000</v>
      </c>
      <c r="C2247" s="567">
        <v>1</v>
      </c>
      <c r="D2247" s="567">
        <v>1550000</v>
      </c>
      <c r="E2247" s="567">
        <v>1248685</v>
      </c>
      <c r="F2247" s="567">
        <v>1248685</v>
      </c>
    </row>
    <row r="2248" spans="1:6">
      <c r="A2248" s="852" t="s">
        <v>599</v>
      </c>
      <c r="B2248" s="567">
        <v>950000</v>
      </c>
      <c r="C2248" s="567">
        <v>1</v>
      </c>
      <c r="D2248" s="567">
        <v>1550000</v>
      </c>
      <c r="E2248" s="567">
        <v>1248685</v>
      </c>
      <c r="F2248" s="567">
        <v>1248685</v>
      </c>
    </row>
    <row r="2249" spans="1:6">
      <c r="A2249" s="854" t="s">
        <v>527</v>
      </c>
      <c r="B2249" s="567">
        <v>950000</v>
      </c>
      <c r="C2249" s="567">
        <v>1</v>
      </c>
      <c r="D2249" s="567">
        <v>1550000</v>
      </c>
      <c r="E2249" s="567">
        <v>1248685</v>
      </c>
      <c r="F2249" s="567">
        <v>1248685</v>
      </c>
    </row>
    <row r="2250" spans="1:6">
      <c r="A2250" s="853" t="s">
        <v>313</v>
      </c>
      <c r="B2250" s="567">
        <v>950000</v>
      </c>
      <c r="C2250" s="567">
        <v>1</v>
      </c>
      <c r="D2250" s="567">
        <v>1550000</v>
      </c>
      <c r="E2250" s="567">
        <v>1248685</v>
      </c>
      <c r="F2250" s="567">
        <v>1248685</v>
      </c>
    </row>
    <row r="2251" spans="1:6">
      <c r="A2251" s="855" t="s">
        <v>319</v>
      </c>
      <c r="B2251" s="567">
        <v>950000</v>
      </c>
      <c r="C2251" s="567">
        <v>1</v>
      </c>
      <c r="D2251" s="567">
        <v>1550000</v>
      </c>
      <c r="E2251" s="567">
        <v>1248685</v>
      </c>
      <c r="F2251" s="567">
        <v>1248685</v>
      </c>
    </row>
    <row r="2252" spans="1:6">
      <c r="A2252" s="844" t="s">
        <v>594</v>
      </c>
      <c r="B2252" s="567">
        <v>4437000</v>
      </c>
      <c r="C2252" s="567">
        <v>2</v>
      </c>
      <c r="D2252" s="567">
        <v>4437000</v>
      </c>
      <c r="E2252" s="567">
        <v>2794649</v>
      </c>
      <c r="F2252" s="567">
        <v>1104631</v>
      </c>
    </row>
    <row r="2253" spans="1:6">
      <c r="A2253" s="726" t="s">
        <v>2705</v>
      </c>
      <c r="B2253" s="567">
        <v>4437000</v>
      </c>
      <c r="C2253" s="567">
        <v>2</v>
      </c>
      <c r="D2253" s="567">
        <v>4437000</v>
      </c>
      <c r="E2253" s="567">
        <v>2794649</v>
      </c>
      <c r="F2253" s="567">
        <v>1104631</v>
      </c>
    </row>
    <row r="2254" spans="1:6">
      <c r="A2254" s="845" t="s">
        <v>597</v>
      </c>
      <c r="B2254" s="567">
        <v>1130000</v>
      </c>
      <c r="C2254" s="567">
        <v>1</v>
      </c>
      <c r="D2254" s="567">
        <v>1130000</v>
      </c>
      <c r="E2254" s="567">
        <v>221270</v>
      </c>
      <c r="F2254" s="567">
        <v>221270</v>
      </c>
    </row>
    <row r="2255" spans="1:6">
      <c r="A2255" s="846" t="s">
        <v>3251</v>
      </c>
      <c r="B2255" s="567">
        <v>1130000</v>
      </c>
      <c r="C2255" s="567">
        <v>1</v>
      </c>
      <c r="D2255" s="567">
        <v>1130000</v>
      </c>
      <c r="E2255" s="567">
        <v>221270</v>
      </c>
      <c r="F2255" s="567">
        <v>221270</v>
      </c>
    </row>
    <row r="2256" spans="1:6">
      <c r="A2256" s="847">
        <v>0</v>
      </c>
      <c r="B2256" s="567">
        <v>1130000</v>
      </c>
      <c r="C2256" s="567">
        <v>1</v>
      </c>
      <c r="D2256" s="567">
        <v>1130000</v>
      </c>
      <c r="E2256" s="567">
        <v>221270</v>
      </c>
      <c r="F2256" s="567">
        <v>221270</v>
      </c>
    </row>
    <row r="2257" spans="1:6">
      <c r="A2257" s="848" t="s">
        <v>3251</v>
      </c>
      <c r="B2257" s="567">
        <v>1130000</v>
      </c>
      <c r="C2257" s="567">
        <v>1</v>
      </c>
      <c r="D2257" s="567">
        <v>1130000</v>
      </c>
      <c r="E2257" s="567">
        <v>221270</v>
      </c>
      <c r="F2257" s="567">
        <v>221270</v>
      </c>
    </row>
    <row r="2258" spans="1:6">
      <c r="A2258" s="849" t="s">
        <v>3251</v>
      </c>
      <c r="B2258" s="567">
        <v>1130000</v>
      </c>
      <c r="C2258" s="567">
        <v>1</v>
      </c>
      <c r="D2258" s="567">
        <v>1130000</v>
      </c>
      <c r="E2258" s="567">
        <v>221270</v>
      </c>
      <c r="F2258" s="567">
        <v>221270</v>
      </c>
    </row>
    <row r="2259" spans="1:6">
      <c r="A2259" s="850" t="s">
        <v>596</v>
      </c>
      <c r="B2259" s="567">
        <v>1130000</v>
      </c>
      <c r="C2259" s="567">
        <v>1</v>
      </c>
      <c r="D2259" s="567">
        <v>1130000</v>
      </c>
      <c r="E2259" s="567">
        <v>221270</v>
      </c>
      <c r="F2259" s="567">
        <v>221270</v>
      </c>
    </row>
    <row r="2260" spans="1:6">
      <c r="A2260" s="851" t="s">
        <v>3251</v>
      </c>
      <c r="B2260" s="567">
        <v>1130000</v>
      </c>
      <c r="C2260" s="567">
        <v>1</v>
      </c>
      <c r="D2260" s="567">
        <v>1130000</v>
      </c>
      <c r="E2260" s="567">
        <v>221270</v>
      </c>
      <c r="F2260" s="567">
        <v>221270</v>
      </c>
    </row>
    <row r="2261" spans="1:6">
      <c r="A2261" s="852" t="s">
        <v>593</v>
      </c>
      <c r="B2261" s="567">
        <v>1130000</v>
      </c>
      <c r="C2261" s="567">
        <v>1</v>
      </c>
      <c r="D2261" s="567">
        <v>1130000</v>
      </c>
      <c r="E2261" s="567">
        <v>221270</v>
      </c>
      <c r="F2261" s="567">
        <v>221270</v>
      </c>
    </row>
    <row r="2262" spans="1:6">
      <c r="A2262" s="854" t="s">
        <v>527</v>
      </c>
      <c r="B2262" s="567">
        <v>1130000</v>
      </c>
      <c r="C2262" s="567">
        <v>1</v>
      </c>
      <c r="D2262" s="567">
        <v>1130000</v>
      </c>
      <c r="E2262" s="567">
        <v>221270</v>
      </c>
      <c r="F2262" s="567">
        <v>221270</v>
      </c>
    </row>
    <row r="2263" spans="1:6">
      <c r="A2263" s="853" t="s">
        <v>313</v>
      </c>
      <c r="B2263" s="567">
        <v>1130000</v>
      </c>
      <c r="C2263" s="567">
        <v>1</v>
      </c>
      <c r="D2263" s="567">
        <v>1130000</v>
      </c>
      <c r="E2263" s="567">
        <v>221270</v>
      </c>
      <c r="F2263" s="567">
        <v>221270</v>
      </c>
    </row>
    <row r="2264" spans="1:6">
      <c r="A2264" s="855" t="s">
        <v>319</v>
      </c>
      <c r="B2264" s="567">
        <v>1130000</v>
      </c>
      <c r="C2264" s="567">
        <v>1</v>
      </c>
      <c r="D2264" s="567">
        <v>1130000</v>
      </c>
      <c r="E2264" s="567">
        <v>221270</v>
      </c>
      <c r="F2264" s="567">
        <v>221270</v>
      </c>
    </row>
    <row r="2265" spans="1:6">
      <c r="A2265" s="845" t="s">
        <v>3251</v>
      </c>
      <c r="B2265" s="567">
        <v>3307000</v>
      </c>
      <c r="C2265" s="567">
        <v>1</v>
      </c>
      <c r="D2265" s="567">
        <v>3307000</v>
      </c>
      <c r="E2265" s="567">
        <v>2573379</v>
      </c>
      <c r="F2265" s="567">
        <v>883361</v>
      </c>
    </row>
    <row r="2266" spans="1:6">
      <c r="A2266" s="846" t="s">
        <v>3251</v>
      </c>
      <c r="B2266" s="567">
        <v>3307000</v>
      </c>
      <c r="C2266" s="567">
        <v>1</v>
      </c>
      <c r="D2266" s="567">
        <v>3307000</v>
      </c>
      <c r="E2266" s="567">
        <v>2573379</v>
      </c>
      <c r="F2266" s="567">
        <v>883361</v>
      </c>
    </row>
    <row r="2267" spans="1:6">
      <c r="A2267" s="847">
        <v>70</v>
      </c>
      <c r="B2267" s="567">
        <v>3307000</v>
      </c>
      <c r="C2267" s="567">
        <v>1</v>
      </c>
      <c r="D2267" s="567">
        <v>3307000</v>
      </c>
      <c r="E2267" s="567">
        <v>2573379</v>
      </c>
      <c r="F2267" s="567">
        <v>883361</v>
      </c>
    </row>
    <row r="2268" spans="1:6">
      <c r="A2268" s="848" t="s">
        <v>3251</v>
      </c>
      <c r="B2268" s="567">
        <v>3307000</v>
      </c>
      <c r="C2268" s="567">
        <v>1</v>
      </c>
      <c r="D2268" s="567">
        <v>3307000</v>
      </c>
      <c r="E2268" s="567">
        <v>2573379</v>
      </c>
      <c r="F2268" s="567">
        <v>883361</v>
      </c>
    </row>
    <row r="2269" spans="1:6">
      <c r="A2269" s="849" t="s">
        <v>3251</v>
      </c>
      <c r="B2269" s="567">
        <v>3307000</v>
      </c>
      <c r="C2269" s="567">
        <v>1</v>
      </c>
      <c r="D2269" s="567">
        <v>3307000</v>
      </c>
      <c r="E2269" s="567">
        <v>2573379</v>
      </c>
      <c r="F2269" s="567">
        <v>883361</v>
      </c>
    </row>
    <row r="2270" spans="1:6">
      <c r="A2270" s="850" t="s">
        <v>595</v>
      </c>
      <c r="B2270" s="567">
        <v>3307000</v>
      </c>
      <c r="C2270" s="567">
        <v>1</v>
      </c>
      <c r="D2270" s="567">
        <v>3307000</v>
      </c>
      <c r="E2270" s="567">
        <v>2573379</v>
      </c>
      <c r="F2270" s="567">
        <v>883361</v>
      </c>
    </row>
    <row r="2271" spans="1:6">
      <c r="A2271" s="851" t="s">
        <v>3251</v>
      </c>
      <c r="B2271" s="567">
        <v>3307000</v>
      </c>
      <c r="C2271" s="567">
        <v>1</v>
      </c>
      <c r="D2271" s="567">
        <v>3307000</v>
      </c>
      <c r="E2271" s="567">
        <v>2573379</v>
      </c>
      <c r="F2271" s="567">
        <v>883361</v>
      </c>
    </row>
    <row r="2272" spans="1:6">
      <c r="A2272" s="852" t="s">
        <v>593</v>
      </c>
      <c r="B2272" s="567">
        <v>3307000</v>
      </c>
      <c r="C2272" s="567">
        <v>1</v>
      </c>
      <c r="D2272" s="567">
        <v>3307000</v>
      </c>
      <c r="E2272" s="567">
        <v>2573379</v>
      </c>
      <c r="F2272" s="567">
        <v>883361</v>
      </c>
    </row>
    <row r="2273" spans="1:6">
      <c r="A2273" s="854" t="s">
        <v>527</v>
      </c>
      <c r="B2273" s="567">
        <v>3307000</v>
      </c>
      <c r="C2273" s="567">
        <v>1</v>
      </c>
      <c r="D2273" s="567">
        <v>3307000</v>
      </c>
      <c r="E2273" s="567">
        <v>2573379</v>
      </c>
      <c r="F2273" s="567">
        <v>883361</v>
      </c>
    </row>
    <row r="2274" spans="1:6">
      <c r="A2274" s="853" t="s">
        <v>313</v>
      </c>
      <c r="B2274" s="567">
        <v>3307000</v>
      </c>
      <c r="C2274" s="567">
        <v>1</v>
      </c>
      <c r="D2274" s="567">
        <v>3307000</v>
      </c>
      <c r="E2274" s="567">
        <v>2573379</v>
      </c>
      <c r="F2274" s="567">
        <v>883361</v>
      </c>
    </row>
    <row r="2275" spans="1:6">
      <c r="A2275" s="855" t="s">
        <v>319</v>
      </c>
      <c r="B2275" s="567">
        <v>3307000</v>
      </c>
      <c r="C2275" s="567">
        <v>1</v>
      </c>
      <c r="D2275" s="567">
        <v>3307000</v>
      </c>
      <c r="E2275" s="567">
        <v>2573379</v>
      </c>
      <c r="F2275" s="567">
        <v>883361</v>
      </c>
    </row>
    <row r="2276" spans="1:6">
      <c r="A2276" s="844" t="s">
        <v>1025</v>
      </c>
      <c r="B2276" s="567">
        <v>5082685.7080000006</v>
      </c>
      <c r="C2276" s="567">
        <v>2</v>
      </c>
      <c r="D2276" s="567">
        <v>5082685.7080000006</v>
      </c>
      <c r="E2276" s="567">
        <v>2683462</v>
      </c>
      <c r="F2276" s="567">
        <v>386508.07089999999</v>
      </c>
    </row>
    <row r="2277" spans="1:6">
      <c r="A2277" s="726" t="s">
        <v>2704</v>
      </c>
      <c r="B2277" s="567">
        <v>5082685.7080000006</v>
      </c>
      <c r="C2277" s="567">
        <v>2</v>
      </c>
      <c r="D2277" s="567">
        <v>5082685.7080000006</v>
      </c>
      <c r="E2277" s="567">
        <v>2683462</v>
      </c>
      <c r="F2277" s="567">
        <v>386508.07089999999</v>
      </c>
    </row>
    <row r="2278" spans="1:6">
      <c r="A2278" s="845" t="s">
        <v>1026</v>
      </c>
      <c r="B2278" s="567">
        <v>2782685.7080000001</v>
      </c>
      <c r="C2278" s="567">
        <v>1</v>
      </c>
      <c r="D2278" s="567">
        <v>2782685.7080000001</v>
      </c>
      <c r="E2278" s="567">
        <v>2683462</v>
      </c>
      <c r="F2278" s="567">
        <v>386508.07089999999</v>
      </c>
    </row>
    <row r="2279" spans="1:6">
      <c r="A2279" s="846" t="s">
        <v>3251</v>
      </c>
      <c r="B2279" s="567">
        <v>2782685.7080000001</v>
      </c>
      <c r="C2279" s="567">
        <v>1</v>
      </c>
      <c r="D2279" s="567">
        <v>2782685.7080000001</v>
      </c>
      <c r="E2279" s="567">
        <v>2683462</v>
      </c>
      <c r="F2279" s="567">
        <v>386508.07089999999</v>
      </c>
    </row>
    <row r="2280" spans="1:6">
      <c r="A2280" s="847">
        <v>0.3</v>
      </c>
      <c r="B2280" s="567">
        <v>2782685.7080000001</v>
      </c>
      <c r="C2280" s="567">
        <v>1</v>
      </c>
      <c r="D2280" s="567">
        <v>2782685.7080000001</v>
      </c>
      <c r="E2280" s="567">
        <v>2683462</v>
      </c>
      <c r="F2280" s="567">
        <v>386508.07089999999</v>
      </c>
    </row>
    <row r="2281" spans="1:6">
      <c r="A2281" s="848" t="s">
        <v>3251</v>
      </c>
      <c r="B2281" s="567">
        <v>2782685.7080000001</v>
      </c>
      <c r="C2281" s="567">
        <v>1</v>
      </c>
      <c r="D2281" s="567">
        <v>2782685.7080000001</v>
      </c>
      <c r="E2281" s="567">
        <v>2683462</v>
      </c>
      <c r="F2281" s="567">
        <v>386508.07089999999</v>
      </c>
    </row>
    <row r="2282" spans="1:6">
      <c r="A2282" s="849">
        <v>2023</v>
      </c>
      <c r="B2282" s="567">
        <v>2782685.7080000001</v>
      </c>
      <c r="C2282" s="567">
        <v>1</v>
      </c>
      <c r="D2282" s="567">
        <v>2782685.7080000001</v>
      </c>
      <c r="E2282" s="567">
        <v>2683462</v>
      </c>
      <c r="F2282" s="567">
        <v>386508.07089999999</v>
      </c>
    </row>
    <row r="2283" spans="1:6">
      <c r="A2283" s="850" t="s">
        <v>1025</v>
      </c>
      <c r="B2283" s="567">
        <v>2782685.7080000001</v>
      </c>
      <c r="C2283" s="567">
        <v>1</v>
      </c>
      <c r="D2283" s="567">
        <v>2782685.7080000001</v>
      </c>
      <c r="E2283" s="567">
        <v>2683462</v>
      </c>
      <c r="F2283" s="567">
        <v>386508.07089999999</v>
      </c>
    </row>
    <row r="2284" spans="1:6">
      <c r="A2284" s="851" t="s">
        <v>1025</v>
      </c>
      <c r="B2284" s="567">
        <v>2782685.7080000001</v>
      </c>
      <c r="C2284" s="567">
        <v>1</v>
      </c>
      <c r="D2284" s="567">
        <v>2782685.7080000001</v>
      </c>
      <c r="E2284" s="567">
        <v>2683462</v>
      </c>
      <c r="F2284" s="567">
        <v>386508.07089999999</v>
      </c>
    </row>
    <row r="2285" spans="1:6">
      <c r="A2285" s="852" t="s">
        <v>1025</v>
      </c>
      <c r="B2285" s="567">
        <v>2782685.7080000001</v>
      </c>
      <c r="C2285" s="567">
        <v>1</v>
      </c>
      <c r="D2285" s="567">
        <v>2782685.7080000001</v>
      </c>
      <c r="E2285" s="567">
        <v>2683462</v>
      </c>
      <c r="F2285" s="567">
        <v>386508.07089999999</v>
      </c>
    </row>
    <row r="2286" spans="1:6">
      <c r="A2286" s="854" t="s">
        <v>527</v>
      </c>
      <c r="B2286" s="567">
        <v>2782685.7080000001</v>
      </c>
      <c r="C2286" s="567">
        <v>1</v>
      </c>
      <c r="D2286" s="567">
        <v>2782685.7080000001</v>
      </c>
      <c r="E2286" s="567">
        <v>2683462</v>
      </c>
      <c r="F2286" s="567">
        <v>386508.07089999999</v>
      </c>
    </row>
    <row r="2287" spans="1:6">
      <c r="A2287" s="853" t="s">
        <v>297</v>
      </c>
      <c r="B2287" s="567">
        <v>2782685.7080000001</v>
      </c>
      <c r="C2287" s="567">
        <v>1</v>
      </c>
      <c r="D2287" s="567">
        <v>2782685.7080000001</v>
      </c>
      <c r="E2287" s="567">
        <v>2683462</v>
      </c>
      <c r="F2287" s="567">
        <v>386508.07089999999</v>
      </c>
    </row>
    <row r="2288" spans="1:6">
      <c r="A2288" s="855" t="s">
        <v>999</v>
      </c>
      <c r="B2288" s="567">
        <v>2782685.7080000001</v>
      </c>
      <c r="C2288" s="567">
        <v>1</v>
      </c>
      <c r="D2288" s="567">
        <v>2782685.7080000001</v>
      </c>
      <c r="E2288" s="567">
        <v>2683462</v>
      </c>
      <c r="F2288" s="567">
        <v>386508.07089999999</v>
      </c>
    </row>
    <row r="2289" spans="1:6">
      <c r="A2289" s="845" t="s">
        <v>3251</v>
      </c>
      <c r="B2289" s="567">
        <v>2300000</v>
      </c>
      <c r="C2289" s="567">
        <v>1</v>
      </c>
      <c r="D2289" s="567">
        <v>2300000</v>
      </c>
      <c r="E2289" s="567">
        <v>0</v>
      </c>
      <c r="F2289" s="567">
        <v>0</v>
      </c>
    </row>
    <row r="2290" spans="1:6">
      <c r="A2290" s="846" t="s">
        <v>3251</v>
      </c>
      <c r="B2290" s="567">
        <v>2300000</v>
      </c>
      <c r="C2290" s="567">
        <v>1</v>
      </c>
      <c r="D2290" s="567">
        <v>2300000</v>
      </c>
      <c r="E2290" s="567">
        <v>0</v>
      </c>
      <c r="F2290" s="567">
        <v>0</v>
      </c>
    </row>
    <row r="2291" spans="1:6">
      <c r="A2291" s="847">
        <v>0</v>
      </c>
      <c r="B2291" s="567">
        <v>2300000</v>
      </c>
      <c r="C2291" s="567">
        <v>1</v>
      </c>
      <c r="D2291" s="567">
        <v>2300000</v>
      </c>
      <c r="E2291" s="567">
        <v>0</v>
      </c>
      <c r="F2291" s="567">
        <v>0</v>
      </c>
    </row>
    <row r="2292" spans="1:6">
      <c r="A2292" s="848" t="s">
        <v>3251</v>
      </c>
      <c r="B2292" s="567">
        <v>2300000</v>
      </c>
      <c r="C2292" s="567">
        <v>1</v>
      </c>
      <c r="D2292" s="567">
        <v>2300000</v>
      </c>
      <c r="E2292" s="567">
        <v>0</v>
      </c>
      <c r="F2292" s="567">
        <v>0</v>
      </c>
    </row>
    <row r="2293" spans="1:6">
      <c r="A2293" s="849">
        <v>2025</v>
      </c>
      <c r="B2293" s="567">
        <v>2300000</v>
      </c>
      <c r="C2293" s="567">
        <v>1</v>
      </c>
      <c r="D2293" s="567">
        <v>2300000</v>
      </c>
      <c r="E2293" s="567">
        <v>0</v>
      </c>
      <c r="F2293" s="567">
        <v>0</v>
      </c>
    </row>
    <row r="2294" spans="1:6">
      <c r="A2294" s="850" t="s">
        <v>1025</v>
      </c>
      <c r="B2294" s="567">
        <v>2300000</v>
      </c>
      <c r="C2294" s="567">
        <v>1</v>
      </c>
      <c r="D2294" s="567">
        <v>2300000</v>
      </c>
      <c r="E2294" s="567">
        <v>0</v>
      </c>
      <c r="F2294" s="567">
        <v>0</v>
      </c>
    </row>
    <row r="2295" spans="1:6">
      <c r="A2295" s="851" t="s">
        <v>1025</v>
      </c>
      <c r="B2295" s="567">
        <v>2300000</v>
      </c>
      <c r="C2295" s="567">
        <v>1</v>
      </c>
      <c r="D2295" s="567">
        <v>2300000</v>
      </c>
      <c r="E2295" s="567">
        <v>0</v>
      </c>
      <c r="F2295" s="567">
        <v>0</v>
      </c>
    </row>
    <row r="2296" spans="1:6">
      <c r="A2296" s="852" t="s">
        <v>1025</v>
      </c>
      <c r="B2296" s="567">
        <v>2300000</v>
      </c>
      <c r="C2296" s="567">
        <v>1</v>
      </c>
      <c r="D2296" s="567">
        <v>2300000</v>
      </c>
      <c r="E2296" s="567">
        <v>0</v>
      </c>
      <c r="F2296" s="567">
        <v>0</v>
      </c>
    </row>
    <row r="2297" spans="1:6">
      <c r="A2297" s="854" t="s">
        <v>527</v>
      </c>
      <c r="B2297" s="567">
        <v>2300000</v>
      </c>
      <c r="C2297" s="567">
        <v>1</v>
      </c>
      <c r="D2297" s="567">
        <v>2300000</v>
      </c>
      <c r="E2297" s="567">
        <v>0</v>
      </c>
      <c r="F2297" s="567">
        <v>0</v>
      </c>
    </row>
    <row r="2298" spans="1:6">
      <c r="A2298" s="853" t="s">
        <v>316</v>
      </c>
      <c r="B2298" s="567">
        <v>2300000</v>
      </c>
      <c r="C2298" s="567">
        <v>1</v>
      </c>
      <c r="D2298" s="567">
        <v>2300000</v>
      </c>
      <c r="E2298" s="567">
        <v>0</v>
      </c>
      <c r="F2298" s="567">
        <v>0</v>
      </c>
    </row>
    <row r="2299" spans="1:6">
      <c r="A2299" s="855" t="s">
        <v>999</v>
      </c>
      <c r="B2299" s="567">
        <v>2300000</v>
      </c>
      <c r="C2299" s="567">
        <v>1</v>
      </c>
      <c r="D2299" s="567">
        <v>2300000</v>
      </c>
      <c r="E2299" s="567">
        <v>0</v>
      </c>
      <c r="F2299" s="567">
        <v>0</v>
      </c>
    </row>
    <row r="2300" spans="1:6">
      <c r="A2300" s="844" t="s">
        <v>1066</v>
      </c>
      <c r="B2300" s="567">
        <v>2782685.7080000001</v>
      </c>
      <c r="C2300" s="567">
        <v>1</v>
      </c>
      <c r="D2300" s="567">
        <v>2782685.7080000001</v>
      </c>
      <c r="E2300" s="567">
        <v>2505084</v>
      </c>
      <c r="F2300" s="567">
        <v>58996</v>
      </c>
    </row>
    <row r="2301" spans="1:6">
      <c r="A2301" s="726" t="s">
        <v>2704</v>
      </c>
      <c r="B2301" s="567">
        <v>2782685.7080000001</v>
      </c>
      <c r="C2301" s="567">
        <v>1</v>
      </c>
      <c r="D2301" s="567">
        <v>2782685.7080000001</v>
      </c>
      <c r="E2301" s="567">
        <v>2505084</v>
      </c>
      <c r="F2301" s="567">
        <v>58996</v>
      </c>
    </row>
    <row r="2302" spans="1:6">
      <c r="A2302" s="845" t="s">
        <v>3251</v>
      </c>
      <c r="B2302" s="567">
        <v>2782685.7080000001</v>
      </c>
      <c r="C2302" s="567">
        <v>1</v>
      </c>
      <c r="D2302" s="567">
        <v>2782685.7080000001</v>
      </c>
      <c r="E2302" s="567">
        <v>2505084</v>
      </c>
      <c r="F2302" s="567">
        <v>58996</v>
      </c>
    </row>
    <row r="2303" spans="1:6">
      <c r="A2303" s="846" t="s">
        <v>3251</v>
      </c>
      <c r="B2303" s="567">
        <v>2782685.7080000001</v>
      </c>
      <c r="C2303" s="567">
        <v>1</v>
      </c>
      <c r="D2303" s="567">
        <v>2782685.7080000001</v>
      </c>
      <c r="E2303" s="567">
        <v>2505084</v>
      </c>
      <c r="F2303" s="567">
        <v>58996</v>
      </c>
    </row>
    <row r="2304" spans="1:6">
      <c r="A2304" s="847">
        <v>0.3</v>
      </c>
      <c r="B2304" s="567">
        <v>2782685.7080000001</v>
      </c>
      <c r="C2304" s="567">
        <v>1</v>
      </c>
      <c r="D2304" s="567">
        <v>2782685.7080000001</v>
      </c>
      <c r="E2304" s="567">
        <v>2505084</v>
      </c>
      <c r="F2304" s="567">
        <v>58996</v>
      </c>
    </row>
    <row r="2305" spans="1:6">
      <c r="A2305" s="848" t="s">
        <v>3251</v>
      </c>
      <c r="B2305" s="567">
        <v>2782685.7080000001</v>
      </c>
      <c r="C2305" s="567">
        <v>1</v>
      </c>
      <c r="D2305" s="567">
        <v>2782685.7080000001</v>
      </c>
      <c r="E2305" s="567">
        <v>2505084</v>
      </c>
      <c r="F2305" s="567">
        <v>58996</v>
      </c>
    </row>
    <row r="2306" spans="1:6">
      <c r="A2306" s="849">
        <v>2025</v>
      </c>
      <c r="B2306" s="567">
        <v>2782685.7080000001</v>
      </c>
      <c r="C2306" s="567">
        <v>1</v>
      </c>
      <c r="D2306" s="567">
        <v>2782685.7080000001</v>
      </c>
      <c r="E2306" s="567">
        <v>2505084</v>
      </c>
      <c r="F2306" s="567">
        <v>58996</v>
      </c>
    </row>
    <row r="2307" spans="1:6">
      <c r="A2307" s="850" t="s">
        <v>1066</v>
      </c>
      <c r="B2307" s="567">
        <v>2782685.7080000001</v>
      </c>
      <c r="C2307" s="567">
        <v>1</v>
      </c>
      <c r="D2307" s="567">
        <v>2782685.7080000001</v>
      </c>
      <c r="E2307" s="567">
        <v>2505084</v>
      </c>
      <c r="F2307" s="567">
        <v>58996</v>
      </c>
    </row>
    <row r="2308" spans="1:6">
      <c r="A2308" s="851" t="s">
        <v>1066</v>
      </c>
      <c r="B2308" s="567">
        <v>2782685.7080000001</v>
      </c>
      <c r="C2308" s="567">
        <v>1</v>
      </c>
      <c r="D2308" s="567">
        <v>2782685.7080000001</v>
      </c>
      <c r="E2308" s="567">
        <v>2505084</v>
      </c>
      <c r="F2308" s="567">
        <v>58996</v>
      </c>
    </row>
    <row r="2309" spans="1:6">
      <c r="A2309" s="852" t="s">
        <v>1066</v>
      </c>
      <c r="B2309" s="567">
        <v>2782685.7080000001</v>
      </c>
      <c r="C2309" s="567">
        <v>1</v>
      </c>
      <c r="D2309" s="567">
        <v>2782685.7080000001</v>
      </c>
      <c r="E2309" s="567">
        <v>2505084</v>
      </c>
      <c r="F2309" s="567">
        <v>58996</v>
      </c>
    </row>
    <row r="2310" spans="1:6">
      <c r="A2310" s="854" t="s">
        <v>527</v>
      </c>
      <c r="B2310" s="567">
        <v>2782685.7080000001</v>
      </c>
      <c r="C2310" s="567">
        <v>1</v>
      </c>
      <c r="D2310" s="567">
        <v>2782685.7080000001</v>
      </c>
      <c r="E2310" s="567">
        <v>2505084</v>
      </c>
      <c r="F2310" s="567">
        <v>58996</v>
      </c>
    </row>
    <row r="2311" spans="1:6">
      <c r="A2311" s="853" t="s">
        <v>316</v>
      </c>
      <c r="B2311" s="567">
        <v>2782685.7080000001</v>
      </c>
      <c r="C2311" s="567">
        <v>1</v>
      </c>
      <c r="D2311" s="567">
        <v>2782685.7080000001</v>
      </c>
      <c r="E2311" s="567">
        <v>2505084</v>
      </c>
      <c r="F2311" s="567">
        <v>58996</v>
      </c>
    </row>
    <row r="2312" spans="1:6">
      <c r="A2312" s="855" t="s">
        <v>999</v>
      </c>
      <c r="B2312" s="567">
        <v>2782685.7080000001</v>
      </c>
      <c r="C2312" s="567">
        <v>1</v>
      </c>
      <c r="D2312" s="567">
        <v>2782685.7080000001</v>
      </c>
      <c r="E2312" s="567">
        <v>2505084</v>
      </c>
      <c r="F2312" s="567">
        <v>58996</v>
      </c>
    </row>
    <row r="2313" spans="1:6">
      <c r="A2313" s="844" t="s">
        <v>982</v>
      </c>
      <c r="B2313" s="567">
        <v>700000</v>
      </c>
      <c r="C2313" s="567">
        <v>2</v>
      </c>
      <c r="D2313" s="567">
        <v>2318000</v>
      </c>
      <c r="E2313" s="567">
        <v>632000</v>
      </c>
      <c r="F2313" s="567">
        <v>28350</v>
      </c>
    </row>
    <row r="2314" spans="1:6">
      <c r="A2314" s="726" t="s">
        <v>2690</v>
      </c>
      <c r="B2314" s="567">
        <v>700000</v>
      </c>
      <c r="C2314" s="567">
        <v>2</v>
      </c>
      <c r="D2314" s="567">
        <v>2318000</v>
      </c>
      <c r="E2314" s="567">
        <v>632000</v>
      </c>
      <c r="F2314" s="567">
        <v>28350</v>
      </c>
    </row>
    <row r="2315" spans="1:6">
      <c r="A2315" s="845" t="s">
        <v>984</v>
      </c>
      <c r="B2315" s="567">
        <v>700000</v>
      </c>
      <c r="C2315" s="567">
        <v>2</v>
      </c>
      <c r="D2315" s="567">
        <v>2318000</v>
      </c>
      <c r="E2315" s="567">
        <v>632000</v>
      </c>
      <c r="F2315" s="567">
        <v>28350</v>
      </c>
    </row>
    <row r="2316" spans="1:6">
      <c r="A2316" s="846" t="s">
        <v>3251</v>
      </c>
      <c r="B2316" s="567">
        <v>700000</v>
      </c>
      <c r="C2316" s="567">
        <v>2</v>
      </c>
      <c r="D2316" s="567">
        <v>2318000</v>
      </c>
      <c r="E2316" s="567">
        <v>632000</v>
      </c>
      <c r="F2316" s="567">
        <v>28350</v>
      </c>
    </row>
    <row r="2317" spans="1:6">
      <c r="A2317" s="847">
        <v>0.05</v>
      </c>
      <c r="B2317" s="567">
        <v>700000</v>
      </c>
      <c r="C2317" s="567">
        <v>2</v>
      </c>
      <c r="D2317" s="567">
        <v>2318000</v>
      </c>
      <c r="E2317" s="567">
        <v>632000</v>
      </c>
      <c r="F2317" s="567">
        <v>28350</v>
      </c>
    </row>
    <row r="2318" spans="1:6">
      <c r="A2318" s="848" t="s">
        <v>3251</v>
      </c>
      <c r="B2318" s="567">
        <v>700000</v>
      </c>
      <c r="C2318" s="567">
        <v>2</v>
      </c>
      <c r="D2318" s="567">
        <v>2318000</v>
      </c>
      <c r="E2318" s="567">
        <v>632000</v>
      </c>
      <c r="F2318" s="567">
        <v>28350</v>
      </c>
    </row>
    <row r="2319" spans="1:6">
      <c r="A2319" s="849">
        <v>2022</v>
      </c>
      <c r="B2319" s="567">
        <v>350000</v>
      </c>
      <c r="C2319" s="567">
        <v>1</v>
      </c>
      <c r="D2319" s="567">
        <v>1159000</v>
      </c>
      <c r="E2319" s="567">
        <v>316000</v>
      </c>
      <c r="F2319" s="567">
        <v>14175</v>
      </c>
    </row>
    <row r="2320" spans="1:6">
      <c r="A2320" s="850" t="s">
        <v>983</v>
      </c>
      <c r="B2320" s="567">
        <v>350000</v>
      </c>
      <c r="C2320" s="567">
        <v>1</v>
      </c>
      <c r="D2320" s="567">
        <v>1159000</v>
      </c>
      <c r="E2320" s="567">
        <v>316000</v>
      </c>
      <c r="F2320" s="567">
        <v>14175</v>
      </c>
    </row>
    <row r="2321" spans="1:6">
      <c r="A2321" s="851" t="s">
        <v>3251</v>
      </c>
      <c r="B2321" s="567">
        <v>350000</v>
      </c>
      <c r="C2321" s="567">
        <v>1</v>
      </c>
      <c r="D2321" s="567">
        <v>1159000</v>
      </c>
      <c r="E2321" s="567">
        <v>316000</v>
      </c>
      <c r="F2321" s="567">
        <v>14175</v>
      </c>
    </row>
    <row r="2322" spans="1:6">
      <c r="A2322" s="852" t="s">
        <v>785</v>
      </c>
      <c r="B2322" s="567">
        <v>350000</v>
      </c>
      <c r="C2322" s="567">
        <v>1</v>
      </c>
      <c r="D2322" s="567">
        <v>1159000</v>
      </c>
      <c r="E2322" s="567">
        <v>316000</v>
      </c>
      <c r="F2322" s="567">
        <v>14175</v>
      </c>
    </row>
    <row r="2323" spans="1:6">
      <c r="A2323" s="854" t="s">
        <v>527</v>
      </c>
      <c r="B2323" s="567">
        <v>350000</v>
      </c>
      <c r="C2323" s="567">
        <v>1</v>
      </c>
      <c r="D2323" s="567">
        <v>1159000</v>
      </c>
      <c r="E2323" s="567">
        <v>316000</v>
      </c>
      <c r="F2323" s="567">
        <v>14175</v>
      </c>
    </row>
    <row r="2324" spans="1:6">
      <c r="A2324" s="853" t="s">
        <v>312</v>
      </c>
      <c r="B2324" s="567">
        <v>350000</v>
      </c>
      <c r="C2324" s="567">
        <v>1</v>
      </c>
      <c r="D2324" s="567">
        <v>1159000</v>
      </c>
      <c r="E2324" s="567">
        <v>316000</v>
      </c>
      <c r="F2324" s="567">
        <v>14175</v>
      </c>
    </row>
    <row r="2325" spans="1:6">
      <c r="A2325" s="855" t="s">
        <v>319</v>
      </c>
      <c r="B2325" s="567">
        <v>350000</v>
      </c>
      <c r="C2325" s="567">
        <v>1</v>
      </c>
      <c r="D2325" s="567">
        <v>1159000</v>
      </c>
      <c r="E2325" s="567">
        <v>316000</v>
      </c>
      <c r="F2325" s="567">
        <v>14175</v>
      </c>
    </row>
    <row r="2326" spans="1:6">
      <c r="A2326" s="849" t="s">
        <v>3251</v>
      </c>
      <c r="B2326" s="567">
        <v>350000</v>
      </c>
      <c r="C2326" s="567">
        <v>1</v>
      </c>
      <c r="D2326" s="567">
        <v>1159000</v>
      </c>
      <c r="E2326" s="567">
        <v>316000</v>
      </c>
      <c r="F2326" s="567">
        <v>14175</v>
      </c>
    </row>
    <row r="2327" spans="1:6">
      <c r="A2327" s="850" t="s">
        <v>983</v>
      </c>
      <c r="B2327" s="567">
        <v>350000</v>
      </c>
      <c r="C2327" s="567">
        <v>1</v>
      </c>
      <c r="D2327" s="567">
        <v>1159000</v>
      </c>
      <c r="E2327" s="567">
        <v>316000</v>
      </c>
      <c r="F2327" s="567">
        <v>14175</v>
      </c>
    </row>
    <row r="2328" spans="1:6">
      <c r="A2328" s="851" t="s">
        <v>3251</v>
      </c>
      <c r="B2328" s="567">
        <v>350000</v>
      </c>
      <c r="C2328" s="567">
        <v>1</v>
      </c>
      <c r="D2328" s="567">
        <v>1159000</v>
      </c>
      <c r="E2328" s="567">
        <v>316000</v>
      </c>
      <c r="F2328" s="567">
        <v>14175</v>
      </c>
    </row>
    <row r="2329" spans="1:6">
      <c r="A2329" s="852" t="s">
        <v>785</v>
      </c>
      <c r="B2329" s="567">
        <v>350000</v>
      </c>
      <c r="C2329" s="567">
        <v>1</v>
      </c>
      <c r="D2329" s="567">
        <v>1159000</v>
      </c>
      <c r="E2329" s="567">
        <v>316000</v>
      </c>
      <c r="F2329" s="567">
        <v>14175</v>
      </c>
    </row>
    <row r="2330" spans="1:6">
      <c r="A2330" s="854" t="s">
        <v>527</v>
      </c>
      <c r="B2330" s="567">
        <v>350000</v>
      </c>
      <c r="C2330" s="567">
        <v>1</v>
      </c>
      <c r="D2330" s="567">
        <v>1159000</v>
      </c>
      <c r="E2330" s="567">
        <v>316000</v>
      </c>
      <c r="F2330" s="567">
        <v>14175</v>
      </c>
    </row>
    <row r="2331" spans="1:6">
      <c r="A2331" s="853" t="s">
        <v>312</v>
      </c>
      <c r="B2331" s="567">
        <v>350000</v>
      </c>
      <c r="C2331" s="567">
        <v>1</v>
      </c>
      <c r="D2331" s="567">
        <v>1159000</v>
      </c>
      <c r="E2331" s="567">
        <v>316000</v>
      </c>
      <c r="F2331" s="567">
        <v>14175</v>
      </c>
    </row>
    <row r="2332" spans="1:6">
      <c r="A2332" s="855" t="s">
        <v>319</v>
      </c>
      <c r="B2332" s="567">
        <v>350000</v>
      </c>
      <c r="C2332" s="567">
        <v>1</v>
      </c>
      <c r="D2332" s="567">
        <v>1159000</v>
      </c>
      <c r="E2332" s="567">
        <v>316000</v>
      </c>
      <c r="F2332" s="567">
        <v>14175</v>
      </c>
    </row>
    <row r="2333" spans="1:6">
      <c r="A2333" s="844" t="s">
        <v>891</v>
      </c>
      <c r="B2333" s="567">
        <v>180000</v>
      </c>
      <c r="C2333" s="567">
        <v>1</v>
      </c>
      <c r="D2333" s="567">
        <v>1075000</v>
      </c>
      <c r="E2333" s="567">
        <v>97282</v>
      </c>
      <c r="F2333" s="567">
        <v>97985</v>
      </c>
    </row>
    <row r="2334" spans="1:6">
      <c r="A2334" s="726" t="s">
        <v>2690</v>
      </c>
      <c r="B2334" s="567">
        <v>180000</v>
      </c>
      <c r="C2334" s="567">
        <v>1</v>
      </c>
      <c r="D2334" s="567">
        <v>1075000</v>
      </c>
      <c r="E2334" s="567">
        <v>97282</v>
      </c>
      <c r="F2334" s="567">
        <v>97985</v>
      </c>
    </row>
    <row r="2335" spans="1:6">
      <c r="A2335" s="845" t="s">
        <v>894</v>
      </c>
      <c r="B2335" s="567">
        <v>180000</v>
      </c>
      <c r="C2335" s="567">
        <v>1</v>
      </c>
      <c r="D2335" s="567">
        <v>1075000</v>
      </c>
      <c r="E2335" s="567">
        <v>97282</v>
      </c>
      <c r="F2335" s="567">
        <v>97985</v>
      </c>
    </row>
    <row r="2336" spans="1:6">
      <c r="A2336" s="846" t="s">
        <v>3251</v>
      </c>
      <c r="B2336" s="567">
        <v>180000</v>
      </c>
      <c r="C2336" s="567">
        <v>1</v>
      </c>
      <c r="D2336" s="567">
        <v>1075000</v>
      </c>
      <c r="E2336" s="567">
        <v>97282</v>
      </c>
      <c r="F2336" s="567">
        <v>97985</v>
      </c>
    </row>
    <row r="2337" spans="1:6">
      <c r="A2337" s="847">
        <v>0.5</v>
      </c>
      <c r="B2337" s="567">
        <v>180000</v>
      </c>
      <c r="C2337" s="567">
        <v>1</v>
      </c>
      <c r="D2337" s="567">
        <v>1075000</v>
      </c>
      <c r="E2337" s="567">
        <v>97282</v>
      </c>
      <c r="F2337" s="567">
        <v>97985</v>
      </c>
    </row>
    <row r="2338" spans="1:6">
      <c r="A2338" s="848" t="s">
        <v>3251</v>
      </c>
      <c r="B2338" s="567">
        <v>180000</v>
      </c>
      <c r="C2338" s="567">
        <v>1</v>
      </c>
      <c r="D2338" s="567">
        <v>1075000</v>
      </c>
      <c r="E2338" s="567">
        <v>97282</v>
      </c>
      <c r="F2338" s="567">
        <v>97985</v>
      </c>
    </row>
    <row r="2339" spans="1:6">
      <c r="A2339" s="849">
        <v>2007</v>
      </c>
      <c r="B2339" s="567">
        <v>180000</v>
      </c>
      <c r="C2339" s="567">
        <v>1</v>
      </c>
      <c r="D2339" s="567">
        <v>1075000</v>
      </c>
      <c r="E2339" s="567">
        <v>97282</v>
      </c>
      <c r="F2339" s="567">
        <v>97985</v>
      </c>
    </row>
    <row r="2340" spans="1:6">
      <c r="A2340" s="850" t="s">
        <v>893</v>
      </c>
      <c r="B2340" s="567">
        <v>180000</v>
      </c>
      <c r="C2340" s="567">
        <v>1</v>
      </c>
      <c r="D2340" s="567">
        <v>1075000</v>
      </c>
      <c r="E2340" s="567">
        <v>97282</v>
      </c>
      <c r="F2340" s="567">
        <v>97985</v>
      </c>
    </row>
    <row r="2341" spans="1:6">
      <c r="A2341" s="851" t="s">
        <v>892</v>
      </c>
      <c r="B2341" s="567">
        <v>180000</v>
      </c>
      <c r="C2341" s="567">
        <v>1</v>
      </c>
      <c r="D2341" s="567">
        <v>1075000</v>
      </c>
      <c r="E2341" s="567">
        <v>97282</v>
      </c>
      <c r="F2341" s="567">
        <v>97985</v>
      </c>
    </row>
    <row r="2342" spans="1:6">
      <c r="A2342" s="852" t="s">
        <v>890</v>
      </c>
      <c r="B2342" s="567">
        <v>180000</v>
      </c>
      <c r="C2342" s="567">
        <v>1</v>
      </c>
      <c r="D2342" s="567">
        <v>1075000</v>
      </c>
      <c r="E2342" s="567">
        <v>97282</v>
      </c>
      <c r="F2342" s="567">
        <v>97985</v>
      </c>
    </row>
    <row r="2343" spans="1:6">
      <c r="A2343" s="854" t="s">
        <v>527</v>
      </c>
      <c r="B2343" s="567">
        <v>180000</v>
      </c>
      <c r="C2343" s="567">
        <v>1</v>
      </c>
      <c r="D2343" s="567">
        <v>1075000</v>
      </c>
      <c r="E2343" s="567">
        <v>97282</v>
      </c>
      <c r="F2343" s="567">
        <v>97985</v>
      </c>
    </row>
    <row r="2344" spans="1:6">
      <c r="A2344" s="853" t="s">
        <v>273</v>
      </c>
      <c r="B2344" s="567">
        <v>180000</v>
      </c>
      <c r="C2344" s="567">
        <v>1</v>
      </c>
      <c r="D2344" s="567">
        <v>1075000</v>
      </c>
      <c r="E2344" s="567">
        <v>97282</v>
      </c>
      <c r="F2344" s="567">
        <v>97985</v>
      </c>
    </row>
    <row r="2345" spans="1:6">
      <c r="A2345" s="855" t="s">
        <v>319</v>
      </c>
      <c r="B2345" s="567">
        <v>180000</v>
      </c>
      <c r="C2345" s="567">
        <v>1</v>
      </c>
      <c r="D2345" s="567">
        <v>1075000</v>
      </c>
      <c r="E2345" s="567">
        <v>97282</v>
      </c>
      <c r="F2345" s="567">
        <v>97985</v>
      </c>
    </row>
    <row r="2346" spans="1:6">
      <c r="A2346" s="844" t="s">
        <v>786</v>
      </c>
      <c r="B2346" s="567">
        <v>500000</v>
      </c>
      <c r="C2346" s="567">
        <v>1</v>
      </c>
      <c r="D2346" s="567">
        <v>1433000</v>
      </c>
      <c r="E2346" s="567">
        <v>1362085.0604699997</v>
      </c>
      <c r="F2346" s="567">
        <v>1360940.63757</v>
      </c>
    </row>
    <row r="2347" spans="1:6">
      <c r="A2347" s="726" t="s">
        <v>2690</v>
      </c>
      <c r="B2347" s="567">
        <v>500000</v>
      </c>
      <c r="C2347" s="567">
        <v>1</v>
      </c>
      <c r="D2347" s="567">
        <v>1433000</v>
      </c>
      <c r="E2347" s="567">
        <v>1362085.0604699997</v>
      </c>
      <c r="F2347" s="567">
        <v>1360940.63757</v>
      </c>
    </row>
    <row r="2348" spans="1:6">
      <c r="A2348" s="845" t="s">
        <v>20</v>
      </c>
      <c r="B2348" s="567">
        <v>500000</v>
      </c>
      <c r="C2348" s="567">
        <v>1</v>
      </c>
      <c r="D2348" s="567">
        <v>1433000</v>
      </c>
      <c r="E2348" s="567">
        <v>1362085.0604699997</v>
      </c>
      <c r="F2348" s="567">
        <v>1360940.63757</v>
      </c>
    </row>
    <row r="2349" spans="1:6">
      <c r="A2349" s="846" t="s">
        <v>3251</v>
      </c>
      <c r="B2349" s="567">
        <v>500000</v>
      </c>
      <c r="C2349" s="567">
        <v>1</v>
      </c>
      <c r="D2349" s="567">
        <v>1433000</v>
      </c>
      <c r="E2349" s="567">
        <v>1362085.0604699997</v>
      </c>
      <c r="F2349" s="567">
        <v>1360940.63757</v>
      </c>
    </row>
    <row r="2350" spans="1:6">
      <c r="A2350" s="847">
        <v>0.95</v>
      </c>
      <c r="B2350" s="567">
        <v>500000</v>
      </c>
      <c r="C2350" s="567">
        <v>1</v>
      </c>
      <c r="D2350" s="567">
        <v>1433000</v>
      </c>
      <c r="E2350" s="567">
        <v>1362085.0604699997</v>
      </c>
      <c r="F2350" s="567">
        <v>1360940.63757</v>
      </c>
    </row>
    <row r="2351" spans="1:6">
      <c r="A2351" s="848" t="s">
        <v>3251</v>
      </c>
      <c r="B2351" s="567">
        <v>500000</v>
      </c>
      <c r="C2351" s="567">
        <v>1</v>
      </c>
      <c r="D2351" s="567">
        <v>1433000</v>
      </c>
      <c r="E2351" s="567">
        <v>1362085.0604699997</v>
      </c>
      <c r="F2351" s="567">
        <v>1360940.63757</v>
      </c>
    </row>
    <row r="2352" spans="1:6">
      <c r="A2352" s="849" t="s">
        <v>788</v>
      </c>
      <c r="B2352" s="567">
        <v>500000</v>
      </c>
      <c r="C2352" s="567">
        <v>1</v>
      </c>
      <c r="D2352" s="567">
        <v>1433000</v>
      </c>
      <c r="E2352" s="567">
        <v>1362085.0604699997</v>
      </c>
      <c r="F2352" s="567">
        <v>1360940.63757</v>
      </c>
    </row>
    <row r="2353" spans="1:6">
      <c r="A2353" s="850" t="s">
        <v>787</v>
      </c>
      <c r="B2353" s="567">
        <v>500000</v>
      </c>
      <c r="C2353" s="567">
        <v>1</v>
      </c>
      <c r="D2353" s="567">
        <v>1433000</v>
      </c>
      <c r="E2353" s="567">
        <v>1362085.0604699997</v>
      </c>
      <c r="F2353" s="567">
        <v>1360940.63757</v>
      </c>
    </row>
    <row r="2354" spans="1:6">
      <c r="A2354" s="851" t="s">
        <v>3251</v>
      </c>
      <c r="B2354" s="567">
        <v>500000</v>
      </c>
      <c r="C2354" s="567">
        <v>1</v>
      </c>
      <c r="D2354" s="567">
        <v>1433000</v>
      </c>
      <c r="E2354" s="567">
        <v>1362085.0604699997</v>
      </c>
      <c r="F2354" s="567">
        <v>1360940.63757</v>
      </c>
    </row>
    <row r="2355" spans="1:6">
      <c r="A2355" s="852" t="s">
        <v>785</v>
      </c>
      <c r="B2355" s="567">
        <v>500000</v>
      </c>
      <c r="C2355" s="567">
        <v>1</v>
      </c>
      <c r="D2355" s="567">
        <v>1433000</v>
      </c>
      <c r="E2355" s="567">
        <v>1362085.0604699997</v>
      </c>
      <c r="F2355" s="567">
        <v>1360940.63757</v>
      </c>
    </row>
    <row r="2356" spans="1:6">
      <c r="A2356" s="854" t="s">
        <v>527</v>
      </c>
      <c r="B2356" s="567">
        <v>500000</v>
      </c>
      <c r="C2356" s="567">
        <v>1</v>
      </c>
      <c r="D2356" s="567">
        <v>1433000</v>
      </c>
      <c r="E2356" s="567">
        <v>1362085.0604699997</v>
      </c>
      <c r="F2356" s="567">
        <v>1360940.63757</v>
      </c>
    </row>
    <row r="2357" spans="1:6">
      <c r="A2357" s="853" t="s">
        <v>305</v>
      </c>
      <c r="B2357" s="567">
        <v>500000</v>
      </c>
      <c r="C2357" s="567">
        <v>1</v>
      </c>
      <c r="D2357" s="567">
        <v>1433000</v>
      </c>
      <c r="E2357" s="567">
        <v>1362085.0604699997</v>
      </c>
      <c r="F2357" s="567">
        <v>1360940.63757</v>
      </c>
    </row>
    <row r="2358" spans="1:6">
      <c r="A2358" s="855" t="s">
        <v>319</v>
      </c>
      <c r="B2358" s="567">
        <v>500000</v>
      </c>
      <c r="C2358" s="567">
        <v>1</v>
      </c>
      <c r="D2358" s="567">
        <v>1433000</v>
      </c>
      <c r="E2358" s="567">
        <v>1362085.0604699997</v>
      </c>
      <c r="F2358" s="567">
        <v>1360940.63757</v>
      </c>
    </row>
    <row r="2359" spans="1:6">
      <c r="A2359" s="844" t="s">
        <v>376</v>
      </c>
      <c r="B2359" s="567">
        <v>2500000</v>
      </c>
      <c r="C2359" s="567">
        <v>1</v>
      </c>
      <c r="D2359" s="567">
        <v>2500000</v>
      </c>
      <c r="E2359" s="567">
        <v>60767</v>
      </c>
      <c r="F2359" s="567">
        <v>0</v>
      </c>
    </row>
    <row r="2360" spans="1:6">
      <c r="A2360" s="726" t="s">
        <v>2691</v>
      </c>
      <c r="B2360" s="567">
        <v>2500000</v>
      </c>
      <c r="C2360" s="567">
        <v>1</v>
      </c>
      <c r="D2360" s="567">
        <v>2500000</v>
      </c>
      <c r="E2360" s="567">
        <v>60767</v>
      </c>
      <c r="F2360" s="567">
        <v>0</v>
      </c>
    </row>
    <row r="2361" spans="1:6">
      <c r="A2361" s="845" t="s">
        <v>3251</v>
      </c>
      <c r="B2361" s="567">
        <v>2500000</v>
      </c>
      <c r="C2361" s="567">
        <v>1</v>
      </c>
      <c r="D2361" s="567">
        <v>2500000</v>
      </c>
      <c r="E2361" s="567">
        <v>60767</v>
      </c>
      <c r="F2361" s="567">
        <v>0</v>
      </c>
    </row>
    <row r="2362" spans="1:6">
      <c r="A2362" s="846" t="s">
        <v>3251</v>
      </c>
      <c r="B2362" s="567">
        <v>2500000</v>
      </c>
      <c r="C2362" s="567">
        <v>1</v>
      </c>
      <c r="D2362" s="567">
        <v>2500000</v>
      </c>
      <c r="E2362" s="567">
        <v>60767</v>
      </c>
      <c r="F2362" s="567">
        <v>0</v>
      </c>
    </row>
    <row r="2363" spans="1:6">
      <c r="A2363" s="847" t="s">
        <v>3251</v>
      </c>
      <c r="B2363" s="567">
        <v>2500000</v>
      </c>
      <c r="C2363" s="567">
        <v>1</v>
      </c>
      <c r="D2363" s="567">
        <v>2500000</v>
      </c>
      <c r="E2363" s="567">
        <v>60767</v>
      </c>
      <c r="F2363" s="567">
        <v>0</v>
      </c>
    </row>
    <row r="2364" spans="1:6">
      <c r="A2364" s="848" t="s">
        <v>3251</v>
      </c>
      <c r="B2364" s="567">
        <v>2500000</v>
      </c>
      <c r="C2364" s="567">
        <v>1</v>
      </c>
      <c r="D2364" s="567">
        <v>2500000</v>
      </c>
      <c r="E2364" s="567">
        <v>60767</v>
      </c>
      <c r="F2364" s="567">
        <v>0</v>
      </c>
    </row>
    <row r="2365" spans="1:6">
      <c r="A2365" s="849" t="s">
        <v>3251</v>
      </c>
      <c r="B2365" s="567">
        <v>2500000</v>
      </c>
      <c r="C2365" s="567">
        <v>1</v>
      </c>
      <c r="D2365" s="567">
        <v>2500000</v>
      </c>
      <c r="E2365" s="567">
        <v>60767</v>
      </c>
      <c r="F2365" s="567">
        <v>0</v>
      </c>
    </row>
    <row r="2366" spans="1:6">
      <c r="A2366" s="850" t="s">
        <v>378</v>
      </c>
      <c r="B2366" s="567">
        <v>2500000</v>
      </c>
      <c r="C2366" s="567">
        <v>1</v>
      </c>
      <c r="D2366" s="567">
        <v>2500000</v>
      </c>
      <c r="E2366" s="567">
        <v>60767</v>
      </c>
      <c r="F2366" s="567">
        <v>0</v>
      </c>
    </row>
    <row r="2367" spans="1:6">
      <c r="A2367" s="851" t="s">
        <v>377</v>
      </c>
      <c r="B2367" s="567">
        <v>2500000</v>
      </c>
      <c r="C2367" s="567">
        <v>1</v>
      </c>
      <c r="D2367" s="567">
        <v>2500000</v>
      </c>
      <c r="E2367" s="567">
        <v>60767</v>
      </c>
      <c r="F2367" s="567">
        <v>0</v>
      </c>
    </row>
    <row r="2368" spans="1:6">
      <c r="A2368" s="852" t="s">
        <v>375</v>
      </c>
      <c r="B2368" s="567">
        <v>2500000</v>
      </c>
      <c r="C2368" s="567">
        <v>1</v>
      </c>
      <c r="D2368" s="567">
        <v>2500000</v>
      </c>
      <c r="E2368" s="567">
        <v>60767</v>
      </c>
      <c r="F2368" s="567">
        <v>0</v>
      </c>
    </row>
    <row r="2369" spans="1:6">
      <c r="A2369" s="854" t="s">
        <v>318</v>
      </c>
      <c r="B2369" s="567">
        <v>2500000</v>
      </c>
      <c r="C2369" s="567">
        <v>1</v>
      </c>
      <c r="D2369" s="567">
        <v>2500000</v>
      </c>
      <c r="E2369" s="567">
        <v>60767</v>
      </c>
      <c r="F2369" s="567">
        <v>0</v>
      </c>
    </row>
    <row r="2370" spans="1:6">
      <c r="A2370" s="853" t="s">
        <v>307</v>
      </c>
      <c r="B2370" s="567">
        <v>2500000</v>
      </c>
      <c r="C2370" s="567">
        <v>1</v>
      </c>
      <c r="D2370" s="567">
        <v>2500000</v>
      </c>
      <c r="E2370" s="567">
        <v>60767</v>
      </c>
      <c r="F2370" s="567">
        <v>0</v>
      </c>
    </row>
    <row r="2371" spans="1:6">
      <c r="A2371" s="855" t="s">
        <v>3251</v>
      </c>
      <c r="B2371" s="567">
        <v>2500000</v>
      </c>
      <c r="C2371" s="567">
        <v>1</v>
      </c>
      <c r="D2371" s="567">
        <v>2500000</v>
      </c>
      <c r="E2371" s="567">
        <v>60767</v>
      </c>
      <c r="F2371" s="567">
        <v>0</v>
      </c>
    </row>
    <row r="2372" spans="1:6">
      <c r="A2372" s="844" t="s">
        <v>977</v>
      </c>
      <c r="B2372" s="567">
        <v>3201862</v>
      </c>
      <c r="C2372" s="567">
        <v>1</v>
      </c>
      <c r="D2372" s="567">
        <v>7098532</v>
      </c>
      <c r="E2372" s="567">
        <v>3582369</v>
      </c>
      <c r="F2372" s="567">
        <v>2875349</v>
      </c>
    </row>
    <row r="2373" spans="1:6">
      <c r="A2373" s="726" t="s">
        <v>2711</v>
      </c>
      <c r="B2373" s="567">
        <v>3201862</v>
      </c>
      <c r="C2373" s="567">
        <v>1</v>
      </c>
      <c r="D2373" s="567">
        <v>7098532</v>
      </c>
      <c r="E2373" s="567">
        <v>3582369</v>
      </c>
      <c r="F2373" s="567">
        <v>2875349</v>
      </c>
    </row>
    <row r="2374" spans="1:6">
      <c r="A2374" s="845" t="s">
        <v>979</v>
      </c>
      <c r="B2374" s="567">
        <v>3201862</v>
      </c>
      <c r="C2374" s="567">
        <v>1</v>
      </c>
      <c r="D2374" s="567">
        <v>7098532</v>
      </c>
      <c r="E2374" s="567">
        <v>3582369</v>
      </c>
      <c r="F2374" s="567">
        <v>2875349</v>
      </c>
    </row>
    <row r="2375" spans="1:6">
      <c r="A2375" s="846" t="s">
        <v>3251</v>
      </c>
      <c r="B2375" s="567">
        <v>3201862</v>
      </c>
      <c r="C2375" s="567">
        <v>1</v>
      </c>
      <c r="D2375" s="567">
        <v>7098532</v>
      </c>
      <c r="E2375" s="567">
        <v>3582369</v>
      </c>
      <c r="F2375" s="567">
        <v>2875349</v>
      </c>
    </row>
    <row r="2376" spans="1:6">
      <c r="A2376" s="847">
        <v>0.95</v>
      </c>
      <c r="B2376" s="567">
        <v>3201862</v>
      </c>
      <c r="C2376" s="567">
        <v>1</v>
      </c>
      <c r="D2376" s="567">
        <v>7098532</v>
      </c>
      <c r="E2376" s="567">
        <v>3582369</v>
      </c>
      <c r="F2376" s="567">
        <v>2875349</v>
      </c>
    </row>
    <row r="2377" spans="1:6">
      <c r="A2377" s="848" t="s">
        <v>3251</v>
      </c>
      <c r="B2377" s="567">
        <v>3201862</v>
      </c>
      <c r="C2377" s="567">
        <v>1</v>
      </c>
      <c r="D2377" s="567">
        <v>7098532</v>
      </c>
      <c r="E2377" s="567">
        <v>3582369</v>
      </c>
      <c r="F2377" s="567">
        <v>2875349</v>
      </c>
    </row>
    <row r="2378" spans="1:6">
      <c r="A2378" s="849">
        <v>2022</v>
      </c>
      <c r="B2378" s="567">
        <v>3201862</v>
      </c>
      <c r="C2378" s="567">
        <v>1</v>
      </c>
      <c r="D2378" s="567">
        <v>7098532</v>
      </c>
      <c r="E2378" s="567">
        <v>3582369</v>
      </c>
      <c r="F2378" s="567">
        <v>2875349</v>
      </c>
    </row>
    <row r="2379" spans="1:6">
      <c r="A2379" s="850" t="s">
        <v>978</v>
      </c>
      <c r="B2379" s="567">
        <v>3201862</v>
      </c>
      <c r="C2379" s="567">
        <v>1</v>
      </c>
      <c r="D2379" s="567">
        <v>7098532</v>
      </c>
      <c r="E2379" s="567">
        <v>3582369</v>
      </c>
      <c r="F2379" s="567">
        <v>2875349</v>
      </c>
    </row>
    <row r="2380" spans="1:6">
      <c r="A2380" s="851" t="s">
        <v>3251</v>
      </c>
      <c r="B2380" s="567">
        <v>3201862</v>
      </c>
      <c r="C2380" s="567">
        <v>1</v>
      </c>
      <c r="D2380" s="567">
        <v>7098532</v>
      </c>
      <c r="E2380" s="567">
        <v>3582369</v>
      </c>
      <c r="F2380" s="567">
        <v>2875349</v>
      </c>
    </row>
    <row r="2381" spans="1:6">
      <c r="A2381" s="852" t="s">
        <v>652</v>
      </c>
      <c r="B2381" s="567">
        <v>3201862</v>
      </c>
      <c r="C2381" s="567">
        <v>1</v>
      </c>
      <c r="D2381" s="567">
        <v>7098532</v>
      </c>
      <c r="E2381" s="567">
        <v>3582369</v>
      </c>
      <c r="F2381" s="567">
        <v>2875349</v>
      </c>
    </row>
    <row r="2382" spans="1:6">
      <c r="A2382" s="854" t="s">
        <v>527</v>
      </c>
      <c r="B2382" s="567">
        <v>3201862</v>
      </c>
      <c r="C2382" s="567">
        <v>1</v>
      </c>
      <c r="D2382" s="567">
        <v>7098532</v>
      </c>
      <c r="E2382" s="567">
        <v>3582369</v>
      </c>
      <c r="F2382" s="567">
        <v>2875349</v>
      </c>
    </row>
    <row r="2383" spans="1:6">
      <c r="A2383" s="853" t="s">
        <v>311</v>
      </c>
      <c r="B2383" s="567">
        <v>3201862</v>
      </c>
      <c r="C2383" s="567">
        <v>1</v>
      </c>
      <c r="D2383" s="567">
        <v>7098532</v>
      </c>
      <c r="E2383" s="567">
        <v>3582369</v>
      </c>
      <c r="F2383" s="567">
        <v>2875349</v>
      </c>
    </row>
    <row r="2384" spans="1:6">
      <c r="A2384" s="855" t="s">
        <v>319</v>
      </c>
      <c r="B2384" s="567">
        <v>3201862</v>
      </c>
      <c r="C2384" s="567">
        <v>1</v>
      </c>
      <c r="D2384" s="567">
        <v>7098532</v>
      </c>
      <c r="E2384" s="567">
        <v>3582369</v>
      </c>
      <c r="F2384" s="567">
        <v>2875349</v>
      </c>
    </row>
    <row r="2385" spans="1:6">
      <c r="A2385" s="844" t="s">
        <v>972</v>
      </c>
      <c r="B2385" s="567">
        <v>1150000</v>
      </c>
      <c r="C2385" s="567">
        <v>1</v>
      </c>
      <c r="D2385" s="567">
        <v>1150000</v>
      </c>
      <c r="E2385" s="567">
        <v>952310</v>
      </c>
      <c r="F2385" s="567">
        <v>35051</v>
      </c>
    </row>
    <row r="2386" spans="1:6">
      <c r="A2386" s="726" t="s">
        <v>2690</v>
      </c>
      <c r="B2386" s="567">
        <v>1150000</v>
      </c>
      <c r="C2386" s="567">
        <v>1</v>
      </c>
      <c r="D2386" s="567">
        <v>1150000</v>
      </c>
      <c r="E2386" s="567">
        <v>952310</v>
      </c>
      <c r="F2386" s="567">
        <v>35051</v>
      </c>
    </row>
    <row r="2387" spans="1:6">
      <c r="A2387" s="845" t="s">
        <v>974</v>
      </c>
      <c r="B2387" s="567">
        <v>1150000</v>
      </c>
      <c r="C2387" s="567">
        <v>1</v>
      </c>
      <c r="D2387" s="567">
        <v>1150000</v>
      </c>
      <c r="E2387" s="567">
        <v>952310</v>
      </c>
      <c r="F2387" s="567">
        <v>35051</v>
      </c>
    </row>
    <row r="2388" spans="1:6">
      <c r="A2388" s="846" t="s">
        <v>3251</v>
      </c>
      <c r="B2388" s="567">
        <v>1150000</v>
      </c>
      <c r="C2388" s="567">
        <v>1</v>
      </c>
      <c r="D2388" s="567">
        <v>1150000</v>
      </c>
      <c r="E2388" s="567">
        <v>952310</v>
      </c>
      <c r="F2388" s="567">
        <v>35051</v>
      </c>
    </row>
    <row r="2389" spans="1:6">
      <c r="A2389" s="847">
        <v>0</v>
      </c>
      <c r="B2389" s="567">
        <v>1150000</v>
      </c>
      <c r="C2389" s="567">
        <v>1</v>
      </c>
      <c r="D2389" s="567">
        <v>1150000</v>
      </c>
      <c r="E2389" s="567">
        <v>952310</v>
      </c>
      <c r="F2389" s="567">
        <v>35051</v>
      </c>
    </row>
    <row r="2390" spans="1:6">
      <c r="A2390" s="848" t="s">
        <v>3251</v>
      </c>
      <c r="B2390" s="567">
        <v>1150000</v>
      </c>
      <c r="C2390" s="567">
        <v>1</v>
      </c>
      <c r="D2390" s="567">
        <v>1150000</v>
      </c>
      <c r="E2390" s="567">
        <v>952310</v>
      </c>
      <c r="F2390" s="567">
        <v>35051</v>
      </c>
    </row>
    <row r="2391" spans="1:6">
      <c r="A2391" s="849">
        <v>2022</v>
      </c>
      <c r="B2391" s="567">
        <v>1150000</v>
      </c>
      <c r="C2391" s="567">
        <v>1</v>
      </c>
      <c r="D2391" s="567">
        <v>1150000</v>
      </c>
      <c r="E2391" s="567">
        <v>952310</v>
      </c>
      <c r="F2391" s="567">
        <v>35051</v>
      </c>
    </row>
    <row r="2392" spans="1:6">
      <c r="A2392" s="850" t="s">
        <v>3251</v>
      </c>
      <c r="B2392" s="567">
        <v>1150000</v>
      </c>
      <c r="C2392" s="567">
        <v>1</v>
      </c>
      <c r="D2392" s="567">
        <v>1150000</v>
      </c>
      <c r="E2392" s="567">
        <v>952310</v>
      </c>
      <c r="F2392" s="567">
        <v>35051</v>
      </c>
    </row>
    <row r="2393" spans="1:6">
      <c r="A2393" s="851" t="s">
        <v>973</v>
      </c>
      <c r="B2393" s="567">
        <v>1150000</v>
      </c>
      <c r="C2393" s="567">
        <v>1</v>
      </c>
      <c r="D2393" s="567">
        <v>1150000</v>
      </c>
      <c r="E2393" s="567">
        <v>952310</v>
      </c>
      <c r="F2393" s="567">
        <v>35051</v>
      </c>
    </row>
    <row r="2394" spans="1:6">
      <c r="A2394" s="852" t="s">
        <v>971</v>
      </c>
      <c r="B2394" s="567">
        <v>1150000</v>
      </c>
      <c r="C2394" s="567">
        <v>1</v>
      </c>
      <c r="D2394" s="567">
        <v>1150000</v>
      </c>
      <c r="E2394" s="567">
        <v>952310</v>
      </c>
      <c r="F2394" s="567">
        <v>35051</v>
      </c>
    </row>
    <row r="2395" spans="1:6">
      <c r="A2395" s="854" t="s">
        <v>527</v>
      </c>
      <c r="B2395" s="567">
        <v>1150000</v>
      </c>
      <c r="C2395" s="567">
        <v>1</v>
      </c>
      <c r="D2395" s="567">
        <v>1150000</v>
      </c>
      <c r="E2395" s="567">
        <v>952310</v>
      </c>
      <c r="F2395" s="567">
        <v>35051</v>
      </c>
    </row>
    <row r="2396" spans="1:6">
      <c r="A2396" s="853" t="s">
        <v>311</v>
      </c>
      <c r="B2396" s="567">
        <v>1150000</v>
      </c>
      <c r="C2396" s="567">
        <v>1</v>
      </c>
      <c r="D2396" s="567">
        <v>1150000</v>
      </c>
      <c r="E2396" s="567">
        <v>952310</v>
      </c>
      <c r="F2396" s="567">
        <v>35051</v>
      </c>
    </row>
    <row r="2397" spans="1:6">
      <c r="A2397" s="855" t="s">
        <v>319</v>
      </c>
      <c r="B2397" s="567">
        <v>1150000</v>
      </c>
      <c r="C2397" s="567">
        <v>1</v>
      </c>
      <c r="D2397" s="567">
        <v>1150000</v>
      </c>
      <c r="E2397" s="567">
        <v>952310</v>
      </c>
      <c r="F2397" s="567">
        <v>35051</v>
      </c>
    </row>
    <row r="2398" spans="1:6">
      <c r="A2398" s="844" t="s">
        <v>669</v>
      </c>
      <c r="B2398" s="567">
        <v>1292512</v>
      </c>
      <c r="C2398" s="567">
        <v>1</v>
      </c>
      <c r="D2398" s="567">
        <v>1402868</v>
      </c>
      <c r="E2398" s="567">
        <v>1371741</v>
      </c>
      <c r="F2398" s="567">
        <v>1233334</v>
      </c>
    </row>
    <row r="2399" spans="1:6">
      <c r="A2399" s="726" t="s">
        <v>2708</v>
      </c>
      <c r="B2399" s="567">
        <v>1292512</v>
      </c>
      <c r="C2399" s="567">
        <v>1</v>
      </c>
      <c r="D2399" s="567">
        <v>1402868</v>
      </c>
      <c r="E2399" s="567">
        <v>1371741</v>
      </c>
      <c r="F2399" s="567">
        <v>1233334</v>
      </c>
    </row>
    <row r="2400" spans="1:6">
      <c r="A2400" s="845" t="s">
        <v>20</v>
      </c>
      <c r="B2400" s="567">
        <v>1292512</v>
      </c>
      <c r="C2400" s="567">
        <v>1</v>
      </c>
      <c r="D2400" s="567">
        <v>1402868</v>
      </c>
      <c r="E2400" s="567">
        <v>1371741</v>
      </c>
      <c r="F2400" s="567">
        <v>1233334</v>
      </c>
    </row>
    <row r="2401" spans="1:6">
      <c r="A2401" s="846" t="s">
        <v>3251</v>
      </c>
      <c r="B2401" s="567">
        <v>1292512</v>
      </c>
      <c r="C2401" s="567">
        <v>1</v>
      </c>
      <c r="D2401" s="567">
        <v>1402868</v>
      </c>
      <c r="E2401" s="567">
        <v>1371741</v>
      </c>
      <c r="F2401" s="567">
        <v>1233334</v>
      </c>
    </row>
    <row r="2402" spans="1:6">
      <c r="A2402" s="847">
        <v>0.95</v>
      </c>
      <c r="B2402" s="567">
        <v>1292512</v>
      </c>
      <c r="C2402" s="567">
        <v>1</v>
      </c>
      <c r="D2402" s="567">
        <v>1402868</v>
      </c>
      <c r="E2402" s="567">
        <v>1371741</v>
      </c>
      <c r="F2402" s="567">
        <v>1233334</v>
      </c>
    </row>
    <row r="2403" spans="1:6">
      <c r="A2403" s="848" t="s">
        <v>3251</v>
      </c>
      <c r="B2403" s="567">
        <v>1292512</v>
      </c>
      <c r="C2403" s="567">
        <v>1</v>
      </c>
      <c r="D2403" s="567">
        <v>1402868</v>
      </c>
      <c r="E2403" s="567">
        <v>1371741</v>
      </c>
      <c r="F2403" s="567">
        <v>1233334</v>
      </c>
    </row>
    <row r="2404" spans="1:6">
      <c r="A2404" s="849">
        <v>2022</v>
      </c>
      <c r="B2404" s="567">
        <v>1292512</v>
      </c>
      <c r="C2404" s="567">
        <v>1</v>
      </c>
      <c r="D2404" s="567">
        <v>1402868</v>
      </c>
      <c r="E2404" s="567">
        <v>1371741</v>
      </c>
      <c r="F2404" s="567">
        <v>1233334</v>
      </c>
    </row>
    <row r="2405" spans="1:6">
      <c r="A2405" s="850" t="s">
        <v>670</v>
      </c>
      <c r="B2405" s="567">
        <v>1292512</v>
      </c>
      <c r="C2405" s="567">
        <v>1</v>
      </c>
      <c r="D2405" s="567">
        <v>1402868</v>
      </c>
      <c r="E2405" s="567">
        <v>1371741</v>
      </c>
      <c r="F2405" s="567">
        <v>1233334</v>
      </c>
    </row>
    <row r="2406" spans="1:6">
      <c r="A2406" s="851" t="s">
        <v>670</v>
      </c>
      <c r="B2406" s="567">
        <v>1292512</v>
      </c>
      <c r="C2406" s="567">
        <v>1</v>
      </c>
      <c r="D2406" s="567">
        <v>1402868</v>
      </c>
      <c r="E2406" s="567">
        <v>1371741</v>
      </c>
      <c r="F2406" s="567">
        <v>1233334</v>
      </c>
    </row>
    <row r="2407" spans="1:6">
      <c r="A2407" s="852" t="s">
        <v>668</v>
      </c>
      <c r="B2407" s="567">
        <v>1292512</v>
      </c>
      <c r="C2407" s="567">
        <v>1</v>
      </c>
      <c r="D2407" s="567">
        <v>1402868</v>
      </c>
      <c r="E2407" s="567">
        <v>1371741</v>
      </c>
      <c r="F2407" s="567">
        <v>1233334</v>
      </c>
    </row>
    <row r="2408" spans="1:6">
      <c r="A2408" s="854" t="s">
        <v>527</v>
      </c>
      <c r="B2408" s="567">
        <v>1292512</v>
      </c>
      <c r="C2408" s="567">
        <v>1</v>
      </c>
      <c r="D2408" s="567">
        <v>1402868</v>
      </c>
      <c r="E2408" s="567">
        <v>1371741</v>
      </c>
      <c r="F2408" s="567">
        <v>1233334</v>
      </c>
    </row>
    <row r="2409" spans="1:6">
      <c r="A2409" s="853" t="s">
        <v>315</v>
      </c>
      <c r="B2409" s="567">
        <v>1292512</v>
      </c>
      <c r="C2409" s="567">
        <v>1</v>
      </c>
      <c r="D2409" s="567">
        <v>1402868</v>
      </c>
      <c r="E2409" s="567">
        <v>1371741</v>
      </c>
      <c r="F2409" s="567">
        <v>1233334</v>
      </c>
    </row>
    <row r="2410" spans="1:6">
      <c r="A2410" s="855" t="s">
        <v>319</v>
      </c>
      <c r="B2410" s="567">
        <v>1292512</v>
      </c>
      <c r="C2410" s="567">
        <v>1</v>
      </c>
      <c r="D2410" s="567">
        <v>1402868</v>
      </c>
      <c r="E2410" s="567">
        <v>1371741</v>
      </c>
      <c r="F2410" s="567">
        <v>1233334</v>
      </c>
    </row>
    <row r="2411" spans="1:6">
      <c r="A2411" s="844" t="s">
        <v>673</v>
      </c>
      <c r="B2411" s="567">
        <v>1749275</v>
      </c>
      <c r="C2411" s="567">
        <v>1</v>
      </c>
      <c r="D2411" s="567">
        <v>2749275</v>
      </c>
      <c r="E2411" s="567">
        <v>1661774</v>
      </c>
      <c r="F2411" s="567">
        <v>631367</v>
      </c>
    </row>
    <row r="2412" spans="1:6">
      <c r="A2412" s="726" t="s">
        <v>2711</v>
      </c>
      <c r="B2412" s="567">
        <v>1749275</v>
      </c>
      <c r="C2412" s="567">
        <v>1</v>
      </c>
      <c r="D2412" s="567">
        <v>2749275</v>
      </c>
      <c r="E2412" s="567">
        <v>1661774</v>
      </c>
      <c r="F2412" s="567">
        <v>631367</v>
      </c>
    </row>
    <row r="2413" spans="1:6">
      <c r="A2413" s="845" t="s">
        <v>20</v>
      </c>
      <c r="B2413" s="567">
        <v>1749275</v>
      </c>
      <c r="C2413" s="567">
        <v>1</v>
      </c>
      <c r="D2413" s="567">
        <v>2749275</v>
      </c>
      <c r="E2413" s="567">
        <v>1661774</v>
      </c>
      <c r="F2413" s="567">
        <v>631367</v>
      </c>
    </row>
    <row r="2414" spans="1:6">
      <c r="A2414" s="846" t="s">
        <v>3251</v>
      </c>
      <c r="B2414" s="567">
        <v>1749275</v>
      </c>
      <c r="C2414" s="567">
        <v>1</v>
      </c>
      <c r="D2414" s="567">
        <v>2749275</v>
      </c>
      <c r="E2414" s="567">
        <v>1661774</v>
      </c>
      <c r="F2414" s="567">
        <v>631367</v>
      </c>
    </row>
    <row r="2415" spans="1:6">
      <c r="A2415" s="847">
        <v>0.9</v>
      </c>
      <c r="B2415" s="567">
        <v>1749275</v>
      </c>
      <c r="C2415" s="567">
        <v>1</v>
      </c>
      <c r="D2415" s="567">
        <v>2749275</v>
      </c>
      <c r="E2415" s="567">
        <v>1661774</v>
      </c>
      <c r="F2415" s="567">
        <v>631367</v>
      </c>
    </row>
    <row r="2416" spans="1:6">
      <c r="A2416" s="848" t="s">
        <v>3251</v>
      </c>
      <c r="B2416" s="567">
        <v>1749275</v>
      </c>
      <c r="C2416" s="567">
        <v>1</v>
      </c>
      <c r="D2416" s="567">
        <v>2749275</v>
      </c>
      <c r="E2416" s="567">
        <v>1661774</v>
      </c>
      <c r="F2416" s="567">
        <v>631367</v>
      </c>
    </row>
    <row r="2417" spans="1:6">
      <c r="A2417" s="849">
        <v>2022</v>
      </c>
      <c r="B2417" s="567">
        <v>1749275</v>
      </c>
      <c r="C2417" s="567">
        <v>1</v>
      </c>
      <c r="D2417" s="567">
        <v>2749275</v>
      </c>
      <c r="E2417" s="567">
        <v>1661774</v>
      </c>
      <c r="F2417" s="567">
        <v>631367</v>
      </c>
    </row>
    <row r="2418" spans="1:6">
      <c r="A2418" s="850" t="s">
        <v>674</v>
      </c>
      <c r="B2418" s="567">
        <v>1749275</v>
      </c>
      <c r="C2418" s="567">
        <v>1</v>
      </c>
      <c r="D2418" s="567">
        <v>2749275</v>
      </c>
      <c r="E2418" s="567">
        <v>1661774</v>
      </c>
      <c r="F2418" s="567">
        <v>631367</v>
      </c>
    </row>
    <row r="2419" spans="1:6">
      <c r="A2419" s="851" t="s">
        <v>674</v>
      </c>
      <c r="B2419" s="567">
        <v>1749275</v>
      </c>
      <c r="C2419" s="567">
        <v>1</v>
      </c>
      <c r="D2419" s="567">
        <v>2749275</v>
      </c>
      <c r="E2419" s="567">
        <v>1661774</v>
      </c>
      <c r="F2419" s="567">
        <v>631367</v>
      </c>
    </row>
    <row r="2420" spans="1:6">
      <c r="A2420" s="852" t="s">
        <v>672</v>
      </c>
      <c r="B2420" s="567">
        <v>1749275</v>
      </c>
      <c r="C2420" s="567">
        <v>1</v>
      </c>
      <c r="D2420" s="567">
        <v>2749275</v>
      </c>
      <c r="E2420" s="567">
        <v>1661774</v>
      </c>
      <c r="F2420" s="567">
        <v>631367</v>
      </c>
    </row>
    <row r="2421" spans="1:6">
      <c r="A2421" s="854" t="s">
        <v>527</v>
      </c>
      <c r="B2421" s="567">
        <v>1749275</v>
      </c>
      <c r="C2421" s="567">
        <v>1</v>
      </c>
      <c r="D2421" s="567">
        <v>2749275</v>
      </c>
      <c r="E2421" s="567">
        <v>1661774</v>
      </c>
      <c r="F2421" s="567">
        <v>631367</v>
      </c>
    </row>
    <row r="2422" spans="1:6">
      <c r="A2422" s="853" t="s">
        <v>315</v>
      </c>
      <c r="B2422" s="567">
        <v>1749275</v>
      </c>
      <c r="C2422" s="567">
        <v>1</v>
      </c>
      <c r="D2422" s="567">
        <v>2749275</v>
      </c>
      <c r="E2422" s="567">
        <v>1661774</v>
      </c>
      <c r="F2422" s="567">
        <v>631367</v>
      </c>
    </row>
    <row r="2423" spans="1:6">
      <c r="A2423" s="855" t="s">
        <v>319</v>
      </c>
      <c r="B2423" s="567">
        <v>1749275</v>
      </c>
      <c r="C2423" s="567">
        <v>1</v>
      </c>
      <c r="D2423" s="567">
        <v>2749275</v>
      </c>
      <c r="E2423" s="567">
        <v>1661774</v>
      </c>
      <c r="F2423" s="567">
        <v>631367</v>
      </c>
    </row>
    <row r="2424" spans="1:6">
      <c r="A2424" s="844" t="s">
        <v>664</v>
      </c>
      <c r="B2424" s="567">
        <v>3187617</v>
      </c>
      <c r="C2424" s="567">
        <v>2</v>
      </c>
      <c r="D2424" s="567">
        <v>3187617</v>
      </c>
      <c r="E2424" s="567">
        <v>986279</v>
      </c>
      <c r="F2424" s="567">
        <v>13989</v>
      </c>
    </row>
    <row r="2425" spans="1:6">
      <c r="A2425" s="726" t="s">
        <v>2691</v>
      </c>
      <c r="B2425" s="567">
        <v>3187617</v>
      </c>
      <c r="C2425" s="567">
        <v>2</v>
      </c>
      <c r="D2425" s="567">
        <v>3187617</v>
      </c>
      <c r="E2425" s="567">
        <v>986279</v>
      </c>
      <c r="F2425" s="567">
        <v>13989</v>
      </c>
    </row>
    <row r="2426" spans="1:6">
      <c r="A2426" s="845" t="s">
        <v>20</v>
      </c>
      <c r="B2426" s="567">
        <v>3187617</v>
      </c>
      <c r="C2426" s="567">
        <v>2</v>
      </c>
      <c r="D2426" s="567">
        <v>3187617</v>
      </c>
      <c r="E2426" s="567">
        <v>986279</v>
      </c>
      <c r="F2426" s="567">
        <v>13989</v>
      </c>
    </row>
    <row r="2427" spans="1:6">
      <c r="A2427" s="846" t="s">
        <v>3251</v>
      </c>
      <c r="B2427" s="567">
        <v>3187617</v>
      </c>
      <c r="C2427" s="567">
        <v>2</v>
      </c>
      <c r="D2427" s="567">
        <v>3187617</v>
      </c>
      <c r="E2427" s="567">
        <v>986279</v>
      </c>
      <c r="F2427" s="567">
        <v>13989</v>
      </c>
    </row>
    <row r="2428" spans="1:6">
      <c r="A2428" s="847">
        <v>0</v>
      </c>
      <c r="B2428" s="567">
        <v>1796366</v>
      </c>
      <c r="C2428" s="567">
        <v>1</v>
      </c>
      <c r="D2428" s="567">
        <v>1796366</v>
      </c>
      <c r="E2428" s="567">
        <v>122598</v>
      </c>
      <c r="F2428" s="567">
        <v>245</v>
      </c>
    </row>
    <row r="2429" spans="1:6">
      <c r="A2429" s="848" t="s">
        <v>3251</v>
      </c>
      <c r="B2429" s="567">
        <v>1796366</v>
      </c>
      <c r="C2429" s="567">
        <v>1</v>
      </c>
      <c r="D2429" s="567">
        <v>1796366</v>
      </c>
      <c r="E2429" s="567">
        <v>122598</v>
      </c>
      <c r="F2429" s="567">
        <v>245</v>
      </c>
    </row>
    <row r="2430" spans="1:6">
      <c r="A2430" s="849">
        <v>2022</v>
      </c>
      <c r="B2430" s="567">
        <v>1796366</v>
      </c>
      <c r="C2430" s="567">
        <v>1</v>
      </c>
      <c r="D2430" s="567">
        <v>1796366</v>
      </c>
      <c r="E2430" s="567">
        <v>122598</v>
      </c>
      <c r="F2430" s="567">
        <v>245</v>
      </c>
    </row>
    <row r="2431" spans="1:6">
      <c r="A2431" s="850" t="s">
        <v>666</v>
      </c>
      <c r="B2431" s="567">
        <v>1796366</v>
      </c>
      <c r="C2431" s="567">
        <v>1</v>
      </c>
      <c r="D2431" s="567">
        <v>1796366</v>
      </c>
      <c r="E2431" s="567">
        <v>122598</v>
      </c>
      <c r="F2431" s="567">
        <v>245</v>
      </c>
    </row>
    <row r="2432" spans="1:6">
      <c r="A2432" s="851" t="s">
        <v>666</v>
      </c>
      <c r="B2432" s="567">
        <v>1796366</v>
      </c>
      <c r="C2432" s="567">
        <v>1</v>
      </c>
      <c r="D2432" s="567">
        <v>1796366</v>
      </c>
      <c r="E2432" s="567">
        <v>122598</v>
      </c>
      <c r="F2432" s="567">
        <v>245</v>
      </c>
    </row>
    <row r="2433" spans="1:6">
      <c r="A2433" s="852" t="s">
        <v>663</v>
      </c>
      <c r="B2433" s="567">
        <v>1796366</v>
      </c>
      <c r="C2433" s="567">
        <v>1</v>
      </c>
      <c r="D2433" s="567">
        <v>1796366</v>
      </c>
      <c r="E2433" s="567">
        <v>122598</v>
      </c>
      <c r="F2433" s="567">
        <v>245</v>
      </c>
    </row>
    <row r="2434" spans="1:6">
      <c r="A2434" s="854" t="s">
        <v>527</v>
      </c>
      <c r="B2434" s="567">
        <v>1796366</v>
      </c>
      <c r="C2434" s="567">
        <v>1</v>
      </c>
      <c r="D2434" s="567">
        <v>1796366</v>
      </c>
      <c r="E2434" s="567">
        <v>122598</v>
      </c>
      <c r="F2434" s="567">
        <v>245</v>
      </c>
    </row>
    <row r="2435" spans="1:6">
      <c r="A2435" s="853" t="s">
        <v>315</v>
      </c>
      <c r="B2435" s="567">
        <v>1796366</v>
      </c>
      <c r="C2435" s="567">
        <v>1</v>
      </c>
      <c r="D2435" s="567">
        <v>1796366</v>
      </c>
      <c r="E2435" s="567">
        <v>122598</v>
      </c>
      <c r="F2435" s="567">
        <v>245</v>
      </c>
    </row>
    <row r="2436" spans="1:6">
      <c r="A2436" s="855" t="s">
        <v>319</v>
      </c>
      <c r="B2436" s="567">
        <v>1796366</v>
      </c>
      <c r="C2436" s="567">
        <v>1</v>
      </c>
      <c r="D2436" s="567">
        <v>1796366</v>
      </c>
      <c r="E2436" s="567">
        <v>122598</v>
      </c>
      <c r="F2436" s="567">
        <v>245</v>
      </c>
    </row>
    <row r="2437" spans="1:6">
      <c r="A2437" s="847">
        <v>0.55000000000000004</v>
      </c>
      <c r="B2437" s="567">
        <v>1391251</v>
      </c>
      <c r="C2437" s="567">
        <v>1</v>
      </c>
      <c r="D2437" s="567">
        <v>1391251</v>
      </c>
      <c r="E2437" s="567">
        <v>863681</v>
      </c>
      <c r="F2437" s="567">
        <v>13744</v>
      </c>
    </row>
    <row r="2438" spans="1:6">
      <c r="A2438" s="848" t="s">
        <v>3251</v>
      </c>
      <c r="B2438" s="567">
        <v>1391251</v>
      </c>
      <c r="C2438" s="567">
        <v>1</v>
      </c>
      <c r="D2438" s="567">
        <v>1391251</v>
      </c>
      <c r="E2438" s="567">
        <v>863681</v>
      </c>
      <c r="F2438" s="567">
        <v>13744</v>
      </c>
    </row>
    <row r="2439" spans="1:6">
      <c r="A2439" s="849">
        <v>2022</v>
      </c>
      <c r="B2439" s="567">
        <v>1391251</v>
      </c>
      <c r="C2439" s="567">
        <v>1</v>
      </c>
      <c r="D2439" s="567">
        <v>1391251</v>
      </c>
      <c r="E2439" s="567">
        <v>863681</v>
      </c>
      <c r="F2439" s="567">
        <v>13744</v>
      </c>
    </row>
    <row r="2440" spans="1:6">
      <c r="A2440" s="850" t="s">
        <v>665</v>
      </c>
      <c r="B2440" s="567">
        <v>1391251</v>
      </c>
      <c r="C2440" s="567">
        <v>1</v>
      </c>
      <c r="D2440" s="567">
        <v>1391251</v>
      </c>
      <c r="E2440" s="567">
        <v>863681</v>
      </c>
      <c r="F2440" s="567">
        <v>13744</v>
      </c>
    </row>
    <row r="2441" spans="1:6">
      <c r="A2441" s="851" t="s">
        <v>665</v>
      </c>
      <c r="B2441" s="567">
        <v>1391251</v>
      </c>
      <c r="C2441" s="567">
        <v>1</v>
      </c>
      <c r="D2441" s="567">
        <v>1391251</v>
      </c>
      <c r="E2441" s="567">
        <v>863681</v>
      </c>
      <c r="F2441" s="567">
        <v>13744</v>
      </c>
    </row>
    <row r="2442" spans="1:6">
      <c r="A2442" s="852" t="s">
        <v>663</v>
      </c>
      <c r="B2442" s="567">
        <v>1391251</v>
      </c>
      <c r="C2442" s="567">
        <v>1</v>
      </c>
      <c r="D2442" s="567">
        <v>1391251</v>
      </c>
      <c r="E2442" s="567">
        <v>863681</v>
      </c>
      <c r="F2442" s="567">
        <v>13744</v>
      </c>
    </row>
    <row r="2443" spans="1:6">
      <c r="A2443" s="854" t="s">
        <v>527</v>
      </c>
      <c r="B2443" s="567">
        <v>1391251</v>
      </c>
      <c r="C2443" s="567">
        <v>1</v>
      </c>
      <c r="D2443" s="567">
        <v>1391251</v>
      </c>
      <c r="E2443" s="567">
        <v>863681</v>
      </c>
      <c r="F2443" s="567">
        <v>13744</v>
      </c>
    </row>
    <row r="2444" spans="1:6">
      <c r="A2444" s="853" t="s">
        <v>315</v>
      </c>
      <c r="B2444" s="567">
        <v>1391251</v>
      </c>
      <c r="C2444" s="567">
        <v>1</v>
      </c>
      <c r="D2444" s="567">
        <v>1391251</v>
      </c>
      <c r="E2444" s="567">
        <v>863681</v>
      </c>
      <c r="F2444" s="567">
        <v>13744</v>
      </c>
    </row>
    <row r="2445" spans="1:6">
      <c r="A2445" s="855" t="s">
        <v>319</v>
      </c>
      <c r="B2445" s="567">
        <v>1391251</v>
      </c>
      <c r="C2445" s="567">
        <v>1</v>
      </c>
      <c r="D2445" s="567">
        <v>1391251</v>
      </c>
      <c r="E2445" s="567">
        <v>863681</v>
      </c>
      <c r="F2445" s="567">
        <v>13744</v>
      </c>
    </row>
    <row r="2446" spans="1:6">
      <c r="A2446" s="844" t="s">
        <v>746</v>
      </c>
      <c r="B2446" s="567">
        <v>5606617</v>
      </c>
      <c r="C2446" s="567">
        <v>2</v>
      </c>
      <c r="D2446" s="567">
        <v>5606617</v>
      </c>
      <c r="E2446" s="567">
        <v>374562.60849999997</v>
      </c>
      <c r="F2446" s="567">
        <v>0</v>
      </c>
    </row>
    <row r="2447" spans="1:6">
      <c r="A2447" s="726" t="s">
        <v>2711</v>
      </c>
      <c r="B2447" s="567">
        <v>5606617</v>
      </c>
      <c r="C2447" s="567">
        <v>2</v>
      </c>
      <c r="D2447" s="567">
        <v>5606617</v>
      </c>
      <c r="E2447" s="567">
        <v>374562.60849999997</v>
      </c>
      <c r="F2447" s="567">
        <v>0</v>
      </c>
    </row>
    <row r="2448" spans="1:6">
      <c r="A2448" s="845" t="s">
        <v>749</v>
      </c>
      <c r="B2448" s="567">
        <v>5606617</v>
      </c>
      <c r="C2448" s="567">
        <v>2</v>
      </c>
      <c r="D2448" s="567">
        <v>5606617</v>
      </c>
      <c r="E2448" s="567">
        <v>374562.60849999997</v>
      </c>
      <c r="F2448" s="567">
        <v>0</v>
      </c>
    </row>
    <row r="2449" spans="1:6">
      <c r="A2449" s="846" t="s">
        <v>3251</v>
      </c>
      <c r="B2449" s="567">
        <v>5606617</v>
      </c>
      <c r="C2449" s="567">
        <v>2</v>
      </c>
      <c r="D2449" s="567">
        <v>5606617</v>
      </c>
      <c r="E2449" s="567">
        <v>374562.60849999997</v>
      </c>
      <c r="F2449" s="567">
        <v>0</v>
      </c>
    </row>
    <row r="2450" spans="1:6">
      <c r="A2450" s="847" t="s">
        <v>748</v>
      </c>
      <c r="B2450" s="567">
        <v>2400000</v>
      </c>
      <c r="C2450" s="567">
        <v>1</v>
      </c>
      <c r="D2450" s="567">
        <v>2400000</v>
      </c>
      <c r="E2450" s="567">
        <v>152003.33850000001</v>
      </c>
      <c r="F2450" s="567">
        <v>0</v>
      </c>
    </row>
    <row r="2451" spans="1:6">
      <c r="A2451" s="848" t="s">
        <v>3251</v>
      </c>
      <c r="B2451" s="567">
        <v>2400000</v>
      </c>
      <c r="C2451" s="567">
        <v>1</v>
      </c>
      <c r="D2451" s="567">
        <v>2400000</v>
      </c>
      <c r="E2451" s="567">
        <v>152003.33850000001</v>
      </c>
      <c r="F2451" s="567">
        <v>0</v>
      </c>
    </row>
    <row r="2452" spans="1:6">
      <c r="A2452" s="849">
        <v>2022</v>
      </c>
      <c r="B2452" s="567">
        <v>2400000</v>
      </c>
      <c r="C2452" s="567">
        <v>1</v>
      </c>
      <c r="D2452" s="567">
        <v>2400000</v>
      </c>
      <c r="E2452" s="567">
        <v>152003.33850000001</v>
      </c>
      <c r="F2452" s="567">
        <v>0</v>
      </c>
    </row>
    <row r="2453" spans="1:6">
      <c r="A2453" s="850" t="s">
        <v>747</v>
      </c>
      <c r="B2453" s="567">
        <v>2400000</v>
      </c>
      <c r="C2453" s="567">
        <v>1</v>
      </c>
      <c r="D2453" s="567">
        <v>2400000</v>
      </c>
      <c r="E2453" s="567">
        <v>152003.33850000001</v>
      </c>
      <c r="F2453" s="567">
        <v>0</v>
      </c>
    </row>
    <row r="2454" spans="1:6">
      <c r="A2454" s="851" t="s">
        <v>3251</v>
      </c>
      <c r="B2454" s="567">
        <v>2400000</v>
      </c>
      <c r="C2454" s="567">
        <v>1</v>
      </c>
      <c r="D2454" s="567">
        <v>2400000</v>
      </c>
      <c r="E2454" s="567">
        <v>152003.33850000001</v>
      </c>
      <c r="F2454" s="567">
        <v>0</v>
      </c>
    </row>
    <row r="2455" spans="1:6">
      <c r="A2455" s="852" t="s">
        <v>745</v>
      </c>
      <c r="B2455" s="567">
        <v>2400000</v>
      </c>
      <c r="C2455" s="567">
        <v>1</v>
      </c>
      <c r="D2455" s="567">
        <v>2400000</v>
      </c>
      <c r="E2455" s="567">
        <v>152003.33850000001</v>
      </c>
      <c r="F2455" s="567">
        <v>0</v>
      </c>
    </row>
    <row r="2456" spans="1:6">
      <c r="A2456" s="854" t="s">
        <v>527</v>
      </c>
      <c r="B2456" s="567">
        <v>2400000</v>
      </c>
      <c r="C2456" s="567">
        <v>1</v>
      </c>
      <c r="D2456" s="567">
        <v>2400000</v>
      </c>
      <c r="E2456" s="567">
        <v>152003.33850000001</v>
      </c>
      <c r="F2456" s="567">
        <v>0</v>
      </c>
    </row>
    <row r="2457" spans="1:6">
      <c r="A2457" s="853" t="s">
        <v>309</v>
      </c>
      <c r="B2457" s="567">
        <v>2400000</v>
      </c>
      <c r="C2457" s="567">
        <v>1</v>
      </c>
      <c r="D2457" s="567">
        <v>2400000</v>
      </c>
      <c r="E2457" s="567">
        <v>152003.33850000001</v>
      </c>
      <c r="F2457" s="567">
        <v>0</v>
      </c>
    </row>
    <row r="2458" spans="1:6">
      <c r="A2458" s="855" t="s">
        <v>319</v>
      </c>
      <c r="B2458" s="567">
        <v>2400000</v>
      </c>
      <c r="C2458" s="567">
        <v>1</v>
      </c>
      <c r="D2458" s="567">
        <v>2400000</v>
      </c>
      <c r="E2458" s="567">
        <v>152003.33850000001</v>
      </c>
      <c r="F2458" s="567">
        <v>0</v>
      </c>
    </row>
    <row r="2459" spans="1:6">
      <c r="A2459" s="847" t="s">
        <v>751</v>
      </c>
      <c r="B2459" s="567">
        <v>3206617</v>
      </c>
      <c r="C2459" s="567">
        <v>1</v>
      </c>
      <c r="D2459" s="567">
        <v>3206617</v>
      </c>
      <c r="E2459" s="567">
        <v>222559.27</v>
      </c>
      <c r="F2459" s="567">
        <v>0</v>
      </c>
    </row>
    <row r="2460" spans="1:6">
      <c r="A2460" s="848" t="s">
        <v>3251</v>
      </c>
      <c r="B2460" s="567">
        <v>3206617</v>
      </c>
      <c r="C2460" s="567">
        <v>1</v>
      </c>
      <c r="D2460" s="567">
        <v>3206617</v>
      </c>
      <c r="E2460" s="567">
        <v>222559.27</v>
      </c>
      <c r="F2460" s="567">
        <v>0</v>
      </c>
    </row>
    <row r="2461" spans="1:6">
      <c r="A2461" s="849">
        <v>2022</v>
      </c>
      <c r="B2461" s="567">
        <v>3206617</v>
      </c>
      <c r="C2461" s="567">
        <v>1</v>
      </c>
      <c r="D2461" s="567">
        <v>3206617</v>
      </c>
      <c r="E2461" s="567">
        <v>222559.27</v>
      </c>
      <c r="F2461" s="567">
        <v>0</v>
      </c>
    </row>
    <row r="2462" spans="1:6">
      <c r="A2462" s="850" t="s">
        <v>750</v>
      </c>
      <c r="B2462" s="567">
        <v>3206617</v>
      </c>
      <c r="C2462" s="567">
        <v>1</v>
      </c>
      <c r="D2462" s="567">
        <v>3206617</v>
      </c>
      <c r="E2462" s="567">
        <v>222559.27</v>
      </c>
      <c r="F2462" s="567">
        <v>0</v>
      </c>
    </row>
    <row r="2463" spans="1:6">
      <c r="A2463" s="851" t="s">
        <v>3251</v>
      </c>
      <c r="B2463" s="567">
        <v>3206617</v>
      </c>
      <c r="C2463" s="567">
        <v>1</v>
      </c>
      <c r="D2463" s="567">
        <v>3206617</v>
      </c>
      <c r="E2463" s="567">
        <v>222559.27</v>
      </c>
      <c r="F2463" s="567">
        <v>0</v>
      </c>
    </row>
    <row r="2464" spans="1:6">
      <c r="A2464" s="852" t="s">
        <v>745</v>
      </c>
      <c r="B2464" s="567">
        <v>3206617</v>
      </c>
      <c r="C2464" s="567">
        <v>1</v>
      </c>
      <c r="D2464" s="567">
        <v>3206617</v>
      </c>
      <c r="E2464" s="567">
        <v>222559.27</v>
      </c>
      <c r="F2464" s="567">
        <v>0</v>
      </c>
    </row>
    <row r="2465" spans="1:6">
      <c r="A2465" s="854" t="s">
        <v>527</v>
      </c>
      <c r="B2465" s="567">
        <v>3206617</v>
      </c>
      <c r="C2465" s="567">
        <v>1</v>
      </c>
      <c r="D2465" s="567">
        <v>3206617</v>
      </c>
      <c r="E2465" s="567">
        <v>222559.27</v>
      </c>
      <c r="F2465" s="567">
        <v>0</v>
      </c>
    </row>
    <row r="2466" spans="1:6">
      <c r="A2466" s="853" t="s">
        <v>309</v>
      </c>
      <c r="B2466" s="567">
        <v>3206617</v>
      </c>
      <c r="C2466" s="567">
        <v>1</v>
      </c>
      <c r="D2466" s="567">
        <v>3206617</v>
      </c>
      <c r="E2466" s="567">
        <v>222559.27</v>
      </c>
      <c r="F2466" s="567">
        <v>0</v>
      </c>
    </row>
    <row r="2467" spans="1:6">
      <c r="A2467" s="855" t="s">
        <v>319</v>
      </c>
      <c r="B2467" s="567">
        <v>3206617</v>
      </c>
      <c r="C2467" s="567">
        <v>1</v>
      </c>
      <c r="D2467" s="567">
        <v>3206617</v>
      </c>
      <c r="E2467" s="567">
        <v>222559.27</v>
      </c>
      <c r="F2467" s="567">
        <v>0</v>
      </c>
    </row>
    <row r="2468" spans="1:6">
      <c r="A2468" s="844" t="s">
        <v>754</v>
      </c>
      <c r="B2468" s="567">
        <v>3780000</v>
      </c>
      <c r="C2468" s="567">
        <v>1</v>
      </c>
      <c r="D2468" s="567">
        <v>3780000</v>
      </c>
      <c r="E2468" s="567">
        <v>3410044.4959</v>
      </c>
      <c r="F2468" s="567">
        <v>0</v>
      </c>
    </row>
    <row r="2469" spans="1:6">
      <c r="A2469" s="726" t="s">
        <v>2716</v>
      </c>
      <c r="B2469" s="567">
        <v>3780000</v>
      </c>
      <c r="C2469" s="567">
        <v>1</v>
      </c>
      <c r="D2469" s="567">
        <v>3780000</v>
      </c>
      <c r="E2469" s="567">
        <v>3410044.4959</v>
      </c>
      <c r="F2469" s="567">
        <v>0</v>
      </c>
    </row>
    <row r="2470" spans="1:6">
      <c r="A2470" s="845" t="s">
        <v>743</v>
      </c>
      <c r="B2470" s="567">
        <v>3780000</v>
      </c>
      <c r="C2470" s="567">
        <v>1</v>
      </c>
      <c r="D2470" s="567">
        <v>3780000</v>
      </c>
      <c r="E2470" s="567">
        <v>3410044.4959</v>
      </c>
      <c r="F2470" s="567">
        <v>0</v>
      </c>
    </row>
    <row r="2471" spans="1:6">
      <c r="A2471" s="846" t="s">
        <v>3251</v>
      </c>
      <c r="B2471" s="567">
        <v>3780000</v>
      </c>
      <c r="C2471" s="567">
        <v>1</v>
      </c>
      <c r="D2471" s="567">
        <v>3780000</v>
      </c>
      <c r="E2471" s="567">
        <v>3410044.4959</v>
      </c>
      <c r="F2471" s="567">
        <v>0</v>
      </c>
    </row>
    <row r="2472" spans="1:6">
      <c r="A2472" s="847">
        <v>0.05</v>
      </c>
      <c r="B2472" s="567">
        <v>3780000</v>
      </c>
      <c r="C2472" s="567">
        <v>1</v>
      </c>
      <c r="D2472" s="567">
        <v>3780000</v>
      </c>
      <c r="E2472" s="567">
        <v>3410044.4959</v>
      </c>
      <c r="F2472" s="567">
        <v>0</v>
      </c>
    </row>
    <row r="2473" spans="1:6">
      <c r="A2473" s="848" t="s">
        <v>3251</v>
      </c>
      <c r="B2473" s="567">
        <v>3780000</v>
      </c>
      <c r="C2473" s="567">
        <v>1</v>
      </c>
      <c r="D2473" s="567">
        <v>3780000</v>
      </c>
      <c r="E2473" s="567">
        <v>3410044.4959</v>
      </c>
      <c r="F2473" s="567">
        <v>0</v>
      </c>
    </row>
    <row r="2474" spans="1:6">
      <c r="A2474" s="849">
        <v>2022</v>
      </c>
      <c r="B2474" s="567">
        <v>3780000</v>
      </c>
      <c r="C2474" s="567">
        <v>1</v>
      </c>
      <c r="D2474" s="567">
        <v>3780000</v>
      </c>
      <c r="E2474" s="567">
        <v>3410044.4959</v>
      </c>
      <c r="F2474" s="567">
        <v>0</v>
      </c>
    </row>
    <row r="2475" spans="1:6">
      <c r="A2475" s="850" t="s">
        <v>755</v>
      </c>
      <c r="B2475" s="567">
        <v>3780000</v>
      </c>
      <c r="C2475" s="567">
        <v>1</v>
      </c>
      <c r="D2475" s="567">
        <v>3780000</v>
      </c>
      <c r="E2475" s="567">
        <v>3410044.4959</v>
      </c>
      <c r="F2475" s="567">
        <v>0</v>
      </c>
    </row>
    <row r="2476" spans="1:6">
      <c r="A2476" s="851" t="s">
        <v>3251</v>
      </c>
      <c r="B2476" s="567">
        <v>3780000</v>
      </c>
      <c r="C2476" s="567">
        <v>1</v>
      </c>
      <c r="D2476" s="567">
        <v>3780000</v>
      </c>
      <c r="E2476" s="567">
        <v>3410044.4959</v>
      </c>
      <c r="F2476" s="567">
        <v>0</v>
      </c>
    </row>
    <row r="2477" spans="1:6">
      <c r="A2477" s="852" t="s">
        <v>753</v>
      </c>
      <c r="B2477" s="567">
        <v>3780000</v>
      </c>
      <c r="C2477" s="567">
        <v>1</v>
      </c>
      <c r="D2477" s="567">
        <v>3780000</v>
      </c>
      <c r="E2477" s="567">
        <v>3410044.4959</v>
      </c>
      <c r="F2477" s="567">
        <v>0</v>
      </c>
    </row>
    <row r="2478" spans="1:6">
      <c r="A2478" s="854" t="s">
        <v>527</v>
      </c>
      <c r="B2478" s="567">
        <v>3780000</v>
      </c>
      <c r="C2478" s="567">
        <v>1</v>
      </c>
      <c r="D2478" s="567">
        <v>3780000</v>
      </c>
      <c r="E2478" s="567">
        <v>3410044.4959</v>
      </c>
      <c r="F2478" s="567">
        <v>0</v>
      </c>
    </row>
    <row r="2479" spans="1:6">
      <c r="A2479" s="853" t="s">
        <v>309</v>
      </c>
      <c r="B2479" s="567">
        <v>3780000</v>
      </c>
      <c r="C2479" s="567">
        <v>1</v>
      </c>
      <c r="D2479" s="567">
        <v>3780000</v>
      </c>
      <c r="E2479" s="567">
        <v>3410044.4959</v>
      </c>
      <c r="F2479" s="567">
        <v>0</v>
      </c>
    </row>
    <row r="2480" spans="1:6">
      <c r="A2480" s="855" t="s">
        <v>319</v>
      </c>
      <c r="B2480" s="567">
        <v>3780000</v>
      </c>
      <c r="C2480" s="567">
        <v>1</v>
      </c>
      <c r="D2480" s="567">
        <v>3780000</v>
      </c>
      <c r="E2480" s="567">
        <v>3410044.4959</v>
      </c>
      <c r="F2480" s="567">
        <v>0</v>
      </c>
    </row>
    <row r="2481" spans="1:6">
      <c r="A2481" s="844" t="s">
        <v>741</v>
      </c>
      <c r="B2481" s="567">
        <v>1630000</v>
      </c>
      <c r="C2481" s="567">
        <v>1</v>
      </c>
      <c r="D2481" s="567">
        <v>1630000</v>
      </c>
      <c r="E2481" s="567">
        <v>1615525.97621</v>
      </c>
      <c r="F2481" s="567">
        <v>1041339.69309</v>
      </c>
    </row>
    <row r="2482" spans="1:6">
      <c r="A2482" s="726" t="s">
        <v>2705</v>
      </c>
      <c r="B2482" s="567">
        <v>1630000</v>
      </c>
      <c r="C2482" s="567">
        <v>1</v>
      </c>
      <c r="D2482" s="567">
        <v>1630000</v>
      </c>
      <c r="E2482" s="567">
        <v>1615525.97621</v>
      </c>
      <c r="F2482" s="567">
        <v>1041339.69309</v>
      </c>
    </row>
    <row r="2483" spans="1:6">
      <c r="A2483" s="845" t="s">
        <v>743</v>
      </c>
      <c r="B2483" s="567">
        <v>1630000</v>
      </c>
      <c r="C2483" s="567">
        <v>1</v>
      </c>
      <c r="D2483" s="567">
        <v>1630000</v>
      </c>
      <c r="E2483" s="567">
        <v>1615525.97621</v>
      </c>
      <c r="F2483" s="567">
        <v>1041339.69309</v>
      </c>
    </row>
    <row r="2484" spans="1:6">
      <c r="A2484" s="846" t="s">
        <v>3251</v>
      </c>
      <c r="B2484" s="567">
        <v>1630000</v>
      </c>
      <c r="C2484" s="567">
        <v>1</v>
      </c>
      <c r="D2484" s="567">
        <v>1630000</v>
      </c>
      <c r="E2484" s="567">
        <v>1615525.97621</v>
      </c>
      <c r="F2484" s="567">
        <v>1041339.69309</v>
      </c>
    </row>
    <row r="2485" spans="1:6">
      <c r="A2485" s="847">
        <v>0.8</v>
      </c>
      <c r="B2485" s="567">
        <v>1630000</v>
      </c>
      <c r="C2485" s="567">
        <v>1</v>
      </c>
      <c r="D2485" s="567">
        <v>1630000</v>
      </c>
      <c r="E2485" s="567">
        <v>1615525.97621</v>
      </c>
      <c r="F2485" s="567">
        <v>1041339.69309</v>
      </c>
    </row>
    <row r="2486" spans="1:6">
      <c r="A2486" s="848" t="s">
        <v>3251</v>
      </c>
      <c r="B2486" s="567">
        <v>1630000</v>
      </c>
      <c r="C2486" s="567">
        <v>1</v>
      </c>
      <c r="D2486" s="567">
        <v>1630000</v>
      </c>
      <c r="E2486" s="567">
        <v>1615525.97621</v>
      </c>
      <c r="F2486" s="567">
        <v>1041339.69309</v>
      </c>
    </row>
    <row r="2487" spans="1:6">
      <c r="A2487" s="849">
        <v>2022</v>
      </c>
      <c r="B2487" s="567">
        <v>1630000</v>
      </c>
      <c r="C2487" s="567">
        <v>1</v>
      </c>
      <c r="D2487" s="567">
        <v>1630000</v>
      </c>
      <c r="E2487" s="567">
        <v>1615525.97621</v>
      </c>
      <c r="F2487" s="567">
        <v>1041339.69309</v>
      </c>
    </row>
    <row r="2488" spans="1:6">
      <c r="A2488" s="850" t="s">
        <v>742</v>
      </c>
      <c r="B2488" s="567">
        <v>1630000</v>
      </c>
      <c r="C2488" s="567">
        <v>1</v>
      </c>
      <c r="D2488" s="567">
        <v>1630000</v>
      </c>
      <c r="E2488" s="567">
        <v>1615525.97621</v>
      </c>
      <c r="F2488" s="567">
        <v>1041339.69309</v>
      </c>
    </row>
    <row r="2489" spans="1:6">
      <c r="A2489" s="851" t="s">
        <v>3251</v>
      </c>
      <c r="B2489" s="567">
        <v>1630000</v>
      </c>
      <c r="C2489" s="567">
        <v>1</v>
      </c>
      <c r="D2489" s="567">
        <v>1630000</v>
      </c>
      <c r="E2489" s="567">
        <v>1615525.97621</v>
      </c>
      <c r="F2489" s="567">
        <v>1041339.69309</v>
      </c>
    </row>
    <row r="2490" spans="1:6">
      <c r="A2490" s="852" t="s">
        <v>740</v>
      </c>
      <c r="B2490" s="567">
        <v>1630000</v>
      </c>
      <c r="C2490" s="567">
        <v>1</v>
      </c>
      <c r="D2490" s="567">
        <v>1630000</v>
      </c>
      <c r="E2490" s="567">
        <v>1615525.97621</v>
      </c>
      <c r="F2490" s="567">
        <v>1041339.69309</v>
      </c>
    </row>
    <row r="2491" spans="1:6">
      <c r="A2491" s="854" t="s">
        <v>527</v>
      </c>
      <c r="B2491" s="567">
        <v>1630000</v>
      </c>
      <c r="C2491" s="567">
        <v>1</v>
      </c>
      <c r="D2491" s="567">
        <v>1630000</v>
      </c>
      <c r="E2491" s="567">
        <v>1615525.97621</v>
      </c>
      <c r="F2491" s="567">
        <v>1041339.69309</v>
      </c>
    </row>
    <row r="2492" spans="1:6">
      <c r="A2492" s="853" t="s">
        <v>309</v>
      </c>
      <c r="B2492" s="567">
        <v>1630000</v>
      </c>
      <c r="C2492" s="567">
        <v>1</v>
      </c>
      <c r="D2492" s="567">
        <v>1630000</v>
      </c>
      <c r="E2492" s="567">
        <v>1615525.97621</v>
      </c>
      <c r="F2492" s="567">
        <v>1041339.69309</v>
      </c>
    </row>
    <row r="2493" spans="1:6">
      <c r="A2493" s="855" t="s">
        <v>319</v>
      </c>
      <c r="B2493" s="567">
        <v>1630000</v>
      </c>
      <c r="C2493" s="567">
        <v>1</v>
      </c>
      <c r="D2493" s="567">
        <v>1630000</v>
      </c>
      <c r="E2493" s="567">
        <v>1615525.97621</v>
      </c>
      <c r="F2493" s="567">
        <v>1041339.69309</v>
      </c>
    </row>
    <row r="2494" spans="1:6">
      <c r="A2494" s="844" t="s">
        <v>360</v>
      </c>
      <c r="B2494" s="567">
        <v>2276743</v>
      </c>
      <c r="C2494" s="567">
        <v>1</v>
      </c>
      <c r="D2494" s="567">
        <v>2276743</v>
      </c>
      <c r="E2494" s="567">
        <v>2180272</v>
      </c>
      <c r="F2494" s="567">
        <v>359184</v>
      </c>
    </row>
    <row r="2495" spans="1:6">
      <c r="A2495" s="726" t="s">
        <v>2704</v>
      </c>
      <c r="B2495" s="567">
        <v>2276743</v>
      </c>
      <c r="C2495" s="567">
        <v>1</v>
      </c>
      <c r="D2495" s="567">
        <v>2276743</v>
      </c>
      <c r="E2495" s="567">
        <v>2180272</v>
      </c>
      <c r="F2495" s="567">
        <v>359184</v>
      </c>
    </row>
    <row r="2496" spans="1:6">
      <c r="A2496" s="845" t="s">
        <v>3251</v>
      </c>
      <c r="B2496" s="567">
        <v>2276743</v>
      </c>
      <c r="C2496" s="567">
        <v>1</v>
      </c>
      <c r="D2496" s="567">
        <v>2276743</v>
      </c>
      <c r="E2496" s="567">
        <v>2180272</v>
      </c>
      <c r="F2496" s="567">
        <v>359184</v>
      </c>
    </row>
    <row r="2497" spans="1:6">
      <c r="A2497" s="846" t="s">
        <v>3251</v>
      </c>
      <c r="B2497" s="567">
        <v>2276743</v>
      </c>
      <c r="C2497" s="567">
        <v>1</v>
      </c>
      <c r="D2497" s="567">
        <v>2276743</v>
      </c>
      <c r="E2497" s="567">
        <v>2180272</v>
      </c>
      <c r="F2497" s="567">
        <v>359184</v>
      </c>
    </row>
    <row r="2498" spans="1:6">
      <c r="A2498" s="847" t="s">
        <v>363</v>
      </c>
      <c r="B2498" s="567">
        <v>2276743</v>
      </c>
      <c r="C2498" s="567">
        <v>1</v>
      </c>
      <c r="D2498" s="567">
        <v>2276743</v>
      </c>
      <c r="E2498" s="567">
        <v>2180272</v>
      </c>
      <c r="F2498" s="567">
        <v>359184</v>
      </c>
    </row>
    <row r="2499" spans="1:6">
      <c r="A2499" s="848" t="s">
        <v>3251</v>
      </c>
      <c r="B2499" s="567">
        <v>2276743</v>
      </c>
      <c r="C2499" s="567">
        <v>1</v>
      </c>
      <c r="D2499" s="567">
        <v>2276743</v>
      </c>
      <c r="E2499" s="567">
        <v>2180272</v>
      </c>
      <c r="F2499" s="567">
        <v>359184</v>
      </c>
    </row>
    <row r="2500" spans="1:6">
      <c r="A2500" s="849" t="s">
        <v>3251</v>
      </c>
      <c r="B2500" s="567">
        <v>2276743</v>
      </c>
      <c r="C2500" s="567">
        <v>1</v>
      </c>
      <c r="D2500" s="567">
        <v>2276743</v>
      </c>
      <c r="E2500" s="567">
        <v>2180272</v>
      </c>
      <c r="F2500" s="567">
        <v>359184</v>
      </c>
    </row>
    <row r="2501" spans="1:6">
      <c r="A2501" s="850" t="s">
        <v>362</v>
      </c>
      <c r="B2501" s="567">
        <v>2276743</v>
      </c>
      <c r="C2501" s="567">
        <v>1</v>
      </c>
      <c r="D2501" s="567">
        <v>2276743</v>
      </c>
      <c r="E2501" s="567">
        <v>2180272</v>
      </c>
      <c r="F2501" s="567">
        <v>359184</v>
      </c>
    </row>
    <row r="2502" spans="1:6">
      <c r="A2502" s="851" t="s">
        <v>361</v>
      </c>
      <c r="B2502" s="567">
        <v>2276743</v>
      </c>
      <c r="C2502" s="567">
        <v>1</v>
      </c>
      <c r="D2502" s="567">
        <v>2276743</v>
      </c>
      <c r="E2502" s="567">
        <v>2180272</v>
      </c>
      <c r="F2502" s="567">
        <v>359184</v>
      </c>
    </row>
    <row r="2503" spans="1:6">
      <c r="A2503" s="852" t="s">
        <v>359</v>
      </c>
      <c r="B2503" s="567">
        <v>2276743</v>
      </c>
      <c r="C2503" s="567">
        <v>1</v>
      </c>
      <c r="D2503" s="567">
        <v>2276743</v>
      </c>
      <c r="E2503" s="567">
        <v>2180272</v>
      </c>
      <c r="F2503" s="567">
        <v>359184</v>
      </c>
    </row>
    <row r="2504" spans="1:6">
      <c r="A2504" s="854" t="s">
        <v>318</v>
      </c>
      <c r="B2504" s="567">
        <v>2276743</v>
      </c>
      <c r="C2504" s="567">
        <v>1</v>
      </c>
      <c r="D2504" s="567">
        <v>2276743</v>
      </c>
      <c r="E2504" s="567">
        <v>2180272</v>
      </c>
      <c r="F2504" s="567">
        <v>359184</v>
      </c>
    </row>
    <row r="2505" spans="1:6">
      <c r="A2505" s="853" t="s">
        <v>307</v>
      </c>
      <c r="B2505" s="567">
        <v>2276743</v>
      </c>
      <c r="C2505" s="567">
        <v>1</v>
      </c>
      <c r="D2505" s="567">
        <v>2276743</v>
      </c>
      <c r="E2505" s="567">
        <v>2180272</v>
      </c>
      <c r="F2505" s="567">
        <v>359184</v>
      </c>
    </row>
    <row r="2506" spans="1:6">
      <c r="A2506" s="855" t="s">
        <v>3251</v>
      </c>
      <c r="B2506" s="567">
        <v>2276743</v>
      </c>
      <c r="C2506" s="567">
        <v>1</v>
      </c>
      <c r="D2506" s="567">
        <v>2276743</v>
      </c>
      <c r="E2506" s="567">
        <v>2180272</v>
      </c>
      <c r="F2506" s="567">
        <v>359184</v>
      </c>
    </row>
    <row r="2507" spans="1:6">
      <c r="A2507" s="844" t="s">
        <v>371</v>
      </c>
      <c r="B2507" s="567">
        <v>1200000</v>
      </c>
      <c r="C2507" s="567">
        <v>1</v>
      </c>
      <c r="D2507" s="567">
        <v>1200000</v>
      </c>
      <c r="E2507" s="567">
        <v>633963</v>
      </c>
      <c r="F2507" s="567">
        <v>0</v>
      </c>
    </row>
    <row r="2508" spans="1:6">
      <c r="A2508" s="726" t="s">
        <v>2708</v>
      </c>
      <c r="B2508" s="567">
        <v>1200000</v>
      </c>
      <c r="C2508" s="567">
        <v>1</v>
      </c>
      <c r="D2508" s="567">
        <v>1200000</v>
      </c>
      <c r="E2508" s="567">
        <v>633963</v>
      </c>
      <c r="F2508" s="567">
        <v>0</v>
      </c>
    </row>
    <row r="2509" spans="1:6">
      <c r="A2509" s="845" t="s">
        <v>3251</v>
      </c>
      <c r="B2509" s="567">
        <v>1200000</v>
      </c>
      <c r="C2509" s="567">
        <v>1</v>
      </c>
      <c r="D2509" s="567">
        <v>1200000</v>
      </c>
      <c r="E2509" s="567">
        <v>633963</v>
      </c>
      <c r="F2509" s="567">
        <v>0</v>
      </c>
    </row>
    <row r="2510" spans="1:6">
      <c r="A2510" s="846" t="s">
        <v>3251</v>
      </c>
      <c r="B2510" s="567">
        <v>1200000</v>
      </c>
      <c r="C2510" s="567">
        <v>1</v>
      </c>
      <c r="D2510" s="567">
        <v>1200000</v>
      </c>
      <c r="E2510" s="567">
        <v>633963</v>
      </c>
      <c r="F2510" s="567">
        <v>0</v>
      </c>
    </row>
    <row r="2511" spans="1:6">
      <c r="A2511" s="847" t="s">
        <v>3251</v>
      </c>
      <c r="B2511" s="567">
        <v>1200000</v>
      </c>
      <c r="C2511" s="567">
        <v>1</v>
      </c>
      <c r="D2511" s="567">
        <v>1200000</v>
      </c>
      <c r="E2511" s="567">
        <v>633963</v>
      </c>
      <c r="F2511" s="567">
        <v>0</v>
      </c>
    </row>
    <row r="2512" spans="1:6">
      <c r="A2512" s="848" t="s">
        <v>3251</v>
      </c>
      <c r="B2512" s="567">
        <v>1200000</v>
      </c>
      <c r="C2512" s="567">
        <v>1</v>
      </c>
      <c r="D2512" s="567">
        <v>1200000</v>
      </c>
      <c r="E2512" s="567">
        <v>633963</v>
      </c>
      <c r="F2512" s="567">
        <v>0</v>
      </c>
    </row>
    <row r="2513" spans="1:6">
      <c r="A2513" s="849" t="s">
        <v>3251</v>
      </c>
      <c r="B2513" s="567">
        <v>1200000</v>
      </c>
      <c r="C2513" s="567">
        <v>1</v>
      </c>
      <c r="D2513" s="567">
        <v>1200000</v>
      </c>
      <c r="E2513" s="567">
        <v>633963</v>
      </c>
      <c r="F2513" s="567">
        <v>0</v>
      </c>
    </row>
    <row r="2514" spans="1:6">
      <c r="A2514" s="850" t="s">
        <v>373</v>
      </c>
      <c r="B2514" s="567">
        <v>1200000</v>
      </c>
      <c r="C2514" s="567">
        <v>1</v>
      </c>
      <c r="D2514" s="567">
        <v>1200000</v>
      </c>
      <c r="E2514" s="567">
        <v>633963</v>
      </c>
      <c r="F2514" s="567">
        <v>0</v>
      </c>
    </row>
    <row r="2515" spans="1:6">
      <c r="A2515" s="851" t="s">
        <v>372</v>
      </c>
      <c r="B2515" s="567">
        <v>1200000</v>
      </c>
      <c r="C2515" s="567">
        <v>1</v>
      </c>
      <c r="D2515" s="567">
        <v>1200000</v>
      </c>
      <c r="E2515" s="567">
        <v>633963</v>
      </c>
      <c r="F2515" s="567">
        <v>0</v>
      </c>
    </row>
    <row r="2516" spans="1:6">
      <c r="A2516" s="852" t="s">
        <v>370</v>
      </c>
      <c r="B2516" s="567">
        <v>1200000</v>
      </c>
      <c r="C2516" s="567">
        <v>1</v>
      </c>
      <c r="D2516" s="567">
        <v>1200000</v>
      </c>
      <c r="E2516" s="567">
        <v>633963</v>
      </c>
      <c r="F2516" s="567">
        <v>0</v>
      </c>
    </row>
    <row r="2517" spans="1:6">
      <c r="A2517" s="854" t="s">
        <v>318</v>
      </c>
      <c r="B2517" s="567">
        <v>1200000</v>
      </c>
      <c r="C2517" s="567">
        <v>1</v>
      </c>
      <c r="D2517" s="567">
        <v>1200000</v>
      </c>
      <c r="E2517" s="567">
        <v>633963</v>
      </c>
      <c r="F2517" s="567">
        <v>0</v>
      </c>
    </row>
    <row r="2518" spans="1:6">
      <c r="A2518" s="853" t="s">
        <v>307</v>
      </c>
      <c r="B2518" s="567">
        <v>1200000</v>
      </c>
      <c r="C2518" s="567">
        <v>1</v>
      </c>
      <c r="D2518" s="567">
        <v>1200000</v>
      </c>
      <c r="E2518" s="567">
        <v>633963</v>
      </c>
      <c r="F2518" s="567">
        <v>0</v>
      </c>
    </row>
    <row r="2519" spans="1:6">
      <c r="A2519" s="855" t="s">
        <v>3251</v>
      </c>
      <c r="B2519" s="567">
        <v>1200000</v>
      </c>
      <c r="C2519" s="567">
        <v>1</v>
      </c>
      <c r="D2519" s="567">
        <v>1200000</v>
      </c>
      <c r="E2519" s="567">
        <v>633963</v>
      </c>
      <c r="F2519" s="567">
        <v>0</v>
      </c>
    </row>
    <row r="2520" spans="1:6">
      <c r="A2520" s="844" t="s">
        <v>682</v>
      </c>
      <c r="B2520" s="567">
        <v>2310000</v>
      </c>
      <c r="C2520" s="567">
        <v>1</v>
      </c>
      <c r="D2520" s="567">
        <v>3220800</v>
      </c>
      <c r="E2520" s="567">
        <v>2573730</v>
      </c>
      <c r="F2520" s="567">
        <v>2290066</v>
      </c>
    </row>
    <row r="2521" spans="1:6">
      <c r="A2521" s="726" t="s">
        <v>2697</v>
      </c>
      <c r="B2521" s="567">
        <v>2310000</v>
      </c>
      <c r="C2521" s="567">
        <v>1</v>
      </c>
      <c r="D2521" s="567">
        <v>3220800</v>
      </c>
      <c r="E2521" s="567">
        <v>2573730</v>
      </c>
      <c r="F2521" s="567">
        <v>2290066</v>
      </c>
    </row>
    <row r="2522" spans="1:6">
      <c r="A2522" s="845" t="s">
        <v>684</v>
      </c>
      <c r="B2522" s="567">
        <v>2310000</v>
      </c>
      <c r="C2522" s="567">
        <v>1</v>
      </c>
      <c r="D2522" s="567">
        <v>3220800</v>
      </c>
      <c r="E2522" s="567">
        <v>2573730</v>
      </c>
      <c r="F2522" s="567">
        <v>2290066</v>
      </c>
    </row>
    <row r="2523" spans="1:6">
      <c r="A2523" s="846" t="s">
        <v>3251</v>
      </c>
      <c r="B2523" s="567">
        <v>2310000</v>
      </c>
      <c r="C2523" s="567">
        <v>1</v>
      </c>
      <c r="D2523" s="567">
        <v>3220800</v>
      </c>
      <c r="E2523" s="567">
        <v>2573730</v>
      </c>
      <c r="F2523" s="567">
        <v>2290066</v>
      </c>
    </row>
    <row r="2524" spans="1:6">
      <c r="A2524" s="847">
        <v>98</v>
      </c>
      <c r="B2524" s="567">
        <v>2310000</v>
      </c>
      <c r="C2524" s="567">
        <v>1</v>
      </c>
      <c r="D2524" s="567">
        <v>3220800</v>
      </c>
      <c r="E2524" s="567">
        <v>2573730</v>
      </c>
      <c r="F2524" s="567">
        <v>2290066</v>
      </c>
    </row>
    <row r="2525" spans="1:6">
      <c r="A2525" s="848" t="s">
        <v>3251</v>
      </c>
      <c r="B2525" s="567">
        <v>2310000</v>
      </c>
      <c r="C2525" s="567">
        <v>1</v>
      </c>
      <c r="D2525" s="567">
        <v>3220800</v>
      </c>
      <c r="E2525" s="567">
        <v>2573730</v>
      </c>
      <c r="F2525" s="567">
        <v>2290066</v>
      </c>
    </row>
    <row r="2526" spans="1:6">
      <c r="A2526" s="849">
        <v>2011</v>
      </c>
      <c r="B2526" s="567">
        <v>2310000</v>
      </c>
      <c r="C2526" s="567">
        <v>1</v>
      </c>
      <c r="D2526" s="567">
        <v>3220800</v>
      </c>
      <c r="E2526" s="567">
        <v>2573730</v>
      </c>
      <c r="F2526" s="567">
        <v>2290066</v>
      </c>
    </row>
    <row r="2527" spans="1:6">
      <c r="A2527" s="850" t="s">
        <v>683</v>
      </c>
      <c r="B2527" s="567">
        <v>2310000</v>
      </c>
      <c r="C2527" s="567">
        <v>1</v>
      </c>
      <c r="D2527" s="567">
        <v>3220800</v>
      </c>
      <c r="E2527" s="567">
        <v>2573730</v>
      </c>
      <c r="F2527" s="567">
        <v>2290066</v>
      </c>
    </row>
    <row r="2528" spans="1:6">
      <c r="A2528" s="851" t="s">
        <v>3251</v>
      </c>
      <c r="B2528" s="567">
        <v>2310000</v>
      </c>
      <c r="C2528" s="567">
        <v>1</v>
      </c>
      <c r="D2528" s="567">
        <v>3220800</v>
      </c>
      <c r="E2528" s="567">
        <v>2573730</v>
      </c>
      <c r="F2528" s="567">
        <v>2290066</v>
      </c>
    </row>
    <row r="2529" spans="1:6">
      <c r="A2529" s="852" t="s">
        <v>681</v>
      </c>
      <c r="B2529" s="567">
        <v>2310000</v>
      </c>
      <c r="C2529" s="567">
        <v>1</v>
      </c>
      <c r="D2529" s="567">
        <v>3220800</v>
      </c>
      <c r="E2529" s="567">
        <v>2573730</v>
      </c>
      <c r="F2529" s="567">
        <v>2290066</v>
      </c>
    </row>
    <row r="2530" spans="1:6">
      <c r="A2530" s="854" t="s">
        <v>527</v>
      </c>
      <c r="B2530" s="567">
        <v>2310000</v>
      </c>
      <c r="C2530" s="567">
        <v>1</v>
      </c>
      <c r="D2530" s="567">
        <v>3220800</v>
      </c>
      <c r="E2530" s="567">
        <v>2573730</v>
      </c>
      <c r="F2530" s="567">
        <v>2290066</v>
      </c>
    </row>
    <row r="2531" spans="1:6">
      <c r="A2531" s="853" t="s">
        <v>271</v>
      </c>
      <c r="B2531" s="567">
        <v>2310000</v>
      </c>
      <c r="C2531" s="567">
        <v>1</v>
      </c>
      <c r="D2531" s="567">
        <v>3220800</v>
      </c>
      <c r="E2531" s="567">
        <v>2573730</v>
      </c>
      <c r="F2531" s="567">
        <v>2290066</v>
      </c>
    </row>
    <row r="2532" spans="1:6">
      <c r="A2532" s="855" t="s">
        <v>319</v>
      </c>
      <c r="B2532" s="567">
        <v>2310000</v>
      </c>
      <c r="C2532" s="567">
        <v>1</v>
      </c>
      <c r="D2532" s="567">
        <v>3220800</v>
      </c>
      <c r="E2532" s="567">
        <v>2573730</v>
      </c>
      <c r="F2532" s="567">
        <v>2290066</v>
      </c>
    </row>
    <row r="2533" spans="1:6">
      <c r="A2533" s="844" t="s">
        <v>731</v>
      </c>
      <c r="B2533" s="567">
        <v>500000</v>
      </c>
      <c r="C2533" s="567">
        <v>1</v>
      </c>
      <c r="D2533" s="567">
        <v>1000000</v>
      </c>
      <c r="E2533" s="567">
        <v>881930</v>
      </c>
      <c r="F2533" s="567">
        <v>563865</v>
      </c>
    </row>
    <row r="2534" spans="1:6">
      <c r="A2534" s="726" t="s">
        <v>2711</v>
      </c>
      <c r="B2534" s="567">
        <v>500000</v>
      </c>
      <c r="C2534" s="567">
        <v>1</v>
      </c>
      <c r="D2534" s="567">
        <v>1000000</v>
      </c>
      <c r="E2534" s="567">
        <v>881930</v>
      </c>
      <c r="F2534" s="567">
        <v>563865</v>
      </c>
    </row>
    <row r="2535" spans="1:6">
      <c r="A2535" s="845" t="s">
        <v>3251</v>
      </c>
      <c r="B2535" s="567">
        <v>500000</v>
      </c>
      <c r="C2535" s="567">
        <v>1</v>
      </c>
      <c r="D2535" s="567">
        <v>1000000</v>
      </c>
      <c r="E2535" s="567">
        <v>881930</v>
      </c>
      <c r="F2535" s="567">
        <v>563865</v>
      </c>
    </row>
    <row r="2536" spans="1:6">
      <c r="A2536" s="846" t="s">
        <v>3251</v>
      </c>
      <c r="B2536" s="567">
        <v>500000</v>
      </c>
      <c r="C2536" s="567">
        <v>1</v>
      </c>
      <c r="D2536" s="567">
        <v>1000000</v>
      </c>
      <c r="E2536" s="567">
        <v>881930</v>
      </c>
      <c r="F2536" s="567">
        <v>563865</v>
      </c>
    </row>
    <row r="2537" spans="1:6">
      <c r="A2537" s="847">
        <v>90</v>
      </c>
      <c r="B2537" s="567">
        <v>500000</v>
      </c>
      <c r="C2537" s="567">
        <v>1</v>
      </c>
      <c r="D2537" s="567">
        <v>1000000</v>
      </c>
      <c r="E2537" s="567">
        <v>881930</v>
      </c>
      <c r="F2537" s="567">
        <v>563865</v>
      </c>
    </row>
    <row r="2538" spans="1:6">
      <c r="A2538" s="848" t="s">
        <v>3251</v>
      </c>
      <c r="B2538" s="567">
        <v>500000</v>
      </c>
      <c r="C2538" s="567">
        <v>1</v>
      </c>
      <c r="D2538" s="567">
        <v>1000000</v>
      </c>
      <c r="E2538" s="567">
        <v>881930</v>
      </c>
      <c r="F2538" s="567">
        <v>563865</v>
      </c>
    </row>
    <row r="2539" spans="1:6">
      <c r="A2539" s="849">
        <v>2017</v>
      </c>
      <c r="B2539" s="567">
        <v>500000</v>
      </c>
      <c r="C2539" s="567">
        <v>1</v>
      </c>
      <c r="D2539" s="567">
        <v>1000000</v>
      </c>
      <c r="E2539" s="567">
        <v>881930</v>
      </c>
      <c r="F2539" s="567">
        <v>563865</v>
      </c>
    </row>
    <row r="2540" spans="1:6">
      <c r="A2540" s="850" t="s">
        <v>732</v>
      </c>
      <c r="B2540" s="567">
        <v>500000</v>
      </c>
      <c r="C2540" s="567">
        <v>1</v>
      </c>
      <c r="D2540" s="567">
        <v>1000000</v>
      </c>
      <c r="E2540" s="567">
        <v>881930</v>
      </c>
      <c r="F2540" s="567">
        <v>563865</v>
      </c>
    </row>
    <row r="2541" spans="1:6">
      <c r="A2541" s="851" t="s">
        <v>3251</v>
      </c>
      <c r="B2541" s="567">
        <v>500000</v>
      </c>
      <c r="C2541" s="567">
        <v>1</v>
      </c>
      <c r="D2541" s="567">
        <v>1000000</v>
      </c>
      <c r="E2541" s="567">
        <v>881930</v>
      </c>
      <c r="F2541" s="567">
        <v>563865</v>
      </c>
    </row>
    <row r="2542" spans="1:6">
      <c r="A2542" s="852" t="s">
        <v>730</v>
      </c>
      <c r="B2542" s="567">
        <v>500000</v>
      </c>
      <c r="C2542" s="567">
        <v>1</v>
      </c>
      <c r="D2542" s="567">
        <v>1000000</v>
      </c>
      <c r="E2542" s="567">
        <v>881930</v>
      </c>
      <c r="F2542" s="567">
        <v>563865</v>
      </c>
    </row>
    <row r="2543" spans="1:6">
      <c r="A2543" s="854" t="s">
        <v>527</v>
      </c>
      <c r="B2543" s="567">
        <v>500000</v>
      </c>
      <c r="C2543" s="567">
        <v>1</v>
      </c>
      <c r="D2543" s="567">
        <v>1000000</v>
      </c>
      <c r="E2543" s="567">
        <v>881930</v>
      </c>
      <c r="F2543" s="567">
        <v>563865</v>
      </c>
    </row>
    <row r="2544" spans="1:6">
      <c r="A2544" s="853" t="s">
        <v>271</v>
      </c>
      <c r="B2544" s="567">
        <v>500000</v>
      </c>
      <c r="C2544" s="567">
        <v>1</v>
      </c>
      <c r="D2544" s="567">
        <v>1000000</v>
      </c>
      <c r="E2544" s="567">
        <v>881930</v>
      </c>
      <c r="F2544" s="567">
        <v>563865</v>
      </c>
    </row>
    <row r="2545" spans="1:6">
      <c r="A2545" s="855" t="s">
        <v>319</v>
      </c>
      <c r="B2545" s="567">
        <v>500000</v>
      </c>
      <c r="C2545" s="567">
        <v>1</v>
      </c>
      <c r="D2545" s="567">
        <v>1000000</v>
      </c>
      <c r="E2545" s="567">
        <v>881930</v>
      </c>
      <c r="F2545" s="567">
        <v>563865</v>
      </c>
    </row>
    <row r="2546" spans="1:6">
      <c r="A2546" s="844" t="s">
        <v>707</v>
      </c>
      <c r="B2546" s="567">
        <v>1000000</v>
      </c>
      <c r="C2546" s="567">
        <v>1</v>
      </c>
      <c r="D2546" s="567">
        <v>1000000</v>
      </c>
      <c r="E2546" s="567">
        <v>975633</v>
      </c>
      <c r="F2546" s="567">
        <v>952835</v>
      </c>
    </row>
    <row r="2547" spans="1:6">
      <c r="A2547" s="726" t="s">
        <v>2708</v>
      </c>
      <c r="B2547" s="567">
        <v>1000000</v>
      </c>
      <c r="C2547" s="567">
        <v>1</v>
      </c>
      <c r="D2547" s="567">
        <v>1000000</v>
      </c>
      <c r="E2547" s="567">
        <v>975633</v>
      </c>
      <c r="F2547" s="567">
        <v>952835</v>
      </c>
    </row>
    <row r="2548" spans="1:6">
      <c r="A2548" s="845" t="s">
        <v>709</v>
      </c>
      <c r="B2548" s="567">
        <v>1000000</v>
      </c>
      <c r="C2548" s="567">
        <v>1</v>
      </c>
      <c r="D2548" s="567">
        <v>1000000</v>
      </c>
      <c r="E2548" s="567">
        <v>975633</v>
      </c>
      <c r="F2548" s="567">
        <v>952835</v>
      </c>
    </row>
    <row r="2549" spans="1:6">
      <c r="A2549" s="846" t="s">
        <v>3251</v>
      </c>
      <c r="B2549" s="567">
        <v>1000000</v>
      </c>
      <c r="C2549" s="567">
        <v>1</v>
      </c>
      <c r="D2549" s="567">
        <v>1000000</v>
      </c>
      <c r="E2549" s="567">
        <v>975633</v>
      </c>
      <c r="F2549" s="567">
        <v>952835</v>
      </c>
    </row>
    <row r="2550" spans="1:6">
      <c r="A2550" s="847">
        <v>100</v>
      </c>
      <c r="B2550" s="567">
        <v>1000000</v>
      </c>
      <c r="C2550" s="567">
        <v>1</v>
      </c>
      <c r="D2550" s="567">
        <v>1000000</v>
      </c>
      <c r="E2550" s="567">
        <v>975633</v>
      </c>
      <c r="F2550" s="567">
        <v>952835</v>
      </c>
    </row>
    <row r="2551" spans="1:6">
      <c r="A2551" s="848" t="s">
        <v>3251</v>
      </c>
      <c r="B2551" s="567">
        <v>1000000</v>
      </c>
      <c r="C2551" s="567">
        <v>1</v>
      </c>
      <c r="D2551" s="567">
        <v>1000000</v>
      </c>
      <c r="E2551" s="567">
        <v>975633</v>
      </c>
      <c r="F2551" s="567">
        <v>952835</v>
      </c>
    </row>
    <row r="2552" spans="1:6">
      <c r="A2552" s="849">
        <v>2021</v>
      </c>
      <c r="B2552" s="567">
        <v>1000000</v>
      </c>
      <c r="C2552" s="567">
        <v>1</v>
      </c>
      <c r="D2552" s="567">
        <v>1000000</v>
      </c>
      <c r="E2552" s="567">
        <v>975633</v>
      </c>
      <c r="F2552" s="567">
        <v>952835</v>
      </c>
    </row>
    <row r="2553" spans="1:6">
      <c r="A2553" s="850" t="s">
        <v>708</v>
      </c>
      <c r="B2553" s="567">
        <v>1000000</v>
      </c>
      <c r="C2553" s="567">
        <v>1</v>
      </c>
      <c r="D2553" s="567">
        <v>1000000</v>
      </c>
      <c r="E2553" s="567">
        <v>975633</v>
      </c>
      <c r="F2553" s="567">
        <v>952835</v>
      </c>
    </row>
    <row r="2554" spans="1:6">
      <c r="A2554" s="851" t="s">
        <v>3251</v>
      </c>
      <c r="B2554" s="567">
        <v>1000000</v>
      </c>
      <c r="C2554" s="567">
        <v>1</v>
      </c>
      <c r="D2554" s="567">
        <v>1000000</v>
      </c>
      <c r="E2554" s="567">
        <v>975633</v>
      </c>
      <c r="F2554" s="567">
        <v>952835</v>
      </c>
    </row>
    <row r="2555" spans="1:6">
      <c r="A2555" s="852" t="s">
        <v>706</v>
      </c>
      <c r="B2555" s="567">
        <v>1000000</v>
      </c>
      <c r="C2555" s="567">
        <v>1</v>
      </c>
      <c r="D2555" s="567">
        <v>1000000</v>
      </c>
      <c r="E2555" s="567">
        <v>975633</v>
      </c>
      <c r="F2555" s="567">
        <v>952835</v>
      </c>
    </row>
    <row r="2556" spans="1:6">
      <c r="A2556" s="854" t="s">
        <v>527</v>
      </c>
      <c r="B2556" s="567">
        <v>1000000</v>
      </c>
      <c r="C2556" s="567">
        <v>1</v>
      </c>
      <c r="D2556" s="567">
        <v>1000000</v>
      </c>
      <c r="E2556" s="567">
        <v>975633</v>
      </c>
      <c r="F2556" s="567">
        <v>952835</v>
      </c>
    </row>
    <row r="2557" spans="1:6">
      <c r="A2557" s="853" t="s">
        <v>271</v>
      </c>
      <c r="B2557" s="567">
        <v>1000000</v>
      </c>
      <c r="C2557" s="567">
        <v>1</v>
      </c>
      <c r="D2557" s="567">
        <v>1000000</v>
      </c>
      <c r="E2557" s="567">
        <v>975633</v>
      </c>
      <c r="F2557" s="567">
        <v>952835</v>
      </c>
    </row>
    <row r="2558" spans="1:6">
      <c r="A2558" s="855" t="s">
        <v>319</v>
      </c>
      <c r="B2558" s="567">
        <v>1000000</v>
      </c>
      <c r="C2558" s="567">
        <v>1</v>
      </c>
      <c r="D2558" s="567">
        <v>1000000</v>
      </c>
      <c r="E2558" s="567">
        <v>975633</v>
      </c>
      <c r="F2558" s="567">
        <v>952835</v>
      </c>
    </row>
    <row r="2559" spans="1:6">
      <c r="A2559" s="844" t="s">
        <v>696</v>
      </c>
      <c r="B2559" s="567">
        <v>400000</v>
      </c>
      <c r="C2559" s="567">
        <v>1</v>
      </c>
      <c r="D2559" s="567">
        <v>1326178</v>
      </c>
      <c r="E2559" s="567">
        <v>1317631</v>
      </c>
      <c r="F2559" s="567">
        <v>1309697</v>
      </c>
    </row>
    <row r="2560" spans="1:6">
      <c r="A2560" s="726" t="s">
        <v>2700</v>
      </c>
      <c r="B2560" s="567">
        <v>400000</v>
      </c>
      <c r="C2560" s="567">
        <v>1</v>
      </c>
      <c r="D2560" s="567">
        <v>1326178</v>
      </c>
      <c r="E2560" s="567">
        <v>1317631</v>
      </c>
      <c r="F2560" s="567">
        <v>1309697</v>
      </c>
    </row>
    <row r="2561" spans="1:6">
      <c r="A2561" s="845" t="s">
        <v>688</v>
      </c>
      <c r="B2561" s="567">
        <v>400000</v>
      </c>
      <c r="C2561" s="567">
        <v>1</v>
      </c>
      <c r="D2561" s="567">
        <v>1326178</v>
      </c>
      <c r="E2561" s="567">
        <v>1317631</v>
      </c>
      <c r="F2561" s="567">
        <v>1309697</v>
      </c>
    </row>
    <row r="2562" spans="1:6">
      <c r="A2562" s="846" t="s">
        <v>3251</v>
      </c>
      <c r="B2562" s="567">
        <v>400000</v>
      </c>
      <c r="C2562" s="567">
        <v>1</v>
      </c>
      <c r="D2562" s="567">
        <v>1326178</v>
      </c>
      <c r="E2562" s="567">
        <v>1317631</v>
      </c>
      <c r="F2562" s="567">
        <v>1309697</v>
      </c>
    </row>
    <row r="2563" spans="1:6">
      <c r="A2563" s="847">
        <v>100</v>
      </c>
      <c r="B2563" s="567">
        <v>400000</v>
      </c>
      <c r="C2563" s="567">
        <v>1</v>
      </c>
      <c r="D2563" s="567">
        <v>1326178</v>
      </c>
      <c r="E2563" s="567">
        <v>1317631</v>
      </c>
      <c r="F2563" s="567">
        <v>1309697</v>
      </c>
    </row>
    <row r="2564" spans="1:6">
      <c r="A2564" s="848" t="s">
        <v>3251</v>
      </c>
      <c r="B2564" s="567">
        <v>400000</v>
      </c>
      <c r="C2564" s="567">
        <v>1</v>
      </c>
      <c r="D2564" s="567">
        <v>1326178</v>
      </c>
      <c r="E2564" s="567">
        <v>1317631</v>
      </c>
      <c r="F2564" s="567">
        <v>1309697</v>
      </c>
    </row>
    <row r="2565" spans="1:6">
      <c r="A2565" s="849">
        <v>2006</v>
      </c>
      <c r="B2565" s="567">
        <v>400000</v>
      </c>
      <c r="C2565" s="567">
        <v>1</v>
      </c>
      <c r="D2565" s="567">
        <v>1326178</v>
      </c>
      <c r="E2565" s="567">
        <v>1317631</v>
      </c>
      <c r="F2565" s="567">
        <v>1309697</v>
      </c>
    </row>
    <row r="2566" spans="1:6">
      <c r="A2566" s="850" t="s">
        <v>697</v>
      </c>
      <c r="B2566" s="567">
        <v>400000</v>
      </c>
      <c r="C2566" s="567">
        <v>1</v>
      </c>
      <c r="D2566" s="567">
        <v>1326178</v>
      </c>
      <c r="E2566" s="567">
        <v>1317631</v>
      </c>
      <c r="F2566" s="567">
        <v>1309697</v>
      </c>
    </row>
    <row r="2567" spans="1:6">
      <c r="A2567" s="851" t="s">
        <v>3251</v>
      </c>
      <c r="B2567" s="567">
        <v>400000</v>
      </c>
      <c r="C2567" s="567">
        <v>1</v>
      </c>
      <c r="D2567" s="567">
        <v>1326178</v>
      </c>
      <c r="E2567" s="567">
        <v>1317631</v>
      </c>
      <c r="F2567" s="567">
        <v>1309697</v>
      </c>
    </row>
    <row r="2568" spans="1:6">
      <c r="A2568" s="852" t="s">
        <v>695</v>
      </c>
      <c r="B2568" s="567">
        <v>400000</v>
      </c>
      <c r="C2568" s="567">
        <v>1</v>
      </c>
      <c r="D2568" s="567">
        <v>1326178</v>
      </c>
      <c r="E2568" s="567">
        <v>1317631</v>
      </c>
      <c r="F2568" s="567">
        <v>1309697</v>
      </c>
    </row>
    <row r="2569" spans="1:6">
      <c r="A2569" s="854" t="s">
        <v>527</v>
      </c>
      <c r="B2569" s="567">
        <v>400000</v>
      </c>
      <c r="C2569" s="567">
        <v>1</v>
      </c>
      <c r="D2569" s="567">
        <v>1326178</v>
      </c>
      <c r="E2569" s="567">
        <v>1317631</v>
      </c>
      <c r="F2569" s="567">
        <v>1309697</v>
      </c>
    </row>
    <row r="2570" spans="1:6">
      <c r="A2570" s="853" t="s">
        <v>271</v>
      </c>
      <c r="B2570" s="567">
        <v>400000</v>
      </c>
      <c r="C2570" s="567">
        <v>1</v>
      </c>
      <c r="D2570" s="567">
        <v>1326178</v>
      </c>
      <c r="E2570" s="567">
        <v>1317631</v>
      </c>
      <c r="F2570" s="567">
        <v>1309697</v>
      </c>
    </row>
    <row r="2571" spans="1:6">
      <c r="A2571" s="855" t="s">
        <v>319</v>
      </c>
      <c r="B2571" s="567">
        <v>400000</v>
      </c>
      <c r="C2571" s="567">
        <v>1</v>
      </c>
      <c r="D2571" s="567">
        <v>1326178</v>
      </c>
      <c r="E2571" s="567">
        <v>1317631</v>
      </c>
      <c r="F2571" s="567">
        <v>1309697</v>
      </c>
    </row>
    <row r="2572" spans="1:6">
      <c r="A2572" s="844" t="s">
        <v>686</v>
      </c>
      <c r="B2572" s="567">
        <v>1422000</v>
      </c>
      <c r="C2572" s="567">
        <v>1</v>
      </c>
      <c r="D2572" s="567">
        <v>1568740</v>
      </c>
      <c r="E2572" s="567">
        <v>1514318</v>
      </c>
      <c r="F2572" s="567">
        <v>1505560</v>
      </c>
    </row>
    <row r="2573" spans="1:6">
      <c r="A2573" s="726" t="s">
        <v>2697</v>
      </c>
      <c r="B2573" s="567">
        <v>1422000</v>
      </c>
      <c r="C2573" s="567">
        <v>1</v>
      </c>
      <c r="D2573" s="567">
        <v>1568740</v>
      </c>
      <c r="E2573" s="567">
        <v>1514318</v>
      </c>
      <c r="F2573" s="567">
        <v>1505560</v>
      </c>
    </row>
    <row r="2574" spans="1:6">
      <c r="A2574" s="845" t="s">
        <v>688</v>
      </c>
      <c r="B2574" s="567">
        <v>1422000</v>
      </c>
      <c r="C2574" s="567">
        <v>1</v>
      </c>
      <c r="D2574" s="567">
        <v>1568740</v>
      </c>
      <c r="E2574" s="567">
        <v>1514318</v>
      </c>
      <c r="F2574" s="567">
        <v>1505560</v>
      </c>
    </row>
    <row r="2575" spans="1:6">
      <c r="A2575" s="846" t="s">
        <v>3251</v>
      </c>
      <c r="B2575" s="567">
        <v>1422000</v>
      </c>
      <c r="C2575" s="567">
        <v>1</v>
      </c>
      <c r="D2575" s="567">
        <v>1568740</v>
      </c>
      <c r="E2575" s="567">
        <v>1514318</v>
      </c>
      <c r="F2575" s="567">
        <v>1505560</v>
      </c>
    </row>
    <row r="2576" spans="1:6">
      <c r="A2576" s="847">
        <v>100</v>
      </c>
      <c r="B2576" s="567">
        <v>1422000</v>
      </c>
      <c r="C2576" s="567">
        <v>1</v>
      </c>
      <c r="D2576" s="567">
        <v>1568740</v>
      </c>
      <c r="E2576" s="567">
        <v>1514318</v>
      </c>
      <c r="F2576" s="567">
        <v>1505560</v>
      </c>
    </row>
    <row r="2577" spans="1:6">
      <c r="A2577" s="848" t="s">
        <v>3251</v>
      </c>
      <c r="B2577" s="567">
        <v>1422000</v>
      </c>
      <c r="C2577" s="567">
        <v>1</v>
      </c>
      <c r="D2577" s="567">
        <v>1568740</v>
      </c>
      <c r="E2577" s="567">
        <v>1514318</v>
      </c>
      <c r="F2577" s="567">
        <v>1505560</v>
      </c>
    </row>
    <row r="2578" spans="1:6">
      <c r="A2578" s="849">
        <v>2011</v>
      </c>
      <c r="B2578" s="567">
        <v>1422000</v>
      </c>
      <c r="C2578" s="567">
        <v>1</v>
      </c>
      <c r="D2578" s="567">
        <v>1568740</v>
      </c>
      <c r="E2578" s="567">
        <v>1514318</v>
      </c>
      <c r="F2578" s="567">
        <v>1505560</v>
      </c>
    </row>
    <row r="2579" spans="1:6">
      <c r="A2579" s="850" t="s">
        <v>687</v>
      </c>
      <c r="B2579" s="567">
        <v>1422000</v>
      </c>
      <c r="C2579" s="567">
        <v>1</v>
      </c>
      <c r="D2579" s="567">
        <v>1568740</v>
      </c>
      <c r="E2579" s="567">
        <v>1514318</v>
      </c>
      <c r="F2579" s="567">
        <v>1505560</v>
      </c>
    </row>
    <row r="2580" spans="1:6">
      <c r="A2580" s="851" t="s">
        <v>3251</v>
      </c>
      <c r="B2580" s="567">
        <v>1422000</v>
      </c>
      <c r="C2580" s="567">
        <v>1</v>
      </c>
      <c r="D2580" s="567">
        <v>1568740</v>
      </c>
      <c r="E2580" s="567">
        <v>1514318</v>
      </c>
      <c r="F2580" s="567">
        <v>1505560</v>
      </c>
    </row>
    <row r="2581" spans="1:6">
      <c r="A2581" s="852" t="s">
        <v>685</v>
      </c>
      <c r="B2581" s="567">
        <v>1422000</v>
      </c>
      <c r="C2581" s="567">
        <v>1</v>
      </c>
      <c r="D2581" s="567">
        <v>1568740</v>
      </c>
      <c r="E2581" s="567">
        <v>1514318</v>
      </c>
      <c r="F2581" s="567">
        <v>1505560</v>
      </c>
    </row>
    <row r="2582" spans="1:6">
      <c r="A2582" s="854" t="s">
        <v>527</v>
      </c>
      <c r="B2582" s="567">
        <v>1422000</v>
      </c>
      <c r="C2582" s="567">
        <v>1</v>
      </c>
      <c r="D2582" s="567">
        <v>1568740</v>
      </c>
      <c r="E2582" s="567">
        <v>1514318</v>
      </c>
      <c r="F2582" s="567">
        <v>1505560</v>
      </c>
    </row>
    <row r="2583" spans="1:6">
      <c r="A2583" s="853" t="s">
        <v>271</v>
      </c>
      <c r="B2583" s="567">
        <v>1422000</v>
      </c>
      <c r="C2583" s="567">
        <v>1</v>
      </c>
      <c r="D2583" s="567">
        <v>1568740</v>
      </c>
      <c r="E2583" s="567">
        <v>1514318</v>
      </c>
      <c r="F2583" s="567">
        <v>1505560</v>
      </c>
    </row>
    <row r="2584" spans="1:6">
      <c r="A2584" s="855" t="s">
        <v>319</v>
      </c>
      <c r="B2584" s="567">
        <v>1422000</v>
      </c>
      <c r="C2584" s="567">
        <v>1</v>
      </c>
      <c r="D2584" s="567">
        <v>1568740</v>
      </c>
      <c r="E2584" s="567">
        <v>1514318</v>
      </c>
      <c r="F2584" s="567">
        <v>1505560</v>
      </c>
    </row>
    <row r="2585" spans="1:6">
      <c r="A2585" s="844" t="s">
        <v>712</v>
      </c>
      <c r="B2585" s="567">
        <v>6745000</v>
      </c>
      <c r="C2585" s="567">
        <v>5</v>
      </c>
      <c r="D2585" s="567">
        <v>16728983</v>
      </c>
      <c r="E2585" s="567">
        <v>6606908</v>
      </c>
      <c r="F2585" s="567">
        <v>3198836</v>
      </c>
    </row>
    <row r="2586" spans="1:6">
      <c r="A2586" s="726" t="s">
        <v>2711</v>
      </c>
      <c r="B2586" s="567">
        <v>6745000</v>
      </c>
      <c r="C2586" s="567">
        <v>5</v>
      </c>
      <c r="D2586" s="567">
        <v>16728983</v>
      </c>
      <c r="E2586" s="567">
        <v>6606908</v>
      </c>
      <c r="F2586" s="567">
        <v>3198836</v>
      </c>
    </row>
    <row r="2587" spans="1:6">
      <c r="A2587" s="845" t="s">
        <v>725</v>
      </c>
      <c r="B2587" s="567">
        <v>600000</v>
      </c>
      <c r="C2587" s="567">
        <v>1</v>
      </c>
      <c r="D2587" s="567">
        <v>2258000</v>
      </c>
      <c r="E2587" s="567">
        <v>207</v>
      </c>
      <c r="F2587" s="567">
        <v>0</v>
      </c>
    </row>
    <row r="2588" spans="1:6">
      <c r="A2588" s="846" t="s">
        <v>3251</v>
      </c>
      <c r="B2588" s="567">
        <v>600000</v>
      </c>
      <c r="C2588" s="567">
        <v>1</v>
      </c>
      <c r="D2588" s="567">
        <v>2258000</v>
      </c>
      <c r="E2588" s="567">
        <v>207</v>
      </c>
      <c r="F2588" s="567">
        <v>0</v>
      </c>
    </row>
    <row r="2589" spans="1:6">
      <c r="A2589" s="847">
        <v>0</v>
      </c>
      <c r="B2589" s="567">
        <v>600000</v>
      </c>
      <c r="C2589" s="567">
        <v>1</v>
      </c>
      <c r="D2589" s="567">
        <v>2258000</v>
      </c>
      <c r="E2589" s="567">
        <v>207</v>
      </c>
      <c r="F2589" s="567">
        <v>0</v>
      </c>
    </row>
    <row r="2590" spans="1:6">
      <c r="A2590" s="848" t="s">
        <v>3251</v>
      </c>
      <c r="B2590" s="567">
        <v>600000</v>
      </c>
      <c r="C2590" s="567">
        <v>1</v>
      </c>
      <c r="D2590" s="567">
        <v>2258000</v>
      </c>
      <c r="E2590" s="567">
        <v>207</v>
      </c>
      <c r="F2590" s="567">
        <v>0</v>
      </c>
    </row>
    <row r="2591" spans="1:6">
      <c r="A2591" s="849">
        <v>2014</v>
      </c>
      <c r="B2591" s="567">
        <v>600000</v>
      </c>
      <c r="C2591" s="567">
        <v>1</v>
      </c>
      <c r="D2591" s="567">
        <v>2258000</v>
      </c>
      <c r="E2591" s="567">
        <v>207</v>
      </c>
      <c r="F2591" s="567">
        <v>0</v>
      </c>
    </row>
    <row r="2592" spans="1:6">
      <c r="A2592" s="850" t="s">
        <v>724</v>
      </c>
      <c r="B2592" s="567">
        <v>600000</v>
      </c>
      <c r="C2592" s="567">
        <v>1</v>
      </c>
      <c r="D2592" s="567">
        <v>2258000</v>
      </c>
      <c r="E2592" s="567">
        <v>207</v>
      </c>
      <c r="F2592" s="567">
        <v>0</v>
      </c>
    </row>
    <row r="2593" spans="1:6">
      <c r="A2593" s="851" t="s">
        <v>3251</v>
      </c>
      <c r="B2593" s="567">
        <v>600000</v>
      </c>
      <c r="C2593" s="567">
        <v>1</v>
      </c>
      <c r="D2593" s="567">
        <v>2258000</v>
      </c>
      <c r="E2593" s="567">
        <v>207</v>
      </c>
      <c r="F2593" s="567">
        <v>0</v>
      </c>
    </row>
    <row r="2594" spans="1:6">
      <c r="A2594" s="852" t="s">
        <v>711</v>
      </c>
      <c r="B2594" s="567">
        <v>600000</v>
      </c>
      <c r="C2594" s="567">
        <v>1</v>
      </c>
      <c r="D2594" s="567">
        <v>2258000</v>
      </c>
      <c r="E2594" s="567">
        <v>207</v>
      </c>
      <c r="F2594" s="567">
        <v>0</v>
      </c>
    </row>
    <row r="2595" spans="1:6">
      <c r="A2595" s="854" t="s">
        <v>527</v>
      </c>
      <c r="B2595" s="567">
        <v>600000</v>
      </c>
      <c r="C2595" s="567">
        <v>1</v>
      </c>
      <c r="D2595" s="567">
        <v>2258000</v>
      </c>
      <c r="E2595" s="567">
        <v>207</v>
      </c>
      <c r="F2595" s="567">
        <v>0</v>
      </c>
    </row>
    <row r="2596" spans="1:6">
      <c r="A2596" s="853" t="s">
        <v>271</v>
      </c>
      <c r="B2596" s="567">
        <v>600000</v>
      </c>
      <c r="C2596" s="567">
        <v>1</v>
      </c>
      <c r="D2596" s="567">
        <v>2258000</v>
      </c>
      <c r="E2596" s="567">
        <v>207</v>
      </c>
      <c r="F2596" s="567">
        <v>0</v>
      </c>
    </row>
    <row r="2597" spans="1:6">
      <c r="A2597" s="855" t="s">
        <v>319</v>
      </c>
      <c r="B2597" s="567">
        <v>600000</v>
      </c>
      <c r="C2597" s="567">
        <v>1</v>
      </c>
      <c r="D2597" s="567">
        <v>2258000</v>
      </c>
      <c r="E2597" s="567">
        <v>207</v>
      </c>
      <c r="F2597" s="567">
        <v>0</v>
      </c>
    </row>
    <row r="2598" spans="1:6">
      <c r="A2598" s="845" t="s">
        <v>729</v>
      </c>
      <c r="B2598" s="567">
        <v>1200000</v>
      </c>
      <c r="C2598" s="567">
        <v>1</v>
      </c>
      <c r="D2598" s="567">
        <v>2464000</v>
      </c>
      <c r="E2598" s="567">
        <v>123376</v>
      </c>
      <c r="F2598" s="567">
        <v>2372</v>
      </c>
    </row>
    <row r="2599" spans="1:6">
      <c r="A2599" s="846" t="s">
        <v>3251</v>
      </c>
      <c r="B2599" s="567">
        <v>1200000</v>
      </c>
      <c r="C2599" s="567">
        <v>1</v>
      </c>
      <c r="D2599" s="567">
        <v>2464000</v>
      </c>
      <c r="E2599" s="567">
        <v>123376</v>
      </c>
      <c r="F2599" s="567">
        <v>2372</v>
      </c>
    </row>
    <row r="2600" spans="1:6">
      <c r="A2600" s="847">
        <v>25</v>
      </c>
      <c r="B2600" s="567">
        <v>1200000</v>
      </c>
      <c r="C2600" s="567">
        <v>1</v>
      </c>
      <c r="D2600" s="567">
        <v>2464000</v>
      </c>
      <c r="E2600" s="567">
        <v>123376</v>
      </c>
      <c r="F2600" s="567">
        <v>2372</v>
      </c>
    </row>
    <row r="2601" spans="1:6">
      <c r="A2601" s="848" t="s">
        <v>3251</v>
      </c>
      <c r="B2601" s="567">
        <v>1200000</v>
      </c>
      <c r="C2601" s="567">
        <v>1</v>
      </c>
      <c r="D2601" s="567">
        <v>2464000</v>
      </c>
      <c r="E2601" s="567">
        <v>123376</v>
      </c>
      <c r="F2601" s="567">
        <v>2372</v>
      </c>
    </row>
    <row r="2602" spans="1:6">
      <c r="A2602" s="849">
        <v>2014</v>
      </c>
      <c r="B2602" s="567">
        <v>1200000</v>
      </c>
      <c r="C2602" s="567">
        <v>1</v>
      </c>
      <c r="D2602" s="567">
        <v>2464000</v>
      </c>
      <c r="E2602" s="567">
        <v>123376</v>
      </c>
      <c r="F2602" s="567">
        <v>2372</v>
      </c>
    </row>
    <row r="2603" spans="1:6">
      <c r="A2603" s="850" t="s">
        <v>728</v>
      </c>
      <c r="B2603" s="567">
        <v>1200000</v>
      </c>
      <c r="C2603" s="567">
        <v>1</v>
      </c>
      <c r="D2603" s="567">
        <v>2464000</v>
      </c>
      <c r="E2603" s="567">
        <v>123376</v>
      </c>
      <c r="F2603" s="567">
        <v>2372</v>
      </c>
    </row>
    <row r="2604" spans="1:6">
      <c r="A2604" s="851" t="s">
        <v>3251</v>
      </c>
      <c r="B2604" s="567">
        <v>1200000</v>
      </c>
      <c r="C2604" s="567">
        <v>1</v>
      </c>
      <c r="D2604" s="567">
        <v>2464000</v>
      </c>
      <c r="E2604" s="567">
        <v>123376</v>
      </c>
      <c r="F2604" s="567">
        <v>2372</v>
      </c>
    </row>
    <row r="2605" spans="1:6">
      <c r="A2605" s="852" t="s">
        <v>711</v>
      </c>
      <c r="B2605" s="567">
        <v>1200000</v>
      </c>
      <c r="C2605" s="567">
        <v>1</v>
      </c>
      <c r="D2605" s="567">
        <v>2464000</v>
      </c>
      <c r="E2605" s="567">
        <v>123376</v>
      </c>
      <c r="F2605" s="567">
        <v>2372</v>
      </c>
    </row>
    <row r="2606" spans="1:6">
      <c r="A2606" s="854" t="s">
        <v>527</v>
      </c>
      <c r="B2606" s="567">
        <v>1200000</v>
      </c>
      <c r="C2606" s="567">
        <v>1</v>
      </c>
      <c r="D2606" s="567">
        <v>2464000</v>
      </c>
      <c r="E2606" s="567">
        <v>123376</v>
      </c>
      <c r="F2606" s="567">
        <v>2372</v>
      </c>
    </row>
    <row r="2607" spans="1:6">
      <c r="A2607" s="853" t="s">
        <v>271</v>
      </c>
      <c r="B2607" s="567">
        <v>1200000</v>
      </c>
      <c r="C2607" s="567">
        <v>1</v>
      </c>
      <c r="D2607" s="567">
        <v>2464000</v>
      </c>
      <c r="E2607" s="567">
        <v>123376</v>
      </c>
      <c r="F2607" s="567">
        <v>2372</v>
      </c>
    </row>
    <row r="2608" spans="1:6">
      <c r="A2608" s="855" t="s">
        <v>319</v>
      </c>
      <c r="B2608" s="567">
        <v>1200000</v>
      </c>
      <c r="C2608" s="567">
        <v>1</v>
      </c>
      <c r="D2608" s="567">
        <v>2464000</v>
      </c>
      <c r="E2608" s="567">
        <v>123376</v>
      </c>
      <c r="F2608" s="567">
        <v>2372</v>
      </c>
    </row>
    <row r="2609" spans="1:6">
      <c r="A2609" s="845" t="s">
        <v>714</v>
      </c>
      <c r="B2609" s="567">
        <v>345000</v>
      </c>
      <c r="C2609" s="567">
        <v>1</v>
      </c>
      <c r="D2609" s="567">
        <v>1195000</v>
      </c>
      <c r="E2609" s="567">
        <v>1187723</v>
      </c>
      <c r="F2609" s="567">
        <v>1125550</v>
      </c>
    </row>
    <row r="2610" spans="1:6">
      <c r="A2610" s="846" t="s">
        <v>3251</v>
      </c>
      <c r="B2610" s="567">
        <v>345000</v>
      </c>
      <c r="C2610" s="567">
        <v>1</v>
      </c>
      <c r="D2610" s="567">
        <v>1195000</v>
      </c>
      <c r="E2610" s="567">
        <v>1187723</v>
      </c>
      <c r="F2610" s="567">
        <v>1125550</v>
      </c>
    </row>
    <row r="2611" spans="1:6">
      <c r="A2611" s="847">
        <v>95</v>
      </c>
      <c r="B2611" s="567">
        <v>345000</v>
      </c>
      <c r="C2611" s="567">
        <v>1</v>
      </c>
      <c r="D2611" s="567">
        <v>1195000</v>
      </c>
      <c r="E2611" s="567">
        <v>1187723</v>
      </c>
      <c r="F2611" s="567">
        <v>1125550</v>
      </c>
    </row>
    <row r="2612" spans="1:6">
      <c r="A2612" s="848" t="s">
        <v>3251</v>
      </c>
      <c r="B2612" s="567">
        <v>345000</v>
      </c>
      <c r="C2612" s="567">
        <v>1</v>
      </c>
      <c r="D2612" s="567">
        <v>1195000</v>
      </c>
      <c r="E2612" s="567">
        <v>1187723</v>
      </c>
      <c r="F2612" s="567">
        <v>1125550</v>
      </c>
    </row>
    <row r="2613" spans="1:6">
      <c r="A2613" s="849">
        <v>2006</v>
      </c>
      <c r="B2613" s="567">
        <v>345000</v>
      </c>
      <c r="C2613" s="567">
        <v>1</v>
      </c>
      <c r="D2613" s="567">
        <v>1195000</v>
      </c>
      <c r="E2613" s="567">
        <v>1187723</v>
      </c>
      <c r="F2613" s="567">
        <v>1125550</v>
      </c>
    </row>
    <row r="2614" spans="1:6">
      <c r="A2614" s="850" t="s">
        <v>713</v>
      </c>
      <c r="B2614" s="567">
        <v>345000</v>
      </c>
      <c r="C2614" s="567">
        <v>1</v>
      </c>
      <c r="D2614" s="567">
        <v>1195000</v>
      </c>
      <c r="E2614" s="567">
        <v>1187723</v>
      </c>
      <c r="F2614" s="567">
        <v>1125550</v>
      </c>
    </row>
    <row r="2615" spans="1:6">
      <c r="A2615" s="851" t="s">
        <v>3251</v>
      </c>
      <c r="B2615" s="567">
        <v>345000</v>
      </c>
      <c r="C2615" s="567">
        <v>1</v>
      </c>
      <c r="D2615" s="567">
        <v>1195000</v>
      </c>
      <c r="E2615" s="567">
        <v>1187723</v>
      </c>
      <c r="F2615" s="567">
        <v>1125550</v>
      </c>
    </row>
    <row r="2616" spans="1:6">
      <c r="A2616" s="852" t="s">
        <v>711</v>
      </c>
      <c r="B2616" s="567">
        <v>345000</v>
      </c>
      <c r="C2616" s="567">
        <v>1</v>
      </c>
      <c r="D2616" s="567">
        <v>1195000</v>
      </c>
      <c r="E2616" s="567">
        <v>1187723</v>
      </c>
      <c r="F2616" s="567">
        <v>1125550</v>
      </c>
    </row>
    <row r="2617" spans="1:6">
      <c r="A2617" s="854" t="s">
        <v>527</v>
      </c>
      <c r="B2617" s="567">
        <v>345000</v>
      </c>
      <c r="C2617" s="567">
        <v>1</v>
      </c>
      <c r="D2617" s="567">
        <v>1195000</v>
      </c>
      <c r="E2617" s="567">
        <v>1187723</v>
      </c>
      <c r="F2617" s="567">
        <v>1125550</v>
      </c>
    </row>
    <row r="2618" spans="1:6">
      <c r="A2618" s="853" t="s">
        <v>271</v>
      </c>
      <c r="B2618" s="567">
        <v>345000</v>
      </c>
      <c r="C2618" s="567">
        <v>1</v>
      </c>
      <c r="D2618" s="567">
        <v>1195000</v>
      </c>
      <c r="E2618" s="567">
        <v>1187723</v>
      </c>
      <c r="F2618" s="567">
        <v>1125550</v>
      </c>
    </row>
    <row r="2619" spans="1:6">
      <c r="A2619" s="855" t="s">
        <v>319</v>
      </c>
      <c r="B2619" s="567">
        <v>345000</v>
      </c>
      <c r="C2619" s="567">
        <v>1</v>
      </c>
      <c r="D2619" s="567">
        <v>1195000</v>
      </c>
      <c r="E2619" s="567">
        <v>1187723</v>
      </c>
      <c r="F2619" s="567">
        <v>1125550</v>
      </c>
    </row>
    <row r="2620" spans="1:6">
      <c r="A2620" s="845" t="s">
        <v>727</v>
      </c>
      <c r="B2620" s="567">
        <v>4000000</v>
      </c>
      <c r="C2620" s="567">
        <v>1</v>
      </c>
      <c r="D2620" s="567">
        <v>8983000</v>
      </c>
      <c r="E2620" s="567">
        <v>3690356</v>
      </c>
      <c r="F2620" s="567">
        <v>891936</v>
      </c>
    </row>
    <row r="2621" spans="1:6">
      <c r="A2621" s="846" t="s">
        <v>3251</v>
      </c>
      <c r="B2621" s="567">
        <v>4000000</v>
      </c>
      <c r="C2621" s="567">
        <v>1</v>
      </c>
      <c r="D2621" s="567">
        <v>8983000</v>
      </c>
      <c r="E2621" s="567">
        <v>3690356</v>
      </c>
      <c r="F2621" s="567">
        <v>891936</v>
      </c>
    </row>
    <row r="2622" spans="1:6">
      <c r="A2622" s="847">
        <v>35</v>
      </c>
      <c r="B2622" s="567">
        <v>4000000</v>
      </c>
      <c r="C2622" s="567">
        <v>1</v>
      </c>
      <c r="D2622" s="567">
        <v>8983000</v>
      </c>
      <c r="E2622" s="567">
        <v>3690356</v>
      </c>
      <c r="F2622" s="567">
        <v>891936</v>
      </c>
    </row>
    <row r="2623" spans="1:6">
      <c r="A2623" s="848" t="s">
        <v>3251</v>
      </c>
      <c r="B2623" s="567">
        <v>4000000</v>
      </c>
      <c r="C2623" s="567">
        <v>1</v>
      </c>
      <c r="D2623" s="567">
        <v>8983000</v>
      </c>
      <c r="E2623" s="567">
        <v>3690356</v>
      </c>
      <c r="F2623" s="567">
        <v>891936</v>
      </c>
    </row>
    <row r="2624" spans="1:6">
      <c r="A2624" s="849">
        <v>2014</v>
      </c>
      <c r="B2624" s="567">
        <v>4000000</v>
      </c>
      <c r="C2624" s="567">
        <v>1</v>
      </c>
      <c r="D2624" s="567">
        <v>8983000</v>
      </c>
      <c r="E2624" s="567">
        <v>3690356</v>
      </c>
      <c r="F2624" s="567">
        <v>891936</v>
      </c>
    </row>
    <row r="2625" spans="1:6">
      <c r="A2625" s="850" t="s">
        <v>726</v>
      </c>
      <c r="B2625" s="567">
        <v>4000000</v>
      </c>
      <c r="C2625" s="567">
        <v>1</v>
      </c>
      <c r="D2625" s="567">
        <v>8983000</v>
      </c>
      <c r="E2625" s="567">
        <v>3690356</v>
      </c>
      <c r="F2625" s="567">
        <v>891936</v>
      </c>
    </row>
    <row r="2626" spans="1:6">
      <c r="A2626" s="851" t="s">
        <v>3251</v>
      </c>
      <c r="B2626" s="567">
        <v>4000000</v>
      </c>
      <c r="C2626" s="567">
        <v>1</v>
      </c>
      <c r="D2626" s="567">
        <v>8983000</v>
      </c>
      <c r="E2626" s="567">
        <v>3690356</v>
      </c>
      <c r="F2626" s="567">
        <v>891936</v>
      </c>
    </row>
    <row r="2627" spans="1:6">
      <c r="A2627" s="852" t="s">
        <v>711</v>
      </c>
      <c r="B2627" s="567">
        <v>4000000</v>
      </c>
      <c r="C2627" s="567">
        <v>1</v>
      </c>
      <c r="D2627" s="567">
        <v>8983000</v>
      </c>
      <c r="E2627" s="567">
        <v>3690356</v>
      </c>
      <c r="F2627" s="567">
        <v>891936</v>
      </c>
    </row>
    <row r="2628" spans="1:6">
      <c r="A2628" s="854" t="s">
        <v>527</v>
      </c>
      <c r="B2628" s="567">
        <v>4000000</v>
      </c>
      <c r="C2628" s="567">
        <v>1</v>
      </c>
      <c r="D2628" s="567">
        <v>8983000</v>
      </c>
      <c r="E2628" s="567">
        <v>3690356</v>
      </c>
      <c r="F2628" s="567">
        <v>891936</v>
      </c>
    </row>
    <row r="2629" spans="1:6">
      <c r="A2629" s="853" t="s">
        <v>271</v>
      </c>
      <c r="B2629" s="567">
        <v>4000000</v>
      </c>
      <c r="C2629" s="567">
        <v>1</v>
      </c>
      <c r="D2629" s="567">
        <v>8983000</v>
      </c>
      <c r="E2629" s="567">
        <v>3690356</v>
      </c>
      <c r="F2629" s="567">
        <v>891936</v>
      </c>
    </row>
    <row r="2630" spans="1:6">
      <c r="A2630" s="855" t="s">
        <v>319</v>
      </c>
      <c r="B2630" s="567">
        <v>4000000</v>
      </c>
      <c r="C2630" s="567">
        <v>1</v>
      </c>
      <c r="D2630" s="567">
        <v>8983000</v>
      </c>
      <c r="E2630" s="567">
        <v>3690356</v>
      </c>
      <c r="F2630" s="567">
        <v>891936</v>
      </c>
    </row>
    <row r="2631" spans="1:6">
      <c r="A2631" s="845" t="s">
        <v>718</v>
      </c>
      <c r="B2631" s="567">
        <v>600000</v>
      </c>
      <c r="C2631" s="567">
        <v>1</v>
      </c>
      <c r="D2631" s="567">
        <v>1828983</v>
      </c>
      <c r="E2631" s="567">
        <v>1605246</v>
      </c>
      <c r="F2631" s="567">
        <v>1178978</v>
      </c>
    </row>
    <row r="2632" spans="1:6">
      <c r="A2632" s="846" t="s">
        <v>3251</v>
      </c>
      <c r="B2632" s="567">
        <v>600000</v>
      </c>
      <c r="C2632" s="567">
        <v>1</v>
      </c>
      <c r="D2632" s="567">
        <v>1828983</v>
      </c>
      <c r="E2632" s="567">
        <v>1605246</v>
      </c>
      <c r="F2632" s="567">
        <v>1178978</v>
      </c>
    </row>
    <row r="2633" spans="1:6">
      <c r="A2633" s="847">
        <v>50</v>
      </c>
      <c r="B2633" s="567">
        <v>600000</v>
      </c>
      <c r="C2633" s="567">
        <v>1</v>
      </c>
      <c r="D2633" s="567">
        <v>1828983</v>
      </c>
      <c r="E2633" s="567">
        <v>1605246</v>
      </c>
      <c r="F2633" s="567">
        <v>1178978</v>
      </c>
    </row>
    <row r="2634" spans="1:6">
      <c r="A2634" s="848" t="s">
        <v>3251</v>
      </c>
      <c r="B2634" s="567">
        <v>600000</v>
      </c>
      <c r="C2634" s="567">
        <v>1</v>
      </c>
      <c r="D2634" s="567">
        <v>1828983</v>
      </c>
      <c r="E2634" s="567">
        <v>1605246</v>
      </c>
      <c r="F2634" s="567">
        <v>1178978</v>
      </c>
    </row>
    <row r="2635" spans="1:6">
      <c r="A2635" s="849">
        <v>2008</v>
      </c>
      <c r="B2635" s="567">
        <v>600000</v>
      </c>
      <c r="C2635" s="567">
        <v>1</v>
      </c>
      <c r="D2635" s="567">
        <v>1828983</v>
      </c>
      <c r="E2635" s="567">
        <v>1605246</v>
      </c>
      <c r="F2635" s="567">
        <v>1178978</v>
      </c>
    </row>
    <row r="2636" spans="1:6">
      <c r="A2636" s="850" t="s">
        <v>717</v>
      </c>
      <c r="B2636" s="567">
        <v>600000</v>
      </c>
      <c r="C2636" s="567">
        <v>1</v>
      </c>
      <c r="D2636" s="567">
        <v>1828983</v>
      </c>
      <c r="E2636" s="567">
        <v>1605246</v>
      </c>
      <c r="F2636" s="567">
        <v>1178978</v>
      </c>
    </row>
    <row r="2637" spans="1:6">
      <c r="A2637" s="851" t="s">
        <v>3251</v>
      </c>
      <c r="B2637" s="567">
        <v>600000</v>
      </c>
      <c r="C2637" s="567">
        <v>1</v>
      </c>
      <c r="D2637" s="567">
        <v>1828983</v>
      </c>
      <c r="E2637" s="567">
        <v>1605246</v>
      </c>
      <c r="F2637" s="567">
        <v>1178978</v>
      </c>
    </row>
    <row r="2638" spans="1:6">
      <c r="A2638" s="852" t="s">
        <v>711</v>
      </c>
      <c r="B2638" s="567">
        <v>600000</v>
      </c>
      <c r="C2638" s="567">
        <v>1</v>
      </c>
      <c r="D2638" s="567">
        <v>1828983</v>
      </c>
      <c r="E2638" s="567">
        <v>1605246</v>
      </c>
      <c r="F2638" s="567">
        <v>1178978</v>
      </c>
    </row>
    <row r="2639" spans="1:6">
      <c r="A2639" s="854" t="s">
        <v>527</v>
      </c>
      <c r="B2639" s="567">
        <v>600000</v>
      </c>
      <c r="C2639" s="567">
        <v>1</v>
      </c>
      <c r="D2639" s="567">
        <v>1828983</v>
      </c>
      <c r="E2639" s="567">
        <v>1605246</v>
      </c>
      <c r="F2639" s="567">
        <v>1178978</v>
      </c>
    </row>
    <row r="2640" spans="1:6">
      <c r="A2640" s="853" t="s">
        <v>271</v>
      </c>
      <c r="B2640" s="567">
        <v>600000</v>
      </c>
      <c r="C2640" s="567">
        <v>1</v>
      </c>
      <c r="D2640" s="567">
        <v>1828983</v>
      </c>
      <c r="E2640" s="567">
        <v>1605246</v>
      </c>
      <c r="F2640" s="567">
        <v>1178978</v>
      </c>
    </row>
    <row r="2641" spans="1:6">
      <c r="A2641" s="855" t="s">
        <v>319</v>
      </c>
      <c r="B2641" s="567">
        <v>600000</v>
      </c>
      <c r="C2641" s="567">
        <v>1</v>
      </c>
      <c r="D2641" s="567">
        <v>1828983</v>
      </c>
      <c r="E2641" s="567">
        <v>1605246</v>
      </c>
      <c r="F2641" s="567">
        <v>1178978</v>
      </c>
    </row>
    <row r="2642" spans="1:6">
      <c r="A2642" s="844" t="s">
        <v>700</v>
      </c>
      <c r="B2642" s="567">
        <v>2200000</v>
      </c>
      <c r="C2642" s="567">
        <v>2</v>
      </c>
      <c r="D2642" s="567">
        <v>2200000</v>
      </c>
      <c r="E2642" s="567">
        <v>728992</v>
      </c>
      <c r="F2642" s="567">
        <v>185168</v>
      </c>
    </row>
    <row r="2643" spans="1:6">
      <c r="A2643" s="726" t="s">
        <v>2703</v>
      </c>
      <c r="B2643" s="567">
        <v>2200000</v>
      </c>
      <c r="C2643" s="567">
        <v>2</v>
      </c>
      <c r="D2643" s="567">
        <v>2200000</v>
      </c>
      <c r="E2643" s="567">
        <v>728992</v>
      </c>
      <c r="F2643" s="567">
        <v>185168</v>
      </c>
    </row>
    <row r="2644" spans="1:6">
      <c r="A2644" s="845" t="s">
        <v>704</v>
      </c>
      <c r="B2644" s="567">
        <v>1000000</v>
      </c>
      <c r="C2644" s="567">
        <v>1</v>
      </c>
      <c r="D2644" s="567">
        <v>1000000</v>
      </c>
      <c r="E2644" s="567">
        <v>11762</v>
      </c>
      <c r="F2644" s="567">
        <v>2999</v>
      </c>
    </row>
    <row r="2645" spans="1:6">
      <c r="A2645" s="846" t="s">
        <v>3251</v>
      </c>
      <c r="B2645" s="567">
        <v>1000000</v>
      </c>
      <c r="C2645" s="567">
        <v>1</v>
      </c>
      <c r="D2645" s="567">
        <v>1000000</v>
      </c>
      <c r="E2645" s="567">
        <v>11762</v>
      </c>
      <c r="F2645" s="567">
        <v>2999</v>
      </c>
    </row>
    <row r="2646" spans="1:6">
      <c r="A2646" s="847">
        <v>0</v>
      </c>
      <c r="B2646" s="567">
        <v>1000000</v>
      </c>
      <c r="C2646" s="567">
        <v>1</v>
      </c>
      <c r="D2646" s="567">
        <v>1000000</v>
      </c>
      <c r="E2646" s="567">
        <v>11762</v>
      </c>
      <c r="F2646" s="567">
        <v>2999</v>
      </c>
    </row>
    <row r="2647" spans="1:6">
      <c r="A2647" s="848" t="s">
        <v>3251</v>
      </c>
      <c r="B2647" s="567">
        <v>1000000</v>
      </c>
      <c r="C2647" s="567">
        <v>1</v>
      </c>
      <c r="D2647" s="567">
        <v>1000000</v>
      </c>
      <c r="E2647" s="567">
        <v>11762</v>
      </c>
      <c r="F2647" s="567">
        <v>2999</v>
      </c>
    </row>
    <row r="2648" spans="1:6">
      <c r="A2648" s="849">
        <v>2014</v>
      </c>
      <c r="B2648" s="567">
        <v>1000000</v>
      </c>
      <c r="C2648" s="567">
        <v>1</v>
      </c>
      <c r="D2648" s="567">
        <v>1000000</v>
      </c>
      <c r="E2648" s="567">
        <v>11762</v>
      </c>
      <c r="F2648" s="567">
        <v>2999</v>
      </c>
    </row>
    <row r="2649" spans="1:6">
      <c r="A2649" s="850" t="s">
        <v>703</v>
      </c>
      <c r="B2649" s="567">
        <v>1000000</v>
      </c>
      <c r="C2649" s="567">
        <v>1</v>
      </c>
      <c r="D2649" s="567">
        <v>1000000</v>
      </c>
      <c r="E2649" s="567">
        <v>11762</v>
      </c>
      <c r="F2649" s="567">
        <v>2999</v>
      </c>
    </row>
    <row r="2650" spans="1:6">
      <c r="A2650" s="851" t="s">
        <v>3251</v>
      </c>
      <c r="B2650" s="567">
        <v>1000000</v>
      </c>
      <c r="C2650" s="567">
        <v>1</v>
      </c>
      <c r="D2650" s="567">
        <v>1000000</v>
      </c>
      <c r="E2650" s="567">
        <v>11762</v>
      </c>
      <c r="F2650" s="567">
        <v>2999</v>
      </c>
    </row>
    <row r="2651" spans="1:6">
      <c r="A2651" s="852" t="s">
        <v>699</v>
      </c>
      <c r="B2651" s="567">
        <v>1000000</v>
      </c>
      <c r="C2651" s="567">
        <v>1</v>
      </c>
      <c r="D2651" s="567">
        <v>1000000</v>
      </c>
      <c r="E2651" s="567">
        <v>11762</v>
      </c>
      <c r="F2651" s="567">
        <v>2999</v>
      </c>
    </row>
    <row r="2652" spans="1:6">
      <c r="A2652" s="854" t="s">
        <v>527</v>
      </c>
      <c r="B2652" s="567">
        <v>1000000</v>
      </c>
      <c r="C2652" s="567">
        <v>1</v>
      </c>
      <c r="D2652" s="567">
        <v>1000000</v>
      </c>
      <c r="E2652" s="567">
        <v>11762</v>
      </c>
      <c r="F2652" s="567">
        <v>2999</v>
      </c>
    </row>
    <row r="2653" spans="1:6">
      <c r="A2653" s="853" t="s">
        <v>271</v>
      </c>
      <c r="B2653" s="567">
        <v>1000000</v>
      </c>
      <c r="C2653" s="567">
        <v>1</v>
      </c>
      <c r="D2653" s="567">
        <v>1000000</v>
      </c>
      <c r="E2653" s="567">
        <v>11762</v>
      </c>
      <c r="F2653" s="567">
        <v>2999</v>
      </c>
    </row>
    <row r="2654" spans="1:6">
      <c r="A2654" s="855" t="s">
        <v>319</v>
      </c>
      <c r="B2654" s="567">
        <v>1000000</v>
      </c>
      <c r="C2654" s="567">
        <v>1</v>
      </c>
      <c r="D2654" s="567">
        <v>1000000</v>
      </c>
      <c r="E2654" s="567">
        <v>11762</v>
      </c>
      <c r="F2654" s="567">
        <v>2999</v>
      </c>
    </row>
    <row r="2655" spans="1:6">
      <c r="A2655" s="845" t="s">
        <v>3251</v>
      </c>
      <c r="B2655" s="567">
        <v>1200000</v>
      </c>
      <c r="C2655" s="567">
        <v>1</v>
      </c>
      <c r="D2655" s="567">
        <v>1200000</v>
      </c>
      <c r="E2655" s="567">
        <v>717230</v>
      </c>
      <c r="F2655" s="567">
        <v>182169</v>
      </c>
    </row>
    <row r="2656" spans="1:6">
      <c r="A2656" s="846" t="s">
        <v>3251</v>
      </c>
      <c r="B2656" s="567">
        <v>1200000</v>
      </c>
      <c r="C2656" s="567">
        <v>1</v>
      </c>
      <c r="D2656" s="567">
        <v>1200000</v>
      </c>
      <c r="E2656" s="567">
        <v>717230</v>
      </c>
      <c r="F2656" s="567">
        <v>182169</v>
      </c>
    </row>
    <row r="2657" spans="1:6">
      <c r="A2657" s="847">
        <v>35</v>
      </c>
      <c r="B2657" s="567">
        <v>1200000</v>
      </c>
      <c r="C2657" s="567">
        <v>1</v>
      </c>
      <c r="D2657" s="567">
        <v>1200000</v>
      </c>
      <c r="E2657" s="567">
        <v>717230</v>
      </c>
      <c r="F2657" s="567">
        <v>182169</v>
      </c>
    </row>
    <row r="2658" spans="1:6">
      <c r="A2658" s="848" t="s">
        <v>3251</v>
      </c>
      <c r="B2658" s="567">
        <v>1200000</v>
      </c>
      <c r="C2658" s="567">
        <v>1</v>
      </c>
      <c r="D2658" s="567">
        <v>1200000</v>
      </c>
      <c r="E2658" s="567">
        <v>717230</v>
      </c>
      <c r="F2658" s="567">
        <v>182169</v>
      </c>
    </row>
    <row r="2659" spans="1:6">
      <c r="A2659" s="849">
        <v>2018</v>
      </c>
      <c r="B2659" s="567">
        <v>1200000</v>
      </c>
      <c r="C2659" s="567">
        <v>1</v>
      </c>
      <c r="D2659" s="567">
        <v>1200000</v>
      </c>
      <c r="E2659" s="567">
        <v>717230</v>
      </c>
      <c r="F2659" s="567">
        <v>182169</v>
      </c>
    </row>
    <row r="2660" spans="1:6">
      <c r="A2660" s="850" t="s">
        <v>702</v>
      </c>
      <c r="B2660" s="567">
        <v>1200000</v>
      </c>
      <c r="C2660" s="567">
        <v>1</v>
      </c>
      <c r="D2660" s="567">
        <v>1200000</v>
      </c>
      <c r="E2660" s="567">
        <v>717230</v>
      </c>
      <c r="F2660" s="567">
        <v>182169</v>
      </c>
    </row>
    <row r="2661" spans="1:6">
      <c r="A2661" s="851" t="s">
        <v>3251</v>
      </c>
      <c r="B2661" s="567">
        <v>1200000</v>
      </c>
      <c r="C2661" s="567">
        <v>1</v>
      </c>
      <c r="D2661" s="567">
        <v>1200000</v>
      </c>
      <c r="E2661" s="567">
        <v>717230</v>
      </c>
      <c r="F2661" s="567">
        <v>182169</v>
      </c>
    </row>
    <row r="2662" spans="1:6">
      <c r="A2662" s="852" t="s">
        <v>699</v>
      </c>
      <c r="B2662" s="567">
        <v>1200000</v>
      </c>
      <c r="C2662" s="567">
        <v>1</v>
      </c>
      <c r="D2662" s="567">
        <v>1200000</v>
      </c>
      <c r="E2662" s="567">
        <v>717230</v>
      </c>
      <c r="F2662" s="567">
        <v>182169</v>
      </c>
    </row>
    <row r="2663" spans="1:6">
      <c r="A2663" s="854" t="s">
        <v>527</v>
      </c>
      <c r="B2663" s="567">
        <v>1200000</v>
      </c>
      <c r="C2663" s="567">
        <v>1</v>
      </c>
      <c r="D2663" s="567">
        <v>1200000</v>
      </c>
      <c r="E2663" s="567">
        <v>717230</v>
      </c>
      <c r="F2663" s="567">
        <v>182169</v>
      </c>
    </row>
    <row r="2664" spans="1:6">
      <c r="A2664" s="853" t="s">
        <v>271</v>
      </c>
      <c r="B2664" s="567">
        <v>1200000</v>
      </c>
      <c r="C2664" s="567">
        <v>1</v>
      </c>
      <c r="D2664" s="567">
        <v>1200000</v>
      </c>
      <c r="E2664" s="567">
        <v>717230</v>
      </c>
      <c r="F2664" s="567">
        <v>182169</v>
      </c>
    </row>
    <row r="2665" spans="1:6">
      <c r="A2665" s="855" t="s">
        <v>319</v>
      </c>
      <c r="B2665" s="567">
        <v>1200000</v>
      </c>
      <c r="C2665" s="567">
        <v>1</v>
      </c>
      <c r="D2665" s="567">
        <v>1200000</v>
      </c>
      <c r="E2665" s="567">
        <v>717230</v>
      </c>
      <c r="F2665" s="567">
        <v>182169</v>
      </c>
    </row>
    <row r="2666" spans="1:6">
      <c r="A2666" s="844" t="s">
        <v>691</v>
      </c>
      <c r="B2666" s="567">
        <v>1600000</v>
      </c>
      <c r="C2666" s="567">
        <v>1</v>
      </c>
      <c r="D2666" s="567">
        <v>1600000</v>
      </c>
      <c r="E2666" s="567">
        <v>0</v>
      </c>
      <c r="F2666" s="567">
        <v>0</v>
      </c>
    </row>
    <row r="2667" spans="1:6">
      <c r="A2667" s="726" t="s">
        <v>2699</v>
      </c>
      <c r="B2667" s="567">
        <v>1600000</v>
      </c>
      <c r="C2667" s="567">
        <v>1</v>
      </c>
      <c r="D2667" s="567">
        <v>1600000</v>
      </c>
      <c r="E2667" s="567">
        <v>0</v>
      </c>
      <c r="F2667" s="567">
        <v>0</v>
      </c>
    </row>
    <row r="2668" spans="1:6">
      <c r="A2668" s="845" t="s">
        <v>693</v>
      </c>
      <c r="B2668" s="567">
        <v>1600000</v>
      </c>
      <c r="C2668" s="567">
        <v>1</v>
      </c>
      <c r="D2668" s="567">
        <v>1600000</v>
      </c>
      <c r="E2668" s="567">
        <v>0</v>
      </c>
      <c r="F2668" s="567">
        <v>0</v>
      </c>
    </row>
    <row r="2669" spans="1:6">
      <c r="A2669" s="846" t="s">
        <v>3251</v>
      </c>
      <c r="B2669" s="567">
        <v>1600000</v>
      </c>
      <c r="C2669" s="567">
        <v>1</v>
      </c>
      <c r="D2669" s="567">
        <v>1600000</v>
      </c>
      <c r="E2669" s="567">
        <v>0</v>
      </c>
      <c r="F2669" s="567">
        <v>0</v>
      </c>
    </row>
    <row r="2670" spans="1:6">
      <c r="A2670" s="847">
        <v>0</v>
      </c>
      <c r="B2670" s="567">
        <v>1600000</v>
      </c>
      <c r="C2670" s="567">
        <v>1</v>
      </c>
      <c r="D2670" s="567">
        <v>1600000</v>
      </c>
      <c r="E2670" s="567">
        <v>0</v>
      </c>
      <c r="F2670" s="567">
        <v>0</v>
      </c>
    </row>
    <row r="2671" spans="1:6">
      <c r="A2671" s="848" t="s">
        <v>3251</v>
      </c>
      <c r="B2671" s="567">
        <v>1600000</v>
      </c>
      <c r="C2671" s="567">
        <v>1</v>
      </c>
      <c r="D2671" s="567">
        <v>1600000</v>
      </c>
      <c r="E2671" s="567">
        <v>0</v>
      </c>
      <c r="F2671" s="567">
        <v>0</v>
      </c>
    </row>
    <row r="2672" spans="1:6">
      <c r="A2672" s="849">
        <v>2014</v>
      </c>
      <c r="B2672" s="567">
        <v>1600000</v>
      </c>
      <c r="C2672" s="567">
        <v>1</v>
      </c>
      <c r="D2672" s="567">
        <v>1600000</v>
      </c>
      <c r="E2672" s="567">
        <v>0</v>
      </c>
      <c r="F2672" s="567">
        <v>0</v>
      </c>
    </row>
    <row r="2673" spans="1:6">
      <c r="A2673" s="850" t="s">
        <v>692</v>
      </c>
      <c r="B2673" s="567">
        <v>1600000</v>
      </c>
      <c r="C2673" s="567">
        <v>1</v>
      </c>
      <c r="D2673" s="567">
        <v>1600000</v>
      </c>
      <c r="E2673" s="567">
        <v>0</v>
      </c>
      <c r="F2673" s="567">
        <v>0</v>
      </c>
    </row>
    <row r="2674" spans="1:6">
      <c r="A2674" s="851" t="s">
        <v>3251</v>
      </c>
      <c r="B2674" s="567">
        <v>1600000</v>
      </c>
      <c r="C2674" s="567">
        <v>1</v>
      </c>
      <c r="D2674" s="567">
        <v>1600000</v>
      </c>
      <c r="E2674" s="567">
        <v>0</v>
      </c>
      <c r="F2674" s="567">
        <v>0</v>
      </c>
    </row>
    <row r="2675" spans="1:6">
      <c r="A2675" s="852" t="s">
        <v>690</v>
      </c>
      <c r="B2675" s="567">
        <v>1600000</v>
      </c>
      <c r="C2675" s="567">
        <v>1</v>
      </c>
      <c r="D2675" s="567">
        <v>1600000</v>
      </c>
      <c r="E2675" s="567">
        <v>0</v>
      </c>
      <c r="F2675" s="567">
        <v>0</v>
      </c>
    </row>
    <row r="2676" spans="1:6">
      <c r="A2676" s="854" t="s">
        <v>527</v>
      </c>
      <c r="B2676" s="567">
        <v>1600000</v>
      </c>
      <c r="C2676" s="567">
        <v>1</v>
      </c>
      <c r="D2676" s="567">
        <v>1600000</v>
      </c>
      <c r="E2676" s="567">
        <v>0</v>
      </c>
      <c r="F2676" s="567">
        <v>0</v>
      </c>
    </row>
    <row r="2677" spans="1:6">
      <c r="A2677" s="853" t="s">
        <v>271</v>
      </c>
      <c r="B2677" s="567">
        <v>1600000</v>
      </c>
      <c r="C2677" s="567">
        <v>1</v>
      </c>
      <c r="D2677" s="567">
        <v>1600000</v>
      </c>
      <c r="E2677" s="567">
        <v>0</v>
      </c>
      <c r="F2677" s="567">
        <v>0</v>
      </c>
    </row>
    <row r="2678" spans="1:6">
      <c r="A2678" s="855" t="s">
        <v>319</v>
      </c>
      <c r="B2678" s="567">
        <v>1600000</v>
      </c>
      <c r="C2678" s="567">
        <v>1</v>
      </c>
      <c r="D2678" s="567">
        <v>1600000</v>
      </c>
      <c r="E2678" s="567">
        <v>0</v>
      </c>
      <c r="F2678" s="567">
        <v>0</v>
      </c>
    </row>
    <row r="2679" spans="1:6">
      <c r="A2679" s="844" t="s">
        <v>735</v>
      </c>
      <c r="B2679" s="567">
        <v>3000000</v>
      </c>
      <c r="C2679" s="567">
        <v>2</v>
      </c>
      <c r="D2679" s="567">
        <v>5666330</v>
      </c>
      <c r="E2679" s="567">
        <v>5317294</v>
      </c>
      <c r="F2679" s="567">
        <v>2343353</v>
      </c>
    </row>
    <row r="2680" spans="1:6">
      <c r="A2680" s="726" t="s">
        <v>2716</v>
      </c>
      <c r="B2680" s="567">
        <v>3000000</v>
      </c>
      <c r="C2680" s="567">
        <v>2</v>
      </c>
      <c r="D2680" s="567">
        <v>5666330</v>
      </c>
      <c r="E2680" s="567">
        <v>5317294</v>
      </c>
      <c r="F2680" s="567">
        <v>2343353</v>
      </c>
    </row>
    <row r="2681" spans="1:6">
      <c r="A2681" s="845" t="s">
        <v>738</v>
      </c>
      <c r="B2681" s="567">
        <v>1000000</v>
      </c>
      <c r="C2681" s="567">
        <v>1</v>
      </c>
      <c r="D2681" s="567">
        <v>1282330</v>
      </c>
      <c r="E2681" s="567">
        <v>1276755</v>
      </c>
      <c r="F2681" s="567">
        <v>1250468</v>
      </c>
    </row>
    <row r="2682" spans="1:6">
      <c r="A2682" s="846" t="s">
        <v>3251</v>
      </c>
      <c r="B2682" s="567">
        <v>1000000</v>
      </c>
      <c r="C2682" s="567">
        <v>1</v>
      </c>
      <c r="D2682" s="567">
        <v>1282330</v>
      </c>
      <c r="E2682" s="567">
        <v>1276755</v>
      </c>
      <c r="F2682" s="567">
        <v>1250468</v>
      </c>
    </row>
    <row r="2683" spans="1:6">
      <c r="A2683" s="847">
        <v>100</v>
      </c>
      <c r="B2683" s="567">
        <v>1000000</v>
      </c>
      <c r="C2683" s="567">
        <v>1</v>
      </c>
      <c r="D2683" s="567">
        <v>1282330</v>
      </c>
      <c r="E2683" s="567">
        <v>1276755</v>
      </c>
      <c r="F2683" s="567">
        <v>1250468</v>
      </c>
    </row>
    <row r="2684" spans="1:6">
      <c r="A2684" s="848" t="s">
        <v>3251</v>
      </c>
      <c r="B2684" s="567">
        <v>1000000</v>
      </c>
      <c r="C2684" s="567">
        <v>1</v>
      </c>
      <c r="D2684" s="567">
        <v>1282330</v>
      </c>
      <c r="E2684" s="567">
        <v>1276755</v>
      </c>
      <c r="F2684" s="567">
        <v>1250468</v>
      </c>
    </row>
    <row r="2685" spans="1:6">
      <c r="A2685" s="849">
        <v>2012</v>
      </c>
      <c r="B2685" s="567">
        <v>1000000</v>
      </c>
      <c r="C2685" s="567">
        <v>1</v>
      </c>
      <c r="D2685" s="567">
        <v>1282330</v>
      </c>
      <c r="E2685" s="567">
        <v>1276755</v>
      </c>
      <c r="F2685" s="567">
        <v>1250468</v>
      </c>
    </row>
    <row r="2686" spans="1:6">
      <c r="A2686" s="850" t="s">
        <v>737</v>
      </c>
      <c r="B2686" s="567">
        <v>1000000</v>
      </c>
      <c r="C2686" s="567">
        <v>1</v>
      </c>
      <c r="D2686" s="567">
        <v>1282330</v>
      </c>
      <c r="E2686" s="567">
        <v>1276755</v>
      </c>
      <c r="F2686" s="567">
        <v>1250468</v>
      </c>
    </row>
    <row r="2687" spans="1:6">
      <c r="A2687" s="851" t="s">
        <v>3251</v>
      </c>
      <c r="B2687" s="567">
        <v>1000000</v>
      </c>
      <c r="C2687" s="567">
        <v>1</v>
      </c>
      <c r="D2687" s="567">
        <v>1282330</v>
      </c>
      <c r="E2687" s="567">
        <v>1276755</v>
      </c>
      <c r="F2687" s="567">
        <v>1250468</v>
      </c>
    </row>
    <row r="2688" spans="1:6">
      <c r="A2688" s="852" t="s">
        <v>734</v>
      </c>
      <c r="B2688" s="567">
        <v>1000000</v>
      </c>
      <c r="C2688" s="567">
        <v>1</v>
      </c>
      <c r="D2688" s="567">
        <v>1282330</v>
      </c>
      <c r="E2688" s="567">
        <v>1276755</v>
      </c>
      <c r="F2688" s="567">
        <v>1250468</v>
      </c>
    </row>
    <row r="2689" spans="1:6">
      <c r="A2689" s="854" t="s">
        <v>527</v>
      </c>
      <c r="B2689" s="567">
        <v>1000000</v>
      </c>
      <c r="C2689" s="567">
        <v>1</v>
      </c>
      <c r="D2689" s="567">
        <v>1282330</v>
      </c>
      <c r="E2689" s="567">
        <v>1276755</v>
      </c>
      <c r="F2689" s="567">
        <v>1250468</v>
      </c>
    </row>
    <row r="2690" spans="1:6">
      <c r="A2690" s="853" t="s">
        <v>271</v>
      </c>
      <c r="B2690" s="567">
        <v>1000000</v>
      </c>
      <c r="C2690" s="567">
        <v>1</v>
      </c>
      <c r="D2690" s="567">
        <v>1282330</v>
      </c>
      <c r="E2690" s="567">
        <v>1276755</v>
      </c>
      <c r="F2690" s="567">
        <v>1250468</v>
      </c>
    </row>
    <row r="2691" spans="1:6">
      <c r="A2691" s="855" t="s">
        <v>319</v>
      </c>
      <c r="B2691" s="567">
        <v>1000000</v>
      </c>
      <c r="C2691" s="567">
        <v>1</v>
      </c>
      <c r="D2691" s="567">
        <v>1282330</v>
      </c>
      <c r="E2691" s="567">
        <v>1276755</v>
      </c>
      <c r="F2691" s="567">
        <v>1250468</v>
      </c>
    </row>
    <row r="2692" spans="1:6">
      <c r="A2692" s="845" t="s">
        <v>3251</v>
      </c>
      <c r="B2692" s="567">
        <v>2000000</v>
      </c>
      <c r="C2692" s="567">
        <v>1</v>
      </c>
      <c r="D2692" s="567">
        <v>4384000</v>
      </c>
      <c r="E2692" s="567">
        <v>4040539</v>
      </c>
      <c r="F2692" s="567">
        <v>1092885</v>
      </c>
    </row>
    <row r="2693" spans="1:6">
      <c r="A2693" s="846" t="s">
        <v>3251</v>
      </c>
      <c r="B2693" s="567">
        <v>2000000</v>
      </c>
      <c r="C2693" s="567">
        <v>1</v>
      </c>
      <c r="D2693" s="567">
        <v>4384000</v>
      </c>
      <c r="E2693" s="567">
        <v>4040539</v>
      </c>
      <c r="F2693" s="567">
        <v>1092885</v>
      </c>
    </row>
    <row r="2694" spans="1:6">
      <c r="A2694" s="847">
        <v>48</v>
      </c>
      <c r="B2694" s="567">
        <v>2000000</v>
      </c>
      <c r="C2694" s="567">
        <v>1</v>
      </c>
      <c r="D2694" s="567">
        <v>4384000</v>
      </c>
      <c r="E2694" s="567">
        <v>4040539</v>
      </c>
      <c r="F2694" s="567">
        <v>1092885</v>
      </c>
    </row>
    <row r="2695" spans="1:6">
      <c r="A2695" s="848" t="s">
        <v>3251</v>
      </c>
      <c r="B2695" s="567">
        <v>2000000</v>
      </c>
      <c r="C2695" s="567">
        <v>1</v>
      </c>
      <c r="D2695" s="567">
        <v>4384000</v>
      </c>
      <c r="E2695" s="567">
        <v>4040539</v>
      </c>
      <c r="F2695" s="567">
        <v>1092885</v>
      </c>
    </row>
    <row r="2696" spans="1:6">
      <c r="A2696" s="849">
        <v>2006</v>
      </c>
      <c r="B2696" s="567">
        <v>2000000</v>
      </c>
      <c r="C2696" s="567">
        <v>1</v>
      </c>
      <c r="D2696" s="567">
        <v>4384000</v>
      </c>
      <c r="E2696" s="567">
        <v>4040539</v>
      </c>
      <c r="F2696" s="567">
        <v>1092885</v>
      </c>
    </row>
    <row r="2697" spans="1:6">
      <c r="A2697" s="850" t="s">
        <v>736</v>
      </c>
      <c r="B2697" s="567">
        <v>2000000</v>
      </c>
      <c r="C2697" s="567">
        <v>1</v>
      </c>
      <c r="D2697" s="567">
        <v>4384000</v>
      </c>
      <c r="E2697" s="567">
        <v>4040539</v>
      </c>
      <c r="F2697" s="567">
        <v>1092885</v>
      </c>
    </row>
    <row r="2698" spans="1:6">
      <c r="A2698" s="851" t="s">
        <v>3251</v>
      </c>
      <c r="B2698" s="567">
        <v>2000000</v>
      </c>
      <c r="C2698" s="567">
        <v>1</v>
      </c>
      <c r="D2698" s="567">
        <v>4384000</v>
      </c>
      <c r="E2698" s="567">
        <v>4040539</v>
      </c>
      <c r="F2698" s="567">
        <v>1092885</v>
      </c>
    </row>
    <row r="2699" spans="1:6">
      <c r="A2699" s="852" t="s">
        <v>734</v>
      </c>
      <c r="B2699" s="567">
        <v>2000000</v>
      </c>
      <c r="C2699" s="567">
        <v>1</v>
      </c>
      <c r="D2699" s="567">
        <v>4384000</v>
      </c>
      <c r="E2699" s="567">
        <v>4040539</v>
      </c>
      <c r="F2699" s="567">
        <v>1092885</v>
      </c>
    </row>
    <row r="2700" spans="1:6">
      <c r="A2700" s="854" t="s">
        <v>527</v>
      </c>
      <c r="B2700" s="567">
        <v>2000000</v>
      </c>
      <c r="C2700" s="567">
        <v>1</v>
      </c>
      <c r="D2700" s="567">
        <v>4384000</v>
      </c>
      <c r="E2700" s="567">
        <v>4040539</v>
      </c>
      <c r="F2700" s="567">
        <v>1092885</v>
      </c>
    </row>
    <row r="2701" spans="1:6">
      <c r="A2701" s="853" t="s">
        <v>271</v>
      </c>
      <c r="B2701" s="567">
        <v>2000000</v>
      </c>
      <c r="C2701" s="567">
        <v>1</v>
      </c>
      <c r="D2701" s="567">
        <v>4384000</v>
      </c>
      <c r="E2701" s="567">
        <v>4040539</v>
      </c>
      <c r="F2701" s="567">
        <v>1092885</v>
      </c>
    </row>
    <row r="2702" spans="1:6">
      <c r="A2702" s="855" t="s">
        <v>319</v>
      </c>
      <c r="B2702" s="567">
        <v>2000000</v>
      </c>
      <c r="C2702" s="567">
        <v>1</v>
      </c>
      <c r="D2702" s="567">
        <v>4384000</v>
      </c>
      <c r="E2702" s="567">
        <v>4040539</v>
      </c>
      <c r="F2702" s="567">
        <v>1092885</v>
      </c>
    </row>
    <row r="2703" spans="1:6">
      <c r="A2703" s="844" t="s">
        <v>364</v>
      </c>
      <c r="B2703" s="567">
        <v>5250000</v>
      </c>
      <c r="C2703" s="567">
        <v>2</v>
      </c>
      <c r="D2703" s="567">
        <v>5250000</v>
      </c>
      <c r="E2703" s="567">
        <v>0</v>
      </c>
      <c r="F2703" s="567">
        <v>0</v>
      </c>
    </row>
    <row r="2704" spans="1:6">
      <c r="A2704" s="726" t="s">
        <v>2704</v>
      </c>
      <c r="B2704" s="567">
        <v>5250000</v>
      </c>
      <c r="C2704" s="567">
        <v>2</v>
      </c>
      <c r="D2704" s="567">
        <v>5250000</v>
      </c>
      <c r="E2704" s="567">
        <v>0</v>
      </c>
      <c r="F2704" s="567">
        <v>0</v>
      </c>
    </row>
    <row r="2705" spans="1:6">
      <c r="A2705" s="845" t="s">
        <v>3251</v>
      </c>
      <c r="B2705" s="567">
        <v>5250000</v>
      </c>
      <c r="C2705" s="567">
        <v>2</v>
      </c>
      <c r="D2705" s="567">
        <v>5250000</v>
      </c>
      <c r="E2705" s="567">
        <v>0</v>
      </c>
      <c r="F2705" s="567">
        <v>0</v>
      </c>
    </row>
    <row r="2706" spans="1:6">
      <c r="A2706" s="846" t="s">
        <v>3251</v>
      </c>
      <c r="B2706" s="567">
        <v>5250000</v>
      </c>
      <c r="C2706" s="567">
        <v>2</v>
      </c>
      <c r="D2706" s="567">
        <v>5250000</v>
      </c>
      <c r="E2706" s="567">
        <v>0</v>
      </c>
      <c r="F2706" s="567">
        <v>0</v>
      </c>
    </row>
    <row r="2707" spans="1:6">
      <c r="A2707" s="847" t="s">
        <v>3251</v>
      </c>
      <c r="B2707" s="567">
        <v>5250000</v>
      </c>
      <c r="C2707" s="567">
        <v>2</v>
      </c>
      <c r="D2707" s="567">
        <v>5250000</v>
      </c>
      <c r="E2707" s="567">
        <v>0</v>
      </c>
      <c r="F2707" s="567">
        <v>0</v>
      </c>
    </row>
    <row r="2708" spans="1:6">
      <c r="A2708" s="848" t="s">
        <v>3251</v>
      </c>
      <c r="B2708" s="567">
        <v>5250000</v>
      </c>
      <c r="C2708" s="567">
        <v>2</v>
      </c>
      <c r="D2708" s="567">
        <v>5250000</v>
      </c>
      <c r="E2708" s="567">
        <v>0</v>
      </c>
      <c r="F2708" s="567">
        <v>0</v>
      </c>
    </row>
    <row r="2709" spans="1:6">
      <c r="A2709" s="849" t="s">
        <v>3251</v>
      </c>
      <c r="B2709" s="567">
        <v>5250000</v>
      </c>
      <c r="C2709" s="567">
        <v>2</v>
      </c>
      <c r="D2709" s="567">
        <v>5250000</v>
      </c>
      <c r="E2709" s="567">
        <v>0</v>
      </c>
      <c r="F2709" s="567">
        <v>0</v>
      </c>
    </row>
    <row r="2710" spans="1:6">
      <c r="A2710" s="850" t="s">
        <v>366</v>
      </c>
      <c r="B2710" s="567">
        <v>4200000</v>
      </c>
      <c r="C2710" s="567">
        <v>1</v>
      </c>
      <c r="D2710" s="567">
        <v>4200000</v>
      </c>
      <c r="E2710" s="567">
        <v>0</v>
      </c>
      <c r="F2710" s="567">
        <v>0</v>
      </c>
    </row>
    <row r="2711" spans="1:6">
      <c r="A2711" s="851" t="s">
        <v>365</v>
      </c>
      <c r="B2711" s="567">
        <v>4200000</v>
      </c>
      <c r="C2711" s="567">
        <v>1</v>
      </c>
      <c r="D2711" s="567">
        <v>4200000</v>
      </c>
      <c r="E2711" s="567">
        <v>0</v>
      </c>
      <c r="F2711" s="567">
        <v>0</v>
      </c>
    </row>
    <row r="2712" spans="1:6">
      <c r="A2712" s="852" t="s">
        <v>359</v>
      </c>
      <c r="B2712" s="567">
        <v>4200000</v>
      </c>
      <c r="C2712" s="567">
        <v>1</v>
      </c>
      <c r="D2712" s="567">
        <v>4200000</v>
      </c>
      <c r="E2712" s="567">
        <v>0</v>
      </c>
      <c r="F2712" s="567">
        <v>0</v>
      </c>
    </row>
    <row r="2713" spans="1:6">
      <c r="A2713" s="854" t="s">
        <v>318</v>
      </c>
      <c r="B2713" s="567">
        <v>4200000</v>
      </c>
      <c r="C2713" s="567">
        <v>1</v>
      </c>
      <c r="D2713" s="567">
        <v>4200000</v>
      </c>
      <c r="E2713" s="567">
        <v>0</v>
      </c>
      <c r="F2713" s="567">
        <v>0</v>
      </c>
    </row>
    <row r="2714" spans="1:6">
      <c r="A2714" s="853" t="s">
        <v>307</v>
      </c>
      <c r="B2714" s="567">
        <v>4200000</v>
      </c>
      <c r="C2714" s="567">
        <v>1</v>
      </c>
      <c r="D2714" s="567">
        <v>4200000</v>
      </c>
      <c r="E2714" s="567">
        <v>0</v>
      </c>
      <c r="F2714" s="567">
        <v>0</v>
      </c>
    </row>
    <row r="2715" spans="1:6">
      <c r="A2715" s="855" t="s">
        <v>3251</v>
      </c>
      <c r="B2715" s="567">
        <v>4200000</v>
      </c>
      <c r="C2715" s="567">
        <v>1</v>
      </c>
      <c r="D2715" s="567">
        <v>4200000</v>
      </c>
      <c r="E2715" s="567">
        <v>0</v>
      </c>
      <c r="F2715" s="567">
        <v>0</v>
      </c>
    </row>
    <row r="2716" spans="1:6">
      <c r="A2716" s="850" t="s">
        <v>368</v>
      </c>
      <c r="B2716" s="567">
        <v>1050000</v>
      </c>
      <c r="C2716" s="567">
        <v>1</v>
      </c>
      <c r="D2716" s="567">
        <v>1050000</v>
      </c>
      <c r="E2716" s="567">
        <v>0</v>
      </c>
      <c r="F2716" s="567">
        <v>0</v>
      </c>
    </row>
    <row r="2717" spans="1:6">
      <c r="A2717" s="851" t="s">
        <v>365</v>
      </c>
      <c r="B2717" s="567">
        <v>1050000</v>
      </c>
      <c r="C2717" s="567">
        <v>1</v>
      </c>
      <c r="D2717" s="567">
        <v>1050000</v>
      </c>
      <c r="E2717" s="567">
        <v>0</v>
      </c>
      <c r="F2717" s="567">
        <v>0</v>
      </c>
    </row>
    <row r="2718" spans="1:6">
      <c r="A2718" s="852" t="s">
        <v>367</v>
      </c>
      <c r="B2718" s="567">
        <v>1050000</v>
      </c>
      <c r="C2718" s="567">
        <v>1</v>
      </c>
      <c r="D2718" s="567">
        <v>1050000</v>
      </c>
      <c r="E2718" s="567">
        <v>0</v>
      </c>
      <c r="F2718" s="567">
        <v>0</v>
      </c>
    </row>
    <row r="2719" spans="1:6">
      <c r="A2719" s="854" t="s">
        <v>318</v>
      </c>
      <c r="B2719" s="567">
        <v>1050000</v>
      </c>
      <c r="C2719" s="567">
        <v>1</v>
      </c>
      <c r="D2719" s="567">
        <v>1050000</v>
      </c>
      <c r="E2719" s="567">
        <v>0</v>
      </c>
      <c r="F2719" s="567">
        <v>0</v>
      </c>
    </row>
    <row r="2720" spans="1:6">
      <c r="A2720" s="853" t="s">
        <v>307</v>
      </c>
      <c r="B2720" s="567">
        <v>1050000</v>
      </c>
      <c r="C2720" s="567">
        <v>1</v>
      </c>
      <c r="D2720" s="567">
        <v>1050000</v>
      </c>
      <c r="E2720" s="567">
        <v>0</v>
      </c>
      <c r="F2720" s="567">
        <v>0</v>
      </c>
    </row>
    <row r="2721" spans="1:6">
      <c r="A2721" s="855" t="s">
        <v>3251</v>
      </c>
      <c r="B2721" s="567">
        <v>1050000</v>
      </c>
      <c r="C2721" s="567">
        <v>1</v>
      </c>
      <c r="D2721" s="567">
        <v>1050000</v>
      </c>
      <c r="E2721" s="567">
        <v>0</v>
      </c>
      <c r="F2721" s="567">
        <v>0</v>
      </c>
    </row>
    <row r="2722" spans="1:6">
      <c r="A2722" s="844" t="s">
        <v>677</v>
      </c>
      <c r="B2722" s="567">
        <v>700000</v>
      </c>
      <c r="C2722" s="567">
        <v>2</v>
      </c>
      <c r="D2722" s="567">
        <v>6264400</v>
      </c>
      <c r="E2722" s="567">
        <v>1173117</v>
      </c>
      <c r="F2722" s="567">
        <v>1077103</v>
      </c>
    </row>
    <row r="2723" spans="1:6">
      <c r="A2723" s="726" t="s">
        <v>2691</v>
      </c>
      <c r="B2723" s="567">
        <v>700000</v>
      </c>
      <c r="C2723" s="567">
        <v>2</v>
      </c>
      <c r="D2723" s="567">
        <v>6264400</v>
      </c>
      <c r="E2723" s="567">
        <v>1173117</v>
      </c>
      <c r="F2723" s="567">
        <v>1077103</v>
      </c>
    </row>
    <row r="2724" spans="1:6">
      <c r="A2724" s="845" t="s">
        <v>557</v>
      </c>
      <c r="B2724" s="567">
        <v>500000</v>
      </c>
      <c r="C2724" s="567">
        <v>1</v>
      </c>
      <c r="D2724" s="567">
        <v>5129400</v>
      </c>
      <c r="E2724" s="567">
        <v>89285</v>
      </c>
      <c r="F2724" s="567">
        <v>64133</v>
      </c>
    </row>
    <row r="2725" spans="1:6">
      <c r="A2725" s="846" t="s">
        <v>3251</v>
      </c>
      <c r="B2725" s="567">
        <v>500000</v>
      </c>
      <c r="C2725" s="567">
        <v>1</v>
      </c>
      <c r="D2725" s="567">
        <v>5129400</v>
      </c>
      <c r="E2725" s="567">
        <v>89285</v>
      </c>
      <c r="F2725" s="567">
        <v>64133</v>
      </c>
    </row>
    <row r="2726" spans="1:6">
      <c r="A2726" s="847">
        <v>0</v>
      </c>
      <c r="B2726" s="567">
        <v>500000</v>
      </c>
      <c r="C2726" s="567">
        <v>1</v>
      </c>
      <c r="D2726" s="567">
        <v>5129400</v>
      </c>
      <c r="E2726" s="567">
        <v>89285</v>
      </c>
      <c r="F2726" s="567">
        <v>64133</v>
      </c>
    </row>
    <row r="2727" spans="1:6">
      <c r="A2727" s="848" t="s">
        <v>3251</v>
      </c>
      <c r="B2727" s="567">
        <v>500000</v>
      </c>
      <c r="C2727" s="567">
        <v>1</v>
      </c>
      <c r="D2727" s="567">
        <v>5129400</v>
      </c>
      <c r="E2727" s="567">
        <v>89285</v>
      </c>
      <c r="F2727" s="567">
        <v>64133</v>
      </c>
    </row>
    <row r="2728" spans="1:6">
      <c r="A2728" s="849">
        <v>2007</v>
      </c>
      <c r="B2728" s="567">
        <v>500000</v>
      </c>
      <c r="C2728" s="567">
        <v>1</v>
      </c>
      <c r="D2728" s="567">
        <v>5129400</v>
      </c>
      <c r="E2728" s="567">
        <v>89285</v>
      </c>
      <c r="F2728" s="567">
        <v>64133</v>
      </c>
    </row>
    <row r="2729" spans="1:6">
      <c r="A2729" s="850" t="s">
        <v>679</v>
      </c>
      <c r="B2729" s="567">
        <v>500000</v>
      </c>
      <c r="C2729" s="567">
        <v>1</v>
      </c>
      <c r="D2729" s="567">
        <v>5129400</v>
      </c>
      <c r="E2729" s="567">
        <v>89285</v>
      </c>
      <c r="F2729" s="567">
        <v>64133</v>
      </c>
    </row>
    <row r="2730" spans="1:6">
      <c r="A2730" s="851" t="s">
        <v>3251</v>
      </c>
      <c r="B2730" s="567">
        <v>500000</v>
      </c>
      <c r="C2730" s="567">
        <v>1</v>
      </c>
      <c r="D2730" s="567">
        <v>5129400</v>
      </c>
      <c r="E2730" s="567">
        <v>89285</v>
      </c>
      <c r="F2730" s="567">
        <v>64133</v>
      </c>
    </row>
    <row r="2731" spans="1:6">
      <c r="A2731" s="852" t="s">
        <v>676</v>
      </c>
      <c r="B2731" s="567">
        <v>500000</v>
      </c>
      <c r="C2731" s="567">
        <v>1</v>
      </c>
      <c r="D2731" s="567">
        <v>5129400</v>
      </c>
      <c r="E2731" s="567">
        <v>89285</v>
      </c>
      <c r="F2731" s="567">
        <v>64133</v>
      </c>
    </row>
    <row r="2732" spans="1:6">
      <c r="A2732" s="854" t="s">
        <v>527</v>
      </c>
      <c r="B2732" s="567">
        <v>500000</v>
      </c>
      <c r="C2732" s="567">
        <v>1</v>
      </c>
      <c r="D2732" s="567">
        <v>5129400</v>
      </c>
      <c r="E2732" s="567">
        <v>89285</v>
      </c>
      <c r="F2732" s="567">
        <v>64133</v>
      </c>
    </row>
    <row r="2733" spans="1:6">
      <c r="A2733" s="853" t="s">
        <v>271</v>
      </c>
      <c r="B2733" s="567">
        <v>500000</v>
      </c>
      <c r="C2733" s="567">
        <v>1</v>
      </c>
      <c r="D2733" s="567">
        <v>5129400</v>
      </c>
      <c r="E2733" s="567">
        <v>89285</v>
      </c>
      <c r="F2733" s="567">
        <v>64133</v>
      </c>
    </row>
    <row r="2734" spans="1:6">
      <c r="A2734" s="855" t="s">
        <v>319</v>
      </c>
      <c r="B2734" s="567">
        <v>500000</v>
      </c>
      <c r="C2734" s="567">
        <v>1</v>
      </c>
      <c r="D2734" s="567">
        <v>5129400</v>
      </c>
      <c r="E2734" s="567">
        <v>89285</v>
      </c>
      <c r="F2734" s="567">
        <v>64133</v>
      </c>
    </row>
    <row r="2735" spans="1:6">
      <c r="A2735" s="845" t="s">
        <v>3251</v>
      </c>
      <c r="B2735" s="567">
        <v>200000</v>
      </c>
      <c r="C2735" s="567">
        <v>1</v>
      </c>
      <c r="D2735" s="567">
        <v>1135000</v>
      </c>
      <c r="E2735" s="567">
        <v>1083832</v>
      </c>
      <c r="F2735" s="567">
        <v>1012970</v>
      </c>
    </row>
    <row r="2736" spans="1:6">
      <c r="A2736" s="846" t="s">
        <v>3251</v>
      </c>
      <c r="B2736" s="567">
        <v>200000</v>
      </c>
      <c r="C2736" s="567">
        <v>1</v>
      </c>
      <c r="D2736" s="567">
        <v>1135000</v>
      </c>
      <c r="E2736" s="567">
        <v>1083832</v>
      </c>
      <c r="F2736" s="567">
        <v>1012970</v>
      </c>
    </row>
    <row r="2737" spans="1:6">
      <c r="A2737" s="847">
        <v>98</v>
      </c>
      <c r="B2737" s="567">
        <v>200000</v>
      </c>
      <c r="C2737" s="567">
        <v>1</v>
      </c>
      <c r="D2737" s="567">
        <v>1135000</v>
      </c>
      <c r="E2737" s="567">
        <v>1083832</v>
      </c>
      <c r="F2737" s="567">
        <v>1012970</v>
      </c>
    </row>
    <row r="2738" spans="1:6">
      <c r="A2738" s="848" t="s">
        <v>3251</v>
      </c>
      <c r="B2738" s="567">
        <v>200000</v>
      </c>
      <c r="C2738" s="567">
        <v>1</v>
      </c>
      <c r="D2738" s="567">
        <v>1135000</v>
      </c>
      <c r="E2738" s="567">
        <v>1083832</v>
      </c>
      <c r="F2738" s="567">
        <v>1012970</v>
      </c>
    </row>
    <row r="2739" spans="1:6">
      <c r="A2739" s="849">
        <v>2004</v>
      </c>
      <c r="B2739" s="567">
        <v>200000</v>
      </c>
      <c r="C2739" s="567">
        <v>1</v>
      </c>
      <c r="D2739" s="567">
        <v>1135000</v>
      </c>
      <c r="E2739" s="567">
        <v>1083832</v>
      </c>
      <c r="F2739" s="567">
        <v>1012970</v>
      </c>
    </row>
    <row r="2740" spans="1:6">
      <c r="A2740" s="850" t="s">
        <v>678</v>
      </c>
      <c r="B2740" s="567">
        <v>200000</v>
      </c>
      <c r="C2740" s="567">
        <v>1</v>
      </c>
      <c r="D2740" s="567">
        <v>1135000</v>
      </c>
      <c r="E2740" s="567">
        <v>1083832</v>
      </c>
      <c r="F2740" s="567">
        <v>1012970</v>
      </c>
    </row>
    <row r="2741" spans="1:6">
      <c r="A2741" s="851" t="s">
        <v>3251</v>
      </c>
      <c r="B2741" s="567">
        <v>200000</v>
      </c>
      <c r="C2741" s="567">
        <v>1</v>
      </c>
      <c r="D2741" s="567">
        <v>1135000</v>
      </c>
      <c r="E2741" s="567">
        <v>1083832</v>
      </c>
      <c r="F2741" s="567">
        <v>1012970</v>
      </c>
    </row>
    <row r="2742" spans="1:6">
      <c r="A2742" s="852" t="s">
        <v>676</v>
      </c>
      <c r="B2742" s="567">
        <v>200000</v>
      </c>
      <c r="C2742" s="567">
        <v>1</v>
      </c>
      <c r="D2742" s="567">
        <v>1135000</v>
      </c>
      <c r="E2742" s="567">
        <v>1083832</v>
      </c>
      <c r="F2742" s="567">
        <v>1012970</v>
      </c>
    </row>
    <row r="2743" spans="1:6">
      <c r="A2743" s="854" t="s">
        <v>527</v>
      </c>
      <c r="B2743" s="567">
        <v>200000</v>
      </c>
      <c r="C2743" s="567">
        <v>1</v>
      </c>
      <c r="D2743" s="567">
        <v>1135000</v>
      </c>
      <c r="E2743" s="567">
        <v>1083832</v>
      </c>
      <c r="F2743" s="567">
        <v>1012970</v>
      </c>
    </row>
    <row r="2744" spans="1:6">
      <c r="A2744" s="853" t="s">
        <v>271</v>
      </c>
      <c r="B2744" s="567">
        <v>200000</v>
      </c>
      <c r="C2744" s="567">
        <v>1</v>
      </c>
      <c r="D2744" s="567">
        <v>1135000</v>
      </c>
      <c r="E2744" s="567">
        <v>1083832</v>
      </c>
      <c r="F2744" s="567">
        <v>1012970</v>
      </c>
    </row>
    <row r="2745" spans="1:6">
      <c r="A2745" s="855" t="s">
        <v>319</v>
      </c>
      <c r="B2745" s="567">
        <v>200000</v>
      </c>
      <c r="C2745" s="567">
        <v>1</v>
      </c>
      <c r="D2745" s="567">
        <v>1135000</v>
      </c>
      <c r="E2745" s="567">
        <v>1083832</v>
      </c>
      <c r="F2745" s="567">
        <v>1012970</v>
      </c>
    </row>
    <row r="2746" spans="1:6">
      <c r="A2746" s="844" t="s">
        <v>876</v>
      </c>
      <c r="B2746" s="567">
        <v>2300000</v>
      </c>
      <c r="C2746" s="567">
        <v>1</v>
      </c>
      <c r="D2746" s="567">
        <v>2300000</v>
      </c>
      <c r="E2746" s="567">
        <v>2078467</v>
      </c>
      <c r="F2746" s="567">
        <v>2091</v>
      </c>
    </row>
    <row r="2747" spans="1:6">
      <c r="A2747" s="726" t="s">
        <v>2711</v>
      </c>
      <c r="B2747" s="567">
        <v>2300000</v>
      </c>
      <c r="C2747" s="567">
        <v>1</v>
      </c>
      <c r="D2747" s="567">
        <v>2300000</v>
      </c>
      <c r="E2747" s="567">
        <v>2078467</v>
      </c>
      <c r="F2747" s="567">
        <v>2091</v>
      </c>
    </row>
    <row r="2748" spans="1:6">
      <c r="A2748" s="845" t="s">
        <v>865</v>
      </c>
      <c r="B2748" s="567">
        <v>2300000</v>
      </c>
      <c r="C2748" s="567">
        <v>1</v>
      </c>
      <c r="D2748" s="567">
        <v>2300000</v>
      </c>
      <c r="E2748" s="567">
        <v>2078467</v>
      </c>
      <c r="F2748" s="567">
        <v>2091</v>
      </c>
    </row>
    <row r="2749" spans="1:6">
      <c r="A2749" s="846" t="s">
        <v>3251</v>
      </c>
      <c r="B2749" s="567">
        <v>2300000</v>
      </c>
      <c r="C2749" s="567">
        <v>1</v>
      </c>
      <c r="D2749" s="567">
        <v>2300000</v>
      </c>
      <c r="E2749" s="567">
        <v>2078467</v>
      </c>
      <c r="F2749" s="567">
        <v>2091</v>
      </c>
    </row>
    <row r="2750" spans="1:6">
      <c r="A2750" s="847">
        <v>0.15</v>
      </c>
      <c r="B2750" s="567">
        <v>2300000</v>
      </c>
      <c r="C2750" s="567">
        <v>1</v>
      </c>
      <c r="D2750" s="567">
        <v>2300000</v>
      </c>
      <c r="E2750" s="567">
        <v>2078467</v>
      </c>
      <c r="F2750" s="567">
        <v>2091</v>
      </c>
    </row>
    <row r="2751" spans="1:6">
      <c r="A2751" s="848" t="s">
        <v>3251</v>
      </c>
      <c r="B2751" s="567">
        <v>2300000</v>
      </c>
      <c r="C2751" s="567">
        <v>1</v>
      </c>
      <c r="D2751" s="567">
        <v>2300000</v>
      </c>
      <c r="E2751" s="567">
        <v>2078467</v>
      </c>
      <c r="F2751" s="567">
        <v>2091</v>
      </c>
    </row>
    <row r="2752" spans="1:6">
      <c r="A2752" s="849">
        <v>2019</v>
      </c>
      <c r="B2752" s="567">
        <v>2300000</v>
      </c>
      <c r="C2752" s="567">
        <v>1</v>
      </c>
      <c r="D2752" s="567">
        <v>2300000</v>
      </c>
      <c r="E2752" s="567">
        <v>2078467</v>
      </c>
      <c r="F2752" s="567">
        <v>2091</v>
      </c>
    </row>
    <row r="2753" spans="1:6">
      <c r="A2753" s="850" t="s">
        <v>877</v>
      </c>
      <c r="B2753" s="567">
        <v>2300000</v>
      </c>
      <c r="C2753" s="567">
        <v>1</v>
      </c>
      <c r="D2753" s="567">
        <v>2300000</v>
      </c>
      <c r="E2753" s="567">
        <v>2078467</v>
      </c>
      <c r="F2753" s="567">
        <v>2091</v>
      </c>
    </row>
    <row r="2754" spans="1:6">
      <c r="A2754" s="851" t="s">
        <v>3251</v>
      </c>
      <c r="B2754" s="567">
        <v>2300000</v>
      </c>
      <c r="C2754" s="567">
        <v>1</v>
      </c>
      <c r="D2754" s="567">
        <v>2300000</v>
      </c>
      <c r="E2754" s="567">
        <v>2078467</v>
      </c>
      <c r="F2754" s="567">
        <v>2091</v>
      </c>
    </row>
    <row r="2755" spans="1:6">
      <c r="A2755" s="852" t="s">
        <v>875</v>
      </c>
      <c r="B2755" s="567">
        <v>2300000</v>
      </c>
      <c r="C2755" s="567">
        <v>1</v>
      </c>
      <c r="D2755" s="567">
        <v>2300000</v>
      </c>
      <c r="E2755" s="567">
        <v>2078467</v>
      </c>
      <c r="F2755" s="567">
        <v>2091</v>
      </c>
    </row>
    <row r="2756" spans="1:6">
      <c r="A2756" s="854" t="s">
        <v>527</v>
      </c>
      <c r="B2756" s="567">
        <v>2300000</v>
      </c>
      <c r="C2756" s="567">
        <v>1</v>
      </c>
      <c r="D2756" s="567">
        <v>2300000</v>
      </c>
      <c r="E2756" s="567">
        <v>2078467</v>
      </c>
      <c r="F2756" s="567">
        <v>2091</v>
      </c>
    </row>
    <row r="2757" spans="1:6">
      <c r="A2757" s="853" t="s">
        <v>314</v>
      </c>
      <c r="B2757" s="567">
        <v>2300000</v>
      </c>
      <c r="C2757" s="567">
        <v>1</v>
      </c>
      <c r="D2757" s="567">
        <v>2300000</v>
      </c>
      <c r="E2757" s="567">
        <v>2078467</v>
      </c>
      <c r="F2757" s="567">
        <v>2091</v>
      </c>
    </row>
    <row r="2758" spans="1:6">
      <c r="A2758" s="855" t="s">
        <v>319</v>
      </c>
      <c r="B2758" s="567">
        <v>2300000</v>
      </c>
      <c r="C2758" s="567">
        <v>1</v>
      </c>
      <c r="D2758" s="567">
        <v>2300000</v>
      </c>
      <c r="E2758" s="567">
        <v>2078467</v>
      </c>
      <c r="F2758" s="567">
        <v>2091</v>
      </c>
    </row>
    <row r="2759" spans="1:6">
      <c r="A2759" s="844" t="s">
        <v>868</v>
      </c>
      <c r="B2759" s="567">
        <v>1540000</v>
      </c>
      <c r="C2759" s="567">
        <v>1</v>
      </c>
      <c r="D2759" s="567">
        <v>2040000</v>
      </c>
      <c r="E2759" s="567">
        <v>83831</v>
      </c>
      <c r="F2759" s="567">
        <v>10092</v>
      </c>
    </row>
    <row r="2760" spans="1:6">
      <c r="A2760" s="726" t="s">
        <v>2705</v>
      </c>
      <c r="B2760" s="567">
        <v>1540000</v>
      </c>
      <c r="C2760" s="567">
        <v>1</v>
      </c>
      <c r="D2760" s="567">
        <v>2040000</v>
      </c>
      <c r="E2760" s="567">
        <v>83831</v>
      </c>
      <c r="F2760" s="567">
        <v>10092</v>
      </c>
    </row>
    <row r="2761" spans="1:6">
      <c r="A2761" s="845" t="s">
        <v>870</v>
      </c>
      <c r="B2761" s="567">
        <v>1540000</v>
      </c>
      <c r="C2761" s="567">
        <v>1</v>
      </c>
      <c r="D2761" s="567">
        <v>2040000</v>
      </c>
      <c r="E2761" s="567">
        <v>83831</v>
      </c>
      <c r="F2761" s="567">
        <v>10092</v>
      </c>
    </row>
    <row r="2762" spans="1:6">
      <c r="A2762" s="846" t="s">
        <v>3251</v>
      </c>
      <c r="B2762" s="567">
        <v>1540000</v>
      </c>
      <c r="C2762" s="567">
        <v>1</v>
      </c>
      <c r="D2762" s="567">
        <v>2040000</v>
      </c>
      <c r="E2762" s="567">
        <v>83831</v>
      </c>
      <c r="F2762" s="567">
        <v>10092</v>
      </c>
    </row>
    <row r="2763" spans="1:6">
      <c r="A2763" s="847">
        <v>0</v>
      </c>
      <c r="B2763" s="567">
        <v>1540000</v>
      </c>
      <c r="C2763" s="567">
        <v>1</v>
      </c>
      <c r="D2763" s="567">
        <v>2040000</v>
      </c>
      <c r="E2763" s="567">
        <v>83831</v>
      </c>
      <c r="F2763" s="567">
        <v>10092</v>
      </c>
    </row>
    <row r="2764" spans="1:6">
      <c r="A2764" s="848" t="s">
        <v>3251</v>
      </c>
      <c r="B2764" s="567">
        <v>1540000</v>
      </c>
      <c r="C2764" s="567">
        <v>1</v>
      </c>
      <c r="D2764" s="567">
        <v>2040000</v>
      </c>
      <c r="E2764" s="567">
        <v>83831</v>
      </c>
      <c r="F2764" s="567">
        <v>10092</v>
      </c>
    </row>
    <row r="2765" spans="1:6">
      <c r="A2765" s="849">
        <v>2014</v>
      </c>
      <c r="B2765" s="567">
        <v>1540000</v>
      </c>
      <c r="C2765" s="567">
        <v>1</v>
      </c>
      <c r="D2765" s="567">
        <v>2040000</v>
      </c>
      <c r="E2765" s="567">
        <v>83831</v>
      </c>
      <c r="F2765" s="567">
        <v>10092</v>
      </c>
    </row>
    <row r="2766" spans="1:6">
      <c r="A2766" s="850" t="s">
        <v>869</v>
      </c>
      <c r="B2766" s="567">
        <v>1540000</v>
      </c>
      <c r="C2766" s="567">
        <v>1</v>
      </c>
      <c r="D2766" s="567">
        <v>2040000</v>
      </c>
      <c r="E2766" s="567">
        <v>83831</v>
      </c>
      <c r="F2766" s="567">
        <v>10092</v>
      </c>
    </row>
    <row r="2767" spans="1:6">
      <c r="A2767" s="851" t="s">
        <v>3251</v>
      </c>
      <c r="B2767" s="567">
        <v>1540000</v>
      </c>
      <c r="C2767" s="567">
        <v>1</v>
      </c>
      <c r="D2767" s="567">
        <v>2040000</v>
      </c>
      <c r="E2767" s="567">
        <v>83831</v>
      </c>
      <c r="F2767" s="567">
        <v>10092</v>
      </c>
    </row>
    <row r="2768" spans="1:6">
      <c r="A2768" s="852" t="s">
        <v>867</v>
      </c>
      <c r="B2768" s="567">
        <v>1540000</v>
      </c>
      <c r="C2768" s="567">
        <v>1</v>
      </c>
      <c r="D2768" s="567">
        <v>2040000</v>
      </c>
      <c r="E2768" s="567">
        <v>83831</v>
      </c>
      <c r="F2768" s="567">
        <v>10092</v>
      </c>
    </row>
    <row r="2769" spans="1:6">
      <c r="A2769" s="854" t="s">
        <v>527</v>
      </c>
      <c r="B2769" s="567">
        <v>1540000</v>
      </c>
      <c r="C2769" s="567">
        <v>1</v>
      </c>
      <c r="D2769" s="567">
        <v>2040000</v>
      </c>
      <c r="E2769" s="567">
        <v>83831</v>
      </c>
      <c r="F2769" s="567">
        <v>10092</v>
      </c>
    </row>
    <row r="2770" spans="1:6">
      <c r="A2770" s="853" t="s">
        <v>314</v>
      </c>
      <c r="B2770" s="567">
        <v>1540000</v>
      </c>
      <c r="C2770" s="567">
        <v>1</v>
      </c>
      <c r="D2770" s="567">
        <v>2040000</v>
      </c>
      <c r="E2770" s="567">
        <v>83831</v>
      </c>
      <c r="F2770" s="567">
        <v>10092</v>
      </c>
    </row>
    <row r="2771" spans="1:6">
      <c r="A2771" s="855" t="s">
        <v>319</v>
      </c>
      <c r="B2771" s="567">
        <v>1540000</v>
      </c>
      <c r="C2771" s="567">
        <v>1</v>
      </c>
      <c r="D2771" s="567">
        <v>2040000</v>
      </c>
      <c r="E2771" s="567">
        <v>83831</v>
      </c>
      <c r="F2771" s="567">
        <v>10092</v>
      </c>
    </row>
    <row r="2772" spans="1:6">
      <c r="A2772" s="844" t="s">
        <v>872</v>
      </c>
      <c r="B2772" s="567">
        <v>1500000</v>
      </c>
      <c r="C2772" s="567">
        <v>1</v>
      </c>
      <c r="D2772" s="567">
        <v>1500000</v>
      </c>
      <c r="E2772" s="567">
        <v>484693</v>
      </c>
      <c r="F2772" s="567">
        <v>267492</v>
      </c>
    </row>
    <row r="2773" spans="1:6">
      <c r="A2773" s="726" t="s">
        <v>2705</v>
      </c>
      <c r="B2773" s="567">
        <v>1500000</v>
      </c>
      <c r="C2773" s="567">
        <v>1</v>
      </c>
      <c r="D2773" s="567">
        <v>1500000</v>
      </c>
      <c r="E2773" s="567">
        <v>484693</v>
      </c>
      <c r="F2773" s="567">
        <v>267492</v>
      </c>
    </row>
    <row r="2774" spans="1:6">
      <c r="A2774" s="845" t="s">
        <v>865</v>
      </c>
      <c r="B2774" s="567">
        <v>1500000</v>
      </c>
      <c r="C2774" s="567">
        <v>1</v>
      </c>
      <c r="D2774" s="567">
        <v>1500000</v>
      </c>
      <c r="E2774" s="567">
        <v>484693</v>
      </c>
      <c r="F2774" s="567">
        <v>267492</v>
      </c>
    </row>
    <row r="2775" spans="1:6">
      <c r="A2775" s="846" t="s">
        <v>3251</v>
      </c>
      <c r="B2775" s="567">
        <v>1500000</v>
      </c>
      <c r="C2775" s="567">
        <v>1</v>
      </c>
      <c r="D2775" s="567">
        <v>1500000</v>
      </c>
      <c r="E2775" s="567">
        <v>484693</v>
      </c>
      <c r="F2775" s="567">
        <v>267492</v>
      </c>
    </row>
    <row r="2776" spans="1:6">
      <c r="A2776" s="847">
        <v>0.05</v>
      </c>
      <c r="B2776" s="567">
        <v>1500000</v>
      </c>
      <c r="C2776" s="567">
        <v>1</v>
      </c>
      <c r="D2776" s="567">
        <v>1500000</v>
      </c>
      <c r="E2776" s="567">
        <v>484693</v>
      </c>
      <c r="F2776" s="567">
        <v>267492</v>
      </c>
    </row>
    <row r="2777" spans="1:6">
      <c r="A2777" s="848" t="s">
        <v>3251</v>
      </c>
      <c r="B2777" s="567">
        <v>1500000</v>
      </c>
      <c r="C2777" s="567">
        <v>1</v>
      </c>
      <c r="D2777" s="567">
        <v>1500000</v>
      </c>
      <c r="E2777" s="567">
        <v>484693</v>
      </c>
      <c r="F2777" s="567">
        <v>267492</v>
      </c>
    </row>
    <row r="2778" spans="1:6">
      <c r="A2778" s="849">
        <v>2012</v>
      </c>
      <c r="B2778" s="567">
        <v>1500000</v>
      </c>
      <c r="C2778" s="567">
        <v>1</v>
      </c>
      <c r="D2778" s="567">
        <v>1500000</v>
      </c>
      <c r="E2778" s="567">
        <v>484693</v>
      </c>
      <c r="F2778" s="567">
        <v>267492</v>
      </c>
    </row>
    <row r="2779" spans="1:6">
      <c r="A2779" s="850" t="s">
        <v>873</v>
      </c>
      <c r="B2779" s="567">
        <v>1500000</v>
      </c>
      <c r="C2779" s="567">
        <v>1</v>
      </c>
      <c r="D2779" s="567">
        <v>1500000</v>
      </c>
      <c r="E2779" s="567">
        <v>484693</v>
      </c>
      <c r="F2779" s="567">
        <v>267492</v>
      </c>
    </row>
    <row r="2780" spans="1:6">
      <c r="A2780" s="851" t="s">
        <v>3251</v>
      </c>
      <c r="B2780" s="567">
        <v>1500000</v>
      </c>
      <c r="C2780" s="567">
        <v>1</v>
      </c>
      <c r="D2780" s="567">
        <v>1500000</v>
      </c>
      <c r="E2780" s="567">
        <v>484693</v>
      </c>
      <c r="F2780" s="567">
        <v>267492</v>
      </c>
    </row>
    <row r="2781" spans="1:6">
      <c r="A2781" s="852" t="s">
        <v>871</v>
      </c>
      <c r="B2781" s="567">
        <v>1500000</v>
      </c>
      <c r="C2781" s="567">
        <v>1</v>
      </c>
      <c r="D2781" s="567">
        <v>1500000</v>
      </c>
      <c r="E2781" s="567">
        <v>484693</v>
      </c>
      <c r="F2781" s="567">
        <v>267492</v>
      </c>
    </row>
    <row r="2782" spans="1:6">
      <c r="A2782" s="854" t="s">
        <v>527</v>
      </c>
      <c r="B2782" s="567">
        <v>1500000</v>
      </c>
      <c r="C2782" s="567">
        <v>1</v>
      </c>
      <c r="D2782" s="567">
        <v>1500000</v>
      </c>
      <c r="E2782" s="567">
        <v>484693</v>
      </c>
      <c r="F2782" s="567">
        <v>267492</v>
      </c>
    </row>
    <row r="2783" spans="1:6">
      <c r="A2783" s="853" t="s">
        <v>314</v>
      </c>
      <c r="B2783" s="567">
        <v>1500000</v>
      </c>
      <c r="C2783" s="567">
        <v>1</v>
      </c>
      <c r="D2783" s="567">
        <v>1500000</v>
      </c>
      <c r="E2783" s="567">
        <v>484693</v>
      </c>
      <c r="F2783" s="567">
        <v>267492</v>
      </c>
    </row>
    <row r="2784" spans="1:6">
      <c r="A2784" s="855" t="s">
        <v>319</v>
      </c>
      <c r="B2784" s="567">
        <v>1500000</v>
      </c>
      <c r="C2784" s="567">
        <v>1</v>
      </c>
      <c r="D2784" s="567">
        <v>1500000</v>
      </c>
      <c r="E2784" s="567">
        <v>484693</v>
      </c>
      <c r="F2784" s="567">
        <v>267492</v>
      </c>
    </row>
    <row r="2785" spans="1:6">
      <c r="A2785" s="844" t="s">
        <v>880</v>
      </c>
      <c r="B2785" s="567">
        <v>1200000</v>
      </c>
      <c r="C2785" s="567">
        <v>1</v>
      </c>
      <c r="D2785" s="567">
        <v>1200000</v>
      </c>
      <c r="E2785" s="567">
        <v>1762</v>
      </c>
      <c r="F2785" s="567">
        <v>1762</v>
      </c>
    </row>
    <row r="2786" spans="1:6">
      <c r="A2786" s="726" t="s">
        <v>2716</v>
      </c>
      <c r="B2786" s="567">
        <v>1200000</v>
      </c>
      <c r="C2786" s="567">
        <v>1</v>
      </c>
      <c r="D2786" s="567">
        <v>1200000</v>
      </c>
      <c r="E2786" s="567">
        <v>1762</v>
      </c>
      <c r="F2786" s="567">
        <v>1762</v>
      </c>
    </row>
    <row r="2787" spans="1:6">
      <c r="A2787" s="845" t="s">
        <v>882</v>
      </c>
      <c r="B2787" s="567">
        <v>1200000</v>
      </c>
      <c r="C2787" s="567">
        <v>1</v>
      </c>
      <c r="D2787" s="567">
        <v>1200000</v>
      </c>
      <c r="E2787" s="567">
        <v>1762</v>
      </c>
      <c r="F2787" s="567">
        <v>1762</v>
      </c>
    </row>
    <row r="2788" spans="1:6">
      <c r="A2788" s="846" t="s">
        <v>3251</v>
      </c>
      <c r="B2788" s="567">
        <v>1200000</v>
      </c>
      <c r="C2788" s="567">
        <v>1</v>
      </c>
      <c r="D2788" s="567">
        <v>1200000</v>
      </c>
      <c r="E2788" s="567">
        <v>1762</v>
      </c>
      <c r="F2788" s="567">
        <v>1762</v>
      </c>
    </row>
    <row r="2789" spans="1:6">
      <c r="A2789" s="847">
        <v>0</v>
      </c>
      <c r="B2789" s="567">
        <v>1200000</v>
      </c>
      <c r="C2789" s="567">
        <v>1</v>
      </c>
      <c r="D2789" s="567">
        <v>1200000</v>
      </c>
      <c r="E2789" s="567">
        <v>1762</v>
      </c>
      <c r="F2789" s="567">
        <v>1762</v>
      </c>
    </row>
    <row r="2790" spans="1:6">
      <c r="A2790" s="848" t="s">
        <v>3251</v>
      </c>
      <c r="B2790" s="567">
        <v>1200000</v>
      </c>
      <c r="C2790" s="567">
        <v>1</v>
      </c>
      <c r="D2790" s="567">
        <v>1200000</v>
      </c>
      <c r="E2790" s="567">
        <v>1762</v>
      </c>
      <c r="F2790" s="567">
        <v>1762</v>
      </c>
    </row>
    <row r="2791" spans="1:6">
      <c r="A2791" s="849">
        <v>2019</v>
      </c>
      <c r="B2791" s="567">
        <v>1200000</v>
      </c>
      <c r="C2791" s="567">
        <v>1</v>
      </c>
      <c r="D2791" s="567">
        <v>1200000</v>
      </c>
      <c r="E2791" s="567">
        <v>1762</v>
      </c>
      <c r="F2791" s="567">
        <v>1762</v>
      </c>
    </row>
    <row r="2792" spans="1:6">
      <c r="A2792" s="850" t="s">
        <v>881</v>
      </c>
      <c r="B2792" s="567">
        <v>1200000</v>
      </c>
      <c r="C2792" s="567">
        <v>1</v>
      </c>
      <c r="D2792" s="567">
        <v>1200000</v>
      </c>
      <c r="E2792" s="567">
        <v>1762</v>
      </c>
      <c r="F2792" s="567">
        <v>1762</v>
      </c>
    </row>
    <row r="2793" spans="1:6">
      <c r="A2793" s="851" t="s">
        <v>3251</v>
      </c>
      <c r="B2793" s="567">
        <v>1200000</v>
      </c>
      <c r="C2793" s="567">
        <v>1</v>
      </c>
      <c r="D2793" s="567">
        <v>1200000</v>
      </c>
      <c r="E2793" s="567">
        <v>1762</v>
      </c>
      <c r="F2793" s="567">
        <v>1762</v>
      </c>
    </row>
    <row r="2794" spans="1:6">
      <c r="A2794" s="852" t="s">
        <v>879</v>
      </c>
      <c r="B2794" s="567">
        <v>1200000</v>
      </c>
      <c r="C2794" s="567">
        <v>1</v>
      </c>
      <c r="D2794" s="567">
        <v>1200000</v>
      </c>
      <c r="E2794" s="567">
        <v>1762</v>
      </c>
      <c r="F2794" s="567">
        <v>1762</v>
      </c>
    </row>
    <row r="2795" spans="1:6">
      <c r="A2795" s="854" t="s">
        <v>527</v>
      </c>
      <c r="B2795" s="567">
        <v>1200000</v>
      </c>
      <c r="C2795" s="567">
        <v>1</v>
      </c>
      <c r="D2795" s="567">
        <v>1200000</v>
      </c>
      <c r="E2795" s="567">
        <v>1762</v>
      </c>
      <c r="F2795" s="567">
        <v>1762</v>
      </c>
    </row>
    <row r="2796" spans="1:6">
      <c r="A2796" s="853" t="s">
        <v>314</v>
      </c>
      <c r="B2796" s="567">
        <v>1200000</v>
      </c>
      <c r="C2796" s="567">
        <v>1</v>
      </c>
      <c r="D2796" s="567">
        <v>1200000</v>
      </c>
      <c r="E2796" s="567">
        <v>1762</v>
      </c>
      <c r="F2796" s="567">
        <v>1762</v>
      </c>
    </row>
    <row r="2797" spans="1:6">
      <c r="A2797" s="855" t="s">
        <v>319</v>
      </c>
      <c r="B2797" s="567">
        <v>1200000</v>
      </c>
      <c r="C2797" s="567">
        <v>1</v>
      </c>
      <c r="D2797" s="567">
        <v>1200000</v>
      </c>
      <c r="E2797" s="567">
        <v>1762</v>
      </c>
      <c r="F2797" s="567">
        <v>1762</v>
      </c>
    </row>
    <row r="2798" spans="1:6">
      <c r="A2798" s="844" t="s">
        <v>863</v>
      </c>
      <c r="B2798" s="567">
        <v>500000</v>
      </c>
      <c r="C2798" s="567">
        <v>1</v>
      </c>
      <c r="D2798" s="567">
        <v>3593000</v>
      </c>
      <c r="E2798" s="567">
        <v>3022704</v>
      </c>
      <c r="F2798" s="567">
        <v>1873705</v>
      </c>
    </row>
    <row r="2799" spans="1:6">
      <c r="A2799" s="726" t="s">
        <v>2691</v>
      </c>
      <c r="B2799" s="567">
        <v>500000</v>
      </c>
      <c r="C2799" s="567">
        <v>1</v>
      </c>
      <c r="D2799" s="567">
        <v>3593000</v>
      </c>
      <c r="E2799" s="567">
        <v>3022704</v>
      </c>
      <c r="F2799" s="567">
        <v>1873705</v>
      </c>
    </row>
    <row r="2800" spans="1:6">
      <c r="A2800" s="845" t="s">
        <v>865</v>
      </c>
      <c r="B2800" s="567">
        <v>500000</v>
      </c>
      <c r="C2800" s="567">
        <v>1</v>
      </c>
      <c r="D2800" s="567">
        <v>3593000</v>
      </c>
      <c r="E2800" s="567">
        <v>3022704</v>
      </c>
      <c r="F2800" s="567">
        <v>1873705</v>
      </c>
    </row>
    <row r="2801" spans="1:6">
      <c r="A2801" s="846" t="s">
        <v>3251</v>
      </c>
      <c r="B2801" s="567">
        <v>500000</v>
      </c>
      <c r="C2801" s="567">
        <v>1</v>
      </c>
      <c r="D2801" s="567">
        <v>3593000</v>
      </c>
      <c r="E2801" s="567">
        <v>3022704</v>
      </c>
      <c r="F2801" s="567">
        <v>1873705</v>
      </c>
    </row>
    <row r="2802" spans="1:6">
      <c r="A2802" s="847">
        <v>0.85</v>
      </c>
      <c r="B2802" s="567">
        <v>500000</v>
      </c>
      <c r="C2802" s="567">
        <v>1</v>
      </c>
      <c r="D2802" s="567">
        <v>3593000</v>
      </c>
      <c r="E2802" s="567">
        <v>3022704</v>
      </c>
      <c r="F2802" s="567">
        <v>1873705</v>
      </c>
    </row>
    <row r="2803" spans="1:6">
      <c r="A2803" s="848" t="s">
        <v>3251</v>
      </c>
      <c r="B2803" s="567">
        <v>500000</v>
      </c>
      <c r="C2803" s="567">
        <v>1</v>
      </c>
      <c r="D2803" s="567">
        <v>3593000</v>
      </c>
      <c r="E2803" s="567">
        <v>3022704</v>
      </c>
      <c r="F2803" s="567">
        <v>1873705</v>
      </c>
    </row>
    <row r="2804" spans="1:6">
      <c r="A2804" s="849">
        <v>2007</v>
      </c>
      <c r="B2804" s="567">
        <v>500000</v>
      </c>
      <c r="C2804" s="567">
        <v>1</v>
      </c>
      <c r="D2804" s="567">
        <v>3593000</v>
      </c>
      <c r="E2804" s="567">
        <v>3022704</v>
      </c>
      <c r="F2804" s="567">
        <v>1873705</v>
      </c>
    </row>
    <row r="2805" spans="1:6">
      <c r="A2805" s="850" t="s">
        <v>864</v>
      </c>
      <c r="B2805" s="567">
        <v>500000</v>
      </c>
      <c r="C2805" s="567">
        <v>1</v>
      </c>
      <c r="D2805" s="567">
        <v>3593000</v>
      </c>
      <c r="E2805" s="567">
        <v>3022704</v>
      </c>
      <c r="F2805" s="567">
        <v>1873705</v>
      </c>
    </row>
    <row r="2806" spans="1:6">
      <c r="A2806" s="851" t="s">
        <v>3251</v>
      </c>
      <c r="B2806" s="567">
        <v>500000</v>
      </c>
      <c r="C2806" s="567">
        <v>1</v>
      </c>
      <c r="D2806" s="567">
        <v>3593000</v>
      </c>
      <c r="E2806" s="567">
        <v>3022704</v>
      </c>
      <c r="F2806" s="567">
        <v>1873705</v>
      </c>
    </row>
    <row r="2807" spans="1:6">
      <c r="A2807" s="852" t="s">
        <v>862</v>
      </c>
      <c r="B2807" s="567">
        <v>500000</v>
      </c>
      <c r="C2807" s="567">
        <v>1</v>
      </c>
      <c r="D2807" s="567">
        <v>3593000</v>
      </c>
      <c r="E2807" s="567">
        <v>3022704</v>
      </c>
      <c r="F2807" s="567">
        <v>1873705</v>
      </c>
    </row>
    <row r="2808" spans="1:6">
      <c r="A2808" s="854" t="s">
        <v>527</v>
      </c>
      <c r="B2808" s="567">
        <v>500000</v>
      </c>
      <c r="C2808" s="567">
        <v>1</v>
      </c>
      <c r="D2808" s="567">
        <v>3593000</v>
      </c>
      <c r="E2808" s="567">
        <v>3022704</v>
      </c>
      <c r="F2808" s="567">
        <v>1873705</v>
      </c>
    </row>
    <row r="2809" spans="1:6">
      <c r="A2809" s="853" t="s">
        <v>314</v>
      </c>
      <c r="B2809" s="567">
        <v>500000</v>
      </c>
      <c r="C2809" s="567">
        <v>1</v>
      </c>
      <c r="D2809" s="567">
        <v>3593000</v>
      </c>
      <c r="E2809" s="567">
        <v>3022704</v>
      </c>
      <c r="F2809" s="567">
        <v>1873705</v>
      </c>
    </row>
    <row r="2810" spans="1:6">
      <c r="A2810" s="855" t="s">
        <v>319</v>
      </c>
      <c r="B2810" s="567">
        <v>500000</v>
      </c>
      <c r="C2810" s="567">
        <v>1</v>
      </c>
      <c r="D2810" s="567">
        <v>3593000</v>
      </c>
      <c r="E2810" s="567">
        <v>3022704</v>
      </c>
      <c r="F2810" s="567">
        <v>1873705</v>
      </c>
    </row>
    <row r="2811" spans="1:6">
      <c r="A2811" s="844" t="s">
        <v>386</v>
      </c>
      <c r="B2811" s="567">
        <v>1000000</v>
      </c>
      <c r="C2811" s="567">
        <v>1</v>
      </c>
      <c r="D2811" s="567">
        <v>1000000</v>
      </c>
      <c r="E2811" s="567">
        <v>998536</v>
      </c>
      <c r="F2811" s="567">
        <v>0</v>
      </c>
    </row>
    <row r="2812" spans="1:6">
      <c r="A2812" s="726" t="s">
        <v>2705</v>
      </c>
      <c r="B2812" s="567">
        <v>1000000</v>
      </c>
      <c r="C2812" s="567">
        <v>1</v>
      </c>
      <c r="D2812" s="567">
        <v>1000000</v>
      </c>
      <c r="E2812" s="567">
        <v>998536</v>
      </c>
      <c r="F2812" s="567">
        <v>0</v>
      </c>
    </row>
    <row r="2813" spans="1:6">
      <c r="A2813" s="845" t="s">
        <v>3251</v>
      </c>
      <c r="B2813" s="567">
        <v>1000000</v>
      </c>
      <c r="C2813" s="567">
        <v>1</v>
      </c>
      <c r="D2813" s="567">
        <v>1000000</v>
      </c>
      <c r="E2813" s="567">
        <v>998536</v>
      </c>
      <c r="F2813" s="567">
        <v>0</v>
      </c>
    </row>
    <row r="2814" spans="1:6">
      <c r="A2814" s="846" t="s">
        <v>3251</v>
      </c>
      <c r="B2814" s="567">
        <v>1000000</v>
      </c>
      <c r="C2814" s="567">
        <v>1</v>
      </c>
      <c r="D2814" s="567">
        <v>1000000</v>
      </c>
      <c r="E2814" s="567">
        <v>998536</v>
      </c>
      <c r="F2814" s="567">
        <v>0</v>
      </c>
    </row>
    <row r="2815" spans="1:6">
      <c r="A2815" s="847" t="s">
        <v>3251</v>
      </c>
      <c r="B2815" s="567">
        <v>1000000</v>
      </c>
      <c r="C2815" s="567">
        <v>1</v>
      </c>
      <c r="D2815" s="567">
        <v>1000000</v>
      </c>
      <c r="E2815" s="567">
        <v>998536</v>
      </c>
      <c r="F2815" s="567">
        <v>0</v>
      </c>
    </row>
    <row r="2816" spans="1:6">
      <c r="A2816" s="848" t="s">
        <v>3251</v>
      </c>
      <c r="B2816" s="567">
        <v>1000000</v>
      </c>
      <c r="C2816" s="567">
        <v>1</v>
      </c>
      <c r="D2816" s="567">
        <v>1000000</v>
      </c>
      <c r="E2816" s="567">
        <v>998536</v>
      </c>
      <c r="F2816" s="567">
        <v>0</v>
      </c>
    </row>
    <row r="2817" spans="1:6">
      <c r="A2817" s="849" t="s">
        <v>3251</v>
      </c>
      <c r="B2817" s="567">
        <v>1000000</v>
      </c>
      <c r="C2817" s="567">
        <v>1</v>
      </c>
      <c r="D2817" s="567">
        <v>1000000</v>
      </c>
      <c r="E2817" s="567">
        <v>998536</v>
      </c>
      <c r="F2817" s="567">
        <v>0</v>
      </c>
    </row>
    <row r="2818" spans="1:6">
      <c r="A2818" s="850" t="s">
        <v>388</v>
      </c>
      <c r="B2818" s="567">
        <v>1000000</v>
      </c>
      <c r="C2818" s="567">
        <v>1</v>
      </c>
      <c r="D2818" s="567">
        <v>1000000</v>
      </c>
      <c r="E2818" s="567">
        <v>998536</v>
      </c>
      <c r="F2818" s="567">
        <v>0</v>
      </c>
    </row>
    <row r="2819" spans="1:6">
      <c r="A2819" s="851" t="s">
        <v>387</v>
      </c>
      <c r="B2819" s="567">
        <v>1000000</v>
      </c>
      <c r="C2819" s="567">
        <v>1</v>
      </c>
      <c r="D2819" s="567">
        <v>1000000</v>
      </c>
      <c r="E2819" s="567">
        <v>998536</v>
      </c>
      <c r="F2819" s="567">
        <v>0</v>
      </c>
    </row>
    <row r="2820" spans="1:6">
      <c r="A2820" s="852" t="s">
        <v>385</v>
      </c>
      <c r="B2820" s="567">
        <v>1000000</v>
      </c>
      <c r="C2820" s="567">
        <v>1</v>
      </c>
      <c r="D2820" s="567">
        <v>1000000</v>
      </c>
      <c r="E2820" s="567">
        <v>998536</v>
      </c>
      <c r="F2820" s="567">
        <v>0</v>
      </c>
    </row>
    <row r="2821" spans="1:6">
      <c r="A2821" s="854" t="s">
        <v>318</v>
      </c>
      <c r="B2821" s="567">
        <v>1000000</v>
      </c>
      <c r="C2821" s="567">
        <v>1</v>
      </c>
      <c r="D2821" s="567">
        <v>1000000</v>
      </c>
      <c r="E2821" s="567">
        <v>998536</v>
      </c>
      <c r="F2821" s="567">
        <v>0</v>
      </c>
    </row>
    <row r="2822" spans="1:6">
      <c r="A2822" s="853" t="s">
        <v>307</v>
      </c>
      <c r="B2822" s="567">
        <v>1000000</v>
      </c>
      <c r="C2822" s="567">
        <v>1</v>
      </c>
      <c r="D2822" s="567">
        <v>1000000</v>
      </c>
      <c r="E2822" s="567">
        <v>998536</v>
      </c>
      <c r="F2822" s="567">
        <v>0</v>
      </c>
    </row>
    <row r="2823" spans="1:6">
      <c r="A2823" s="855" t="s">
        <v>3251</v>
      </c>
      <c r="B2823" s="567">
        <v>1000000</v>
      </c>
      <c r="C2823" s="567">
        <v>1</v>
      </c>
      <c r="D2823" s="567">
        <v>1000000</v>
      </c>
      <c r="E2823" s="567">
        <v>998536</v>
      </c>
      <c r="F2823" s="567">
        <v>0</v>
      </c>
    </row>
    <row r="2824" spans="1:6">
      <c r="A2824" s="844" t="s">
        <v>381</v>
      </c>
      <c r="B2824" s="567">
        <v>3000000</v>
      </c>
      <c r="C2824" s="567">
        <v>1</v>
      </c>
      <c r="D2824" s="567">
        <v>1630850</v>
      </c>
      <c r="E2824" s="567">
        <v>1206759</v>
      </c>
      <c r="F2824" s="567">
        <v>905796</v>
      </c>
    </row>
    <row r="2825" spans="1:6">
      <c r="A2825" s="726" t="s">
        <v>2711</v>
      </c>
      <c r="B2825" s="567">
        <v>3000000</v>
      </c>
      <c r="C2825" s="567">
        <v>1</v>
      </c>
      <c r="D2825" s="567">
        <v>1630850</v>
      </c>
      <c r="E2825" s="567">
        <v>1206759</v>
      </c>
      <c r="F2825" s="567">
        <v>905796</v>
      </c>
    </row>
    <row r="2826" spans="1:6">
      <c r="A2826" s="845" t="s">
        <v>3251</v>
      </c>
      <c r="B2826" s="567">
        <v>3000000</v>
      </c>
      <c r="C2826" s="567">
        <v>1</v>
      </c>
      <c r="D2826" s="567">
        <v>1630850</v>
      </c>
      <c r="E2826" s="567">
        <v>1206759</v>
      </c>
      <c r="F2826" s="567">
        <v>905796</v>
      </c>
    </row>
    <row r="2827" spans="1:6">
      <c r="A2827" s="846" t="s">
        <v>3251</v>
      </c>
      <c r="B2827" s="567">
        <v>3000000</v>
      </c>
      <c r="C2827" s="567">
        <v>1</v>
      </c>
      <c r="D2827" s="567">
        <v>1630850</v>
      </c>
      <c r="E2827" s="567">
        <v>1206759</v>
      </c>
      <c r="F2827" s="567">
        <v>905796</v>
      </c>
    </row>
    <row r="2828" spans="1:6">
      <c r="A2828" s="847" t="s">
        <v>3251</v>
      </c>
      <c r="B2828" s="567">
        <v>3000000</v>
      </c>
      <c r="C2828" s="567">
        <v>1</v>
      </c>
      <c r="D2828" s="567">
        <v>1630850</v>
      </c>
      <c r="E2828" s="567">
        <v>1206759</v>
      </c>
      <c r="F2828" s="567">
        <v>905796</v>
      </c>
    </row>
    <row r="2829" spans="1:6">
      <c r="A2829" s="848" t="s">
        <v>3251</v>
      </c>
      <c r="B2829" s="567">
        <v>3000000</v>
      </c>
      <c r="C2829" s="567">
        <v>1</v>
      </c>
      <c r="D2829" s="567">
        <v>1630850</v>
      </c>
      <c r="E2829" s="567">
        <v>1206759</v>
      </c>
      <c r="F2829" s="567">
        <v>905796</v>
      </c>
    </row>
    <row r="2830" spans="1:6">
      <c r="A2830" s="849" t="s">
        <v>3251</v>
      </c>
      <c r="B2830" s="567">
        <v>3000000</v>
      </c>
      <c r="C2830" s="567">
        <v>1</v>
      </c>
      <c r="D2830" s="567">
        <v>1630850</v>
      </c>
      <c r="E2830" s="567">
        <v>1206759</v>
      </c>
      <c r="F2830" s="567">
        <v>905796</v>
      </c>
    </row>
    <row r="2831" spans="1:6">
      <c r="A2831" s="850" t="s">
        <v>383</v>
      </c>
      <c r="B2831" s="567">
        <v>3000000</v>
      </c>
      <c r="C2831" s="567">
        <v>1</v>
      </c>
      <c r="D2831" s="567">
        <v>1630850</v>
      </c>
      <c r="E2831" s="567">
        <v>1206759</v>
      </c>
      <c r="F2831" s="567">
        <v>905796</v>
      </c>
    </row>
    <row r="2832" spans="1:6">
      <c r="A2832" s="851" t="s">
        <v>382</v>
      </c>
      <c r="B2832" s="567">
        <v>3000000</v>
      </c>
      <c r="C2832" s="567">
        <v>1</v>
      </c>
      <c r="D2832" s="567">
        <v>1630850</v>
      </c>
      <c r="E2832" s="567">
        <v>1206759</v>
      </c>
      <c r="F2832" s="567">
        <v>905796</v>
      </c>
    </row>
    <row r="2833" spans="1:6">
      <c r="A2833" s="852" t="s">
        <v>380</v>
      </c>
      <c r="B2833" s="567">
        <v>3000000</v>
      </c>
      <c r="C2833" s="567">
        <v>1</v>
      </c>
      <c r="D2833" s="567">
        <v>1630850</v>
      </c>
      <c r="E2833" s="567">
        <v>1206759</v>
      </c>
      <c r="F2833" s="567">
        <v>905796</v>
      </c>
    </row>
    <row r="2834" spans="1:6">
      <c r="A2834" s="854" t="s">
        <v>318</v>
      </c>
      <c r="B2834" s="567">
        <v>3000000</v>
      </c>
      <c r="C2834" s="567">
        <v>1</v>
      </c>
      <c r="D2834" s="567">
        <v>1630850</v>
      </c>
      <c r="E2834" s="567">
        <v>1206759</v>
      </c>
      <c r="F2834" s="567">
        <v>905796</v>
      </c>
    </row>
    <row r="2835" spans="1:6">
      <c r="A2835" s="853" t="s">
        <v>307</v>
      </c>
      <c r="B2835" s="567">
        <v>3000000</v>
      </c>
      <c r="C2835" s="567">
        <v>1</v>
      </c>
      <c r="D2835" s="567">
        <v>1630850</v>
      </c>
      <c r="E2835" s="567">
        <v>1206759</v>
      </c>
      <c r="F2835" s="567">
        <v>905796</v>
      </c>
    </row>
    <row r="2836" spans="1:6">
      <c r="A2836" s="855" t="s">
        <v>3251</v>
      </c>
      <c r="B2836" s="567">
        <v>3000000</v>
      </c>
      <c r="C2836" s="567">
        <v>1</v>
      </c>
      <c r="D2836" s="567">
        <v>1630850</v>
      </c>
      <c r="E2836" s="567">
        <v>1206759</v>
      </c>
      <c r="F2836" s="567">
        <v>905796</v>
      </c>
    </row>
    <row r="2837" spans="1:6">
      <c r="A2837" s="844" t="s">
        <v>637</v>
      </c>
      <c r="B2837" s="567">
        <v>8650000</v>
      </c>
      <c r="C2837" s="567">
        <v>4</v>
      </c>
      <c r="D2837" s="567">
        <v>8650000</v>
      </c>
      <c r="E2837" s="567">
        <v>7288196</v>
      </c>
      <c r="F2837" s="567">
        <v>5402310.5169899995</v>
      </c>
    </row>
    <row r="2838" spans="1:6">
      <c r="A2838" s="726" t="s">
        <v>2705</v>
      </c>
      <c r="B2838" s="567">
        <v>8650000</v>
      </c>
      <c r="C2838" s="567">
        <v>4</v>
      </c>
      <c r="D2838" s="567">
        <v>8650000</v>
      </c>
      <c r="E2838" s="567">
        <v>7288196</v>
      </c>
      <c r="F2838" s="567">
        <v>5402310.5169899995</v>
      </c>
    </row>
    <row r="2839" spans="1:6">
      <c r="A2839" s="845" t="s">
        <v>20</v>
      </c>
      <c r="B2839" s="567">
        <v>5350000</v>
      </c>
      <c r="C2839" s="567">
        <v>2</v>
      </c>
      <c r="D2839" s="567">
        <v>5350000</v>
      </c>
      <c r="E2839" s="567">
        <v>4315382</v>
      </c>
      <c r="F2839" s="567">
        <v>2857999.1233399995</v>
      </c>
    </row>
    <row r="2840" spans="1:6">
      <c r="A2840" s="846" t="s">
        <v>3251</v>
      </c>
      <c r="B2840" s="567">
        <v>5350000</v>
      </c>
      <c r="C2840" s="567">
        <v>2</v>
      </c>
      <c r="D2840" s="567">
        <v>5350000</v>
      </c>
      <c r="E2840" s="567">
        <v>4315382</v>
      </c>
      <c r="F2840" s="567">
        <v>2857999.1233399995</v>
      </c>
    </row>
    <row r="2841" spans="1:6">
      <c r="A2841" s="847">
        <v>0.25</v>
      </c>
      <c r="B2841" s="567">
        <v>1350000</v>
      </c>
      <c r="C2841" s="567">
        <v>1</v>
      </c>
      <c r="D2841" s="567">
        <v>1350000</v>
      </c>
      <c r="E2841" s="567">
        <v>434473</v>
      </c>
      <c r="F2841" s="567">
        <v>102459.8625</v>
      </c>
    </row>
    <row r="2842" spans="1:6">
      <c r="A2842" s="848" t="s">
        <v>3251</v>
      </c>
      <c r="B2842" s="567">
        <v>1350000</v>
      </c>
      <c r="C2842" s="567">
        <v>1</v>
      </c>
      <c r="D2842" s="567">
        <v>1350000</v>
      </c>
      <c r="E2842" s="567">
        <v>434473</v>
      </c>
      <c r="F2842" s="567">
        <v>102459.8625</v>
      </c>
    </row>
    <row r="2843" spans="1:6">
      <c r="A2843" s="849">
        <v>2022</v>
      </c>
      <c r="B2843" s="567">
        <v>1350000</v>
      </c>
      <c r="C2843" s="567">
        <v>1</v>
      </c>
      <c r="D2843" s="567">
        <v>1350000</v>
      </c>
      <c r="E2843" s="567">
        <v>434473</v>
      </c>
      <c r="F2843" s="567">
        <v>102459.8625</v>
      </c>
    </row>
    <row r="2844" spans="1:6">
      <c r="A2844" s="850" t="s">
        <v>639</v>
      </c>
      <c r="B2844" s="567">
        <v>1350000</v>
      </c>
      <c r="C2844" s="567">
        <v>1</v>
      </c>
      <c r="D2844" s="567">
        <v>1350000</v>
      </c>
      <c r="E2844" s="567">
        <v>434473</v>
      </c>
      <c r="F2844" s="567">
        <v>102459.8625</v>
      </c>
    </row>
    <row r="2845" spans="1:6">
      <c r="A2845" s="851" t="s">
        <v>638</v>
      </c>
      <c r="B2845" s="567">
        <v>1350000</v>
      </c>
      <c r="C2845" s="567">
        <v>1</v>
      </c>
      <c r="D2845" s="567">
        <v>1350000</v>
      </c>
      <c r="E2845" s="567">
        <v>434473</v>
      </c>
      <c r="F2845" s="567">
        <v>102459.8625</v>
      </c>
    </row>
    <row r="2846" spans="1:6">
      <c r="A2846" s="852" t="s">
        <v>636</v>
      </c>
      <c r="B2846" s="567">
        <v>1350000</v>
      </c>
      <c r="C2846" s="567">
        <v>1</v>
      </c>
      <c r="D2846" s="567">
        <v>1350000</v>
      </c>
      <c r="E2846" s="567">
        <v>434473</v>
      </c>
      <c r="F2846" s="567">
        <v>102459.8625</v>
      </c>
    </row>
    <row r="2847" spans="1:6">
      <c r="A2847" s="854" t="s">
        <v>527</v>
      </c>
      <c r="B2847" s="567">
        <v>1350000</v>
      </c>
      <c r="C2847" s="567">
        <v>1</v>
      </c>
      <c r="D2847" s="567">
        <v>1350000</v>
      </c>
      <c r="E2847" s="567">
        <v>434473</v>
      </c>
      <c r="F2847" s="567">
        <v>102459.8625</v>
      </c>
    </row>
    <row r="2848" spans="1:6">
      <c r="A2848" s="853" t="s">
        <v>297</v>
      </c>
      <c r="B2848" s="567">
        <v>1350000</v>
      </c>
      <c r="C2848" s="567">
        <v>1</v>
      </c>
      <c r="D2848" s="567">
        <v>1350000</v>
      </c>
      <c r="E2848" s="567">
        <v>434473</v>
      </c>
      <c r="F2848" s="567">
        <v>102459.8625</v>
      </c>
    </row>
    <row r="2849" spans="1:6">
      <c r="A2849" s="855" t="s">
        <v>319</v>
      </c>
      <c r="B2849" s="567">
        <v>1350000</v>
      </c>
      <c r="C2849" s="567">
        <v>1</v>
      </c>
      <c r="D2849" s="567">
        <v>1350000</v>
      </c>
      <c r="E2849" s="567">
        <v>434473</v>
      </c>
      <c r="F2849" s="567">
        <v>102459.8625</v>
      </c>
    </row>
    <row r="2850" spans="1:6">
      <c r="A2850" s="847">
        <v>0.65</v>
      </c>
      <c r="B2850" s="567">
        <v>4000000</v>
      </c>
      <c r="C2850" s="567">
        <v>1</v>
      </c>
      <c r="D2850" s="567">
        <v>4000000</v>
      </c>
      <c r="E2850" s="567">
        <v>3880909</v>
      </c>
      <c r="F2850" s="567">
        <v>2755539.2608399997</v>
      </c>
    </row>
    <row r="2851" spans="1:6">
      <c r="A2851" s="848" t="s">
        <v>3251</v>
      </c>
      <c r="B2851" s="567">
        <v>4000000</v>
      </c>
      <c r="C2851" s="567">
        <v>1</v>
      </c>
      <c r="D2851" s="567">
        <v>4000000</v>
      </c>
      <c r="E2851" s="567">
        <v>3880909</v>
      </c>
      <c r="F2851" s="567">
        <v>2755539.2608399997</v>
      </c>
    </row>
    <row r="2852" spans="1:6">
      <c r="A2852" s="849">
        <v>2020</v>
      </c>
      <c r="B2852" s="567">
        <v>4000000</v>
      </c>
      <c r="C2852" s="567">
        <v>1</v>
      </c>
      <c r="D2852" s="567">
        <v>4000000</v>
      </c>
      <c r="E2852" s="567">
        <v>3880909</v>
      </c>
      <c r="F2852" s="567">
        <v>2755539.2608399997</v>
      </c>
    </row>
    <row r="2853" spans="1:6">
      <c r="A2853" s="850" t="s">
        <v>645</v>
      </c>
      <c r="B2853" s="567">
        <v>4000000</v>
      </c>
      <c r="C2853" s="567">
        <v>1</v>
      </c>
      <c r="D2853" s="567">
        <v>4000000</v>
      </c>
      <c r="E2853" s="567">
        <v>3880909</v>
      </c>
      <c r="F2853" s="567">
        <v>2755539.2608399997</v>
      </c>
    </row>
    <row r="2854" spans="1:6">
      <c r="A2854" s="851" t="s">
        <v>644</v>
      </c>
      <c r="B2854" s="567">
        <v>4000000</v>
      </c>
      <c r="C2854" s="567">
        <v>1</v>
      </c>
      <c r="D2854" s="567">
        <v>4000000</v>
      </c>
      <c r="E2854" s="567">
        <v>3880909</v>
      </c>
      <c r="F2854" s="567">
        <v>2755539.2608399997</v>
      </c>
    </row>
    <row r="2855" spans="1:6">
      <c r="A2855" s="852" t="s">
        <v>636</v>
      </c>
      <c r="B2855" s="567">
        <v>4000000</v>
      </c>
      <c r="C2855" s="567">
        <v>1</v>
      </c>
      <c r="D2855" s="567">
        <v>4000000</v>
      </c>
      <c r="E2855" s="567">
        <v>3880909</v>
      </c>
      <c r="F2855" s="567">
        <v>2755539.2608399997</v>
      </c>
    </row>
    <row r="2856" spans="1:6">
      <c r="A2856" s="854" t="s">
        <v>527</v>
      </c>
      <c r="B2856" s="567">
        <v>4000000</v>
      </c>
      <c r="C2856" s="567">
        <v>1</v>
      </c>
      <c r="D2856" s="567">
        <v>4000000</v>
      </c>
      <c r="E2856" s="567">
        <v>3880909</v>
      </c>
      <c r="F2856" s="567">
        <v>2755539.2608399997</v>
      </c>
    </row>
    <row r="2857" spans="1:6">
      <c r="A2857" s="853" t="s">
        <v>297</v>
      </c>
      <c r="B2857" s="567">
        <v>4000000</v>
      </c>
      <c r="C2857" s="567">
        <v>1</v>
      </c>
      <c r="D2857" s="567">
        <v>4000000</v>
      </c>
      <c r="E2857" s="567">
        <v>3880909</v>
      </c>
      <c r="F2857" s="567">
        <v>2755539.2608399997</v>
      </c>
    </row>
    <row r="2858" spans="1:6">
      <c r="A2858" s="855" t="s">
        <v>319</v>
      </c>
      <c r="B2858" s="567">
        <v>4000000</v>
      </c>
      <c r="C2858" s="567">
        <v>1</v>
      </c>
      <c r="D2858" s="567">
        <v>4000000</v>
      </c>
      <c r="E2858" s="567">
        <v>3880909</v>
      </c>
      <c r="F2858" s="567">
        <v>2755539.2608399997</v>
      </c>
    </row>
    <row r="2859" spans="1:6">
      <c r="A2859" s="845" t="s">
        <v>330</v>
      </c>
      <c r="B2859" s="567">
        <v>3300000</v>
      </c>
      <c r="C2859" s="567">
        <v>2</v>
      </c>
      <c r="D2859" s="567">
        <v>3300000</v>
      </c>
      <c r="E2859" s="567">
        <v>2972814</v>
      </c>
      <c r="F2859" s="567">
        <v>2544311.39365</v>
      </c>
    </row>
    <row r="2860" spans="1:6">
      <c r="A2860" s="846" t="s">
        <v>3251</v>
      </c>
      <c r="B2860" s="567">
        <v>3300000</v>
      </c>
      <c r="C2860" s="567">
        <v>2</v>
      </c>
      <c r="D2860" s="567">
        <v>3300000</v>
      </c>
      <c r="E2860" s="567">
        <v>2972814</v>
      </c>
      <c r="F2860" s="567">
        <v>2544311.39365</v>
      </c>
    </row>
    <row r="2861" spans="1:6">
      <c r="A2861" s="847">
        <v>0.56000000000000005</v>
      </c>
      <c r="B2861" s="567">
        <v>1000000</v>
      </c>
      <c r="C2861" s="567">
        <v>1</v>
      </c>
      <c r="D2861" s="567">
        <v>1000000</v>
      </c>
      <c r="E2861" s="567">
        <v>727956</v>
      </c>
      <c r="F2861" s="567">
        <v>618847.92944999994</v>
      </c>
    </row>
    <row r="2862" spans="1:6">
      <c r="A2862" s="848" t="s">
        <v>3251</v>
      </c>
      <c r="B2862" s="567">
        <v>1000000</v>
      </c>
      <c r="C2862" s="567">
        <v>1</v>
      </c>
      <c r="D2862" s="567">
        <v>1000000</v>
      </c>
      <c r="E2862" s="567">
        <v>727956</v>
      </c>
      <c r="F2862" s="567">
        <v>618847.92944999994</v>
      </c>
    </row>
    <row r="2863" spans="1:6">
      <c r="A2863" s="849">
        <v>2018</v>
      </c>
      <c r="B2863" s="567">
        <v>1000000</v>
      </c>
      <c r="C2863" s="567">
        <v>1</v>
      </c>
      <c r="D2863" s="567">
        <v>1000000</v>
      </c>
      <c r="E2863" s="567">
        <v>727956</v>
      </c>
      <c r="F2863" s="567">
        <v>618847.92944999994</v>
      </c>
    </row>
    <row r="2864" spans="1:6">
      <c r="A2864" s="850" t="s">
        <v>643</v>
      </c>
      <c r="B2864" s="567">
        <v>1000000</v>
      </c>
      <c r="C2864" s="567">
        <v>1</v>
      </c>
      <c r="D2864" s="567">
        <v>1000000</v>
      </c>
      <c r="E2864" s="567">
        <v>727956</v>
      </c>
      <c r="F2864" s="567">
        <v>618847.92944999994</v>
      </c>
    </row>
    <row r="2865" spans="1:6">
      <c r="A2865" s="851" t="s">
        <v>642</v>
      </c>
      <c r="B2865" s="567">
        <v>1000000</v>
      </c>
      <c r="C2865" s="567">
        <v>1</v>
      </c>
      <c r="D2865" s="567">
        <v>1000000</v>
      </c>
      <c r="E2865" s="567">
        <v>727956</v>
      </c>
      <c r="F2865" s="567">
        <v>618847.92944999994</v>
      </c>
    </row>
    <row r="2866" spans="1:6">
      <c r="A2866" s="852" t="s">
        <v>636</v>
      </c>
      <c r="B2866" s="567">
        <v>1000000</v>
      </c>
      <c r="C2866" s="567">
        <v>1</v>
      </c>
      <c r="D2866" s="567">
        <v>1000000</v>
      </c>
      <c r="E2866" s="567">
        <v>727956</v>
      </c>
      <c r="F2866" s="567">
        <v>618847.92944999994</v>
      </c>
    </row>
    <row r="2867" spans="1:6">
      <c r="A2867" s="854" t="s">
        <v>527</v>
      </c>
      <c r="B2867" s="567">
        <v>1000000</v>
      </c>
      <c r="C2867" s="567">
        <v>1</v>
      </c>
      <c r="D2867" s="567">
        <v>1000000</v>
      </c>
      <c r="E2867" s="567">
        <v>727956</v>
      </c>
      <c r="F2867" s="567">
        <v>618847.92944999994</v>
      </c>
    </row>
    <row r="2868" spans="1:6">
      <c r="A2868" s="853" t="s">
        <v>297</v>
      </c>
      <c r="B2868" s="567">
        <v>1000000</v>
      </c>
      <c r="C2868" s="567">
        <v>1</v>
      </c>
      <c r="D2868" s="567">
        <v>1000000</v>
      </c>
      <c r="E2868" s="567">
        <v>727956</v>
      </c>
      <c r="F2868" s="567">
        <v>618847.92944999994</v>
      </c>
    </row>
    <row r="2869" spans="1:6">
      <c r="A2869" s="855" t="s">
        <v>319</v>
      </c>
      <c r="B2869" s="567">
        <v>1000000</v>
      </c>
      <c r="C2869" s="567">
        <v>1</v>
      </c>
      <c r="D2869" s="567">
        <v>1000000</v>
      </c>
      <c r="E2869" s="567">
        <v>727956</v>
      </c>
      <c r="F2869" s="567">
        <v>618847.92944999994</v>
      </c>
    </row>
    <row r="2870" spans="1:6">
      <c r="A2870" s="847">
        <v>0.8</v>
      </c>
      <c r="B2870" s="567">
        <v>2300000</v>
      </c>
      <c r="C2870" s="567">
        <v>1</v>
      </c>
      <c r="D2870" s="567">
        <v>2300000</v>
      </c>
      <c r="E2870" s="567">
        <v>2244858</v>
      </c>
      <c r="F2870" s="567">
        <v>1925463.4642</v>
      </c>
    </row>
    <row r="2871" spans="1:6">
      <c r="A2871" s="848" t="s">
        <v>3251</v>
      </c>
      <c r="B2871" s="567">
        <v>2300000</v>
      </c>
      <c r="C2871" s="567">
        <v>1</v>
      </c>
      <c r="D2871" s="567">
        <v>2300000</v>
      </c>
      <c r="E2871" s="567">
        <v>2244858</v>
      </c>
      <c r="F2871" s="567">
        <v>1925463.4642</v>
      </c>
    </row>
    <row r="2872" spans="1:6">
      <c r="A2872" s="849">
        <v>2018</v>
      </c>
      <c r="B2872" s="567">
        <v>2300000</v>
      </c>
      <c r="C2872" s="567">
        <v>1</v>
      </c>
      <c r="D2872" s="567">
        <v>2300000</v>
      </c>
      <c r="E2872" s="567">
        <v>2244858</v>
      </c>
      <c r="F2872" s="567">
        <v>1925463.4642</v>
      </c>
    </row>
    <row r="2873" spans="1:6">
      <c r="A2873" s="850" t="s">
        <v>641</v>
      </c>
      <c r="B2873" s="567">
        <v>2300000</v>
      </c>
      <c r="C2873" s="567">
        <v>1</v>
      </c>
      <c r="D2873" s="567">
        <v>2300000</v>
      </c>
      <c r="E2873" s="567">
        <v>2244858</v>
      </c>
      <c r="F2873" s="567">
        <v>1925463.4642</v>
      </c>
    </row>
    <row r="2874" spans="1:6">
      <c r="A2874" s="851" t="s">
        <v>640</v>
      </c>
      <c r="B2874" s="567">
        <v>2300000</v>
      </c>
      <c r="C2874" s="567">
        <v>1</v>
      </c>
      <c r="D2874" s="567">
        <v>2300000</v>
      </c>
      <c r="E2874" s="567">
        <v>2244858</v>
      </c>
      <c r="F2874" s="567">
        <v>1925463.4642</v>
      </c>
    </row>
    <row r="2875" spans="1:6">
      <c r="A2875" s="852" t="s">
        <v>636</v>
      </c>
      <c r="B2875" s="567">
        <v>2300000</v>
      </c>
      <c r="C2875" s="567">
        <v>1</v>
      </c>
      <c r="D2875" s="567">
        <v>2300000</v>
      </c>
      <c r="E2875" s="567">
        <v>2244858</v>
      </c>
      <c r="F2875" s="567">
        <v>1925463.4642</v>
      </c>
    </row>
    <row r="2876" spans="1:6">
      <c r="A2876" s="854" t="s">
        <v>527</v>
      </c>
      <c r="B2876" s="567">
        <v>2300000</v>
      </c>
      <c r="C2876" s="567">
        <v>1</v>
      </c>
      <c r="D2876" s="567">
        <v>2300000</v>
      </c>
      <c r="E2876" s="567">
        <v>2244858</v>
      </c>
      <c r="F2876" s="567">
        <v>1925463.4642</v>
      </c>
    </row>
    <row r="2877" spans="1:6">
      <c r="A2877" s="853" t="s">
        <v>297</v>
      </c>
      <c r="B2877" s="567">
        <v>2300000</v>
      </c>
      <c r="C2877" s="567">
        <v>1</v>
      </c>
      <c r="D2877" s="567">
        <v>2300000</v>
      </c>
      <c r="E2877" s="567">
        <v>2244858</v>
      </c>
      <c r="F2877" s="567">
        <v>1925463.4642</v>
      </c>
    </row>
    <row r="2878" spans="1:6">
      <c r="A2878" s="855" t="s">
        <v>319</v>
      </c>
      <c r="B2878" s="567">
        <v>2300000</v>
      </c>
      <c r="C2878" s="567">
        <v>1</v>
      </c>
      <c r="D2878" s="567">
        <v>2300000</v>
      </c>
      <c r="E2878" s="567">
        <v>2244858</v>
      </c>
      <c r="F2878" s="567">
        <v>1925463.4642</v>
      </c>
    </row>
    <row r="2879" spans="1:6">
      <c r="A2879" s="844" t="s">
        <v>648</v>
      </c>
      <c r="B2879" s="567">
        <v>2500000</v>
      </c>
      <c r="C2879" s="567">
        <v>1</v>
      </c>
      <c r="D2879" s="567">
        <v>4043000</v>
      </c>
      <c r="E2879" s="567">
        <v>3914424</v>
      </c>
      <c r="F2879" s="567">
        <v>3897680.6171900001</v>
      </c>
    </row>
    <row r="2880" spans="1:6">
      <c r="A2880" s="726" t="s">
        <v>2708</v>
      </c>
      <c r="B2880" s="567">
        <v>2500000</v>
      </c>
      <c r="C2880" s="567">
        <v>1</v>
      </c>
      <c r="D2880" s="567">
        <v>4043000</v>
      </c>
      <c r="E2880" s="567">
        <v>3914424</v>
      </c>
      <c r="F2880" s="567">
        <v>3897680.6171900001</v>
      </c>
    </row>
    <row r="2881" spans="1:6">
      <c r="A2881" s="845" t="s">
        <v>330</v>
      </c>
      <c r="B2881" s="567">
        <v>2500000</v>
      </c>
      <c r="C2881" s="567">
        <v>1</v>
      </c>
      <c r="D2881" s="567">
        <v>4043000</v>
      </c>
      <c r="E2881" s="567">
        <v>3914424</v>
      </c>
      <c r="F2881" s="567">
        <v>3897680.6171900001</v>
      </c>
    </row>
    <row r="2882" spans="1:6">
      <c r="A2882" s="846" t="s">
        <v>3251</v>
      </c>
      <c r="B2882" s="567">
        <v>2500000</v>
      </c>
      <c r="C2882" s="567">
        <v>1</v>
      </c>
      <c r="D2882" s="567">
        <v>4043000</v>
      </c>
      <c r="E2882" s="567">
        <v>3914424</v>
      </c>
      <c r="F2882" s="567">
        <v>3897680.6171900001</v>
      </c>
    </row>
    <row r="2883" spans="1:6">
      <c r="A2883" s="847">
        <v>0.95</v>
      </c>
      <c r="B2883" s="567">
        <v>2500000</v>
      </c>
      <c r="C2883" s="567">
        <v>1</v>
      </c>
      <c r="D2883" s="567">
        <v>4043000</v>
      </c>
      <c r="E2883" s="567">
        <v>3914424</v>
      </c>
      <c r="F2883" s="567">
        <v>3897680.6171900001</v>
      </c>
    </row>
    <row r="2884" spans="1:6">
      <c r="A2884" s="848" t="s">
        <v>3251</v>
      </c>
      <c r="B2884" s="567">
        <v>2500000</v>
      </c>
      <c r="C2884" s="567">
        <v>1</v>
      </c>
      <c r="D2884" s="567">
        <v>4043000</v>
      </c>
      <c r="E2884" s="567">
        <v>3914424</v>
      </c>
      <c r="F2884" s="567">
        <v>3897680.6171900001</v>
      </c>
    </row>
    <row r="2885" spans="1:6">
      <c r="A2885" s="849">
        <v>2017</v>
      </c>
      <c r="B2885" s="567">
        <v>2500000</v>
      </c>
      <c r="C2885" s="567">
        <v>1</v>
      </c>
      <c r="D2885" s="567">
        <v>4043000</v>
      </c>
      <c r="E2885" s="567">
        <v>3914424</v>
      </c>
      <c r="F2885" s="567">
        <v>3897680.6171900001</v>
      </c>
    </row>
    <row r="2886" spans="1:6">
      <c r="A2886" s="850" t="s">
        <v>650</v>
      </c>
      <c r="B2886" s="567">
        <v>2500000</v>
      </c>
      <c r="C2886" s="567">
        <v>1</v>
      </c>
      <c r="D2886" s="567">
        <v>4043000</v>
      </c>
      <c r="E2886" s="567">
        <v>3914424</v>
      </c>
      <c r="F2886" s="567">
        <v>3897680.6171900001</v>
      </c>
    </row>
    <row r="2887" spans="1:6">
      <c r="A2887" s="851" t="s">
        <v>649</v>
      </c>
      <c r="B2887" s="567">
        <v>2500000</v>
      </c>
      <c r="C2887" s="567">
        <v>1</v>
      </c>
      <c r="D2887" s="567">
        <v>4043000</v>
      </c>
      <c r="E2887" s="567">
        <v>3914424</v>
      </c>
      <c r="F2887" s="567">
        <v>3897680.6171900001</v>
      </c>
    </row>
    <row r="2888" spans="1:6">
      <c r="A2888" s="852" t="s">
        <v>647</v>
      </c>
      <c r="B2888" s="567">
        <v>2500000</v>
      </c>
      <c r="C2888" s="567">
        <v>1</v>
      </c>
      <c r="D2888" s="567">
        <v>4043000</v>
      </c>
      <c r="E2888" s="567">
        <v>3914424</v>
      </c>
      <c r="F2888" s="567">
        <v>3897680.6171900001</v>
      </c>
    </row>
    <row r="2889" spans="1:6">
      <c r="A2889" s="854" t="s">
        <v>527</v>
      </c>
      <c r="B2889" s="567">
        <v>2500000</v>
      </c>
      <c r="C2889" s="567">
        <v>1</v>
      </c>
      <c r="D2889" s="567">
        <v>4043000</v>
      </c>
      <c r="E2889" s="567">
        <v>3914424</v>
      </c>
      <c r="F2889" s="567">
        <v>3897680.6171900001</v>
      </c>
    </row>
    <row r="2890" spans="1:6">
      <c r="A2890" s="853" t="s">
        <v>297</v>
      </c>
      <c r="B2890" s="567">
        <v>2500000</v>
      </c>
      <c r="C2890" s="567">
        <v>1</v>
      </c>
      <c r="D2890" s="567">
        <v>4043000</v>
      </c>
      <c r="E2890" s="567">
        <v>3914424</v>
      </c>
      <c r="F2890" s="567">
        <v>3897680.6171900001</v>
      </c>
    </row>
    <row r="2891" spans="1:6">
      <c r="A2891" s="855" t="s">
        <v>319</v>
      </c>
      <c r="B2891" s="567">
        <v>2500000</v>
      </c>
      <c r="C2891" s="567">
        <v>1</v>
      </c>
      <c r="D2891" s="567">
        <v>4043000</v>
      </c>
      <c r="E2891" s="567">
        <v>3914424</v>
      </c>
      <c r="F2891" s="567">
        <v>3897680.6171900001</v>
      </c>
    </row>
    <row r="2892" spans="1:6">
      <c r="A2892" s="844" t="s">
        <v>617</v>
      </c>
      <c r="B2892" s="567">
        <v>1044000</v>
      </c>
      <c r="C2892" s="567">
        <v>1</v>
      </c>
      <c r="D2892" s="567">
        <v>1527000</v>
      </c>
      <c r="E2892" s="567">
        <v>1490013</v>
      </c>
      <c r="F2892" s="567">
        <v>1478610.8300900001</v>
      </c>
    </row>
    <row r="2893" spans="1:6">
      <c r="A2893" s="726" t="s">
        <v>2696</v>
      </c>
      <c r="B2893" s="567">
        <v>1044000</v>
      </c>
      <c r="C2893" s="567">
        <v>1</v>
      </c>
      <c r="D2893" s="567">
        <v>1527000</v>
      </c>
      <c r="E2893" s="567">
        <v>1490013</v>
      </c>
      <c r="F2893" s="567">
        <v>1478610.8300900001</v>
      </c>
    </row>
    <row r="2894" spans="1:6">
      <c r="A2894" s="845" t="s">
        <v>13</v>
      </c>
      <c r="B2894" s="567">
        <v>1044000</v>
      </c>
      <c r="C2894" s="567">
        <v>1</v>
      </c>
      <c r="D2894" s="567">
        <v>1527000</v>
      </c>
      <c r="E2894" s="567">
        <v>1490013</v>
      </c>
      <c r="F2894" s="567">
        <v>1478610.8300900001</v>
      </c>
    </row>
    <row r="2895" spans="1:6">
      <c r="A2895" s="846" t="s">
        <v>3251</v>
      </c>
      <c r="B2895" s="567">
        <v>1044000</v>
      </c>
      <c r="C2895" s="567">
        <v>1</v>
      </c>
      <c r="D2895" s="567">
        <v>1527000</v>
      </c>
      <c r="E2895" s="567">
        <v>1490013</v>
      </c>
      <c r="F2895" s="567">
        <v>1478610.8300900001</v>
      </c>
    </row>
    <row r="2896" spans="1:6">
      <c r="A2896" s="847">
        <v>1</v>
      </c>
      <c r="B2896" s="567">
        <v>1044000</v>
      </c>
      <c r="C2896" s="567">
        <v>1</v>
      </c>
      <c r="D2896" s="567">
        <v>1527000</v>
      </c>
      <c r="E2896" s="567">
        <v>1490013</v>
      </c>
      <c r="F2896" s="567">
        <v>1478610.8300900001</v>
      </c>
    </row>
    <row r="2897" spans="1:6">
      <c r="A2897" s="848" t="s">
        <v>3251</v>
      </c>
      <c r="B2897" s="567">
        <v>1044000</v>
      </c>
      <c r="C2897" s="567">
        <v>1</v>
      </c>
      <c r="D2897" s="567">
        <v>1527000</v>
      </c>
      <c r="E2897" s="567">
        <v>1490013</v>
      </c>
      <c r="F2897" s="567">
        <v>1478610.8300900001</v>
      </c>
    </row>
    <row r="2898" spans="1:6">
      <c r="A2898" s="849">
        <v>2010</v>
      </c>
      <c r="B2898" s="567">
        <v>1044000</v>
      </c>
      <c r="C2898" s="567">
        <v>1</v>
      </c>
      <c r="D2898" s="567">
        <v>1527000</v>
      </c>
      <c r="E2898" s="567">
        <v>1490013</v>
      </c>
      <c r="F2898" s="567">
        <v>1478610.8300900001</v>
      </c>
    </row>
    <row r="2899" spans="1:6">
      <c r="A2899" s="850" t="s">
        <v>619</v>
      </c>
      <c r="B2899" s="567">
        <v>1044000</v>
      </c>
      <c r="C2899" s="567">
        <v>1</v>
      </c>
      <c r="D2899" s="567">
        <v>1527000</v>
      </c>
      <c r="E2899" s="567">
        <v>1490013</v>
      </c>
      <c r="F2899" s="567">
        <v>1478610.8300900001</v>
      </c>
    </row>
    <row r="2900" spans="1:6">
      <c r="A2900" s="851" t="s">
        <v>618</v>
      </c>
      <c r="B2900" s="567">
        <v>1044000</v>
      </c>
      <c r="C2900" s="567">
        <v>1</v>
      </c>
      <c r="D2900" s="567">
        <v>1527000</v>
      </c>
      <c r="E2900" s="567">
        <v>1490013</v>
      </c>
      <c r="F2900" s="567">
        <v>1478610.8300900001</v>
      </c>
    </row>
    <row r="2901" spans="1:6">
      <c r="A2901" s="852" t="s">
        <v>616</v>
      </c>
      <c r="B2901" s="567">
        <v>1044000</v>
      </c>
      <c r="C2901" s="567">
        <v>1</v>
      </c>
      <c r="D2901" s="567">
        <v>1527000</v>
      </c>
      <c r="E2901" s="567">
        <v>1490013</v>
      </c>
      <c r="F2901" s="567">
        <v>1478610.8300900001</v>
      </c>
    </row>
    <row r="2902" spans="1:6">
      <c r="A2902" s="854" t="s">
        <v>527</v>
      </c>
      <c r="B2902" s="567">
        <v>1044000</v>
      </c>
      <c r="C2902" s="567">
        <v>1</v>
      </c>
      <c r="D2902" s="567">
        <v>1527000</v>
      </c>
      <c r="E2902" s="567">
        <v>1490013</v>
      </c>
      <c r="F2902" s="567">
        <v>1478610.8300900001</v>
      </c>
    </row>
    <row r="2903" spans="1:6">
      <c r="A2903" s="853" t="s">
        <v>297</v>
      </c>
      <c r="B2903" s="567">
        <v>1044000</v>
      </c>
      <c r="C2903" s="567">
        <v>1</v>
      </c>
      <c r="D2903" s="567">
        <v>1527000</v>
      </c>
      <c r="E2903" s="567">
        <v>1490013</v>
      </c>
      <c r="F2903" s="567">
        <v>1478610.8300900001</v>
      </c>
    </row>
    <row r="2904" spans="1:6">
      <c r="A2904" s="855" t="s">
        <v>319</v>
      </c>
      <c r="B2904" s="567">
        <v>1044000</v>
      </c>
      <c r="C2904" s="567">
        <v>1</v>
      </c>
      <c r="D2904" s="567">
        <v>1527000</v>
      </c>
      <c r="E2904" s="567">
        <v>1490013</v>
      </c>
      <c r="F2904" s="567">
        <v>1478610.8300900001</v>
      </c>
    </row>
    <row r="2905" spans="1:6">
      <c r="A2905" s="844" t="s">
        <v>633</v>
      </c>
      <c r="B2905" s="567">
        <v>2800000</v>
      </c>
      <c r="C2905" s="567">
        <v>1</v>
      </c>
      <c r="D2905" s="567">
        <v>2856358</v>
      </c>
      <c r="E2905" s="567">
        <v>2854809</v>
      </c>
      <c r="F2905" s="567">
        <v>2714835.5651700003</v>
      </c>
    </row>
    <row r="2906" spans="1:6">
      <c r="A2906" s="726" t="s">
        <v>2705</v>
      </c>
      <c r="B2906" s="567">
        <v>2800000</v>
      </c>
      <c r="C2906" s="567">
        <v>1</v>
      </c>
      <c r="D2906" s="567">
        <v>2856358</v>
      </c>
      <c r="E2906" s="567">
        <v>2854809</v>
      </c>
      <c r="F2906" s="567">
        <v>2714835.5651700003</v>
      </c>
    </row>
    <row r="2907" spans="1:6">
      <c r="A2907" s="845" t="s">
        <v>13</v>
      </c>
      <c r="B2907" s="567">
        <v>2800000</v>
      </c>
      <c r="C2907" s="567">
        <v>1</v>
      </c>
      <c r="D2907" s="567">
        <v>2856358</v>
      </c>
      <c r="E2907" s="567">
        <v>2854809</v>
      </c>
      <c r="F2907" s="567">
        <v>2714835.5651700003</v>
      </c>
    </row>
    <row r="2908" spans="1:6">
      <c r="A2908" s="846" t="s">
        <v>3251</v>
      </c>
      <c r="B2908" s="567">
        <v>2800000</v>
      </c>
      <c r="C2908" s="567">
        <v>1</v>
      </c>
      <c r="D2908" s="567">
        <v>2856358</v>
      </c>
      <c r="E2908" s="567">
        <v>2854809</v>
      </c>
      <c r="F2908" s="567">
        <v>2714835.5651700003</v>
      </c>
    </row>
    <row r="2909" spans="1:6">
      <c r="A2909" s="847">
        <v>1</v>
      </c>
      <c r="B2909" s="567">
        <v>2800000</v>
      </c>
      <c r="C2909" s="567">
        <v>1</v>
      </c>
      <c r="D2909" s="567">
        <v>2856358</v>
      </c>
      <c r="E2909" s="567">
        <v>2854809</v>
      </c>
      <c r="F2909" s="567">
        <v>2714835.5651700003</v>
      </c>
    </row>
    <row r="2910" spans="1:6">
      <c r="A2910" s="848" t="s">
        <v>3251</v>
      </c>
      <c r="B2910" s="567">
        <v>2800000</v>
      </c>
      <c r="C2910" s="567">
        <v>1</v>
      </c>
      <c r="D2910" s="567">
        <v>2856358</v>
      </c>
      <c r="E2910" s="567">
        <v>2854809</v>
      </c>
      <c r="F2910" s="567">
        <v>2714835.5651700003</v>
      </c>
    </row>
    <row r="2911" spans="1:6">
      <c r="A2911" s="849">
        <v>2014</v>
      </c>
      <c r="B2911" s="567">
        <v>2800000</v>
      </c>
      <c r="C2911" s="567">
        <v>1</v>
      </c>
      <c r="D2911" s="567">
        <v>2856358</v>
      </c>
      <c r="E2911" s="567">
        <v>2854809</v>
      </c>
      <c r="F2911" s="567">
        <v>2714835.5651700003</v>
      </c>
    </row>
    <row r="2912" spans="1:6">
      <c r="A2912" s="850" t="s">
        <v>635</v>
      </c>
      <c r="B2912" s="567">
        <v>2800000</v>
      </c>
      <c r="C2912" s="567">
        <v>1</v>
      </c>
      <c r="D2912" s="567">
        <v>2856358</v>
      </c>
      <c r="E2912" s="567">
        <v>2854809</v>
      </c>
      <c r="F2912" s="567">
        <v>2714835.5651700003</v>
      </c>
    </row>
    <row r="2913" spans="1:6">
      <c r="A2913" s="851" t="s">
        <v>634</v>
      </c>
      <c r="B2913" s="567">
        <v>2800000</v>
      </c>
      <c r="C2913" s="567">
        <v>1</v>
      </c>
      <c r="D2913" s="567">
        <v>2856358</v>
      </c>
      <c r="E2913" s="567">
        <v>2854809</v>
      </c>
      <c r="F2913" s="567">
        <v>2714835.5651700003</v>
      </c>
    </row>
    <row r="2914" spans="1:6">
      <c r="A2914" s="852" t="s">
        <v>632</v>
      </c>
      <c r="B2914" s="567">
        <v>2800000</v>
      </c>
      <c r="C2914" s="567">
        <v>1</v>
      </c>
      <c r="D2914" s="567">
        <v>2856358</v>
      </c>
      <c r="E2914" s="567">
        <v>2854809</v>
      </c>
      <c r="F2914" s="567">
        <v>2714835.5651700003</v>
      </c>
    </row>
    <row r="2915" spans="1:6">
      <c r="A2915" s="854" t="s">
        <v>527</v>
      </c>
      <c r="B2915" s="567">
        <v>2800000</v>
      </c>
      <c r="C2915" s="567">
        <v>1</v>
      </c>
      <c r="D2915" s="567">
        <v>2856358</v>
      </c>
      <c r="E2915" s="567">
        <v>2854809</v>
      </c>
      <c r="F2915" s="567">
        <v>2714835.5651700003</v>
      </c>
    </row>
    <row r="2916" spans="1:6">
      <c r="A2916" s="853" t="s">
        <v>297</v>
      </c>
      <c r="B2916" s="567">
        <v>2800000</v>
      </c>
      <c r="C2916" s="567">
        <v>1</v>
      </c>
      <c r="D2916" s="567">
        <v>2856358</v>
      </c>
      <c r="E2916" s="567">
        <v>2854809</v>
      </c>
      <c r="F2916" s="567">
        <v>2714835.5651700003</v>
      </c>
    </row>
    <row r="2917" spans="1:6">
      <c r="A2917" s="855" t="s">
        <v>319</v>
      </c>
      <c r="B2917" s="567">
        <v>2800000</v>
      </c>
      <c r="C2917" s="567">
        <v>1</v>
      </c>
      <c r="D2917" s="567">
        <v>2856358</v>
      </c>
      <c r="E2917" s="567">
        <v>2854809</v>
      </c>
      <c r="F2917" s="567">
        <v>2714835.5651700003</v>
      </c>
    </row>
    <row r="2918" spans="1:6">
      <c r="A2918" s="844" t="s">
        <v>622</v>
      </c>
      <c r="B2918" s="567">
        <v>2310000</v>
      </c>
      <c r="C2918" s="567">
        <v>1</v>
      </c>
      <c r="D2918" s="567">
        <v>3104000</v>
      </c>
      <c r="E2918" s="567">
        <v>3065910</v>
      </c>
      <c r="F2918" s="567">
        <v>3057058.8769800002</v>
      </c>
    </row>
    <row r="2919" spans="1:6">
      <c r="A2919" s="726" t="s">
        <v>2697</v>
      </c>
      <c r="B2919" s="567">
        <v>2310000</v>
      </c>
      <c r="C2919" s="567">
        <v>1</v>
      </c>
      <c r="D2919" s="567">
        <v>3104000</v>
      </c>
      <c r="E2919" s="567">
        <v>3065910</v>
      </c>
      <c r="F2919" s="567">
        <v>3057058.8769800002</v>
      </c>
    </row>
    <row r="2920" spans="1:6">
      <c r="A2920" s="845" t="s">
        <v>13</v>
      </c>
      <c r="B2920" s="567">
        <v>2310000</v>
      </c>
      <c r="C2920" s="567">
        <v>1</v>
      </c>
      <c r="D2920" s="567">
        <v>3104000</v>
      </c>
      <c r="E2920" s="567">
        <v>3065910</v>
      </c>
      <c r="F2920" s="567">
        <v>3057058.8769800002</v>
      </c>
    </row>
    <row r="2921" spans="1:6">
      <c r="A2921" s="846" t="s">
        <v>3251</v>
      </c>
      <c r="B2921" s="567">
        <v>2310000</v>
      </c>
      <c r="C2921" s="567">
        <v>1</v>
      </c>
      <c r="D2921" s="567">
        <v>3104000</v>
      </c>
      <c r="E2921" s="567">
        <v>3065910</v>
      </c>
      <c r="F2921" s="567">
        <v>3057058.8769800002</v>
      </c>
    </row>
    <row r="2922" spans="1:6">
      <c r="A2922" s="847">
        <v>1</v>
      </c>
      <c r="B2922" s="567">
        <v>2310000</v>
      </c>
      <c r="C2922" s="567">
        <v>1</v>
      </c>
      <c r="D2922" s="567">
        <v>3104000</v>
      </c>
      <c r="E2922" s="567">
        <v>3065910</v>
      </c>
      <c r="F2922" s="567">
        <v>3057058.8769800002</v>
      </c>
    </row>
    <row r="2923" spans="1:6">
      <c r="A2923" s="848" t="s">
        <v>3251</v>
      </c>
      <c r="B2923" s="567">
        <v>2310000</v>
      </c>
      <c r="C2923" s="567">
        <v>1</v>
      </c>
      <c r="D2923" s="567">
        <v>3104000</v>
      </c>
      <c r="E2923" s="567">
        <v>3065910</v>
      </c>
      <c r="F2923" s="567">
        <v>3057058.8769800002</v>
      </c>
    </row>
    <row r="2924" spans="1:6">
      <c r="A2924" s="849">
        <v>2011</v>
      </c>
      <c r="B2924" s="567">
        <v>2310000</v>
      </c>
      <c r="C2924" s="567">
        <v>1</v>
      </c>
      <c r="D2924" s="567">
        <v>3104000</v>
      </c>
      <c r="E2924" s="567">
        <v>3065910</v>
      </c>
      <c r="F2924" s="567">
        <v>3057058.8769800002</v>
      </c>
    </row>
    <row r="2925" spans="1:6">
      <c r="A2925" s="850" t="s">
        <v>624</v>
      </c>
      <c r="B2925" s="567">
        <v>2310000</v>
      </c>
      <c r="C2925" s="567">
        <v>1</v>
      </c>
      <c r="D2925" s="567">
        <v>3104000</v>
      </c>
      <c r="E2925" s="567">
        <v>3065910</v>
      </c>
      <c r="F2925" s="567">
        <v>3057058.8769800002</v>
      </c>
    </row>
    <row r="2926" spans="1:6">
      <c r="A2926" s="851" t="s">
        <v>623</v>
      </c>
      <c r="B2926" s="567">
        <v>2310000</v>
      </c>
      <c r="C2926" s="567">
        <v>1</v>
      </c>
      <c r="D2926" s="567">
        <v>3104000</v>
      </c>
      <c r="E2926" s="567">
        <v>3065910</v>
      </c>
      <c r="F2926" s="567">
        <v>3057058.8769800002</v>
      </c>
    </row>
    <row r="2927" spans="1:6">
      <c r="A2927" s="852" t="s">
        <v>621</v>
      </c>
      <c r="B2927" s="567">
        <v>2310000</v>
      </c>
      <c r="C2927" s="567">
        <v>1</v>
      </c>
      <c r="D2927" s="567">
        <v>3104000</v>
      </c>
      <c r="E2927" s="567">
        <v>3065910</v>
      </c>
      <c r="F2927" s="567">
        <v>3057058.8769800002</v>
      </c>
    </row>
    <row r="2928" spans="1:6">
      <c r="A2928" s="854" t="s">
        <v>527</v>
      </c>
      <c r="B2928" s="567">
        <v>2310000</v>
      </c>
      <c r="C2928" s="567">
        <v>1</v>
      </c>
      <c r="D2928" s="567">
        <v>3104000</v>
      </c>
      <c r="E2928" s="567">
        <v>3065910</v>
      </c>
      <c r="F2928" s="567">
        <v>3057058.8769800002</v>
      </c>
    </row>
    <row r="2929" spans="1:6">
      <c r="A2929" s="853" t="s">
        <v>297</v>
      </c>
      <c r="B2929" s="567">
        <v>2310000</v>
      </c>
      <c r="C2929" s="567">
        <v>1</v>
      </c>
      <c r="D2929" s="567">
        <v>3104000</v>
      </c>
      <c r="E2929" s="567">
        <v>3065910</v>
      </c>
      <c r="F2929" s="567">
        <v>3057058.8769800002</v>
      </c>
    </row>
    <row r="2930" spans="1:6">
      <c r="A2930" s="855" t="s">
        <v>319</v>
      </c>
      <c r="B2930" s="567">
        <v>2310000</v>
      </c>
      <c r="C2930" s="567">
        <v>1</v>
      </c>
      <c r="D2930" s="567">
        <v>3104000</v>
      </c>
      <c r="E2930" s="567">
        <v>3065910</v>
      </c>
      <c r="F2930" s="567">
        <v>3057058.8769800002</v>
      </c>
    </row>
    <row r="2931" spans="1:6">
      <c r="A2931" s="844" t="s">
        <v>653</v>
      </c>
      <c r="B2931" s="567">
        <v>4400000</v>
      </c>
      <c r="C2931" s="567">
        <v>3</v>
      </c>
      <c r="D2931" s="567">
        <v>7385000</v>
      </c>
      <c r="E2931" s="567">
        <v>5854875</v>
      </c>
      <c r="F2931" s="567">
        <v>4479271.6641099993</v>
      </c>
    </row>
    <row r="2932" spans="1:6">
      <c r="A2932" s="726" t="s">
        <v>2711</v>
      </c>
      <c r="B2932" s="567">
        <v>4400000</v>
      </c>
      <c r="C2932" s="567">
        <v>3</v>
      </c>
      <c r="D2932" s="567">
        <v>7385000</v>
      </c>
      <c r="E2932" s="567">
        <v>5854875</v>
      </c>
      <c r="F2932" s="567">
        <v>4479271.6641099993</v>
      </c>
    </row>
    <row r="2933" spans="1:6">
      <c r="A2933" s="845" t="s">
        <v>13</v>
      </c>
      <c r="B2933" s="567">
        <v>2800000</v>
      </c>
      <c r="C2933" s="567">
        <v>1</v>
      </c>
      <c r="D2933" s="567">
        <v>4975000</v>
      </c>
      <c r="E2933" s="567">
        <v>4573964</v>
      </c>
      <c r="F2933" s="567">
        <v>3481534.4893899993</v>
      </c>
    </row>
    <row r="2934" spans="1:6">
      <c r="A2934" s="846" t="s">
        <v>3251</v>
      </c>
      <c r="B2934" s="567">
        <v>2800000</v>
      </c>
      <c r="C2934" s="567">
        <v>1</v>
      </c>
      <c r="D2934" s="567">
        <v>4975000</v>
      </c>
      <c r="E2934" s="567">
        <v>4573964</v>
      </c>
      <c r="F2934" s="567">
        <v>3481534.4893899993</v>
      </c>
    </row>
    <row r="2935" spans="1:6">
      <c r="A2935" s="847">
        <v>1</v>
      </c>
      <c r="B2935" s="567">
        <v>2800000</v>
      </c>
      <c r="C2935" s="567">
        <v>1</v>
      </c>
      <c r="D2935" s="567">
        <v>4975000</v>
      </c>
      <c r="E2935" s="567">
        <v>4573964</v>
      </c>
      <c r="F2935" s="567">
        <v>3481534.4893899993</v>
      </c>
    </row>
    <row r="2936" spans="1:6">
      <c r="A2936" s="848" t="s">
        <v>3251</v>
      </c>
      <c r="B2936" s="567">
        <v>2800000</v>
      </c>
      <c r="C2936" s="567">
        <v>1</v>
      </c>
      <c r="D2936" s="567">
        <v>4975000</v>
      </c>
      <c r="E2936" s="567">
        <v>4573964</v>
      </c>
      <c r="F2936" s="567">
        <v>3481534.4893899993</v>
      </c>
    </row>
    <row r="2937" spans="1:6">
      <c r="A2937" s="849" t="s">
        <v>661</v>
      </c>
      <c r="B2937" s="567">
        <v>2800000</v>
      </c>
      <c r="C2937" s="567">
        <v>1</v>
      </c>
      <c r="D2937" s="567">
        <v>4975000</v>
      </c>
      <c r="E2937" s="567">
        <v>4573964</v>
      </c>
      <c r="F2937" s="567">
        <v>3481534.4893899993</v>
      </c>
    </row>
    <row r="2938" spans="1:6">
      <c r="A2938" s="850" t="s">
        <v>660</v>
      </c>
      <c r="B2938" s="567">
        <v>2800000</v>
      </c>
      <c r="C2938" s="567">
        <v>1</v>
      </c>
      <c r="D2938" s="567">
        <v>4975000</v>
      </c>
      <c r="E2938" s="567">
        <v>4573964</v>
      </c>
      <c r="F2938" s="567">
        <v>3481534.4893899993</v>
      </c>
    </row>
    <row r="2939" spans="1:6">
      <c r="A2939" s="851" t="s">
        <v>659</v>
      </c>
      <c r="B2939" s="567">
        <v>2800000</v>
      </c>
      <c r="C2939" s="567">
        <v>1</v>
      </c>
      <c r="D2939" s="567">
        <v>4975000</v>
      </c>
      <c r="E2939" s="567">
        <v>4573964</v>
      </c>
      <c r="F2939" s="567">
        <v>3481534.4893899993</v>
      </c>
    </row>
    <row r="2940" spans="1:6">
      <c r="A2940" s="852" t="s">
        <v>652</v>
      </c>
      <c r="B2940" s="567">
        <v>2800000</v>
      </c>
      <c r="C2940" s="567">
        <v>1</v>
      </c>
      <c r="D2940" s="567">
        <v>4975000</v>
      </c>
      <c r="E2940" s="567">
        <v>4573964</v>
      </c>
      <c r="F2940" s="567">
        <v>3481534.4893899993</v>
      </c>
    </row>
    <row r="2941" spans="1:6">
      <c r="A2941" s="854" t="s">
        <v>527</v>
      </c>
      <c r="B2941" s="567">
        <v>2800000</v>
      </c>
      <c r="C2941" s="567">
        <v>1</v>
      </c>
      <c r="D2941" s="567">
        <v>4975000</v>
      </c>
      <c r="E2941" s="567">
        <v>4573964</v>
      </c>
      <c r="F2941" s="567">
        <v>3481534.4893899993</v>
      </c>
    </row>
    <row r="2942" spans="1:6">
      <c r="A2942" s="853" t="s">
        <v>297</v>
      </c>
      <c r="B2942" s="567">
        <v>2800000</v>
      </c>
      <c r="C2942" s="567">
        <v>1</v>
      </c>
      <c r="D2942" s="567">
        <v>4975000</v>
      </c>
      <c r="E2942" s="567">
        <v>4573964</v>
      </c>
      <c r="F2942" s="567">
        <v>3481534.4893899993</v>
      </c>
    </row>
    <row r="2943" spans="1:6">
      <c r="A2943" s="855" t="s">
        <v>319</v>
      </c>
      <c r="B2943" s="567">
        <v>2800000</v>
      </c>
      <c r="C2943" s="567">
        <v>1</v>
      </c>
      <c r="D2943" s="567">
        <v>4975000</v>
      </c>
      <c r="E2943" s="567">
        <v>4573964</v>
      </c>
      <c r="F2943" s="567">
        <v>3481534.4893899993</v>
      </c>
    </row>
    <row r="2944" spans="1:6">
      <c r="A2944" s="845" t="s">
        <v>20</v>
      </c>
      <c r="B2944" s="567">
        <v>1000000</v>
      </c>
      <c r="C2944" s="567">
        <v>1</v>
      </c>
      <c r="D2944" s="567">
        <v>1000000</v>
      </c>
      <c r="E2944" s="567">
        <v>165893</v>
      </c>
      <c r="F2944" s="567">
        <v>62104.633000000002</v>
      </c>
    </row>
    <row r="2945" spans="1:6">
      <c r="A2945" s="846" t="s">
        <v>3251</v>
      </c>
      <c r="B2945" s="567">
        <v>1000000</v>
      </c>
      <c r="C2945" s="567">
        <v>1</v>
      </c>
      <c r="D2945" s="567">
        <v>1000000</v>
      </c>
      <c r="E2945" s="567">
        <v>165893</v>
      </c>
      <c r="F2945" s="567">
        <v>62104.633000000002</v>
      </c>
    </row>
    <row r="2946" spans="1:6">
      <c r="A2946" s="847">
        <v>0.05</v>
      </c>
      <c r="B2946" s="567">
        <v>1000000</v>
      </c>
      <c r="C2946" s="567">
        <v>1</v>
      </c>
      <c r="D2946" s="567">
        <v>1000000</v>
      </c>
      <c r="E2946" s="567">
        <v>165893</v>
      </c>
      <c r="F2946" s="567">
        <v>62104.633000000002</v>
      </c>
    </row>
    <row r="2947" spans="1:6">
      <c r="A2947" s="848" t="s">
        <v>3251</v>
      </c>
      <c r="B2947" s="567">
        <v>1000000</v>
      </c>
      <c r="C2947" s="567">
        <v>1</v>
      </c>
      <c r="D2947" s="567">
        <v>1000000</v>
      </c>
      <c r="E2947" s="567">
        <v>165893</v>
      </c>
      <c r="F2947" s="567">
        <v>62104.633000000002</v>
      </c>
    </row>
    <row r="2948" spans="1:6">
      <c r="A2948" s="849" t="s">
        <v>610</v>
      </c>
      <c r="B2948" s="567">
        <v>1000000</v>
      </c>
      <c r="C2948" s="567">
        <v>1</v>
      </c>
      <c r="D2948" s="567">
        <v>1000000</v>
      </c>
      <c r="E2948" s="567">
        <v>165893</v>
      </c>
      <c r="F2948" s="567">
        <v>62104.633000000002</v>
      </c>
    </row>
    <row r="2949" spans="1:6">
      <c r="A2949" s="850" t="s">
        <v>655</v>
      </c>
      <c r="B2949" s="567">
        <v>1000000</v>
      </c>
      <c r="C2949" s="567">
        <v>1</v>
      </c>
      <c r="D2949" s="567">
        <v>1000000</v>
      </c>
      <c r="E2949" s="567">
        <v>165893</v>
      </c>
      <c r="F2949" s="567">
        <v>62104.633000000002</v>
      </c>
    </row>
    <row r="2950" spans="1:6">
      <c r="A2950" s="851" t="s">
        <v>654</v>
      </c>
      <c r="B2950" s="567">
        <v>1000000</v>
      </c>
      <c r="C2950" s="567">
        <v>1</v>
      </c>
      <c r="D2950" s="567">
        <v>1000000</v>
      </c>
      <c r="E2950" s="567">
        <v>165893</v>
      </c>
      <c r="F2950" s="567">
        <v>62104.633000000002</v>
      </c>
    </row>
    <row r="2951" spans="1:6">
      <c r="A2951" s="852" t="s">
        <v>652</v>
      </c>
      <c r="B2951" s="567">
        <v>1000000</v>
      </c>
      <c r="C2951" s="567">
        <v>1</v>
      </c>
      <c r="D2951" s="567">
        <v>1000000</v>
      </c>
      <c r="E2951" s="567">
        <v>165893</v>
      </c>
      <c r="F2951" s="567">
        <v>62104.633000000002</v>
      </c>
    </row>
    <row r="2952" spans="1:6">
      <c r="A2952" s="854" t="s">
        <v>527</v>
      </c>
      <c r="B2952" s="567">
        <v>1000000</v>
      </c>
      <c r="C2952" s="567">
        <v>1</v>
      </c>
      <c r="D2952" s="567">
        <v>1000000</v>
      </c>
      <c r="E2952" s="567">
        <v>165893</v>
      </c>
      <c r="F2952" s="567">
        <v>62104.633000000002</v>
      </c>
    </row>
    <row r="2953" spans="1:6">
      <c r="A2953" s="853" t="s">
        <v>297</v>
      </c>
      <c r="B2953" s="567">
        <v>1000000</v>
      </c>
      <c r="C2953" s="567">
        <v>1</v>
      </c>
      <c r="D2953" s="567">
        <v>1000000</v>
      </c>
      <c r="E2953" s="567">
        <v>165893</v>
      </c>
      <c r="F2953" s="567">
        <v>62104.633000000002</v>
      </c>
    </row>
    <row r="2954" spans="1:6">
      <c r="A2954" s="855" t="s">
        <v>319</v>
      </c>
      <c r="B2954" s="567">
        <v>1000000</v>
      </c>
      <c r="C2954" s="567">
        <v>1</v>
      </c>
      <c r="D2954" s="567">
        <v>1000000</v>
      </c>
      <c r="E2954" s="567">
        <v>165893</v>
      </c>
      <c r="F2954" s="567">
        <v>62104.633000000002</v>
      </c>
    </row>
    <row r="2955" spans="1:6">
      <c r="A2955" s="845" t="s">
        <v>330</v>
      </c>
      <c r="B2955" s="567">
        <v>600000</v>
      </c>
      <c r="C2955" s="567">
        <v>1</v>
      </c>
      <c r="D2955" s="567">
        <v>1410000</v>
      </c>
      <c r="E2955" s="567">
        <v>1115018</v>
      </c>
      <c r="F2955" s="567">
        <v>935632.54171999998</v>
      </c>
    </row>
    <row r="2956" spans="1:6">
      <c r="A2956" s="846" t="s">
        <v>3251</v>
      </c>
      <c r="B2956" s="567">
        <v>600000</v>
      </c>
      <c r="C2956" s="567">
        <v>1</v>
      </c>
      <c r="D2956" s="567">
        <v>1410000</v>
      </c>
      <c r="E2956" s="567">
        <v>1115018</v>
      </c>
      <c r="F2956" s="567">
        <v>935632.54171999998</v>
      </c>
    </row>
    <row r="2957" spans="1:6">
      <c r="A2957" s="847">
        <v>0.9</v>
      </c>
      <c r="B2957" s="567">
        <v>600000</v>
      </c>
      <c r="C2957" s="567">
        <v>1</v>
      </c>
      <c r="D2957" s="567">
        <v>1410000</v>
      </c>
      <c r="E2957" s="567">
        <v>1115018</v>
      </c>
      <c r="F2957" s="567">
        <v>935632.54171999998</v>
      </c>
    </row>
    <row r="2958" spans="1:6">
      <c r="A2958" s="848" t="s">
        <v>3251</v>
      </c>
      <c r="B2958" s="567">
        <v>600000</v>
      </c>
      <c r="C2958" s="567">
        <v>1</v>
      </c>
      <c r="D2958" s="567">
        <v>1410000</v>
      </c>
      <c r="E2958" s="567">
        <v>1115018</v>
      </c>
      <c r="F2958" s="567">
        <v>935632.54171999998</v>
      </c>
    </row>
    <row r="2959" spans="1:6">
      <c r="A2959" s="849" t="s">
        <v>658</v>
      </c>
      <c r="B2959" s="567">
        <v>600000</v>
      </c>
      <c r="C2959" s="567">
        <v>1</v>
      </c>
      <c r="D2959" s="567">
        <v>1410000</v>
      </c>
      <c r="E2959" s="567">
        <v>1115018</v>
      </c>
      <c r="F2959" s="567">
        <v>935632.54171999998</v>
      </c>
    </row>
    <row r="2960" spans="1:6">
      <c r="A2960" s="850" t="s">
        <v>657</v>
      </c>
      <c r="B2960" s="567">
        <v>600000</v>
      </c>
      <c r="C2960" s="567">
        <v>1</v>
      </c>
      <c r="D2960" s="567">
        <v>1410000</v>
      </c>
      <c r="E2960" s="567">
        <v>1115018</v>
      </c>
      <c r="F2960" s="567">
        <v>935632.54171999998</v>
      </c>
    </row>
    <row r="2961" spans="1:6">
      <c r="A2961" s="851" t="s">
        <v>656</v>
      </c>
      <c r="B2961" s="567">
        <v>600000</v>
      </c>
      <c r="C2961" s="567">
        <v>1</v>
      </c>
      <c r="D2961" s="567">
        <v>1410000</v>
      </c>
      <c r="E2961" s="567">
        <v>1115018</v>
      </c>
      <c r="F2961" s="567">
        <v>935632.54171999998</v>
      </c>
    </row>
    <row r="2962" spans="1:6">
      <c r="A2962" s="852" t="s">
        <v>652</v>
      </c>
      <c r="B2962" s="567">
        <v>600000</v>
      </c>
      <c r="C2962" s="567">
        <v>1</v>
      </c>
      <c r="D2962" s="567">
        <v>1410000</v>
      </c>
      <c r="E2962" s="567">
        <v>1115018</v>
      </c>
      <c r="F2962" s="567">
        <v>935632.54171999998</v>
      </c>
    </row>
    <row r="2963" spans="1:6">
      <c r="A2963" s="854" t="s">
        <v>527</v>
      </c>
      <c r="B2963" s="567">
        <v>600000</v>
      </c>
      <c r="C2963" s="567">
        <v>1</v>
      </c>
      <c r="D2963" s="567">
        <v>1410000</v>
      </c>
      <c r="E2963" s="567">
        <v>1115018</v>
      </c>
      <c r="F2963" s="567">
        <v>935632.54171999998</v>
      </c>
    </row>
    <row r="2964" spans="1:6">
      <c r="A2964" s="853" t="s">
        <v>297</v>
      </c>
      <c r="B2964" s="567">
        <v>600000</v>
      </c>
      <c r="C2964" s="567">
        <v>1</v>
      </c>
      <c r="D2964" s="567">
        <v>1410000</v>
      </c>
      <c r="E2964" s="567">
        <v>1115018</v>
      </c>
      <c r="F2964" s="567">
        <v>935632.54171999998</v>
      </c>
    </row>
    <row r="2965" spans="1:6">
      <c r="A2965" s="855" t="s">
        <v>319</v>
      </c>
      <c r="B2965" s="567">
        <v>600000</v>
      </c>
      <c r="C2965" s="567">
        <v>1</v>
      </c>
      <c r="D2965" s="567">
        <v>1410000</v>
      </c>
      <c r="E2965" s="567">
        <v>1115018</v>
      </c>
      <c r="F2965" s="567">
        <v>935632.54171999998</v>
      </c>
    </row>
    <row r="2966" spans="1:6">
      <c r="A2966" s="844" t="s">
        <v>627</v>
      </c>
      <c r="B2966" s="567">
        <v>2000000</v>
      </c>
      <c r="C2966" s="567">
        <v>1</v>
      </c>
      <c r="D2966" s="567">
        <v>2000000</v>
      </c>
      <c r="E2966" s="567">
        <v>1691351</v>
      </c>
      <c r="F2966" s="567">
        <v>957852.66949999996</v>
      </c>
    </row>
    <row r="2967" spans="1:6">
      <c r="A2967" s="726" t="s">
        <v>2703</v>
      </c>
      <c r="B2967" s="567">
        <v>2000000</v>
      </c>
      <c r="C2967" s="567">
        <v>1</v>
      </c>
      <c r="D2967" s="567">
        <v>2000000</v>
      </c>
      <c r="E2967" s="567">
        <v>1691351</v>
      </c>
      <c r="F2967" s="567">
        <v>957852.66949999996</v>
      </c>
    </row>
    <row r="2968" spans="1:6">
      <c r="A2968" s="845" t="s">
        <v>330</v>
      </c>
      <c r="B2968" s="567">
        <v>2000000</v>
      </c>
      <c r="C2968" s="567">
        <v>1</v>
      </c>
      <c r="D2968" s="567">
        <v>2000000</v>
      </c>
      <c r="E2968" s="567">
        <v>1691351</v>
      </c>
      <c r="F2968" s="567">
        <v>957852.66949999996</v>
      </c>
    </row>
    <row r="2969" spans="1:6">
      <c r="A2969" s="846" t="s">
        <v>3251</v>
      </c>
      <c r="B2969" s="567">
        <v>2000000</v>
      </c>
      <c r="C2969" s="567">
        <v>1</v>
      </c>
      <c r="D2969" s="567">
        <v>2000000</v>
      </c>
      <c r="E2969" s="567">
        <v>1691351</v>
      </c>
      <c r="F2969" s="567">
        <v>957852.66949999996</v>
      </c>
    </row>
    <row r="2970" spans="1:6">
      <c r="A2970" s="847">
        <v>0.6</v>
      </c>
      <c r="B2970" s="567">
        <v>2000000</v>
      </c>
      <c r="C2970" s="567">
        <v>1</v>
      </c>
      <c r="D2970" s="567">
        <v>2000000</v>
      </c>
      <c r="E2970" s="567">
        <v>1691351</v>
      </c>
      <c r="F2970" s="567">
        <v>957852.66949999996</v>
      </c>
    </row>
    <row r="2971" spans="1:6">
      <c r="A2971" s="848" t="s">
        <v>3251</v>
      </c>
      <c r="B2971" s="567">
        <v>2000000</v>
      </c>
      <c r="C2971" s="567">
        <v>1</v>
      </c>
      <c r="D2971" s="567">
        <v>2000000</v>
      </c>
      <c r="E2971" s="567">
        <v>1691351</v>
      </c>
      <c r="F2971" s="567">
        <v>957852.66949999996</v>
      </c>
    </row>
    <row r="2972" spans="1:6">
      <c r="A2972" s="849">
        <v>2018</v>
      </c>
      <c r="B2972" s="567">
        <v>2000000</v>
      </c>
      <c r="C2972" s="567">
        <v>1</v>
      </c>
      <c r="D2972" s="567">
        <v>2000000</v>
      </c>
      <c r="E2972" s="567">
        <v>1691351</v>
      </c>
      <c r="F2972" s="567">
        <v>957852.66949999996</v>
      </c>
    </row>
    <row r="2973" spans="1:6">
      <c r="A2973" s="850" t="s">
        <v>629</v>
      </c>
      <c r="B2973" s="567">
        <v>2000000</v>
      </c>
      <c r="C2973" s="567">
        <v>1</v>
      </c>
      <c r="D2973" s="567">
        <v>2000000</v>
      </c>
      <c r="E2973" s="567">
        <v>1691351</v>
      </c>
      <c r="F2973" s="567">
        <v>957852.66949999996</v>
      </c>
    </row>
    <row r="2974" spans="1:6">
      <c r="A2974" s="851" t="s">
        <v>628</v>
      </c>
      <c r="B2974" s="567">
        <v>2000000</v>
      </c>
      <c r="C2974" s="567">
        <v>1</v>
      </c>
      <c r="D2974" s="567">
        <v>2000000</v>
      </c>
      <c r="E2974" s="567">
        <v>1691351</v>
      </c>
      <c r="F2974" s="567">
        <v>957852.66949999996</v>
      </c>
    </row>
    <row r="2975" spans="1:6">
      <c r="A2975" s="852" t="s">
        <v>626</v>
      </c>
      <c r="B2975" s="567">
        <v>2000000</v>
      </c>
      <c r="C2975" s="567">
        <v>1</v>
      </c>
      <c r="D2975" s="567">
        <v>2000000</v>
      </c>
      <c r="E2975" s="567">
        <v>1691351</v>
      </c>
      <c r="F2975" s="567">
        <v>957852.66949999996</v>
      </c>
    </row>
    <row r="2976" spans="1:6">
      <c r="A2976" s="854" t="s">
        <v>527</v>
      </c>
      <c r="B2976" s="567">
        <v>2000000</v>
      </c>
      <c r="C2976" s="567">
        <v>1</v>
      </c>
      <c r="D2976" s="567">
        <v>2000000</v>
      </c>
      <c r="E2976" s="567">
        <v>1691351</v>
      </c>
      <c r="F2976" s="567">
        <v>957852.66949999996</v>
      </c>
    </row>
    <row r="2977" spans="1:6">
      <c r="A2977" s="853" t="s">
        <v>297</v>
      </c>
      <c r="B2977" s="567">
        <v>2000000</v>
      </c>
      <c r="C2977" s="567">
        <v>1</v>
      </c>
      <c r="D2977" s="567">
        <v>2000000</v>
      </c>
      <c r="E2977" s="567">
        <v>1691351</v>
      </c>
      <c r="F2977" s="567">
        <v>957852.66949999996</v>
      </c>
    </row>
    <row r="2978" spans="1:6">
      <c r="A2978" s="855" t="s">
        <v>319</v>
      </c>
      <c r="B2978" s="567">
        <v>2000000</v>
      </c>
      <c r="C2978" s="567">
        <v>1</v>
      </c>
      <c r="D2978" s="567">
        <v>2000000</v>
      </c>
      <c r="E2978" s="567">
        <v>1691351</v>
      </c>
      <c r="F2978" s="567">
        <v>957852.66949999996</v>
      </c>
    </row>
    <row r="2979" spans="1:6">
      <c r="A2979" s="844" t="s">
        <v>607</v>
      </c>
      <c r="B2979" s="567">
        <v>1400000</v>
      </c>
      <c r="C2979" s="567">
        <v>2</v>
      </c>
      <c r="D2979" s="567">
        <v>4116607</v>
      </c>
      <c r="E2979" s="567">
        <v>46535</v>
      </c>
      <c r="F2979" s="567">
        <v>44769.797790000004</v>
      </c>
    </row>
    <row r="2980" spans="1:6">
      <c r="A2980" s="726" t="s">
        <v>2691</v>
      </c>
      <c r="B2980" s="567">
        <v>1400000</v>
      </c>
      <c r="C2980" s="567">
        <v>2</v>
      </c>
      <c r="D2980" s="567">
        <v>4116607</v>
      </c>
      <c r="E2980" s="567">
        <v>46535</v>
      </c>
      <c r="F2980" s="567">
        <v>44769.797790000004</v>
      </c>
    </row>
    <row r="2981" spans="1:6">
      <c r="A2981" s="845" t="s">
        <v>611</v>
      </c>
      <c r="B2981" s="567">
        <v>1400000</v>
      </c>
      <c r="C2981" s="567">
        <v>2</v>
      </c>
      <c r="D2981" s="567">
        <v>4116607</v>
      </c>
      <c r="E2981" s="567">
        <v>46535</v>
      </c>
      <c r="F2981" s="567">
        <v>44769.797790000004</v>
      </c>
    </row>
    <row r="2982" spans="1:6">
      <c r="A2982" s="846" t="s">
        <v>3251</v>
      </c>
      <c r="B2982" s="567">
        <v>1400000</v>
      </c>
      <c r="C2982" s="567">
        <v>2</v>
      </c>
      <c r="D2982" s="567">
        <v>4116607</v>
      </c>
      <c r="E2982" s="567">
        <v>46535</v>
      </c>
      <c r="F2982" s="567">
        <v>44769.797790000004</v>
      </c>
    </row>
    <row r="2983" spans="1:6">
      <c r="A2983" s="847">
        <v>0</v>
      </c>
      <c r="B2983" s="567">
        <v>1400000</v>
      </c>
      <c r="C2983" s="567">
        <v>2</v>
      </c>
      <c r="D2983" s="567">
        <v>4116607</v>
      </c>
      <c r="E2983" s="567">
        <v>46535</v>
      </c>
      <c r="F2983" s="567">
        <v>44769.797790000004</v>
      </c>
    </row>
    <row r="2984" spans="1:6">
      <c r="A2984" s="848" t="s">
        <v>3251</v>
      </c>
      <c r="B2984" s="567">
        <v>1400000</v>
      </c>
      <c r="C2984" s="567">
        <v>2</v>
      </c>
      <c r="D2984" s="567">
        <v>4116607</v>
      </c>
      <c r="E2984" s="567">
        <v>46535</v>
      </c>
      <c r="F2984" s="567">
        <v>44769.797790000004</v>
      </c>
    </row>
    <row r="2985" spans="1:6">
      <c r="A2985" s="849" t="s">
        <v>610</v>
      </c>
      <c r="B2985" s="567">
        <v>900000</v>
      </c>
      <c r="C2985" s="567">
        <v>1</v>
      </c>
      <c r="D2985" s="567">
        <v>2316607</v>
      </c>
      <c r="E2985" s="567">
        <v>29895</v>
      </c>
      <c r="F2985" s="567">
        <v>28459.572620000003</v>
      </c>
    </row>
    <row r="2986" spans="1:6">
      <c r="A2986" s="850" t="s">
        <v>609</v>
      </c>
      <c r="B2986" s="567">
        <v>900000</v>
      </c>
      <c r="C2986" s="567">
        <v>1</v>
      </c>
      <c r="D2986" s="567">
        <v>2316607</v>
      </c>
      <c r="E2986" s="567">
        <v>29895</v>
      </c>
      <c r="F2986" s="567">
        <v>28459.572620000003</v>
      </c>
    </row>
    <row r="2987" spans="1:6">
      <c r="A2987" s="851" t="s">
        <v>608</v>
      </c>
      <c r="B2987" s="567">
        <v>900000</v>
      </c>
      <c r="C2987" s="567">
        <v>1</v>
      </c>
      <c r="D2987" s="567">
        <v>2316607</v>
      </c>
      <c r="E2987" s="567">
        <v>29895</v>
      </c>
      <c r="F2987" s="567">
        <v>28459.572620000003</v>
      </c>
    </row>
    <row r="2988" spans="1:6">
      <c r="A2988" s="852" t="s">
        <v>606</v>
      </c>
      <c r="B2988" s="567">
        <v>900000</v>
      </c>
      <c r="C2988" s="567">
        <v>1</v>
      </c>
      <c r="D2988" s="567">
        <v>2316607</v>
      </c>
      <c r="E2988" s="567">
        <v>29895</v>
      </c>
      <c r="F2988" s="567">
        <v>28459.572620000003</v>
      </c>
    </row>
    <row r="2989" spans="1:6">
      <c r="A2989" s="854" t="s">
        <v>527</v>
      </c>
      <c r="B2989" s="567">
        <v>900000</v>
      </c>
      <c r="C2989" s="567">
        <v>1</v>
      </c>
      <c r="D2989" s="567">
        <v>2316607</v>
      </c>
      <c r="E2989" s="567">
        <v>29895</v>
      </c>
      <c r="F2989" s="567">
        <v>28459.572620000003</v>
      </c>
    </row>
    <row r="2990" spans="1:6">
      <c r="A2990" s="853" t="s">
        <v>297</v>
      </c>
      <c r="B2990" s="567">
        <v>900000</v>
      </c>
      <c r="C2990" s="567">
        <v>1</v>
      </c>
      <c r="D2990" s="567">
        <v>2316607</v>
      </c>
      <c r="E2990" s="567">
        <v>29895</v>
      </c>
      <c r="F2990" s="567">
        <v>28459.572620000003</v>
      </c>
    </row>
    <row r="2991" spans="1:6">
      <c r="A2991" s="855" t="s">
        <v>319</v>
      </c>
      <c r="B2991" s="567">
        <v>900000</v>
      </c>
      <c r="C2991" s="567">
        <v>1</v>
      </c>
      <c r="D2991" s="567">
        <v>2316607</v>
      </c>
      <c r="E2991" s="567">
        <v>29895</v>
      </c>
      <c r="F2991" s="567">
        <v>28459.572620000003</v>
      </c>
    </row>
    <row r="2992" spans="1:6">
      <c r="A2992" s="849" t="s">
        <v>614</v>
      </c>
      <c r="B2992" s="567">
        <v>500000</v>
      </c>
      <c r="C2992" s="567">
        <v>1</v>
      </c>
      <c r="D2992" s="567">
        <v>1800000</v>
      </c>
      <c r="E2992" s="567">
        <v>16640</v>
      </c>
      <c r="F2992" s="567">
        <v>16310.22517</v>
      </c>
    </row>
    <row r="2993" spans="1:6">
      <c r="A2993" s="850" t="s">
        <v>613</v>
      </c>
      <c r="B2993" s="567">
        <v>500000</v>
      </c>
      <c r="C2993" s="567">
        <v>1</v>
      </c>
      <c r="D2993" s="567">
        <v>1800000</v>
      </c>
      <c r="E2993" s="567">
        <v>16640</v>
      </c>
      <c r="F2993" s="567">
        <v>16310.22517</v>
      </c>
    </row>
    <row r="2994" spans="1:6">
      <c r="A2994" s="851" t="s">
        <v>612</v>
      </c>
      <c r="B2994" s="567">
        <v>500000</v>
      </c>
      <c r="C2994" s="567">
        <v>1</v>
      </c>
      <c r="D2994" s="567">
        <v>1800000</v>
      </c>
      <c r="E2994" s="567">
        <v>16640</v>
      </c>
      <c r="F2994" s="567">
        <v>16310.22517</v>
      </c>
    </row>
    <row r="2995" spans="1:6">
      <c r="A2995" s="852" t="s">
        <v>606</v>
      </c>
      <c r="B2995" s="567">
        <v>500000</v>
      </c>
      <c r="C2995" s="567">
        <v>1</v>
      </c>
      <c r="D2995" s="567">
        <v>1800000</v>
      </c>
      <c r="E2995" s="567">
        <v>16640</v>
      </c>
      <c r="F2995" s="567">
        <v>16310.22517</v>
      </c>
    </row>
    <row r="2996" spans="1:6">
      <c r="A2996" s="854" t="s">
        <v>527</v>
      </c>
      <c r="B2996" s="567">
        <v>500000</v>
      </c>
      <c r="C2996" s="567">
        <v>1</v>
      </c>
      <c r="D2996" s="567">
        <v>1800000</v>
      </c>
      <c r="E2996" s="567">
        <v>16640</v>
      </c>
      <c r="F2996" s="567">
        <v>16310.22517</v>
      </c>
    </row>
    <row r="2997" spans="1:6">
      <c r="A2997" s="853" t="s">
        <v>297</v>
      </c>
      <c r="B2997" s="567">
        <v>500000</v>
      </c>
      <c r="C2997" s="567">
        <v>1</v>
      </c>
      <c r="D2997" s="567">
        <v>1800000</v>
      </c>
      <c r="E2997" s="567">
        <v>16640</v>
      </c>
      <c r="F2997" s="567">
        <v>16310.22517</v>
      </c>
    </row>
    <row r="2998" spans="1:6">
      <c r="A2998" s="855" t="s">
        <v>319</v>
      </c>
      <c r="B2998" s="567">
        <v>500000</v>
      </c>
      <c r="C2998" s="567">
        <v>1</v>
      </c>
      <c r="D2998" s="567">
        <v>1800000</v>
      </c>
      <c r="E2998" s="567">
        <v>16640</v>
      </c>
      <c r="F2998" s="567">
        <v>16310.22517</v>
      </c>
    </row>
    <row r="2999" spans="1:6">
      <c r="A2999" s="844" t="s">
        <v>548</v>
      </c>
      <c r="B2999" s="567">
        <v>160000</v>
      </c>
      <c r="C2999" s="567">
        <v>1</v>
      </c>
      <c r="D2999" s="567">
        <v>1296000</v>
      </c>
      <c r="E2999" s="567">
        <v>1213944.3656300001</v>
      </c>
      <c r="F2999" s="567">
        <v>1190478.7422</v>
      </c>
    </row>
    <row r="3000" spans="1:6">
      <c r="A3000" s="726" t="s">
        <v>2691</v>
      </c>
      <c r="B3000" s="567">
        <v>160000</v>
      </c>
      <c r="C3000" s="567">
        <v>1</v>
      </c>
      <c r="D3000" s="567">
        <v>1296000</v>
      </c>
      <c r="E3000" s="567">
        <v>1213944.3656300001</v>
      </c>
      <c r="F3000" s="567">
        <v>1190478.7422</v>
      </c>
    </row>
    <row r="3001" spans="1:6">
      <c r="A3001" s="845" t="s">
        <v>550</v>
      </c>
      <c r="B3001" s="567">
        <v>160000</v>
      </c>
      <c r="C3001" s="567">
        <v>1</v>
      </c>
      <c r="D3001" s="567">
        <v>1296000</v>
      </c>
      <c r="E3001" s="567">
        <v>1213944.3656300001</v>
      </c>
      <c r="F3001" s="567">
        <v>1190478.7422</v>
      </c>
    </row>
    <row r="3002" spans="1:6">
      <c r="A3002" s="846" t="s">
        <v>3251</v>
      </c>
      <c r="B3002" s="567">
        <v>160000</v>
      </c>
      <c r="C3002" s="567">
        <v>1</v>
      </c>
      <c r="D3002" s="567">
        <v>1296000</v>
      </c>
      <c r="E3002" s="567">
        <v>1213944.3656300001</v>
      </c>
      <c r="F3002" s="567">
        <v>1190478.7422</v>
      </c>
    </row>
    <row r="3003" spans="1:6">
      <c r="A3003" s="847">
        <v>0.98</v>
      </c>
      <c r="B3003" s="567">
        <v>160000</v>
      </c>
      <c r="C3003" s="567">
        <v>1</v>
      </c>
      <c r="D3003" s="567">
        <v>1296000</v>
      </c>
      <c r="E3003" s="567">
        <v>1213944.3656300001</v>
      </c>
      <c r="F3003" s="567">
        <v>1190478.7422</v>
      </c>
    </row>
    <row r="3004" spans="1:6">
      <c r="A3004" s="848" t="s">
        <v>3251</v>
      </c>
      <c r="B3004" s="567">
        <v>160000</v>
      </c>
      <c r="C3004" s="567">
        <v>1</v>
      </c>
      <c r="D3004" s="567">
        <v>1296000</v>
      </c>
      <c r="E3004" s="567">
        <v>1213944.3656300001</v>
      </c>
      <c r="F3004" s="567">
        <v>1190478.7422</v>
      </c>
    </row>
    <row r="3005" spans="1:6">
      <c r="A3005" s="849">
        <v>2002</v>
      </c>
      <c r="B3005" s="567">
        <v>160000</v>
      </c>
      <c r="C3005" s="567">
        <v>1</v>
      </c>
      <c r="D3005" s="567">
        <v>1296000</v>
      </c>
      <c r="E3005" s="567">
        <v>1213944.3656300001</v>
      </c>
      <c r="F3005" s="567">
        <v>1190478.7422</v>
      </c>
    </row>
    <row r="3006" spans="1:6">
      <c r="A3006" s="850" t="s">
        <v>549</v>
      </c>
      <c r="B3006" s="567">
        <v>160000</v>
      </c>
      <c r="C3006" s="567">
        <v>1</v>
      </c>
      <c r="D3006" s="567">
        <v>1296000</v>
      </c>
      <c r="E3006" s="567">
        <v>1213944.3656300001</v>
      </c>
      <c r="F3006" s="567">
        <v>1190478.7422</v>
      </c>
    </row>
    <row r="3007" spans="1:6">
      <c r="A3007" s="851" t="s">
        <v>3251</v>
      </c>
      <c r="B3007" s="567">
        <v>160000</v>
      </c>
      <c r="C3007" s="567">
        <v>1</v>
      </c>
      <c r="D3007" s="567">
        <v>1296000</v>
      </c>
      <c r="E3007" s="567">
        <v>1213944.3656300001</v>
      </c>
      <c r="F3007" s="567">
        <v>1190478.7422</v>
      </c>
    </row>
    <row r="3008" spans="1:6">
      <c r="A3008" s="852" t="s">
        <v>547</v>
      </c>
      <c r="B3008" s="567">
        <v>160000</v>
      </c>
      <c r="C3008" s="567">
        <v>1</v>
      </c>
      <c r="D3008" s="567">
        <v>1296000</v>
      </c>
      <c r="E3008" s="567">
        <v>1213944.3656300001</v>
      </c>
      <c r="F3008" s="567">
        <v>1190478.7422</v>
      </c>
    </row>
    <row r="3009" spans="1:6">
      <c r="A3009" s="854" t="s">
        <v>527</v>
      </c>
      <c r="B3009" s="567">
        <v>160000</v>
      </c>
      <c r="C3009" s="567">
        <v>1</v>
      </c>
      <c r="D3009" s="567">
        <v>1296000</v>
      </c>
      <c r="E3009" s="567">
        <v>1213944.3656300001</v>
      </c>
      <c r="F3009" s="567">
        <v>1190478.7422</v>
      </c>
    </row>
    <row r="3010" spans="1:6">
      <c r="A3010" s="853" t="s">
        <v>289</v>
      </c>
      <c r="B3010" s="567">
        <v>160000</v>
      </c>
      <c r="C3010" s="567">
        <v>1</v>
      </c>
      <c r="D3010" s="567">
        <v>1296000</v>
      </c>
      <c r="E3010" s="567">
        <v>1213944.3656300001</v>
      </c>
      <c r="F3010" s="567">
        <v>1190478.7422</v>
      </c>
    </row>
    <row r="3011" spans="1:6">
      <c r="A3011" s="855" t="s">
        <v>319</v>
      </c>
      <c r="B3011" s="567">
        <v>160000</v>
      </c>
      <c r="C3011" s="567">
        <v>1</v>
      </c>
      <c r="D3011" s="567">
        <v>1296000</v>
      </c>
      <c r="E3011" s="567">
        <v>1213944.3656300001</v>
      </c>
      <c r="F3011" s="567">
        <v>1190478.7422</v>
      </c>
    </row>
    <row r="3012" spans="1:6">
      <c r="A3012" s="844" t="s">
        <v>896</v>
      </c>
      <c r="B3012" s="567">
        <v>1900000</v>
      </c>
      <c r="C3012" s="567">
        <v>3</v>
      </c>
      <c r="D3012" s="567">
        <v>10319832</v>
      </c>
      <c r="E3012" s="567">
        <v>9963514</v>
      </c>
      <c r="F3012" s="567">
        <v>8900982</v>
      </c>
    </row>
    <row r="3013" spans="1:6">
      <c r="A3013" s="726" t="s">
        <v>2691</v>
      </c>
      <c r="B3013" s="567">
        <v>1900000</v>
      </c>
      <c r="C3013" s="567">
        <v>3</v>
      </c>
      <c r="D3013" s="567">
        <v>10319832</v>
      </c>
      <c r="E3013" s="567">
        <v>9963514</v>
      </c>
      <c r="F3013" s="567">
        <v>8900982</v>
      </c>
    </row>
    <row r="3014" spans="1:6">
      <c r="A3014" s="845" t="s">
        <v>899</v>
      </c>
      <c r="B3014" s="567">
        <v>900000</v>
      </c>
      <c r="C3014" s="567">
        <v>1</v>
      </c>
      <c r="D3014" s="567">
        <v>3802332</v>
      </c>
      <c r="E3014" s="567">
        <v>3761620</v>
      </c>
      <c r="F3014" s="567">
        <v>3508425</v>
      </c>
    </row>
    <row r="3015" spans="1:6">
      <c r="A3015" s="846" t="s">
        <v>3251</v>
      </c>
      <c r="B3015" s="567">
        <v>900000</v>
      </c>
      <c r="C3015" s="567">
        <v>1</v>
      </c>
      <c r="D3015" s="567">
        <v>3802332</v>
      </c>
      <c r="E3015" s="567">
        <v>3761620</v>
      </c>
      <c r="F3015" s="567">
        <v>3508425</v>
      </c>
    </row>
    <row r="3016" spans="1:6">
      <c r="A3016" s="847">
        <v>0.98</v>
      </c>
      <c r="B3016" s="567">
        <v>900000</v>
      </c>
      <c r="C3016" s="567">
        <v>1</v>
      </c>
      <c r="D3016" s="567">
        <v>3802332</v>
      </c>
      <c r="E3016" s="567">
        <v>3761620</v>
      </c>
      <c r="F3016" s="567">
        <v>3508425</v>
      </c>
    </row>
    <row r="3017" spans="1:6">
      <c r="A3017" s="848" t="s">
        <v>3251</v>
      </c>
      <c r="B3017" s="567">
        <v>900000</v>
      </c>
      <c r="C3017" s="567">
        <v>1</v>
      </c>
      <c r="D3017" s="567">
        <v>3802332</v>
      </c>
      <c r="E3017" s="567">
        <v>3761620</v>
      </c>
      <c r="F3017" s="567">
        <v>3508425</v>
      </c>
    </row>
    <row r="3018" spans="1:6">
      <c r="A3018" s="849">
        <v>2007</v>
      </c>
      <c r="B3018" s="567">
        <v>900000</v>
      </c>
      <c r="C3018" s="567">
        <v>1</v>
      </c>
      <c r="D3018" s="567">
        <v>3802332</v>
      </c>
      <c r="E3018" s="567">
        <v>3761620</v>
      </c>
      <c r="F3018" s="567">
        <v>3508425</v>
      </c>
    </row>
    <row r="3019" spans="1:6">
      <c r="A3019" s="850" t="s">
        <v>898</v>
      </c>
      <c r="B3019" s="567">
        <v>900000</v>
      </c>
      <c r="C3019" s="567">
        <v>1</v>
      </c>
      <c r="D3019" s="567">
        <v>3802332</v>
      </c>
      <c r="E3019" s="567">
        <v>3761620</v>
      </c>
      <c r="F3019" s="567">
        <v>3508425</v>
      </c>
    </row>
    <row r="3020" spans="1:6">
      <c r="A3020" s="851" t="s">
        <v>897</v>
      </c>
      <c r="B3020" s="567">
        <v>900000</v>
      </c>
      <c r="C3020" s="567">
        <v>1</v>
      </c>
      <c r="D3020" s="567">
        <v>3802332</v>
      </c>
      <c r="E3020" s="567">
        <v>3761620</v>
      </c>
      <c r="F3020" s="567">
        <v>3508425</v>
      </c>
    </row>
    <row r="3021" spans="1:6">
      <c r="A3021" s="852" t="s">
        <v>895</v>
      </c>
      <c r="B3021" s="567">
        <v>900000</v>
      </c>
      <c r="C3021" s="567">
        <v>1</v>
      </c>
      <c r="D3021" s="567">
        <v>3802332</v>
      </c>
      <c r="E3021" s="567">
        <v>3761620</v>
      </c>
      <c r="F3021" s="567">
        <v>3508425</v>
      </c>
    </row>
    <row r="3022" spans="1:6">
      <c r="A3022" s="854" t="s">
        <v>527</v>
      </c>
      <c r="B3022" s="567">
        <v>900000</v>
      </c>
      <c r="C3022" s="567">
        <v>1</v>
      </c>
      <c r="D3022" s="567">
        <v>3802332</v>
      </c>
      <c r="E3022" s="567">
        <v>3761620</v>
      </c>
      <c r="F3022" s="567">
        <v>3508425</v>
      </c>
    </row>
    <row r="3023" spans="1:6">
      <c r="A3023" s="853" t="s">
        <v>273</v>
      </c>
      <c r="B3023" s="567">
        <v>900000</v>
      </c>
      <c r="C3023" s="567">
        <v>1</v>
      </c>
      <c r="D3023" s="567">
        <v>3802332</v>
      </c>
      <c r="E3023" s="567">
        <v>3761620</v>
      </c>
      <c r="F3023" s="567">
        <v>3508425</v>
      </c>
    </row>
    <row r="3024" spans="1:6">
      <c r="A3024" s="855" t="s">
        <v>319</v>
      </c>
      <c r="B3024" s="567">
        <v>900000</v>
      </c>
      <c r="C3024" s="567">
        <v>1</v>
      </c>
      <c r="D3024" s="567">
        <v>3802332</v>
      </c>
      <c r="E3024" s="567">
        <v>3761620</v>
      </c>
      <c r="F3024" s="567">
        <v>3508425</v>
      </c>
    </row>
    <row r="3025" spans="1:6">
      <c r="A3025" s="845" t="s">
        <v>902</v>
      </c>
      <c r="B3025" s="567">
        <v>1000000</v>
      </c>
      <c r="C3025" s="567">
        <v>2</v>
      </c>
      <c r="D3025" s="567">
        <v>6517500</v>
      </c>
      <c r="E3025" s="567">
        <v>6201894</v>
      </c>
      <c r="F3025" s="567">
        <v>5392557</v>
      </c>
    </row>
    <row r="3026" spans="1:6">
      <c r="A3026" s="846" t="s">
        <v>3251</v>
      </c>
      <c r="B3026" s="567">
        <v>1000000</v>
      </c>
      <c r="C3026" s="567">
        <v>2</v>
      </c>
      <c r="D3026" s="567">
        <v>6517500</v>
      </c>
      <c r="E3026" s="567">
        <v>6201894</v>
      </c>
      <c r="F3026" s="567">
        <v>5392557</v>
      </c>
    </row>
    <row r="3027" spans="1:6">
      <c r="A3027" s="847">
        <v>0.8</v>
      </c>
      <c r="B3027" s="567">
        <v>500000</v>
      </c>
      <c r="C3027" s="567">
        <v>1</v>
      </c>
      <c r="D3027" s="567">
        <v>3245500</v>
      </c>
      <c r="E3027" s="567">
        <v>3085772</v>
      </c>
      <c r="F3027" s="567">
        <v>2690245</v>
      </c>
    </row>
    <row r="3028" spans="1:6">
      <c r="A3028" s="848" t="s">
        <v>3251</v>
      </c>
      <c r="B3028" s="567">
        <v>500000</v>
      </c>
      <c r="C3028" s="567">
        <v>1</v>
      </c>
      <c r="D3028" s="567">
        <v>3245500</v>
      </c>
      <c r="E3028" s="567">
        <v>3085772</v>
      </c>
      <c r="F3028" s="567">
        <v>2690245</v>
      </c>
    </row>
    <row r="3029" spans="1:6">
      <c r="A3029" s="849">
        <v>2006</v>
      </c>
      <c r="B3029" s="567">
        <v>500000</v>
      </c>
      <c r="C3029" s="567">
        <v>1</v>
      </c>
      <c r="D3029" s="567">
        <v>3245500</v>
      </c>
      <c r="E3029" s="567">
        <v>3085772</v>
      </c>
      <c r="F3029" s="567">
        <v>2690245</v>
      </c>
    </row>
    <row r="3030" spans="1:6">
      <c r="A3030" s="850" t="s">
        <v>904</v>
      </c>
      <c r="B3030" s="567">
        <v>500000</v>
      </c>
      <c r="C3030" s="567">
        <v>1</v>
      </c>
      <c r="D3030" s="567">
        <v>3245500</v>
      </c>
      <c r="E3030" s="567">
        <v>3085772</v>
      </c>
      <c r="F3030" s="567">
        <v>2690245</v>
      </c>
    </row>
    <row r="3031" spans="1:6">
      <c r="A3031" s="851" t="s">
        <v>903</v>
      </c>
      <c r="B3031" s="567">
        <v>500000</v>
      </c>
      <c r="C3031" s="567">
        <v>1</v>
      </c>
      <c r="D3031" s="567">
        <v>3245500</v>
      </c>
      <c r="E3031" s="567">
        <v>3085772</v>
      </c>
      <c r="F3031" s="567">
        <v>2690245</v>
      </c>
    </row>
    <row r="3032" spans="1:6">
      <c r="A3032" s="852" t="s">
        <v>895</v>
      </c>
      <c r="B3032" s="567">
        <v>500000</v>
      </c>
      <c r="C3032" s="567">
        <v>1</v>
      </c>
      <c r="D3032" s="567">
        <v>3245500</v>
      </c>
      <c r="E3032" s="567">
        <v>3085772</v>
      </c>
      <c r="F3032" s="567">
        <v>2690245</v>
      </c>
    </row>
    <row r="3033" spans="1:6">
      <c r="A3033" s="854" t="s">
        <v>527</v>
      </c>
      <c r="B3033" s="567">
        <v>500000</v>
      </c>
      <c r="C3033" s="567">
        <v>1</v>
      </c>
      <c r="D3033" s="567">
        <v>3245500</v>
      </c>
      <c r="E3033" s="567">
        <v>3085772</v>
      </c>
      <c r="F3033" s="567">
        <v>2690245</v>
      </c>
    </row>
    <row r="3034" spans="1:6">
      <c r="A3034" s="853" t="s">
        <v>273</v>
      </c>
      <c r="B3034" s="567">
        <v>500000</v>
      </c>
      <c r="C3034" s="567">
        <v>1</v>
      </c>
      <c r="D3034" s="567">
        <v>3245500</v>
      </c>
      <c r="E3034" s="567">
        <v>3085772</v>
      </c>
      <c r="F3034" s="567">
        <v>2690245</v>
      </c>
    </row>
    <row r="3035" spans="1:6">
      <c r="A3035" s="855" t="s">
        <v>319</v>
      </c>
      <c r="B3035" s="567">
        <v>500000</v>
      </c>
      <c r="C3035" s="567">
        <v>1</v>
      </c>
      <c r="D3035" s="567">
        <v>3245500</v>
      </c>
      <c r="E3035" s="567">
        <v>3085772</v>
      </c>
      <c r="F3035" s="567">
        <v>2690245</v>
      </c>
    </row>
    <row r="3036" spans="1:6">
      <c r="A3036" s="847">
        <v>0.95</v>
      </c>
      <c r="B3036" s="567">
        <v>500000</v>
      </c>
      <c r="C3036" s="567">
        <v>1</v>
      </c>
      <c r="D3036" s="567">
        <v>3272000</v>
      </c>
      <c r="E3036" s="567">
        <v>3116122</v>
      </c>
      <c r="F3036" s="567">
        <v>2702312</v>
      </c>
    </row>
    <row r="3037" spans="1:6">
      <c r="A3037" s="848" t="s">
        <v>3251</v>
      </c>
      <c r="B3037" s="567">
        <v>500000</v>
      </c>
      <c r="C3037" s="567">
        <v>1</v>
      </c>
      <c r="D3037" s="567">
        <v>3272000</v>
      </c>
      <c r="E3037" s="567">
        <v>3116122</v>
      </c>
      <c r="F3037" s="567">
        <v>2702312</v>
      </c>
    </row>
    <row r="3038" spans="1:6">
      <c r="A3038" s="849">
        <v>2006</v>
      </c>
      <c r="B3038" s="567">
        <v>500000</v>
      </c>
      <c r="C3038" s="567">
        <v>1</v>
      </c>
      <c r="D3038" s="567">
        <v>3272000</v>
      </c>
      <c r="E3038" s="567">
        <v>3116122</v>
      </c>
      <c r="F3038" s="567">
        <v>2702312</v>
      </c>
    </row>
    <row r="3039" spans="1:6">
      <c r="A3039" s="850" t="s">
        <v>901</v>
      </c>
      <c r="B3039" s="567">
        <v>500000</v>
      </c>
      <c r="C3039" s="567">
        <v>1</v>
      </c>
      <c r="D3039" s="567">
        <v>3272000</v>
      </c>
      <c r="E3039" s="567">
        <v>3116122</v>
      </c>
      <c r="F3039" s="567">
        <v>2702312</v>
      </c>
    </row>
    <row r="3040" spans="1:6">
      <c r="A3040" s="851" t="s">
        <v>900</v>
      </c>
      <c r="B3040" s="567">
        <v>500000</v>
      </c>
      <c r="C3040" s="567">
        <v>1</v>
      </c>
      <c r="D3040" s="567">
        <v>3272000</v>
      </c>
      <c r="E3040" s="567">
        <v>3116122</v>
      </c>
      <c r="F3040" s="567">
        <v>2702312</v>
      </c>
    </row>
    <row r="3041" spans="1:6">
      <c r="A3041" s="852" t="s">
        <v>895</v>
      </c>
      <c r="B3041" s="567">
        <v>500000</v>
      </c>
      <c r="C3041" s="567">
        <v>1</v>
      </c>
      <c r="D3041" s="567">
        <v>3272000</v>
      </c>
      <c r="E3041" s="567">
        <v>3116122</v>
      </c>
      <c r="F3041" s="567">
        <v>2702312</v>
      </c>
    </row>
    <row r="3042" spans="1:6">
      <c r="A3042" s="854" t="s">
        <v>527</v>
      </c>
      <c r="B3042" s="567">
        <v>500000</v>
      </c>
      <c r="C3042" s="567">
        <v>1</v>
      </c>
      <c r="D3042" s="567">
        <v>3272000</v>
      </c>
      <c r="E3042" s="567">
        <v>3116122</v>
      </c>
      <c r="F3042" s="567">
        <v>2702312</v>
      </c>
    </row>
    <row r="3043" spans="1:6">
      <c r="A3043" s="853" t="s">
        <v>273</v>
      </c>
      <c r="B3043" s="567">
        <v>500000</v>
      </c>
      <c r="C3043" s="567">
        <v>1</v>
      </c>
      <c r="D3043" s="567">
        <v>3272000</v>
      </c>
      <c r="E3043" s="567">
        <v>3116122</v>
      </c>
      <c r="F3043" s="567">
        <v>2702312</v>
      </c>
    </row>
    <row r="3044" spans="1:6">
      <c r="A3044" s="855" t="s">
        <v>319</v>
      </c>
      <c r="B3044" s="567">
        <v>500000</v>
      </c>
      <c r="C3044" s="567">
        <v>1</v>
      </c>
      <c r="D3044" s="567">
        <v>3272000</v>
      </c>
      <c r="E3044" s="567">
        <v>3116122</v>
      </c>
      <c r="F3044" s="567">
        <v>2702312</v>
      </c>
    </row>
    <row r="3045" spans="1:6">
      <c r="A3045" s="844" t="s">
        <v>768</v>
      </c>
      <c r="B3045" s="567">
        <v>100000</v>
      </c>
      <c r="C3045" s="567">
        <v>1</v>
      </c>
      <c r="D3045" s="567">
        <v>1535000</v>
      </c>
      <c r="E3045" s="567">
        <v>38198.837469999999</v>
      </c>
      <c r="F3045" s="567">
        <v>31040.13953</v>
      </c>
    </row>
    <row r="3046" spans="1:6">
      <c r="A3046" s="726" t="s">
        <v>2706</v>
      </c>
      <c r="B3046" s="567">
        <v>100000</v>
      </c>
      <c r="C3046" s="567">
        <v>1</v>
      </c>
      <c r="D3046" s="567">
        <v>1535000</v>
      </c>
      <c r="E3046" s="567">
        <v>38198.837469999999</v>
      </c>
      <c r="F3046" s="567">
        <v>31040.13953</v>
      </c>
    </row>
    <row r="3047" spans="1:6">
      <c r="A3047" s="845" t="s">
        <v>557</v>
      </c>
      <c r="B3047" s="567">
        <v>100000</v>
      </c>
      <c r="C3047" s="567">
        <v>1</v>
      </c>
      <c r="D3047" s="567">
        <v>1535000</v>
      </c>
      <c r="E3047" s="567">
        <v>38198.837469999999</v>
      </c>
      <c r="F3047" s="567">
        <v>31040.13953</v>
      </c>
    </row>
    <row r="3048" spans="1:6">
      <c r="A3048" s="846" t="s">
        <v>3251</v>
      </c>
      <c r="B3048" s="567">
        <v>100000</v>
      </c>
      <c r="C3048" s="567">
        <v>1</v>
      </c>
      <c r="D3048" s="567">
        <v>1535000</v>
      </c>
      <c r="E3048" s="567">
        <v>38198.837469999999</v>
      </c>
      <c r="F3048" s="567">
        <v>31040.13953</v>
      </c>
    </row>
    <row r="3049" spans="1:6">
      <c r="A3049" s="847">
        <v>0</v>
      </c>
      <c r="B3049" s="567">
        <v>100000</v>
      </c>
      <c r="C3049" s="567">
        <v>1</v>
      </c>
      <c r="D3049" s="567">
        <v>1535000</v>
      </c>
      <c r="E3049" s="567">
        <v>38198.837469999999</v>
      </c>
      <c r="F3049" s="567">
        <v>31040.13953</v>
      </c>
    </row>
    <row r="3050" spans="1:6">
      <c r="A3050" s="848" t="s">
        <v>3251</v>
      </c>
      <c r="B3050" s="567">
        <v>100000</v>
      </c>
      <c r="C3050" s="567">
        <v>1</v>
      </c>
      <c r="D3050" s="567">
        <v>1535000</v>
      </c>
      <c r="E3050" s="567">
        <v>38198.837469999999</v>
      </c>
      <c r="F3050" s="567">
        <v>31040.13953</v>
      </c>
    </row>
    <row r="3051" spans="1:6">
      <c r="A3051" s="849" t="s">
        <v>770</v>
      </c>
      <c r="B3051" s="567">
        <v>100000</v>
      </c>
      <c r="C3051" s="567">
        <v>1</v>
      </c>
      <c r="D3051" s="567">
        <v>1535000</v>
      </c>
      <c r="E3051" s="567">
        <v>38198.837469999999</v>
      </c>
      <c r="F3051" s="567">
        <v>31040.13953</v>
      </c>
    </row>
    <row r="3052" spans="1:6">
      <c r="A3052" s="850" t="s">
        <v>769</v>
      </c>
      <c r="B3052" s="567">
        <v>100000</v>
      </c>
      <c r="C3052" s="567">
        <v>1</v>
      </c>
      <c r="D3052" s="567">
        <v>1535000</v>
      </c>
      <c r="E3052" s="567">
        <v>38198.837469999999</v>
      </c>
      <c r="F3052" s="567">
        <v>31040.13953</v>
      </c>
    </row>
    <row r="3053" spans="1:6">
      <c r="A3053" s="851" t="s">
        <v>3251</v>
      </c>
      <c r="B3053" s="567">
        <v>100000</v>
      </c>
      <c r="C3053" s="567">
        <v>1</v>
      </c>
      <c r="D3053" s="567">
        <v>1535000</v>
      </c>
      <c r="E3053" s="567">
        <v>38198.837469999999</v>
      </c>
      <c r="F3053" s="567">
        <v>31040.13953</v>
      </c>
    </row>
    <row r="3054" spans="1:6">
      <c r="A3054" s="852" t="s">
        <v>767</v>
      </c>
      <c r="B3054" s="567">
        <v>100000</v>
      </c>
      <c r="C3054" s="567">
        <v>1</v>
      </c>
      <c r="D3054" s="567">
        <v>1535000</v>
      </c>
      <c r="E3054" s="567">
        <v>38198.837469999999</v>
      </c>
      <c r="F3054" s="567">
        <v>31040.13953</v>
      </c>
    </row>
    <row r="3055" spans="1:6">
      <c r="A3055" s="854" t="s">
        <v>527</v>
      </c>
      <c r="B3055" s="567">
        <v>100000</v>
      </c>
      <c r="C3055" s="567">
        <v>1</v>
      </c>
      <c r="D3055" s="567">
        <v>1535000</v>
      </c>
      <c r="E3055" s="567">
        <v>38198.837469999999</v>
      </c>
      <c r="F3055" s="567">
        <v>31040.13953</v>
      </c>
    </row>
    <row r="3056" spans="1:6">
      <c r="A3056" s="853" t="s">
        <v>305</v>
      </c>
      <c r="B3056" s="567">
        <v>100000</v>
      </c>
      <c r="C3056" s="567">
        <v>1</v>
      </c>
      <c r="D3056" s="567">
        <v>1535000</v>
      </c>
      <c r="E3056" s="567">
        <v>38198.837469999999</v>
      </c>
      <c r="F3056" s="567">
        <v>31040.13953</v>
      </c>
    </row>
    <row r="3057" spans="1:6">
      <c r="A3057" s="855" t="s">
        <v>319</v>
      </c>
      <c r="B3057" s="567">
        <v>100000</v>
      </c>
      <c r="C3057" s="567">
        <v>1</v>
      </c>
      <c r="D3057" s="567">
        <v>1535000</v>
      </c>
      <c r="E3057" s="567">
        <v>38198.837469999999</v>
      </c>
      <c r="F3057" s="567">
        <v>31040.13953</v>
      </c>
    </row>
    <row r="3058" spans="1:6">
      <c r="A3058" s="844" t="s">
        <v>812</v>
      </c>
      <c r="B3058" s="567">
        <v>900000</v>
      </c>
      <c r="C3058" s="567">
        <v>1</v>
      </c>
      <c r="D3058" s="567">
        <v>3000000</v>
      </c>
      <c r="E3058" s="567">
        <v>2846076.3834000002</v>
      </c>
      <c r="F3058" s="567">
        <v>2842479.2944300002</v>
      </c>
    </row>
    <row r="3059" spans="1:6">
      <c r="A3059" s="726" t="s">
        <v>2691</v>
      </c>
      <c r="B3059" s="567">
        <v>900000</v>
      </c>
      <c r="C3059" s="567">
        <v>1</v>
      </c>
      <c r="D3059" s="567">
        <v>3000000</v>
      </c>
      <c r="E3059" s="567">
        <v>2846076.3834000002</v>
      </c>
      <c r="F3059" s="567">
        <v>2842479.2944300002</v>
      </c>
    </row>
    <row r="3060" spans="1:6">
      <c r="A3060" s="845" t="s">
        <v>762</v>
      </c>
      <c r="B3060" s="567">
        <v>900000</v>
      </c>
      <c r="C3060" s="567">
        <v>1</v>
      </c>
      <c r="D3060" s="567">
        <v>3000000</v>
      </c>
      <c r="E3060" s="567">
        <v>2846076.3834000002</v>
      </c>
      <c r="F3060" s="567">
        <v>2842479.2944300002</v>
      </c>
    </row>
    <row r="3061" spans="1:6">
      <c r="A3061" s="846" t="s">
        <v>3251</v>
      </c>
      <c r="B3061" s="567">
        <v>900000</v>
      </c>
      <c r="C3061" s="567">
        <v>1</v>
      </c>
      <c r="D3061" s="567">
        <v>3000000</v>
      </c>
      <c r="E3061" s="567">
        <v>2846076.3834000002</v>
      </c>
      <c r="F3061" s="567">
        <v>2842479.2944300002</v>
      </c>
    </row>
    <row r="3062" spans="1:6">
      <c r="A3062" s="847">
        <v>1</v>
      </c>
      <c r="B3062" s="567">
        <v>900000</v>
      </c>
      <c r="C3062" s="567">
        <v>1</v>
      </c>
      <c r="D3062" s="567">
        <v>3000000</v>
      </c>
      <c r="E3062" s="567">
        <v>2846076.3834000002</v>
      </c>
      <c r="F3062" s="567">
        <v>2842479.2944300002</v>
      </c>
    </row>
    <row r="3063" spans="1:6">
      <c r="A3063" s="848" t="s">
        <v>3251</v>
      </c>
      <c r="B3063" s="567">
        <v>900000</v>
      </c>
      <c r="C3063" s="567">
        <v>1</v>
      </c>
      <c r="D3063" s="567">
        <v>3000000</v>
      </c>
      <c r="E3063" s="567">
        <v>2846076.3834000002</v>
      </c>
      <c r="F3063" s="567">
        <v>2842479.2944300002</v>
      </c>
    </row>
    <row r="3064" spans="1:6">
      <c r="A3064" s="849" t="s">
        <v>614</v>
      </c>
      <c r="B3064" s="567">
        <v>900000</v>
      </c>
      <c r="C3064" s="567">
        <v>1</v>
      </c>
      <c r="D3064" s="567">
        <v>3000000</v>
      </c>
      <c r="E3064" s="567">
        <v>2846076.3834000002</v>
      </c>
      <c r="F3064" s="567">
        <v>2842479.2944300002</v>
      </c>
    </row>
    <row r="3065" spans="1:6">
      <c r="A3065" s="850" t="s">
        <v>813</v>
      </c>
      <c r="B3065" s="567">
        <v>900000</v>
      </c>
      <c r="C3065" s="567">
        <v>1</v>
      </c>
      <c r="D3065" s="567">
        <v>3000000</v>
      </c>
      <c r="E3065" s="567">
        <v>2846076.3834000002</v>
      </c>
      <c r="F3065" s="567">
        <v>2842479.2944300002</v>
      </c>
    </row>
    <row r="3066" spans="1:6">
      <c r="A3066" s="851" t="s">
        <v>3251</v>
      </c>
      <c r="B3066" s="567">
        <v>900000</v>
      </c>
      <c r="C3066" s="567">
        <v>1</v>
      </c>
      <c r="D3066" s="567">
        <v>3000000</v>
      </c>
      <c r="E3066" s="567">
        <v>2846076.3834000002</v>
      </c>
      <c r="F3066" s="567">
        <v>2842479.2944300002</v>
      </c>
    </row>
    <row r="3067" spans="1:6">
      <c r="A3067" s="852" t="s">
        <v>811</v>
      </c>
      <c r="B3067" s="567">
        <v>900000</v>
      </c>
      <c r="C3067" s="567">
        <v>1</v>
      </c>
      <c r="D3067" s="567">
        <v>3000000</v>
      </c>
      <c r="E3067" s="567">
        <v>2846076.3834000002</v>
      </c>
      <c r="F3067" s="567">
        <v>2842479.2944300002</v>
      </c>
    </row>
    <row r="3068" spans="1:6">
      <c r="A3068" s="854" t="s">
        <v>527</v>
      </c>
      <c r="B3068" s="567">
        <v>900000</v>
      </c>
      <c r="C3068" s="567">
        <v>1</v>
      </c>
      <c r="D3068" s="567">
        <v>3000000</v>
      </c>
      <c r="E3068" s="567">
        <v>2846076.3834000002</v>
      </c>
      <c r="F3068" s="567">
        <v>2842479.2944300002</v>
      </c>
    </row>
    <row r="3069" spans="1:6">
      <c r="A3069" s="853" t="s">
        <v>305</v>
      </c>
      <c r="B3069" s="567">
        <v>900000</v>
      </c>
      <c r="C3069" s="567">
        <v>1</v>
      </c>
      <c r="D3069" s="567">
        <v>3000000</v>
      </c>
      <c r="E3069" s="567">
        <v>2846076.3834000002</v>
      </c>
      <c r="F3069" s="567">
        <v>2842479.2944300002</v>
      </c>
    </row>
    <row r="3070" spans="1:6">
      <c r="A3070" s="855" t="s">
        <v>319</v>
      </c>
      <c r="B3070" s="567">
        <v>900000</v>
      </c>
      <c r="C3070" s="567">
        <v>1</v>
      </c>
      <c r="D3070" s="567">
        <v>3000000</v>
      </c>
      <c r="E3070" s="567">
        <v>2846076.3834000002</v>
      </c>
      <c r="F3070" s="567">
        <v>2842479.2944300002</v>
      </c>
    </row>
    <row r="3071" spans="1:6">
      <c r="A3071" s="844" t="s">
        <v>3208</v>
      </c>
      <c r="B3071" s="567"/>
      <c r="C3071" s="567">
        <v>2</v>
      </c>
      <c r="D3071" s="567">
        <v>3720000</v>
      </c>
      <c r="E3071" s="567">
        <v>3194680.2035600003</v>
      </c>
      <c r="F3071" s="567">
        <v>3720000</v>
      </c>
    </row>
    <row r="3072" spans="1:6">
      <c r="A3072" s="726" t="s">
        <v>2708</v>
      </c>
      <c r="B3072" s="567"/>
      <c r="C3072" s="567">
        <v>2</v>
      </c>
      <c r="D3072" s="567">
        <v>3720000</v>
      </c>
      <c r="E3072" s="567">
        <v>3194680.2035600003</v>
      </c>
      <c r="F3072" s="567">
        <v>3720000</v>
      </c>
    </row>
    <row r="3073" spans="1:6">
      <c r="A3073" s="845" t="s">
        <v>3251</v>
      </c>
      <c r="B3073" s="567"/>
      <c r="C3073" s="567">
        <v>2</v>
      </c>
      <c r="D3073" s="567">
        <v>3720000</v>
      </c>
      <c r="E3073" s="567">
        <v>3194680.2035600003</v>
      </c>
      <c r="F3073" s="567">
        <v>3720000</v>
      </c>
    </row>
    <row r="3074" spans="1:6">
      <c r="A3074" s="846" t="s">
        <v>20</v>
      </c>
      <c r="B3074" s="567"/>
      <c r="C3074" s="567">
        <v>2</v>
      </c>
      <c r="D3074" s="567">
        <v>3720000</v>
      </c>
      <c r="E3074" s="567">
        <v>3194680.2035600003</v>
      </c>
      <c r="F3074" s="567">
        <v>3720000</v>
      </c>
    </row>
    <row r="3075" spans="1:6">
      <c r="A3075" s="847">
        <v>1.8E-3</v>
      </c>
      <c r="B3075" s="567"/>
      <c r="C3075" s="567">
        <v>1</v>
      </c>
      <c r="D3075" s="567">
        <v>2100000</v>
      </c>
      <c r="E3075" s="567">
        <v>1717281.1355000001</v>
      </c>
      <c r="F3075" s="567">
        <v>2100000</v>
      </c>
    </row>
    <row r="3076" spans="1:6">
      <c r="A3076" s="848" t="s">
        <v>3251</v>
      </c>
      <c r="B3076" s="567"/>
      <c r="C3076" s="567">
        <v>1</v>
      </c>
      <c r="D3076" s="567">
        <v>2100000</v>
      </c>
      <c r="E3076" s="567">
        <v>1717281.1355000001</v>
      </c>
      <c r="F3076" s="567">
        <v>2100000</v>
      </c>
    </row>
    <row r="3077" spans="1:6">
      <c r="A3077" s="849">
        <v>2024</v>
      </c>
      <c r="B3077" s="567"/>
      <c r="C3077" s="567">
        <v>1</v>
      </c>
      <c r="D3077" s="567">
        <v>2100000</v>
      </c>
      <c r="E3077" s="567">
        <v>1717281.1355000001</v>
      </c>
      <c r="F3077" s="567">
        <v>2100000</v>
      </c>
    </row>
    <row r="3078" spans="1:6">
      <c r="A3078" s="850" t="s">
        <v>3209</v>
      </c>
      <c r="B3078" s="567"/>
      <c r="C3078" s="567">
        <v>1</v>
      </c>
      <c r="D3078" s="567">
        <v>2100000</v>
      </c>
      <c r="E3078" s="567">
        <v>1717281.1355000001</v>
      </c>
      <c r="F3078" s="567">
        <v>2100000</v>
      </c>
    </row>
    <row r="3079" spans="1:6">
      <c r="A3079" s="851" t="s">
        <v>3251</v>
      </c>
      <c r="B3079" s="567"/>
      <c r="C3079" s="567">
        <v>1</v>
      </c>
      <c r="D3079" s="567">
        <v>2100000</v>
      </c>
      <c r="E3079" s="567">
        <v>1717281.1355000001</v>
      </c>
      <c r="F3079" s="567">
        <v>2100000</v>
      </c>
    </row>
    <row r="3080" spans="1:6">
      <c r="A3080" s="852" t="s">
        <v>3207</v>
      </c>
      <c r="B3080" s="567"/>
      <c r="C3080" s="567">
        <v>1</v>
      </c>
      <c r="D3080" s="567">
        <v>2100000</v>
      </c>
      <c r="E3080" s="567">
        <v>1717281.1355000001</v>
      </c>
      <c r="F3080" s="567">
        <v>2100000</v>
      </c>
    </row>
    <row r="3081" spans="1:6">
      <c r="A3081" s="854" t="s">
        <v>526</v>
      </c>
      <c r="B3081" s="567"/>
      <c r="C3081" s="567">
        <v>1</v>
      </c>
      <c r="D3081" s="567">
        <v>2100000</v>
      </c>
      <c r="E3081" s="567">
        <v>1717281.1355000001</v>
      </c>
      <c r="F3081" s="567">
        <v>2100000</v>
      </c>
    </row>
    <row r="3082" spans="1:6">
      <c r="A3082" s="853" t="s">
        <v>287</v>
      </c>
      <c r="B3082" s="567"/>
      <c r="C3082" s="567">
        <v>1</v>
      </c>
      <c r="D3082" s="567">
        <v>2100000</v>
      </c>
      <c r="E3082" s="567">
        <v>1717281.1355000001</v>
      </c>
      <c r="F3082" s="567">
        <v>2100000</v>
      </c>
    </row>
    <row r="3083" spans="1:6">
      <c r="A3083" s="855" t="s">
        <v>3185</v>
      </c>
      <c r="B3083" s="567"/>
      <c r="C3083" s="567">
        <v>1</v>
      </c>
      <c r="D3083" s="567">
        <v>2100000</v>
      </c>
      <c r="E3083" s="567">
        <v>1717281.1355000001</v>
      </c>
      <c r="F3083" s="567">
        <v>2100000</v>
      </c>
    </row>
    <row r="3084" spans="1:6">
      <c r="A3084" s="847">
        <v>7.4999999999999997E-3</v>
      </c>
      <c r="B3084" s="567"/>
      <c r="C3084" s="567">
        <v>1</v>
      </c>
      <c r="D3084" s="567">
        <v>1620000</v>
      </c>
      <c r="E3084" s="567">
        <v>1477399.06806</v>
      </c>
      <c r="F3084" s="567">
        <v>1620000</v>
      </c>
    </row>
    <row r="3085" spans="1:6">
      <c r="A3085" s="848" t="s">
        <v>3251</v>
      </c>
      <c r="B3085" s="567"/>
      <c r="C3085" s="567">
        <v>1</v>
      </c>
      <c r="D3085" s="567">
        <v>1620000</v>
      </c>
      <c r="E3085" s="567">
        <v>1477399.06806</v>
      </c>
      <c r="F3085" s="567">
        <v>1620000</v>
      </c>
    </row>
    <row r="3086" spans="1:6">
      <c r="A3086" s="849">
        <v>2023</v>
      </c>
      <c r="B3086" s="567"/>
      <c r="C3086" s="567">
        <v>1</v>
      </c>
      <c r="D3086" s="567">
        <v>1620000</v>
      </c>
      <c r="E3086" s="567">
        <v>1477399.06806</v>
      </c>
      <c r="F3086" s="567">
        <v>1620000</v>
      </c>
    </row>
    <row r="3087" spans="1:6">
      <c r="A3087" s="850" t="s">
        <v>3210</v>
      </c>
      <c r="B3087" s="567"/>
      <c r="C3087" s="567">
        <v>1</v>
      </c>
      <c r="D3087" s="567">
        <v>1620000</v>
      </c>
      <c r="E3087" s="567">
        <v>1477399.06806</v>
      </c>
      <c r="F3087" s="567">
        <v>1620000</v>
      </c>
    </row>
    <row r="3088" spans="1:6">
      <c r="A3088" s="851" t="s">
        <v>3251</v>
      </c>
      <c r="B3088" s="567"/>
      <c r="C3088" s="567">
        <v>1</v>
      </c>
      <c r="D3088" s="567">
        <v>1620000</v>
      </c>
      <c r="E3088" s="567">
        <v>1477399.06806</v>
      </c>
      <c r="F3088" s="567">
        <v>1620000</v>
      </c>
    </row>
    <row r="3089" spans="1:6">
      <c r="A3089" s="852" t="s">
        <v>3207</v>
      </c>
      <c r="B3089" s="567"/>
      <c r="C3089" s="567">
        <v>1</v>
      </c>
      <c r="D3089" s="567">
        <v>1620000</v>
      </c>
      <c r="E3089" s="567">
        <v>1477399.06806</v>
      </c>
      <c r="F3089" s="567">
        <v>1620000</v>
      </c>
    </row>
    <row r="3090" spans="1:6">
      <c r="A3090" s="854" t="s">
        <v>526</v>
      </c>
      <c r="B3090" s="567"/>
      <c r="C3090" s="567">
        <v>1</v>
      </c>
      <c r="D3090" s="567">
        <v>1620000</v>
      </c>
      <c r="E3090" s="567">
        <v>1477399.06806</v>
      </c>
      <c r="F3090" s="567">
        <v>1620000</v>
      </c>
    </row>
    <row r="3091" spans="1:6">
      <c r="A3091" s="853" t="s">
        <v>287</v>
      </c>
      <c r="B3091" s="567"/>
      <c r="C3091" s="567">
        <v>1</v>
      </c>
      <c r="D3091" s="567">
        <v>1620000</v>
      </c>
      <c r="E3091" s="567">
        <v>1477399.06806</v>
      </c>
      <c r="F3091" s="567">
        <v>1620000</v>
      </c>
    </row>
    <row r="3092" spans="1:6">
      <c r="A3092" s="855" t="s">
        <v>3195</v>
      </c>
      <c r="B3092" s="567"/>
      <c r="C3092" s="567">
        <v>1</v>
      </c>
      <c r="D3092" s="567">
        <v>1620000</v>
      </c>
      <c r="E3092" s="567">
        <v>1477399.06806</v>
      </c>
      <c r="F3092" s="567">
        <v>1620000</v>
      </c>
    </row>
    <row r="3093" spans="1:6">
      <c r="A3093" s="844" t="s">
        <v>3182</v>
      </c>
      <c r="B3093" s="567"/>
      <c r="C3093" s="567">
        <v>2</v>
      </c>
      <c r="D3093" s="567">
        <v>4010000</v>
      </c>
      <c r="E3093" s="567">
        <v>13520.29284</v>
      </c>
      <c r="F3093" s="567">
        <v>4010000</v>
      </c>
    </row>
    <row r="3094" spans="1:6">
      <c r="A3094" s="726" t="s">
        <v>2697</v>
      </c>
      <c r="B3094" s="567"/>
      <c r="C3094" s="567">
        <v>2</v>
      </c>
      <c r="D3094" s="567">
        <v>4010000</v>
      </c>
      <c r="E3094" s="567">
        <v>13520.29284</v>
      </c>
      <c r="F3094" s="567">
        <v>4010000</v>
      </c>
    </row>
    <row r="3095" spans="1:6">
      <c r="A3095" s="845" t="s">
        <v>3251</v>
      </c>
      <c r="B3095" s="567"/>
      <c r="C3095" s="567">
        <v>2</v>
      </c>
      <c r="D3095" s="567">
        <v>4010000</v>
      </c>
      <c r="E3095" s="567">
        <v>13520.29284</v>
      </c>
      <c r="F3095" s="567">
        <v>4010000</v>
      </c>
    </row>
    <row r="3096" spans="1:6">
      <c r="A3096" s="846" t="s">
        <v>107</v>
      </c>
      <c r="B3096" s="567"/>
      <c r="C3096" s="567">
        <v>1</v>
      </c>
      <c r="D3096" s="567">
        <v>2310000</v>
      </c>
      <c r="E3096" s="567">
        <v>4147</v>
      </c>
      <c r="F3096" s="567">
        <v>2310000</v>
      </c>
    </row>
    <row r="3097" spans="1:6">
      <c r="A3097" s="847">
        <v>0</v>
      </c>
      <c r="B3097" s="567"/>
      <c r="C3097" s="567">
        <v>1</v>
      </c>
      <c r="D3097" s="567">
        <v>2310000</v>
      </c>
      <c r="E3097" s="567">
        <v>4147</v>
      </c>
      <c r="F3097" s="567">
        <v>2310000</v>
      </c>
    </row>
    <row r="3098" spans="1:6">
      <c r="A3098" s="848" t="s">
        <v>3251</v>
      </c>
      <c r="B3098" s="567"/>
      <c r="C3098" s="567">
        <v>1</v>
      </c>
      <c r="D3098" s="567">
        <v>2310000</v>
      </c>
      <c r="E3098" s="567">
        <v>4147</v>
      </c>
      <c r="F3098" s="567">
        <v>2310000</v>
      </c>
    </row>
    <row r="3099" spans="1:6">
      <c r="A3099" s="849" t="s">
        <v>3184</v>
      </c>
      <c r="B3099" s="567"/>
      <c r="C3099" s="567">
        <v>1</v>
      </c>
      <c r="D3099" s="567">
        <v>2310000</v>
      </c>
      <c r="E3099" s="567">
        <v>4147</v>
      </c>
      <c r="F3099" s="567">
        <v>2310000</v>
      </c>
    </row>
    <row r="3100" spans="1:6">
      <c r="A3100" s="850" t="s">
        <v>3183</v>
      </c>
      <c r="B3100" s="567"/>
      <c r="C3100" s="567">
        <v>1</v>
      </c>
      <c r="D3100" s="567">
        <v>2310000</v>
      </c>
      <c r="E3100" s="567">
        <v>4147</v>
      </c>
      <c r="F3100" s="567">
        <v>2310000</v>
      </c>
    </row>
    <row r="3101" spans="1:6">
      <c r="A3101" s="851" t="s">
        <v>3251</v>
      </c>
      <c r="B3101" s="567"/>
      <c r="C3101" s="567">
        <v>1</v>
      </c>
      <c r="D3101" s="567">
        <v>2310000</v>
      </c>
      <c r="E3101" s="567">
        <v>4147</v>
      </c>
      <c r="F3101" s="567">
        <v>2310000</v>
      </c>
    </row>
    <row r="3102" spans="1:6">
      <c r="A3102" s="852" t="s">
        <v>3181</v>
      </c>
      <c r="B3102" s="567"/>
      <c r="C3102" s="567">
        <v>1</v>
      </c>
      <c r="D3102" s="567">
        <v>2310000</v>
      </c>
      <c r="E3102" s="567">
        <v>4147</v>
      </c>
      <c r="F3102" s="567">
        <v>2310000</v>
      </c>
    </row>
    <row r="3103" spans="1:6">
      <c r="A3103" s="854" t="s">
        <v>526</v>
      </c>
      <c r="B3103" s="567"/>
      <c r="C3103" s="567">
        <v>1</v>
      </c>
      <c r="D3103" s="567">
        <v>2310000</v>
      </c>
      <c r="E3103" s="567">
        <v>4147</v>
      </c>
      <c r="F3103" s="567">
        <v>2310000</v>
      </c>
    </row>
    <row r="3104" spans="1:6">
      <c r="A3104" s="853" t="s">
        <v>287</v>
      </c>
      <c r="B3104" s="567"/>
      <c r="C3104" s="567">
        <v>1</v>
      </c>
      <c r="D3104" s="567">
        <v>2310000</v>
      </c>
      <c r="E3104" s="567">
        <v>4147</v>
      </c>
      <c r="F3104" s="567">
        <v>2310000</v>
      </c>
    </row>
    <row r="3105" spans="1:6">
      <c r="A3105" s="855" t="s">
        <v>319</v>
      </c>
      <c r="B3105" s="567"/>
      <c r="C3105" s="567">
        <v>1</v>
      </c>
      <c r="D3105" s="567">
        <v>2310000</v>
      </c>
      <c r="E3105" s="567">
        <v>4147</v>
      </c>
      <c r="F3105" s="567">
        <v>2310000</v>
      </c>
    </row>
    <row r="3106" spans="1:6">
      <c r="A3106" s="846" t="s">
        <v>129</v>
      </c>
      <c r="B3106" s="567"/>
      <c r="C3106" s="567">
        <v>1</v>
      </c>
      <c r="D3106" s="567">
        <v>1700000</v>
      </c>
      <c r="E3106" s="567">
        <v>9373.2928400000001</v>
      </c>
      <c r="F3106" s="567">
        <v>1700000</v>
      </c>
    </row>
    <row r="3107" spans="1:6">
      <c r="A3107" s="847">
        <v>0</v>
      </c>
      <c r="B3107" s="567"/>
      <c r="C3107" s="567">
        <v>1</v>
      </c>
      <c r="D3107" s="567">
        <v>1700000</v>
      </c>
      <c r="E3107" s="567">
        <v>9373.2928400000001</v>
      </c>
      <c r="F3107" s="567">
        <v>1700000</v>
      </c>
    </row>
    <row r="3108" spans="1:6">
      <c r="A3108" s="848" t="s">
        <v>3251</v>
      </c>
      <c r="B3108" s="567"/>
      <c r="C3108" s="567">
        <v>1</v>
      </c>
      <c r="D3108" s="567">
        <v>1700000</v>
      </c>
      <c r="E3108" s="567">
        <v>9373.2928400000001</v>
      </c>
      <c r="F3108" s="567">
        <v>1700000</v>
      </c>
    </row>
    <row r="3109" spans="1:6">
      <c r="A3109" s="849">
        <v>2024</v>
      </c>
      <c r="B3109" s="567"/>
      <c r="C3109" s="567">
        <v>1</v>
      </c>
      <c r="D3109" s="567">
        <v>1700000</v>
      </c>
      <c r="E3109" s="567">
        <v>9373.2928400000001</v>
      </c>
      <c r="F3109" s="567">
        <v>1700000</v>
      </c>
    </row>
    <row r="3110" spans="1:6">
      <c r="A3110" s="850" t="s">
        <v>3186</v>
      </c>
      <c r="B3110" s="567"/>
      <c r="C3110" s="567">
        <v>1</v>
      </c>
      <c r="D3110" s="567">
        <v>1700000</v>
      </c>
      <c r="E3110" s="567">
        <v>9373.2928400000001</v>
      </c>
      <c r="F3110" s="567">
        <v>1700000</v>
      </c>
    </row>
    <row r="3111" spans="1:6">
      <c r="A3111" s="851" t="s">
        <v>3251</v>
      </c>
      <c r="B3111" s="567"/>
      <c r="C3111" s="567">
        <v>1</v>
      </c>
      <c r="D3111" s="567">
        <v>1700000</v>
      </c>
      <c r="E3111" s="567">
        <v>9373.2928400000001</v>
      </c>
      <c r="F3111" s="567">
        <v>1700000</v>
      </c>
    </row>
    <row r="3112" spans="1:6">
      <c r="A3112" s="852" t="s">
        <v>3181</v>
      </c>
      <c r="B3112" s="567"/>
      <c r="C3112" s="567">
        <v>1</v>
      </c>
      <c r="D3112" s="567">
        <v>1700000</v>
      </c>
      <c r="E3112" s="567">
        <v>9373.2928400000001</v>
      </c>
      <c r="F3112" s="567">
        <v>1700000</v>
      </c>
    </row>
    <row r="3113" spans="1:6">
      <c r="A3113" s="854" t="s">
        <v>526</v>
      </c>
      <c r="B3113" s="567"/>
      <c r="C3113" s="567">
        <v>1</v>
      </c>
      <c r="D3113" s="567">
        <v>1700000</v>
      </c>
      <c r="E3113" s="567">
        <v>9373.2928400000001</v>
      </c>
      <c r="F3113" s="567">
        <v>1700000</v>
      </c>
    </row>
    <row r="3114" spans="1:6">
      <c r="A3114" s="853" t="s">
        <v>287</v>
      </c>
      <c r="B3114" s="567"/>
      <c r="C3114" s="567">
        <v>1</v>
      </c>
      <c r="D3114" s="567">
        <v>1700000</v>
      </c>
      <c r="E3114" s="567">
        <v>9373.2928400000001</v>
      </c>
      <c r="F3114" s="567">
        <v>1700000</v>
      </c>
    </row>
    <row r="3115" spans="1:6">
      <c r="A3115" s="855" t="s">
        <v>3185</v>
      </c>
      <c r="B3115" s="567"/>
      <c r="C3115" s="567">
        <v>1</v>
      </c>
      <c r="D3115" s="567">
        <v>1700000</v>
      </c>
      <c r="E3115" s="567">
        <v>9373.2928400000001</v>
      </c>
      <c r="F3115" s="567">
        <v>1700000</v>
      </c>
    </row>
    <row r="3116" spans="1:6">
      <c r="A3116" s="844" t="s">
        <v>3192</v>
      </c>
      <c r="B3116" s="567"/>
      <c r="C3116" s="567">
        <v>2</v>
      </c>
      <c r="D3116" s="567">
        <v>3150000</v>
      </c>
      <c r="E3116" s="567">
        <v>2155702</v>
      </c>
      <c r="F3116" s="567">
        <v>3150000</v>
      </c>
    </row>
    <row r="3117" spans="1:6">
      <c r="A3117" s="726" t="s">
        <v>2703</v>
      </c>
      <c r="B3117" s="567"/>
      <c r="C3117" s="567">
        <v>2</v>
      </c>
      <c r="D3117" s="567">
        <v>3150000</v>
      </c>
      <c r="E3117" s="567">
        <v>2155702</v>
      </c>
      <c r="F3117" s="567">
        <v>3150000</v>
      </c>
    </row>
    <row r="3118" spans="1:6">
      <c r="A3118" s="845" t="s">
        <v>3251</v>
      </c>
      <c r="B3118" s="567"/>
      <c r="C3118" s="567">
        <v>2</v>
      </c>
      <c r="D3118" s="567">
        <v>3150000</v>
      </c>
      <c r="E3118" s="567">
        <v>2155702</v>
      </c>
      <c r="F3118" s="567">
        <v>3150000</v>
      </c>
    </row>
    <row r="3119" spans="1:6">
      <c r="A3119" s="846" t="s">
        <v>20</v>
      </c>
      <c r="B3119" s="567"/>
      <c r="C3119" s="567">
        <v>2</v>
      </c>
      <c r="D3119" s="567">
        <v>3150000</v>
      </c>
      <c r="E3119" s="567">
        <v>2155702</v>
      </c>
      <c r="F3119" s="567">
        <v>3150000</v>
      </c>
    </row>
    <row r="3120" spans="1:6">
      <c r="A3120" s="847">
        <v>0.55000000000000004</v>
      </c>
      <c r="B3120" s="567"/>
      <c r="C3120" s="567">
        <v>1</v>
      </c>
      <c r="D3120" s="567">
        <v>1650000</v>
      </c>
      <c r="E3120" s="567">
        <v>779027</v>
      </c>
      <c r="F3120" s="567">
        <v>1650000</v>
      </c>
    </row>
    <row r="3121" spans="1:6">
      <c r="A3121" s="848" t="s">
        <v>3251</v>
      </c>
      <c r="B3121" s="567"/>
      <c r="C3121" s="567">
        <v>1</v>
      </c>
      <c r="D3121" s="567">
        <v>1650000</v>
      </c>
      <c r="E3121" s="567">
        <v>779027</v>
      </c>
      <c r="F3121" s="567">
        <v>1650000</v>
      </c>
    </row>
    <row r="3122" spans="1:6">
      <c r="A3122" s="849" t="s">
        <v>3184</v>
      </c>
      <c r="B3122" s="567"/>
      <c r="C3122" s="567">
        <v>1</v>
      </c>
      <c r="D3122" s="567">
        <v>1650000</v>
      </c>
      <c r="E3122" s="567">
        <v>779027</v>
      </c>
      <c r="F3122" s="567">
        <v>1650000</v>
      </c>
    </row>
    <row r="3123" spans="1:6">
      <c r="A3123" s="850" t="s">
        <v>3193</v>
      </c>
      <c r="B3123" s="567"/>
      <c r="C3123" s="567">
        <v>1</v>
      </c>
      <c r="D3123" s="567">
        <v>1650000</v>
      </c>
      <c r="E3123" s="567">
        <v>779027</v>
      </c>
      <c r="F3123" s="567">
        <v>1650000</v>
      </c>
    </row>
    <row r="3124" spans="1:6">
      <c r="A3124" s="851" t="s">
        <v>3251</v>
      </c>
      <c r="B3124" s="567"/>
      <c r="C3124" s="567">
        <v>1</v>
      </c>
      <c r="D3124" s="567">
        <v>1650000</v>
      </c>
      <c r="E3124" s="567">
        <v>779027</v>
      </c>
      <c r="F3124" s="567">
        <v>1650000</v>
      </c>
    </row>
    <row r="3125" spans="1:6">
      <c r="A3125" s="852" t="s">
        <v>3191</v>
      </c>
      <c r="B3125" s="567"/>
      <c r="C3125" s="567">
        <v>1</v>
      </c>
      <c r="D3125" s="567">
        <v>1650000</v>
      </c>
      <c r="E3125" s="567">
        <v>779027</v>
      </c>
      <c r="F3125" s="567">
        <v>1650000</v>
      </c>
    </row>
    <row r="3126" spans="1:6">
      <c r="A3126" s="854" t="s">
        <v>526</v>
      </c>
      <c r="B3126" s="567"/>
      <c r="C3126" s="567">
        <v>1</v>
      </c>
      <c r="D3126" s="567">
        <v>1650000</v>
      </c>
      <c r="E3126" s="567">
        <v>779027</v>
      </c>
      <c r="F3126" s="567">
        <v>1650000</v>
      </c>
    </row>
    <row r="3127" spans="1:6">
      <c r="A3127" s="853" t="s">
        <v>287</v>
      </c>
      <c r="B3127" s="567"/>
      <c r="C3127" s="567">
        <v>1</v>
      </c>
      <c r="D3127" s="567">
        <v>1650000</v>
      </c>
      <c r="E3127" s="567">
        <v>779027</v>
      </c>
      <c r="F3127" s="567">
        <v>1650000</v>
      </c>
    </row>
    <row r="3128" spans="1:6">
      <c r="A3128" s="855" t="s">
        <v>319</v>
      </c>
      <c r="B3128" s="567"/>
      <c r="C3128" s="567">
        <v>1</v>
      </c>
      <c r="D3128" s="567">
        <v>1650000</v>
      </c>
      <c r="E3128" s="567">
        <v>779027</v>
      </c>
      <c r="F3128" s="567">
        <v>1650000</v>
      </c>
    </row>
    <row r="3129" spans="1:6">
      <c r="A3129" s="847">
        <v>0.9</v>
      </c>
      <c r="B3129" s="567"/>
      <c r="C3129" s="567">
        <v>1</v>
      </c>
      <c r="D3129" s="567">
        <v>1500000</v>
      </c>
      <c r="E3129" s="567">
        <v>1376675</v>
      </c>
      <c r="F3129" s="567">
        <v>1500000</v>
      </c>
    </row>
    <row r="3130" spans="1:6">
      <c r="A3130" s="848" t="s">
        <v>3251</v>
      </c>
      <c r="B3130" s="567"/>
      <c r="C3130" s="567">
        <v>1</v>
      </c>
      <c r="D3130" s="567">
        <v>1500000</v>
      </c>
      <c r="E3130" s="567">
        <v>1376675</v>
      </c>
      <c r="F3130" s="567">
        <v>1500000</v>
      </c>
    </row>
    <row r="3131" spans="1:6">
      <c r="A3131" s="849" t="s">
        <v>661</v>
      </c>
      <c r="B3131" s="567"/>
      <c r="C3131" s="567">
        <v>1</v>
      </c>
      <c r="D3131" s="567">
        <v>1500000</v>
      </c>
      <c r="E3131" s="567">
        <v>1376675</v>
      </c>
      <c r="F3131" s="567">
        <v>1500000</v>
      </c>
    </row>
    <row r="3132" spans="1:6">
      <c r="A3132" s="850" t="s">
        <v>3194</v>
      </c>
      <c r="B3132" s="567"/>
      <c r="C3132" s="567">
        <v>1</v>
      </c>
      <c r="D3132" s="567">
        <v>1500000</v>
      </c>
      <c r="E3132" s="567">
        <v>1376675</v>
      </c>
      <c r="F3132" s="567">
        <v>1500000</v>
      </c>
    </row>
    <row r="3133" spans="1:6">
      <c r="A3133" s="851" t="s">
        <v>3251</v>
      </c>
      <c r="B3133" s="567"/>
      <c r="C3133" s="567">
        <v>1</v>
      </c>
      <c r="D3133" s="567">
        <v>1500000</v>
      </c>
      <c r="E3133" s="567">
        <v>1376675</v>
      </c>
      <c r="F3133" s="567">
        <v>1500000</v>
      </c>
    </row>
    <row r="3134" spans="1:6">
      <c r="A3134" s="852" t="s">
        <v>3191</v>
      </c>
      <c r="B3134" s="567"/>
      <c r="C3134" s="567">
        <v>1</v>
      </c>
      <c r="D3134" s="567">
        <v>1500000</v>
      </c>
      <c r="E3134" s="567">
        <v>1376675</v>
      </c>
      <c r="F3134" s="567">
        <v>1500000</v>
      </c>
    </row>
    <row r="3135" spans="1:6">
      <c r="A3135" s="854" t="s">
        <v>526</v>
      </c>
      <c r="B3135" s="567"/>
      <c r="C3135" s="567">
        <v>1</v>
      </c>
      <c r="D3135" s="567">
        <v>1500000</v>
      </c>
      <c r="E3135" s="567">
        <v>1376675</v>
      </c>
      <c r="F3135" s="567">
        <v>1500000</v>
      </c>
    </row>
    <row r="3136" spans="1:6">
      <c r="A3136" s="853" t="s">
        <v>287</v>
      </c>
      <c r="B3136" s="567"/>
      <c r="C3136" s="567">
        <v>1</v>
      </c>
      <c r="D3136" s="567">
        <v>1500000</v>
      </c>
      <c r="E3136" s="567">
        <v>1376675</v>
      </c>
      <c r="F3136" s="567">
        <v>1500000</v>
      </c>
    </row>
    <row r="3137" spans="1:6">
      <c r="A3137" s="855" t="s">
        <v>319</v>
      </c>
      <c r="B3137" s="567"/>
      <c r="C3137" s="567">
        <v>1</v>
      </c>
      <c r="D3137" s="567">
        <v>1500000</v>
      </c>
      <c r="E3137" s="567">
        <v>1376675</v>
      </c>
      <c r="F3137" s="567">
        <v>1500000</v>
      </c>
    </row>
    <row r="3138" spans="1:6">
      <c r="A3138" s="844" t="s">
        <v>3197</v>
      </c>
      <c r="B3138" s="567"/>
      <c r="C3138" s="567">
        <v>1</v>
      </c>
      <c r="D3138" s="567">
        <v>1770799.996</v>
      </c>
      <c r="E3138" s="567">
        <v>1664584.09852</v>
      </c>
      <c r="F3138" s="567">
        <v>1770799.996</v>
      </c>
    </row>
    <row r="3139" spans="1:6">
      <c r="A3139" s="726" t="s">
        <v>2704</v>
      </c>
      <c r="B3139" s="567"/>
      <c r="C3139" s="567">
        <v>1</v>
      </c>
      <c r="D3139" s="567">
        <v>1770799.996</v>
      </c>
      <c r="E3139" s="567">
        <v>1664584.09852</v>
      </c>
      <c r="F3139" s="567">
        <v>1770799.996</v>
      </c>
    </row>
    <row r="3140" spans="1:6">
      <c r="A3140" s="845" t="s">
        <v>3251</v>
      </c>
      <c r="B3140" s="567"/>
      <c r="C3140" s="567">
        <v>1</v>
      </c>
      <c r="D3140" s="567">
        <v>1770799.996</v>
      </c>
      <c r="E3140" s="567">
        <v>1664584.09852</v>
      </c>
      <c r="F3140" s="567">
        <v>1770799.996</v>
      </c>
    </row>
    <row r="3141" spans="1:6">
      <c r="A3141" s="846" t="s">
        <v>20</v>
      </c>
      <c r="B3141" s="567"/>
      <c r="C3141" s="567">
        <v>1</v>
      </c>
      <c r="D3141" s="567">
        <v>1770799.996</v>
      </c>
      <c r="E3141" s="567">
        <v>1664584.09852</v>
      </c>
      <c r="F3141" s="567">
        <v>1770799.996</v>
      </c>
    </row>
    <row r="3142" spans="1:6">
      <c r="A3142" s="847">
        <v>2E-3</v>
      </c>
      <c r="B3142" s="567"/>
      <c r="C3142" s="567">
        <v>1</v>
      </c>
      <c r="D3142" s="567">
        <v>1770799.996</v>
      </c>
      <c r="E3142" s="567">
        <v>1664584.09852</v>
      </c>
      <c r="F3142" s="567">
        <v>1770799.996</v>
      </c>
    </row>
    <row r="3143" spans="1:6">
      <c r="A3143" s="848" t="s">
        <v>3251</v>
      </c>
      <c r="B3143" s="567"/>
      <c r="C3143" s="567">
        <v>1</v>
      </c>
      <c r="D3143" s="567">
        <v>1770799.996</v>
      </c>
      <c r="E3143" s="567">
        <v>1664584.09852</v>
      </c>
      <c r="F3143" s="567">
        <v>1770799.996</v>
      </c>
    </row>
    <row r="3144" spans="1:6">
      <c r="A3144" s="849">
        <v>2023</v>
      </c>
      <c r="B3144" s="567"/>
      <c r="C3144" s="567">
        <v>1</v>
      </c>
      <c r="D3144" s="567">
        <v>1770799.996</v>
      </c>
      <c r="E3144" s="567">
        <v>1664584.09852</v>
      </c>
      <c r="F3144" s="567">
        <v>1770799.996</v>
      </c>
    </row>
    <row r="3145" spans="1:6">
      <c r="A3145" s="850" t="s">
        <v>3198</v>
      </c>
      <c r="B3145" s="567"/>
      <c r="C3145" s="567">
        <v>1</v>
      </c>
      <c r="D3145" s="567">
        <v>1770799.996</v>
      </c>
      <c r="E3145" s="567">
        <v>1664584.09852</v>
      </c>
      <c r="F3145" s="567">
        <v>1770799.996</v>
      </c>
    </row>
    <row r="3146" spans="1:6">
      <c r="A3146" s="851" t="s">
        <v>3251</v>
      </c>
      <c r="B3146" s="567"/>
      <c r="C3146" s="567">
        <v>1</v>
      </c>
      <c r="D3146" s="567">
        <v>1770799.996</v>
      </c>
      <c r="E3146" s="567">
        <v>1664584.09852</v>
      </c>
      <c r="F3146" s="567">
        <v>1770799.996</v>
      </c>
    </row>
    <row r="3147" spans="1:6">
      <c r="A3147" s="852" t="s">
        <v>3196</v>
      </c>
      <c r="B3147" s="567"/>
      <c r="C3147" s="567">
        <v>1</v>
      </c>
      <c r="D3147" s="567">
        <v>1770799.996</v>
      </c>
      <c r="E3147" s="567">
        <v>1664584.09852</v>
      </c>
      <c r="F3147" s="567">
        <v>1770799.996</v>
      </c>
    </row>
    <row r="3148" spans="1:6">
      <c r="A3148" s="854" t="s">
        <v>526</v>
      </c>
      <c r="B3148" s="567"/>
      <c r="C3148" s="567">
        <v>1</v>
      </c>
      <c r="D3148" s="567">
        <v>1770799.996</v>
      </c>
      <c r="E3148" s="567">
        <v>1664584.09852</v>
      </c>
      <c r="F3148" s="567">
        <v>1770799.996</v>
      </c>
    </row>
    <row r="3149" spans="1:6">
      <c r="A3149" s="853" t="s">
        <v>287</v>
      </c>
      <c r="B3149" s="567"/>
      <c r="C3149" s="567">
        <v>1</v>
      </c>
      <c r="D3149" s="567">
        <v>1770799.996</v>
      </c>
      <c r="E3149" s="567">
        <v>1664584.09852</v>
      </c>
      <c r="F3149" s="567">
        <v>1770799.996</v>
      </c>
    </row>
    <row r="3150" spans="1:6">
      <c r="A3150" s="855" t="s">
        <v>3195</v>
      </c>
      <c r="B3150" s="567"/>
      <c r="C3150" s="567">
        <v>1</v>
      </c>
      <c r="D3150" s="567">
        <v>1770799.996</v>
      </c>
      <c r="E3150" s="567">
        <v>1664584.09852</v>
      </c>
      <c r="F3150" s="567">
        <v>1770799.996</v>
      </c>
    </row>
    <row r="3151" spans="1:6">
      <c r="A3151" s="844" t="s">
        <v>3205</v>
      </c>
      <c r="B3151" s="567"/>
      <c r="C3151" s="567">
        <v>1</v>
      </c>
      <c r="D3151" s="567">
        <v>2000000</v>
      </c>
      <c r="E3151" s="567">
        <v>1970245</v>
      </c>
      <c r="F3151" s="567">
        <v>2000000</v>
      </c>
    </row>
    <row r="3152" spans="1:6">
      <c r="A3152" s="726" t="s">
        <v>2705</v>
      </c>
      <c r="B3152" s="567"/>
      <c r="C3152" s="567">
        <v>1</v>
      </c>
      <c r="D3152" s="567">
        <v>2000000</v>
      </c>
      <c r="E3152" s="567">
        <v>1970245</v>
      </c>
      <c r="F3152" s="567">
        <v>2000000</v>
      </c>
    </row>
    <row r="3153" spans="1:6">
      <c r="A3153" s="845" t="s">
        <v>3251</v>
      </c>
      <c r="B3153" s="567"/>
      <c r="C3153" s="567">
        <v>1</v>
      </c>
      <c r="D3153" s="567">
        <v>2000000</v>
      </c>
      <c r="E3153" s="567">
        <v>1970245</v>
      </c>
      <c r="F3153" s="567">
        <v>2000000</v>
      </c>
    </row>
    <row r="3154" spans="1:6">
      <c r="A3154" s="846" t="s">
        <v>20</v>
      </c>
      <c r="B3154" s="567"/>
      <c r="C3154" s="567">
        <v>1</v>
      </c>
      <c r="D3154" s="567">
        <v>2000000</v>
      </c>
      <c r="E3154" s="567">
        <v>1970245</v>
      </c>
      <c r="F3154" s="567">
        <v>2000000</v>
      </c>
    </row>
    <row r="3155" spans="1:6">
      <c r="A3155" s="847">
        <v>0.5</v>
      </c>
      <c r="B3155" s="567"/>
      <c r="C3155" s="567">
        <v>1</v>
      </c>
      <c r="D3155" s="567">
        <v>2000000</v>
      </c>
      <c r="E3155" s="567">
        <v>1970245</v>
      </c>
      <c r="F3155" s="567">
        <v>2000000</v>
      </c>
    </row>
    <row r="3156" spans="1:6">
      <c r="A3156" s="848" t="s">
        <v>3251</v>
      </c>
      <c r="B3156" s="567"/>
      <c r="C3156" s="567">
        <v>1</v>
      </c>
      <c r="D3156" s="567">
        <v>2000000</v>
      </c>
      <c r="E3156" s="567">
        <v>1970245</v>
      </c>
      <c r="F3156" s="567">
        <v>2000000</v>
      </c>
    </row>
    <row r="3157" spans="1:6">
      <c r="A3157" s="849" t="s">
        <v>799</v>
      </c>
      <c r="B3157" s="567"/>
      <c r="C3157" s="567">
        <v>1</v>
      </c>
      <c r="D3157" s="567">
        <v>2000000</v>
      </c>
      <c r="E3157" s="567">
        <v>1970245</v>
      </c>
      <c r="F3157" s="567">
        <v>2000000</v>
      </c>
    </row>
    <row r="3158" spans="1:6">
      <c r="A3158" s="850" t="s">
        <v>3206</v>
      </c>
      <c r="B3158" s="567"/>
      <c r="C3158" s="567">
        <v>1</v>
      </c>
      <c r="D3158" s="567">
        <v>2000000</v>
      </c>
      <c r="E3158" s="567">
        <v>1970245</v>
      </c>
      <c r="F3158" s="567">
        <v>2000000</v>
      </c>
    </row>
    <row r="3159" spans="1:6">
      <c r="A3159" s="851" t="s">
        <v>3251</v>
      </c>
      <c r="B3159" s="567"/>
      <c r="C3159" s="567">
        <v>1</v>
      </c>
      <c r="D3159" s="567">
        <v>2000000</v>
      </c>
      <c r="E3159" s="567">
        <v>1970245</v>
      </c>
      <c r="F3159" s="567">
        <v>2000000</v>
      </c>
    </row>
    <row r="3160" spans="1:6">
      <c r="A3160" s="852" t="s">
        <v>3204</v>
      </c>
      <c r="B3160" s="567"/>
      <c r="C3160" s="567">
        <v>1</v>
      </c>
      <c r="D3160" s="567">
        <v>2000000</v>
      </c>
      <c r="E3160" s="567">
        <v>1970245</v>
      </c>
      <c r="F3160" s="567">
        <v>2000000</v>
      </c>
    </row>
    <row r="3161" spans="1:6">
      <c r="A3161" s="854" t="s">
        <v>526</v>
      </c>
      <c r="B3161" s="567"/>
      <c r="C3161" s="567">
        <v>1</v>
      </c>
      <c r="D3161" s="567">
        <v>2000000</v>
      </c>
      <c r="E3161" s="567">
        <v>1970245</v>
      </c>
      <c r="F3161" s="567">
        <v>2000000</v>
      </c>
    </row>
    <row r="3162" spans="1:6">
      <c r="A3162" s="853" t="s">
        <v>287</v>
      </c>
      <c r="B3162" s="567"/>
      <c r="C3162" s="567">
        <v>1</v>
      </c>
      <c r="D3162" s="567">
        <v>2000000</v>
      </c>
      <c r="E3162" s="567">
        <v>1970245</v>
      </c>
      <c r="F3162" s="567">
        <v>2000000</v>
      </c>
    </row>
    <row r="3163" spans="1:6">
      <c r="A3163" s="855" t="s">
        <v>319</v>
      </c>
      <c r="B3163" s="567"/>
      <c r="C3163" s="567">
        <v>1</v>
      </c>
      <c r="D3163" s="567">
        <v>2000000</v>
      </c>
      <c r="E3163" s="567">
        <v>1970245</v>
      </c>
      <c r="F3163" s="567">
        <v>2000000</v>
      </c>
    </row>
    <row r="3164" spans="1:6">
      <c r="A3164" s="844" t="s">
        <v>3189</v>
      </c>
      <c r="B3164" s="567"/>
      <c r="C3164" s="567">
        <v>1</v>
      </c>
      <c r="D3164" s="567">
        <v>1173000</v>
      </c>
      <c r="E3164" s="567">
        <v>504307</v>
      </c>
      <c r="F3164" s="567">
        <v>1173000</v>
      </c>
    </row>
    <row r="3165" spans="1:6">
      <c r="A3165" s="726" t="s">
        <v>2700</v>
      </c>
      <c r="B3165" s="567"/>
      <c r="C3165" s="567">
        <v>1</v>
      </c>
      <c r="D3165" s="567">
        <v>1173000</v>
      </c>
      <c r="E3165" s="567">
        <v>504307</v>
      </c>
      <c r="F3165" s="567">
        <v>1173000</v>
      </c>
    </row>
    <row r="3166" spans="1:6">
      <c r="A3166" s="845" t="s">
        <v>3251</v>
      </c>
      <c r="B3166" s="567"/>
      <c r="C3166" s="567">
        <v>1</v>
      </c>
      <c r="D3166" s="567">
        <v>1173000</v>
      </c>
      <c r="E3166" s="567">
        <v>504307</v>
      </c>
      <c r="F3166" s="567">
        <v>1173000</v>
      </c>
    </row>
    <row r="3167" spans="1:6">
      <c r="A3167" s="846" t="s">
        <v>20</v>
      </c>
      <c r="B3167" s="567"/>
      <c r="C3167" s="567">
        <v>1</v>
      </c>
      <c r="D3167" s="567">
        <v>1173000</v>
      </c>
      <c r="E3167" s="567">
        <v>504307</v>
      </c>
      <c r="F3167" s="567">
        <v>1173000</v>
      </c>
    </row>
    <row r="3168" spans="1:6">
      <c r="A3168" s="847">
        <v>0.8</v>
      </c>
      <c r="B3168" s="567"/>
      <c r="C3168" s="567">
        <v>1</v>
      </c>
      <c r="D3168" s="567">
        <v>1173000</v>
      </c>
      <c r="E3168" s="567">
        <v>504307</v>
      </c>
      <c r="F3168" s="567">
        <v>1173000</v>
      </c>
    </row>
    <row r="3169" spans="1:6">
      <c r="A3169" s="848" t="s">
        <v>3251</v>
      </c>
      <c r="B3169" s="567"/>
      <c r="C3169" s="567">
        <v>1</v>
      </c>
      <c r="D3169" s="567">
        <v>1173000</v>
      </c>
      <c r="E3169" s="567">
        <v>504307</v>
      </c>
      <c r="F3169" s="567">
        <v>1173000</v>
      </c>
    </row>
    <row r="3170" spans="1:6">
      <c r="A3170" s="849" t="s">
        <v>661</v>
      </c>
      <c r="B3170" s="567"/>
      <c r="C3170" s="567">
        <v>1</v>
      </c>
      <c r="D3170" s="567">
        <v>1173000</v>
      </c>
      <c r="E3170" s="567">
        <v>504307</v>
      </c>
      <c r="F3170" s="567">
        <v>1173000</v>
      </c>
    </row>
    <row r="3171" spans="1:6">
      <c r="A3171" s="850" t="s">
        <v>3190</v>
      </c>
      <c r="B3171" s="567"/>
      <c r="C3171" s="567">
        <v>1</v>
      </c>
      <c r="D3171" s="567">
        <v>1173000</v>
      </c>
      <c r="E3171" s="567">
        <v>504307</v>
      </c>
      <c r="F3171" s="567">
        <v>1173000</v>
      </c>
    </row>
    <row r="3172" spans="1:6">
      <c r="A3172" s="851" t="s">
        <v>3251</v>
      </c>
      <c r="B3172" s="567"/>
      <c r="C3172" s="567">
        <v>1</v>
      </c>
      <c r="D3172" s="567">
        <v>1173000</v>
      </c>
      <c r="E3172" s="567">
        <v>504307</v>
      </c>
      <c r="F3172" s="567">
        <v>1173000</v>
      </c>
    </row>
    <row r="3173" spans="1:6">
      <c r="A3173" s="852" t="s">
        <v>3188</v>
      </c>
      <c r="B3173" s="567"/>
      <c r="C3173" s="567">
        <v>1</v>
      </c>
      <c r="D3173" s="567">
        <v>1173000</v>
      </c>
      <c r="E3173" s="567">
        <v>504307</v>
      </c>
      <c r="F3173" s="567">
        <v>1173000</v>
      </c>
    </row>
    <row r="3174" spans="1:6">
      <c r="A3174" s="854" t="s">
        <v>526</v>
      </c>
      <c r="B3174" s="567"/>
      <c r="C3174" s="567">
        <v>1</v>
      </c>
      <c r="D3174" s="567">
        <v>1173000</v>
      </c>
      <c r="E3174" s="567">
        <v>504307</v>
      </c>
      <c r="F3174" s="567">
        <v>1173000</v>
      </c>
    </row>
    <row r="3175" spans="1:6">
      <c r="A3175" s="853" t="s">
        <v>287</v>
      </c>
      <c r="B3175" s="567"/>
      <c r="C3175" s="567">
        <v>1</v>
      </c>
      <c r="D3175" s="567">
        <v>1173000</v>
      </c>
      <c r="E3175" s="567">
        <v>504307</v>
      </c>
      <c r="F3175" s="567">
        <v>1173000</v>
      </c>
    </row>
    <row r="3176" spans="1:6">
      <c r="A3176" s="855" t="s">
        <v>319</v>
      </c>
      <c r="B3176" s="567"/>
      <c r="C3176" s="567">
        <v>1</v>
      </c>
      <c r="D3176" s="567">
        <v>1173000</v>
      </c>
      <c r="E3176" s="567">
        <v>504307</v>
      </c>
      <c r="F3176" s="567">
        <v>1173000</v>
      </c>
    </row>
    <row r="3177" spans="1:6">
      <c r="A3177" s="844" t="s">
        <v>3201</v>
      </c>
      <c r="B3177" s="567"/>
      <c r="C3177" s="567">
        <v>1</v>
      </c>
      <c r="D3177" s="567">
        <v>1187350</v>
      </c>
      <c r="E3177" s="567">
        <v>0</v>
      </c>
      <c r="F3177" s="567">
        <v>1187350</v>
      </c>
    </row>
    <row r="3178" spans="1:6">
      <c r="A3178" s="726" t="s">
        <v>2704</v>
      </c>
      <c r="B3178" s="567"/>
      <c r="C3178" s="567">
        <v>1</v>
      </c>
      <c r="D3178" s="567">
        <v>1187350</v>
      </c>
      <c r="E3178" s="567">
        <v>0</v>
      </c>
      <c r="F3178" s="567">
        <v>1187350</v>
      </c>
    </row>
    <row r="3179" spans="1:6">
      <c r="A3179" s="845" t="s">
        <v>3251</v>
      </c>
      <c r="B3179" s="567"/>
      <c r="C3179" s="567">
        <v>1</v>
      </c>
      <c r="D3179" s="567">
        <v>1187350</v>
      </c>
      <c r="E3179" s="567">
        <v>0</v>
      </c>
      <c r="F3179" s="567">
        <v>1187350</v>
      </c>
    </row>
    <row r="3180" spans="1:6">
      <c r="A3180" s="846" t="s">
        <v>3203</v>
      </c>
      <c r="B3180" s="567"/>
      <c r="C3180" s="567">
        <v>1</v>
      </c>
      <c r="D3180" s="567">
        <v>1187350</v>
      </c>
      <c r="E3180" s="567">
        <v>0</v>
      </c>
      <c r="F3180" s="567">
        <v>1187350</v>
      </c>
    </row>
    <row r="3181" spans="1:6">
      <c r="A3181" s="847">
        <v>0</v>
      </c>
      <c r="B3181" s="567"/>
      <c r="C3181" s="567">
        <v>1</v>
      </c>
      <c r="D3181" s="567">
        <v>1187350</v>
      </c>
      <c r="E3181" s="567">
        <v>0</v>
      </c>
      <c r="F3181" s="567">
        <v>1187350</v>
      </c>
    </row>
    <row r="3182" spans="1:6">
      <c r="A3182" s="848" t="s">
        <v>3251</v>
      </c>
      <c r="B3182" s="567"/>
      <c r="C3182" s="567">
        <v>1</v>
      </c>
      <c r="D3182" s="567">
        <v>1187350</v>
      </c>
      <c r="E3182" s="567">
        <v>0</v>
      </c>
      <c r="F3182" s="567">
        <v>1187350</v>
      </c>
    </row>
    <row r="3183" spans="1:6">
      <c r="A3183" s="849">
        <v>2025</v>
      </c>
      <c r="B3183" s="567"/>
      <c r="C3183" s="567">
        <v>1</v>
      </c>
      <c r="D3183" s="567">
        <v>1187350</v>
      </c>
      <c r="E3183" s="567">
        <v>0</v>
      </c>
      <c r="F3183" s="567">
        <v>1187350</v>
      </c>
    </row>
    <row r="3184" spans="1:6">
      <c r="A3184" s="850" t="s">
        <v>3202</v>
      </c>
      <c r="B3184" s="567"/>
      <c r="C3184" s="567">
        <v>1</v>
      </c>
      <c r="D3184" s="567">
        <v>1187350</v>
      </c>
      <c r="E3184" s="567">
        <v>0</v>
      </c>
      <c r="F3184" s="567">
        <v>1187350</v>
      </c>
    </row>
    <row r="3185" spans="1:6">
      <c r="A3185" s="851" t="s">
        <v>3251</v>
      </c>
      <c r="B3185" s="567"/>
      <c r="C3185" s="567">
        <v>1</v>
      </c>
      <c r="D3185" s="567">
        <v>1187350</v>
      </c>
      <c r="E3185" s="567">
        <v>0</v>
      </c>
      <c r="F3185" s="567">
        <v>1187350</v>
      </c>
    </row>
    <row r="3186" spans="1:6">
      <c r="A3186" s="852" t="s">
        <v>3200</v>
      </c>
      <c r="B3186" s="567"/>
      <c r="C3186" s="567">
        <v>1</v>
      </c>
      <c r="D3186" s="567">
        <v>1187350</v>
      </c>
      <c r="E3186" s="567">
        <v>0</v>
      </c>
      <c r="F3186" s="567">
        <v>1187350</v>
      </c>
    </row>
    <row r="3187" spans="1:6">
      <c r="A3187" s="854" t="s">
        <v>526</v>
      </c>
      <c r="B3187" s="567"/>
      <c r="C3187" s="567">
        <v>1</v>
      </c>
      <c r="D3187" s="567">
        <v>1187350</v>
      </c>
      <c r="E3187" s="567">
        <v>0</v>
      </c>
      <c r="F3187" s="567">
        <v>1187350</v>
      </c>
    </row>
    <row r="3188" spans="1:6">
      <c r="A3188" s="853" t="s">
        <v>287</v>
      </c>
      <c r="B3188" s="567"/>
      <c r="C3188" s="567">
        <v>1</v>
      </c>
      <c r="D3188" s="567">
        <v>1187350</v>
      </c>
      <c r="E3188" s="567">
        <v>0</v>
      </c>
      <c r="F3188" s="567">
        <v>1187350</v>
      </c>
    </row>
    <row r="3189" spans="1:6">
      <c r="A3189" s="855" t="s">
        <v>3199</v>
      </c>
      <c r="B3189" s="567"/>
      <c r="C3189" s="567">
        <v>1</v>
      </c>
      <c r="D3189" s="567">
        <v>1187350</v>
      </c>
      <c r="E3189" s="567">
        <v>0</v>
      </c>
      <c r="F3189" s="567">
        <v>1187350</v>
      </c>
    </row>
    <row r="3190" spans="1:6">
      <c r="A3190" s="844" t="s">
        <v>3179</v>
      </c>
      <c r="B3190" s="567"/>
      <c r="C3190" s="567">
        <v>1</v>
      </c>
      <c r="D3190" s="567">
        <v>2675000</v>
      </c>
      <c r="E3190" s="567">
        <v>2666533</v>
      </c>
      <c r="F3190" s="567">
        <v>2675000</v>
      </c>
    </row>
    <row r="3191" spans="1:6">
      <c r="A3191" s="726" t="s">
        <v>2691</v>
      </c>
      <c r="B3191" s="567"/>
      <c r="C3191" s="567">
        <v>1</v>
      </c>
      <c r="D3191" s="567">
        <v>2675000</v>
      </c>
      <c r="E3191" s="567">
        <v>2666533</v>
      </c>
      <c r="F3191" s="567">
        <v>2675000</v>
      </c>
    </row>
    <row r="3192" spans="1:6">
      <c r="A3192" s="845" t="s">
        <v>3251</v>
      </c>
      <c r="B3192" s="567"/>
      <c r="C3192" s="567">
        <v>1</v>
      </c>
      <c r="D3192" s="567">
        <v>2675000</v>
      </c>
      <c r="E3192" s="567">
        <v>2666533</v>
      </c>
      <c r="F3192" s="567">
        <v>2675000</v>
      </c>
    </row>
    <row r="3193" spans="1:6">
      <c r="A3193" s="846" t="s">
        <v>20</v>
      </c>
      <c r="B3193" s="567"/>
      <c r="C3193" s="567">
        <v>1</v>
      </c>
      <c r="D3193" s="567">
        <v>2675000</v>
      </c>
      <c r="E3193" s="567">
        <v>2666533</v>
      </c>
      <c r="F3193" s="567">
        <v>2675000</v>
      </c>
    </row>
    <row r="3194" spans="1:6">
      <c r="A3194" s="847">
        <v>0.95</v>
      </c>
      <c r="B3194" s="567"/>
      <c r="C3194" s="567">
        <v>1</v>
      </c>
      <c r="D3194" s="567">
        <v>2675000</v>
      </c>
      <c r="E3194" s="567">
        <v>2666533</v>
      </c>
      <c r="F3194" s="567">
        <v>2675000</v>
      </c>
    </row>
    <row r="3195" spans="1:6">
      <c r="A3195" s="848" t="s">
        <v>3251</v>
      </c>
      <c r="B3195" s="567"/>
      <c r="C3195" s="567">
        <v>1</v>
      </c>
      <c r="D3195" s="567">
        <v>2675000</v>
      </c>
      <c r="E3195" s="567">
        <v>2666533</v>
      </c>
      <c r="F3195" s="567">
        <v>2675000</v>
      </c>
    </row>
    <row r="3196" spans="1:6">
      <c r="A3196" s="849" t="s">
        <v>614</v>
      </c>
      <c r="B3196" s="567"/>
      <c r="C3196" s="567">
        <v>1</v>
      </c>
      <c r="D3196" s="567">
        <v>2675000</v>
      </c>
      <c r="E3196" s="567">
        <v>2666533</v>
      </c>
      <c r="F3196" s="567">
        <v>2675000</v>
      </c>
    </row>
    <row r="3197" spans="1:6">
      <c r="A3197" s="850" t="s">
        <v>3180</v>
      </c>
      <c r="B3197" s="567"/>
      <c r="C3197" s="567">
        <v>1</v>
      </c>
      <c r="D3197" s="567">
        <v>2675000</v>
      </c>
      <c r="E3197" s="567">
        <v>2666533</v>
      </c>
      <c r="F3197" s="567">
        <v>2675000</v>
      </c>
    </row>
    <row r="3198" spans="1:6">
      <c r="A3198" s="851" t="s">
        <v>3251</v>
      </c>
      <c r="B3198" s="567"/>
      <c r="C3198" s="567">
        <v>1</v>
      </c>
      <c r="D3198" s="567">
        <v>2675000</v>
      </c>
      <c r="E3198" s="567">
        <v>2666533</v>
      </c>
      <c r="F3198" s="567">
        <v>2675000</v>
      </c>
    </row>
    <row r="3199" spans="1:6">
      <c r="A3199" s="852" t="s">
        <v>3178</v>
      </c>
      <c r="B3199" s="567"/>
      <c r="C3199" s="567">
        <v>1</v>
      </c>
      <c r="D3199" s="567">
        <v>2675000</v>
      </c>
      <c r="E3199" s="567">
        <v>2666533</v>
      </c>
      <c r="F3199" s="567">
        <v>2675000</v>
      </c>
    </row>
    <row r="3200" spans="1:6">
      <c r="A3200" s="854" t="s">
        <v>526</v>
      </c>
      <c r="B3200" s="567"/>
      <c r="C3200" s="567">
        <v>1</v>
      </c>
      <c r="D3200" s="567">
        <v>2675000</v>
      </c>
      <c r="E3200" s="567">
        <v>2666533</v>
      </c>
      <c r="F3200" s="567">
        <v>2675000</v>
      </c>
    </row>
    <row r="3201" spans="1:6">
      <c r="A3201" s="853" t="s">
        <v>287</v>
      </c>
      <c r="B3201" s="567"/>
      <c r="C3201" s="567">
        <v>1</v>
      </c>
      <c r="D3201" s="567">
        <v>2675000</v>
      </c>
      <c r="E3201" s="567">
        <v>2666533</v>
      </c>
      <c r="F3201" s="567">
        <v>2675000</v>
      </c>
    </row>
    <row r="3202" spans="1:6">
      <c r="A3202" s="855" t="s">
        <v>319</v>
      </c>
      <c r="B3202" s="567"/>
      <c r="C3202" s="567">
        <v>1</v>
      </c>
      <c r="D3202" s="567">
        <v>2675000</v>
      </c>
      <c r="E3202" s="567">
        <v>2666533</v>
      </c>
      <c r="F3202" s="567">
        <v>2675000</v>
      </c>
    </row>
    <row r="3203" spans="1:6">
      <c r="A3203" s="844" t="s">
        <v>1161</v>
      </c>
      <c r="B3203" s="567">
        <v>28181587</v>
      </c>
      <c r="C3203" s="567">
        <v>1</v>
      </c>
      <c r="D3203" s="567">
        <v>28181587</v>
      </c>
      <c r="E3203" s="567">
        <v>9914874</v>
      </c>
      <c r="F3203" s="567">
        <v>0</v>
      </c>
    </row>
    <row r="3204" spans="1:6">
      <c r="A3204" s="726" t="s">
        <v>2705</v>
      </c>
      <c r="B3204" s="567">
        <v>28181587</v>
      </c>
      <c r="C3204" s="567">
        <v>1</v>
      </c>
      <c r="D3204" s="567">
        <v>28181587</v>
      </c>
      <c r="E3204" s="567">
        <v>9914874</v>
      </c>
      <c r="F3204" s="567">
        <v>0</v>
      </c>
    </row>
    <row r="3205" spans="1:6">
      <c r="A3205" s="845" t="s">
        <v>3251</v>
      </c>
      <c r="B3205" s="567">
        <v>28181587</v>
      </c>
      <c r="C3205" s="567">
        <v>1</v>
      </c>
      <c r="D3205" s="567">
        <v>28181587</v>
      </c>
      <c r="E3205" s="567">
        <v>9914874</v>
      </c>
      <c r="F3205" s="567">
        <v>0</v>
      </c>
    </row>
    <row r="3206" spans="1:6">
      <c r="A3206" s="846" t="s">
        <v>3251</v>
      </c>
      <c r="B3206" s="567">
        <v>28181587</v>
      </c>
      <c r="C3206" s="567">
        <v>1</v>
      </c>
      <c r="D3206" s="567">
        <v>28181587</v>
      </c>
      <c r="E3206" s="567">
        <v>9914874</v>
      </c>
      <c r="F3206" s="567">
        <v>0</v>
      </c>
    </row>
    <row r="3207" spans="1:6">
      <c r="A3207" s="847" t="s">
        <v>3251</v>
      </c>
      <c r="B3207" s="567">
        <v>28181587</v>
      </c>
      <c r="C3207" s="567">
        <v>1</v>
      </c>
      <c r="D3207" s="567">
        <v>28181587</v>
      </c>
      <c r="E3207" s="567">
        <v>9914874</v>
      </c>
      <c r="F3207" s="567">
        <v>0</v>
      </c>
    </row>
    <row r="3208" spans="1:6">
      <c r="A3208" s="848" t="s">
        <v>3251</v>
      </c>
      <c r="B3208" s="567">
        <v>28181587</v>
      </c>
      <c r="C3208" s="567">
        <v>1</v>
      </c>
      <c r="D3208" s="567">
        <v>28181587</v>
      </c>
      <c r="E3208" s="567">
        <v>9914874</v>
      </c>
      <c r="F3208" s="567">
        <v>0</v>
      </c>
    </row>
    <row r="3209" spans="1:6">
      <c r="A3209" s="849" t="s">
        <v>3251</v>
      </c>
      <c r="B3209" s="567">
        <v>28181587</v>
      </c>
      <c r="C3209" s="567">
        <v>1</v>
      </c>
      <c r="D3209" s="567">
        <v>28181587</v>
      </c>
      <c r="E3209" s="567">
        <v>9914874</v>
      </c>
      <c r="F3209" s="567">
        <v>0</v>
      </c>
    </row>
    <row r="3210" spans="1:6">
      <c r="A3210" s="850" t="s">
        <v>1163</v>
      </c>
      <c r="B3210" s="567">
        <v>28181587</v>
      </c>
      <c r="C3210" s="567">
        <v>1</v>
      </c>
      <c r="D3210" s="567">
        <v>28181587</v>
      </c>
      <c r="E3210" s="567">
        <v>9914874</v>
      </c>
      <c r="F3210" s="567">
        <v>0</v>
      </c>
    </row>
    <row r="3211" spans="1:6">
      <c r="A3211" s="851" t="s">
        <v>1162</v>
      </c>
      <c r="B3211" s="567">
        <v>28181587</v>
      </c>
      <c r="C3211" s="567">
        <v>1</v>
      </c>
      <c r="D3211" s="567">
        <v>28181587</v>
      </c>
      <c r="E3211" s="567">
        <v>9914874</v>
      </c>
      <c r="F3211" s="567">
        <v>0</v>
      </c>
    </row>
    <row r="3212" spans="1:6">
      <c r="A3212" s="852" t="s">
        <v>1161</v>
      </c>
      <c r="B3212" s="567">
        <v>28181587</v>
      </c>
      <c r="C3212" s="567">
        <v>1</v>
      </c>
      <c r="D3212" s="567">
        <v>28181587</v>
      </c>
      <c r="E3212" s="567">
        <v>9914874</v>
      </c>
      <c r="F3212" s="567">
        <v>0</v>
      </c>
    </row>
    <row r="3213" spans="1:6">
      <c r="A3213" s="854" t="s">
        <v>527</v>
      </c>
      <c r="B3213" s="567">
        <v>28181587</v>
      </c>
      <c r="C3213" s="567">
        <v>1</v>
      </c>
      <c r="D3213" s="567">
        <v>28181587</v>
      </c>
      <c r="E3213" s="567">
        <v>9914874</v>
      </c>
      <c r="F3213" s="567">
        <v>0</v>
      </c>
    </row>
    <row r="3214" spans="1:6">
      <c r="A3214" s="853" t="s">
        <v>316</v>
      </c>
      <c r="B3214" s="567">
        <v>28181587</v>
      </c>
      <c r="C3214" s="567">
        <v>1</v>
      </c>
      <c r="D3214" s="567">
        <v>28181587</v>
      </c>
      <c r="E3214" s="567">
        <v>9914874</v>
      </c>
      <c r="F3214" s="567">
        <v>0</v>
      </c>
    </row>
    <row r="3215" spans="1:6">
      <c r="A3215" s="855" t="s">
        <v>480</v>
      </c>
      <c r="B3215" s="567">
        <v>28181587</v>
      </c>
      <c r="C3215" s="567">
        <v>1</v>
      </c>
      <c r="D3215" s="567">
        <v>28181587</v>
      </c>
      <c r="E3215" s="567">
        <v>9914874</v>
      </c>
      <c r="F3215" s="567">
        <v>0</v>
      </c>
    </row>
    <row r="3216" spans="1:6">
      <c r="A3216" s="844" t="s">
        <v>3251</v>
      </c>
      <c r="B3216" s="567">
        <v>975349062.84800005</v>
      </c>
      <c r="C3216" s="567">
        <v>461</v>
      </c>
      <c r="D3216" s="567">
        <v>2895369149.650579</v>
      </c>
      <c r="E3216" s="567">
        <v>1001331002.1775094</v>
      </c>
      <c r="F3216" s="567">
        <v>925945979.56779003</v>
      </c>
    </row>
    <row r="3217" spans="1:6">
      <c r="A3217" s="726" t="s">
        <v>2690</v>
      </c>
      <c r="B3217" s="567">
        <v>15720000</v>
      </c>
      <c r="C3217" s="567">
        <v>17</v>
      </c>
      <c r="D3217" s="567">
        <v>70352864</v>
      </c>
      <c r="E3217" s="567">
        <v>31674618.095140003</v>
      </c>
      <c r="F3217" s="567">
        <v>27863564.313380003</v>
      </c>
    </row>
    <row r="3218" spans="1:6">
      <c r="A3218" s="845">
        <v>3</v>
      </c>
      <c r="B3218" s="567">
        <v>2880000</v>
      </c>
      <c r="C3218" s="567">
        <v>1</v>
      </c>
      <c r="D3218" s="567">
        <v>8638000</v>
      </c>
      <c r="E3218" s="567">
        <v>3147188.77018</v>
      </c>
      <c r="F3218" s="567">
        <v>1511369.2814199999</v>
      </c>
    </row>
    <row r="3219" spans="1:6">
      <c r="A3219" s="846" t="s">
        <v>3251</v>
      </c>
      <c r="B3219" s="567">
        <v>2880000</v>
      </c>
      <c r="C3219" s="567">
        <v>1</v>
      </c>
      <c r="D3219" s="567">
        <v>8638000</v>
      </c>
      <c r="E3219" s="567">
        <v>3147188.77018</v>
      </c>
      <c r="F3219" s="567">
        <v>1511369.2814199999</v>
      </c>
    </row>
    <row r="3220" spans="1:6">
      <c r="A3220" s="847" t="s">
        <v>3251</v>
      </c>
      <c r="B3220" s="567">
        <v>2880000</v>
      </c>
      <c r="C3220" s="567">
        <v>1</v>
      </c>
      <c r="D3220" s="567">
        <v>8638000</v>
      </c>
      <c r="E3220" s="567">
        <v>3147188.77018</v>
      </c>
      <c r="F3220" s="567">
        <v>1511369.2814199999</v>
      </c>
    </row>
    <row r="3221" spans="1:6">
      <c r="A3221" s="848" t="s">
        <v>3251</v>
      </c>
      <c r="B3221" s="567">
        <v>2880000</v>
      </c>
      <c r="C3221" s="567">
        <v>1</v>
      </c>
      <c r="D3221" s="567">
        <v>8638000</v>
      </c>
      <c r="E3221" s="567">
        <v>3147188.77018</v>
      </c>
      <c r="F3221" s="567">
        <v>1511369.2814199999</v>
      </c>
    </row>
    <row r="3222" spans="1:6">
      <c r="A3222" s="849">
        <v>3</v>
      </c>
      <c r="B3222" s="567">
        <v>2880000</v>
      </c>
      <c r="C3222" s="567">
        <v>1</v>
      </c>
      <c r="D3222" s="567">
        <v>8638000</v>
      </c>
      <c r="E3222" s="567">
        <v>3147188.77018</v>
      </c>
      <c r="F3222" s="567">
        <v>1511369.2814199999</v>
      </c>
    </row>
    <row r="3223" spans="1:6">
      <c r="A3223" s="850" t="s">
        <v>545</v>
      </c>
      <c r="B3223" s="567">
        <v>2880000</v>
      </c>
      <c r="C3223" s="567">
        <v>1</v>
      </c>
      <c r="D3223" s="567">
        <v>8638000</v>
      </c>
      <c r="E3223" s="567">
        <v>3147188.77018</v>
      </c>
      <c r="F3223" s="567">
        <v>1511369.2814199999</v>
      </c>
    </row>
    <row r="3224" spans="1:6">
      <c r="A3224" s="851" t="s">
        <v>3251</v>
      </c>
      <c r="B3224" s="567">
        <v>2880000</v>
      </c>
      <c r="C3224" s="567">
        <v>1</v>
      </c>
      <c r="D3224" s="567">
        <v>8638000</v>
      </c>
      <c r="E3224" s="567">
        <v>3147188.77018</v>
      </c>
      <c r="F3224" s="567">
        <v>1511369.2814199999</v>
      </c>
    </row>
    <row r="3225" spans="1:6">
      <c r="A3225" s="852" t="s">
        <v>3251</v>
      </c>
      <c r="B3225" s="567">
        <v>2880000</v>
      </c>
      <c r="C3225" s="567">
        <v>1</v>
      </c>
      <c r="D3225" s="567">
        <v>8638000</v>
      </c>
      <c r="E3225" s="567">
        <v>3147188.77018</v>
      </c>
      <c r="F3225" s="567">
        <v>1511369.2814199999</v>
      </c>
    </row>
    <row r="3226" spans="1:6">
      <c r="A3226" s="854" t="s">
        <v>527</v>
      </c>
      <c r="B3226" s="567">
        <v>2880000</v>
      </c>
      <c r="C3226" s="567">
        <v>1</v>
      </c>
      <c r="D3226" s="567">
        <v>8638000</v>
      </c>
      <c r="E3226" s="567">
        <v>3147188.77018</v>
      </c>
      <c r="F3226" s="567">
        <v>1511369.2814199999</v>
      </c>
    </row>
    <row r="3227" spans="1:6">
      <c r="A3227" s="853" t="s">
        <v>289</v>
      </c>
      <c r="B3227" s="567">
        <v>2880000</v>
      </c>
      <c r="C3227" s="567">
        <v>1</v>
      </c>
      <c r="D3227" s="567">
        <v>8638000</v>
      </c>
      <c r="E3227" s="567">
        <v>3147188.77018</v>
      </c>
      <c r="F3227" s="567">
        <v>1511369.2814199999</v>
      </c>
    </row>
    <row r="3228" spans="1:6">
      <c r="A3228" s="855" t="s">
        <v>319</v>
      </c>
      <c r="B3228" s="567">
        <v>2880000</v>
      </c>
      <c r="C3228" s="567">
        <v>1</v>
      </c>
      <c r="D3228" s="567">
        <v>8638000</v>
      </c>
      <c r="E3228" s="567">
        <v>3147188.77018</v>
      </c>
      <c r="F3228" s="567">
        <v>1511369.2814199999</v>
      </c>
    </row>
    <row r="3229" spans="1:6">
      <c r="A3229" s="845" t="s">
        <v>2531</v>
      </c>
      <c r="B3229" s="567"/>
      <c r="C3229" s="567">
        <v>1</v>
      </c>
      <c r="D3229" s="567">
        <v>4990300</v>
      </c>
      <c r="E3229" s="567">
        <v>4476759.3845899999</v>
      </c>
      <c r="F3229" s="567"/>
    </row>
    <row r="3230" spans="1:6">
      <c r="A3230" s="846" t="s">
        <v>3251</v>
      </c>
      <c r="B3230" s="567"/>
      <c r="C3230" s="567">
        <v>1</v>
      </c>
      <c r="D3230" s="567">
        <v>4990300</v>
      </c>
      <c r="E3230" s="567">
        <v>4476759.3845899999</v>
      </c>
      <c r="F3230" s="567"/>
    </row>
    <row r="3231" spans="1:6">
      <c r="A3231" s="847">
        <v>1</v>
      </c>
      <c r="B3231" s="567"/>
      <c r="C3231" s="567">
        <v>1</v>
      </c>
      <c r="D3231" s="567">
        <v>4990300</v>
      </c>
      <c r="E3231" s="567">
        <v>4476759.3845899999</v>
      </c>
      <c r="F3231" s="567"/>
    </row>
    <row r="3232" spans="1:6">
      <c r="A3232" s="848" t="s">
        <v>3251</v>
      </c>
      <c r="B3232" s="567"/>
      <c r="C3232" s="567">
        <v>1</v>
      </c>
      <c r="D3232" s="567">
        <v>4990300</v>
      </c>
      <c r="E3232" s="567">
        <v>4476759.3845899999</v>
      </c>
      <c r="F3232" s="567"/>
    </row>
    <row r="3233" spans="1:6">
      <c r="A3233" s="849" t="s">
        <v>3251</v>
      </c>
      <c r="B3233" s="567"/>
      <c r="C3233" s="567">
        <v>1</v>
      </c>
      <c r="D3233" s="567">
        <v>4990300</v>
      </c>
      <c r="E3233" s="567">
        <v>4476759.3845899999</v>
      </c>
      <c r="F3233" s="567"/>
    </row>
    <row r="3234" spans="1:6">
      <c r="A3234" s="850" t="s">
        <v>2529</v>
      </c>
      <c r="B3234" s="567"/>
      <c r="C3234" s="567">
        <v>1</v>
      </c>
      <c r="D3234" s="567">
        <v>4990300</v>
      </c>
      <c r="E3234" s="567">
        <v>4476759.3845899999</v>
      </c>
      <c r="F3234" s="567"/>
    </row>
    <row r="3235" spans="1:6">
      <c r="A3235" s="851" t="s">
        <v>2530</v>
      </c>
      <c r="B3235" s="567"/>
      <c r="C3235" s="567">
        <v>1</v>
      </c>
      <c r="D3235" s="567">
        <v>4990300</v>
      </c>
      <c r="E3235" s="567">
        <v>4476759.3845899999</v>
      </c>
      <c r="F3235" s="567"/>
    </row>
    <row r="3236" spans="1:6">
      <c r="A3236" s="852" t="s">
        <v>3251</v>
      </c>
      <c r="B3236" s="567"/>
      <c r="C3236" s="567">
        <v>1</v>
      </c>
      <c r="D3236" s="567">
        <v>4990300</v>
      </c>
      <c r="E3236" s="567">
        <v>4476759.3845899999</v>
      </c>
      <c r="F3236" s="567"/>
    </row>
    <row r="3237" spans="1:6">
      <c r="A3237" s="854" t="s">
        <v>2286</v>
      </c>
      <c r="B3237" s="567"/>
      <c r="C3237" s="567">
        <v>1</v>
      </c>
      <c r="D3237" s="567">
        <v>4990300</v>
      </c>
      <c r="E3237" s="567">
        <v>4476759.3845899999</v>
      </c>
      <c r="F3237" s="567"/>
    </row>
    <row r="3238" spans="1:6">
      <c r="A3238" s="853" t="s">
        <v>276</v>
      </c>
      <c r="B3238" s="567"/>
      <c r="C3238" s="567">
        <v>1</v>
      </c>
      <c r="D3238" s="567">
        <v>4990300</v>
      </c>
      <c r="E3238" s="567">
        <v>4476759.3845899999</v>
      </c>
      <c r="F3238" s="567"/>
    </row>
    <row r="3239" spans="1:6">
      <c r="A3239" s="855" t="s">
        <v>3251</v>
      </c>
      <c r="B3239" s="567"/>
      <c r="C3239" s="567">
        <v>1</v>
      </c>
      <c r="D3239" s="567">
        <v>4990300</v>
      </c>
      <c r="E3239" s="567">
        <v>4476759.3845899999</v>
      </c>
      <c r="F3239" s="567"/>
    </row>
    <row r="3240" spans="1:6">
      <c r="A3240" s="845" t="s">
        <v>20</v>
      </c>
      <c r="B3240" s="567">
        <v>650000</v>
      </c>
      <c r="C3240" s="567">
        <v>4</v>
      </c>
      <c r="D3240" s="567">
        <v>16005564</v>
      </c>
      <c r="E3240" s="567">
        <v>3152919</v>
      </c>
      <c r="F3240" s="567">
        <v>9780190.73037</v>
      </c>
    </row>
    <row r="3241" spans="1:6">
      <c r="A3241" s="846" t="s">
        <v>3251</v>
      </c>
      <c r="B3241" s="567">
        <v>650000</v>
      </c>
      <c r="C3241" s="567">
        <v>4</v>
      </c>
      <c r="D3241" s="567">
        <v>16005564</v>
      </c>
      <c r="E3241" s="567">
        <v>3152919</v>
      </c>
      <c r="F3241" s="567">
        <v>9780190.73037</v>
      </c>
    </row>
    <row r="3242" spans="1:6">
      <c r="A3242" s="847">
        <v>0.65</v>
      </c>
      <c r="B3242" s="567"/>
      <c r="C3242" s="567">
        <v>1</v>
      </c>
      <c r="D3242" s="567">
        <v>6700000</v>
      </c>
      <c r="E3242" s="567"/>
      <c r="F3242" s="567">
        <v>4182054.4870799999</v>
      </c>
    </row>
    <row r="3243" spans="1:6">
      <c r="A3243" s="848">
        <v>0.56061147085959895</v>
      </c>
      <c r="B3243" s="567"/>
      <c r="C3243" s="567">
        <v>1</v>
      </c>
      <c r="D3243" s="567">
        <v>6700000</v>
      </c>
      <c r="E3243" s="567"/>
      <c r="F3243" s="567">
        <v>4182054.4870799999</v>
      </c>
    </row>
    <row r="3244" spans="1:6">
      <c r="A3244" s="849" t="s">
        <v>3251</v>
      </c>
      <c r="B3244" s="567"/>
      <c r="C3244" s="567">
        <v>1</v>
      </c>
      <c r="D3244" s="567">
        <v>6700000</v>
      </c>
      <c r="E3244" s="567"/>
      <c r="F3244" s="567">
        <v>4182054.4870799999</v>
      </c>
    </row>
    <row r="3245" spans="1:6">
      <c r="A3245" s="850" t="s">
        <v>1211</v>
      </c>
      <c r="B3245" s="567"/>
      <c r="C3245" s="567">
        <v>1</v>
      </c>
      <c r="D3245" s="567">
        <v>6700000</v>
      </c>
      <c r="E3245" s="567"/>
      <c r="F3245" s="567">
        <v>4182054.4870799999</v>
      </c>
    </row>
    <row r="3246" spans="1:6">
      <c r="A3246" s="851" t="s">
        <v>3251</v>
      </c>
      <c r="B3246" s="567"/>
      <c r="C3246" s="567">
        <v>1</v>
      </c>
      <c r="D3246" s="567">
        <v>6700000</v>
      </c>
      <c r="E3246" s="567"/>
      <c r="F3246" s="567">
        <v>4182054.4870799999</v>
      </c>
    </row>
    <row r="3247" spans="1:6">
      <c r="A3247" s="852" t="s">
        <v>3251</v>
      </c>
      <c r="B3247" s="567"/>
      <c r="C3247" s="567">
        <v>1</v>
      </c>
      <c r="D3247" s="567">
        <v>6700000</v>
      </c>
      <c r="E3247" s="567"/>
      <c r="F3247" s="567">
        <v>4182054.4870799999</v>
      </c>
    </row>
    <row r="3248" spans="1:6">
      <c r="A3248" s="854" t="s">
        <v>529</v>
      </c>
      <c r="B3248" s="567"/>
      <c r="C3248" s="567">
        <v>1</v>
      </c>
      <c r="D3248" s="567">
        <v>6700000</v>
      </c>
      <c r="E3248" s="567"/>
      <c r="F3248" s="567">
        <v>4182054.4870799999</v>
      </c>
    </row>
    <row r="3249" spans="1:6">
      <c r="A3249" s="853" t="s">
        <v>282</v>
      </c>
      <c r="B3249" s="567"/>
      <c r="C3249" s="567">
        <v>1</v>
      </c>
      <c r="D3249" s="567">
        <v>6700000</v>
      </c>
      <c r="E3249" s="567"/>
      <c r="F3249" s="567">
        <v>4182054.4870799999</v>
      </c>
    </row>
    <row r="3250" spans="1:6">
      <c r="A3250" s="855" t="s">
        <v>319</v>
      </c>
      <c r="B3250" s="567"/>
      <c r="C3250" s="567">
        <v>1</v>
      </c>
      <c r="D3250" s="567">
        <v>6700000</v>
      </c>
      <c r="E3250" s="567"/>
      <c r="F3250" s="567">
        <v>4182054.4870799999</v>
      </c>
    </row>
    <row r="3251" spans="1:6">
      <c r="A3251" s="847">
        <v>0.8</v>
      </c>
      <c r="B3251" s="567"/>
      <c r="C3251" s="567">
        <v>1</v>
      </c>
      <c r="D3251" s="567">
        <v>4537000</v>
      </c>
      <c r="E3251" s="567"/>
      <c r="F3251" s="567">
        <v>2543494.2432900006</v>
      </c>
    </row>
    <row r="3252" spans="1:6">
      <c r="A3252" s="848">
        <v>0.59801091061700706</v>
      </c>
      <c r="B3252" s="567"/>
      <c r="C3252" s="567">
        <v>1</v>
      </c>
      <c r="D3252" s="567">
        <v>4537000</v>
      </c>
      <c r="E3252" s="567"/>
      <c r="F3252" s="567">
        <v>2543494.2432900006</v>
      </c>
    </row>
    <row r="3253" spans="1:6">
      <c r="A3253" s="849" t="s">
        <v>3251</v>
      </c>
      <c r="B3253" s="567"/>
      <c r="C3253" s="567">
        <v>1</v>
      </c>
      <c r="D3253" s="567">
        <v>4537000</v>
      </c>
      <c r="E3253" s="567"/>
      <c r="F3253" s="567">
        <v>2543494.2432900006</v>
      </c>
    </row>
    <row r="3254" spans="1:6">
      <c r="A3254" s="850" t="s">
        <v>1212</v>
      </c>
      <c r="B3254" s="567"/>
      <c r="C3254" s="567">
        <v>1</v>
      </c>
      <c r="D3254" s="567">
        <v>4537000</v>
      </c>
      <c r="E3254" s="567"/>
      <c r="F3254" s="567">
        <v>2543494.2432900006</v>
      </c>
    </row>
    <row r="3255" spans="1:6">
      <c r="A3255" s="851" t="s">
        <v>3251</v>
      </c>
      <c r="B3255" s="567"/>
      <c r="C3255" s="567">
        <v>1</v>
      </c>
      <c r="D3255" s="567">
        <v>4537000</v>
      </c>
      <c r="E3255" s="567"/>
      <c r="F3255" s="567">
        <v>2543494.2432900006</v>
      </c>
    </row>
    <row r="3256" spans="1:6">
      <c r="A3256" s="852" t="s">
        <v>3251</v>
      </c>
      <c r="B3256" s="567"/>
      <c r="C3256" s="567">
        <v>1</v>
      </c>
      <c r="D3256" s="567">
        <v>4537000</v>
      </c>
      <c r="E3256" s="567"/>
      <c r="F3256" s="567">
        <v>2543494.2432900006</v>
      </c>
    </row>
    <row r="3257" spans="1:6">
      <c r="A3257" s="854" t="s">
        <v>529</v>
      </c>
      <c r="B3257" s="567"/>
      <c r="C3257" s="567">
        <v>1</v>
      </c>
      <c r="D3257" s="567">
        <v>4537000</v>
      </c>
      <c r="E3257" s="567"/>
      <c r="F3257" s="567">
        <v>2543494.2432900006</v>
      </c>
    </row>
    <row r="3258" spans="1:6">
      <c r="A3258" s="853" t="s">
        <v>282</v>
      </c>
      <c r="B3258" s="567"/>
      <c r="C3258" s="567">
        <v>1</v>
      </c>
      <c r="D3258" s="567">
        <v>4537000</v>
      </c>
      <c r="E3258" s="567"/>
      <c r="F3258" s="567">
        <v>2543494.2432900006</v>
      </c>
    </row>
    <row r="3259" spans="1:6">
      <c r="A3259" s="855" t="s">
        <v>319</v>
      </c>
      <c r="B3259" s="567"/>
      <c r="C3259" s="567">
        <v>1</v>
      </c>
      <c r="D3259" s="567">
        <v>4537000</v>
      </c>
      <c r="E3259" s="567"/>
      <c r="F3259" s="567">
        <v>2543494.2432900006</v>
      </c>
    </row>
    <row r="3260" spans="1:6">
      <c r="A3260" s="847">
        <v>0.98</v>
      </c>
      <c r="B3260" s="567"/>
      <c r="C3260" s="567">
        <v>1</v>
      </c>
      <c r="D3260" s="567">
        <v>1604564</v>
      </c>
      <c r="E3260" s="567"/>
      <c r="F3260" s="567">
        <v>1325438</v>
      </c>
    </row>
    <row r="3261" spans="1:6">
      <c r="A3261" s="848">
        <v>0.19094720000000001</v>
      </c>
      <c r="B3261" s="567"/>
      <c r="C3261" s="567">
        <v>1</v>
      </c>
      <c r="D3261" s="567">
        <v>1604564</v>
      </c>
      <c r="E3261" s="567"/>
      <c r="F3261" s="567">
        <v>1325438</v>
      </c>
    </row>
    <row r="3262" spans="1:6">
      <c r="A3262" s="849" t="s">
        <v>3251</v>
      </c>
      <c r="B3262" s="567"/>
      <c r="C3262" s="567">
        <v>1</v>
      </c>
      <c r="D3262" s="567">
        <v>1604564</v>
      </c>
      <c r="E3262" s="567"/>
      <c r="F3262" s="567">
        <v>1325438</v>
      </c>
    </row>
    <row r="3263" spans="1:6">
      <c r="A3263" s="850" t="s">
        <v>1313</v>
      </c>
      <c r="B3263" s="567"/>
      <c r="C3263" s="567">
        <v>1</v>
      </c>
      <c r="D3263" s="567">
        <v>1604564</v>
      </c>
      <c r="E3263" s="567"/>
      <c r="F3263" s="567">
        <v>1325438</v>
      </c>
    </row>
    <row r="3264" spans="1:6">
      <c r="A3264" s="851" t="s">
        <v>3251</v>
      </c>
      <c r="B3264" s="567"/>
      <c r="C3264" s="567">
        <v>1</v>
      </c>
      <c r="D3264" s="567">
        <v>1604564</v>
      </c>
      <c r="E3264" s="567"/>
      <c r="F3264" s="567">
        <v>1325438</v>
      </c>
    </row>
    <row r="3265" spans="1:6">
      <c r="A3265" s="852" t="s">
        <v>3251</v>
      </c>
      <c r="B3265" s="567"/>
      <c r="C3265" s="567">
        <v>1</v>
      </c>
      <c r="D3265" s="567">
        <v>1604564</v>
      </c>
      <c r="E3265" s="567"/>
      <c r="F3265" s="567">
        <v>1325438</v>
      </c>
    </row>
    <row r="3266" spans="1:6">
      <c r="A3266" s="854" t="s">
        <v>529</v>
      </c>
      <c r="B3266" s="567"/>
      <c r="C3266" s="567">
        <v>1</v>
      </c>
      <c r="D3266" s="567">
        <v>1604564</v>
      </c>
      <c r="E3266" s="567"/>
      <c r="F3266" s="567">
        <v>1325438</v>
      </c>
    </row>
    <row r="3267" spans="1:6">
      <c r="A3267" s="853" t="s">
        <v>299</v>
      </c>
      <c r="B3267" s="567"/>
      <c r="C3267" s="567">
        <v>1</v>
      </c>
      <c r="D3267" s="567">
        <v>1604564</v>
      </c>
      <c r="E3267" s="567"/>
      <c r="F3267" s="567">
        <v>1325438</v>
      </c>
    </row>
    <row r="3268" spans="1:6">
      <c r="A3268" s="855" t="s">
        <v>319</v>
      </c>
      <c r="B3268" s="567"/>
      <c r="C3268" s="567">
        <v>1</v>
      </c>
      <c r="D3268" s="567">
        <v>1604564</v>
      </c>
      <c r="E3268" s="567"/>
      <c r="F3268" s="567">
        <v>1325438</v>
      </c>
    </row>
    <row r="3269" spans="1:6">
      <c r="A3269" s="847">
        <v>85</v>
      </c>
      <c r="B3269" s="567">
        <v>650000</v>
      </c>
      <c r="C3269" s="567">
        <v>1</v>
      </c>
      <c r="D3269" s="567">
        <v>3164000</v>
      </c>
      <c r="E3269" s="567">
        <v>3152919</v>
      </c>
      <c r="F3269" s="567">
        <v>1729204</v>
      </c>
    </row>
    <row r="3270" spans="1:6">
      <c r="A3270" s="848" t="s">
        <v>3251</v>
      </c>
      <c r="B3270" s="567">
        <v>650000</v>
      </c>
      <c r="C3270" s="567">
        <v>1</v>
      </c>
      <c r="D3270" s="567">
        <v>3164000</v>
      </c>
      <c r="E3270" s="567">
        <v>3152919</v>
      </c>
      <c r="F3270" s="567">
        <v>1729204</v>
      </c>
    </row>
    <row r="3271" spans="1:6">
      <c r="A3271" s="849" t="s">
        <v>3251</v>
      </c>
      <c r="B3271" s="567">
        <v>650000</v>
      </c>
      <c r="C3271" s="567">
        <v>1</v>
      </c>
      <c r="D3271" s="567">
        <v>3164000</v>
      </c>
      <c r="E3271" s="567">
        <v>3152919</v>
      </c>
      <c r="F3271" s="567">
        <v>1729204</v>
      </c>
    </row>
    <row r="3272" spans="1:6">
      <c r="A3272" s="850" t="s">
        <v>3251</v>
      </c>
      <c r="B3272" s="567">
        <v>650000</v>
      </c>
      <c r="C3272" s="567">
        <v>1</v>
      </c>
      <c r="D3272" s="567">
        <v>3164000</v>
      </c>
      <c r="E3272" s="567">
        <v>3152919</v>
      </c>
      <c r="F3272" s="567">
        <v>1729204</v>
      </c>
    </row>
    <row r="3273" spans="1:6">
      <c r="A3273" s="851" t="s">
        <v>454</v>
      </c>
      <c r="B3273" s="567">
        <v>650000</v>
      </c>
      <c r="C3273" s="567">
        <v>1</v>
      </c>
      <c r="D3273" s="567">
        <v>3164000</v>
      </c>
      <c r="E3273" s="567">
        <v>3152919</v>
      </c>
      <c r="F3273" s="567">
        <v>1729204</v>
      </c>
    </row>
    <row r="3274" spans="1:6">
      <c r="A3274" s="852" t="s">
        <v>3251</v>
      </c>
      <c r="B3274" s="567">
        <v>650000</v>
      </c>
      <c r="C3274" s="567">
        <v>1</v>
      </c>
      <c r="D3274" s="567">
        <v>3164000</v>
      </c>
      <c r="E3274" s="567">
        <v>3152919</v>
      </c>
      <c r="F3274" s="567">
        <v>1729204</v>
      </c>
    </row>
    <row r="3275" spans="1:6">
      <c r="A3275" s="854" t="s">
        <v>318</v>
      </c>
      <c r="B3275" s="567">
        <v>650000</v>
      </c>
      <c r="C3275" s="567">
        <v>1</v>
      </c>
      <c r="D3275" s="567">
        <v>3164000</v>
      </c>
      <c r="E3275" s="567">
        <v>3152919</v>
      </c>
      <c r="F3275" s="567">
        <v>1729204</v>
      </c>
    </row>
    <row r="3276" spans="1:6">
      <c r="A3276" s="853" t="s">
        <v>266</v>
      </c>
      <c r="B3276" s="567">
        <v>650000</v>
      </c>
      <c r="C3276" s="567">
        <v>1</v>
      </c>
      <c r="D3276" s="567">
        <v>3164000</v>
      </c>
      <c r="E3276" s="567">
        <v>3152919</v>
      </c>
      <c r="F3276" s="567">
        <v>1729204</v>
      </c>
    </row>
    <row r="3277" spans="1:6">
      <c r="A3277" s="855" t="s">
        <v>3251</v>
      </c>
      <c r="B3277" s="567">
        <v>650000</v>
      </c>
      <c r="C3277" s="567">
        <v>1</v>
      </c>
      <c r="D3277" s="567">
        <v>3164000</v>
      </c>
      <c r="E3277" s="567">
        <v>3152919</v>
      </c>
      <c r="F3277" s="567">
        <v>1729204</v>
      </c>
    </row>
    <row r="3278" spans="1:6">
      <c r="A3278" s="845" t="s">
        <v>542</v>
      </c>
      <c r="B3278" s="567">
        <v>1000000</v>
      </c>
      <c r="C3278" s="567">
        <v>1</v>
      </c>
      <c r="D3278" s="567">
        <v>6558000</v>
      </c>
      <c r="E3278" s="567">
        <v>1172441.412</v>
      </c>
      <c r="F3278" s="567">
        <v>388525</v>
      </c>
    </row>
    <row r="3279" spans="1:6">
      <c r="A3279" s="846" t="s">
        <v>3251</v>
      </c>
      <c r="B3279" s="567">
        <v>1000000</v>
      </c>
      <c r="C3279" s="567">
        <v>1</v>
      </c>
      <c r="D3279" s="567">
        <v>6558000</v>
      </c>
      <c r="E3279" s="567">
        <v>1172441.412</v>
      </c>
      <c r="F3279" s="567">
        <v>388525</v>
      </c>
    </row>
    <row r="3280" spans="1:6">
      <c r="A3280" s="847">
        <v>0.08</v>
      </c>
      <c r="B3280" s="567">
        <v>1000000</v>
      </c>
      <c r="C3280" s="567">
        <v>1</v>
      </c>
      <c r="D3280" s="567">
        <v>6558000</v>
      </c>
      <c r="E3280" s="567">
        <v>1172441.412</v>
      </c>
      <c r="F3280" s="567">
        <v>388525</v>
      </c>
    </row>
    <row r="3281" spans="1:6">
      <c r="A3281" s="848" t="s">
        <v>3251</v>
      </c>
      <c r="B3281" s="567">
        <v>1000000</v>
      </c>
      <c r="C3281" s="567">
        <v>1</v>
      </c>
      <c r="D3281" s="567">
        <v>6558000</v>
      </c>
      <c r="E3281" s="567">
        <v>1172441.412</v>
      </c>
      <c r="F3281" s="567">
        <v>388525</v>
      </c>
    </row>
    <row r="3282" spans="1:6">
      <c r="A3282" s="849">
        <v>2006</v>
      </c>
      <c r="B3282" s="567">
        <v>1000000</v>
      </c>
      <c r="C3282" s="567">
        <v>1</v>
      </c>
      <c r="D3282" s="567">
        <v>6558000</v>
      </c>
      <c r="E3282" s="567">
        <v>1172441.412</v>
      </c>
      <c r="F3282" s="567">
        <v>388525</v>
      </c>
    </row>
    <row r="3283" spans="1:6">
      <c r="A3283" s="850" t="s">
        <v>541</v>
      </c>
      <c r="B3283" s="567">
        <v>1000000</v>
      </c>
      <c r="C3283" s="567">
        <v>1</v>
      </c>
      <c r="D3283" s="567">
        <v>6558000</v>
      </c>
      <c r="E3283" s="567">
        <v>1172441.412</v>
      </c>
      <c r="F3283" s="567">
        <v>388525</v>
      </c>
    </row>
    <row r="3284" spans="1:6">
      <c r="A3284" s="851" t="s">
        <v>3251</v>
      </c>
      <c r="B3284" s="567">
        <v>1000000</v>
      </c>
      <c r="C3284" s="567">
        <v>1</v>
      </c>
      <c r="D3284" s="567">
        <v>6558000</v>
      </c>
      <c r="E3284" s="567">
        <v>1172441.412</v>
      </c>
      <c r="F3284" s="567">
        <v>388525</v>
      </c>
    </row>
    <row r="3285" spans="1:6">
      <c r="A3285" s="852" t="s">
        <v>540</v>
      </c>
      <c r="B3285" s="567">
        <v>1000000</v>
      </c>
      <c r="C3285" s="567">
        <v>1</v>
      </c>
      <c r="D3285" s="567">
        <v>6558000</v>
      </c>
      <c r="E3285" s="567">
        <v>1172441.412</v>
      </c>
      <c r="F3285" s="567">
        <v>388525</v>
      </c>
    </row>
    <row r="3286" spans="1:6">
      <c r="A3286" s="854" t="s">
        <v>527</v>
      </c>
      <c r="B3286" s="567">
        <v>1000000</v>
      </c>
      <c r="C3286" s="567">
        <v>1</v>
      </c>
      <c r="D3286" s="567">
        <v>6558000</v>
      </c>
      <c r="E3286" s="567">
        <v>1172441.412</v>
      </c>
      <c r="F3286" s="567">
        <v>388525</v>
      </c>
    </row>
    <row r="3287" spans="1:6">
      <c r="A3287" s="853" t="s">
        <v>289</v>
      </c>
      <c r="B3287" s="567">
        <v>1000000</v>
      </c>
      <c r="C3287" s="567">
        <v>1</v>
      </c>
      <c r="D3287" s="567">
        <v>6558000</v>
      </c>
      <c r="E3287" s="567">
        <v>1172441.412</v>
      </c>
      <c r="F3287" s="567">
        <v>388525</v>
      </c>
    </row>
    <row r="3288" spans="1:6">
      <c r="A3288" s="855" t="s">
        <v>319</v>
      </c>
      <c r="B3288" s="567">
        <v>1000000</v>
      </c>
      <c r="C3288" s="567">
        <v>1</v>
      </c>
      <c r="D3288" s="567">
        <v>6558000</v>
      </c>
      <c r="E3288" s="567">
        <v>1172441.412</v>
      </c>
      <c r="F3288" s="567">
        <v>388525</v>
      </c>
    </row>
    <row r="3289" spans="1:6">
      <c r="A3289" s="845" t="s">
        <v>984</v>
      </c>
      <c r="B3289" s="567">
        <v>1800000</v>
      </c>
      <c r="C3289" s="567">
        <v>1</v>
      </c>
      <c r="D3289" s="567">
        <v>1800000</v>
      </c>
      <c r="E3289" s="567"/>
      <c r="F3289" s="567">
        <v>139</v>
      </c>
    </row>
    <row r="3290" spans="1:6">
      <c r="A3290" s="846" t="s">
        <v>3251</v>
      </c>
      <c r="B3290" s="567">
        <v>1800000</v>
      </c>
      <c r="C3290" s="567">
        <v>1</v>
      </c>
      <c r="D3290" s="567">
        <v>1800000</v>
      </c>
      <c r="E3290" s="567"/>
      <c r="F3290" s="567">
        <v>139</v>
      </c>
    </row>
    <row r="3291" spans="1:6">
      <c r="A3291" s="847">
        <v>0</v>
      </c>
      <c r="B3291" s="567">
        <v>1800000</v>
      </c>
      <c r="C3291" s="567">
        <v>1</v>
      </c>
      <c r="D3291" s="567">
        <v>1800000</v>
      </c>
      <c r="E3291" s="567"/>
      <c r="F3291" s="567">
        <v>139</v>
      </c>
    </row>
    <row r="3292" spans="1:6">
      <c r="A3292" s="848">
        <v>7.7222222222222215E-3</v>
      </c>
      <c r="B3292" s="567">
        <v>1800000</v>
      </c>
      <c r="C3292" s="567">
        <v>1</v>
      </c>
      <c r="D3292" s="567">
        <v>1800000</v>
      </c>
      <c r="E3292" s="567"/>
      <c r="F3292" s="567">
        <v>139</v>
      </c>
    </row>
    <row r="3293" spans="1:6">
      <c r="A3293" s="849" t="s">
        <v>3251</v>
      </c>
      <c r="B3293" s="567">
        <v>1800000</v>
      </c>
      <c r="C3293" s="567">
        <v>1</v>
      </c>
      <c r="D3293" s="567">
        <v>1800000</v>
      </c>
      <c r="E3293" s="567"/>
      <c r="F3293" s="567">
        <v>139</v>
      </c>
    </row>
    <row r="3294" spans="1:6">
      <c r="A3294" s="850" t="s">
        <v>2408</v>
      </c>
      <c r="B3294" s="567">
        <v>1800000</v>
      </c>
      <c r="C3294" s="567">
        <v>1</v>
      </c>
      <c r="D3294" s="567">
        <v>1800000</v>
      </c>
      <c r="E3294" s="567"/>
      <c r="F3294" s="567">
        <v>139</v>
      </c>
    </row>
    <row r="3295" spans="1:6">
      <c r="A3295" s="851" t="s">
        <v>3251</v>
      </c>
      <c r="B3295" s="567">
        <v>1800000</v>
      </c>
      <c r="C3295" s="567">
        <v>1</v>
      </c>
      <c r="D3295" s="567">
        <v>1800000</v>
      </c>
      <c r="E3295" s="567"/>
      <c r="F3295" s="567">
        <v>139</v>
      </c>
    </row>
    <row r="3296" spans="1:6">
      <c r="A3296" s="852" t="s">
        <v>3251</v>
      </c>
      <c r="B3296" s="567">
        <v>1800000</v>
      </c>
      <c r="C3296" s="567">
        <v>1</v>
      </c>
      <c r="D3296" s="567">
        <v>1800000</v>
      </c>
      <c r="E3296" s="567"/>
      <c r="F3296" s="567">
        <v>139</v>
      </c>
    </row>
    <row r="3297" spans="1:6">
      <c r="A3297" s="854" t="s">
        <v>2286</v>
      </c>
      <c r="B3297" s="567">
        <v>1800000</v>
      </c>
      <c r="C3297" s="567">
        <v>1</v>
      </c>
      <c r="D3297" s="567">
        <v>1800000</v>
      </c>
      <c r="E3297" s="567"/>
      <c r="F3297" s="567">
        <v>139</v>
      </c>
    </row>
    <row r="3298" spans="1:6">
      <c r="A3298" s="853" t="s">
        <v>302</v>
      </c>
      <c r="B3298" s="567">
        <v>1800000</v>
      </c>
      <c r="C3298" s="567">
        <v>1</v>
      </c>
      <c r="D3298" s="567">
        <v>1800000</v>
      </c>
      <c r="E3298" s="567"/>
      <c r="F3298" s="567">
        <v>139</v>
      </c>
    </row>
    <row r="3299" spans="1:6">
      <c r="A3299" s="855" t="s">
        <v>3251</v>
      </c>
      <c r="B3299" s="567">
        <v>1800000</v>
      </c>
      <c r="C3299" s="567">
        <v>1</v>
      </c>
      <c r="D3299" s="567">
        <v>1800000</v>
      </c>
      <c r="E3299" s="567"/>
      <c r="F3299" s="567">
        <v>139</v>
      </c>
    </row>
    <row r="3300" spans="1:6">
      <c r="A3300" s="845" t="s">
        <v>2534</v>
      </c>
      <c r="B3300" s="567"/>
      <c r="C3300" s="567">
        <v>1</v>
      </c>
      <c r="D3300" s="567">
        <v>1800000</v>
      </c>
      <c r="E3300" s="567">
        <v>0</v>
      </c>
      <c r="F3300" s="567"/>
    </row>
    <row r="3301" spans="1:6">
      <c r="A3301" s="846" t="s">
        <v>3251</v>
      </c>
      <c r="B3301" s="567"/>
      <c r="C3301" s="567">
        <v>1</v>
      </c>
      <c r="D3301" s="567">
        <v>1800000</v>
      </c>
      <c r="E3301" s="567">
        <v>0</v>
      </c>
      <c r="F3301" s="567"/>
    </row>
    <row r="3302" spans="1:6">
      <c r="A3302" s="847">
        <v>0</v>
      </c>
      <c r="B3302" s="567"/>
      <c r="C3302" s="567">
        <v>1</v>
      </c>
      <c r="D3302" s="567">
        <v>1800000</v>
      </c>
      <c r="E3302" s="567">
        <v>0</v>
      </c>
      <c r="F3302" s="567"/>
    </row>
    <row r="3303" spans="1:6">
      <c r="A3303" s="848" t="s">
        <v>3251</v>
      </c>
      <c r="B3303" s="567"/>
      <c r="C3303" s="567">
        <v>1</v>
      </c>
      <c r="D3303" s="567">
        <v>1800000</v>
      </c>
      <c r="E3303" s="567">
        <v>0</v>
      </c>
      <c r="F3303" s="567"/>
    </row>
    <row r="3304" spans="1:6">
      <c r="A3304" s="849" t="s">
        <v>3251</v>
      </c>
      <c r="B3304" s="567"/>
      <c r="C3304" s="567">
        <v>1</v>
      </c>
      <c r="D3304" s="567">
        <v>1800000</v>
      </c>
      <c r="E3304" s="567">
        <v>0</v>
      </c>
      <c r="F3304" s="567"/>
    </row>
    <row r="3305" spans="1:6">
      <c r="A3305" s="850" t="s">
        <v>2532</v>
      </c>
      <c r="B3305" s="567"/>
      <c r="C3305" s="567">
        <v>1</v>
      </c>
      <c r="D3305" s="567">
        <v>1800000</v>
      </c>
      <c r="E3305" s="567">
        <v>0</v>
      </c>
      <c r="F3305" s="567"/>
    </row>
    <row r="3306" spans="1:6">
      <c r="A3306" s="851" t="s">
        <v>2533</v>
      </c>
      <c r="B3306" s="567"/>
      <c r="C3306" s="567">
        <v>1</v>
      </c>
      <c r="D3306" s="567">
        <v>1800000</v>
      </c>
      <c r="E3306" s="567">
        <v>0</v>
      </c>
      <c r="F3306" s="567"/>
    </row>
    <row r="3307" spans="1:6">
      <c r="A3307" s="852" t="s">
        <v>3251</v>
      </c>
      <c r="B3307" s="567"/>
      <c r="C3307" s="567">
        <v>1</v>
      </c>
      <c r="D3307" s="567">
        <v>1800000</v>
      </c>
      <c r="E3307" s="567">
        <v>0</v>
      </c>
      <c r="F3307" s="567"/>
    </row>
    <row r="3308" spans="1:6">
      <c r="A3308" s="854" t="s">
        <v>2286</v>
      </c>
      <c r="B3308" s="567"/>
      <c r="C3308" s="567">
        <v>1</v>
      </c>
      <c r="D3308" s="567">
        <v>1800000</v>
      </c>
      <c r="E3308" s="567">
        <v>0</v>
      </c>
      <c r="F3308" s="567"/>
    </row>
    <row r="3309" spans="1:6">
      <c r="A3309" s="853" t="s">
        <v>276</v>
      </c>
      <c r="B3309" s="567"/>
      <c r="C3309" s="567">
        <v>1</v>
      </c>
      <c r="D3309" s="567">
        <v>1800000</v>
      </c>
      <c r="E3309" s="567">
        <v>0</v>
      </c>
      <c r="F3309" s="567"/>
    </row>
    <row r="3310" spans="1:6">
      <c r="A3310" s="855" t="s">
        <v>3251</v>
      </c>
      <c r="B3310" s="567"/>
      <c r="C3310" s="567">
        <v>1</v>
      </c>
      <c r="D3310" s="567">
        <v>1800000</v>
      </c>
      <c r="E3310" s="567">
        <v>0</v>
      </c>
      <c r="F3310" s="567"/>
    </row>
    <row r="3311" spans="1:6">
      <c r="A3311" s="845" t="s">
        <v>2499</v>
      </c>
      <c r="B3311" s="567">
        <v>2000000</v>
      </c>
      <c r="C3311" s="567">
        <v>1</v>
      </c>
      <c r="D3311" s="567">
        <v>2000000</v>
      </c>
      <c r="E3311" s="567"/>
      <c r="F3311" s="567">
        <v>39985.077499999999</v>
      </c>
    </row>
    <row r="3312" spans="1:6">
      <c r="A3312" s="846" t="s">
        <v>3251</v>
      </c>
      <c r="B3312" s="567">
        <v>2000000</v>
      </c>
      <c r="C3312" s="567">
        <v>1</v>
      </c>
      <c r="D3312" s="567">
        <v>2000000</v>
      </c>
      <c r="E3312" s="567"/>
      <c r="F3312" s="567">
        <v>39985.077499999999</v>
      </c>
    </row>
    <row r="3313" spans="1:6">
      <c r="A3313" s="847" t="s">
        <v>2512</v>
      </c>
      <c r="B3313" s="567">
        <v>2000000</v>
      </c>
      <c r="C3313" s="567">
        <v>1</v>
      </c>
      <c r="D3313" s="567">
        <v>2000000</v>
      </c>
      <c r="E3313" s="567"/>
      <c r="F3313" s="567">
        <v>39985.077499999999</v>
      </c>
    </row>
    <row r="3314" spans="1:6">
      <c r="A3314" s="848" t="s">
        <v>3251</v>
      </c>
      <c r="B3314" s="567">
        <v>2000000</v>
      </c>
      <c r="C3314" s="567">
        <v>1</v>
      </c>
      <c r="D3314" s="567">
        <v>2000000</v>
      </c>
      <c r="E3314" s="567"/>
      <c r="F3314" s="567">
        <v>39985.077499999999</v>
      </c>
    </row>
    <row r="3315" spans="1:6">
      <c r="A3315" s="849" t="s">
        <v>3251</v>
      </c>
      <c r="B3315" s="567">
        <v>2000000</v>
      </c>
      <c r="C3315" s="567">
        <v>1</v>
      </c>
      <c r="D3315" s="567">
        <v>2000000</v>
      </c>
      <c r="E3315" s="567"/>
      <c r="F3315" s="567">
        <v>39985.077499999999</v>
      </c>
    </row>
    <row r="3316" spans="1:6">
      <c r="A3316" s="850" t="s">
        <v>3251</v>
      </c>
      <c r="B3316" s="567">
        <v>2000000</v>
      </c>
      <c r="C3316" s="567">
        <v>1</v>
      </c>
      <c r="D3316" s="567">
        <v>2000000</v>
      </c>
      <c r="E3316" s="567"/>
      <c r="F3316" s="567">
        <v>39985.077499999999</v>
      </c>
    </row>
    <row r="3317" spans="1:6">
      <c r="A3317" s="851" t="s">
        <v>2511</v>
      </c>
      <c r="B3317" s="567">
        <v>2000000</v>
      </c>
      <c r="C3317" s="567">
        <v>1</v>
      </c>
      <c r="D3317" s="567">
        <v>2000000</v>
      </c>
      <c r="E3317" s="567"/>
      <c r="F3317" s="567">
        <v>39985.077499999999</v>
      </c>
    </row>
    <row r="3318" spans="1:6">
      <c r="A3318" s="852" t="s">
        <v>3251</v>
      </c>
      <c r="B3318" s="567">
        <v>2000000</v>
      </c>
      <c r="C3318" s="567">
        <v>1</v>
      </c>
      <c r="D3318" s="567">
        <v>2000000</v>
      </c>
      <c r="E3318" s="567"/>
      <c r="F3318" s="567">
        <v>39985.077499999999</v>
      </c>
    </row>
    <row r="3319" spans="1:6">
      <c r="A3319" s="854" t="s">
        <v>2286</v>
      </c>
      <c r="B3319" s="567">
        <v>2000000</v>
      </c>
      <c r="C3319" s="567">
        <v>1</v>
      </c>
      <c r="D3319" s="567">
        <v>2000000</v>
      </c>
      <c r="E3319" s="567"/>
      <c r="F3319" s="567">
        <v>39985.077499999999</v>
      </c>
    </row>
    <row r="3320" spans="1:6">
      <c r="A3320" s="853" t="s">
        <v>296</v>
      </c>
      <c r="B3320" s="567">
        <v>2000000</v>
      </c>
      <c r="C3320" s="567">
        <v>1</v>
      </c>
      <c r="D3320" s="567">
        <v>2000000</v>
      </c>
      <c r="E3320" s="567"/>
      <c r="F3320" s="567">
        <v>39985.077499999999</v>
      </c>
    </row>
    <row r="3321" spans="1:6">
      <c r="A3321" s="855" t="s">
        <v>2285</v>
      </c>
      <c r="B3321" s="567">
        <v>2000000</v>
      </c>
      <c r="C3321" s="567">
        <v>1</v>
      </c>
      <c r="D3321" s="567">
        <v>2000000</v>
      </c>
      <c r="E3321" s="567"/>
      <c r="F3321" s="567">
        <v>39985.077499999999</v>
      </c>
    </row>
    <row r="3322" spans="1:6">
      <c r="A3322" s="845" t="s">
        <v>539</v>
      </c>
      <c r="B3322" s="567">
        <v>1500000</v>
      </c>
      <c r="C3322" s="567">
        <v>1</v>
      </c>
      <c r="D3322" s="567">
        <v>1700000</v>
      </c>
      <c r="E3322" s="567">
        <v>1595608.8231500001</v>
      </c>
      <c r="F3322" s="567">
        <v>1069196.5272599999</v>
      </c>
    </row>
    <row r="3323" spans="1:6">
      <c r="A3323" s="846" t="s">
        <v>3251</v>
      </c>
      <c r="B3323" s="567">
        <v>1500000</v>
      </c>
      <c r="C3323" s="567">
        <v>1</v>
      </c>
      <c r="D3323" s="567">
        <v>1700000</v>
      </c>
      <c r="E3323" s="567">
        <v>1595608.8231500001</v>
      </c>
      <c r="F3323" s="567">
        <v>1069196.5272599999</v>
      </c>
    </row>
    <row r="3324" spans="1:6">
      <c r="A3324" s="847">
        <v>0.9</v>
      </c>
      <c r="B3324" s="567">
        <v>1500000</v>
      </c>
      <c r="C3324" s="567">
        <v>1</v>
      </c>
      <c r="D3324" s="567">
        <v>1700000</v>
      </c>
      <c r="E3324" s="567">
        <v>1595608.8231500001</v>
      </c>
      <c r="F3324" s="567">
        <v>1069196.5272599999</v>
      </c>
    </row>
    <row r="3325" spans="1:6">
      <c r="A3325" s="848" t="s">
        <v>3251</v>
      </c>
      <c r="B3325" s="567">
        <v>1500000</v>
      </c>
      <c r="C3325" s="567">
        <v>1</v>
      </c>
      <c r="D3325" s="567">
        <v>1700000</v>
      </c>
      <c r="E3325" s="567">
        <v>1595608.8231500001</v>
      </c>
      <c r="F3325" s="567">
        <v>1069196.5272599999</v>
      </c>
    </row>
    <row r="3326" spans="1:6">
      <c r="A3326" s="849">
        <v>2021</v>
      </c>
      <c r="B3326" s="567">
        <v>1500000</v>
      </c>
      <c r="C3326" s="567">
        <v>1</v>
      </c>
      <c r="D3326" s="567">
        <v>1700000</v>
      </c>
      <c r="E3326" s="567">
        <v>1595608.8231500001</v>
      </c>
      <c r="F3326" s="567">
        <v>1069196.5272599999</v>
      </c>
    </row>
    <row r="3327" spans="1:6">
      <c r="A3327" s="850" t="s">
        <v>538</v>
      </c>
      <c r="B3327" s="567">
        <v>1500000</v>
      </c>
      <c r="C3327" s="567">
        <v>1</v>
      </c>
      <c r="D3327" s="567">
        <v>1700000</v>
      </c>
      <c r="E3327" s="567">
        <v>1595608.8231500001</v>
      </c>
      <c r="F3327" s="567">
        <v>1069196.5272599999</v>
      </c>
    </row>
    <row r="3328" spans="1:6">
      <c r="A3328" s="851" t="s">
        <v>3251</v>
      </c>
      <c r="B3328" s="567">
        <v>1500000</v>
      </c>
      <c r="C3328" s="567">
        <v>1</v>
      </c>
      <c r="D3328" s="567">
        <v>1700000</v>
      </c>
      <c r="E3328" s="567">
        <v>1595608.8231500001</v>
      </c>
      <c r="F3328" s="567">
        <v>1069196.5272599999</v>
      </c>
    </row>
    <row r="3329" spans="1:6">
      <c r="A3329" s="852" t="s">
        <v>3251</v>
      </c>
      <c r="B3329" s="567">
        <v>1500000</v>
      </c>
      <c r="C3329" s="567">
        <v>1</v>
      </c>
      <c r="D3329" s="567">
        <v>1700000</v>
      </c>
      <c r="E3329" s="567">
        <v>1595608.8231500001</v>
      </c>
      <c r="F3329" s="567">
        <v>1069196.5272599999</v>
      </c>
    </row>
    <row r="3330" spans="1:6">
      <c r="A3330" s="854" t="s">
        <v>527</v>
      </c>
      <c r="B3330" s="567">
        <v>1500000</v>
      </c>
      <c r="C3330" s="567">
        <v>1</v>
      </c>
      <c r="D3330" s="567">
        <v>1700000</v>
      </c>
      <c r="E3330" s="567">
        <v>1595608.8231500001</v>
      </c>
      <c r="F3330" s="567">
        <v>1069196.5272599999</v>
      </c>
    </row>
    <row r="3331" spans="1:6">
      <c r="A3331" s="853" t="s">
        <v>289</v>
      </c>
      <c r="B3331" s="567">
        <v>1500000</v>
      </c>
      <c r="C3331" s="567">
        <v>1</v>
      </c>
      <c r="D3331" s="567">
        <v>1700000</v>
      </c>
      <c r="E3331" s="567">
        <v>1595608.8231500001</v>
      </c>
      <c r="F3331" s="567">
        <v>1069196.5272599999</v>
      </c>
    </row>
    <row r="3332" spans="1:6">
      <c r="A3332" s="855" t="s">
        <v>319</v>
      </c>
      <c r="B3332" s="567">
        <v>1500000</v>
      </c>
      <c r="C3332" s="567">
        <v>1</v>
      </c>
      <c r="D3332" s="567">
        <v>1700000</v>
      </c>
      <c r="E3332" s="567">
        <v>1595608.8231500001</v>
      </c>
      <c r="F3332" s="567">
        <v>1069196.5272599999</v>
      </c>
    </row>
    <row r="3333" spans="1:6">
      <c r="A3333" s="845" t="s">
        <v>405</v>
      </c>
      <c r="B3333" s="567">
        <v>415000</v>
      </c>
      <c r="C3333" s="567">
        <v>1</v>
      </c>
      <c r="D3333" s="567">
        <v>1127000</v>
      </c>
      <c r="E3333" s="567">
        <v>926530</v>
      </c>
      <c r="F3333" s="567">
        <v>907820</v>
      </c>
    </row>
    <row r="3334" spans="1:6">
      <c r="A3334" s="846" t="s">
        <v>3251</v>
      </c>
      <c r="B3334" s="567">
        <v>415000</v>
      </c>
      <c r="C3334" s="567">
        <v>1</v>
      </c>
      <c r="D3334" s="567">
        <v>1127000</v>
      </c>
      <c r="E3334" s="567">
        <v>926530</v>
      </c>
      <c r="F3334" s="567">
        <v>907820</v>
      </c>
    </row>
    <row r="3335" spans="1:6">
      <c r="A3335" s="847">
        <v>0.95</v>
      </c>
      <c r="B3335" s="567">
        <v>415000</v>
      </c>
      <c r="C3335" s="567">
        <v>1</v>
      </c>
      <c r="D3335" s="567">
        <v>1127000</v>
      </c>
      <c r="E3335" s="567">
        <v>926530</v>
      </c>
      <c r="F3335" s="567">
        <v>907820</v>
      </c>
    </row>
    <row r="3336" spans="1:6">
      <c r="A3336" s="848" t="s">
        <v>3251</v>
      </c>
      <c r="B3336" s="567">
        <v>415000</v>
      </c>
      <c r="C3336" s="567">
        <v>1</v>
      </c>
      <c r="D3336" s="567">
        <v>1127000</v>
      </c>
      <c r="E3336" s="567">
        <v>926530</v>
      </c>
      <c r="F3336" s="567">
        <v>907820</v>
      </c>
    </row>
    <row r="3337" spans="1:6">
      <c r="A3337" s="849" t="s">
        <v>3251</v>
      </c>
      <c r="B3337" s="567">
        <v>415000</v>
      </c>
      <c r="C3337" s="567">
        <v>1</v>
      </c>
      <c r="D3337" s="567">
        <v>1127000</v>
      </c>
      <c r="E3337" s="567">
        <v>926530</v>
      </c>
      <c r="F3337" s="567">
        <v>907820</v>
      </c>
    </row>
    <row r="3338" spans="1:6">
      <c r="A3338" s="850" t="s">
        <v>3251</v>
      </c>
      <c r="B3338" s="567">
        <v>415000</v>
      </c>
      <c r="C3338" s="567">
        <v>1</v>
      </c>
      <c r="D3338" s="567">
        <v>1127000</v>
      </c>
      <c r="E3338" s="567">
        <v>926530</v>
      </c>
      <c r="F3338" s="567">
        <v>907820</v>
      </c>
    </row>
    <row r="3339" spans="1:6">
      <c r="A3339" s="851" t="s">
        <v>404</v>
      </c>
      <c r="B3339" s="567">
        <v>415000</v>
      </c>
      <c r="C3339" s="567">
        <v>1</v>
      </c>
      <c r="D3339" s="567">
        <v>1127000</v>
      </c>
      <c r="E3339" s="567">
        <v>926530</v>
      </c>
      <c r="F3339" s="567">
        <v>907820</v>
      </c>
    </row>
    <row r="3340" spans="1:6">
      <c r="A3340" s="852" t="s">
        <v>3251</v>
      </c>
      <c r="B3340" s="567">
        <v>415000</v>
      </c>
      <c r="C3340" s="567">
        <v>1</v>
      </c>
      <c r="D3340" s="567">
        <v>1127000</v>
      </c>
      <c r="E3340" s="567">
        <v>926530</v>
      </c>
      <c r="F3340" s="567">
        <v>907820</v>
      </c>
    </row>
    <row r="3341" spans="1:6">
      <c r="A3341" s="854" t="s">
        <v>318</v>
      </c>
      <c r="B3341" s="567">
        <v>415000</v>
      </c>
      <c r="C3341" s="567">
        <v>1</v>
      </c>
      <c r="D3341" s="567">
        <v>1127000</v>
      </c>
      <c r="E3341" s="567">
        <v>926530</v>
      </c>
      <c r="F3341" s="567">
        <v>907820</v>
      </c>
    </row>
    <row r="3342" spans="1:6">
      <c r="A3342" s="853" t="s">
        <v>291</v>
      </c>
      <c r="B3342" s="567">
        <v>415000</v>
      </c>
      <c r="C3342" s="567">
        <v>1</v>
      </c>
      <c r="D3342" s="567">
        <v>1127000</v>
      </c>
      <c r="E3342" s="567">
        <v>926530</v>
      </c>
      <c r="F3342" s="567">
        <v>907820</v>
      </c>
    </row>
    <row r="3343" spans="1:6">
      <c r="A3343" s="855" t="s">
        <v>391</v>
      </c>
      <c r="B3343" s="567">
        <v>415000</v>
      </c>
      <c r="C3343" s="567">
        <v>1</v>
      </c>
      <c r="D3343" s="567">
        <v>1127000</v>
      </c>
      <c r="E3343" s="567">
        <v>926530</v>
      </c>
      <c r="F3343" s="567">
        <v>907820</v>
      </c>
    </row>
    <row r="3344" spans="1:6">
      <c r="A3344" s="845" t="s">
        <v>206</v>
      </c>
      <c r="B3344" s="567"/>
      <c r="C3344" s="567">
        <v>1</v>
      </c>
      <c r="D3344" s="567">
        <v>16108000</v>
      </c>
      <c r="E3344" s="567">
        <v>15142080.705220001</v>
      </c>
      <c r="F3344" s="567">
        <v>10670180.696830001</v>
      </c>
    </row>
    <row r="3345" spans="1:6">
      <c r="A3345" s="846" t="s">
        <v>20</v>
      </c>
      <c r="B3345" s="567"/>
      <c r="C3345" s="567">
        <v>1</v>
      </c>
      <c r="D3345" s="567">
        <v>16108000</v>
      </c>
      <c r="E3345" s="567">
        <v>15142080.705220001</v>
      </c>
      <c r="F3345" s="567">
        <v>10670180.696830001</v>
      </c>
    </row>
    <row r="3346" spans="1:6">
      <c r="A3346" s="847">
        <v>0.56999999999999995</v>
      </c>
      <c r="B3346" s="567"/>
      <c r="C3346" s="567">
        <v>1</v>
      </c>
      <c r="D3346" s="567">
        <v>16108000</v>
      </c>
      <c r="E3346" s="567">
        <v>15142080.705220001</v>
      </c>
      <c r="F3346" s="567">
        <v>10670180.696830001</v>
      </c>
    </row>
    <row r="3347" spans="1:6">
      <c r="A3347" s="848">
        <v>0.662414992353489</v>
      </c>
      <c r="B3347" s="567"/>
      <c r="C3347" s="567">
        <v>1</v>
      </c>
      <c r="D3347" s="567">
        <v>16108000</v>
      </c>
      <c r="E3347" s="567">
        <v>15142080.705220001</v>
      </c>
      <c r="F3347" s="567">
        <v>10670180.696830001</v>
      </c>
    </row>
    <row r="3348" spans="1:6">
      <c r="A3348" s="849" t="s">
        <v>3251</v>
      </c>
      <c r="B3348" s="567"/>
      <c r="C3348" s="567">
        <v>1</v>
      </c>
      <c r="D3348" s="567">
        <v>16108000</v>
      </c>
      <c r="E3348" s="567">
        <v>15142080.705220001</v>
      </c>
      <c r="F3348" s="567">
        <v>10670180.696830001</v>
      </c>
    </row>
    <row r="3349" spans="1:6">
      <c r="A3349" s="850" t="s">
        <v>198</v>
      </c>
      <c r="B3349" s="567"/>
      <c r="C3349" s="567">
        <v>1</v>
      </c>
      <c r="D3349" s="567">
        <v>16108000</v>
      </c>
      <c r="E3349" s="567">
        <v>15142080.705220001</v>
      </c>
      <c r="F3349" s="567">
        <v>10670180.696830001</v>
      </c>
    </row>
    <row r="3350" spans="1:6">
      <c r="A3350" s="851" t="s">
        <v>3251</v>
      </c>
      <c r="B3350" s="567"/>
      <c r="C3350" s="567">
        <v>1</v>
      </c>
      <c r="D3350" s="567">
        <v>16108000</v>
      </c>
      <c r="E3350" s="567">
        <v>15142080.705220001</v>
      </c>
      <c r="F3350" s="567">
        <v>10670180.696830001</v>
      </c>
    </row>
    <row r="3351" spans="1:6">
      <c r="A3351" s="852" t="s">
        <v>25</v>
      </c>
      <c r="B3351" s="567"/>
      <c r="C3351" s="567">
        <v>1</v>
      </c>
      <c r="D3351" s="567">
        <v>16108000</v>
      </c>
      <c r="E3351" s="567">
        <v>15142080.705220001</v>
      </c>
      <c r="F3351" s="567">
        <v>10670180.696830001</v>
      </c>
    </row>
    <row r="3352" spans="1:6">
      <c r="A3352" s="854" t="s">
        <v>317</v>
      </c>
      <c r="B3352" s="729"/>
      <c r="C3352" s="729">
        <v>1</v>
      </c>
      <c r="D3352" s="729">
        <v>16108000</v>
      </c>
      <c r="E3352" s="729">
        <v>15142080.705220001</v>
      </c>
      <c r="F3352" s="729">
        <v>10670180.696830001</v>
      </c>
    </row>
    <row r="3353" spans="1:6">
      <c r="A3353" s="853" t="s">
        <v>46</v>
      </c>
      <c r="B3353" s="567"/>
      <c r="C3353" s="567">
        <v>1</v>
      </c>
      <c r="D3353" s="567">
        <v>16108000</v>
      </c>
      <c r="E3353" s="567">
        <v>15142080.705220001</v>
      </c>
      <c r="F3353" s="567">
        <v>10670180.696830001</v>
      </c>
    </row>
    <row r="3354" spans="1:6">
      <c r="A3354" s="855" t="s">
        <v>3251</v>
      </c>
      <c r="B3354" s="567"/>
      <c r="C3354" s="567">
        <v>1</v>
      </c>
      <c r="D3354" s="567">
        <v>16108000</v>
      </c>
      <c r="E3354" s="567">
        <v>15142080.705220001</v>
      </c>
      <c r="F3354" s="567">
        <v>10670180.696830001</v>
      </c>
    </row>
    <row r="3355" spans="1:6">
      <c r="A3355" s="845" t="s">
        <v>1315</v>
      </c>
      <c r="B3355" s="567"/>
      <c r="C3355" s="567">
        <v>1</v>
      </c>
      <c r="D3355" s="567">
        <v>1250000</v>
      </c>
      <c r="E3355" s="567"/>
      <c r="F3355" s="567">
        <v>238684</v>
      </c>
    </row>
    <row r="3356" spans="1:6">
      <c r="A3356" s="846" t="s">
        <v>3251</v>
      </c>
      <c r="B3356" s="567"/>
      <c r="C3356" s="567">
        <v>1</v>
      </c>
      <c r="D3356" s="567">
        <v>1250000</v>
      </c>
      <c r="E3356" s="567"/>
      <c r="F3356" s="567">
        <v>238684</v>
      </c>
    </row>
    <row r="3357" spans="1:6">
      <c r="A3357" s="847">
        <v>0.49</v>
      </c>
      <c r="B3357" s="567"/>
      <c r="C3357" s="567">
        <v>1</v>
      </c>
      <c r="D3357" s="567">
        <v>1250000</v>
      </c>
      <c r="E3357" s="567"/>
      <c r="F3357" s="567">
        <v>238684</v>
      </c>
    </row>
    <row r="3358" spans="1:6">
      <c r="A3358" s="848">
        <v>0.614714255091104</v>
      </c>
      <c r="B3358" s="567"/>
      <c r="C3358" s="567">
        <v>1</v>
      </c>
      <c r="D3358" s="567">
        <v>1250000</v>
      </c>
      <c r="E3358" s="567"/>
      <c r="F3358" s="567">
        <v>238684</v>
      </c>
    </row>
    <row r="3359" spans="1:6">
      <c r="A3359" s="849" t="s">
        <v>3251</v>
      </c>
      <c r="B3359" s="567"/>
      <c r="C3359" s="567">
        <v>1</v>
      </c>
      <c r="D3359" s="567">
        <v>1250000</v>
      </c>
      <c r="E3359" s="567"/>
      <c r="F3359" s="567">
        <v>238684</v>
      </c>
    </row>
    <row r="3360" spans="1:6">
      <c r="A3360" s="850" t="s">
        <v>1314</v>
      </c>
      <c r="B3360" s="567"/>
      <c r="C3360" s="567">
        <v>1</v>
      </c>
      <c r="D3360" s="567">
        <v>1250000</v>
      </c>
      <c r="E3360" s="567"/>
      <c r="F3360" s="567">
        <v>238684</v>
      </c>
    </row>
    <row r="3361" spans="1:6">
      <c r="A3361" s="851" t="s">
        <v>3251</v>
      </c>
      <c r="B3361" s="567"/>
      <c r="C3361" s="567">
        <v>1</v>
      </c>
      <c r="D3361" s="567">
        <v>1250000</v>
      </c>
      <c r="E3361" s="567"/>
      <c r="F3361" s="567">
        <v>238684</v>
      </c>
    </row>
    <row r="3362" spans="1:6">
      <c r="A3362" s="852" t="s">
        <v>3251</v>
      </c>
      <c r="B3362" s="567"/>
      <c r="C3362" s="567">
        <v>1</v>
      </c>
      <c r="D3362" s="567">
        <v>1250000</v>
      </c>
      <c r="E3362" s="567"/>
      <c r="F3362" s="567">
        <v>238684</v>
      </c>
    </row>
    <row r="3363" spans="1:6">
      <c r="A3363" s="854" t="s">
        <v>529</v>
      </c>
      <c r="B3363" s="567"/>
      <c r="C3363" s="567">
        <v>1</v>
      </c>
      <c r="D3363" s="567">
        <v>1250000</v>
      </c>
      <c r="E3363" s="567"/>
      <c r="F3363" s="567">
        <v>238684</v>
      </c>
    </row>
    <row r="3364" spans="1:6">
      <c r="A3364" s="853" t="s">
        <v>299</v>
      </c>
      <c r="B3364" s="567"/>
      <c r="C3364" s="567">
        <v>1</v>
      </c>
      <c r="D3364" s="567">
        <v>1250000</v>
      </c>
      <c r="E3364" s="567"/>
      <c r="F3364" s="567">
        <v>238684</v>
      </c>
    </row>
    <row r="3365" spans="1:6">
      <c r="A3365" s="855" t="s">
        <v>319</v>
      </c>
      <c r="B3365" s="567"/>
      <c r="C3365" s="567">
        <v>1</v>
      </c>
      <c r="D3365" s="567">
        <v>1250000</v>
      </c>
      <c r="E3365" s="567"/>
      <c r="F3365" s="567">
        <v>238684</v>
      </c>
    </row>
    <row r="3366" spans="1:6">
      <c r="A3366" s="845" t="s">
        <v>3251</v>
      </c>
      <c r="B3366" s="567">
        <v>5475000</v>
      </c>
      <c r="C3366" s="567">
        <v>3</v>
      </c>
      <c r="D3366" s="567">
        <v>8376000</v>
      </c>
      <c r="E3366" s="567">
        <v>2061090</v>
      </c>
      <c r="F3366" s="567">
        <v>3257474</v>
      </c>
    </row>
    <row r="3367" spans="1:6">
      <c r="A3367" s="846" t="s">
        <v>3251</v>
      </c>
      <c r="B3367" s="567">
        <v>5475000</v>
      </c>
      <c r="C3367" s="567">
        <v>3</v>
      </c>
      <c r="D3367" s="567">
        <v>8376000</v>
      </c>
      <c r="E3367" s="567">
        <v>2061090</v>
      </c>
      <c r="F3367" s="567">
        <v>3257474</v>
      </c>
    </row>
    <row r="3368" spans="1:6">
      <c r="A3368" s="847">
        <v>0.6</v>
      </c>
      <c r="B3368" s="567">
        <v>2380000</v>
      </c>
      <c r="C3368" s="567">
        <v>1</v>
      </c>
      <c r="D3368" s="567">
        <v>2380000</v>
      </c>
      <c r="E3368" s="567">
        <v>567280</v>
      </c>
      <c r="F3368" s="567">
        <v>0</v>
      </c>
    </row>
    <row r="3369" spans="1:6">
      <c r="A3369" s="848" t="s">
        <v>3251</v>
      </c>
      <c r="B3369" s="567">
        <v>2380000</v>
      </c>
      <c r="C3369" s="567">
        <v>1</v>
      </c>
      <c r="D3369" s="567">
        <v>2380000</v>
      </c>
      <c r="E3369" s="567">
        <v>567280</v>
      </c>
      <c r="F3369" s="567">
        <v>0</v>
      </c>
    </row>
    <row r="3370" spans="1:6">
      <c r="A3370" s="849" t="s">
        <v>3251</v>
      </c>
      <c r="B3370" s="567">
        <v>2380000</v>
      </c>
      <c r="C3370" s="567">
        <v>1</v>
      </c>
      <c r="D3370" s="567">
        <v>2380000</v>
      </c>
      <c r="E3370" s="567">
        <v>567280</v>
      </c>
      <c r="F3370" s="567">
        <v>0</v>
      </c>
    </row>
    <row r="3371" spans="1:6">
      <c r="A3371" s="850" t="s">
        <v>3251</v>
      </c>
      <c r="B3371" s="567">
        <v>2380000</v>
      </c>
      <c r="C3371" s="567">
        <v>1</v>
      </c>
      <c r="D3371" s="567">
        <v>2380000</v>
      </c>
      <c r="E3371" s="567">
        <v>567280</v>
      </c>
      <c r="F3371" s="567">
        <v>0</v>
      </c>
    </row>
    <row r="3372" spans="1:6">
      <c r="A3372" s="851" t="s">
        <v>406</v>
      </c>
      <c r="B3372" s="567">
        <v>2380000</v>
      </c>
      <c r="C3372" s="567">
        <v>1</v>
      </c>
      <c r="D3372" s="567">
        <v>2380000</v>
      </c>
      <c r="E3372" s="567">
        <v>567280</v>
      </c>
      <c r="F3372" s="567">
        <v>0</v>
      </c>
    </row>
    <row r="3373" spans="1:6">
      <c r="A3373" s="852" t="s">
        <v>3251</v>
      </c>
      <c r="B3373" s="567">
        <v>2380000</v>
      </c>
      <c r="C3373" s="567">
        <v>1</v>
      </c>
      <c r="D3373" s="567">
        <v>2380000</v>
      </c>
      <c r="E3373" s="567">
        <v>567280</v>
      </c>
      <c r="F3373" s="567">
        <v>0</v>
      </c>
    </row>
    <row r="3374" spans="1:6">
      <c r="A3374" s="854" t="s">
        <v>318</v>
      </c>
      <c r="B3374" s="567">
        <v>2380000</v>
      </c>
      <c r="C3374" s="567">
        <v>1</v>
      </c>
      <c r="D3374" s="567">
        <v>2380000</v>
      </c>
      <c r="E3374" s="567">
        <v>567280</v>
      </c>
      <c r="F3374" s="567">
        <v>0</v>
      </c>
    </row>
    <row r="3375" spans="1:6">
      <c r="A3375" s="853" t="s">
        <v>291</v>
      </c>
      <c r="B3375" s="567">
        <v>2380000</v>
      </c>
      <c r="C3375" s="567">
        <v>1</v>
      </c>
      <c r="D3375" s="567">
        <v>2380000</v>
      </c>
      <c r="E3375" s="567">
        <v>567280</v>
      </c>
      <c r="F3375" s="567">
        <v>0</v>
      </c>
    </row>
    <row r="3376" spans="1:6">
      <c r="A3376" s="855" t="s">
        <v>391</v>
      </c>
      <c r="B3376" s="567">
        <v>2380000</v>
      </c>
      <c r="C3376" s="567">
        <v>1</v>
      </c>
      <c r="D3376" s="567">
        <v>2380000</v>
      </c>
      <c r="E3376" s="567">
        <v>567280</v>
      </c>
      <c r="F3376" s="567">
        <v>0</v>
      </c>
    </row>
    <row r="3377" spans="1:6">
      <c r="A3377" s="847">
        <v>1</v>
      </c>
      <c r="B3377" s="567">
        <v>300000</v>
      </c>
      <c r="C3377" s="567">
        <v>1</v>
      </c>
      <c r="D3377" s="567">
        <v>2489000</v>
      </c>
      <c r="E3377" s="567"/>
      <c r="F3377" s="567">
        <v>2349654</v>
      </c>
    </row>
    <row r="3378" spans="1:6">
      <c r="A3378" s="848" t="s">
        <v>3251</v>
      </c>
      <c r="B3378" s="567">
        <v>300000</v>
      </c>
      <c r="C3378" s="567">
        <v>1</v>
      </c>
      <c r="D3378" s="567">
        <v>2489000</v>
      </c>
      <c r="E3378" s="567"/>
      <c r="F3378" s="567">
        <v>2349654</v>
      </c>
    </row>
    <row r="3379" spans="1:6">
      <c r="A3379" s="849" t="s">
        <v>3251</v>
      </c>
      <c r="B3379" s="567">
        <v>300000</v>
      </c>
      <c r="C3379" s="567">
        <v>1</v>
      </c>
      <c r="D3379" s="567">
        <v>2489000</v>
      </c>
      <c r="E3379" s="567"/>
      <c r="F3379" s="567">
        <v>2349654</v>
      </c>
    </row>
    <row r="3380" spans="1:6">
      <c r="A3380" s="850" t="s">
        <v>3251</v>
      </c>
      <c r="B3380" s="567">
        <v>300000</v>
      </c>
      <c r="C3380" s="567">
        <v>1</v>
      </c>
      <c r="D3380" s="567">
        <v>2489000</v>
      </c>
      <c r="E3380" s="567"/>
      <c r="F3380" s="567">
        <v>2349654</v>
      </c>
    </row>
    <row r="3381" spans="1:6">
      <c r="A3381" s="851" t="s">
        <v>2507</v>
      </c>
      <c r="B3381" s="567">
        <v>300000</v>
      </c>
      <c r="C3381" s="567">
        <v>1</v>
      </c>
      <c r="D3381" s="567">
        <v>2489000</v>
      </c>
      <c r="E3381" s="567"/>
      <c r="F3381" s="567">
        <v>2349654</v>
      </c>
    </row>
    <row r="3382" spans="1:6">
      <c r="A3382" s="852" t="s">
        <v>3251</v>
      </c>
      <c r="B3382" s="567">
        <v>300000</v>
      </c>
      <c r="C3382" s="567">
        <v>1</v>
      </c>
      <c r="D3382" s="567">
        <v>2489000</v>
      </c>
      <c r="E3382" s="567"/>
      <c r="F3382" s="567">
        <v>2349654</v>
      </c>
    </row>
    <row r="3383" spans="1:6">
      <c r="A3383" s="854" t="s">
        <v>2286</v>
      </c>
      <c r="B3383" s="567">
        <v>300000</v>
      </c>
      <c r="C3383" s="567">
        <v>1</v>
      </c>
      <c r="D3383" s="567">
        <v>2489000</v>
      </c>
      <c r="E3383" s="567"/>
      <c r="F3383" s="567">
        <v>2349654</v>
      </c>
    </row>
    <row r="3384" spans="1:6">
      <c r="A3384" s="853" t="s">
        <v>296</v>
      </c>
      <c r="B3384" s="567">
        <v>300000</v>
      </c>
      <c r="C3384" s="567">
        <v>1</v>
      </c>
      <c r="D3384" s="567">
        <v>2489000</v>
      </c>
      <c r="E3384" s="567"/>
      <c r="F3384" s="567">
        <v>2349654</v>
      </c>
    </row>
    <row r="3385" spans="1:6">
      <c r="A3385" s="855" t="s">
        <v>2285</v>
      </c>
      <c r="B3385" s="567">
        <v>300000</v>
      </c>
      <c r="C3385" s="567">
        <v>1</v>
      </c>
      <c r="D3385" s="567">
        <v>2489000</v>
      </c>
      <c r="E3385" s="567"/>
      <c r="F3385" s="567">
        <v>2349654</v>
      </c>
    </row>
    <row r="3386" spans="1:6">
      <c r="A3386" s="847" t="s">
        <v>3251</v>
      </c>
      <c r="B3386" s="567">
        <v>2795000</v>
      </c>
      <c r="C3386" s="567">
        <v>1</v>
      </c>
      <c r="D3386" s="567">
        <v>3507000</v>
      </c>
      <c r="E3386" s="567">
        <v>1493810</v>
      </c>
      <c r="F3386" s="567">
        <v>907820</v>
      </c>
    </row>
    <row r="3387" spans="1:6">
      <c r="A3387" s="848" t="s">
        <v>3251</v>
      </c>
      <c r="B3387" s="567">
        <v>2795000</v>
      </c>
      <c r="C3387" s="567">
        <v>1</v>
      </c>
      <c r="D3387" s="567">
        <v>3507000</v>
      </c>
      <c r="E3387" s="567">
        <v>1493810</v>
      </c>
      <c r="F3387" s="567">
        <v>907820</v>
      </c>
    </row>
    <row r="3388" spans="1:6">
      <c r="A3388" s="849" t="s">
        <v>3251</v>
      </c>
      <c r="B3388" s="567">
        <v>2795000</v>
      </c>
      <c r="C3388" s="567">
        <v>1</v>
      </c>
      <c r="D3388" s="567">
        <v>3507000</v>
      </c>
      <c r="E3388" s="567">
        <v>1493810</v>
      </c>
      <c r="F3388" s="567">
        <v>907820</v>
      </c>
    </row>
    <row r="3389" spans="1:6">
      <c r="A3389" s="850" t="s">
        <v>3251</v>
      </c>
      <c r="B3389" s="567">
        <v>2795000</v>
      </c>
      <c r="C3389" s="567">
        <v>1</v>
      </c>
      <c r="D3389" s="567">
        <v>3507000</v>
      </c>
      <c r="E3389" s="567">
        <v>1493810</v>
      </c>
      <c r="F3389" s="567">
        <v>907820</v>
      </c>
    </row>
    <row r="3390" spans="1:6">
      <c r="A3390" s="851">
        <v>2</v>
      </c>
      <c r="B3390" s="567">
        <v>2795000</v>
      </c>
      <c r="C3390" s="567">
        <v>1</v>
      </c>
      <c r="D3390" s="567">
        <v>3507000</v>
      </c>
      <c r="E3390" s="567">
        <v>1493810</v>
      </c>
      <c r="F3390" s="567">
        <v>907820</v>
      </c>
    </row>
    <row r="3391" spans="1:6">
      <c r="A3391" s="852" t="s">
        <v>3251</v>
      </c>
      <c r="B3391" s="567">
        <v>2795000</v>
      </c>
      <c r="C3391" s="567">
        <v>1</v>
      </c>
      <c r="D3391" s="567">
        <v>3507000</v>
      </c>
      <c r="E3391" s="567">
        <v>1493810</v>
      </c>
      <c r="F3391" s="567">
        <v>907820</v>
      </c>
    </row>
    <row r="3392" spans="1:6">
      <c r="A3392" s="854" t="s">
        <v>318</v>
      </c>
      <c r="B3392" s="567">
        <v>2795000</v>
      </c>
      <c r="C3392" s="567">
        <v>1</v>
      </c>
      <c r="D3392" s="567">
        <v>3507000</v>
      </c>
      <c r="E3392" s="567">
        <v>1493810</v>
      </c>
      <c r="F3392" s="567">
        <v>907820</v>
      </c>
    </row>
    <row r="3393" spans="1:6">
      <c r="A3393" s="853" t="s">
        <v>291</v>
      </c>
      <c r="B3393" s="567">
        <v>2795000</v>
      </c>
      <c r="C3393" s="567">
        <v>1</v>
      </c>
      <c r="D3393" s="567">
        <v>3507000</v>
      </c>
      <c r="E3393" s="567">
        <v>1493810</v>
      </c>
      <c r="F3393" s="567">
        <v>907820</v>
      </c>
    </row>
    <row r="3394" spans="1:6">
      <c r="A3394" s="855" t="s">
        <v>391</v>
      </c>
      <c r="B3394" s="567">
        <v>2795000</v>
      </c>
      <c r="C3394" s="567">
        <v>1</v>
      </c>
      <c r="D3394" s="567">
        <v>3507000</v>
      </c>
      <c r="E3394" s="567">
        <v>1493810</v>
      </c>
      <c r="F3394" s="567">
        <v>907820</v>
      </c>
    </row>
    <row r="3395" spans="1:6">
      <c r="A3395" s="726" t="s">
        <v>2691</v>
      </c>
      <c r="B3395" s="567">
        <v>9076654</v>
      </c>
      <c r="C3395" s="567">
        <v>18</v>
      </c>
      <c r="D3395" s="567">
        <v>47084353</v>
      </c>
      <c r="E3395" s="567">
        <v>23530077.14178</v>
      </c>
      <c r="F3395" s="567">
        <v>23173604.698480003</v>
      </c>
    </row>
    <row r="3396" spans="1:6">
      <c r="A3396" s="845" t="s">
        <v>3158</v>
      </c>
      <c r="B3396" s="567"/>
      <c r="C3396" s="567">
        <v>1</v>
      </c>
      <c r="D3396" s="567">
        <v>4500000</v>
      </c>
      <c r="E3396" s="567"/>
      <c r="F3396" s="567"/>
    </row>
    <row r="3397" spans="1:6">
      <c r="A3397" s="846" t="s">
        <v>3251</v>
      </c>
      <c r="B3397" s="567"/>
      <c r="C3397" s="567">
        <v>1</v>
      </c>
      <c r="D3397" s="567">
        <v>4500000</v>
      </c>
      <c r="E3397" s="567"/>
      <c r="F3397" s="567"/>
    </row>
    <row r="3398" spans="1:6">
      <c r="A3398" s="847">
        <v>0</v>
      </c>
      <c r="B3398" s="567"/>
      <c r="C3398" s="567">
        <v>1</v>
      </c>
      <c r="D3398" s="567">
        <v>4500000</v>
      </c>
      <c r="E3398" s="567"/>
      <c r="F3398" s="567"/>
    </row>
    <row r="3399" spans="1:6">
      <c r="A3399" s="848">
        <v>0</v>
      </c>
      <c r="B3399" s="567"/>
      <c r="C3399" s="567">
        <v>1</v>
      </c>
      <c r="D3399" s="567">
        <v>4500000</v>
      </c>
      <c r="E3399" s="567"/>
      <c r="F3399" s="567"/>
    </row>
    <row r="3400" spans="1:6">
      <c r="A3400" s="849">
        <v>2014</v>
      </c>
      <c r="B3400" s="567"/>
      <c r="C3400" s="567">
        <v>1</v>
      </c>
      <c r="D3400" s="567">
        <v>4500000</v>
      </c>
      <c r="E3400" s="567"/>
      <c r="F3400" s="567"/>
    </row>
    <row r="3401" spans="1:6">
      <c r="A3401" s="850" t="s">
        <v>3157</v>
      </c>
      <c r="B3401" s="567"/>
      <c r="C3401" s="567">
        <v>1</v>
      </c>
      <c r="D3401" s="567">
        <v>4500000</v>
      </c>
      <c r="E3401" s="567"/>
      <c r="F3401" s="567"/>
    </row>
    <row r="3402" spans="1:6">
      <c r="A3402" s="851" t="s">
        <v>3251</v>
      </c>
      <c r="B3402" s="567"/>
      <c r="C3402" s="567">
        <v>1</v>
      </c>
      <c r="D3402" s="567">
        <v>4500000</v>
      </c>
      <c r="E3402" s="567"/>
      <c r="F3402" s="567"/>
    </row>
    <row r="3403" spans="1:6">
      <c r="A3403" s="852" t="s">
        <v>3251</v>
      </c>
      <c r="B3403" s="567"/>
      <c r="C3403" s="567">
        <v>1</v>
      </c>
      <c r="D3403" s="567">
        <v>4500000</v>
      </c>
      <c r="E3403" s="567"/>
      <c r="F3403" s="567"/>
    </row>
    <row r="3404" spans="1:6">
      <c r="A3404" s="854" t="s">
        <v>526</v>
      </c>
      <c r="B3404" s="567"/>
      <c r="C3404" s="567">
        <v>1</v>
      </c>
      <c r="D3404" s="567">
        <v>4500000</v>
      </c>
      <c r="E3404" s="567"/>
      <c r="F3404" s="567"/>
    </row>
    <row r="3405" spans="1:6">
      <c r="A3405" s="853" t="s">
        <v>270</v>
      </c>
      <c r="B3405" s="567"/>
      <c r="C3405" s="567">
        <v>1</v>
      </c>
      <c r="D3405" s="567">
        <v>4500000</v>
      </c>
      <c r="E3405" s="567"/>
      <c r="F3405" s="567"/>
    </row>
    <row r="3406" spans="1:6">
      <c r="A3406" s="855" t="s">
        <v>3251</v>
      </c>
      <c r="B3406" s="567"/>
      <c r="C3406" s="567">
        <v>1</v>
      </c>
      <c r="D3406" s="567">
        <v>4500000</v>
      </c>
      <c r="E3406" s="567"/>
      <c r="F3406" s="567"/>
    </row>
    <row r="3407" spans="1:6">
      <c r="A3407" s="845" t="s">
        <v>13</v>
      </c>
      <c r="B3407" s="567">
        <v>500000</v>
      </c>
      <c r="C3407" s="567">
        <v>1</v>
      </c>
      <c r="D3407" s="567">
        <v>2323500</v>
      </c>
      <c r="E3407" s="567">
        <v>1843758.9983299999</v>
      </c>
      <c r="F3407" s="567">
        <v>1843191.2396300002</v>
      </c>
    </row>
    <row r="3408" spans="1:6">
      <c r="A3408" s="846" t="s">
        <v>3251</v>
      </c>
      <c r="B3408" s="567">
        <v>500000</v>
      </c>
      <c r="C3408" s="567">
        <v>1</v>
      </c>
      <c r="D3408" s="567">
        <v>2323500</v>
      </c>
      <c r="E3408" s="567">
        <v>1843758.9983299999</v>
      </c>
      <c r="F3408" s="567">
        <v>1843191.2396300002</v>
      </c>
    </row>
    <row r="3409" spans="1:6">
      <c r="A3409" s="847">
        <v>1</v>
      </c>
      <c r="B3409" s="567">
        <v>500000</v>
      </c>
      <c r="C3409" s="567">
        <v>1</v>
      </c>
      <c r="D3409" s="567">
        <v>2323500</v>
      </c>
      <c r="E3409" s="567">
        <v>1843758.9983299999</v>
      </c>
      <c r="F3409" s="567">
        <v>1843191.2396300002</v>
      </c>
    </row>
    <row r="3410" spans="1:6">
      <c r="A3410" s="848" t="s">
        <v>3251</v>
      </c>
      <c r="B3410" s="567">
        <v>500000</v>
      </c>
      <c r="C3410" s="567">
        <v>1</v>
      </c>
      <c r="D3410" s="567">
        <v>2323500</v>
      </c>
      <c r="E3410" s="567">
        <v>1843758.9983299999</v>
      </c>
      <c r="F3410" s="567">
        <v>1843191.2396300002</v>
      </c>
    </row>
    <row r="3411" spans="1:6">
      <c r="A3411" s="849">
        <v>2006</v>
      </c>
      <c r="B3411" s="567">
        <v>500000</v>
      </c>
      <c r="C3411" s="567">
        <v>1</v>
      </c>
      <c r="D3411" s="567">
        <v>2323500</v>
      </c>
      <c r="E3411" s="567">
        <v>1843758.9983299999</v>
      </c>
      <c r="F3411" s="567">
        <v>1843191.2396300002</v>
      </c>
    </row>
    <row r="3412" spans="1:6">
      <c r="A3412" s="850" t="s">
        <v>551</v>
      </c>
      <c r="B3412" s="567">
        <v>500000</v>
      </c>
      <c r="C3412" s="567">
        <v>1</v>
      </c>
      <c r="D3412" s="567">
        <v>2323500</v>
      </c>
      <c r="E3412" s="567">
        <v>1843758.9983299999</v>
      </c>
      <c r="F3412" s="567">
        <v>1843191.2396300002</v>
      </c>
    </row>
    <row r="3413" spans="1:6">
      <c r="A3413" s="851" t="s">
        <v>3251</v>
      </c>
      <c r="B3413" s="567">
        <v>500000</v>
      </c>
      <c r="C3413" s="567">
        <v>1</v>
      </c>
      <c r="D3413" s="567">
        <v>2323500</v>
      </c>
      <c r="E3413" s="567">
        <v>1843758.9983299999</v>
      </c>
      <c r="F3413" s="567">
        <v>1843191.2396300002</v>
      </c>
    </row>
    <row r="3414" spans="1:6">
      <c r="A3414" s="852" t="s">
        <v>3251</v>
      </c>
      <c r="B3414" s="567">
        <v>500000</v>
      </c>
      <c r="C3414" s="567">
        <v>1</v>
      </c>
      <c r="D3414" s="567">
        <v>2323500</v>
      </c>
      <c r="E3414" s="567">
        <v>1843758.9983299999</v>
      </c>
      <c r="F3414" s="567">
        <v>1843191.2396300002</v>
      </c>
    </row>
    <row r="3415" spans="1:6">
      <c r="A3415" s="854" t="s">
        <v>527</v>
      </c>
      <c r="B3415" s="567">
        <v>500000</v>
      </c>
      <c r="C3415" s="567">
        <v>1</v>
      </c>
      <c r="D3415" s="567">
        <v>2323500</v>
      </c>
      <c r="E3415" s="567">
        <v>1843758.9983299999</v>
      </c>
      <c r="F3415" s="567">
        <v>1843191.2396300002</v>
      </c>
    </row>
    <row r="3416" spans="1:6">
      <c r="A3416" s="853" t="s">
        <v>289</v>
      </c>
      <c r="B3416" s="567">
        <v>500000</v>
      </c>
      <c r="C3416" s="567">
        <v>1</v>
      </c>
      <c r="D3416" s="567">
        <v>2323500</v>
      </c>
      <c r="E3416" s="567">
        <v>1843758.9983299999</v>
      </c>
      <c r="F3416" s="567">
        <v>1843191.2396300002</v>
      </c>
    </row>
    <row r="3417" spans="1:6">
      <c r="A3417" s="855" t="s">
        <v>319</v>
      </c>
      <c r="B3417" s="567">
        <v>500000</v>
      </c>
      <c r="C3417" s="567">
        <v>1</v>
      </c>
      <c r="D3417" s="567">
        <v>2323500</v>
      </c>
      <c r="E3417" s="567">
        <v>1843758.9983299999</v>
      </c>
      <c r="F3417" s="567">
        <v>1843191.2396300002</v>
      </c>
    </row>
    <row r="3418" spans="1:6">
      <c r="A3418" s="845" t="s">
        <v>20</v>
      </c>
      <c r="B3418" s="567">
        <v>1000000</v>
      </c>
      <c r="C3418" s="567">
        <v>3</v>
      </c>
      <c r="D3418" s="567">
        <v>10137000</v>
      </c>
      <c r="E3418" s="567">
        <v>2064650.0142999999</v>
      </c>
      <c r="F3418" s="567">
        <v>5139665.6286200006</v>
      </c>
    </row>
    <row r="3419" spans="1:6">
      <c r="A3419" s="846" t="s">
        <v>3251</v>
      </c>
      <c r="B3419" s="567">
        <v>1000000</v>
      </c>
      <c r="C3419" s="567">
        <v>3</v>
      </c>
      <c r="D3419" s="567">
        <v>10137000</v>
      </c>
      <c r="E3419" s="567">
        <v>2064650.0142999999</v>
      </c>
      <c r="F3419" s="567">
        <v>5139665.6286200006</v>
      </c>
    </row>
    <row r="3420" spans="1:6">
      <c r="A3420" s="847">
        <v>0.75</v>
      </c>
      <c r="B3420" s="567">
        <v>500000</v>
      </c>
      <c r="C3420" s="567">
        <v>1</v>
      </c>
      <c r="D3420" s="567">
        <v>2350000</v>
      </c>
      <c r="E3420" s="567">
        <v>2064650.0142999999</v>
      </c>
      <c r="F3420" s="567">
        <v>1435907</v>
      </c>
    </row>
    <row r="3421" spans="1:6">
      <c r="A3421" s="848" t="s">
        <v>3251</v>
      </c>
      <c r="B3421" s="567">
        <v>500000</v>
      </c>
      <c r="C3421" s="567">
        <v>1</v>
      </c>
      <c r="D3421" s="567">
        <v>2350000</v>
      </c>
      <c r="E3421" s="567">
        <v>2064650.0142999999</v>
      </c>
      <c r="F3421" s="567">
        <v>1435907</v>
      </c>
    </row>
    <row r="3422" spans="1:6">
      <c r="A3422" s="849" t="s">
        <v>3251</v>
      </c>
      <c r="B3422" s="567">
        <v>500000</v>
      </c>
      <c r="C3422" s="567">
        <v>1</v>
      </c>
      <c r="D3422" s="567">
        <v>2350000</v>
      </c>
      <c r="E3422" s="567">
        <v>2064650.0142999999</v>
      </c>
      <c r="F3422" s="567">
        <v>1435907</v>
      </c>
    </row>
    <row r="3423" spans="1:6">
      <c r="A3423" s="850" t="s">
        <v>3251</v>
      </c>
      <c r="B3423" s="567">
        <v>500000</v>
      </c>
      <c r="C3423" s="567">
        <v>1</v>
      </c>
      <c r="D3423" s="567">
        <v>2350000</v>
      </c>
      <c r="E3423" s="567">
        <v>2064650.0142999999</v>
      </c>
      <c r="F3423" s="567">
        <v>1435907</v>
      </c>
    </row>
    <row r="3424" spans="1:6">
      <c r="A3424" s="851" t="s">
        <v>321</v>
      </c>
      <c r="B3424" s="567">
        <v>500000</v>
      </c>
      <c r="C3424" s="567">
        <v>1</v>
      </c>
      <c r="D3424" s="567">
        <v>2350000</v>
      </c>
      <c r="E3424" s="567">
        <v>2064650.0142999999</v>
      </c>
      <c r="F3424" s="567">
        <v>1435907</v>
      </c>
    </row>
    <row r="3425" spans="1:6">
      <c r="A3425" s="852" t="s">
        <v>3251</v>
      </c>
      <c r="B3425" s="567">
        <v>500000</v>
      </c>
      <c r="C3425" s="567">
        <v>1</v>
      </c>
      <c r="D3425" s="567">
        <v>2350000</v>
      </c>
      <c r="E3425" s="567">
        <v>2064650.0142999999</v>
      </c>
      <c r="F3425" s="567">
        <v>1435907</v>
      </c>
    </row>
    <row r="3426" spans="1:6">
      <c r="A3426" s="854" t="s">
        <v>318</v>
      </c>
      <c r="B3426" s="567">
        <v>500000</v>
      </c>
      <c r="C3426" s="567">
        <v>1</v>
      </c>
      <c r="D3426" s="567">
        <v>2350000</v>
      </c>
      <c r="E3426" s="567">
        <v>2064650.0142999999</v>
      </c>
      <c r="F3426" s="567">
        <v>1435907</v>
      </c>
    </row>
    <row r="3427" spans="1:6">
      <c r="A3427" s="853" t="s">
        <v>295</v>
      </c>
      <c r="B3427" s="567">
        <v>500000</v>
      </c>
      <c r="C3427" s="567">
        <v>1</v>
      </c>
      <c r="D3427" s="567">
        <v>2350000</v>
      </c>
      <c r="E3427" s="567">
        <v>2064650.0142999999</v>
      </c>
      <c r="F3427" s="567">
        <v>1435907</v>
      </c>
    </row>
    <row r="3428" spans="1:6">
      <c r="A3428" s="855" t="s">
        <v>319</v>
      </c>
      <c r="B3428" s="567">
        <v>500000</v>
      </c>
      <c r="C3428" s="567">
        <v>1</v>
      </c>
      <c r="D3428" s="567">
        <v>2350000</v>
      </c>
      <c r="E3428" s="567">
        <v>2064650.0142999999</v>
      </c>
      <c r="F3428" s="567">
        <v>1435907</v>
      </c>
    </row>
    <row r="3429" spans="1:6">
      <c r="A3429" s="847">
        <v>0.8</v>
      </c>
      <c r="B3429" s="567"/>
      <c r="C3429" s="567">
        <v>1</v>
      </c>
      <c r="D3429" s="567">
        <v>4457000</v>
      </c>
      <c r="E3429" s="567"/>
      <c r="F3429" s="567">
        <v>2665334.6286200006</v>
      </c>
    </row>
    <row r="3430" spans="1:6">
      <c r="A3430" s="848">
        <v>0</v>
      </c>
      <c r="B3430" s="567"/>
      <c r="C3430" s="567">
        <v>1</v>
      </c>
      <c r="D3430" s="567">
        <v>4457000</v>
      </c>
      <c r="E3430" s="567"/>
      <c r="F3430" s="567">
        <v>2665334.6286200006</v>
      </c>
    </row>
    <row r="3431" spans="1:6">
      <c r="A3431" s="849" t="s">
        <v>3251</v>
      </c>
      <c r="B3431" s="567"/>
      <c r="C3431" s="567">
        <v>1</v>
      </c>
      <c r="D3431" s="567">
        <v>4457000</v>
      </c>
      <c r="E3431" s="567"/>
      <c r="F3431" s="567">
        <v>2665334.6286200006</v>
      </c>
    </row>
    <row r="3432" spans="1:6">
      <c r="A3432" s="850" t="s">
        <v>1213</v>
      </c>
      <c r="B3432" s="567"/>
      <c r="C3432" s="567">
        <v>1</v>
      </c>
      <c r="D3432" s="567">
        <v>4457000</v>
      </c>
      <c r="E3432" s="567"/>
      <c r="F3432" s="567">
        <v>2665334.6286200006</v>
      </c>
    </row>
    <row r="3433" spans="1:6">
      <c r="A3433" s="851" t="s">
        <v>3251</v>
      </c>
      <c r="B3433" s="567"/>
      <c r="C3433" s="567">
        <v>1</v>
      </c>
      <c r="D3433" s="567">
        <v>4457000</v>
      </c>
      <c r="E3433" s="567"/>
      <c r="F3433" s="567">
        <v>2665334.6286200006</v>
      </c>
    </row>
    <row r="3434" spans="1:6">
      <c r="A3434" s="852" t="s">
        <v>3251</v>
      </c>
      <c r="B3434" s="567"/>
      <c r="C3434" s="567">
        <v>1</v>
      </c>
      <c r="D3434" s="567">
        <v>4457000</v>
      </c>
      <c r="E3434" s="567"/>
      <c r="F3434" s="567">
        <v>2665334.6286200006</v>
      </c>
    </row>
    <row r="3435" spans="1:6">
      <c r="A3435" s="854" t="s">
        <v>529</v>
      </c>
      <c r="B3435" s="567"/>
      <c r="C3435" s="567">
        <v>1</v>
      </c>
      <c r="D3435" s="567">
        <v>4457000</v>
      </c>
      <c r="E3435" s="567"/>
      <c r="F3435" s="567">
        <v>2665334.6286200006</v>
      </c>
    </row>
    <row r="3436" spans="1:6">
      <c r="A3436" s="853" t="s">
        <v>282</v>
      </c>
      <c r="B3436" s="567"/>
      <c r="C3436" s="567">
        <v>1</v>
      </c>
      <c r="D3436" s="567">
        <v>4457000</v>
      </c>
      <c r="E3436" s="567"/>
      <c r="F3436" s="567">
        <v>2665334.6286200006</v>
      </c>
    </row>
    <row r="3437" spans="1:6">
      <c r="A3437" s="855" t="s">
        <v>319</v>
      </c>
      <c r="B3437" s="567"/>
      <c r="C3437" s="567">
        <v>1</v>
      </c>
      <c r="D3437" s="567">
        <v>4457000</v>
      </c>
      <c r="E3437" s="567"/>
      <c r="F3437" s="567">
        <v>2665334.6286200006</v>
      </c>
    </row>
    <row r="3438" spans="1:6">
      <c r="A3438" s="847">
        <v>20</v>
      </c>
      <c r="B3438" s="567">
        <v>500000</v>
      </c>
      <c r="C3438" s="567">
        <v>1</v>
      </c>
      <c r="D3438" s="567">
        <v>3330000</v>
      </c>
      <c r="E3438" s="567"/>
      <c r="F3438" s="567">
        <v>1038424</v>
      </c>
    </row>
    <row r="3439" spans="1:6">
      <c r="A3439" s="848">
        <v>0.31183903903903903</v>
      </c>
      <c r="B3439" s="567">
        <v>500000</v>
      </c>
      <c r="C3439" s="567">
        <v>1</v>
      </c>
      <c r="D3439" s="567">
        <v>3330000</v>
      </c>
      <c r="E3439" s="567"/>
      <c r="F3439" s="567">
        <v>1038424</v>
      </c>
    </row>
    <row r="3440" spans="1:6">
      <c r="A3440" s="849" t="s">
        <v>3251</v>
      </c>
      <c r="B3440" s="567">
        <v>500000</v>
      </c>
      <c r="C3440" s="567">
        <v>1</v>
      </c>
      <c r="D3440" s="567">
        <v>3330000</v>
      </c>
      <c r="E3440" s="567"/>
      <c r="F3440" s="567">
        <v>1038424</v>
      </c>
    </row>
    <row r="3441" spans="1:6">
      <c r="A3441" s="850" t="s">
        <v>2418</v>
      </c>
      <c r="B3441" s="567">
        <v>500000</v>
      </c>
      <c r="C3441" s="567">
        <v>1</v>
      </c>
      <c r="D3441" s="567">
        <v>3330000</v>
      </c>
      <c r="E3441" s="567"/>
      <c r="F3441" s="567">
        <v>1038424</v>
      </c>
    </row>
    <row r="3442" spans="1:6">
      <c r="A3442" s="851" t="s">
        <v>3251</v>
      </c>
      <c r="B3442" s="567">
        <v>500000</v>
      </c>
      <c r="C3442" s="567">
        <v>1</v>
      </c>
      <c r="D3442" s="567">
        <v>3330000</v>
      </c>
      <c r="E3442" s="567"/>
      <c r="F3442" s="567">
        <v>1038424</v>
      </c>
    </row>
    <row r="3443" spans="1:6">
      <c r="A3443" s="852" t="s">
        <v>3251</v>
      </c>
      <c r="B3443" s="567">
        <v>500000</v>
      </c>
      <c r="C3443" s="567">
        <v>1</v>
      </c>
      <c r="D3443" s="567">
        <v>3330000</v>
      </c>
      <c r="E3443" s="567"/>
      <c r="F3443" s="567">
        <v>1038424</v>
      </c>
    </row>
    <row r="3444" spans="1:6">
      <c r="A3444" s="854" t="s">
        <v>2286</v>
      </c>
      <c r="B3444" s="567">
        <v>500000</v>
      </c>
      <c r="C3444" s="567">
        <v>1</v>
      </c>
      <c r="D3444" s="567">
        <v>3330000</v>
      </c>
      <c r="E3444" s="567"/>
      <c r="F3444" s="567">
        <v>1038424</v>
      </c>
    </row>
    <row r="3445" spans="1:6">
      <c r="A3445" s="853" t="s">
        <v>302</v>
      </c>
      <c r="B3445" s="567">
        <v>500000</v>
      </c>
      <c r="C3445" s="567">
        <v>1</v>
      </c>
      <c r="D3445" s="567">
        <v>3330000</v>
      </c>
      <c r="E3445" s="567"/>
      <c r="F3445" s="567">
        <v>1038424</v>
      </c>
    </row>
    <row r="3446" spans="1:6">
      <c r="A3446" s="855" t="s">
        <v>3251</v>
      </c>
      <c r="B3446" s="567">
        <v>500000</v>
      </c>
      <c r="C3446" s="567">
        <v>1</v>
      </c>
      <c r="D3446" s="567">
        <v>3330000</v>
      </c>
      <c r="E3446" s="567"/>
      <c r="F3446" s="567">
        <v>1038424</v>
      </c>
    </row>
    <row r="3447" spans="1:6">
      <c r="A3447" s="845" t="s">
        <v>2444</v>
      </c>
      <c r="B3447" s="567">
        <v>196654</v>
      </c>
      <c r="C3447" s="567">
        <v>1</v>
      </c>
      <c r="D3447" s="567">
        <v>2727853</v>
      </c>
      <c r="E3447" s="567">
        <v>2649815.3555899998</v>
      </c>
      <c r="F3447" s="567">
        <v>2432897.1112299999</v>
      </c>
    </row>
    <row r="3448" spans="1:6">
      <c r="A3448" s="846" t="s">
        <v>3251</v>
      </c>
      <c r="B3448" s="567">
        <v>196654</v>
      </c>
      <c r="C3448" s="567">
        <v>1</v>
      </c>
      <c r="D3448" s="567">
        <v>2727853</v>
      </c>
      <c r="E3448" s="567">
        <v>2649815.3555899998</v>
      </c>
      <c r="F3448" s="567">
        <v>2432897.1112299999</v>
      </c>
    </row>
    <row r="3449" spans="1:6">
      <c r="A3449" s="847">
        <v>95</v>
      </c>
      <c r="B3449" s="567">
        <v>196654</v>
      </c>
      <c r="C3449" s="567">
        <v>1</v>
      </c>
      <c r="D3449" s="567">
        <v>2727853</v>
      </c>
      <c r="E3449" s="567">
        <v>2649815.3555899998</v>
      </c>
      <c r="F3449" s="567">
        <v>2432897.1112299999</v>
      </c>
    </row>
    <row r="3450" spans="1:6">
      <c r="A3450" s="848" t="s">
        <v>3251</v>
      </c>
      <c r="B3450" s="567">
        <v>196654</v>
      </c>
      <c r="C3450" s="567">
        <v>1</v>
      </c>
      <c r="D3450" s="567">
        <v>2727853</v>
      </c>
      <c r="E3450" s="567">
        <v>2649815.3555899998</v>
      </c>
      <c r="F3450" s="567">
        <v>2432897.1112299999</v>
      </c>
    </row>
    <row r="3451" spans="1:6">
      <c r="A3451" s="849" t="s">
        <v>3251</v>
      </c>
      <c r="B3451" s="567">
        <v>196654</v>
      </c>
      <c r="C3451" s="567">
        <v>1</v>
      </c>
      <c r="D3451" s="567">
        <v>2727853</v>
      </c>
      <c r="E3451" s="567">
        <v>2649815.3555899998</v>
      </c>
      <c r="F3451" s="567">
        <v>2432897.1112299999</v>
      </c>
    </row>
    <row r="3452" spans="1:6">
      <c r="A3452" s="850" t="s">
        <v>2443</v>
      </c>
      <c r="B3452" s="567">
        <v>196654</v>
      </c>
      <c r="C3452" s="567">
        <v>1</v>
      </c>
      <c r="D3452" s="567">
        <v>2727853</v>
      </c>
      <c r="E3452" s="567">
        <v>2649815.3555899998</v>
      </c>
      <c r="F3452" s="567">
        <v>2432897.1112299999</v>
      </c>
    </row>
    <row r="3453" spans="1:6">
      <c r="A3453" s="851" t="s">
        <v>2442</v>
      </c>
      <c r="B3453" s="567">
        <v>196654</v>
      </c>
      <c r="C3453" s="567">
        <v>1</v>
      </c>
      <c r="D3453" s="567">
        <v>2727853</v>
      </c>
      <c r="E3453" s="567">
        <v>2649815.3555899998</v>
      </c>
      <c r="F3453" s="567">
        <v>2432897.1112299999</v>
      </c>
    </row>
    <row r="3454" spans="1:6">
      <c r="A3454" s="852" t="s">
        <v>3251</v>
      </c>
      <c r="B3454" s="567">
        <v>196654</v>
      </c>
      <c r="C3454" s="567">
        <v>1</v>
      </c>
      <c r="D3454" s="567">
        <v>2727853</v>
      </c>
      <c r="E3454" s="567">
        <v>2649815.3555899998</v>
      </c>
      <c r="F3454" s="567">
        <v>2432897.1112299999</v>
      </c>
    </row>
    <row r="3455" spans="1:6">
      <c r="A3455" s="854" t="s">
        <v>2286</v>
      </c>
      <c r="B3455" s="567">
        <v>196654</v>
      </c>
      <c r="C3455" s="567">
        <v>1</v>
      </c>
      <c r="D3455" s="567">
        <v>2727853</v>
      </c>
      <c r="E3455" s="567">
        <v>2649815.3555899998</v>
      </c>
      <c r="F3455" s="567">
        <v>2432897.1112299999</v>
      </c>
    </row>
    <row r="3456" spans="1:6">
      <c r="A3456" s="853" t="s">
        <v>300</v>
      </c>
      <c r="B3456" s="567">
        <v>196654</v>
      </c>
      <c r="C3456" s="567">
        <v>1</v>
      </c>
      <c r="D3456" s="567">
        <v>2727853</v>
      </c>
      <c r="E3456" s="567">
        <v>2649815.3555899998</v>
      </c>
      <c r="F3456" s="567">
        <v>2432897.1112299999</v>
      </c>
    </row>
    <row r="3457" spans="1:6">
      <c r="A3457" s="855" t="s">
        <v>319</v>
      </c>
      <c r="B3457" s="567">
        <v>196654</v>
      </c>
      <c r="C3457" s="567">
        <v>1</v>
      </c>
      <c r="D3457" s="567">
        <v>2727853</v>
      </c>
      <c r="E3457" s="567">
        <v>2649815.3555899998</v>
      </c>
      <c r="F3457" s="567">
        <v>2432897.1112299999</v>
      </c>
    </row>
    <row r="3458" spans="1:6">
      <c r="A3458" s="845" t="s">
        <v>554</v>
      </c>
      <c r="B3458" s="567">
        <v>500000</v>
      </c>
      <c r="C3458" s="567">
        <v>1</v>
      </c>
      <c r="D3458" s="567">
        <v>2333500</v>
      </c>
      <c r="E3458" s="567">
        <v>1913768.5094100002</v>
      </c>
      <c r="F3458" s="567">
        <v>1909369.31461</v>
      </c>
    </row>
    <row r="3459" spans="1:6">
      <c r="A3459" s="846" t="s">
        <v>3251</v>
      </c>
      <c r="B3459" s="567">
        <v>500000</v>
      </c>
      <c r="C3459" s="567">
        <v>1</v>
      </c>
      <c r="D3459" s="567">
        <v>2333500</v>
      </c>
      <c r="E3459" s="567">
        <v>1913768.5094100002</v>
      </c>
      <c r="F3459" s="567">
        <v>1909369.31461</v>
      </c>
    </row>
    <row r="3460" spans="1:6">
      <c r="A3460" s="847">
        <v>1</v>
      </c>
      <c r="B3460" s="567">
        <v>500000</v>
      </c>
      <c r="C3460" s="567">
        <v>1</v>
      </c>
      <c r="D3460" s="567">
        <v>2333500</v>
      </c>
      <c r="E3460" s="567">
        <v>1913768.5094100002</v>
      </c>
      <c r="F3460" s="567">
        <v>1909369.31461</v>
      </c>
    </row>
    <row r="3461" spans="1:6">
      <c r="A3461" s="848" t="s">
        <v>3251</v>
      </c>
      <c r="B3461" s="567">
        <v>500000</v>
      </c>
      <c r="C3461" s="567">
        <v>1</v>
      </c>
      <c r="D3461" s="567">
        <v>2333500</v>
      </c>
      <c r="E3461" s="567">
        <v>1913768.5094100002</v>
      </c>
      <c r="F3461" s="567">
        <v>1909369.31461</v>
      </c>
    </row>
    <row r="3462" spans="1:6">
      <c r="A3462" s="849">
        <v>2007</v>
      </c>
      <c r="B3462" s="567">
        <v>500000</v>
      </c>
      <c r="C3462" s="567">
        <v>1</v>
      </c>
      <c r="D3462" s="567">
        <v>2333500</v>
      </c>
      <c r="E3462" s="567">
        <v>1913768.5094100002</v>
      </c>
      <c r="F3462" s="567">
        <v>1909369.31461</v>
      </c>
    </row>
    <row r="3463" spans="1:6">
      <c r="A3463" s="850" t="s">
        <v>553</v>
      </c>
      <c r="B3463" s="567">
        <v>500000</v>
      </c>
      <c r="C3463" s="567">
        <v>1</v>
      </c>
      <c r="D3463" s="567">
        <v>2333500</v>
      </c>
      <c r="E3463" s="567">
        <v>1913768.5094100002</v>
      </c>
      <c r="F3463" s="567">
        <v>1909369.31461</v>
      </c>
    </row>
    <row r="3464" spans="1:6">
      <c r="A3464" s="851" t="s">
        <v>3251</v>
      </c>
      <c r="B3464" s="567">
        <v>500000</v>
      </c>
      <c r="C3464" s="567">
        <v>1</v>
      </c>
      <c r="D3464" s="567">
        <v>2333500</v>
      </c>
      <c r="E3464" s="567">
        <v>1913768.5094100002</v>
      </c>
      <c r="F3464" s="567">
        <v>1909369.31461</v>
      </c>
    </row>
    <row r="3465" spans="1:6">
      <c r="A3465" s="852" t="s">
        <v>3251</v>
      </c>
      <c r="B3465" s="567">
        <v>500000</v>
      </c>
      <c r="C3465" s="567">
        <v>1</v>
      </c>
      <c r="D3465" s="567">
        <v>2333500</v>
      </c>
      <c r="E3465" s="567">
        <v>1913768.5094100002</v>
      </c>
      <c r="F3465" s="567">
        <v>1909369.31461</v>
      </c>
    </row>
    <row r="3466" spans="1:6">
      <c r="A3466" s="854" t="s">
        <v>527</v>
      </c>
      <c r="B3466" s="567">
        <v>500000</v>
      </c>
      <c r="C3466" s="567">
        <v>1</v>
      </c>
      <c r="D3466" s="567">
        <v>2333500</v>
      </c>
      <c r="E3466" s="567">
        <v>1913768.5094100002</v>
      </c>
      <c r="F3466" s="567">
        <v>1909369.31461</v>
      </c>
    </row>
    <row r="3467" spans="1:6">
      <c r="A3467" s="853" t="s">
        <v>289</v>
      </c>
      <c r="B3467" s="567">
        <v>500000</v>
      </c>
      <c r="C3467" s="567">
        <v>1</v>
      </c>
      <c r="D3467" s="567">
        <v>2333500</v>
      </c>
      <c r="E3467" s="567">
        <v>1913768.5094100002</v>
      </c>
      <c r="F3467" s="567">
        <v>1909369.31461</v>
      </c>
    </row>
    <row r="3468" spans="1:6">
      <c r="A3468" s="855" t="s">
        <v>319</v>
      </c>
      <c r="B3468" s="567">
        <v>500000</v>
      </c>
      <c r="C3468" s="567">
        <v>1</v>
      </c>
      <c r="D3468" s="567">
        <v>2333500</v>
      </c>
      <c r="E3468" s="567">
        <v>1913768.5094100002</v>
      </c>
      <c r="F3468" s="567">
        <v>1909369.31461</v>
      </c>
    </row>
    <row r="3469" spans="1:6">
      <c r="A3469" s="845" t="s">
        <v>2543</v>
      </c>
      <c r="B3469" s="567"/>
      <c r="C3469" s="567">
        <v>1</v>
      </c>
      <c r="D3469" s="567">
        <v>2173500</v>
      </c>
      <c r="E3469" s="567">
        <v>2083570.31831</v>
      </c>
      <c r="F3469" s="567"/>
    </row>
    <row r="3470" spans="1:6">
      <c r="A3470" s="846" t="s">
        <v>3251</v>
      </c>
      <c r="B3470" s="567"/>
      <c r="C3470" s="567">
        <v>1</v>
      </c>
      <c r="D3470" s="567">
        <v>2173500</v>
      </c>
      <c r="E3470" s="567">
        <v>2083570.31831</v>
      </c>
      <c r="F3470" s="567"/>
    </row>
    <row r="3471" spans="1:6">
      <c r="A3471" s="847">
        <v>0.99</v>
      </c>
      <c r="B3471" s="567"/>
      <c r="C3471" s="567">
        <v>1</v>
      </c>
      <c r="D3471" s="567">
        <v>2173500</v>
      </c>
      <c r="E3471" s="567">
        <v>2083570.31831</v>
      </c>
      <c r="F3471" s="567"/>
    </row>
    <row r="3472" spans="1:6">
      <c r="A3472" s="848" t="s">
        <v>3251</v>
      </c>
      <c r="B3472" s="567"/>
      <c r="C3472" s="567">
        <v>1</v>
      </c>
      <c r="D3472" s="567">
        <v>2173500</v>
      </c>
      <c r="E3472" s="567">
        <v>2083570.31831</v>
      </c>
      <c r="F3472" s="567"/>
    </row>
    <row r="3473" spans="1:6">
      <c r="A3473" s="849" t="s">
        <v>3251</v>
      </c>
      <c r="B3473" s="567"/>
      <c r="C3473" s="567">
        <v>1</v>
      </c>
      <c r="D3473" s="567">
        <v>2173500</v>
      </c>
      <c r="E3473" s="567">
        <v>2083570.31831</v>
      </c>
      <c r="F3473" s="567"/>
    </row>
    <row r="3474" spans="1:6">
      <c r="A3474" s="850" t="s">
        <v>2541</v>
      </c>
      <c r="B3474" s="567"/>
      <c r="C3474" s="567">
        <v>1</v>
      </c>
      <c r="D3474" s="567">
        <v>2173500</v>
      </c>
      <c r="E3474" s="567">
        <v>2083570.31831</v>
      </c>
      <c r="F3474" s="567"/>
    </row>
    <row r="3475" spans="1:6">
      <c r="A3475" s="851" t="s">
        <v>2542</v>
      </c>
      <c r="B3475" s="567"/>
      <c r="C3475" s="567">
        <v>1</v>
      </c>
      <c r="D3475" s="567">
        <v>2173500</v>
      </c>
      <c r="E3475" s="567">
        <v>2083570.31831</v>
      </c>
      <c r="F3475" s="567"/>
    </row>
    <row r="3476" spans="1:6">
      <c r="A3476" s="852" t="s">
        <v>3251</v>
      </c>
      <c r="B3476" s="567"/>
      <c r="C3476" s="567">
        <v>1</v>
      </c>
      <c r="D3476" s="567">
        <v>2173500</v>
      </c>
      <c r="E3476" s="567">
        <v>2083570.31831</v>
      </c>
      <c r="F3476" s="567"/>
    </row>
    <row r="3477" spans="1:6">
      <c r="A3477" s="854" t="s">
        <v>2286</v>
      </c>
      <c r="B3477" s="567"/>
      <c r="C3477" s="567">
        <v>1</v>
      </c>
      <c r="D3477" s="567">
        <v>2173500</v>
      </c>
      <c r="E3477" s="567">
        <v>2083570.31831</v>
      </c>
      <c r="F3477" s="567"/>
    </row>
    <row r="3478" spans="1:6">
      <c r="A3478" s="853" t="s">
        <v>276</v>
      </c>
      <c r="B3478" s="567"/>
      <c r="C3478" s="567">
        <v>1</v>
      </c>
      <c r="D3478" s="567">
        <v>2173500</v>
      </c>
      <c r="E3478" s="567">
        <v>2083570.31831</v>
      </c>
      <c r="F3478" s="567"/>
    </row>
    <row r="3479" spans="1:6">
      <c r="A3479" s="855" t="s">
        <v>3251</v>
      </c>
      <c r="B3479" s="567"/>
      <c r="C3479" s="567">
        <v>1</v>
      </c>
      <c r="D3479" s="567">
        <v>2173500</v>
      </c>
      <c r="E3479" s="567">
        <v>2083570.31831</v>
      </c>
      <c r="F3479" s="567"/>
    </row>
    <row r="3480" spans="1:6">
      <c r="A3480" s="845" t="s">
        <v>2540</v>
      </c>
      <c r="B3480" s="567"/>
      <c r="C3480" s="567">
        <v>1</v>
      </c>
      <c r="D3480" s="567">
        <v>2277000</v>
      </c>
      <c r="E3480" s="567">
        <v>2253103.6016899999</v>
      </c>
      <c r="F3480" s="567"/>
    </row>
    <row r="3481" spans="1:6">
      <c r="A3481" s="846" t="s">
        <v>3251</v>
      </c>
      <c r="B3481" s="567"/>
      <c r="C3481" s="567">
        <v>1</v>
      </c>
      <c r="D3481" s="567">
        <v>2277000</v>
      </c>
      <c r="E3481" s="567">
        <v>2253103.6016899999</v>
      </c>
      <c r="F3481" s="567"/>
    </row>
    <row r="3482" spans="1:6">
      <c r="A3482" s="847">
        <v>0.99</v>
      </c>
      <c r="B3482" s="567"/>
      <c r="C3482" s="567">
        <v>1</v>
      </c>
      <c r="D3482" s="567">
        <v>2277000</v>
      </c>
      <c r="E3482" s="567">
        <v>2253103.6016899999</v>
      </c>
      <c r="F3482" s="567"/>
    </row>
    <row r="3483" spans="1:6">
      <c r="A3483" s="848" t="s">
        <v>3251</v>
      </c>
      <c r="B3483" s="567"/>
      <c r="C3483" s="567">
        <v>1</v>
      </c>
      <c r="D3483" s="567">
        <v>2277000</v>
      </c>
      <c r="E3483" s="567">
        <v>2253103.6016899999</v>
      </c>
      <c r="F3483" s="567"/>
    </row>
    <row r="3484" spans="1:6">
      <c r="A3484" s="849" t="s">
        <v>3251</v>
      </c>
      <c r="B3484" s="567"/>
      <c r="C3484" s="567">
        <v>1</v>
      </c>
      <c r="D3484" s="567">
        <v>2277000</v>
      </c>
      <c r="E3484" s="567">
        <v>2253103.6016899999</v>
      </c>
      <c r="F3484" s="567"/>
    </row>
    <row r="3485" spans="1:6">
      <c r="A3485" s="850" t="s">
        <v>2538</v>
      </c>
      <c r="B3485" s="567"/>
      <c r="C3485" s="567">
        <v>1</v>
      </c>
      <c r="D3485" s="567">
        <v>2277000</v>
      </c>
      <c r="E3485" s="567">
        <v>2253103.6016899999</v>
      </c>
      <c r="F3485" s="567"/>
    </row>
    <row r="3486" spans="1:6">
      <c r="A3486" s="851" t="s">
        <v>2539</v>
      </c>
      <c r="B3486" s="567"/>
      <c r="C3486" s="567">
        <v>1</v>
      </c>
      <c r="D3486" s="567">
        <v>2277000</v>
      </c>
      <c r="E3486" s="567">
        <v>2253103.6016899999</v>
      </c>
      <c r="F3486" s="567"/>
    </row>
    <row r="3487" spans="1:6">
      <c r="A3487" s="852" t="s">
        <v>3251</v>
      </c>
      <c r="B3487" s="567"/>
      <c r="C3487" s="567">
        <v>1</v>
      </c>
      <c r="D3487" s="567">
        <v>2277000</v>
      </c>
      <c r="E3487" s="567">
        <v>2253103.6016899999</v>
      </c>
      <c r="F3487" s="567"/>
    </row>
    <row r="3488" spans="1:6">
      <c r="A3488" s="854" t="s">
        <v>2286</v>
      </c>
      <c r="B3488" s="567"/>
      <c r="C3488" s="567">
        <v>1</v>
      </c>
      <c r="D3488" s="567">
        <v>2277000</v>
      </c>
      <c r="E3488" s="567">
        <v>2253103.6016899999</v>
      </c>
      <c r="F3488" s="567"/>
    </row>
    <row r="3489" spans="1:6">
      <c r="A3489" s="853" t="s">
        <v>276</v>
      </c>
      <c r="B3489" s="567"/>
      <c r="C3489" s="567">
        <v>1</v>
      </c>
      <c r="D3489" s="567">
        <v>2277000</v>
      </c>
      <c r="E3489" s="567">
        <v>2253103.6016899999</v>
      </c>
      <c r="F3489" s="567"/>
    </row>
    <row r="3490" spans="1:6">
      <c r="A3490" s="855" t="s">
        <v>3251</v>
      </c>
      <c r="B3490" s="567"/>
      <c r="C3490" s="567">
        <v>1</v>
      </c>
      <c r="D3490" s="567">
        <v>2277000</v>
      </c>
      <c r="E3490" s="567">
        <v>2253103.6016899999</v>
      </c>
      <c r="F3490" s="567"/>
    </row>
    <row r="3491" spans="1:6">
      <c r="A3491" s="845" t="s">
        <v>216</v>
      </c>
      <c r="B3491" s="567"/>
      <c r="C3491" s="567">
        <v>1</v>
      </c>
      <c r="D3491" s="567">
        <v>2200000</v>
      </c>
      <c r="E3491" s="567">
        <v>702335.67540999991</v>
      </c>
      <c r="F3491" s="567">
        <v>675969.30566000007</v>
      </c>
    </row>
    <row r="3492" spans="1:6">
      <c r="A3492" s="846" t="s">
        <v>30</v>
      </c>
      <c r="B3492" s="567"/>
      <c r="C3492" s="567">
        <v>1</v>
      </c>
      <c r="D3492" s="567">
        <v>2200000</v>
      </c>
      <c r="E3492" s="567">
        <v>702335.67540999991</v>
      </c>
      <c r="F3492" s="567">
        <v>675969.30566000007</v>
      </c>
    </row>
    <row r="3493" spans="1:6">
      <c r="A3493" s="847">
        <v>0.45</v>
      </c>
      <c r="B3493" s="567"/>
      <c r="C3493" s="567">
        <v>1</v>
      </c>
      <c r="D3493" s="567">
        <v>2200000</v>
      </c>
      <c r="E3493" s="567">
        <v>702335.67540999991</v>
      </c>
      <c r="F3493" s="567">
        <v>675969.30566000007</v>
      </c>
    </row>
    <row r="3494" spans="1:6">
      <c r="A3494" s="848" t="s">
        <v>3251</v>
      </c>
      <c r="B3494" s="567"/>
      <c r="C3494" s="567">
        <v>1</v>
      </c>
      <c r="D3494" s="567">
        <v>2200000</v>
      </c>
      <c r="E3494" s="567">
        <v>702335.67540999991</v>
      </c>
      <c r="F3494" s="567">
        <v>675969.30566000007</v>
      </c>
    </row>
    <row r="3495" spans="1:6">
      <c r="A3495" s="849" t="s">
        <v>3251</v>
      </c>
      <c r="B3495" s="567"/>
      <c r="C3495" s="567">
        <v>1</v>
      </c>
      <c r="D3495" s="567">
        <v>2200000</v>
      </c>
      <c r="E3495" s="567">
        <v>702335.67540999991</v>
      </c>
      <c r="F3495" s="567">
        <v>675969.30566000007</v>
      </c>
    </row>
    <row r="3496" spans="1:6">
      <c r="A3496" s="850" t="s">
        <v>111</v>
      </c>
      <c r="B3496" s="567"/>
      <c r="C3496" s="567">
        <v>1</v>
      </c>
      <c r="D3496" s="567">
        <v>2200000</v>
      </c>
      <c r="E3496" s="567">
        <v>702335.67540999991</v>
      </c>
      <c r="F3496" s="567">
        <v>675969.30566000007</v>
      </c>
    </row>
    <row r="3497" spans="1:6">
      <c r="A3497" s="851" t="s">
        <v>3251</v>
      </c>
      <c r="B3497" s="567"/>
      <c r="C3497" s="567">
        <v>1</v>
      </c>
      <c r="D3497" s="567">
        <v>2200000</v>
      </c>
      <c r="E3497" s="567">
        <v>702335.67540999991</v>
      </c>
      <c r="F3497" s="567">
        <v>675969.30566000007</v>
      </c>
    </row>
    <row r="3498" spans="1:6">
      <c r="A3498" s="852" t="s">
        <v>112</v>
      </c>
      <c r="B3498" s="567"/>
      <c r="C3498" s="567">
        <v>1</v>
      </c>
      <c r="D3498" s="567">
        <v>2200000</v>
      </c>
      <c r="E3498" s="567">
        <v>702335.67540999991</v>
      </c>
      <c r="F3498" s="567">
        <v>675969.30566000007</v>
      </c>
    </row>
    <row r="3499" spans="1:6">
      <c r="A3499" s="854" t="s">
        <v>317</v>
      </c>
      <c r="B3499" s="729"/>
      <c r="C3499" s="729">
        <v>1</v>
      </c>
      <c r="D3499" s="729">
        <v>2200000</v>
      </c>
      <c r="E3499" s="729">
        <v>702335.67540999991</v>
      </c>
      <c r="F3499" s="729">
        <v>675969.30566000007</v>
      </c>
    </row>
    <row r="3500" spans="1:6">
      <c r="A3500" s="853" t="s">
        <v>104</v>
      </c>
      <c r="B3500" s="567"/>
      <c r="C3500" s="567">
        <v>1</v>
      </c>
      <c r="D3500" s="567">
        <v>2200000</v>
      </c>
      <c r="E3500" s="567">
        <v>702335.67540999991</v>
      </c>
      <c r="F3500" s="567">
        <v>675969.30566000007</v>
      </c>
    </row>
    <row r="3501" spans="1:6">
      <c r="A3501" s="855" t="s">
        <v>3251</v>
      </c>
      <c r="B3501" s="567"/>
      <c r="C3501" s="567">
        <v>1</v>
      </c>
      <c r="D3501" s="567">
        <v>2200000</v>
      </c>
      <c r="E3501" s="567">
        <v>702335.67540999991</v>
      </c>
      <c r="F3501" s="567">
        <v>675969.30566000007</v>
      </c>
    </row>
    <row r="3502" spans="1:6">
      <c r="A3502" s="845" t="s">
        <v>2537</v>
      </c>
      <c r="B3502" s="567"/>
      <c r="C3502" s="567">
        <v>1</v>
      </c>
      <c r="D3502" s="567">
        <v>1033000</v>
      </c>
      <c r="E3502" s="567">
        <v>1011847.5645</v>
      </c>
      <c r="F3502" s="567"/>
    </row>
    <row r="3503" spans="1:6">
      <c r="A3503" s="846" t="s">
        <v>3251</v>
      </c>
      <c r="B3503" s="567"/>
      <c r="C3503" s="567">
        <v>1</v>
      </c>
      <c r="D3503" s="567">
        <v>1033000</v>
      </c>
      <c r="E3503" s="567">
        <v>1011847.5645</v>
      </c>
      <c r="F3503" s="567"/>
    </row>
    <row r="3504" spans="1:6">
      <c r="A3504" s="847">
        <v>1</v>
      </c>
      <c r="B3504" s="567"/>
      <c r="C3504" s="567">
        <v>1</v>
      </c>
      <c r="D3504" s="567">
        <v>1033000</v>
      </c>
      <c r="E3504" s="567">
        <v>1011847.5645</v>
      </c>
      <c r="F3504" s="567"/>
    </row>
    <row r="3505" spans="1:6">
      <c r="A3505" s="848" t="s">
        <v>3251</v>
      </c>
      <c r="B3505" s="567"/>
      <c r="C3505" s="567">
        <v>1</v>
      </c>
      <c r="D3505" s="567">
        <v>1033000</v>
      </c>
      <c r="E3505" s="567">
        <v>1011847.5645</v>
      </c>
      <c r="F3505" s="567"/>
    </row>
    <row r="3506" spans="1:6">
      <c r="A3506" s="849" t="s">
        <v>3251</v>
      </c>
      <c r="B3506" s="567"/>
      <c r="C3506" s="567">
        <v>1</v>
      </c>
      <c r="D3506" s="567">
        <v>1033000</v>
      </c>
      <c r="E3506" s="567">
        <v>1011847.5645</v>
      </c>
      <c r="F3506" s="567"/>
    </row>
    <row r="3507" spans="1:6">
      <c r="A3507" s="850" t="s">
        <v>2535</v>
      </c>
      <c r="B3507" s="567"/>
      <c r="C3507" s="567">
        <v>1</v>
      </c>
      <c r="D3507" s="567">
        <v>1033000</v>
      </c>
      <c r="E3507" s="567">
        <v>1011847.5645</v>
      </c>
      <c r="F3507" s="567"/>
    </row>
    <row r="3508" spans="1:6">
      <c r="A3508" s="851" t="s">
        <v>2536</v>
      </c>
      <c r="B3508" s="567"/>
      <c r="C3508" s="567">
        <v>1</v>
      </c>
      <c r="D3508" s="567">
        <v>1033000</v>
      </c>
      <c r="E3508" s="567">
        <v>1011847.5645</v>
      </c>
      <c r="F3508" s="567"/>
    </row>
    <row r="3509" spans="1:6">
      <c r="A3509" s="852" t="s">
        <v>3251</v>
      </c>
      <c r="B3509" s="567"/>
      <c r="C3509" s="567">
        <v>1</v>
      </c>
      <c r="D3509" s="567">
        <v>1033000</v>
      </c>
      <c r="E3509" s="567">
        <v>1011847.5645</v>
      </c>
      <c r="F3509" s="567"/>
    </row>
    <row r="3510" spans="1:6">
      <c r="A3510" s="854" t="s">
        <v>2286</v>
      </c>
      <c r="B3510" s="567"/>
      <c r="C3510" s="567">
        <v>1</v>
      </c>
      <c r="D3510" s="567">
        <v>1033000</v>
      </c>
      <c r="E3510" s="567">
        <v>1011847.5645</v>
      </c>
      <c r="F3510" s="567"/>
    </row>
    <row r="3511" spans="1:6">
      <c r="A3511" s="853" t="s">
        <v>276</v>
      </c>
      <c r="B3511" s="567"/>
      <c r="C3511" s="567">
        <v>1</v>
      </c>
      <c r="D3511" s="567">
        <v>1033000</v>
      </c>
      <c r="E3511" s="567">
        <v>1011847.5645</v>
      </c>
      <c r="F3511" s="567"/>
    </row>
    <row r="3512" spans="1:6">
      <c r="A3512" s="855" t="s">
        <v>3251</v>
      </c>
      <c r="B3512" s="567"/>
      <c r="C3512" s="567">
        <v>1</v>
      </c>
      <c r="D3512" s="567">
        <v>1033000</v>
      </c>
      <c r="E3512" s="567">
        <v>1011847.5645</v>
      </c>
      <c r="F3512" s="567"/>
    </row>
    <row r="3513" spans="1:6">
      <c r="A3513" s="845" t="s">
        <v>3251</v>
      </c>
      <c r="B3513" s="567">
        <v>6880000</v>
      </c>
      <c r="C3513" s="567">
        <v>7</v>
      </c>
      <c r="D3513" s="567">
        <v>17379000</v>
      </c>
      <c r="E3513" s="567">
        <v>9007227.1042400021</v>
      </c>
      <c r="F3513" s="567">
        <v>11172512.098729998</v>
      </c>
    </row>
    <row r="3514" spans="1:6">
      <c r="A3514" s="846" t="s">
        <v>3251</v>
      </c>
      <c r="B3514" s="567">
        <v>6880000</v>
      </c>
      <c r="C3514" s="567">
        <v>7</v>
      </c>
      <c r="D3514" s="567">
        <v>17379000</v>
      </c>
      <c r="E3514" s="567">
        <v>9007227.1042400021</v>
      </c>
      <c r="F3514" s="567">
        <v>11172512.098729998</v>
      </c>
    </row>
    <row r="3515" spans="1:6">
      <c r="A3515" s="847">
        <v>0</v>
      </c>
      <c r="B3515" s="567">
        <v>3500000</v>
      </c>
      <c r="C3515" s="567">
        <v>1</v>
      </c>
      <c r="D3515" s="567">
        <v>3500000</v>
      </c>
      <c r="E3515" s="567">
        <v>0</v>
      </c>
      <c r="F3515" s="567">
        <v>0</v>
      </c>
    </row>
    <row r="3516" spans="1:6">
      <c r="A3516" s="848" t="s">
        <v>3251</v>
      </c>
      <c r="B3516" s="567">
        <v>3500000</v>
      </c>
      <c r="C3516" s="567">
        <v>1</v>
      </c>
      <c r="D3516" s="567">
        <v>3500000</v>
      </c>
      <c r="E3516" s="567">
        <v>0</v>
      </c>
      <c r="F3516" s="567">
        <v>0</v>
      </c>
    </row>
    <row r="3517" spans="1:6">
      <c r="A3517" s="849" t="s">
        <v>3251</v>
      </c>
      <c r="B3517" s="567">
        <v>3500000</v>
      </c>
      <c r="C3517" s="567">
        <v>1</v>
      </c>
      <c r="D3517" s="567">
        <v>3500000</v>
      </c>
      <c r="E3517" s="567">
        <v>0</v>
      </c>
      <c r="F3517" s="567">
        <v>0</v>
      </c>
    </row>
    <row r="3518" spans="1:6">
      <c r="A3518" s="850" t="s">
        <v>517</v>
      </c>
      <c r="B3518" s="567">
        <v>3500000</v>
      </c>
      <c r="C3518" s="567">
        <v>1</v>
      </c>
      <c r="D3518" s="567">
        <v>3500000</v>
      </c>
      <c r="E3518" s="567">
        <v>0</v>
      </c>
      <c r="F3518" s="567">
        <v>0</v>
      </c>
    </row>
    <row r="3519" spans="1:6">
      <c r="A3519" s="851" t="s">
        <v>3251</v>
      </c>
      <c r="B3519" s="567">
        <v>3500000</v>
      </c>
      <c r="C3519" s="567">
        <v>1</v>
      </c>
      <c r="D3519" s="567">
        <v>3500000</v>
      </c>
      <c r="E3519" s="567">
        <v>0</v>
      </c>
      <c r="F3519" s="567">
        <v>0</v>
      </c>
    </row>
    <row r="3520" spans="1:6">
      <c r="A3520" s="852" t="s">
        <v>3251</v>
      </c>
      <c r="B3520" s="567">
        <v>3500000</v>
      </c>
      <c r="C3520" s="567">
        <v>1</v>
      </c>
      <c r="D3520" s="567">
        <v>3500000</v>
      </c>
      <c r="E3520" s="567">
        <v>0</v>
      </c>
      <c r="F3520" s="567">
        <v>0</v>
      </c>
    </row>
    <row r="3521" spans="1:6">
      <c r="A3521" s="854" t="s">
        <v>318</v>
      </c>
      <c r="B3521" s="567">
        <v>3500000</v>
      </c>
      <c r="C3521" s="567">
        <v>1</v>
      </c>
      <c r="D3521" s="567">
        <v>3500000</v>
      </c>
      <c r="E3521" s="567">
        <v>0</v>
      </c>
      <c r="F3521" s="567">
        <v>0</v>
      </c>
    </row>
    <row r="3522" spans="1:6">
      <c r="A3522" s="853" t="s">
        <v>303</v>
      </c>
      <c r="B3522" s="567">
        <v>3500000</v>
      </c>
      <c r="C3522" s="567">
        <v>1</v>
      </c>
      <c r="D3522" s="567">
        <v>3500000</v>
      </c>
      <c r="E3522" s="567">
        <v>0</v>
      </c>
      <c r="F3522" s="567">
        <v>0</v>
      </c>
    </row>
    <row r="3523" spans="1:6">
      <c r="A3523" s="855" t="s">
        <v>510</v>
      </c>
      <c r="B3523" s="567">
        <v>3500000</v>
      </c>
      <c r="C3523" s="567">
        <v>1</v>
      </c>
      <c r="D3523" s="567">
        <v>3500000</v>
      </c>
      <c r="E3523" s="567">
        <v>0</v>
      </c>
      <c r="F3523" s="567">
        <v>0</v>
      </c>
    </row>
    <row r="3524" spans="1:6">
      <c r="A3524" s="847">
        <v>0.7</v>
      </c>
      <c r="B3524" s="567">
        <v>376000</v>
      </c>
      <c r="C3524" s="567">
        <v>1</v>
      </c>
      <c r="D3524" s="567">
        <v>1261000</v>
      </c>
      <c r="E3524" s="567"/>
      <c r="F3524" s="567">
        <v>757342.47857000004</v>
      </c>
    </row>
    <row r="3525" spans="1:6">
      <c r="A3525" s="848" t="s">
        <v>3251</v>
      </c>
      <c r="B3525" s="567">
        <v>376000</v>
      </c>
      <c r="C3525" s="567">
        <v>1</v>
      </c>
      <c r="D3525" s="567">
        <v>1261000</v>
      </c>
      <c r="E3525" s="567"/>
      <c r="F3525" s="567">
        <v>757342.47857000004</v>
      </c>
    </row>
    <row r="3526" spans="1:6">
      <c r="A3526" s="849" t="s">
        <v>3251</v>
      </c>
      <c r="B3526" s="567">
        <v>376000</v>
      </c>
      <c r="C3526" s="567">
        <v>1</v>
      </c>
      <c r="D3526" s="567">
        <v>1261000</v>
      </c>
      <c r="E3526" s="567"/>
      <c r="F3526" s="567">
        <v>757342.47857000004</v>
      </c>
    </row>
    <row r="3527" spans="1:6">
      <c r="A3527" s="850" t="s">
        <v>3251</v>
      </c>
      <c r="B3527" s="567">
        <v>376000</v>
      </c>
      <c r="C3527" s="567">
        <v>1</v>
      </c>
      <c r="D3527" s="567">
        <v>1261000</v>
      </c>
      <c r="E3527" s="567"/>
      <c r="F3527" s="567">
        <v>757342.47857000004</v>
      </c>
    </row>
    <row r="3528" spans="1:6">
      <c r="A3528" s="851" t="s">
        <v>2510</v>
      </c>
      <c r="B3528" s="567">
        <v>376000</v>
      </c>
      <c r="C3528" s="567">
        <v>1</v>
      </c>
      <c r="D3528" s="567">
        <v>1261000</v>
      </c>
      <c r="E3528" s="567"/>
      <c r="F3528" s="567">
        <v>757342.47857000004</v>
      </c>
    </row>
    <row r="3529" spans="1:6">
      <c r="A3529" s="852" t="s">
        <v>3251</v>
      </c>
      <c r="B3529" s="567">
        <v>376000</v>
      </c>
      <c r="C3529" s="567">
        <v>1</v>
      </c>
      <c r="D3529" s="567">
        <v>1261000</v>
      </c>
      <c r="E3529" s="567"/>
      <c r="F3529" s="567">
        <v>757342.47857000004</v>
      </c>
    </row>
    <row r="3530" spans="1:6">
      <c r="A3530" s="854" t="s">
        <v>2286</v>
      </c>
      <c r="B3530" s="567">
        <v>376000</v>
      </c>
      <c r="C3530" s="567">
        <v>1</v>
      </c>
      <c r="D3530" s="567">
        <v>1261000</v>
      </c>
      <c r="E3530" s="567"/>
      <c r="F3530" s="567">
        <v>757342.47857000004</v>
      </c>
    </row>
    <row r="3531" spans="1:6">
      <c r="A3531" s="853" t="s">
        <v>296</v>
      </c>
      <c r="B3531" s="567">
        <v>376000</v>
      </c>
      <c r="C3531" s="567">
        <v>1</v>
      </c>
      <c r="D3531" s="567">
        <v>1261000</v>
      </c>
      <c r="E3531" s="567"/>
      <c r="F3531" s="567">
        <v>757342.47857000004</v>
      </c>
    </row>
    <row r="3532" spans="1:6">
      <c r="A3532" s="855" t="s">
        <v>2285</v>
      </c>
      <c r="B3532" s="567">
        <v>376000</v>
      </c>
      <c r="C3532" s="567">
        <v>1</v>
      </c>
      <c r="D3532" s="567">
        <v>1261000</v>
      </c>
      <c r="E3532" s="567"/>
      <c r="F3532" s="567">
        <v>757342.47857000004</v>
      </c>
    </row>
    <row r="3533" spans="1:6">
      <c r="A3533" s="847">
        <v>0.9</v>
      </c>
      <c r="B3533" s="567">
        <v>500000</v>
      </c>
      <c r="C3533" s="567">
        <v>1</v>
      </c>
      <c r="D3533" s="567">
        <v>3289000</v>
      </c>
      <c r="E3533" s="567"/>
      <c r="F3533" s="567">
        <v>2082320.1385299999</v>
      </c>
    </row>
    <row r="3534" spans="1:6">
      <c r="A3534" s="848" t="s">
        <v>3251</v>
      </c>
      <c r="B3534" s="567">
        <v>500000</v>
      </c>
      <c r="C3534" s="567">
        <v>1</v>
      </c>
      <c r="D3534" s="567">
        <v>3289000</v>
      </c>
      <c r="E3534" s="567"/>
      <c r="F3534" s="567">
        <v>2082320.1385299999</v>
      </c>
    </row>
    <row r="3535" spans="1:6">
      <c r="A3535" s="849" t="s">
        <v>3251</v>
      </c>
      <c r="B3535" s="567">
        <v>500000</v>
      </c>
      <c r="C3535" s="567">
        <v>1</v>
      </c>
      <c r="D3535" s="567">
        <v>3289000</v>
      </c>
      <c r="E3535" s="567"/>
      <c r="F3535" s="567">
        <v>2082320.1385299999</v>
      </c>
    </row>
    <row r="3536" spans="1:6">
      <c r="A3536" s="850" t="s">
        <v>3251</v>
      </c>
      <c r="B3536" s="567">
        <v>500000</v>
      </c>
      <c r="C3536" s="567">
        <v>1</v>
      </c>
      <c r="D3536" s="567">
        <v>3289000</v>
      </c>
      <c r="E3536" s="567"/>
      <c r="F3536" s="567">
        <v>2082320.1385299999</v>
      </c>
    </row>
    <row r="3537" spans="1:6">
      <c r="A3537" s="851" t="s">
        <v>2508</v>
      </c>
      <c r="B3537" s="567">
        <v>500000</v>
      </c>
      <c r="C3537" s="567">
        <v>1</v>
      </c>
      <c r="D3537" s="567">
        <v>3289000</v>
      </c>
      <c r="E3537" s="567"/>
      <c r="F3537" s="567">
        <v>2082320.1385299999</v>
      </c>
    </row>
    <row r="3538" spans="1:6">
      <c r="A3538" s="852" t="s">
        <v>3251</v>
      </c>
      <c r="B3538" s="567">
        <v>500000</v>
      </c>
      <c r="C3538" s="567">
        <v>1</v>
      </c>
      <c r="D3538" s="567">
        <v>3289000</v>
      </c>
      <c r="E3538" s="567"/>
      <c r="F3538" s="567">
        <v>2082320.1385299999</v>
      </c>
    </row>
    <row r="3539" spans="1:6">
      <c r="A3539" s="854" t="s">
        <v>2286</v>
      </c>
      <c r="B3539" s="567">
        <v>500000</v>
      </c>
      <c r="C3539" s="567">
        <v>1</v>
      </c>
      <c r="D3539" s="567">
        <v>3289000</v>
      </c>
      <c r="E3539" s="567"/>
      <c r="F3539" s="567">
        <v>2082320.1385299999</v>
      </c>
    </row>
    <row r="3540" spans="1:6">
      <c r="A3540" s="853" t="s">
        <v>296</v>
      </c>
      <c r="B3540" s="567">
        <v>500000</v>
      </c>
      <c r="C3540" s="567">
        <v>1</v>
      </c>
      <c r="D3540" s="567">
        <v>3289000</v>
      </c>
      <c r="E3540" s="567"/>
      <c r="F3540" s="567">
        <v>2082320.1385299999</v>
      </c>
    </row>
    <row r="3541" spans="1:6">
      <c r="A3541" s="855" t="s">
        <v>2285</v>
      </c>
      <c r="B3541" s="567">
        <v>500000</v>
      </c>
      <c r="C3541" s="567">
        <v>1</v>
      </c>
      <c r="D3541" s="567">
        <v>3289000</v>
      </c>
      <c r="E3541" s="567"/>
      <c r="F3541" s="567">
        <v>2082320.1385299999</v>
      </c>
    </row>
    <row r="3542" spans="1:6">
      <c r="A3542" s="847">
        <v>95</v>
      </c>
      <c r="B3542" s="567">
        <v>482000</v>
      </c>
      <c r="C3542" s="567">
        <v>1</v>
      </c>
      <c r="D3542" s="567">
        <v>1345500</v>
      </c>
      <c r="E3542" s="567">
        <v>1216254.17552</v>
      </c>
      <c r="F3542" s="567">
        <v>1124854.11895</v>
      </c>
    </row>
    <row r="3543" spans="1:6">
      <c r="A3543" s="848" t="s">
        <v>3251</v>
      </c>
      <c r="B3543" s="567">
        <v>482000</v>
      </c>
      <c r="C3543" s="567">
        <v>1</v>
      </c>
      <c r="D3543" s="567">
        <v>1345500</v>
      </c>
      <c r="E3543" s="567">
        <v>1216254.17552</v>
      </c>
      <c r="F3543" s="567">
        <v>1124854.11895</v>
      </c>
    </row>
    <row r="3544" spans="1:6">
      <c r="A3544" s="849" t="s">
        <v>3251</v>
      </c>
      <c r="B3544" s="567">
        <v>482000</v>
      </c>
      <c r="C3544" s="567">
        <v>1</v>
      </c>
      <c r="D3544" s="567">
        <v>1345500</v>
      </c>
      <c r="E3544" s="567">
        <v>1216254.17552</v>
      </c>
      <c r="F3544" s="567">
        <v>1124854.11895</v>
      </c>
    </row>
    <row r="3545" spans="1:6">
      <c r="A3545" s="850" t="s">
        <v>3251</v>
      </c>
      <c r="B3545" s="567">
        <v>482000</v>
      </c>
      <c r="C3545" s="567">
        <v>1</v>
      </c>
      <c r="D3545" s="567">
        <v>1345500</v>
      </c>
      <c r="E3545" s="567">
        <v>1216254.17552</v>
      </c>
      <c r="F3545" s="567">
        <v>1124854.11895</v>
      </c>
    </row>
    <row r="3546" spans="1:6">
      <c r="A3546" s="851" t="s">
        <v>499</v>
      </c>
      <c r="B3546" s="567">
        <v>482000</v>
      </c>
      <c r="C3546" s="567">
        <v>1</v>
      </c>
      <c r="D3546" s="567">
        <v>1345500</v>
      </c>
      <c r="E3546" s="567">
        <v>1216254.17552</v>
      </c>
      <c r="F3546" s="567">
        <v>1124854.11895</v>
      </c>
    </row>
    <row r="3547" spans="1:6">
      <c r="A3547" s="852" t="s">
        <v>3251</v>
      </c>
      <c r="B3547" s="567">
        <v>482000</v>
      </c>
      <c r="C3547" s="567">
        <v>1</v>
      </c>
      <c r="D3547" s="567">
        <v>1345500</v>
      </c>
      <c r="E3547" s="567">
        <v>1216254.17552</v>
      </c>
      <c r="F3547" s="567">
        <v>1124854.11895</v>
      </c>
    </row>
    <row r="3548" spans="1:6">
      <c r="A3548" s="854" t="s">
        <v>318</v>
      </c>
      <c r="B3548" s="567">
        <v>482000</v>
      </c>
      <c r="C3548" s="567">
        <v>1</v>
      </c>
      <c r="D3548" s="567">
        <v>1345500</v>
      </c>
      <c r="E3548" s="567">
        <v>1216254.17552</v>
      </c>
      <c r="F3548" s="567">
        <v>1124854.11895</v>
      </c>
    </row>
    <row r="3549" spans="1:6">
      <c r="A3549" s="853" t="s">
        <v>303</v>
      </c>
      <c r="B3549" s="567">
        <v>482000</v>
      </c>
      <c r="C3549" s="567">
        <v>1</v>
      </c>
      <c r="D3549" s="567">
        <v>1345500</v>
      </c>
      <c r="E3549" s="567">
        <v>1216254.17552</v>
      </c>
      <c r="F3549" s="567">
        <v>1124854.11895</v>
      </c>
    </row>
    <row r="3550" spans="1:6">
      <c r="A3550" s="855" t="s">
        <v>319</v>
      </c>
      <c r="B3550" s="567">
        <v>482000</v>
      </c>
      <c r="C3550" s="567">
        <v>1</v>
      </c>
      <c r="D3550" s="567">
        <v>1345500</v>
      </c>
      <c r="E3550" s="567">
        <v>1216254.17552</v>
      </c>
      <c r="F3550" s="567">
        <v>1124854.11895</v>
      </c>
    </row>
    <row r="3551" spans="1:6">
      <c r="A3551" s="847">
        <v>100</v>
      </c>
      <c r="B3551" s="567">
        <v>1270000</v>
      </c>
      <c r="C3551" s="567">
        <v>2</v>
      </c>
      <c r="D3551" s="567">
        <v>4549000</v>
      </c>
      <c r="E3551" s="567">
        <v>4487950.9979300015</v>
      </c>
      <c r="F3551" s="567">
        <v>4226063.724369999</v>
      </c>
    </row>
    <row r="3552" spans="1:6">
      <c r="A3552" s="848" t="s">
        <v>3251</v>
      </c>
      <c r="B3552" s="567">
        <v>1270000</v>
      </c>
      <c r="C3552" s="567">
        <v>2</v>
      </c>
      <c r="D3552" s="567">
        <v>4549000</v>
      </c>
      <c r="E3552" s="567">
        <v>4487950.9979300015</v>
      </c>
      <c r="F3552" s="567">
        <v>4226063.724369999</v>
      </c>
    </row>
    <row r="3553" spans="1:6">
      <c r="A3553" s="849" t="s">
        <v>3251</v>
      </c>
      <c r="B3553" s="567">
        <v>1270000</v>
      </c>
      <c r="C3553" s="567">
        <v>2</v>
      </c>
      <c r="D3553" s="567">
        <v>4549000</v>
      </c>
      <c r="E3553" s="567">
        <v>4487950.9979300015</v>
      </c>
      <c r="F3553" s="567">
        <v>4226063.724369999</v>
      </c>
    </row>
    <row r="3554" spans="1:6">
      <c r="A3554" s="850" t="s">
        <v>3251</v>
      </c>
      <c r="B3554" s="567">
        <v>1270000</v>
      </c>
      <c r="C3554" s="567">
        <v>2</v>
      </c>
      <c r="D3554" s="567">
        <v>4549000</v>
      </c>
      <c r="E3554" s="567">
        <v>4487950.9979300015</v>
      </c>
      <c r="F3554" s="567">
        <v>4226063.724369999</v>
      </c>
    </row>
    <row r="3555" spans="1:6">
      <c r="A3555" s="851" t="s">
        <v>500</v>
      </c>
      <c r="B3555" s="567">
        <v>270000</v>
      </c>
      <c r="C3555" s="567">
        <v>1</v>
      </c>
      <c r="D3555" s="567">
        <v>2089000</v>
      </c>
      <c r="E3555" s="567">
        <v>2086767.755270001</v>
      </c>
      <c r="F3555" s="567">
        <v>1857077.5193599996</v>
      </c>
    </row>
    <row r="3556" spans="1:6">
      <c r="A3556" s="852" t="s">
        <v>3251</v>
      </c>
      <c r="B3556" s="567">
        <v>270000</v>
      </c>
      <c r="C3556" s="567">
        <v>1</v>
      </c>
      <c r="D3556" s="567">
        <v>2089000</v>
      </c>
      <c r="E3556" s="567">
        <v>2086767.755270001</v>
      </c>
      <c r="F3556" s="567">
        <v>1857077.5193599996</v>
      </c>
    </row>
    <row r="3557" spans="1:6">
      <c r="A3557" s="854" t="s">
        <v>318</v>
      </c>
      <c r="B3557" s="567">
        <v>270000</v>
      </c>
      <c r="C3557" s="567">
        <v>1</v>
      </c>
      <c r="D3557" s="567">
        <v>2089000</v>
      </c>
      <c r="E3557" s="567">
        <v>2086767.755270001</v>
      </c>
      <c r="F3557" s="567">
        <v>1857077.5193599996</v>
      </c>
    </row>
    <row r="3558" spans="1:6">
      <c r="A3558" s="853" t="s">
        <v>303</v>
      </c>
      <c r="B3558" s="567">
        <v>270000</v>
      </c>
      <c r="C3558" s="567">
        <v>1</v>
      </c>
      <c r="D3558" s="567">
        <v>2089000</v>
      </c>
      <c r="E3558" s="567">
        <v>2086767.755270001</v>
      </c>
      <c r="F3558" s="567">
        <v>1857077.5193599996</v>
      </c>
    </row>
    <row r="3559" spans="1:6">
      <c r="A3559" s="855" t="s">
        <v>319</v>
      </c>
      <c r="B3559" s="567">
        <v>270000</v>
      </c>
      <c r="C3559" s="567">
        <v>1</v>
      </c>
      <c r="D3559" s="567">
        <v>2089000</v>
      </c>
      <c r="E3559" s="567">
        <v>2086767.755270001</v>
      </c>
      <c r="F3559" s="567">
        <v>1857077.5193599996</v>
      </c>
    </row>
    <row r="3560" spans="1:6">
      <c r="A3560" s="851" t="s">
        <v>501</v>
      </c>
      <c r="B3560" s="567">
        <v>1000000</v>
      </c>
      <c r="C3560" s="567">
        <v>1</v>
      </c>
      <c r="D3560" s="567">
        <v>2460000</v>
      </c>
      <c r="E3560" s="567">
        <v>2401183.24266</v>
      </c>
      <c r="F3560" s="567">
        <v>2368986.2050099997</v>
      </c>
    </row>
    <row r="3561" spans="1:6">
      <c r="A3561" s="852" t="s">
        <v>3251</v>
      </c>
      <c r="B3561" s="567">
        <v>1000000</v>
      </c>
      <c r="C3561" s="567">
        <v>1</v>
      </c>
      <c r="D3561" s="567">
        <v>2460000</v>
      </c>
      <c r="E3561" s="567">
        <v>2401183.24266</v>
      </c>
      <c r="F3561" s="567">
        <v>2368986.2050099997</v>
      </c>
    </row>
    <row r="3562" spans="1:6">
      <c r="A3562" s="854" t="s">
        <v>318</v>
      </c>
      <c r="B3562" s="567">
        <v>1000000</v>
      </c>
      <c r="C3562" s="567">
        <v>1</v>
      </c>
      <c r="D3562" s="567">
        <v>2460000</v>
      </c>
      <c r="E3562" s="567">
        <v>2401183.24266</v>
      </c>
      <c r="F3562" s="567">
        <v>2368986.2050099997</v>
      </c>
    </row>
    <row r="3563" spans="1:6">
      <c r="A3563" s="853" t="s">
        <v>303</v>
      </c>
      <c r="B3563" s="567">
        <v>1000000</v>
      </c>
      <c r="C3563" s="567">
        <v>1</v>
      </c>
      <c r="D3563" s="567">
        <v>2460000</v>
      </c>
      <c r="E3563" s="567">
        <v>2401183.24266</v>
      </c>
      <c r="F3563" s="567">
        <v>2368986.2050099997</v>
      </c>
    </row>
    <row r="3564" spans="1:6">
      <c r="A3564" s="855" t="s">
        <v>319</v>
      </c>
      <c r="B3564" s="567">
        <v>1000000</v>
      </c>
      <c r="C3564" s="567">
        <v>1</v>
      </c>
      <c r="D3564" s="567">
        <v>2460000</v>
      </c>
      <c r="E3564" s="567">
        <v>2401183.24266</v>
      </c>
      <c r="F3564" s="567">
        <v>2368986.2050099997</v>
      </c>
    </row>
    <row r="3565" spans="1:6">
      <c r="A3565" s="847" t="s">
        <v>3251</v>
      </c>
      <c r="B3565" s="567">
        <v>752000</v>
      </c>
      <c r="C3565" s="567">
        <v>1</v>
      </c>
      <c r="D3565" s="567">
        <v>3434500</v>
      </c>
      <c r="E3565" s="567">
        <v>3303021.9307900011</v>
      </c>
      <c r="F3565" s="567">
        <v>2981931.6383099994</v>
      </c>
    </row>
    <row r="3566" spans="1:6">
      <c r="A3566" s="848" t="s">
        <v>3251</v>
      </c>
      <c r="B3566" s="567">
        <v>752000</v>
      </c>
      <c r="C3566" s="567">
        <v>1</v>
      </c>
      <c r="D3566" s="567">
        <v>3434500</v>
      </c>
      <c r="E3566" s="567">
        <v>3303021.9307900011</v>
      </c>
      <c r="F3566" s="567">
        <v>2981931.6383099994</v>
      </c>
    </row>
    <row r="3567" spans="1:6">
      <c r="A3567" s="849" t="s">
        <v>3251</v>
      </c>
      <c r="B3567" s="567">
        <v>752000</v>
      </c>
      <c r="C3567" s="567">
        <v>1</v>
      </c>
      <c r="D3567" s="567">
        <v>3434500</v>
      </c>
      <c r="E3567" s="567">
        <v>3303021.9307900011</v>
      </c>
      <c r="F3567" s="567">
        <v>2981931.6383099994</v>
      </c>
    </row>
    <row r="3568" spans="1:6">
      <c r="A3568" s="850" t="s">
        <v>2253</v>
      </c>
      <c r="B3568" s="567"/>
      <c r="C3568" s="567"/>
      <c r="D3568" s="567"/>
      <c r="E3568" s="567"/>
      <c r="F3568" s="567"/>
    </row>
    <row r="3569" spans="1:6">
      <c r="A3569" s="851" t="s">
        <v>3251</v>
      </c>
      <c r="B3569" s="567"/>
      <c r="C3569" s="567"/>
      <c r="D3569" s="567"/>
      <c r="E3569" s="567"/>
      <c r="F3569" s="567"/>
    </row>
    <row r="3570" spans="1:6">
      <c r="A3570" s="852" t="s">
        <v>3251</v>
      </c>
      <c r="B3570" s="567"/>
      <c r="C3570" s="567"/>
      <c r="D3570" s="567"/>
      <c r="E3570" s="567"/>
      <c r="F3570" s="567"/>
    </row>
    <row r="3571" spans="1:6">
      <c r="A3571" s="854" t="s">
        <v>528</v>
      </c>
      <c r="B3571" s="567"/>
      <c r="C3571" s="567"/>
      <c r="D3571" s="567"/>
      <c r="E3571" s="567"/>
      <c r="F3571" s="567"/>
    </row>
    <row r="3572" spans="1:6">
      <c r="A3572" s="853" t="s">
        <v>281</v>
      </c>
      <c r="B3572" s="567"/>
      <c r="C3572" s="567"/>
      <c r="D3572" s="567"/>
      <c r="E3572" s="567"/>
      <c r="F3572" s="567"/>
    </row>
    <row r="3573" spans="1:6">
      <c r="A3573" s="855" t="s">
        <v>3251</v>
      </c>
      <c r="B3573" s="567"/>
      <c r="C3573" s="567"/>
      <c r="D3573" s="567"/>
      <c r="E3573" s="567"/>
      <c r="F3573" s="567"/>
    </row>
    <row r="3574" spans="1:6">
      <c r="A3574" s="850" t="s">
        <v>3251</v>
      </c>
      <c r="B3574" s="567">
        <v>752000</v>
      </c>
      <c r="C3574" s="567">
        <v>1</v>
      </c>
      <c r="D3574" s="567">
        <v>3434500</v>
      </c>
      <c r="E3574" s="567">
        <v>3303021.9307900011</v>
      </c>
      <c r="F3574" s="567">
        <v>2981931.6383099994</v>
      </c>
    </row>
    <row r="3575" spans="1:6">
      <c r="A3575" s="851">
        <v>2</v>
      </c>
      <c r="B3575" s="567">
        <v>752000</v>
      </c>
      <c r="C3575" s="567">
        <v>1</v>
      </c>
      <c r="D3575" s="567">
        <v>3434500</v>
      </c>
      <c r="E3575" s="567">
        <v>3303021.9307900011</v>
      </c>
      <c r="F3575" s="567">
        <v>2981931.6383099994</v>
      </c>
    </row>
    <row r="3576" spans="1:6">
      <c r="A3576" s="852" t="s">
        <v>3251</v>
      </c>
      <c r="B3576" s="567">
        <v>752000</v>
      </c>
      <c r="C3576" s="567">
        <v>1</v>
      </c>
      <c r="D3576" s="567">
        <v>3434500</v>
      </c>
      <c r="E3576" s="567">
        <v>3303021.9307900011</v>
      </c>
      <c r="F3576" s="567">
        <v>2981931.6383099994</v>
      </c>
    </row>
    <row r="3577" spans="1:6">
      <c r="A3577" s="854" t="s">
        <v>318</v>
      </c>
      <c r="B3577" s="567">
        <v>752000</v>
      </c>
      <c r="C3577" s="567">
        <v>1</v>
      </c>
      <c r="D3577" s="567">
        <v>3434500</v>
      </c>
      <c r="E3577" s="567">
        <v>3303021.9307900011</v>
      </c>
      <c r="F3577" s="567">
        <v>2981931.6383099994</v>
      </c>
    </row>
    <row r="3578" spans="1:6">
      <c r="A3578" s="853" t="s">
        <v>303</v>
      </c>
      <c r="B3578" s="567">
        <v>752000</v>
      </c>
      <c r="C3578" s="567">
        <v>1</v>
      </c>
      <c r="D3578" s="567">
        <v>3434500</v>
      </c>
      <c r="E3578" s="567">
        <v>3303021.9307900011</v>
      </c>
      <c r="F3578" s="567">
        <v>2981931.6383099994</v>
      </c>
    </row>
    <row r="3579" spans="1:6">
      <c r="A3579" s="855" t="s">
        <v>319</v>
      </c>
      <c r="B3579" s="567">
        <v>752000</v>
      </c>
      <c r="C3579" s="567">
        <v>1</v>
      </c>
      <c r="D3579" s="567">
        <v>3434500</v>
      </c>
      <c r="E3579" s="567">
        <v>3303021.9307900011</v>
      </c>
      <c r="F3579" s="567">
        <v>2981931.6383099994</v>
      </c>
    </row>
    <row r="3580" spans="1:6">
      <c r="A3580" s="726" t="s">
        <v>2692</v>
      </c>
      <c r="B3580" s="567">
        <v>38800</v>
      </c>
      <c r="C3580" s="567">
        <v>1</v>
      </c>
      <c r="D3580" s="567">
        <v>2354700</v>
      </c>
      <c r="E3580" s="567">
        <v>2333195.7896500002</v>
      </c>
      <c r="F3580" s="567">
        <v>1802547.4883899998</v>
      </c>
    </row>
    <row r="3581" spans="1:6">
      <c r="A3581" s="845" t="s">
        <v>3251</v>
      </c>
      <c r="B3581" s="567">
        <v>38800</v>
      </c>
      <c r="C3581" s="567">
        <v>1</v>
      </c>
      <c r="D3581" s="567">
        <v>2354700</v>
      </c>
      <c r="E3581" s="567">
        <v>2333195.7896500002</v>
      </c>
      <c r="F3581" s="567">
        <v>1802547.4883899998</v>
      </c>
    </row>
    <row r="3582" spans="1:6">
      <c r="A3582" s="846" t="s">
        <v>3251</v>
      </c>
      <c r="B3582" s="567">
        <v>38800</v>
      </c>
      <c r="C3582" s="567">
        <v>1</v>
      </c>
      <c r="D3582" s="567">
        <v>2354700</v>
      </c>
      <c r="E3582" s="567">
        <v>2333195.7896500002</v>
      </c>
      <c r="F3582" s="567">
        <v>1802547.4883899998</v>
      </c>
    </row>
    <row r="3583" spans="1:6">
      <c r="A3583" s="847">
        <v>0.99</v>
      </c>
      <c r="B3583" s="567">
        <v>38800</v>
      </c>
      <c r="C3583" s="567">
        <v>1</v>
      </c>
      <c r="D3583" s="567">
        <v>2354700</v>
      </c>
      <c r="E3583" s="567">
        <v>2333195.7896500002</v>
      </c>
      <c r="F3583" s="567">
        <v>1802547.4883899998</v>
      </c>
    </row>
    <row r="3584" spans="1:6">
      <c r="A3584" s="848" t="s">
        <v>3251</v>
      </c>
      <c r="B3584" s="567">
        <v>38800</v>
      </c>
      <c r="C3584" s="567">
        <v>1</v>
      </c>
      <c r="D3584" s="567">
        <v>2354700</v>
      </c>
      <c r="E3584" s="567">
        <v>2333195.7896500002</v>
      </c>
      <c r="F3584" s="567">
        <v>1802547.4883899998</v>
      </c>
    </row>
    <row r="3585" spans="1:6">
      <c r="A3585" s="849" t="s">
        <v>3251</v>
      </c>
      <c r="B3585" s="567">
        <v>38800</v>
      </c>
      <c r="C3585" s="567">
        <v>1</v>
      </c>
      <c r="D3585" s="567">
        <v>2354700</v>
      </c>
      <c r="E3585" s="567">
        <v>2333195.7896500002</v>
      </c>
      <c r="F3585" s="567">
        <v>1802547.4883899998</v>
      </c>
    </row>
    <row r="3586" spans="1:6">
      <c r="A3586" s="850" t="s">
        <v>2446</v>
      </c>
      <c r="B3586" s="567">
        <v>38800</v>
      </c>
      <c r="C3586" s="567">
        <v>1</v>
      </c>
      <c r="D3586" s="567">
        <v>2354700</v>
      </c>
      <c r="E3586" s="567">
        <v>2333195.7896500002</v>
      </c>
      <c r="F3586" s="567">
        <v>1802547.4883899998</v>
      </c>
    </row>
    <row r="3587" spans="1:6">
      <c r="A3587" s="851" t="s">
        <v>2447</v>
      </c>
      <c r="B3587" s="567">
        <v>38800</v>
      </c>
      <c r="C3587" s="567">
        <v>1</v>
      </c>
      <c r="D3587" s="567">
        <v>2354700</v>
      </c>
      <c r="E3587" s="567">
        <v>2333195.7896500002</v>
      </c>
      <c r="F3587" s="567">
        <v>1802547.4883899998</v>
      </c>
    </row>
    <row r="3588" spans="1:6">
      <c r="A3588" s="852" t="s">
        <v>3251</v>
      </c>
      <c r="B3588" s="567">
        <v>38800</v>
      </c>
      <c r="C3588" s="567">
        <v>1</v>
      </c>
      <c r="D3588" s="567">
        <v>2354700</v>
      </c>
      <c r="E3588" s="567">
        <v>2333195.7896500002</v>
      </c>
      <c r="F3588" s="567">
        <v>1802547.4883899998</v>
      </c>
    </row>
    <row r="3589" spans="1:6">
      <c r="A3589" s="854" t="s">
        <v>2286</v>
      </c>
      <c r="B3589" s="567">
        <v>38800</v>
      </c>
      <c r="C3589" s="567">
        <v>1</v>
      </c>
      <c r="D3589" s="567">
        <v>2354700</v>
      </c>
      <c r="E3589" s="567">
        <v>2333195.7896500002</v>
      </c>
      <c r="F3589" s="567">
        <v>1802547.4883899998</v>
      </c>
    </row>
    <row r="3590" spans="1:6">
      <c r="A3590" s="853" t="s">
        <v>300</v>
      </c>
      <c r="B3590" s="567">
        <v>38800</v>
      </c>
      <c r="C3590" s="567">
        <v>1</v>
      </c>
      <c r="D3590" s="567">
        <v>2354700</v>
      </c>
      <c r="E3590" s="567">
        <v>2333195.7896500002</v>
      </c>
      <c r="F3590" s="567">
        <v>1802547.4883899998</v>
      </c>
    </row>
    <row r="3591" spans="1:6">
      <c r="A3591" s="855" t="s">
        <v>319</v>
      </c>
      <c r="B3591" s="567">
        <v>38800</v>
      </c>
      <c r="C3591" s="567">
        <v>1</v>
      </c>
      <c r="D3591" s="567">
        <v>2354700</v>
      </c>
      <c r="E3591" s="567">
        <v>2333195.7896500002</v>
      </c>
      <c r="F3591" s="567">
        <v>1802547.4883899998</v>
      </c>
    </row>
    <row r="3592" spans="1:6">
      <c r="A3592" s="726" t="s">
        <v>2693</v>
      </c>
      <c r="B3592" s="567">
        <v>17662000</v>
      </c>
      <c r="C3592" s="567">
        <v>11</v>
      </c>
      <c r="D3592" s="567">
        <v>120025000</v>
      </c>
      <c r="E3592" s="567">
        <v>7200000</v>
      </c>
      <c r="F3592" s="567">
        <v>0</v>
      </c>
    </row>
    <row r="3593" spans="1:6">
      <c r="A3593" s="845" t="s">
        <v>424</v>
      </c>
      <c r="B3593" s="567">
        <v>2031000</v>
      </c>
      <c r="C3593" s="567">
        <v>1</v>
      </c>
      <c r="D3593" s="567">
        <v>2031000</v>
      </c>
      <c r="E3593" s="567"/>
      <c r="F3593" s="567"/>
    </row>
    <row r="3594" spans="1:6">
      <c r="A3594" s="846" t="s">
        <v>3251</v>
      </c>
      <c r="B3594" s="567">
        <v>2031000</v>
      </c>
      <c r="C3594" s="567">
        <v>1</v>
      </c>
      <c r="D3594" s="567">
        <v>2031000</v>
      </c>
      <c r="E3594" s="567"/>
      <c r="F3594" s="567"/>
    </row>
    <row r="3595" spans="1:6">
      <c r="A3595" s="847" t="s">
        <v>3251</v>
      </c>
      <c r="B3595" s="567">
        <v>2031000</v>
      </c>
      <c r="C3595" s="567">
        <v>1</v>
      </c>
      <c r="D3595" s="567">
        <v>2031000</v>
      </c>
      <c r="E3595" s="567"/>
      <c r="F3595" s="567"/>
    </row>
    <row r="3596" spans="1:6">
      <c r="A3596" s="848" t="s">
        <v>3251</v>
      </c>
      <c r="B3596" s="567">
        <v>2031000</v>
      </c>
      <c r="C3596" s="567">
        <v>1</v>
      </c>
      <c r="D3596" s="567">
        <v>2031000</v>
      </c>
      <c r="E3596" s="567"/>
      <c r="F3596" s="567"/>
    </row>
    <row r="3597" spans="1:6">
      <c r="A3597" s="849" t="s">
        <v>3251</v>
      </c>
      <c r="B3597" s="567">
        <v>2031000</v>
      </c>
      <c r="C3597" s="567">
        <v>1</v>
      </c>
      <c r="D3597" s="567">
        <v>2031000</v>
      </c>
      <c r="E3597" s="567"/>
      <c r="F3597" s="567"/>
    </row>
    <row r="3598" spans="1:6">
      <c r="A3598" s="850" t="s">
        <v>3251</v>
      </c>
      <c r="B3598" s="567">
        <v>2031000</v>
      </c>
      <c r="C3598" s="567">
        <v>1</v>
      </c>
      <c r="D3598" s="567">
        <v>2031000</v>
      </c>
      <c r="E3598" s="567"/>
      <c r="F3598" s="567"/>
    </row>
    <row r="3599" spans="1:6">
      <c r="A3599" s="851" t="s">
        <v>3251</v>
      </c>
      <c r="B3599" s="567">
        <v>2031000</v>
      </c>
      <c r="C3599" s="567">
        <v>1</v>
      </c>
      <c r="D3599" s="567">
        <v>2031000</v>
      </c>
      <c r="E3599" s="567"/>
      <c r="F3599" s="567"/>
    </row>
    <row r="3600" spans="1:6">
      <c r="A3600" s="852" t="s">
        <v>3251</v>
      </c>
      <c r="B3600" s="567">
        <v>2031000</v>
      </c>
      <c r="C3600" s="567">
        <v>1</v>
      </c>
      <c r="D3600" s="567">
        <v>2031000</v>
      </c>
      <c r="E3600" s="567"/>
      <c r="F3600" s="567"/>
    </row>
    <row r="3601" spans="1:6">
      <c r="A3601" s="854" t="s">
        <v>318</v>
      </c>
      <c r="B3601" s="567">
        <v>2031000</v>
      </c>
      <c r="C3601" s="567">
        <v>1</v>
      </c>
      <c r="D3601" s="567">
        <v>2031000</v>
      </c>
      <c r="E3601" s="567"/>
      <c r="F3601" s="567"/>
    </row>
    <row r="3602" spans="1:6">
      <c r="A3602" s="853" t="s">
        <v>291</v>
      </c>
      <c r="B3602" s="567">
        <v>2031000</v>
      </c>
      <c r="C3602" s="567">
        <v>1</v>
      </c>
      <c r="D3602" s="567">
        <v>2031000</v>
      </c>
      <c r="E3602" s="567"/>
      <c r="F3602" s="567"/>
    </row>
    <row r="3603" spans="1:6">
      <c r="A3603" s="855" t="s">
        <v>418</v>
      </c>
      <c r="B3603" s="567">
        <v>2031000</v>
      </c>
      <c r="C3603" s="567">
        <v>1</v>
      </c>
      <c r="D3603" s="567">
        <v>2031000</v>
      </c>
      <c r="E3603" s="567"/>
      <c r="F3603" s="567"/>
    </row>
    <row r="3604" spans="1:6">
      <c r="A3604" s="845" t="s">
        <v>1354</v>
      </c>
      <c r="B3604" s="567"/>
      <c r="C3604" s="567">
        <v>4</v>
      </c>
      <c r="D3604" s="567">
        <v>14800000</v>
      </c>
      <c r="E3604" s="567"/>
      <c r="F3604" s="567"/>
    </row>
    <row r="3605" spans="1:6">
      <c r="A3605" s="846" t="s">
        <v>3251</v>
      </c>
      <c r="B3605" s="567"/>
      <c r="C3605" s="567">
        <v>4</v>
      </c>
      <c r="D3605" s="567">
        <v>14800000</v>
      </c>
      <c r="E3605" s="567"/>
      <c r="F3605" s="567"/>
    </row>
    <row r="3606" spans="1:6">
      <c r="A3606" s="847">
        <v>0.82</v>
      </c>
      <c r="B3606" s="567"/>
      <c r="C3606" s="567">
        <v>1</v>
      </c>
      <c r="D3606" s="567">
        <v>2500000</v>
      </c>
      <c r="E3606" s="567"/>
      <c r="F3606" s="567"/>
    </row>
    <row r="3607" spans="1:6">
      <c r="A3607" s="848" t="s">
        <v>3251</v>
      </c>
      <c r="B3607" s="567"/>
      <c r="C3607" s="567">
        <v>1</v>
      </c>
      <c r="D3607" s="567">
        <v>2500000</v>
      </c>
      <c r="E3607" s="567"/>
      <c r="F3607" s="567"/>
    </row>
    <row r="3608" spans="1:6">
      <c r="A3608" s="849" t="s">
        <v>3251</v>
      </c>
      <c r="B3608" s="567"/>
      <c r="C3608" s="567">
        <v>1</v>
      </c>
      <c r="D3608" s="567">
        <v>2500000</v>
      </c>
      <c r="E3608" s="567"/>
      <c r="F3608" s="567"/>
    </row>
    <row r="3609" spans="1:6">
      <c r="A3609" s="850" t="s">
        <v>1356</v>
      </c>
      <c r="B3609" s="567"/>
      <c r="C3609" s="567">
        <v>1</v>
      </c>
      <c r="D3609" s="567">
        <v>2500000</v>
      </c>
      <c r="E3609" s="567"/>
      <c r="F3609" s="567"/>
    </row>
    <row r="3610" spans="1:6">
      <c r="A3610" s="851" t="s">
        <v>3251</v>
      </c>
      <c r="B3610" s="567"/>
      <c r="C3610" s="567">
        <v>1</v>
      </c>
      <c r="D3610" s="567">
        <v>2500000</v>
      </c>
      <c r="E3610" s="567"/>
      <c r="F3610" s="567"/>
    </row>
    <row r="3611" spans="1:6">
      <c r="A3611" s="852" t="s">
        <v>3251</v>
      </c>
      <c r="B3611" s="567"/>
      <c r="C3611" s="567">
        <v>1</v>
      </c>
      <c r="D3611" s="567">
        <v>2500000</v>
      </c>
      <c r="E3611" s="567"/>
      <c r="F3611" s="567"/>
    </row>
    <row r="3612" spans="1:6">
      <c r="A3612" s="854" t="s">
        <v>529</v>
      </c>
      <c r="B3612" s="567"/>
      <c r="C3612" s="567">
        <v>1</v>
      </c>
      <c r="D3612" s="567">
        <v>2500000</v>
      </c>
      <c r="E3612" s="567"/>
      <c r="F3612" s="567"/>
    </row>
    <row r="3613" spans="1:6">
      <c r="A3613" s="853" t="s">
        <v>274</v>
      </c>
      <c r="B3613" s="567"/>
      <c r="C3613" s="567">
        <v>1</v>
      </c>
      <c r="D3613" s="567">
        <v>2500000</v>
      </c>
      <c r="E3613" s="567"/>
      <c r="F3613" s="567"/>
    </row>
    <row r="3614" spans="1:6">
      <c r="A3614" s="855" t="s">
        <v>480</v>
      </c>
      <c r="B3614" s="567"/>
      <c r="C3614" s="567">
        <v>1</v>
      </c>
      <c r="D3614" s="567">
        <v>2500000</v>
      </c>
      <c r="E3614" s="567"/>
      <c r="F3614" s="567"/>
    </row>
    <row r="3615" spans="1:6">
      <c r="A3615" s="847">
        <v>0.96</v>
      </c>
      <c r="B3615" s="567"/>
      <c r="C3615" s="567">
        <v>1</v>
      </c>
      <c r="D3615" s="567">
        <v>1500000</v>
      </c>
      <c r="E3615" s="567"/>
      <c r="F3615" s="567"/>
    </row>
    <row r="3616" spans="1:6">
      <c r="A3616" s="848" t="s">
        <v>3251</v>
      </c>
      <c r="B3616" s="567"/>
      <c r="C3616" s="567">
        <v>1</v>
      </c>
      <c r="D3616" s="567">
        <v>1500000</v>
      </c>
      <c r="E3616" s="567"/>
      <c r="F3616" s="567"/>
    </row>
    <row r="3617" spans="1:6">
      <c r="A3617" s="849" t="s">
        <v>3251</v>
      </c>
      <c r="B3617" s="567"/>
      <c r="C3617" s="567">
        <v>1</v>
      </c>
      <c r="D3617" s="567">
        <v>1500000</v>
      </c>
      <c r="E3617" s="567"/>
      <c r="F3617" s="567"/>
    </row>
    <row r="3618" spans="1:6">
      <c r="A3618" s="850" t="s">
        <v>1357</v>
      </c>
      <c r="B3618" s="567"/>
      <c r="C3618" s="567">
        <v>1</v>
      </c>
      <c r="D3618" s="567">
        <v>1500000</v>
      </c>
      <c r="E3618" s="567"/>
      <c r="F3618" s="567"/>
    </row>
    <row r="3619" spans="1:6">
      <c r="A3619" s="851" t="s">
        <v>3251</v>
      </c>
      <c r="B3619" s="567"/>
      <c r="C3619" s="567">
        <v>1</v>
      </c>
      <c r="D3619" s="567">
        <v>1500000</v>
      </c>
      <c r="E3619" s="567"/>
      <c r="F3619" s="567"/>
    </row>
    <row r="3620" spans="1:6">
      <c r="A3620" s="852" t="s">
        <v>3251</v>
      </c>
      <c r="B3620" s="567"/>
      <c r="C3620" s="567">
        <v>1</v>
      </c>
      <c r="D3620" s="567">
        <v>1500000</v>
      </c>
      <c r="E3620" s="567"/>
      <c r="F3620" s="567"/>
    </row>
    <row r="3621" spans="1:6">
      <c r="A3621" s="854" t="s">
        <v>529</v>
      </c>
      <c r="B3621" s="567"/>
      <c r="C3621" s="567">
        <v>1</v>
      </c>
      <c r="D3621" s="567">
        <v>1500000</v>
      </c>
      <c r="E3621" s="567"/>
      <c r="F3621" s="567"/>
    </row>
    <row r="3622" spans="1:6">
      <c r="A3622" s="853" t="s">
        <v>274</v>
      </c>
      <c r="B3622" s="567"/>
      <c r="C3622" s="567">
        <v>1</v>
      </c>
      <c r="D3622" s="567">
        <v>1500000</v>
      </c>
      <c r="E3622" s="567"/>
      <c r="F3622" s="567"/>
    </row>
    <row r="3623" spans="1:6">
      <c r="A3623" s="855" t="s">
        <v>480</v>
      </c>
      <c r="B3623" s="567"/>
      <c r="C3623" s="567">
        <v>1</v>
      </c>
      <c r="D3623" s="567">
        <v>1500000</v>
      </c>
      <c r="E3623" s="567"/>
      <c r="F3623" s="567"/>
    </row>
    <row r="3624" spans="1:6">
      <c r="A3624" s="847">
        <v>0.98</v>
      </c>
      <c r="B3624" s="567"/>
      <c r="C3624" s="567">
        <v>2</v>
      </c>
      <c r="D3624" s="567">
        <v>10800000</v>
      </c>
      <c r="E3624" s="567"/>
      <c r="F3624" s="567"/>
    </row>
    <row r="3625" spans="1:6">
      <c r="A3625" s="848" t="s">
        <v>3251</v>
      </c>
      <c r="B3625" s="567"/>
      <c r="C3625" s="567">
        <v>2</v>
      </c>
      <c r="D3625" s="567">
        <v>10800000</v>
      </c>
      <c r="E3625" s="567"/>
      <c r="F3625" s="567"/>
    </row>
    <row r="3626" spans="1:6">
      <c r="A3626" s="849" t="s">
        <v>3251</v>
      </c>
      <c r="B3626" s="567"/>
      <c r="C3626" s="567">
        <v>2</v>
      </c>
      <c r="D3626" s="567">
        <v>10800000</v>
      </c>
      <c r="E3626" s="567"/>
      <c r="F3626" s="567"/>
    </row>
    <row r="3627" spans="1:6">
      <c r="A3627" s="850" t="s">
        <v>1353</v>
      </c>
      <c r="B3627" s="567"/>
      <c r="C3627" s="567">
        <v>1</v>
      </c>
      <c r="D3627" s="567">
        <v>5866667</v>
      </c>
      <c r="E3627" s="567"/>
      <c r="F3627" s="567"/>
    </row>
    <row r="3628" spans="1:6">
      <c r="A3628" s="851" t="s">
        <v>3251</v>
      </c>
      <c r="B3628" s="567"/>
      <c r="C3628" s="567">
        <v>1</v>
      </c>
      <c r="D3628" s="567">
        <v>5866667</v>
      </c>
      <c r="E3628" s="567"/>
      <c r="F3628" s="567"/>
    </row>
    <row r="3629" spans="1:6">
      <c r="A3629" s="852" t="s">
        <v>3251</v>
      </c>
      <c r="B3629" s="567"/>
      <c r="C3629" s="567">
        <v>1</v>
      </c>
      <c r="D3629" s="567">
        <v>5866667</v>
      </c>
      <c r="E3629" s="567"/>
      <c r="F3629" s="567"/>
    </row>
    <row r="3630" spans="1:6">
      <c r="A3630" s="854" t="s">
        <v>529</v>
      </c>
      <c r="B3630" s="567"/>
      <c r="C3630" s="567">
        <v>1</v>
      </c>
      <c r="D3630" s="567">
        <v>5866667</v>
      </c>
      <c r="E3630" s="567"/>
      <c r="F3630" s="567"/>
    </row>
    <row r="3631" spans="1:6">
      <c r="A3631" s="853" t="s">
        <v>274</v>
      </c>
      <c r="B3631" s="567"/>
      <c r="C3631" s="567">
        <v>1</v>
      </c>
      <c r="D3631" s="567">
        <v>5866667</v>
      </c>
      <c r="E3631" s="567"/>
      <c r="F3631" s="567"/>
    </row>
    <row r="3632" spans="1:6">
      <c r="A3632" s="855" t="s">
        <v>480</v>
      </c>
      <c r="B3632" s="567"/>
      <c r="C3632" s="567">
        <v>1</v>
      </c>
      <c r="D3632" s="567">
        <v>5866667</v>
      </c>
      <c r="E3632" s="567"/>
      <c r="F3632" s="567"/>
    </row>
    <row r="3633" spans="1:6">
      <c r="A3633" s="850" t="s">
        <v>1355</v>
      </c>
      <c r="B3633" s="567"/>
      <c r="C3633" s="567">
        <v>1</v>
      </c>
      <c r="D3633" s="567">
        <v>4933333</v>
      </c>
      <c r="E3633" s="567"/>
      <c r="F3633" s="567"/>
    </row>
    <row r="3634" spans="1:6">
      <c r="A3634" s="851" t="s">
        <v>3251</v>
      </c>
      <c r="B3634" s="567"/>
      <c r="C3634" s="567">
        <v>1</v>
      </c>
      <c r="D3634" s="567">
        <v>4933333</v>
      </c>
      <c r="E3634" s="567"/>
      <c r="F3634" s="567"/>
    </row>
    <row r="3635" spans="1:6">
      <c r="A3635" s="852" t="s">
        <v>3251</v>
      </c>
      <c r="B3635" s="567"/>
      <c r="C3635" s="567">
        <v>1</v>
      </c>
      <c r="D3635" s="567">
        <v>4933333</v>
      </c>
      <c r="E3635" s="567"/>
      <c r="F3635" s="567"/>
    </row>
    <row r="3636" spans="1:6">
      <c r="A3636" s="854" t="s">
        <v>529</v>
      </c>
      <c r="B3636" s="567"/>
      <c r="C3636" s="567">
        <v>1</v>
      </c>
      <c r="D3636" s="567">
        <v>4933333</v>
      </c>
      <c r="E3636" s="567"/>
      <c r="F3636" s="567"/>
    </row>
    <row r="3637" spans="1:6">
      <c r="A3637" s="853" t="s">
        <v>274</v>
      </c>
      <c r="B3637" s="567"/>
      <c r="C3637" s="567">
        <v>1</v>
      </c>
      <c r="D3637" s="567">
        <v>4933333</v>
      </c>
      <c r="E3637" s="567"/>
      <c r="F3637" s="567"/>
    </row>
    <row r="3638" spans="1:6">
      <c r="A3638" s="855" t="s">
        <v>480</v>
      </c>
      <c r="B3638" s="567"/>
      <c r="C3638" s="567">
        <v>1</v>
      </c>
      <c r="D3638" s="567">
        <v>4933333</v>
      </c>
      <c r="E3638" s="567"/>
      <c r="F3638" s="567"/>
    </row>
    <row r="3639" spans="1:6">
      <c r="A3639" s="845" t="s">
        <v>71</v>
      </c>
      <c r="B3639" s="567"/>
      <c r="C3639" s="567">
        <v>1</v>
      </c>
      <c r="D3639" s="567">
        <v>5333000</v>
      </c>
      <c r="E3639" s="567"/>
      <c r="F3639" s="567"/>
    </row>
    <row r="3640" spans="1:6">
      <c r="A3640" s="846" t="s">
        <v>3251</v>
      </c>
      <c r="B3640" s="567"/>
      <c r="C3640" s="567">
        <v>1</v>
      </c>
      <c r="D3640" s="567">
        <v>5333000</v>
      </c>
      <c r="E3640" s="567"/>
      <c r="F3640" s="567"/>
    </row>
    <row r="3641" spans="1:6">
      <c r="A3641" s="847">
        <v>0.65</v>
      </c>
      <c r="B3641" s="567"/>
      <c r="C3641" s="567">
        <v>1</v>
      </c>
      <c r="D3641" s="567">
        <v>5333000</v>
      </c>
      <c r="E3641" s="567"/>
      <c r="F3641" s="567"/>
    </row>
    <row r="3642" spans="1:6">
      <c r="A3642" s="848">
        <v>0.95</v>
      </c>
      <c r="B3642" s="567"/>
      <c r="C3642" s="567">
        <v>1</v>
      </c>
      <c r="D3642" s="567">
        <v>5333000</v>
      </c>
      <c r="E3642" s="567"/>
      <c r="F3642" s="567"/>
    </row>
    <row r="3643" spans="1:6">
      <c r="A3643" s="849">
        <v>2021</v>
      </c>
      <c r="B3643" s="567"/>
      <c r="C3643" s="567">
        <v>1</v>
      </c>
      <c r="D3643" s="567">
        <v>5333000</v>
      </c>
      <c r="E3643" s="567"/>
      <c r="F3643" s="567"/>
    </row>
    <row r="3644" spans="1:6">
      <c r="A3644" s="850" t="s">
        <v>3133</v>
      </c>
      <c r="B3644" s="567"/>
      <c r="C3644" s="567">
        <v>1</v>
      </c>
      <c r="D3644" s="567">
        <v>5333000</v>
      </c>
      <c r="E3644" s="567"/>
      <c r="F3644" s="567"/>
    </row>
    <row r="3645" spans="1:6">
      <c r="A3645" s="851" t="s">
        <v>3251</v>
      </c>
      <c r="B3645" s="567"/>
      <c r="C3645" s="567">
        <v>1</v>
      </c>
      <c r="D3645" s="567">
        <v>5333000</v>
      </c>
      <c r="E3645" s="567"/>
      <c r="F3645" s="567"/>
    </row>
    <row r="3646" spans="1:6">
      <c r="A3646" s="852" t="s">
        <v>3251</v>
      </c>
      <c r="B3646" s="567"/>
      <c r="C3646" s="567">
        <v>1</v>
      </c>
      <c r="D3646" s="567">
        <v>5333000</v>
      </c>
      <c r="E3646" s="567"/>
      <c r="F3646" s="567"/>
    </row>
    <row r="3647" spans="1:6">
      <c r="A3647" s="854" t="s">
        <v>526</v>
      </c>
      <c r="B3647" s="567"/>
      <c r="C3647" s="567">
        <v>1</v>
      </c>
      <c r="D3647" s="567">
        <v>5333000</v>
      </c>
      <c r="E3647" s="567"/>
      <c r="F3647" s="567"/>
    </row>
    <row r="3648" spans="1:6">
      <c r="A3648" s="853" t="s">
        <v>270</v>
      </c>
      <c r="B3648" s="567"/>
      <c r="C3648" s="567">
        <v>1</v>
      </c>
      <c r="D3648" s="567">
        <v>5333000</v>
      </c>
      <c r="E3648" s="567"/>
      <c r="F3648" s="567"/>
    </row>
    <row r="3649" spans="1:6">
      <c r="A3649" s="855" t="s">
        <v>3251</v>
      </c>
      <c r="B3649" s="567"/>
      <c r="C3649" s="567">
        <v>1</v>
      </c>
      <c r="D3649" s="567">
        <v>5333000</v>
      </c>
      <c r="E3649" s="567"/>
      <c r="F3649" s="567"/>
    </row>
    <row r="3650" spans="1:6">
      <c r="A3650" s="845" t="s">
        <v>425</v>
      </c>
      <c r="B3650" s="567">
        <v>3600000</v>
      </c>
      <c r="C3650" s="567">
        <v>1</v>
      </c>
      <c r="D3650" s="567">
        <v>3600000</v>
      </c>
      <c r="E3650" s="567">
        <v>3600000</v>
      </c>
      <c r="F3650" s="567"/>
    </row>
    <row r="3651" spans="1:6">
      <c r="A3651" s="846" t="s">
        <v>3251</v>
      </c>
      <c r="B3651" s="567">
        <v>3600000</v>
      </c>
      <c r="C3651" s="567">
        <v>1</v>
      </c>
      <c r="D3651" s="567">
        <v>3600000</v>
      </c>
      <c r="E3651" s="567">
        <v>3600000</v>
      </c>
      <c r="F3651" s="567"/>
    </row>
    <row r="3652" spans="1:6">
      <c r="A3652" s="847">
        <v>0.42</v>
      </c>
      <c r="B3652" s="567">
        <v>3600000</v>
      </c>
      <c r="C3652" s="567">
        <v>1</v>
      </c>
      <c r="D3652" s="567">
        <v>3600000</v>
      </c>
      <c r="E3652" s="567">
        <v>3600000</v>
      </c>
      <c r="F3652" s="567"/>
    </row>
    <row r="3653" spans="1:6">
      <c r="A3653" s="848" t="s">
        <v>3251</v>
      </c>
      <c r="B3653" s="567">
        <v>3600000</v>
      </c>
      <c r="C3653" s="567">
        <v>1</v>
      </c>
      <c r="D3653" s="567">
        <v>3600000</v>
      </c>
      <c r="E3653" s="567">
        <v>3600000</v>
      </c>
      <c r="F3653" s="567"/>
    </row>
    <row r="3654" spans="1:6">
      <c r="A3654" s="849" t="s">
        <v>3251</v>
      </c>
      <c r="B3654" s="567">
        <v>3600000</v>
      </c>
      <c r="C3654" s="567">
        <v>1</v>
      </c>
      <c r="D3654" s="567">
        <v>3600000</v>
      </c>
      <c r="E3654" s="567">
        <v>3600000</v>
      </c>
      <c r="F3654" s="567"/>
    </row>
    <row r="3655" spans="1:6">
      <c r="A3655" s="850" t="s">
        <v>3251</v>
      </c>
      <c r="B3655" s="567">
        <v>3600000</v>
      </c>
      <c r="C3655" s="567">
        <v>1</v>
      </c>
      <c r="D3655" s="567">
        <v>3600000</v>
      </c>
      <c r="E3655" s="567">
        <v>3600000</v>
      </c>
      <c r="F3655" s="567"/>
    </row>
    <row r="3656" spans="1:6">
      <c r="A3656" s="851" t="s">
        <v>3251</v>
      </c>
      <c r="B3656" s="567">
        <v>3600000</v>
      </c>
      <c r="C3656" s="567">
        <v>1</v>
      </c>
      <c r="D3656" s="567">
        <v>3600000</v>
      </c>
      <c r="E3656" s="567">
        <v>3600000</v>
      </c>
      <c r="F3656" s="567"/>
    </row>
    <row r="3657" spans="1:6">
      <c r="A3657" s="852" t="s">
        <v>3251</v>
      </c>
      <c r="B3657" s="567">
        <v>3600000</v>
      </c>
      <c r="C3657" s="567">
        <v>1</v>
      </c>
      <c r="D3657" s="567">
        <v>3600000</v>
      </c>
      <c r="E3657" s="567">
        <v>3600000</v>
      </c>
      <c r="F3657" s="567"/>
    </row>
    <row r="3658" spans="1:6">
      <c r="A3658" s="854" t="s">
        <v>318</v>
      </c>
      <c r="B3658" s="567">
        <v>3600000</v>
      </c>
      <c r="C3658" s="567">
        <v>1</v>
      </c>
      <c r="D3658" s="567">
        <v>3600000</v>
      </c>
      <c r="E3658" s="567">
        <v>3600000</v>
      </c>
      <c r="F3658" s="567"/>
    </row>
    <row r="3659" spans="1:6">
      <c r="A3659" s="853" t="s">
        <v>291</v>
      </c>
      <c r="B3659" s="567">
        <v>3600000</v>
      </c>
      <c r="C3659" s="567">
        <v>1</v>
      </c>
      <c r="D3659" s="567">
        <v>3600000</v>
      </c>
      <c r="E3659" s="567">
        <v>3600000</v>
      </c>
      <c r="F3659" s="567"/>
    </row>
    <row r="3660" spans="1:6">
      <c r="A3660" s="855" t="s">
        <v>418</v>
      </c>
      <c r="B3660" s="567">
        <v>3600000</v>
      </c>
      <c r="C3660" s="567">
        <v>1</v>
      </c>
      <c r="D3660" s="567">
        <v>3600000</v>
      </c>
      <c r="E3660" s="567">
        <v>3600000</v>
      </c>
      <c r="F3660" s="567"/>
    </row>
    <row r="3661" spans="1:6">
      <c r="A3661" s="845" t="s">
        <v>3251</v>
      </c>
      <c r="B3661" s="567">
        <v>12031000</v>
      </c>
      <c r="C3661" s="567">
        <v>4</v>
      </c>
      <c r="D3661" s="567">
        <v>94261000</v>
      </c>
      <c r="E3661" s="567">
        <v>3600000</v>
      </c>
      <c r="F3661" s="567">
        <v>0</v>
      </c>
    </row>
    <row r="3662" spans="1:6">
      <c r="A3662" s="846" t="s">
        <v>3251</v>
      </c>
      <c r="B3662" s="567">
        <v>12031000</v>
      </c>
      <c r="C3662" s="567">
        <v>4</v>
      </c>
      <c r="D3662" s="567">
        <v>94261000</v>
      </c>
      <c r="E3662" s="567">
        <v>3600000</v>
      </c>
      <c r="F3662" s="567">
        <v>0</v>
      </c>
    </row>
    <row r="3663" spans="1:6">
      <c r="A3663" s="847">
        <v>0.92</v>
      </c>
      <c r="B3663" s="567">
        <v>2000000</v>
      </c>
      <c r="C3663" s="567">
        <v>2</v>
      </c>
      <c r="D3663" s="567">
        <v>84230000</v>
      </c>
      <c r="E3663" s="567">
        <v>0</v>
      </c>
      <c r="F3663" s="567">
        <v>0</v>
      </c>
    </row>
    <row r="3664" spans="1:6">
      <c r="A3664" s="848" t="s">
        <v>3251</v>
      </c>
      <c r="B3664" s="567">
        <v>2000000</v>
      </c>
      <c r="C3664" s="567">
        <v>2</v>
      </c>
      <c r="D3664" s="567">
        <v>84230000</v>
      </c>
      <c r="E3664" s="567">
        <v>0</v>
      </c>
      <c r="F3664" s="567">
        <v>0</v>
      </c>
    </row>
    <row r="3665" spans="1:6">
      <c r="A3665" s="849" t="s">
        <v>3251</v>
      </c>
      <c r="B3665" s="567">
        <v>2000000</v>
      </c>
      <c r="C3665" s="567">
        <v>2</v>
      </c>
      <c r="D3665" s="567">
        <v>84230000</v>
      </c>
      <c r="E3665" s="567">
        <v>0</v>
      </c>
      <c r="F3665" s="567">
        <v>0</v>
      </c>
    </row>
    <row r="3666" spans="1:6">
      <c r="A3666" s="850" t="s">
        <v>1280</v>
      </c>
      <c r="B3666" s="567"/>
      <c r="C3666" s="567">
        <v>1</v>
      </c>
      <c r="D3666" s="567">
        <v>82230000</v>
      </c>
      <c r="E3666" s="567">
        <v>0</v>
      </c>
      <c r="F3666" s="567">
        <v>0</v>
      </c>
    </row>
    <row r="3667" spans="1:6">
      <c r="A3667" s="851" t="s">
        <v>3251</v>
      </c>
      <c r="B3667" s="567"/>
      <c r="C3667" s="567">
        <v>1</v>
      </c>
      <c r="D3667" s="567">
        <v>82230000</v>
      </c>
      <c r="E3667" s="567">
        <v>0</v>
      </c>
      <c r="F3667" s="567">
        <v>0</v>
      </c>
    </row>
    <row r="3668" spans="1:6">
      <c r="A3668" s="852" t="s">
        <v>3251</v>
      </c>
      <c r="B3668" s="567"/>
      <c r="C3668" s="567">
        <v>1</v>
      </c>
      <c r="D3668" s="567">
        <v>82230000</v>
      </c>
      <c r="E3668" s="567">
        <v>0</v>
      </c>
      <c r="F3668" s="567">
        <v>0</v>
      </c>
    </row>
    <row r="3669" spans="1:6">
      <c r="A3669" s="854" t="s">
        <v>529</v>
      </c>
      <c r="B3669" s="567"/>
      <c r="C3669" s="567">
        <v>1</v>
      </c>
      <c r="D3669" s="567">
        <v>82230000</v>
      </c>
      <c r="E3669" s="567">
        <v>0</v>
      </c>
      <c r="F3669" s="567">
        <v>0</v>
      </c>
    </row>
    <row r="3670" spans="1:6">
      <c r="A3670" s="853" t="s">
        <v>298</v>
      </c>
      <c r="B3670" s="567"/>
      <c r="C3670" s="567">
        <v>1</v>
      </c>
      <c r="D3670" s="567">
        <v>82230000</v>
      </c>
      <c r="E3670" s="567">
        <v>0</v>
      </c>
      <c r="F3670" s="567">
        <v>0</v>
      </c>
    </row>
    <row r="3671" spans="1:6">
      <c r="A3671" s="855" t="s">
        <v>480</v>
      </c>
      <c r="B3671" s="567"/>
      <c r="C3671" s="567">
        <v>1</v>
      </c>
      <c r="D3671" s="567">
        <v>82230000</v>
      </c>
      <c r="E3671" s="567">
        <v>0</v>
      </c>
      <c r="F3671" s="567">
        <v>0</v>
      </c>
    </row>
    <row r="3672" spans="1:6">
      <c r="A3672" s="850" t="s">
        <v>3251</v>
      </c>
      <c r="B3672" s="567">
        <v>2000000</v>
      </c>
      <c r="C3672" s="567">
        <v>1</v>
      </c>
      <c r="D3672" s="567">
        <v>2000000</v>
      </c>
      <c r="E3672" s="567"/>
      <c r="F3672" s="567"/>
    </row>
    <row r="3673" spans="1:6">
      <c r="A3673" s="851" t="s">
        <v>3251</v>
      </c>
      <c r="B3673" s="567">
        <v>2000000</v>
      </c>
      <c r="C3673" s="567">
        <v>1</v>
      </c>
      <c r="D3673" s="567">
        <v>2000000</v>
      </c>
      <c r="E3673" s="567"/>
      <c r="F3673" s="567"/>
    </row>
    <row r="3674" spans="1:6">
      <c r="A3674" s="852" t="s">
        <v>3251</v>
      </c>
      <c r="B3674" s="567">
        <v>2000000</v>
      </c>
      <c r="C3674" s="567">
        <v>1</v>
      </c>
      <c r="D3674" s="567">
        <v>2000000</v>
      </c>
      <c r="E3674" s="567"/>
      <c r="F3674" s="567"/>
    </row>
    <row r="3675" spans="1:6">
      <c r="A3675" s="854" t="s">
        <v>318</v>
      </c>
      <c r="B3675" s="567">
        <v>2000000</v>
      </c>
      <c r="C3675" s="567">
        <v>1</v>
      </c>
      <c r="D3675" s="567">
        <v>2000000</v>
      </c>
      <c r="E3675" s="567"/>
      <c r="F3675" s="567"/>
    </row>
    <row r="3676" spans="1:6">
      <c r="A3676" s="853" t="s">
        <v>291</v>
      </c>
      <c r="B3676" s="567">
        <v>2000000</v>
      </c>
      <c r="C3676" s="567">
        <v>1</v>
      </c>
      <c r="D3676" s="567">
        <v>2000000</v>
      </c>
      <c r="E3676" s="567"/>
      <c r="F3676" s="567"/>
    </row>
    <row r="3677" spans="1:6">
      <c r="A3677" s="855" t="s">
        <v>418</v>
      </c>
      <c r="B3677" s="567">
        <v>2000000</v>
      </c>
      <c r="C3677" s="567">
        <v>1</v>
      </c>
      <c r="D3677" s="567">
        <v>2000000</v>
      </c>
      <c r="E3677" s="567"/>
      <c r="F3677" s="567"/>
    </row>
    <row r="3678" spans="1:6">
      <c r="A3678" s="847">
        <v>0.95</v>
      </c>
      <c r="B3678" s="567">
        <v>1200000</v>
      </c>
      <c r="C3678" s="567">
        <v>1</v>
      </c>
      <c r="D3678" s="567">
        <v>1200000</v>
      </c>
      <c r="E3678" s="567"/>
      <c r="F3678" s="567"/>
    </row>
    <row r="3679" spans="1:6">
      <c r="A3679" s="848" t="s">
        <v>3251</v>
      </c>
      <c r="B3679" s="567">
        <v>1200000</v>
      </c>
      <c r="C3679" s="567">
        <v>1</v>
      </c>
      <c r="D3679" s="567">
        <v>1200000</v>
      </c>
      <c r="E3679" s="567"/>
      <c r="F3679" s="567"/>
    </row>
    <row r="3680" spans="1:6">
      <c r="A3680" s="849" t="s">
        <v>3251</v>
      </c>
      <c r="B3680" s="567">
        <v>1200000</v>
      </c>
      <c r="C3680" s="567">
        <v>1</v>
      </c>
      <c r="D3680" s="567">
        <v>1200000</v>
      </c>
      <c r="E3680" s="567"/>
      <c r="F3680" s="567"/>
    </row>
    <row r="3681" spans="1:6">
      <c r="A3681" s="850" t="s">
        <v>3251</v>
      </c>
      <c r="B3681" s="567">
        <v>1200000</v>
      </c>
      <c r="C3681" s="567">
        <v>1</v>
      </c>
      <c r="D3681" s="567">
        <v>1200000</v>
      </c>
      <c r="E3681" s="567"/>
      <c r="F3681" s="567"/>
    </row>
    <row r="3682" spans="1:6">
      <c r="A3682" s="851" t="s">
        <v>3251</v>
      </c>
      <c r="B3682" s="567">
        <v>1200000</v>
      </c>
      <c r="C3682" s="567">
        <v>1</v>
      </c>
      <c r="D3682" s="567">
        <v>1200000</v>
      </c>
      <c r="E3682" s="567"/>
      <c r="F3682" s="567"/>
    </row>
    <row r="3683" spans="1:6">
      <c r="A3683" s="852" t="s">
        <v>3251</v>
      </c>
      <c r="B3683" s="567">
        <v>1200000</v>
      </c>
      <c r="C3683" s="567">
        <v>1</v>
      </c>
      <c r="D3683" s="567">
        <v>1200000</v>
      </c>
      <c r="E3683" s="567"/>
      <c r="F3683" s="567"/>
    </row>
    <row r="3684" spans="1:6">
      <c r="A3684" s="854" t="s">
        <v>318</v>
      </c>
      <c r="B3684" s="567">
        <v>1200000</v>
      </c>
      <c r="C3684" s="567">
        <v>1</v>
      </c>
      <c r="D3684" s="567">
        <v>1200000</v>
      </c>
      <c r="E3684" s="567"/>
      <c r="F3684" s="567"/>
    </row>
    <row r="3685" spans="1:6">
      <c r="A3685" s="853" t="s">
        <v>291</v>
      </c>
      <c r="B3685" s="567">
        <v>1200000</v>
      </c>
      <c r="C3685" s="567">
        <v>1</v>
      </c>
      <c r="D3685" s="567">
        <v>1200000</v>
      </c>
      <c r="E3685" s="567"/>
      <c r="F3685" s="567"/>
    </row>
    <row r="3686" spans="1:6">
      <c r="A3686" s="855" t="s">
        <v>418</v>
      </c>
      <c r="B3686" s="567">
        <v>1200000</v>
      </c>
      <c r="C3686" s="567">
        <v>1</v>
      </c>
      <c r="D3686" s="567">
        <v>1200000</v>
      </c>
      <c r="E3686" s="567"/>
      <c r="F3686" s="567"/>
    </row>
    <row r="3687" spans="1:6">
      <c r="A3687" s="847" t="s">
        <v>3251</v>
      </c>
      <c r="B3687" s="567">
        <v>8831000</v>
      </c>
      <c r="C3687" s="567">
        <v>1</v>
      </c>
      <c r="D3687" s="567">
        <v>8831000</v>
      </c>
      <c r="E3687" s="567">
        <v>3600000</v>
      </c>
      <c r="F3687" s="567">
        <v>0</v>
      </c>
    </row>
    <row r="3688" spans="1:6">
      <c r="A3688" s="848" t="s">
        <v>3251</v>
      </c>
      <c r="B3688" s="567">
        <v>8831000</v>
      </c>
      <c r="C3688" s="567">
        <v>1</v>
      </c>
      <c r="D3688" s="567">
        <v>8831000</v>
      </c>
      <c r="E3688" s="567">
        <v>3600000</v>
      </c>
      <c r="F3688" s="567">
        <v>0</v>
      </c>
    </row>
    <row r="3689" spans="1:6">
      <c r="A3689" s="849" t="s">
        <v>3251</v>
      </c>
      <c r="B3689" s="567">
        <v>8831000</v>
      </c>
      <c r="C3689" s="567">
        <v>1</v>
      </c>
      <c r="D3689" s="567">
        <v>8831000</v>
      </c>
      <c r="E3689" s="567">
        <v>3600000</v>
      </c>
      <c r="F3689" s="567">
        <v>0</v>
      </c>
    </row>
    <row r="3690" spans="1:6">
      <c r="A3690" s="850" t="s">
        <v>3251</v>
      </c>
      <c r="B3690" s="567">
        <v>8831000</v>
      </c>
      <c r="C3690" s="567">
        <v>1</v>
      </c>
      <c r="D3690" s="567">
        <v>8831000</v>
      </c>
      <c r="E3690" s="567">
        <v>3600000</v>
      </c>
      <c r="F3690" s="567">
        <v>0</v>
      </c>
    </row>
    <row r="3691" spans="1:6">
      <c r="A3691" s="851">
        <v>4</v>
      </c>
      <c r="B3691" s="567">
        <v>8831000</v>
      </c>
      <c r="C3691" s="567">
        <v>1</v>
      </c>
      <c r="D3691" s="567">
        <v>8831000</v>
      </c>
      <c r="E3691" s="567">
        <v>3600000</v>
      </c>
      <c r="F3691" s="567">
        <v>0</v>
      </c>
    </row>
    <row r="3692" spans="1:6">
      <c r="A3692" s="852" t="s">
        <v>3251</v>
      </c>
      <c r="B3692" s="567">
        <v>8831000</v>
      </c>
      <c r="C3692" s="567">
        <v>1</v>
      </c>
      <c r="D3692" s="567">
        <v>8831000</v>
      </c>
      <c r="E3692" s="567">
        <v>3600000</v>
      </c>
      <c r="F3692" s="567">
        <v>0</v>
      </c>
    </row>
    <row r="3693" spans="1:6">
      <c r="A3693" s="854" t="s">
        <v>318</v>
      </c>
      <c r="B3693" s="567">
        <v>8831000</v>
      </c>
      <c r="C3693" s="567">
        <v>1</v>
      </c>
      <c r="D3693" s="567">
        <v>8831000</v>
      </c>
      <c r="E3693" s="567">
        <v>3600000</v>
      </c>
      <c r="F3693" s="567">
        <v>0</v>
      </c>
    </row>
    <row r="3694" spans="1:6">
      <c r="A3694" s="853" t="s">
        <v>291</v>
      </c>
      <c r="B3694" s="567">
        <v>8831000</v>
      </c>
      <c r="C3694" s="567">
        <v>1</v>
      </c>
      <c r="D3694" s="567">
        <v>8831000</v>
      </c>
      <c r="E3694" s="567">
        <v>3600000</v>
      </c>
      <c r="F3694" s="567">
        <v>0</v>
      </c>
    </row>
    <row r="3695" spans="1:6">
      <c r="A3695" s="855" t="s">
        <v>418</v>
      </c>
      <c r="B3695" s="567">
        <v>8831000</v>
      </c>
      <c r="C3695" s="567">
        <v>1</v>
      </c>
      <c r="D3695" s="567">
        <v>8831000</v>
      </c>
      <c r="E3695" s="567">
        <v>3600000</v>
      </c>
      <c r="F3695" s="567">
        <v>0</v>
      </c>
    </row>
    <row r="3696" spans="1:6">
      <c r="A3696" s="726" t="s">
        <v>2695</v>
      </c>
      <c r="B3696" s="567">
        <v>2919000</v>
      </c>
      <c r="C3696" s="567">
        <v>7</v>
      </c>
      <c r="D3696" s="567">
        <v>13405400</v>
      </c>
      <c r="E3696" s="567">
        <v>5600742.3998300005</v>
      </c>
      <c r="F3696" s="567">
        <v>3849595.8903999999</v>
      </c>
    </row>
    <row r="3697" spans="1:6">
      <c r="A3697" s="845" t="s">
        <v>20</v>
      </c>
      <c r="B3697" s="567">
        <v>973000</v>
      </c>
      <c r="C3697" s="567">
        <v>1</v>
      </c>
      <c r="D3697" s="567">
        <v>2688400</v>
      </c>
      <c r="E3697" s="567">
        <v>1796419</v>
      </c>
      <c r="F3697" s="567">
        <v>1583884</v>
      </c>
    </row>
    <row r="3698" spans="1:6">
      <c r="A3698" s="846" t="s">
        <v>3251</v>
      </c>
      <c r="B3698" s="567">
        <v>973000</v>
      </c>
      <c r="C3698" s="567">
        <v>1</v>
      </c>
      <c r="D3698" s="567">
        <v>2688400</v>
      </c>
      <c r="E3698" s="567">
        <v>1796419</v>
      </c>
      <c r="F3698" s="567">
        <v>1583884</v>
      </c>
    </row>
    <row r="3699" spans="1:6">
      <c r="A3699" s="847">
        <v>0.7</v>
      </c>
      <c r="B3699" s="567">
        <v>973000</v>
      </c>
      <c r="C3699" s="567">
        <v>1</v>
      </c>
      <c r="D3699" s="567">
        <v>2688400</v>
      </c>
      <c r="E3699" s="567">
        <v>1796419</v>
      </c>
      <c r="F3699" s="567">
        <v>1583884</v>
      </c>
    </row>
    <row r="3700" spans="1:6">
      <c r="A3700" s="848" t="s">
        <v>3251</v>
      </c>
      <c r="B3700" s="567">
        <v>973000</v>
      </c>
      <c r="C3700" s="567">
        <v>1</v>
      </c>
      <c r="D3700" s="567">
        <v>2688400</v>
      </c>
      <c r="E3700" s="567">
        <v>1796419</v>
      </c>
      <c r="F3700" s="567">
        <v>1583884</v>
      </c>
    </row>
    <row r="3701" spans="1:6">
      <c r="A3701" s="849" t="s">
        <v>3251</v>
      </c>
      <c r="B3701" s="567">
        <v>973000</v>
      </c>
      <c r="C3701" s="567">
        <v>1</v>
      </c>
      <c r="D3701" s="567">
        <v>2688400</v>
      </c>
      <c r="E3701" s="567">
        <v>1796419</v>
      </c>
      <c r="F3701" s="567">
        <v>1583884</v>
      </c>
    </row>
    <row r="3702" spans="1:6">
      <c r="A3702" s="850" t="s">
        <v>3251</v>
      </c>
      <c r="B3702" s="567">
        <v>973000</v>
      </c>
      <c r="C3702" s="567">
        <v>1</v>
      </c>
      <c r="D3702" s="567">
        <v>2688400</v>
      </c>
      <c r="E3702" s="567">
        <v>1796419</v>
      </c>
      <c r="F3702" s="567">
        <v>1583884</v>
      </c>
    </row>
    <row r="3703" spans="1:6">
      <c r="A3703" s="851" t="s">
        <v>456</v>
      </c>
      <c r="B3703" s="567">
        <v>973000</v>
      </c>
      <c r="C3703" s="567">
        <v>1</v>
      </c>
      <c r="D3703" s="567">
        <v>2688400</v>
      </c>
      <c r="E3703" s="567">
        <v>1796419</v>
      </c>
      <c r="F3703" s="567">
        <v>1583884</v>
      </c>
    </row>
    <row r="3704" spans="1:6">
      <c r="A3704" s="852" t="s">
        <v>3251</v>
      </c>
      <c r="B3704" s="567">
        <v>973000</v>
      </c>
      <c r="C3704" s="567">
        <v>1</v>
      </c>
      <c r="D3704" s="567">
        <v>2688400</v>
      </c>
      <c r="E3704" s="567">
        <v>1796419</v>
      </c>
      <c r="F3704" s="567">
        <v>1583884</v>
      </c>
    </row>
    <row r="3705" spans="1:6">
      <c r="A3705" s="854" t="s">
        <v>318</v>
      </c>
      <c r="B3705" s="567">
        <v>973000</v>
      </c>
      <c r="C3705" s="567">
        <v>1</v>
      </c>
      <c r="D3705" s="567">
        <v>2688400</v>
      </c>
      <c r="E3705" s="567">
        <v>1796419</v>
      </c>
      <c r="F3705" s="567">
        <v>1583884</v>
      </c>
    </row>
    <row r="3706" spans="1:6">
      <c r="A3706" s="853" t="s">
        <v>272</v>
      </c>
      <c r="B3706" s="567">
        <v>973000</v>
      </c>
      <c r="C3706" s="567">
        <v>1</v>
      </c>
      <c r="D3706" s="567">
        <v>2688400</v>
      </c>
      <c r="E3706" s="567">
        <v>1796419</v>
      </c>
      <c r="F3706" s="567">
        <v>1583884</v>
      </c>
    </row>
    <row r="3707" spans="1:6">
      <c r="A3707" s="855" t="s">
        <v>319</v>
      </c>
      <c r="B3707" s="567">
        <v>973000</v>
      </c>
      <c r="C3707" s="567">
        <v>1</v>
      </c>
      <c r="D3707" s="567">
        <v>2688400</v>
      </c>
      <c r="E3707" s="567">
        <v>1796419</v>
      </c>
      <c r="F3707" s="567">
        <v>1583884</v>
      </c>
    </row>
    <row r="3708" spans="1:6">
      <c r="A3708" s="845" t="s">
        <v>68</v>
      </c>
      <c r="B3708" s="567"/>
      <c r="C3708" s="567">
        <v>1</v>
      </c>
      <c r="D3708" s="567">
        <v>2953000</v>
      </c>
      <c r="E3708" s="567"/>
      <c r="F3708" s="567"/>
    </row>
    <row r="3709" spans="1:6">
      <c r="A3709" s="846" t="s">
        <v>68</v>
      </c>
      <c r="B3709" s="567"/>
      <c r="C3709" s="567">
        <v>1</v>
      </c>
      <c r="D3709" s="567">
        <v>2953000</v>
      </c>
      <c r="E3709" s="567"/>
      <c r="F3709" s="567"/>
    </row>
    <row r="3710" spans="1:6">
      <c r="A3710" s="847">
        <v>0.72</v>
      </c>
      <c r="B3710" s="567"/>
      <c r="C3710" s="567">
        <v>1</v>
      </c>
      <c r="D3710" s="567">
        <v>2953000</v>
      </c>
      <c r="E3710" s="567"/>
      <c r="F3710" s="567"/>
    </row>
    <row r="3711" spans="1:6">
      <c r="A3711" s="848">
        <v>0.95</v>
      </c>
      <c r="B3711" s="567"/>
      <c r="C3711" s="567">
        <v>1</v>
      </c>
      <c r="D3711" s="567">
        <v>2953000</v>
      </c>
      <c r="E3711" s="567"/>
      <c r="F3711" s="567"/>
    </row>
    <row r="3712" spans="1:6">
      <c r="A3712" s="849" t="s">
        <v>3251</v>
      </c>
      <c r="B3712" s="567"/>
      <c r="C3712" s="567">
        <v>1</v>
      </c>
      <c r="D3712" s="567">
        <v>2953000</v>
      </c>
      <c r="E3712" s="567"/>
      <c r="F3712" s="567"/>
    </row>
    <row r="3713" spans="1:6">
      <c r="A3713" s="850" t="s">
        <v>51</v>
      </c>
      <c r="B3713" s="567"/>
      <c r="C3713" s="567">
        <v>1</v>
      </c>
      <c r="D3713" s="567">
        <v>2953000</v>
      </c>
      <c r="E3713" s="567"/>
      <c r="F3713" s="567"/>
    </row>
    <row r="3714" spans="1:6">
      <c r="A3714" s="851" t="s">
        <v>3251</v>
      </c>
      <c r="B3714" s="567"/>
      <c r="C3714" s="567">
        <v>1</v>
      </c>
      <c r="D3714" s="567">
        <v>2953000</v>
      </c>
      <c r="E3714" s="567"/>
      <c r="F3714" s="567"/>
    </row>
    <row r="3715" spans="1:6">
      <c r="A3715" s="852" t="s">
        <v>3251</v>
      </c>
      <c r="B3715" s="567"/>
      <c r="C3715" s="567">
        <v>1</v>
      </c>
      <c r="D3715" s="567">
        <v>2953000</v>
      </c>
      <c r="E3715" s="567"/>
      <c r="F3715" s="567"/>
    </row>
    <row r="3716" spans="1:6">
      <c r="A3716" s="854" t="s">
        <v>317</v>
      </c>
      <c r="B3716" s="729"/>
      <c r="C3716" s="729">
        <v>1</v>
      </c>
      <c r="D3716" s="729">
        <v>2953000</v>
      </c>
      <c r="E3716" s="729"/>
      <c r="F3716" s="729"/>
    </row>
    <row r="3717" spans="1:6">
      <c r="A3717" s="853" t="s">
        <v>56</v>
      </c>
      <c r="B3717" s="567"/>
      <c r="C3717" s="567">
        <v>1</v>
      </c>
      <c r="D3717" s="567">
        <v>2953000</v>
      </c>
      <c r="E3717" s="567"/>
      <c r="F3717" s="567"/>
    </row>
    <row r="3718" spans="1:6">
      <c r="A3718" s="855" t="s">
        <v>3251</v>
      </c>
      <c r="B3718" s="567"/>
      <c r="C3718" s="567">
        <v>1</v>
      </c>
      <c r="D3718" s="567">
        <v>2953000</v>
      </c>
      <c r="E3718" s="567"/>
      <c r="F3718" s="567"/>
    </row>
    <row r="3719" spans="1:6">
      <c r="A3719" s="845" t="s">
        <v>3173</v>
      </c>
      <c r="B3719" s="567"/>
      <c r="C3719" s="567">
        <v>1</v>
      </c>
      <c r="D3719" s="567">
        <v>1000000</v>
      </c>
      <c r="E3719" s="567"/>
      <c r="F3719" s="567"/>
    </row>
    <row r="3720" spans="1:6">
      <c r="A3720" s="846" t="s">
        <v>3251</v>
      </c>
      <c r="B3720" s="567"/>
      <c r="C3720" s="567">
        <v>1</v>
      </c>
      <c r="D3720" s="567">
        <v>1000000</v>
      </c>
      <c r="E3720" s="567"/>
      <c r="F3720" s="567"/>
    </row>
    <row r="3721" spans="1:6">
      <c r="A3721" s="847">
        <v>0</v>
      </c>
      <c r="B3721" s="567"/>
      <c r="C3721" s="567">
        <v>1</v>
      </c>
      <c r="D3721" s="567">
        <v>1000000</v>
      </c>
      <c r="E3721" s="567"/>
      <c r="F3721" s="567"/>
    </row>
    <row r="3722" spans="1:6">
      <c r="A3722" s="848">
        <v>0</v>
      </c>
      <c r="B3722" s="567"/>
      <c r="C3722" s="567">
        <v>1</v>
      </c>
      <c r="D3722" s="567">
        <v>1000000</v>
      </c>
      <c r="E3722" s="567"/>
      <c r="F3722" s="567"/>
    </row>
    <row r="3723" spans="1:6">
      <c r="A3723" s="849">
        <v>2014</v>
      </c>
      <c r="B3723" s="567"/>
      <c r="C3723" s="567">
        <v>1</v>
      </c>
      <c r="D3723" s="567">
        <v>1000000</v>
      </c>
      <c r="E3723" s="567"/>
      <c r="F3723" s="567"/>
    </row>
    <row r="3724" spans="1:6">
      <c r="A3724" s="850" t="s">
        <v>3172</v>
      </c>
      <c r="B3724" s="567"/>
      <c r="C3724" s="567">
        <v>1</v>
      </c>
      <c r="D3724" s="567">
        <v>1000000</v>
      </c>
      <c r="E3724" s="567"/>
      <c r="F3724" s="567"/>
    </row>
    <row r="3725" spans="1:6">
      <c r="A3725" s="851" t="s">
        <v>3251</v>
      </c>
      <c r="B3725" s="567"/>
      <c r="C3725" s="567">
        <v>1</v>
      </c>
      <c r="D3725" s="567">
        <v>1000000</v>
      </c>
      <c r="E3725" s="567"/>
      <c r="F3725" s="567"/>
    </row>
    <row r="3726" spans="1:6">
      <c r="A3726" s="852" t="s">
        <v>3251</v>
      </c>
      <c r="B3726" s="567"/>
      <c r="C3726" s="567">
        <v>1</v>
      </c>
      <c r="D3726" s="567">
        <v>1000000</v>
      </c>
      <c r="E3726" s="567"/>
      <c r="F3726" s="567"/>
    </row>
    <row r="3727" spans="1:6">
      <c r="A3727" s="854" t="s">
        <v>526</v>
      </c>
      <c r="B3727" s="567"/>
      <c r="C3727" s="567">
        <v>1</v>
      </c>
      <c r="D3727" s="567">
        <v>1000000</v>
      </c>
      <c r="E3727" s="567"/>
      <c r="F3727" s="567"/>
    </row>
    <row r="3728" spans="1:6">
      <c r="A3728" s="853" t="s">
        <v>270</v>
      </c>
      <c r="B3728" s="567"/>
      <c r="C3728" s="567">
        <v>1</v>
      </c>
      <c r="D3728" s="567">
        <v>1000000</v>
      </c>
      <c r="E3728" s="567"/>
      <c r="F3728" s="567"/>
    </row>
    <row r="3729" spans="1:6">
      <c r="A3729" s="855" t="s">
        <v>3251</v>
      </c>
      <c r="B3729" s="567"/>
      <c r="C3729" s="567">
        <v>1</v>
      </c>
      <c r="D3729" s="567">
        <v>1000000</v>
      </c>
      <c r="E3729" s="567"/>
      <c r="F3729" s="567"/>
    </row>
    <row r="3730" spans="1:6">
      <c r="A3730" s="845" t="s">
        <v>2440</v>
      </c>
      <c r="B3730" s="567">
        <v>973000</v>
      </c>
      <c r="C3730" s="567">
        <v>1</v>
      </c>
      <c r="D3730" s="567">
        <v>1823000</v>
      </c>
      <c r="E3730" s="567">
        <v>1681332</v>
      </c>
      <c r="F3730" s="567">
        <v>1114743</v>
      </c>
    </row>
    <row r="3731" spans="1:6">
      <c r="A3731" s="846" t="s">
        <v>3251</v>
      </c>
      <c r="B3731" s="567">
        <v>973000</v>
      </c>
      <c r="C3731" s="567">
        <v>1</v>
      </c>
      <c r="D3731" s="567">
        <v>1823000</v>
      </c>
      <c r="E3731" s="567">
        <v>1681332</v>
      </c>
      <c r="F3731" s="567">
        <v>1114743</v>
      </c>
    </row>
    <row r="3732" spans="1:6">
      <c r="A3732" s="847">
        <v>0.88</v>
      </c>
      <c r="B3732" s="567">
        <v>973000</v>
      </c>
      <c r="C3732" s="567">
        <v>1</v>
      </c>
      <c r="D3732" s="567">
        <v>1823000</v>
      </c>
      <c r="E3732" s="567">
        <v>1681332</v>
      </c>
      <c r="F3732" s="567">
        <v>1114743</v>
      </c>
    </row>
    <row r="3733" spans="1:6">
      <c r="A3733" s="848" t="s">
        <v>3251</v>
      </c>
      <c r="B3733" s="567">
        <v>973000</v>
      </c>
      <c r="C3733" s="567">
        <v>1</v>
      </c>
      <c r="D3733" s="567">
        <v>1823000</v>
      </c>
      <c r="E3733" s="567">
        <v>1681332</v>
      </c>
      <c r="F3733" s="567">
        <v>1114743</v>
      </c>
    </row>
    <row r="3734" spans="1:6">
      <c r="A3734" s="849" t="s">
        <v>3251</v>
      </c>
      <c r="B3734" s="567">
        <v>973000</v>
      </c>
      <c r="C3734" s="567">
        <v>1</v>
      </c>
      <c r="D3734" s="567">
        <v>1823000</v>
      </c>
      <c r="E3734" s="567">
        <v>1681332</v>
      </c>
      <c r="F3734" s="567">
        <v>1114743</v>
      </c>
    </row>
    <row r="3735" spans="1:6">
      <c r="A3735" s="850" t="s">
        <v>2438</v>
      </c>
      <c r="B3735" s="567">
        <v>973000</v>
      </c>
      <c r="C3735" s="567">
        <v>1</v>
      </c>
      <c r="D3735" s="567">
        <v>1823000</v>
      </c>
      <c r="E3735" s="567">
        <v>1681332</v>
      </c>
      <c r="F3735" s="567">
        <v>1114743</v>
      </c>
    </row>
    <row r="3736" spans="1:6">
      <c r="A3736" s="851" t="s">
        <v>2439</v>
      </c>
      <c r="B3736" s="567">
        <v>973000</v>
      </c>
      <c r="C3736" s="567">
        <v>1</v>
      </c>
      <c r="D3736" s="567">
        <v>1823000</v>
      </c>
      <c r="E3736" s="567">
        <v>1681332</v>
      </c>
      <c r="F3736" s="567">
        <v>1114743</v>
      </c>
    </row>
    <row r="3737" spans="1:6">
      <c r="A3737" s="852" t="s">
        <v>3251</v>
      </c>
      <c r="B3737" s="567">
        <v>973000</v>
      </c>
      <c r="C3737" s="567">
        <v>1</v>
      </c>
      <c r="D3737" s="567">
        <v>1823000</v>
      </c>
      <c r="E3737" s="567">
        <v>1681332</v>
      </c>
      <c r="F3737" s="567">
        <v>1114743</v>
      </c>
    </row>
    <row r="3738" spans="1:6">
      <c r="A3738" s="854" t="s">
        <v>2286</v>
      </c>
      <c r="B3738" s="567">
        <v>973000</v>
      </c>
      <c r="C3738" s="567">
        <v>1</v>
      </c>
      <c r="D3738" s="567">
        <v>1823000</v>
      </c>
      <c r="E3738" s="567">
        <v>1681332</v>
      </c>
      <c r="F3738" s="567">
        <v>1114743</v>
      </c>
    </row>
    <row r="3739" spans="1:6">
      <c r="A3739" s="853" t="s">
        <v>306</v>
      </c>
      <c r="B3739" s="567">
        <v>973000</v>
      </c>
      <c r="C3739" s="567">
        <v>1</v>
      </c>
      <c r="D3739" s="567">
        <v>1823000</v>
      </c>
      <c r="E3739" s="567">
        <v>1681332</v>
      </c>
      <c r="F3739" s="567">
        <v>1114743</v>
      </c>
    </row>
    <row r="3740" spans="1:6">
      <c r="A3740" s="855" t="s">
        <v>319</v>
      </c>
      <c r="B3740" s="567">
        <v>973000</v>
      </c>
      <c r="C3740" s="567">
        <v>1</v>
      </c>
      <c r="D3740" s="567">
        <v>1823000</v>
      </c>
      <c r="E3740" s="567">
        <v>1681332</v>
      </c>
      <c r="F3740" s="567">
        <v>1114743</v>
      </c>
    </row>
    <row r="3741" spans="1:6">
      <c r="A3741" s="845" t="s">
        <v>3251</v>
      </c>
      <c r="B3741" s="567">
        <v>973000</v>
      </c>
      <c r="C3741" s="567">
        <v>3</v>
      </c>
      <c r="D3741" s="567">
        <v>4941000</v>
      </c>
      <c r="E3741" s="567">
        <v>2122991.39983</v>
      </c>
      <c r="F3741" s="567">
        <v>1150968.8903999999</v>
      </c>
    </row>
    <row r="3742" spans="1:6">
      <c r="A3742" s="846" t="s">
        <v>3251</v>
      </c>
      <c r="B3742" s="567">
        <v>973000</v>
      </c>
      <c r="C3742" s="567">
        <v>3</v>
      </c>
      <c r="D3742" s="567">
        <v>4941000</v>
      </c>
      <c r="E3742" s="567">
        <v>2122991.39983</v>
      </c>
      <c r="F3742" s="567">
        <v>1150968.8903999999</v>
      </c>
    </row>
    <row r="3743" spans="1:6">
      <c r="A3743" s="847">
        <v>0.35</v>
      </c>
      <c r="B3743" s="567"/>
      <c r="C3743" s="567">
        <v>1</v>
      </c>
      <c r="D3743" s="567">
        <v>1000000</v>
      </c>
      <c r="E3743" s="567">
        <v>989297</v>
      </c>
      <c r="F3743" s="567">
        <v>199422</v>
      </c>
    </row>
    <row r="3744" spans="1:6">
      <c r="A3744" s="848" t="s">
        <v>3251</v>
      </c>
      <c r="B3744" s="567"/>
      <c r="C3744" s="567">
        <v>1</v>
      </c>
      <c r="D3744" s="567">
        <v>1000000</v>
      </c>
      <c r="E3744" s="567">
        <v>989297</v>
      </c>
      <c r="F3744" s="567">
        <v>199422</v>
      </c>
    </row>
    <row r="3745" spans="1:6">
      <c r="A3745" s="849" t="s">
        <v>3251</v>
      </c>
      <c r="B3745" s="567"/>
      <c r="C3745" s="567">
        <v>1</v>
      </c>
      <c r="D3745" s="567">
        <v>1000000</v>
      </c>
      <c r="E3745" s="567">
        <v>989297</v>
      </c>
      <c r="F3745" s="567">
        <v>199422</v>
      </c>
    </row>
    <row r="3746" spans="1:6">
      <c r="A3746" s="850" t="s">
        <v>182</v>
      </c>
      <c r="B3746" s="567"/>
      <c r="C3746" s="567">
        <v>1</v>
      </c>
      <c r="D3746" s="567">
        <v>1000000</v>
      </c>
      <c r="E3746" s="567">
        <v>989297</v>
      </c>
      <c r="F3746" s="567">
        <v>199422</v>
      </c>
    </row>
    <row r="3747" spans="1:6">
      <c r="A3747" s="851" t="s">
        <v>3251</v>
      </c>
      <c r="B3747" s="567"/>
      <c r="C3747" s="567">
        <v>1</v>
      </c>
      <c r="D3747" s="567">
        <v>1000000</v>
      </c>
      <c r="E3747" s="567">
        <v>989297</v>
      </c>
      <c r="F3747" s="567">
        <v>199422</v>
      </c>
    </row>
    <row r="3748" spans="1:6">
      <c r="A3748" s="852" t="s">
        <v>181</v>
      </c>
      <c r="B3748" s="567"/>
      <c r="C3748" s="567">
        <v>1</v>
      </c>
      <c r="D3748" s="567">
        <v>1000000</v>
      </c>
      <c r="E3748" s="567">
        <v>989297</v>
      </c>
      <c r="F3748" s="567">
        <v>199422</v>
      </c>
    </row>
    <row r="3749" spans="1:6">
      <c r="A3749" s="854" t="s">
        <v>317</v>
      </c>
      <c r="B3749" s="729"/>
      <c r="C3749" s="729">
        <v>1</v>
      </c>
      <c r="D3749" s="729">
        <v>1000000</v>
      </c>
      <c r="E3749" s="729">
        <v>989297</v>
      </c>
      <c r="F3749" s="729">
        <v>199422</v>
      </c>
    </row>
    <row r="3750" spans="1:6">
      <c r="A3750" s="853" t="s">
        <v>166</v>
      </c>
      <c r="B3750" s="567"/>
      <c r="C3750" s="567">
        <v>1</v>
      </c>
      <c r="D3750" s="567">
        <v>1000000</v>
      </c>
      <c r="E3750" s="567">
        <v>989297</v>
      </c>
      <c r="F3750" s="567">
        <v>199422</v>
      </c>
    </row>
    <row r="3751" spans="1:6">
      <c r="A3751" s="855" t="s">
        <v>3251</v>
      </c>
      <c r="B3751" s="567"/>
      <c r="C3751" s="567">
        <v>1</v>
      </c>
      <c r="D3751" s="567">
        <v>1000000</v>
      </c>
      <c r="E3751" s="567">
        <v>989297</v>
      </c>
      <c r="F3751" s="567">
        <v>199422</v>
      </c>
    </row>
    <row r="3752" spans="1:6">
      <c r="A3752" s="847">
        <v>95</v>
      </c>
      <c r="B3752" s="567">
        <v>973000</v>
      </c>
      <c r="C3752" s="567">
        <v>1</v>
      </c>
      <c r="D3752" s="567">
        <v>1437000</v>
      </c>
      <c r="E3752" s="567">
        <v>1133694.39983</v>
      </c>
      <c r="F3752" s="567">
        <v>951546.89040000003</v>
      </c>
    </row>
    <row r="3753" spans="1:6">
      <c r="A3753" s="848" t="s">
        <v>3251</v>
      </c>
      <c r="B3753" s="567">
        <v>973000</v>
      </c>
      <c r="C3753" s="567">
        <v>1</v>
      </c>
      <c r="D3753" s="567">
        <v>1437000</v>
      </c>
      <c r="E3753" s="567">
        <v>1133694.39983</v>
      </c>
      <c r="F3753" s="567">
        <v>951546.89040000003</v>
      </c>
    </row>
    <row r="3754" spans="1:6">
      <c r="A3754" s="849" t="s">
        <v>3251</v>
      </c>
      <c r="B3754" s="567">
        <v>973000</v>
      </c>
      <c r="C3754" s="567">
        <v>1</v>
      </c>
      <c r="D3754" s="567">
        <v>1437000</v>
      </c>
      <c r="E3754" s="567">
        <v>1133694.39983</v>
      </c>
      <c r="F3754" s="567">
        <v>951546.89040000003</v>
      </c>
    </row>
    <row r="3755" spans="1:6">
      <c r="A3755" s="850" t="s">
        <v>2449</v>
      </c>
      <c r="B3755" s="567">
        <v>973000</v>
      </c>
      <c r="C3755" s="567">
        <v>1</v>
      </c>
      <c r="D3755" s="567">
        <v>1437000</v>
      </c>
      <c r="E3755" s="567">
        <v>1133694.39983</v>
      </c>
      <c r="F3755" s="567">
        <v>951546.89040000003</v>
      </c>
    </row>
    <row r="3756" spans="1:6">
      <c r="A3756" s="851" t="s">
        <v>2448</v>
      </c>
      <c r="B3756" s="567">
        <v>973000</v>
      </c>
      <c r="C3756" s="567">
        <v>1</v>
      </c>
      <c r="D3756" s="567">
        <v>1437000</v>
      </c>
      <c r="E3756" s="567">
        <v>1133694.39983</v>
      </c>
      <c r="F3756" s="567">
        <v>951546.89040000003</v>
      </c>
    </row>
    <row r="3757" spans="1:6">
      <c r="A3757" s="852" t="s">
        <v>3251</v>
      </c>
      <c r="B3757" s="567">
        <v>973000</v>
      </c>
      <c r="C3757" s="567">
        <v>1</v>
      </c>
      <c r="D3757" s="567">
        <v>1437000</v>
      </c>
      <c r="E3757" s="567">
        <v>1133694.39983</v>
      </c>
      <c r="F3757" s="567">
        <v>951546.89040000003</v>
      </c>
    </row>
    <row r="3758" spans="1:6">
      <c r="A3758" s="854" t="s">
        <v>2286</v>
      </c>
      <c r="B3758" s="567">
        <v>973000</v>
      </c>
      <c r="C3758" s="567">
        <v>1</v>
      </c>
      <c r="D3758" s="567">
        <v>1437000</v>
      </c>
      <c r="E3758" s="567">
        <v>1133694.39983</v>
      </c>
      <c r="F3758" s="567">
        <v>951546.89040000003</v>
      </c>
    </row>
    <row r="3759" spans="1:6">
      <c r="A3759" s="853" t="s">
        <v>300</v>
      </c>
      <c r="B3759" s="567">
        <v>973000</v>
      </c>
      <c r="C3759" s="567">
        <v>1</v>
      </c>
      <c r="D3759" s="567">
        <v>1437000</v>
      </c>
      <c r="E3759" s="567">
        <v>1133694.39983</v>
      </c>
      <c r="F3759" s="567">
        <v>951546.89040000003</v>
      </c>
    </row>
    <row r="3760" spans="1:6">
      <c r="A3760" s="855" t="s">
        <v>319</v>
      </c>
      <c r="B3760" s="567">
        <v>973000</v>
      </c>
      <c r="C3760" s="567">
        <v>1</v>
      </c>
      <c r="D3760" s="567">
        <v>1437000</v>
      </c>
      <c r="E3760" s="567">
        <v>1133694.39983</v>
      </c>
      <c r="F3760" s="567">
        <v>951546.89040000003</v>
      </c>
    </row>
    <row r="3761" spans="1:6">
      <c r="A3761" s="847" t="s">
        <v>3251</v>
      </c>
      <c r="B3761" s="567"/>
      <c r="C3761" s="567">
        <v>1</v>
      </c>
      <c r="D3761" s="567">
        <v>2504000</v>
      </c>
      <c r="E3761" s="567"/>
      <c r="F3761" s="567"/>
    </row>
    <row r="3762" spans="1:6">
      <c r="A3762" s="848" t="s">
        <v>3251</v>
      </c>
      <c r="B3762" s="567"/>
      <c r="C3762" s="567">
        <v>1</v>
      </c>
      <c r="D3762" s="567">
        <v>2504000</v>
      </c>
      <c r="E3762" s="567"/>
      <c r="F3762" s="567"/>
    </row>
    <row r="3763" spans="1:6">
      <c r="A3763" s="849" t="s">
        <v>3251</v>
      </c>
      <c r="B3763" s="567"/>
      <c r="C3763" s="567">
        <v>1</v>
      </c>
      <c r="D3763" s="567">
        <v>2504000</v>
      </c>
      <c r="E3763" s="567"/>
      <c r="F3763" s="567"/>
    </row>
    <row r="3764" spans="1:6">
      <c r="A3764" s="850" t="s">
        <v>2213</v>
      </c>
      <c r="B3764" s="567"/>
      <c r="C3764" s="567">
        <v>1</v>
      </c>
      <c r="D3764" s="567">
        <v>2504000</v>
      </c>
      <c r="E3764" s="567"/>
      <c r="F3764" s="567"/>
    </row>
    <row r="3765" spans="1:6">
      <c r="A3765" s="851" t="s">
        <v>3251</v>
      </c>
      <c r="B3765" s="567"/>
      <c r="C3765" s="567">
        <v>1</v>
      </c>
      <c r="D3765" s="567">
        <v>2504000</v>
      </c>
      <c r="E3765" s="567"/>
      <c r="F3765" s="567"/>
    </row>
    <row r="3766" spans="1:6">
      <c r="A3766" s="852" t="s">
        <v>3251</v>
      </c>
      <c r="B3766" s="567"/>
      <c r="C3766" s="567">
        <v>1</v>
      </c>
      <c r="D3766" s="567">
        <v>2504000</v>
      </c>
      <c r="E3766" s="567"/>
      <c r="F3766" s="567"/>
    </row>
    <row r="3767" spans="1:6">
      <c r="A3767" s="854" t="s">
        <v>528</v>
      </c>
      <c r="B3767" s="567"/>
      <c r="C3767" s="567">
        <v>1</v>
      </c>
      <c r="D3767" s="567">
        <v>2504000</v>
      </c>
      <c r="E3767" s="567"/>
      <c r="F3767" s="567"/>
    </row>
    <row r="3768" spans="1:6">
      <c r="A3768" s="853" t="s">
        <v>288</v>
      </c>
      <c r="B3768" s="567"/>
      <c r="C3768" s="567">
        <v>1</v>
      </c>
      <c r="D3768" s="567">
        <v>2504000</v>
      </c>
      <c r="E3768" s="567"/>
      <c r="F3768" s="567"/>
    </row>
    <row r="3769" spans="1:6">
      <c r="A3769" s="855" t="s">
        <v>319</v>
      </c>
      <c r="B3769" s="567"/>
      <c r="C3769" s="567">
        <v>1</v>
      </c>
      <c r="D3769" s="567">
        <v>2504000</v>
      </c>
      <c r="E3769" s="567"/>
      <c r="F3769" s="567"/>
    </row>
    <row r="3770" spans="1:6">
      <c r="A3770" s="726" t="s">
        <v>2696</v>
      </c>
      <c r="B3770" s="567"/>
      <c r="C3770" s="567">
        <v>4</v>
      </c>
      <c r="D3770" s="567">
        <v>6381474</v>
      </c>
      <c r="E3770" s="567"/>
      <c r="F3770" s="567"/>
    </row>
    <row r="3771" spans="1:6">
      <c r="A3771" s="845" t="s">
        <v>3251</v>
      </c>
      <c r="B3771" s="567"/>
      <c r="C3771" s="567">
        <v>4</v>
      </c>
      <c r="D3771" s="567">
        <v>6381474</v>
      </c>
      <c r="E3771" s="567"/>
      <c r="F3771" s="567"/>
    </row>
    <row r="3772" spans="1:6">
      <c r="A3772" s="846" t="s">
        <v>3251</v>
      </c>
      <c r="B3772" s="567"/>
      <c r="C3772" s="567">
        <v>4</v>
      </c>
      <c r="D3772" s="567">
        <v>6381474</v>
      </c>
      <c r="E3772" s="567"/>
      <c r="F3772" s="567"/>
    </row>
    <row r="3773" spans="1:6">
      <c r="A3773" s="847" t="s">
        <v>3251</v>
      </c>
      <c r="B3773" s="567"/>
      <c r="C3773" s="567">
        <v>4</v>
      </c>
      <c r="D3773" s="567">
        <v>6381474</v>
      </c>
      <c r="E3773" s="567"/>
      <c r="F3773" s="567"/>
    </row>
    <row r="3774" spans="1:6">
      <c r="A3774" s="848" t="s">
        <v>3251</v>
      </c>
      <c r="B3774" s="567"/>
      <c r="C3774" s="567">
        <v>4</v>
      </c>
      <c r="D3774" s="567">
        <v>6381474</v>
      </c>
      <c r="E3774" s="567"/>
      <c r="F3774" s="567"/>
    </row>
    <row r="3775" spans="1:6">
      <c r="A3775" s="849" t="s">
        <v>3251</v>
      </c>
      <c r="B3775" s="567"/>
      <c r="C3775" s="567">
        <v>4</v>
      </c>
      <c r="D3775" s="567">
        <v>6381474</v>
      </c>
      <c r="E3775" s="567"/>
      <c r="F3775" s="567"/>
    </row>
    <row r="3776" spans="1:6">
      <c r="A3776" s="850" t="s">
        <v>2238</v>
      </c>
      <c r="B3776" s="567"/>
      <c r="C3776" s="567">
        <v>1</v>
      </c>
      <c r="D3776" s="567">
        <v>1642759</v>
      </c>
      <c r="E3776" s="567"/>
      <c r="F3776" s="567"/>
    </row>
    <row r="3777" spans="1:6">
      <c r="A3777" s="851" t="s">
        <v>3251</v>
      </c>
      <c r="B3777" s="567"/>
      <c r="C3777" s="567">
        <v>1</v>
      </c>
      <c r="D3777" s="567">
        <v>1642759</v>
      </c>
      <c r="E3777" s="567"/>
      <c r="F3777" s="567"/>
    </row>
    <row r="3778" spans="1:6">
      <c r="A3778" s="852" t="s">
        <v>3251</v>
      </c>
      <c r="B3778" s="567"/>
      <c r="C3778" s="567">
        <v>1</v>
      </c>
      <c r="D3778" s="567">
        <v>1642759</v>
      </c>
      <c r="E3778" s="567"/>
      <c r="F3778" s="567"/>
    </row>
    <row r="3779" spans="1:6">
      <c r="A3779" s="854" t="s">
        <v>528</v>
      </c>
      <c r="B3779" s="567"/>
      <c r="C3779" s="567">
        <v>1</v>
      </c>
      <c r="D3779" s="567">
        <v>1642759</v>
      </c>
      <c r="E3779" s="567"/>
      <c r="F3779" s="567"/>
    </row>
    <row r="3780" spans="1:6">
      <c r="A3780" s="853" t="s">
        <v>288</v>
      </c>
      <c r="B3780" s="567"/>
      <c r="C3780" s="567">
        <v>1</v>
      </c>
      <c r="D3780" s="567">
        <v>1642759</v>
      </c>
      <c r="E3780" s="567"/>
      <c r="F3780" s="567"/>
    </row>
    <row r="3781" spans="1:6">
      <c r="A3781" s="855" t="s">
        <v>3251</v>
      </c>
      <c r="B3781" s="567"/>
      <c r="C3781" s="567">
        <v>1</v>
      </c>
      <c r="D3781" s="567">
        <v>1642759</v>
      </c>
      <c r="E3781" s="567"/>
      <c r="F3781" s="567"/>
    </row>
    <row r="3782" spans="1:6">
      <c r="A3782" s="850" t="s">
        <v>2237</v>
      </c>
      <c r="B3782" s="567"/>
      <c r="C3782" s="567">
        <v>1</v>
      </c>
      <c r="D3782" s="567">
        <v>1511104</v>
      </c>
      <c r="E3782" s="567"/>
      <c r="F3782" s="567"/>
    </row>
    <row r="3783" spans="1:6">
      <c r="A3783" s="851" t="s">
        <v>3251</v>
      </c>
      <c r="B3783" s="567"/>
      <c r="C3783" s="567">
        <v>1</v>
      </c>
      <c r="D3783" s="567">
        <v>1511104</v>
      </c>
      <c r="E3783" s="567"/>
      <c r="F3783" s="567"/>
    </row>
    <row r="3784" spans="1:6">
      <c r="A3784" s="852" t="s">
        <v>3251</v>
      </c>
      <c r="B3784" s="567"/>
      <c r="C3784" s="567">
        <v>1</v>
      </c>
      <c r="D3784" s="567">
        <v>1511104</v>
      </c>
      <c r="E3784" s="567"/>
      <c r="F3784" s="567"/>
    </row>
    <row r="3785" spans="1:6">
      <c r="A3785" s="854" t="s">
        <v>528</v>
      </c>
      <c r="B3785" s="567"/>
      <c r="C3785" s="567">
        <v>1</v>
      </c>
      <c r="D3785" s="567">
        <v>1511104</v>
      </c>
      <c r="E3785" s="567"/>
      <c r="F3785" s="567"/>
    </row>
    <row r="3786" spans="1:6">
      <c r="A3786" s="853" t="s">
        <v>288</v>
      </c>
      <c r="B3786" s="567"/>
      <c r="C3786" s="567">
        <v>1</v>
      </c>
      <c r="D3786" s="567">
        <v>1511104</v>
      </c>
      <c r="E3786" s="567"/>
      <c r="F3786" s="567"/>
    </row>
    <row r="3787" spans="1:6">
      <c r="A3787" s="855" t="s">
        <v>3251</v>
      </c>
      <c r="B3787" s="567"/>
      <c r="C3787" s="567">
        <v>1</v>
      </c>
      <c r="D3787" s="567">
        <v>1511104</v>
      </c>
      <c r="E3787" s="567"/>
      <c r="F3787" s="567"/>
    </row>
    <row r="3788" spans="1:6">
      <c r="A3788" s="850" t="s">
        <v>2240</v>
      </c>
      <c r="B3788" s="567"/>
      <c r="C3788" s="567">
        <v>1</v>
      </c>
      <c r="D3788" s="567">
        <v>2037000</v>
      </c>
      <c r="E3788" s="567"/>
      <c r="F3788" s="567"/>
    </row>
    <row r="3789" spans="1:6">
      <c r="A3789" s="851" t="s">
        <v>3251</v>
      </c>
      <c r="B3789" s="567"/>
      <c r="C3789" s="567">
        <v>1</v>
      </c>
      <c r="D3789" s="567">
        <v>2037000</v>
      </c>
      <c r="E3789" s="567"/>
      <c r="F3789" s="567"/>
    </row>
    <row r="3790" spans="1:6">
      <c r="A3790" s="852" t="s">
        <v>3251</v>
      </c>
      <c r="B3790" s="567"/>
      <c r="C3790" s="567">
        <v>1</v>
      </c>
      <c r="D3790" s="567">
        <v>2037000</v>
      </c>
      <c r="E3790" s="567"/>
      <c r="F3790" s="567"/>
    </row>
    <row r="3791" spans="1:6">
      <c r="A3791" s="854" t="s">
        <v>528</v>
      </c>
      <c r="B3791" s="567"/>
      <c r="C3791" s="567">
        <v>1</v>
      </c>
      <c r="D3791" s="567">
        <v>2037000</v>
      </c>
      <c r="E3791" s="567"/>
      <c r="F3791" s="567"/>
    </row>
    <row r="3792" spans="1:6">
      <c r="A3792" s="853" t="s">
        <v>288</v>
      </c>
      <c r="B3792" s="567"/>
      <c r="C3792" s="567">
        <v>1</v>
      </c>
      <c r="D3792" s="567">
        <v>2037000</v>
      </c>
      <c r="E3792" s="567"/>
      <c r="F3792" s="567"/>
    </row>
    <row r="3793" spans="1:6">
      <c r="A3793" s="855" t="s">
        <v>3251</v>
      </c>
      <c r="B3793" s="567"/>
      <c r="C3793" s="567">
        <v>1</v>
      </c>
      <c r="D3793" s="567">
        <v>2037000</v>
      </c>
      <c r="E3793" s="567"/>
      <c r="F3793" s="567"/>
    </row>
    <row r="3794" spans="1:6">
      <c r="A3794" s="850" t="s">
        <v>2241</v>
      </c>
      <c r="B3794" s="567"/>
      <c r="C3794" s="567">
        <v>1</v>
      </c>
      <c r="D3794" s="567">
        <v>1190611</v>
      </c>
      <c r="E3794" s="567"/>
      <c r="F3794" s="567"/>
    </row>
    <row r="3795" spans="1:6">
      <c r="A3795" s="851" t="s">
        <v>3251</v>
      </c>
      <c r="B3795" s="567"/>
      <c r="C3795" s="567">
        <v>1</v>
      </c>
      <c r="D3795" s="567">
        <v>1190611</v>
      </c>
      <c r="E3795" s="567"/>
      <c r="F3795" s="567"/>
    </row>
    <row r="3796" spans="1:6">
      <c r="A3796" s="852" t="s">
        <v>3251</v>
      </c>
      <c r="B3796" s="567"/>
      <c r="C3796" s="567">
        <v>1</v>
      </c>
      <c r="D3796" s="567">
        <v>1190611</v>
      </c>
      <c r="E3796" s="567"/>
      <c r="F3796" s="567"/>
    </row>
    <row r="3797" spans="1:6">
      <c r="A3797" s="854" t="s">
        <v>528</v>
      </c>
      <c r="B3797" s="567"/>
      <c r="C3797" s="567">
        <v>1</v>
      </c>
      <c r="D3797" s="567">
        <v>1190611</v>
      </c>
      <c r="E3797" s="567"/>
      <c r="F3797" s="567"/>
    </row>
    <row r="3798" spans="1:6">
      <c r="A3798" s="853" t="s">
        <v>288</v>
      </c>
      <c r="B3798" s="567"/>
      <c r="C3798" s="567">
        <v>1</v>
      </c>
      <c r="D3798" s="567">
        <v>1190611</v>
      </c>
      <c r="E3798" s="567"/>
      <c r="F3798" s="567"/>
    </row>
    <row r="3799" spans="1:6">
      <c r="A3799" s="855" t="s">
        <v>3251</v>
      </c>
      <c r="B3799" s="567"/>
      <c r="C3799" s="567">
        <v>1</v>
      </c>
      <c r="D3799" s="567">
        <v>1190611</v>
      </c>
      <c r="E3799" s="567"/>
      <c r="F3799" s="567"/>
    </row>
    <row r="3800" spans="1:6">
      <c r="A3800" s="726" t="s">
        <v>2697</v>
      </c>
      <c r="B3800" s="567">
        <v>23994000</v>
      </c>
      <c r="C3800" s="567">
        <v>35</v>
      </c>
      <c r="D3800" s="567">
        <v>159513120</v>
      </c>
      <c r="E3800" s="567">
        <v>111784751.81010002</v>
      </c>
      <c r="F3800" s="567">
        <v>104160302.60957</v>
      </c>
    </row>
    <row r="3801" spans="1:6">
      <c r="A3801" s="845">
        <v>4</v>
      </c>
      <c r="B3801" s="567">
        <v>5598000</v>
      </c>
      <c r="C3801" s="567">
        <v>1</v>
      </c>
      <c r="D3801" s="567">
        <v>13434176</v>
      </c>
      <c r="E3801" s="567">
        <v>7880665.6685099993</v>
      </c>
      <c r="F3801" s="567">
        <v>7163128.6220500004</v>
      </c>
    </row>
    <row r="3802" spans="1:6">
      <c r="A3802" s="846" t="s">
        <v>3251</v>
      </c>
      <c r="B3802" s="567">
        <v>5598000</v>
      </c>
      <c r="C3802" s="567">
        <v>1</v>
      </c>
      <c r="D3802" s="567">
        <v>13434176</v>
      </c>
      <c r="E3802" s="567">
        <v>7880665.6685099993</v>
      </c>
      <c r="F3802" s="567">
        <v>7163128.6220500004</v>
      </c>
    </row>
    <row r="3803" spans="1:6">
      <c r="A3803" s="847" t="s">
        <v>3251</v>
      </c>
      <c r="B3803" s="567">
        <v>5598000</v>
      </c>
      <c r="C3803" s="567">
        <v>1</v>
      </c>
      <c r="D3803" s="567">
        <v>13434176</v>
      </c>
      <c r="E3803" s="567">
        <v>7880665.6685099993</v>
      </c>
      <c r="F3803" s="567">
        <v>7163128.6220500004</v>
      </c>
    </row>
    <row r="3804" spans="1:6">
      <c r="A3804" s="848" t="s">
        <v>3251</v>
      </c>
      <c r="B3804" s="567">
        <v>5598000</v>
      </c>
      <c r="C3804" s="567">
        <v>1</v>
      </c>
      <c r="D3804" s="567">
        <v>13434176</v>
      </c>
      <c r="E3804" s="567">
        <v>7880665.6685099993</v>
      </c>
      <c r="F3804" s="567">
        <v>7163128.6220500004</v>
      </c>
    </row>
    <row r="3805" spans="1:6">
      <c r="A3805" s="849">
        <v>4</v>
      </c>
      <c r="B3805" s="567">
        <v>5598000</v>
      </c>
      <c r="C3805" s="567">
        <v>1</v>
      </c>
      <c r="D3805" s="567">
        <v>13434176</v>
      </c>
      <c r="E3805" s="567">
        <v>7880665.6685099993</v>
      </c>
      <c r="F3805" s="567">
        <v>7163128.6220500004</v>
      </c>
    </row>
    <row r="3806" spans="1:6">
      <c r="A3806" s="850" t="s">
        <v>562</v>
      </c>
      <c r="B3806" s="567">
        <v>5598000</v>
      </c>
      <c r="C3806" s="567">
        <v>1</v>
      </c>
      <c r="D3806" s="567">
        <v>13434176</v>
      </c>
      <c r="E3806" s="567">
        <v>7880665.6685099993</v>
      </c>
      <c r="F3806" s="567">
        <v>7163128.6220500004</v>
      </c>
    </row>
    <row r="3807" spans="1:6">
      <c r="A3807" s="851" t="s">
        <v>3251</v>
      </c>
      <c r="B3807" s="567">
        <v>5598000</v>
      </c>
      <c r="C3807" s="567">
        <v>1</v>
      </c>
      <c r="D3807" s="567">
        <v>13434176</v>
      </c>
      <c r="E3807" s="567">
        <v>7880665.6685099993</v>
      </c>
      <c r="F3807" s="567">
        <v>7163128.6220500004</v>
      </c>
    </row>
    <row r="3808" spans="1:6">
      <c r="A3808" s="852" t="s">
        <v>3251</v>
      </c>
      <c r="B3808" s="567">
        <v>5598000</v>
      </c>
      <c r="C3808" s="567">
        <v>1</v>
      </c>
      <c r="D3808" s="567">
        <v>13434176</v>
      </c>
      <c r="E3808" s="567">
        <v>7880665.6685099993</v>
      </c>
      <c r="F3808" s="567">
        <v>7163128.6220500004</v>
      </c>
    </row>
    <row r="3809" spans="1:6">
      <c r="A3809" s="854" t="s">
        <v>527</v>
      </c>
      <c r="B3809" s="567">
        <v>5598000</v>
      </c>
      <c r="C3809" s="567">
        <v>1</v>
      </c>
      <c r="D3809" s="567">
        <v>13434176</v>
      </c>
      <c r="E3809" s="567">
        <v>7880665.6685099993</v>
      </c>
      <c r="F3809" s="567">
        <v>7163128.6220500004</v>
      </c>
    </row>
    <row r="3810" spans="1:6">
      <c r="A3810" s="853" t="s">
        <v>289</v>
      </c>
      <c r="B3810" s="567">
        <v>5598000</v>
      </c>
      <c r="C3810" s="567">
        <v>1</v>
      </c>
      <c r="D3810" s="567">
        <v>13434176</v>
      </c>
      <c r="E3810" s="567">
        <v>7880665.6685099993</v>
      </c>
      <c r="F3810" s="567">
        <v>7163128.6220500004</v>
      </c>
    </row>
    <row r="3811" spans="1:6">
      <c r="A3811" s="855" t="s">
        <v>319</v>
      </c>
      <c r="B3811" s="567">
        <v>5598000</v>
      </c>
      <c r="C3811" s="567">
        <v>1</v>
      </c>
      <c r="D3811" s="567">
        <v>13434176</v>
      </c>
      <c r="E3811" s="567">
        <v>7880665.6685099993</v>
      </c>
      <c r="F3811" s="567">
        <v>7163128.6220500004</v>
      </c>
    </row>
    <row r="3812" spans="1:6">
      <c r="A3812" s="845" t="s">
        <v>2545</v>
      </c>
      <c r="B3812" s="567"/>
      <c r="C3812" s="567">
        <v>1</v>
      </c>
      <c r="D3812" s="567">
        <v>3146000</v>
      </c>
      <c r="E3812" s="567">
        <v>3144413.0645400002</v>
      </c>
      <c r="F3812" s="567"/>
    </row>
    <row r="3813" spans="1:6">
      <c r="A3813" s="846" t="s">
        <v>3251</v>
      </c>
      <c r="B3813" s="567"/>
      <c r="C3813" s="567">
        <v>1</v>
      </c>
      <c r="D3813" s="567">
        <v>3146000</v>
      </c>
      <c r="E3813" s="567">
        <v>3144413.0645400002</v>
      </c>
      <c r="F3813" s="567"/>
    </row>
    <row r="3814" spans="1:6">
      <c r="A3814" s="847">
        <v>1</v>
      </c>
      <c r="B3814" s="567"/>
      <c r="C3814" s="567">
        <v>1</v>
      </c>
      <c r="D3814" s="567">
        <v>3146000</v>
      </c>
      <c r="E3814" s="567">
        <v>3144413.0645400002</v>
      </c>
      <c r="F3814" s="567"/>
    </row>
    <row r="3815" spans="1:6">
      <c r="A3815" s="848" t="s">
        <v>3251</v>
      </c>
      <c r="B3815" s="567"/>
      <c r="C3815" s="567">
        <v>1</v>
      </c>
      <c r="D3815" s="567">
        <v>3146000</v>
      </c>
      <c r="E3815" s="567">
        <v>3144413.0645400002</v>
      </c>
      <c r="F3815" s="567"/>
    </row>
    <row r="3816" spans="1:6">
      <c r="A3816" s="849" t="s">
        <v>3251</v>
      </c>
      <c r="B3816" s="567"/>
      <c r="C3816" s="567">
        <v>1</v>
      </c>
      <c r="D3816" s="567">
        <v>3146000</v>
      </c>
      <c r="E3816" s="567">
        <v>3144413.0645400002</v>
      </c>
      <c r="F3816" s="567"/>
    </row>
    <row r="3817" spans="1:6">
      <c r="A3817" s="850" t="s">
        <v>1316</v>
      </c>
      <c r="B3817" s="567"/>
      <c r="C3817" s="567">
        <v>1</v>
      </c>
      <c r="D3817" s="567">
        <v>3146000</v>
      </c>
      <c r="E3817" s="567">
        <v>3144413.0645400002</v>
      </c>
      <c r="F3817" s="567"/>
    </row>
    <row r="3818" spans="1:6">
      <c r="A3818" s="851" t="s">
        <v>2544</v>
      </c>
      <c r="B3818" s="567"/>
      <c r="C3818" s="567">
        <v>1</v>
      </c>
      <c r="D3818" s="567">
        <v>3146000</v>
      </c>
      <c r="E3818" s="567">
        <v>3144413.0645400002</v>
      </c>
      <c r="F3818" s="567"/>
    </row>
    <row r="3819" spans="1:6">
      <c r="A3819" s="852" t="s">
        <v>3251</v>
      </c>
      <c r="B3819" s="567"/>
      <c r="C3819" s="567">
        <v>1</v>
      </c>
      <c r="D3819" s="567">
        <v>3146000</v>
      </c>
      <c r="E3819" s="567">
        <v>3144413.0645400002</v>
      </c>
      <c r="F3819" s="567"/>
    </row>
    <row r="3820" spans="1:6">
      <c r="A3820" s="854" t="s">
        <v>2286</v>
      </c>
      <c r="B3820" s="567"/>
      <c r="C3820" s="567">
        <v>1</v>
      </c>
      <c r="D3820" s="567">
        <v>3146000</v>
      </c>
      <c r="E3820" s="567">
        <v>3144413.0645400002</v>
      </c>
      <c r="F3820" s="567"/>
    </row>
    <row r="3821" spans="1:6">
      <c r="A3821" s="853" t="s">
        <v>276</v>
      </c>
      <c r="B3821" s="567"/>
      <c r="C3821" s="567">
        <v>1</v>
      </c>
      <c r="D3821" s="567">
        <v>3146000</v>
      </c>
      <c r="E3821" s="567">
        <v>3144413.0645400002</v>
      </c>
      <c r="F3821" s="567"/>
    </row>
    <row r="3822" spans="1:6">
      <c r="A3822" s="855" t="s">
        <v>3251</v>
      </c>
      <c r="B3822" s="567"/>
      <c r="C3822" s="567">
        <v>1</v>
      </c>
      <c r="D3822" s="567">
        <v>3146000</v>
      </c>
      <c r="E3822" s="567">
        <v>3144413.0645400002</v>
      </c>
      <c r="F3822" s="567"/>
    </row>
    <row r="3823" spans="1:6">
      <c r="A3823" s="845" t="s">
        <v>13</v>
      </c>
      <c r="B3823" s="567">
        <v>474000</v>
      </c>
      <c r="C3823" s="567">
        <v>2</v>
      </c>
      <c r="D3823" s="567">
        <v>4025200</v>
      </c>
      <c r="E3823" s="567">
        <v>2479731.2784799999</v>
      </c>
      <c r="F3823" s="567">
        <v>3851980</v>
      </c>
    </row>
    <row r="3824" spans="1:6">
      <c r="A3824" s="846" t="s">
        <v>13</v>
      </c>
      <c r="B3824" s="567"/>
      <c r="C3824" s="567">
        <v>1</v>
      </c>
      <c r="D3824" s="567">
        <v>2500000</v>
      </c>
      <c r="E3824" s="567">
        <v>2479731.2784799999</v>
      </c>
      <c r="F3824" s="567">
        <v>2434168</v>
      </c>
    </row>
    <row r="3825" spans="1:6">
      <c r="A3825" s="847">
        <v>1</v>
      </c>
      <c r="B3825" s="567"/>
      <c r="C3825" s="567">
        <v>1</v>
      </c>
      <c r="D3825" s="567">
        <v>2500000</v>
      </c>
      <c r="E3825" s="567">
        <v>2479731.2784799999</v>
      </c>
      <c r="F3825" s="567">
        <v>2434168</v>
      </c>
    </row>
    <row r="3826" spans="1:6">
      <c r="A3826" s="848" t="s">
        <v>3251</v>
      </c>
      <c r="B3826" s="567"/>
      <c r="C3826" s="567">
        <v>1</v>
      </c>
      <c r="D3826" s="567">
        <v>2500000</v>
      </c>
      <c r="E3826" s="567">
        <v>2479731.2784799999</v>
      </c>
      <c r="F3826" s="567">
        <v>2434168</v>
      </c>
    </row>
    <row r="3827" spans="1:6">
      <c r="A3827" s="849" t="s">
        <v>3251</v>
      </c>
      <c r="B3827" s="567"/>
      <c r="C3827" s="567">
        <v>1</v>
      </c>
      <c r="D3827" s="567">
        <v>2500000</v>
      </c>
      <c r="E3827" s="567">
        <v>2479731.2784799999</v>
      </c>
      <c r="F3827" s="567">
        <v>2434168</v>
      </c>
    </row>
    <row r="3828" spans="1:6">
      <c r="A3828" s="850" t="s">
        <v>75</v>
      </c>
      <c r="B3828" s="567"/>
      <c r="C3828" s="567">
        <v>1</v>
      </c>
      <c r="D3828" s="567">
        <v>2500000</v>
      </c>
      <c r="E3828" s="567">
        <v>2479731.2784799999</v>
      </c>
      <c r="F3828" s="567">
        <v>2434168</v>
      </c>
    </row>
    <row r="3829" spans="1:6">
      <c r="A3829" s="851" t="s">
        <v>3251</v>
      </c>
      <c r="B3829" s="567"/>
      <c r="C3829" s="567">
        <v>1</v>
      </c>
      <c r="D3829" s="567">
        <v>2500000</v>
      </c>
      <c r="E3829" s="567">
        <v>2479731.2784799999</v>
      </c>
      <c r="F3829" s="567">
        <v>2434168</v>
      </c>
    </row>
    <row r="3830" spans="1:6">
      <c r="A3830" s="852" t="s">
        <v>73</v>
      </c>
      <c r="B3830" s="567"/>
      <c r="C3830" s="567">
        <v>1</v>
      </c>
      <c r="D3830" s="567">
        <v>2500000</v>
      </c>
      <c r="E3830" s="567">
        <v>2479731.2784799999</v>
      </c>
      <c r="F3830" s="567">
        <v>2434168</v>
      </c>
    </row>
    <row r="3831" spans="1:6">
      <c r="A3831" s="854" t="s">
        <v>317</v>
      </c>
      <c r="B3831" s="729"/>
      <c r="C3831" s="729">
        <v>1</v>
      </c>
      <c r="D3831" s="729">
        <v>2500000</v>
      </c>
      <c r="E3831" s="729">
        <v>2479731.2784799999</v>
      </c>
      <c r="F3831" s="729">
        <v>2434168</v>
      </c>
    </row>
    <row r="3832" spans="1:6">
      <c r="A3832" s="853" t="s">
        <v>74</v>
      </c>
      <c r="B3832" s="567"/>
      <c r="C3832" s="567">
        <v>1</v>
      </c>
      <c r="D3832" s="567">
        <v>2500000</v>
      </c>
      <c r="E3832" s="567">
        <v>2479731.2784799999</v>
      </c>
      <c r="F3832" s="567">
        <v>2434168</v>
      </c>
    </row>
    <row r="3833" spans="1:6">
      <c r="A3833" s="855" t="s">
        <v>3251</v>
      </c>
      <c r="B3833" s="567"/>
      <c r="C3833" s="567">
        <v>1</v>
      </c>
      <c r="D3833" s="567">
        <v>2500000</v>
      </c>
      <c r="E3833" s="567">
        <v>2479731.2784799999</v>
      </c>
      <c r="F3833" s="567">
        <v>2434168</v>
      </c>
    </row>
    <row r="3834" spans="1:6">
      <c r="A3834" s="846" t="s">
        <v>3251</v>
      </c>
      <c r="B3834" s="567">
        <v>474000</v>
      </c>
      <c r="C3834" s="567">
        <v>1</v>
      </c>
      <c r="D3834" s="567">
        <v>1525200</v>
      </c>
      <c r="E3834" s="567"/>
      <c r="F3834" s="567">
        <v>1417812</v>
      </c>
    </row>
    <row r="3835" spans="1:6">
      <c r="A3835" s="847">
        <v>100</v>
      </c>
      <c r="B3835" s="567">
        <v>474000</v>
      </c>
      <c r="C3835" s="567">
        <v>1</v>
      </c>
      <c r="D3835" s="567">
        <v>1525200</v>
      </c>
      <c r="E3835" s="567"/>
      <c r="F3835" s="567">
        <v>1417812</v>
      </c>
    </row>
    <row r="3836" spans="1:6">
      <c r="A3836" s="848">
        <v>0.9295908733280881</v>
      </c>
      <c r="B3836" s="567">
        <v>474000</v>
      </c>
      <c r="C3836" s="567">
        <v>1</v>
      </c>
      <c r="D3836" s="567">
        <v>1525200</v>
      </c>
      <c r="E3836" s="567"/>
      <c r="F3836" s="567">
        <v>1417812</v>
      </c>
    </row>
    <row r="3837" spans="1:6">
      <c r="A3837" s="849" t="s">
        <v>3251</v>
      </c>
      <c r="B3837" s="567">
        <v>474000</v>
      </c>
      <c r="C3837" s="567">
        <v>1</v>
      </c>
      <c r="D3837" s="567">
        <v>1525200</v>
      </c>
      <c r="E3837" s="567"/>
      <c r="F3837" s="567">
        <v>1417812</v>
      </c>
    </row>
    <row r="3838" spans="1:6">
      <c r="A3838" s="850" t="s">
        <v>2427</v>
      </c>
      <c r="B3838" s="567">
        <v>474000</v>
      </c>
      <c r="C3838" s="567">
        <v>1</v>
      </c>
      <c r="D3838" s="567">
        <v>1525200</v>
      </c>
      <c r="E3838" s="567"/>
      <c r="F3838" s="567">
        <v>1417812</v>
      </c>
    </row>
    <row r="3839" spans="1:6">
      <c r="A3839" s="851" t="s">
        <v>3251</v>
      </c>
      <c r="B3839" s="567">
        <v>474000</v>
      </c>
      <c r="C3839" s="567">
        <v>1</v>
      </c>
      <c r="D3839" s="567">
        <v>1525200</v>
      </c>
      <c r="E3839" s="567"/>
      <c r="F3839" s="567">
        <v>1417812</v>
      </c>
    </row>
    <row r="3840" spans="1:6">
      <c r="A3840" s="852" t="s">
        <v>3251</v>
      </c>
      <c r="B3840" s="567">
        <v>474000</v>
      </c>
      <c r="C3840" s="567">
        <v>1</v>
      </c>
      <c r="D3840" s="567">
        <v>1525200</v>
      </c>
      <c r="E3840" s="567"/>
      <c r="F3840" s="567">
        <v>1417812</v>
      </c>
    </row>
    <row r="3841" spans="1:6">
      <c r="A3841" s="854" t="s">
        <v>2286</v>
      </c>
      <c r="B3841" s="567">
        <v>474000</v>
      </c>
      <c r="C3841" s="567">
        <v>1</v>
      </c>
      <c r="D3841" s="567">
        <v>1525200</v>
      </c>
      <c r="E3841" s="567"/>
      <c r="F3841" s="567">
        <v>1417812</v>
      </c>
    </row>
    <row r="3842" spans="1:6">
      <c r="A3842" s="853" t="s">
        <v>302</v>
      </c>
      <c r="B3842" s="567">
        <v>474000</v>
      </c>
      <c r="C3842" s="567">
        <v>1</v>
      </c>
      <c r="D3842" s="567">
        <v>1525200</v>
      </c>
      <c r="E3842" s="567"/>
      <c r="F3842" s="567">
        <v>1417812</v>
      </c>
    </row>
    <row r="3843" spans="1:6">
      <c r="A3843" s="855" t="s">
        <v>3251</v>
      </c>
      <c r="B3843" s="567">
        <v>474000</v>
      </c>
      <c r="C3843" s="567">
        <v>1</v>
      </c>
      <c r="D3843" s="567">
        <v>1525200</v>
      </c>
      <c r="E3843" s="567"/>
      <c r="F3843" s="567">
        <v>1417812</v>
      </c>
    </row>
    <row r="3844" spans="1:6">
      <c r="A3844" s="845" t="s">
        <v>560</v>
      </c>
      <c r="B3844" s="567">
        <v>711000</v>
      </c>
      <c r="C3844" s="567">
        <v>1</v>
      </c>
      <c r="D3844" s="567">
        <v>2051821</v>
      </c>
      <c r="E3844" s="567">
        <v>1824430.2120899998</v>
      </c>
      <c r="F3844" s="567">
        <v>1810721.88576</v>
      </c>
    </row>
    <row r="3845" spans="1:6">
      <c r="A3845" s="846" t="s">
        <v>3251</v>
      </c>
      <c r="B3845" s="567">
        <v>711000</v>
      </c>
      <c r="C3845" s="567">
        <v>1</v>
      </c>
      <c r="D3845" s="567">
        <v>2051821</v>
      </c>
      <c r="E3845" s="567">
        <v>1824430.2120899998</v>
      </c>
      <c r="F3845" s="567">
        <v>1810721.88576</v>
      </c>
    </row>
    <row r="3846" spans="1:6">
      <c r="A3846" s="847">
        <v>0.97</v>
      </c>
      <c r="B3846" s="567">
        <v>711000</v>
      </c>
      <c r="C3846" s="567">
        <v>1</v>
      </c>
      <c r="D3846" s="567">
        <v>2051821</v>
      </c>
      <c r="E3846" s="567">
        <v>1824430.2120899998</v>
      </c>
      <c r="F3846" s="567">
        <v>1810721.88576</v>
      </c>
    </row>
    <row r="3847" spans="1:6">
      <c r="A3847" s="848" t="s">
        <v>3251</v>
      </c>
      <c r="B3847" s="567">
        <v>711000</v>
      </c>
      <c r="C3847" s="567">
        <v>1</v>
      </c>
      <c r="D3847" s="567">
        <v>2051821</v>
      </c>
      <c r="E3847" s="567">
        <v>1824430.2120899998</v>
      </c>
      <c r="F3847" s="567">
        <v>1810721.88576</v>
      </c>
    </row>
    <row r="3848" spans="1:6">
      <c r="A3848" s="849">
        <v>2012</v>
      </c>
      <c r="B3848" s="567">
        <v>711000</v>
      </c>
      <c r="C3848" s="567">
        <v>1</v>
      </c>
      <c r="D3848" s="567">
        <v>2051821</v>
      </c>
      <c r="E3848" s="567">
        <v>1824430.2120899998</v>
      </c>
      <c r="F3848" s="567">
        <v>1810721.88576</v>
      </c>
    </row>
    <row r="3849" spans="1:6">
      <c r="A3849" s="850" t="s">
        <v>559</v>
      </c>
      <c r="B3849" s="567">
        <v>711000</v>
      </c>
      <c r="C3849" s="567">
        <v>1</v>
      </c>
      <c r="D3849" s="567">
        <v>2051821</v>
      </c>
      <c r="E3849" s="567">
        <v>1824430.2120899998</v>
      </c>
      <c r="F3849" s="567">
        <v>1810721.88576</v>
      </c>
    </row>
    <row r="3850" spans="1:6">
      <c r="A3850" s="851" t="s">
        <v>3251</v>
      </c>
      <c r="B3850" s="567">
        <v>711000</v>
      </c>
      <c r="C3850" s="567">
        <v>1</v>
      </c>
      <c r="D3850" s="567">
        <v>2051821</v>
      </c>
      <c r="E3850" s="567">
        <v>1824430.2120899998</v>
      </c>
      <c r="F3850" s="567">
        <v>1810721.88576</v>
      </c>
    </row>
    <row r="3851" spans="1:6">
      <c r="A3851" s="852" t="s">
        <v>3251</v>
      </c>
      <c r="B3851" s="567">
        <v>711000</v>
      </c>
      <c r="C3851" s="567">
        <v>1</v>
      </c>
      <c r="D3851" s="567">
        <v>2051821</v>
      </c>
      <c r="E3851" s="567">
        <v>1824430.2120899998</v>
      </c>
      <c r="F3851" s="567">
        <v>1810721.88576</v>
      </c>
    </row>
    <row r="3852" spans="1:6">
      <c r="A3852" s="854" t="s">
        <v>527</v>
      </c>
      <c r="B3852" s="567">
        <v>711000</v>
      </c>
      <c r="C3852" s="567">
        <v>1</v>
      </c>
      <c r="D3852" s="567">
        <v>2051821</v>
      </c>
      <c r="E3852" s="567">
        <v>1824430.2120899998</v>
      </c>
      <c r="F3852" s="567">
        <v>1810721.88576</v>
      </c>
    </row>
    <row r="3853" spans="1:6">
      <c r="A3853" s="853" t="s">
        <v>289</v>
      </c>
      <c r="B3853" s="567">
        <v>711000</v>
      </c>
      <c r="C3853" s="567">
        <v>1</v>
      </c>
      <c r="D3853" s="567">
        <v>2051821</v>
      </c>
      <c r="E3853" s="567">
        <v>1824430.2120899998</v>
      </c>
      <c r="F3853" s="567">
        <v>1810721.88576</v>
      </c>
    </row>
    <row r="3854" spans="1:6">
      <c r="A3854" s="855" t="s">
        <v>319</v>
      </c>
      <c r="B3854" s="567">
        <v>711000</v>
      </c>
      <c r="C3854" s="567">
        <v>1</v>
      </c>
      <c r="D3854" s="567">
        <v>2051821</v>
      </c>
      <c r="E3854" s="567">
        <v>1824430.2120899998</v>
      </c>
      <c r="F3854" s="567">
        <v>1810721.88576</v>
      </c>
    </row>
    <row r="3855" spans="1:6">
      <c r="A3855" s="845" t="s">
        <v>2548</v>
      </c>
      <c r="B3855" s="567"/>
      <c r="C3855" s="567">
        <v>1</v>
      </c>
      <c r="D3855" s="567">
        <v>2590000</v>
      </c>
      <c r="E3855" s="567">
        <v>2438150.5450300002</v>
      </c>
      <c r="F3855" s="567"/>
    </row>
    <row r="3856" spans="1:6">
      <c r="A3856" s="846" t="s">
        <v>3251</v>
      </c>
      <c r="B3856" s="567"/>
      <c r="C3856" s="567">
        <v>1</v>
      </c>
      <c r="D3856" s="567">
        <v>2590000</v>
      </c>
      <c r="E3856" s="567">
        <v>2438150.5450300002</v>
      </c>
      <c r="F3856" s="567"/>
    </row>
    <row r="3857" spans="1:6">
      <c r="A3857" s="847">
        <v>1</v>
      </c>
      <c r="B3857" s="567"/>
      <c r="C3857" s="567">
        <v>1</v>
      </c>
      <c r="D3857" s="567">
        <v>2590000</v>
      </c>
      <c r="E3857" s="567">
        <v>2438150.5450300002</v>
      </c>
      <c r="F3857" s="567"/>
    </row>
    <row r="3858" spans="1:6">
      <c r="A3858" s="848" t="s">
        <v>3251</v>
      </c>
      <c r="B3858" s="567"/>
      <c r="C3858" s="567">
        <v>1</v>
      </c>
      <c r="D3858" s="567">
        <v>2590000</v>
      </c>
      <c r="E3858" s="567">
        <v>2438150.5450300002</v>
      </c>
      <c r="F3858" s="567"/>
    </row>
    <row r="3859" spans="1:6">
      <c r="A3859" s="849" t="s">
        <v>3251</v>
      </c>
      <c r="B3859" s="567"/>
      <c r="C3859" s="567">
        <v>1</v>
      </c>
      <c r="D3859" s="567">
        <v>2590000</v>
      </c>
      <c r="E3859" s="567">
        <v>2438150.5450300002</v>
      </c>
      <c r="F3859" s="567"/>
    </row>
    <row r="3860" spans="1:6">
      <c r="A3860" s="850" t="s">
        <v>2546</v>
      </c>
      <c r="B3860" s="567"/>
      <c r="C3860" s="567">
        <v>1</v>
      </c>
      <c r="D3860" s="567">
        <v>2590000</v>
      </c>
      <c r="E3860" s="567">
        <v>2438150.5450300002</v>
      </c>
      <c r="F3860" s="567"/>
    </row>
    <row r="3861" spans="1:6">
      <c r="A3861" s="851" t="s">
        <v>2547</v>
      </c>
      <c r="B3861" s="567"/>
      <c r="C3861" s="567">
        <v>1</v>
      </c>
      <c r="D3861" s="567">
        <v>2590000</v>
      </c>
      <c r="E3861" s="567">
        <v>2438150.5450300002</v>
      </c>
      <c r="F3861" s="567"/>
    </row>
    <row r="3862" spans="1:6">
      <c r="A3862" s="852" t="s">
        <v>3251</v>
      </c>
      <c r="B3862" s="567"/>
      <c r="C3862" s="567">
        <v>1</v>
      </c>
      <c r="D3862" s="567">
        <v>2590000</v>
      </c>
      <c r="E3862" s="567">
        <v>2438150.5450300002</v>
      </c>
      <c r="F3862" s="567"/>
    </row>
    <row r="3863" spans="1:6">
      <c r="A3863" s="854" t="s">
        <v>2286</v>
      </c>
      <c r="B3863" s="567"/>
      <c r="C3863" s="567">
        <v>1</v>
      </c>
      <c r="D3863" s="567">
        <v>2590000</v>
      </c>
      <c r="E3863" s="567">
        <v>2438150.5450300002</v>
      </c>
      <c r="F3863" s="567"/>
    </row>
    <row r="3864" spans="1:6">
      <c r="A3864" s="853" t="s">
        <v>276</v>
      </c>
      <c r="B3864" s="567"/>
      <c r="C3864" s="567">
        <v>1</v>
      </c>
      <c r="D3864" s="567">
        <v>2590000</v>
      </c>
      <c r="E3864" s="567">
        <v>2438150.5450300002</v>
      </c>
      <c r="F3864" s="567"/>
    </row>
    <row r="3865" spans="1:6">
      <c r="A3865" s="855" t="s">
        <v>3251</v>
      </c>
      <c r="B3865" s="567"/>
      <c r="C3865" s="567">
        <v>1</v>
      </c>
      <c r="D3865" s="567">
        <v>2590000</v>
      </c>
      <c r="E3865" s="567">
        <v>2438150.5450300002</v>
      </c>
      <c r="F3865" s="567"/>
    </row>
    <row r="3866" spans="1:6">
      <c r="A3866" s="845" t="s">
        <v>20</v>
      </c>
      <c r="B3866" s="567">
        <v>5272000</v>
      </c>
      <c r="C3866" s="567">
        <v>6</v>
      </c>
      <c r="D3866" s="567">
        <v>21283995</v>
      </c>
      <c r="E3866" s="567">
        <v>8072028.7649799995</v>
      </c>
      <c r="F3866" s="567">
        <v>11622563.134849999</v>
      </c>
    </row>
    <row r="3867" spans="1:6">
      <c r="A3867" s="846" t="s">
        <v>3251</v>
      </c>
      <c r="B3867" s="567">
        <v>5272000</v>
      </c>
      <c r="C3867" s="567">
        <v>6</v>
      </c>
      <c r="D3867" s="567">
        <v>21283995</v>
      </c>
      <c r="E3867" s="567">
        <v>8072028.7649799995</v>
      </c>
      <c r="F3867" s="567">
        <v>11622563.134849999</v>
      </c>
    </row>
    <row r="3868" spans="1:6">
      <c r="A3868" s="847">
        <v>0.7</v>
      </c>
      <c r="B3868" s="567">
        <v>2310000</v>
      </c>
      <c r="C3868" s="567">
        <v>1</v>
      </c>
      <c r="D3868" s="567">
        <v>6818355</v>
      </c>
      <c r="E3868" s="567">
        <v>6055151.7649799995</v>
      </c>
      <c r="F3868" s="567">
        <v>5351323.0448500002</v>
      </c>
    </row>
    <row r="3869" spans="1:6">
      <c r="A3869" s="848" t="s">
        <v>3251</v>
      </c>
      <c r="B3869" s="567">
        <v>2310000</v>
      </c>
      <c r="C3869" s="567">
        <v>1</v>
      </c>
      <c r="D3869" s="567">
        <v>6818355</v>
      </c>
      <c r="E3869" s="567">
        <v>6055151.7649799995</v>
      </c>
      <c r="F3869" s="567">
        <v>5351323.0448500002</v>
      </c>
    </row>
    <row r="3870" spans="1:6">
      <c r="A3870" s="849">
        <v>2011</v>
      </c>
      <c r="B3870" s="567">
        <v>2310000</v>
      </c>
      <c r="C3870" s="567">
        <v>1</v>
      </c>
      <c r="D3870" s="567">
        <v>6818355</v>
      </c>
      <c r="E3870" s="567">
        <v>6055151.7649799995</v>
      </c>
      <c r="F3870" s="567">
        <v>5351323.0448500002</v>
      </c>
    </row>
    <row r="3871" spans="1:6">
      <c r="A3871" s="850" t="s">
        <v>558</v>
      </c>
      <c r="B3871" s="567">
        <v>2310000</v>
      </c>
      <c r="C3871" s="567">
        <v>1</v>
      </c>
      <c r="D3871" s="567">
        <v>6818355</v>
      </c>
      <c r="E3871" s="567">
        <v>6055151.7649799995</v>
      </c>
      <c r="F3871" s="567">
        <v>5351323.0448500002</v>
      </c>
    </row>
    <row r="3872" spans="1:6">
      <c r="A3872" s="851" t="s">
        <v>3251</v>
      </c>
      <c r="B3872" s="567">
        <v>2310000</v>
      </c>
      <c r="C3872" s="567">
        <v>1</v>
      </c>
      <c r="D3872" s="567">
        <v>6818355</v>
      </c>
      <c r="E3872" s="567">
        <v>6055151.7649799995</v>
      </c>
      <c r="F3872" s="567">
        <v>5351323.0448500002</v>
      </c>
    </row>
    <row r="3873" spans="1:6">
      <c r="A3873" s="852" t="s">
        <v>3251</v>
      </c>
      <c r="B3873" s="567">
        <v>2310000</v>
      </c>
      <c r="C3873" s="567">
        <v>1</v>
      </c>
      <c r="D3873" s="567">
        <v>6818355</v>
      </c>
      <c r="E3873" s="567">
        <v>6055151.7649799995</v>
      </c>
      <c r="F3873" s="567">
        <v>5351323.0448500002</v>
      </c>
    </row>
    <row r="3874" spans="1:6">
      <c r="A3874" s="854" t="s">
        <v>527</v>
      </c>
      <c r="B3874" s="567">
        <v>2310000</v>
      </c>
      <c r="C3874" s="567">
        <v>1</v>
      </c>
      <c r="D3874" s="567">
        <v>6818355</v>
      </c>
      <c r="E3874" s="567">
        <v>6055151.7649799995</v>
      </c>
      <c r="F3874" s="567">
        <v>5351323.0448500002</v>
      </c>
    </row>
    <row r="3875" spans="1:6">
      <c r="A3875" s="853" t="s">
        <v>289</v>
      </c>
      <c r="B3875" s="567">
        <v>2310000</v>
      </c>
      <c r="C3875" s="567">
        <v>1</v>
      </c>
      <c r="D3875" s="567">
        <v>6818355</v>
      </c>
      <c r="E3875" s="567">
        <v>6055151.7649799995</v>
      </c>
      <c r="F3875" s="567">
        <v>5351323.0448500002</v>
      </c>
    </row>
    <row r="3876" spans="1:6">
      <c r="A3876" s="855" t="s">
        <v>319</v>
      </c>
      <c r="B3876" s="567">
        <v>2310000</v>
      </c>
      <c r="C3876" s="567">
        <v>1</v>
      </c>
      <c r="D3876" s="567">
        <v>6818355</v>
      </c>
      <c r="E3876" s="567">
        <v>6055151.7649799995</v>
      </c>
      <c r="F3876" s="567">
        <v>5351323.0448500002</v>
      </c>
    </row>
    <row r="3877" spans="1:6">
      <c r="A3877" s="847">
        <v>0.85</v>
      </c>
      <c r="B3877" s="567"/>
      <c r="C3877" s="567">
        <v>1</v>
      </c>
      <c r="D3877" s="567">
        <v>2379640</v>
      </c>
      <c r="E3877" s="567"/>
      <c r="F3877" s="567">
        <v>1450008.09</v>
      </c>
    </row>
    <row r="3878" spans="1:6">
      <c r="A3878" s="848">
        <v>0.6998712702702703</v>
      </c>
      <c r="B3878" s="567"/>
      <c r="C3878" s="567">
        <v>1</v>
      </c>
      <c r="D3878" s="567">
        <v>2379640</v>
      </c>
      <c r="E3878" s="567"/>
      <c r="F3878" s="567">
        <v>1450008.09</v>
      </c>
    </row>
    <row r="3879" spans="1:6">
      <c r="A3879" s="849" t="s">
        <v>3251</v>
      </c>
      <c r="B3879" s="567"/>
      <c r="C3879" s="567">
        <v>1</v>
      </c>
      <c r="D3879" s="567">
        <v>2379640</v>
      </c>
      <c r="E3879" s="567"/>
      <c r="F3879" s="567">
        <v>1450008.09</v>
      </c>
    </row>
    <row r="3880" spans="1:6">
      <c r="A3880" s="850" t="s">
        <v>1227</v>
      </c>
      <c r="B3880" s="567"/>
      <c r="C3880" s="567">
        <v>1</v>
      </c>
      <c r="D3880" s="567">
        <v>2379640</v>
      </c>
      <c r="E3880" s="567"/>
      <c r="F3880" s="567">
        <v>1450008.09</v>
      </c>
    </row>
    <row r="3881" spans="1:6">
      <c r="A3881" s="851" t="s">
        <v>3251</v>
      </c>
      <c r="B3881" s="567"/>
      <c r="C3881" s="567">
        <v>1</v>
      </c>
      <c r="D3881" s="567">
        <v>2379640</v>
      </c>
      <c r="E3881" s="567"/>
      <c r="F3881" s="567">
        <v>1450008.09</v>
      </c>
    </row>
    <row r="3882" spans="1:6">
      <c r="A3882" s="852" t="s">
        <v>3251</v>
      </c>
      <c r="B3882" s="567"/>
      <c r="C3882" s="567">
        <v>1</v>
      </c>
      <c r="D3882" s="567">
        <v>2379640</v>
      </c>
      <c r="E3882" s="567"/>
      <c r="F3882" s="567">
        <v>1450008.09</v>
      </c>
    </row>
    <row r="3883" spans="1:6">
      <c r="A3883" s="854" t="s">
        <v>529</v>
      </c>
      <c r="B3883" s="567"/>
      <c r="C3883" s="567">
        <v>1</v>
      </c>
      <c r="D3883" s="567">
        <v>2379640</v>
      </c>
      <c r="E3883" s="567"/>
      <c r="F3883" s="567">
        <v>1450008.09</v>
      </c>
    </row>
    <row r="3884" spans="1:6">
      <c r="A3884" s="853" t="s">
        <v>294</v>
      </c>
      <c r="B3884" s="567"/>
      <c r="C3884" s="567">
        <v>1</v>
      </c>
      <c r="D3884" s="567">
        <v>2379640</v>
      </c>
      <c r="E3884" s="567"/>
      <c r="F3884" s="567">
        <v>1450008.09</v>
      </c>
    </row>
    <row r="3885" spans="1:6">
      <c r="A3885" s="855" t="s">
        <v>319</v>
      </c>
      <c r="B3885" s="567"/>
      <c r="C3885" s="567">
        <v>1</v>
      </c>
      <c r="D3885" s="567">
        <v>2379640</v>
      </c>
      <c r="E3885" s="567"/>
      <c r="F3885" s="567">
        <v>1450008.09</v>
      </c>
    </row>
    <row r="3886" spans="1:6">
      <c r="A3886" s="847">
        <v>0.92</v>
      </c>
      <c r="B3886" s="567">
        <v>770000</v>
      </c>
      <c r="C3886" s="567">
        <v>1</v>
      </c>
      <c r="D3886" s="567">
        <v>2080000</v>
      </c>
      <c r="E3886" s="567">
        <v>2016877</v>
      </c>
      <c r="F3886" s="567">
        <v>1535444</v>
      </c>
    </row>
    <row r="3887" spans="1:6">
      <c r="A3887" s="848" t="s">
        <v>3251</v>
      </c>
      <c r="B3887" s="567">
        <v>770000</v>
      </c>
      <c r="C3887" s="567">
        <v>1</v>
      </c>
      <c r="D3887" s="567">
        <v>2080000</v>
      </c>
      <c r="E3887" s="567">
        <v>2016877</v>
      </c>
      <c r="F3887" s="567">
        <v>1535444</v>
      </c>
    </row>
    <row r="3888" spans="1:6">
      <c r="A3888" s="849" t="s">
        <v>3251</v>
      </c>
      <c r="B3888" s="567">
        <v>770000</v>
      </c>
      <c r="C3888" s="567">
        <v>1</v>
      </c>
      <c r="D3888" s="567">
        <v>2080000</v>
      </c>
      <c r="E3888" s="567">
        <v>2016877</v>
      </c>
      <c r="F3888" s="567">
        <v>1535444</v>
      </c>
    </row>
    <row r="3889" spans="1:6">
      <c r="A3889" s="850" t="s">
        <v>3251</v>
      </c>
      <c r="B3889" s="567">
        <v>770000</v>
      </c>
      <c r="C3889" s="567">
        <v>1</v>
      </c>
      <c r="D3889" s="567">
        <v>2080000</v>
      </c>
      <c r="E3889" s="567">
        <v>2016877</v>
      </c>
      <c r="F3889" s="567">
        <v>1535444</v>
      </c>
    </row>
    <row r="3890" spans="1:6">
      <c r="A3890" s="851" t="s">
        <v>471</v>
      </c>
      <c r="B3890" s="567">
        <v>770000</v>
      </c>
      <c r="C3890" s="567">
        <v>1</v>
      </c>
      <c r="D3890" s="567">
        <v>2080000</v>
      </c>
      <c r="E3890" s="567">
        <v>2016877</v>
      </c>
      <c r="F3890" s="567">
        <v>1535444</v>
      </c>
    </row>
    <row r="3891" spans="1:6">
      <c r="A3891" s="852" t="s">
        <v>3251</v>
      </c>
      <c r="B3891" s="567">
        <v>770000</v>
      </c>
      <c r="C3891" s="567">
        <v>1</v>
      </c>
      <c r="D3891" s="567">
        <v>2080000</v>
      </c>
      <c r="E3891" s="567">
        <v>2016877</v>
      </c>
      <c r="F3891" s="567">
        <v>1535444</v>
      </c>
    </row>
    <row r="3892" spans="1:6">
      <c r="A3892" s="854" t="s">
        <v>318</v>
      </c>
      <c r="B3892" s="567">
        <v>770000</v>
      </c>
      <c r="C3892" s="567">
        <v>1</v>
      </c>
      <c r="D3892" s="567">
        <v>2080000</v>
      </c>
      <c r="E3892" s="567">
        <v>2016877</v>
      </c>
      <c r="F3892" s="567">
        <v>1535444</v>
      </c>
    </row>
    <row r="3893" spans="1:6">
      <c r="A3893" s="853" t="s">
        <v>272</v>
      </c>
      <c r="B3893" s="567">
        <v>770000</v>
      </c>
      <c r="C3893" s="567">
        <v>1</v>
      </c>
      <c r="D3893" s="567">
        <v>2080000</v>
      </c>
      <c r="E3893" s="567">
        <v>2016877</v>
      </c>
      <c r="F3893" s="567">
        <v>1535444</v>
      </c>
    </row>
    <row r="3894" spans="1:6">
      <c r="A3894" s="855" t="s">
        <v>319</v>
      </c>
      <c r="B3894" s="567">
        <v>770000</v>
      </c>
      <c r="C3894" s="567">
        <v>1</v>
      </c>
      <c r="D3894" s="567">
        <v>2080000</v>
      </c>
      <c r="E3894" s="567">
        <v>2016877</v>
      </c>
      <c r="F3894" s="567">
        <v>1535444</v>
      </c>
    </row>
    <row r="3895" spans="1:6">
      <c r="A3895" s="847">
        <v>0.98</v>
      </c>
      <c r="B3895" s="567"/>
      <c r="C3895" s="567">
        <v>1</v>
      </c>
      <c r="D3895" s="567">
        <v>4665000</v>
      </c>
      <c r="E3895" s="567"/>
      <c r="F3895" s="567">
        <v>2867642</v>
      </c>
    </row>
    <row r="3896" spans="1:6">
      <c r="A3896" s="848">
        <v>0.23293885819521179</v>
      </c>
      <c r="B3896" s="567"/>
      <c r="C3896" s="567">
        <v>1</v>
      </c>
      <c r="D3896" s="567">
        <v>4665000</v>
      </c>
      <c r="E3896" s="567"/>
      <c r="F3896" s="567">
        <v>2867642</v>
      </c>
    </row>
    <row r="3897" spans="1:6">
      <c r="A3897" s="849" t="s">
        <v>3251</v>
      </c>
      <c r="B3897" s="567"/>
      <c r="C3897" s="567">
        <v>1</v>
      </c>
      <c r="D3897" s="567">
        <v>4665000</v>
      </c>
      <c r="E3897" s="567"/>
      <c r="F3897" s="567">
        <v>2867642</v>
      </c>
    </row>
    <row r="3898" spans="1:6">
      <c r="A3898" s="850" t="s">
        <v>1316</v>
      </c>
      <c r="B3898" s="567"/>
      <c r="C3898" s="567">
        <v>1</v>
      </c>
      <c r="D3898" s="567">
        <v>4665000</v>
      </c>
      <c r="E3898" s="567"/>
      <c r="F3898" s="567">
        <v>2867642</v>
      </c>
    </row>
    <row r="3899" spans="1:6">
      <c r="A3899" s="851" t="s">
        <v>3251</v>
      </c>
      <c r="B3899" s="567"/>
      <c r="C3899" s="567">
        <v>1</v>
      </c>
      <c r="D3899" s="567">
        <v>4665000</v>
      </c>
      <c r="E3899" s="567"/>
      <c r="F3899" s="567">
        <v>2867642</v>
      </c>
    </row>
    <row r="3900" spans="1:6">
      <c r="A3900" s="852" t="s">
        <v>3251</v>
      </c>
      <c r="B3900" s="567"/>
      <c r="C3900" s="567">
        <v>1</v>
      </c>
      <c r="D3900" s="567">
        <v>4665000</v>
      </c>
      <c r="E3900" s="567"/>
      <c r="F3900" s="567">
        <v>2867642</v>
      </c>
    </row>
    <row r="3901" spans="1:6">
      <c r="A3901" s="854" t="s">
        <v>529</v>
      </c>
      <c r="B3901" s="567"/>
      <c r="C3901" s="567">
        <v>1</v>
      </c>
      <c r="D3901" s="567">
        <v>4665000</v>
      </c>
      <c r="E3901" s="567"/>
      <c r="F3901" s="567">
        <v>2867642</v>
      </c>
    </row>
    <row r="3902" spans="1:6">
      <c r="A3902" s="853" t="s">
        <v>299</v>
      </c>
      <c r="B3902" s="567"/>
      <c r="C3902" s="567">
        <v>1</v>
      </c>
      <c r="D3902" s="567">
        <v>4665000</v>
      </c>
      <c r="E3902" s="567"/>
      <c r="F3902" s="567">
        <v>2867642</v>
      </c>
    </row>
    <row r="3903" spans="1:6">
      <c r="A3903" s="855" t="s">
        <v>319</v>
      </c>
      <c r="B3903" s="567"/>
      <c r="C3903" s="567">
        <v>1</v>
      </c>
      <c r="D3903" s="567">
        <v>4665000</v>
      </c>
      <c r="E3903" s="567"/>
      <c r="F3903" s="567">
        <v>2867642</v>
      </c>
    </row>
    <row r="3904" spans="1:6">
      <c r="A3904" s="847">
        <v>20</v>
      </c>
      <c r="B3904" s="567">
        <v>1422000</v>
      </c>
      <c r="C3904" s="567">
        <v>1</v>
      </c>
      <c r="D3904" s="567">
        <v>3582000</v>
      </c>
      <c r="E3904" s="567"/>
      <c r="F3904" s="567">
        <v>972</v>
      </c>
    </row>
    <row r="3905" spans="1:6">
      <c r="A3905" s="848">
        <v>2.7135678391959801E-2</v>
      </c>
      <c r="B3905" s="567">
        <v>1422000</v>
      </c>
      <c r="C3905" s="567">
        <v>1</v>
      </c>
      <c r="D3905" s="567">
        <v>3582000</v>
      </c>
      <c r="E3905" s="567"/>
      <c r="F3905" s="567">
        <v>972</v>
      </c>
    </row>
    <row r="3906" spans="1:6">
      <c r="A3906" s="849" t="s">
        <v>3251</v>
      </c>
      <c r="B3906" s="567">
        <v>1422000</v>
      </c>
      <c r="C3906" s="567">
        <v>1</v>
      </c>
      <c r="D3906" s="567">
        <v>3582000</v>
      </c>
      <c r="E3906" s="567"/>
      <c r="F3906" s="567">
        <v>972</v>
      </c>
    </row>
    <row r="3907" spans="1:6">
      <c r="A3907" s="850" t="s">
        <v>2421</v>
      </c>
      <c r="B3907" s="567">
        <v>1422000</v>
      </c>
      <c r="C3907" s="567">
        <v>1</v>
      </c>
      <c r="D3907" s="567">
        <v>3582000</v>
      </c>
      <c r="E3907" s="567"/>
      <c r="F3907" s="567">
        <v>972</v>
      </c>
    </row>
    <row r="3908" spans="1:6">
      <c r="A3908" s="851" t="s">
        <v>3251</v>
      </c>
      <c r="B3908" s="567">
        <v>1422000</v>
      </c>
      <c r="C3908" s="567">
        <v>1</v>
      </c>
      <c r="D3908" s="567">
        <v>3582000</v>
      </c>
      <c r="E3908" s="567"/>
      <c r="F3908" s="567">
        <v>972</v>
      </c>
    </row>
    <row r="3909" spans="1:6">
      <c r="A3909" s="852" t="s">
        <v>3251</v>
      </c>
      <c r="B3909" s="567">
        <v>1422000</v>
      </c>
      <c r="C3909" s="567">
        <v>1</v>
      </c>
      <c r="D3909" s="567">
        <v>3582000</v>
      </c>
      <c r="E3909" s="567"/>
      <c r="F3909" s="567">
        <v>972</v>
      </c>
    </row>
    <row r="3910" spans="1:6">
      <c r="A3910" s="854" t="s">
        <v>2286</v>
      </c>
      <c r="B3910" s="567">
        <v>1422000</v>
      </c>
      <c r="C3910" s="567">
        <v>1</v>
      </c>
      <c r="D3910" s="567">
        <v>3582000</v>
      </c>
      <c r="E3910" s="567"/>
      <c r="F3910" s="567">
        <v>972</v>
      </c>
    </row>
    <row r="3911" spans="1:6">
      <c r="A3911" s="853" t="s">
        <v>302</v>
      </c>
      <c r="B3911" s="567">
        <v>1422000</v>
      </c>
      <c r="C3911" s="567">
        <v>1</v>
      </c>
      <c r="D3911" s="567">
        <v>3582000</v>
      </c>
      <c r="E3911" s="567"/>
      <c r="F3911" s="567">
        <v>972</v>
      </c>
    </row>
    <row r="3912" spans="1:6">
      <c r="A3912" s="855" t="s">
        <v>3251</v>
      </c>
      <c r="B3912" s="567">
        <v>1422000</v>
      </c>
      <c r="C3912" s="567">
        <v>1</v>
      </c>
      <c r="D3912" s="567">
        <v>3582000</v>
      </c>
      <c r="E3912" s="567"/>
      <c r="F3912" s="567">
        <v>972</v>
      </c>
    </row>
    <row r="3913" spans="1:6">
      <c r="A3913" s="847">
        <v>50</v>
      </c>
      <c r="B3913" s="567">
        <v>770000</v>
      </c>
      <c r="C3913" s="567">
        <v>1</v>
      </c>
      <c r="D3913" s="567">
        <v>1759000</v>
      </c>
      <c r="E3913" s="567"/>
      <c r="F3913" s="567">
        <v>417174</v>
      </c>
    </row>
    <row r="3914" spans="1:6">
      <c r="A3914" s="848">
        <v>0.23716543490619671</v>
      </c>
      <c r="B3914" s="567">
        <v>770000</v>
      </c>
      <c r="C3914" s="567">
        <v>1</v>
      </c>
      <c r="D3914" s="567">
        <v>1759000</v>
      </c>
      <c r="E3914" s="567"/>
      <c r="F3914" s="567">
        <v>417174</v>
      </c>
    </row>
    <row r="3915" spans="1:6">
      <c r="A3915" s="849" t="s">
        <v>3251</v>
      </c>
      <c r="B3915" s="567">
        <v>770000</v>
      </c>
      <c r="C3915" s="567">
        <v>1</v>
      </c>
      <c r="D3915" s="567">
        <v>1759000</v>
      </c>
      <c r="E3915" s="567"/>
      <c r="F3915" s="567">
        <v>417174</v>
      </c>
    </row>
    <row r="3916" spans="1:6">
      <c r="A3916" s="850" t="s">
        <v>2424</v>
      </c>
      <c r="B3916" s="567">
        <v>770000</v>
      </c>
      <c r="C3916" s="567">
        <v>1</v>
      </c>
      <c r="D3916" s="567">
        <v>1759000</v>
      </c>
      <c r="E3916" s="567"/>
      <c r="F3916" s="567">
        <v>417174</v>
      </c>
    </row>
    <row r="3917" spans="1:6">
      <c r="A3917" s="851" t="s">
        <v>3251</v>
      </c>
      <c r="B3917" s="567">
        <v>770000</v>
      </c>
      <c r="C3917" s="567">
        <v>1</v>
      </c>
      <c r="D3917" s="567">
        <v>1759000</v>
      </c>
      <c r="E3917" s="567"/>
      <c r="F3917" s="567">
        <v>417174</v>
      </c>
    </row>
    <row r="3918" spans="1:6">
      <c r="A3918" s="852" t="s">
        <v>3251</v>
      </c>
      <c r="B3918" s="567">
        <v>770000</v>
      </c>
      <c r="C3918" s="567">
        <v>1</v>
      </c>
      <c r="D3918" s="567">
        <v>1759000</v>
      </c>
      <c r="E3918" s="567"/>
      <c r="F3918" s="567">
        <v>417174</v>
      </c>
    </row>
    <row r="3919" spans="1:6">
      <c r="A3919" s="854" t="s">
        <v>2286</v>
      </c>
      <c r="B3919" s="567">
        <v>770000</v>
      </c>
      <c r="C3919" s="567">
        <v>1</v>
      </c>
      <c r="D3919" s="567">
        <v>1759000</v>
      </c>
      <c r="E3919" s="567"/>
      <c r="F3919" s="567">
        <v>417174</v>
      </c>
    </row>
    <row r="3920" spans="1:6">
      <c r="A3920" s="853" t="s">
        <v>302</v>
      </c>
      <c r="B3920" s="567">
        <v>770000</v>
      </c>
      <c r="C3920" s="567">
        <v>1</v>
      </c>
      <c r="D3920" s="567">
        <v>1759000</v>
      </c>
      <c r="E3920" s="567"/>
      <c r="F3920" s="567">
        <v>417174</v>
      </c>
    </row>
    <row r="3921" spans="1:6">
      <c r="A3921" s="855" t="s">
        <v>3251</v>
      </c>
      <c r="B3921" s="567">
        <v>770000</v>
      </c>
      <c r="C3921" s="567">
        <v>1</v>
      </c>
      <c r="D3921" s="567">
        <v>1759000</v>
      </c>
      <c r="E3921" s="567"/>
      <c r="F3921" s="567">
        <v>417174</v>
      </c>
    </row>
    <row r="3922" spans="1:6">
      <c r="A3922" s="845" t="s">
        <v>557</v>
      </c>
      <c r="B3922" s="567">
        <v>2577000</v>
      </c>
      <c r="C3922" s="567">
        <v>2</v>
      </c>
      <c r="D3922" s="567">
        <v>4564000</v>
      </c>
      <c r="E3922" s="567">
        <v>1083.6914400000001</v>
      </c>
      <c r="F3922" s="567">
        <v>1083.6914400000001</v>
      </c>
    </row>
    <row r="3923" spans="1:6">
      <c r="A3923" s="846" t="s">
        <v>3251</v>
      </c>
      <c r="B3923" s="567">
        <v>2577000</v>
      </c>
      <c r="C3923" s="567">
        <v>2</v>
      </c>
      <c r="D3923" s="567">
        <v>4564000</v>
      </c>
      <c r="E3923" s="567">
        <v>1083.6914400000001</v>
      </c>
      <c r="F3923" s="567">
        <v>1083.6914400000001</v>
      </c>
    </row>
    <row r="3924" spans="1:6">
      <c r="A3924" s="847">
        <v>0</v>
      </c>
      <c r="B3924" s="567">
        <v>2577000</v>
      </c>
      <c r="C3924" s="567">
        <v>2</v>
      </c>
      <c r="D3924" s="567">
        <v>4564000</v>
      </c>
      <c r="E3924" s="567">
        <v>1083.6914400000001</v>
      </c>
      <c r="F3924" s="567">
        <v>1083.6914400000001</v>
      </c>
    </row>
    <row r="3925" spans="1:6">
      <c r="A3925" s="848" t="s">
        <v>3251</v>
      </c>
      <c r="B3925" s="567">
        <v>2577000</v>
      </c>
      <c r="C3925" s="567">
        <v>2</v>
      </c>
      <c r="D3925" s="567">
        <v>4564000</v>
      </c>
      <c r="E3925" s="567">
        <v>1083.6914400000001</v>
      </c>
      <c r="F3925" s="567">
        <v>1083.6914400000001</v>
      </c>
    </row>
    <row r="3926" spans="1:6">
      <c r="A3926" s="849">
        <v>2011</v>
      </c>
      <c r="B3926" s="567">
        <v>1422000</v>
      </c>
      <c r="C3926" s="567">
        <v>1</v>
      </c>
      <c r="D3926" s="567">
        <v>3409000</v>
      </c>
      <c r="E3926" s="567">
        <v>944.40995999999996</v>
      </c>
      <c r="F3926" s="567">
        <v>944.40995999999996</v>
      </c>
    </row>
    <row r="3927" spans="1:6">
      <c r="A3927" s="850" t="s">
        <v>561</v>
      </c>
      <c r="B3927" s="567">
        <v>1422000</v>
      </c>
      <c r="C3927" s="567">
        <v>1</v>
      </c>
      <c r="D3927" s="567">
        <v>3409000</v>
      </c>
      <c r="E3927" s="567">
        <v>944.40995999999996</v>
      </c>
      <c r="F3927" s="567">
        <v>944.40995999999996</v>
      </c>
    </row>
    <row r="3928" spans="1:6">
      <c r="A3928" s="851" t="s">
        <v>3251</v>
      </c>
      <c r="B3928" s="567">
        <v>1422000</v>
      </c>
      <c r="C3928" s="567">
        <v>1</v>
      </c>
      <c r="D3928" s="567">
        <v>3409000</v>
      </c>
      <c r="E3928" s="567">
        <v>944.40995999999996</v>
      </c>
      <c r="F3928" s="567">
        <v>944.40995999999996</v>
      </c>
    </row>
    <row r="3929" spans="1:6">
      <c r="A3929" s="852" t="s">
        <v>3251</v>
      </c>
      <c r="B3929" s="567">
        <v>1422000</v>
      </c>
      <c r="C3929" s="567">
        <v>1</v>
      </c>
      <c r="D3929" s="567">
        <v>3409000</v>
      </c>
      <c r="E3929" s="567">
        <v>944.40995999999996</v>
      </c>
      <c r="F3929" s="567">
        <v>944.40995999999996</v>
      </c>
    </row>
    <row r="3930" spans="1:6">
      <c r="A3930" s="854" t="s">
        <v>527</v>
      </c>
      <c r="B3930" s="567">
        <v>1422000</v>
      </c>
      <c r="C3930" s="567">
        <v>1</v>
      </c>
      <c r="D3930" s="567">
        <v>3409000</v>
      </c>
      <c r="E3930" s="567">
        <v>944.40995999999996</v>
      </c>
      <c r="F3930" s="567">
        <v>944.40995999999996</v>
      </c>
    </row>
    <row r="3931" spans="1:6">
      <c r="A3931" s="853" t="s">
        <v>289</v>
      </c>
      <c r="B3931" s="567">
        <v>1422000</v>
      </c>
      <c r="C3931" s="567">
        <v>1</v>
      </c>
      <c r="D3931" s="567">
        <v>3409000</v>
      </c>
      <c r="E3931" s="567">
        <v>944.40995999999996</v>
      </c>
      <c r="F3931" s="567">
        <v>944.40995999999996</v>
      </c>
    </row>
    <row r="3932" spans="1:6">
      <c r="A3932" s="855" t="s">
        <v>319</v>
      </c>
      <c r="B3932" s="567">
        <v>1422000</v>
      </c>
      <c r="C3932" s="567">
        <v>1</v>
      </c>
      <c r="D3932" s="567">
        <v>3409000</v>
      </c>
      <c r="E3932" s="567">
        <v>944.40995999999996</v>
      </c>
      <c r="F3932" s="567">
        <v>944.40995999999996</v>
      </c>
    </row>
    <row r="3933" spans="1:6">
      <c r="A3933" s="849">
        <v>2012</v>
      </c>
      <c r="B3933" s="567">
        <v>1155000</v>
      </c>
      <c r="C3933" s="567">
        <v>1</v>
      </c>
      <c r="D3933" s="567">
        <v>1155000</v>
      </c>
      <c r="E3933" s="567">
        <v>139.28148000000002</v>
      </c>
      <c r="F3933" s="567">
        <v>139.28148000000002</v>
      </c>
    </row>
    <row r="3934" spans="1:6">
      <c r="A3934" s="850" t="s">
        <v>556</v>
      </c>
      <c r="B3934" s="567">
        <v>1155000</v>
      </c>
      <c r="C3934" s="567">
        <v>1</v>
      </c>
      <c r="D3934" s="567">
        <v>1155000</v>
      </c>
      <c r="E3934" s="567">
        <v>139.28148000000002</v>
      </c>
      <c r="F3934" s="567">
        <v>139.28148000000002</v>
      </c>
    </row>
    <row r="3935" spans="1:6">
      <c r="A3935" s="851" t="s">
        <v>3251</v>
      </c>
      <c r="B3935" s="567">
        <v>1155000</v>
      </c>
      <c r="C3935" s="567">
        <v>1</v>
      </c>
      <c r="D3935" s="567">
        <v>1155000</v>
      </c>
      <c r="E3935" s="567">
        <v>139.28148000000002</v>
      </c>
      <c r="F3935" s="567">
        <v>139.28148000000002</v>
      </c>
    </row>
    <row r="3936" spans="1:6">
      <c r="A3936" s="852" t="s">
        <v>3251</v>
      </c>
      <c r="B3936" s="567">
        <v>1155000</v>
      </c>
      <c r="C3936" s="567">
        <v>1</v>
      </c>
      <c r="D3936" s="567">
        <v>1155000</v>
      </c>
      <c r="E3936" s="567">
        <v>139.28148000000002</v>
      </c>
      <c r="F3936" s="567">
        <v>139.28148000000002</v>
      </c>
    </row>
    <row r="3937" spans="1:6">
      <c r="A3937" s="854" t="s">
        <v>527</v>
      </c>
      <c r="B3937" s="567">
        <v>1155000</v>
      </c>
      <c r="C3937" s="567">
        <v>1</v>
      </c>
      <c r="D3937" s="567">
        <v>1155000</v>
      </c>
      <c r="E3937" s="567">
        <v>139.28148000000002</v>
      </c>
      <c r="F3937" s="567">
        <v>139.28148000000002</v>
      </c>
    </row>
    <row r="3938" spans="1:6">
      <c r="A3938" s="853" t="s">
        <v>289</v>
      </c>
      <c r="B3938" s="567">
        <v>1155000</v>
      </c>
      <c r="C3938" s="567">
        <v>1</v>
      </c>
      <c r="D3938" s="567">
        <v>1155000</v>
      </c>
      <c r="E3938" s="567">
        <v>139.28148000000002</v>
      </c>
      <c r="F3938" s="567">
        <v>139.28148000000002</v>
      </c>
    </row>
    <row r="3939" spans="1:6">
      <c r="A3939" s="855" t="s">
        <v>319</v>
      </c>
      <c r="B3939" s="567">
        <v>1155000</v>
      </c>
      <c r="C3939" s="567">
        <v>1</v>
      </c>
      <c r="D3939" s="567">
        <v>1155000</v>
      </c>
      <c r="E3939" s="567">
        <v>139.28148000000002</v>
      </c>
      <c r="F3939" s="567">
        <v>139.28148000000002</v>
      </c>
    </row>
    <row r="3940" spans="1:6">
      <c r="A3940" s="845" t="s">
        <v>108</v>
      </c>
      <c r="B3940" s="567"/>
      <c r="C3940" s="567">
        <v>1</v>
      </c>
      <c r="D3940" s="567">
        <v>2310000</v>
      </c>
      <c r="E3940" s="567">
        <v>0</v>
      </c>
      <c r="F3940" s="567">
        <v>0</v>
      </c>
    </row>
    <row r="3941" spans="1:6">
      <c r="A3941" s="846" t="s">
        <v>107</v>
      </c>
      <c r="B3941" s="567"/>
      <c r="C3941" s="567">
        <v>1</v>
      </c>
      <c r="D3941" s="567">
        <v>2310000</v>
      </c>
      <c r="E3941" s="567">
        <v>0</v>
      </c>
      <c r="F3941" s="567">
        <v>0</v>
      </c>
    </row>
    <row r="3942" spans="1:6">
      <c r="A3942" s="847" t="s">
        <v>106</v>
      </c>
      <c r="B3942" s="567"/>
      <c r="C3942" s="567">
        <v>1</v>
      </c>
      <c r="D3942" s="567">
        <v>2310000</v>
      </c>
      <c r="E3942" s="567">
        <v>0</v>
      </c>
      <c r="F3942" s="567">
        <v>0</v>
      </c>
    </row>
    <row r="3943" spans="1:6">
      <c r="A3943" s="848" t="s">
        <v>3251</v>
      </c>
      <c r="B3943" s="567"/>
      <c r="C3943" s="567">
        <v>1</v>
      </c>
      <c r="D3943" s="567">
        <v>2310000</v>
      </c>
      <c r="E3943" s="567">
        <v>0</v>
      </c>
      <c r="F3943" s="567">
        <v>0</v>
      </c>
    </row>
    <row r="3944" spans="1:6">
      <c r="A3944" s="849" t="s">
        <v>3251</v>
      </c>
      <c r="B3944" s="567"/>
      <c r="C3944" s="567">
        <v>1</v>
      </c>
      <c r="D3944" s="567">
        <v>2310000</v>
      </c>
      <c r="E3944" s="567">
        <v>0</v>
      </c>
      <c r="F3944" s="567">
        <v>0</v>
      </c>
    </row>
    <row r="3945" spans="1:6">
      <c r="A3945" s="850" t="s">
        <v>105</v>
      </c>
      <c r="B3945" s="567"/>
      <c r="C3945" s="567">
        <v>1</v>
      </c>
      <c r="D3945" s="567">
        <v>2310000</v>
      </c>
      <c r="E3945" s="567">
        <v>0</v>
      </c>
      <c r="F3945" s="567">
        <v>0</v>
      </c>
    </row>
    <row r="3946" spans="1:6">
      <c r="A3946" s="851" t="s">
        <v>3251</v>
      </c>
      <c r="B3946" s="567"/>
      <c r="C3946" s="567">
        <v>1</v>
      </c>
      <c r="D3946" s="567">
        <v>2310000</v>
      </c>
      <c r="E3946" s="567">
        <v>0</v>
      </c>
      <c r="F3946" s="567">
        <v>0</v>
      </c>
    </row>
    <row r="3947" spans="1:6">
      <c r="A3947" s="852" t="s">
        <v>103</v>
      </c>
      <c r="B3947" s="567"/>
      <c r="C3947" s="567">
        <v>1</v>
      </c>
      <c r="D3947" s="567">
        <v>2310000</v>
      </c>
      <c r="E3947" s="567">
        <v>0</v>
      </c>
      <c r="F3947" s="567">
        <v>0</v>
      </c>
    </row>
    <row r="3948" spans="1:6">
      <c r="A3948" s="854" t="s">
        <v>317</v>
      </c>
      <c r="B3948" s="729"/>
      <c r="C3948" s="729">
        <v>1</v>
      </c>
      <c r="D3948" s="729">
        <v>2310000</v>
      </c>
      <c r="E3948" s="729">
        <v>0</v>
      </c>
      <c r="F3948" s="729">
        <v>0</v>
      </c>
    </row>
    <row r="3949" spans="1:6">
      <c r="A3949" s="853" t="s">
        <v>104</v>
      </c>
      <c r="B3949" s="567"/>
      <c r="C3949" s="567">
        <v>1</v>
      </c>
      <c r="D3949" s="567">
        <v>2310000</v>
      </c>
      <c r="E3949" s="567">
        <v>0</v>
      </c>
      <c r="F3949" s="567">
        <v>0</v>
      </c>
    </row>
    <row r="3950" spans="1:6">
      <c r="A3950" s="855" t="s">
        <v>3251</v>
      </c>
      <c r="B3950" s="567"/>
      <c r="C3950" s="567">
        <v>1</v>
      </c>
      <c r="D3950" s="567">
        <v>2310000</v>
      </c>
      <c r="E3950" s="567">
        <v>0</v>
      </c>
      <c r="F3950" s="567">
        <v>0</v>
      </c>
    </row>
    <row r="3951" spans="1:6">
      <c r="A3951" s="845" t="s">
        <v>2519</v>
      </c>
      <c r="B3951" s="567">
        <v>474000</v>
      </c>
      <c r="C3951" s="567">
        <v>1</v>
      </c>
      <c r="D3951" s="567">
        <v>1446000</v>
      </c>
      <c r="E3951" s="567"/>
      <c r="F3951" s="567">
        <v>4811.9384</v>
      </c>
    </row>
    <row r="3952" spans="1:6">
      <c r="A3952" s="846" t="s">
        <v>3251</v>
      </c>
      <c r="B3952" s="567">
        <v>474000</v>
      </c>
      <c r="C3952" s="567">
        <v>1</v>
      </c>
      <c r="D3952" s="567">
        <v>1446000</v>
      </c>
      <c r="E3952" s="567"/>
      <c r="F3952" s="567">
        <v>4811.9384</v>
      </c>
    </row>
    <row r="3953" spans="1:6">
      <c r="A3953" s="847">
        <v>0</v>
      </c>
      <c r="B3953" s="567">
        <v>474000</v>
      </c>
      <c r="C3953" s="567">
        <v>1</v>
      </c>
      <c r="D3953" s="567">
        <v>1446000</v>
      </c>
      <c r="E3953" s="567"/>
      <c r="F3953" s="567">
        <v>4811.9384</v>
      </c>
    </row>
    <row r="3954" spans="1:6">
      <c r="A3954" s="848" t="s">
        <v>3251</v>
      </c>
      <c r="B3954" s="567">
        <v>474000</v>
      </c>
      <c r="C3954" s="567">
        <v>1</v>
      </c>
      <c r="D3954" s="567">
        <v>1446000</v>
      </c>
      <c r="E3954" s="567"/>
      <c r="F3954" s="567">
        <v>4811.9384</v>
      </c>
    </row>
    <row r="3955" spans="1:6">
      <c r="A3955" s="849" t="s">
        <v>3251</v>
      </c>
      <c r="B3955" s="567">
        <v>474000</v>
      </c>
      <c r="C3955" s="567">
        <v>1</v>
      </c>
      <c r="D3955" s="567">
        <v>1446000</v>
      </c>
      <c r="E3955" s="567"/>
      <c r="F3955" s="567">
        <v>4811.9384</v>
      </c>
    </row>
    <row r="3956" spans="1:6">
      <c r="A3956" s="850" t="s">
        <v>3251</v>
      </c>
      <c r="B3956" s="567">
        <v>474000</v>
      </c>
      <c r="C3956" s="567">
        <v>1</v>
      </c>
      <c r="D3956" s="567">
        <v>1446000</v>
      </c>
      <c r="E3956" s="567"/>
      <c r="F3956" s="567">
        <v>4811.9384</v>
      </c>
    </row>
    <row r="3957" spans="1:6">
      <c r="A3957" s="851" t="s">
        <v>2518</v>
      </c>
      <c r="B3957" s="567">
        <v>474000</v>
      </c>
      <c r="C3957" s="567">
        <v>1</v>
      </c>
      <c r="D3957" s="567">
        <v>1446000</v>
      </c>
      <c r="E3957" s="567"/>
      <c r="F3957" s="567">
        <v>4811.9384</v>
      </c>
    </row>
    <row r="3958" spans="1:6">
      <c r="A3958" s="852" t="s">
        <v>3251</v>
      </c>
      <c r="B3958" s="567">
        <v>474000</v>
      </c>
      <c r="C3958" s="567">
        <v>1</v>
      </c>
      <c r="D3958" s="567">
        <v>1446000</v>
      </c>
      <c r="E3958" s="567"/>
      <c r="F3958" s="567">
        <v>4811.9384</v>
      </c>
    </row>
    <row r="3959" spans="1:6">
      <c r="A3959" s="854" t="s">
        <v>2286</v>
      </c>
      <c r="B3959" s="567">
        <v>474000</v>
      </c>
      <c r="C3959" s="567">
        <v>1</v>
      </c>
      <c r="D3959" s="567">
        <v>1446000</v>
      </c>
      <c r="E3959" s="567"/>
      <c r="F3959" s="567">
        <v>4811.9384</v>
      </c>
    </row>
    <row r="3960" spans="1:6">
      <c r="A3960" s="853" t="s">
        <v>296</v>
      </c>
      <c r="B3960" s="567">
        <v>474000</v>
      </c>
      <c r="C3960" s="567">
        <v>1</v>
      </c>
      <c r="D3960" s="567">
        <v>1446000</v>
      </c>
      <c r="E3960" s="567"/>
      <c r="F3960" s="567">
        <v>4811.9384</v>
      </c>
    </row>
    <row r="3961" spans="1:6">
      <c r="A3961" s="855" t="s">
        <v>2285</v>
      </c>
      <c r="B3961" s="567">
        <v>474000</v>
      </c>
      <c r="C3961" s="567">
        <v>1</v>
      </c>
      <c r="D3961" s="567">
        <v>1446000</v>
      </c>
      <c r="E3961" s="567"/>
      <c r="F3961" s="567">
        <v>4811.9384</v>
      </c>
    </row>
    <row r="3962" spans="1:6">
      <c r="A3962" s="845" t="s">
        <v>720</v>
      </c>
      <c r="B3962" s="567"/>
      <c r="C3962" s="567">
        <v>3</v>
      </c>
      <c r="D3962" s="567">
        <v>4946100</v>
      </c>
      <c r="E3962" s="567"/>
      <c r="F3962" s="567">
        <v>544588.19999999995</v>
      </c>
    </row>
    <row r="3963" spans="1:6">
      <c r="A3963" s="846" t="s">
        <v>3251</v>
      </c>
      <c r="B3963" s="567"/>
      <c r="C3963" s="567">
        <v>3</v>
      </c>
      <c r="D3963" s="567">
        <v>4946100</v>
      </c>
      <c r="E3963" s="567"/>
      <c r="F3963" s="567">
        <v>544588.19999999995</v>
      </c>
    </row>
    <row r="3964" spans="1:6">
      <c r="A3964" s="847">
        <v>0</v>
      </c>
      <c r="B3964" s="567"/>
      <c r="C3964" s="567">
        <v>1</v>
      </c>
      <c r="D3964" s="567">
        <v>1800000</v>
      </c>
      <c r="E3964" s="567"/>
      <c r="F3964" s="567">
        <v>0</v>
      </c>
    </row>
    <row r="3965" spans="1:6">
      <c r="A3965" s="848">
        <v>0.30111185193579248</v>
      </c>
      <c r="B3965" s="567"/>
      <c r="C3965" s="567">
        <v>1</v>
      </c>
      <c r="D3965" s="567">
        <v>1800000</v>
      </c>
      <c r="E3965" s="567"/>
      <c r="F3965" s="567">
        <v>0</v>
      </c>
    </row>
    <row r="3966" spans="1:6">
      <c r="A3966" s="849" t="s">
        <v>3251</v>
      </c>
      <c r="B3966" s="567"/>
      <c r="C3966" s="567">
        <v>1</v>
      </c>
      <c r="D3966" s="567">
        <v>1800000</v>
      </c>
      <c r="E3966" s="567"/>
      <c r="F3966" s="567">
        <v>0</v>
      </c>
    </row>
    <row r="3967" spans="1:6">
      <c r="A3967" s="850" t="s">
        <v>1231</v>
      </c>
      <c r="B3967" s="567"/>
      <c r="C3967" s="567">
        <v>1</v>
      </c>
      <c r="D3967" s="567">
        <v>1800000</v>
      </c>
      <c r="E3967" s="567"/>
      <c r="F3967" s="567">
        <v>0</v>
      </c>
    </row>
    <row r="3968" spans="1:6">
      <c r="A3968" s="851" t="s">
        <v>3251</v>
      </c>
      <c r="B3968" s="567"/>
      <c r="C3968" s="567">
        <v>1</v>
      </c>
      <c r="D3968" s="567">
        <v>1800000</v>
      </c>
      <c r="E3968" s="567"/>
      <c r="F3968" s="567">
        <v>0</v>
      </c>
    </row>
    <row r="3969" spans="1:6">
      <c r="A3969" s="852" t="s">
        <v>3251</v>
      </c>
      <c r="B3969" s="567"/>
      <c r="C3969" s="567">
        <v>1</v>
      </c>
      <c r="D3969" s="567">
        <v>1800000</v>
      </c>
      <c r="E3969" s="567"/>
      <c r="F3969" s="567">
        <v>0</v>
      </c>
    </row>
    <row r="3970" spans="1:6">
      <c r="A3970" s="854" t="s">
        <v>529</v>
      </c>
      <c r="B3970" s="567"/>
      <c r="C3970" s="567">
        <v>1</v>
      </c>
      <c r="D3970" s="567">
        <v>1800000</v>
      </c>
      <c r="E3970" s="567"/>
      <c r="F3970" s="567">
        <v>0</v>
      </c>
    </row>
    <row r="3971" spans="1:6">
      <c r="A3971" s="853" t="s">
        <v>294</v>
      </c>
      <c r="B3971" s="567"/>
      <c r="C3971" s="567">
        <v>1</v>
      </c>
      <c r="D3971" s="567">
        <v>1800000</v>
      </c>
      <c r="E3971" s="567"/>
      <c r="F3971" s="567">
        <v>0</v>
      </c>
    </row>
    <row r="3972" spans="1:6">
      <c r="A3972" s="855" t="s">
        <v>319</v>
      </c>
      <c r="B3972" s="567"/>
      <c r="C3972" s="567">
        <v>1</v>
      </c>
      <c r="D3972" s="567">
        <v>1800000</v>
      </c>
      <c r="E3972" s="567"/>
      <c r="F3972" s="567">
        <v>0</v>
      </c>
    </row>
    <row r="3973" spans="1:6">
      <c r="A3973" s="847">
        <v>0.15</v>
      </c>
      <c r="B3973" s="567"/>
      <c r="C3973" s="567">
        <v>1</v>
      </c>
      <c r="D3973" s="567">
        <v>1600800</v>
      </c>
      <c r="E3973" s="567"/>
      <c r="F3973" s="567">
        <v>172605.2</v>
      </c>
    </row>
    <row r="3974" spans="1:6">
      <c r="A3974" s="848">
        <v>0.11624738888888889</v>
      </c>
      <c r="B3974" s="567"/>
      <c r="C3974" s="567">
        <v>1</v>
      </c>
      <c r="D3974" s="567">
        <v>1600800</v>
      </c>
      <c r="E3974" s="567"/>
      <c r="F3974" s="567">
        <v>172605.2</v>
      </c>
    </row>
    <row r="3975" spans="1:6">
      <c r="A3975" s="849" t="s">
        <v>3251</v>
      </c>
      <c r="B3975" s="567"/>
      <c r="C3975" s="567">
        <v>1</v>
      </c>
      <c r="D3975" s="567">
        <v>1600800</v>
      </c>
      <c r="E3975" s="567"/>
      <c r="F3975" s="567">
        <v>172605.2</v>
      </c>
    </row>
    <row r="3976" spans="1:6">
      <c r="A3976" s="850" t="s">
        <v>1229</v>
      </c>
      <c r="B3976" s="567"/>
      <c r="C3976" s="567">
        <v>1</v>
      </c>
      <c r="D3976" s="567">
        <v>1600800</v>
      </c>
      <c r="E3976" s="567"/>
      <c r="F3976" s="567">
        <v>172605.2</v>
      </c>
    </row>
    <row r="3977" spans="1:6">
      <c r="A3977" s="851" t="s">
        <v>3251</v>
      </c>
      <c r="B3977" s="567"/>
      <c r="C3977" s="567">
        <v>1</v>
      </c>
      <c r="D3977" s="567">
        <v>1600800</v>
      </c>
      <c r="E3977" s="567"/>
      <c r="F3977" s="567">
        <v>172605.2</v>
      </c>
    </row>
    <row r="3978" spans="1:6">
      <c r="A3978" s="852" t="s">
        <v>3251</v>
      </c>
      <c r="B3978" s="567"/>
      <c r="C3978" s="567">
        <v>1</v>
      </c>
      <c r="D3978" s="567">
        <v>1600800</v>
      </c>
      <c r="E3978" s="567"/>
      <c r="F3978" s="567">
        <v>172605.2</v>
      </c>
    </row>
    <row r="3979" spans="1:6">
      <c r="A3979" s="854" t="s">
        <v>529</v>
      </c>
      <c r="B3979" s="567"/>
      <c r="C3979" s="567">
        <v>1</v>
      </c>
      <c r="D3979" s="567">
        <v>1600800</v>
      </c>
      <c r="E3979" s="567"/>
      <c r="F3979" s="567">
        <v>172605.2</v>
      </c>
    </row>
    <row r="3980" spans="1:6">
      <c r="A3980" s="853" t="s">
        <v>294</v>
      </c>
      <c r="B3980" s="567"/>
      <c r="C3980" s="567">
        <v>1</v>
      </c>
      <c r="D3980" s="567">
        <v>1600800</v>
      </c>
      <c r="E3980" s="567"/>
      <c r="F3980" s="567">
        <v>172605.2</v>
      </c>
    </row>
    <row r="3981" spans="1:6">
      <c r="A3981" s="855" t="s">
        <v>319</v>
      </c>
      <c r="B3981" s="567"/>
      <c r="C3981" s="567">
        <v>1</v>
      </c>
      <c r="D3981" s="567">
        <v>1600800</v>
      </c>
      <c r="E3981" s="567"/>
      <c r="F3981" s="567">
        <v>172605.2</v>
      </c>
    </row>
    <row r="3982" spans="1:6">
      <c r="A3982" s="847">
        <v>0.3</v>
      </c>
      <c r="B3982" s="567"/>
      <c r="C3982" s="567">
        <v>1</v>
      </c>
      <c r="D3982" s="567">
        <v>1545300</v>
      </c>
      <c r="E3982" s="567"/>
      <c r="F3982" s="567">
        <v>371983</v>
      </c>
    </row>
    <row r="3983" spans="1:6">
      <c r="A3983" s="848">
        <v>0.60933926560320051</v>
      </c>
      <c r="B3983" s="567"/>
      <c r="C3983" s="567">
        <v>1</v>
      </c>
      <c r="D3983" s="567">
        <v>1545300</v>
      </c>
      <c r="E3983" s="567"/>
      <c r="F3983" s="567">
        <v>371983</v>
      </c>
    </row>
    <row r="3984" spans="1:6">
      <c r="A3984" s="849" t="s">
        <v>3251</v>
      </c>
      <c r="B3984" s="567"/>
      <c r="C3984" s="567">
        <v>1</v>
      </c>
      <c r="D3984" s="567">
        <v>1545300</v>
      </c>
      <c r="E3984" s="567"/>
      <c r="F3984" s="567">
        <v>371983</v>
      </c>
    </row>
    <row r="3985" spans="1:6">
      <c r="A3985" s="850" t="s">
        <v>1226</v>
      </c>
      <c r="B3985" s="567"/>
      <c r="C3985" s="567">
        <v>1</v>
      </c>
      <c r="D3985" s="567">
        <v>1545300</v>
      </c>
      <c r="E3985" s="567"/>
      <c r="F3985" s="567">
        <v>371983</v>
      </c>
    </row>
    <row r="3986" spans="1:6">
      <c r="A3986" s="851" t="s">
        <v>3251</v>
      </c>
      <c r="B3986" s="567"/>
      <c r="C3986" s="567">
        <v>1</v>
      </c>
      <c r="D3986" s="567">
        <v>1545300</v>
      </c>
      <c r="E3986" s="567"/>
      <c r="F3986" s="567">
        <v>371983</v>
      </c>
    </row>
    <row r="3987" spans="1:6">
      <c r="A3987" s="852" t="s">
        <v>3251</v>
      </c>
      <c r="B3987" s="567"/>
      <c r="C3987" s="567">
        <v>1</v>
      </c>
      <c r="D3987" s="567">
        <v>1545300</v>
      </c>
      <c r="E3987" s="567"/>
      <c r="F3987" s="567">
        <v>371983</v>
      </c>
    </row>
    <row r="3988" spans="1:6">
      <c r="A3988" s="854" t="s">
        <v>529</v>
      </c>
      <c r="B3988" s="567"/>
      <c r="C3988" s="567">
        <v>1</v>
      </c>
      <c r="D3988" s="567">
        <v>1545300</v>
      </c>
      <c r="E3988" s="567"/>
      <c r="F3988" s="567">
        <v>371983</v>
      </c>
    </row>
    <row r="3989" spans="1:6">
      <c r="A3989" s="853" t="s">
        <v>294</v>
      </c>
      <c r="B3989" s="567"/>
      <c r="C3989" s="567">
        <v>1</v>
      </c>
      <c r="D3989" s="567">
        <v>1545300</v>
      </c>
      <c r="E3989" s="567"/>
      <c r="F3989" s="567">
        <v>371983</v>
      </c>
    </row>
    <row r="3990" spans="1:6">
      <c r="A3990" s="855" t="s">
        <v>319</v>
      </c>
      <c r="B3990" s="567"/>
      <c r="C3990" s="567">
        <v>1</v>
      </c>
      <c r="D3990" s="567">
        <v>1545300</v>
      </c>
      <c r="E3990" s="567"/>
      <c r="F3990" s="567">
        <v>371983</v>
      </c>
    </row>
    <row r="3991" spans="1:6">
      <c r="A3991" s="845" t="s">
        <v>413</v>
      </c>
      <c r="B3991" s="567">
        <v>800000</v>
      </c>
      <c r="C3991" s="567">
        <v>1</v>
      </c>
      <c r="D3991" s="567">
        <v>1650000</v>
      </c>
      <c r="E3991" s="567">
        <v>990669</v>
      </c>
      <c r="F3991" s="567">
        <v>967483</v>
      </c>
    </row>
    <row r="3992" spans="1:6">
      <c r="A3992" s="846" t="s">
        <v>3251</v>
      </c>
      <c r="B3992" s="567">
        <v>800000</v>
      </c>
      <c r="C3992" s="567">
        <v>1</v>
      </c>
      <c r="D3992" s="567">
        <v>1650000</v>
      </c>
      <c r="E3992" s="567">
        <v>990669</v>
      </c>
      <c r="F3992" s="567">
        <v>967483</v>
      </c>
    </row>
    <row r="3993" spans="1:6">
      <c r="A3993" s="847">
        <v>0.95</v>
      </c>
      <c r="B3993" s="567">
        <v>800000</v>
      </c>
      <c r="C3993" s="567">
        <v>1</v>
      </c>
      <c r="D3993" s="567">
        <v>1650000</v>
      </c>
      <c r="E3993" s="567">
        <v>990669</v>
      </c>
      <c r="F3993" s="567">
        <v>967483</v>
      </c>
    </row>
    <row r="3994" spans="1:6">
      <c r="A3994" s="848" t="s">
        <v>3251</v>
      </c>
      <c r="B3994" s="567">
        <v>800000</v>
      </c>
      <c r="C3994" s="567">
        <v>1</v>
      </c>
      <c r="D3994" s="567">
        <v>1650000</v>
      </c>
      <c r="E3994" s="567">
        <v>990669</v>
      </c>
      <c r="F3994" s="567">
        <v>967483</v>
      </c>
    </row>
    <row r="3995" spans="1:6">
      <c r="A3995" s="849" t="s">
        <v>3251</v>
      </c>
      <c r="B3995" s="567">
        <v>800000</v>
      </c>
      <c r="C3995" s="567">
        <v>1</v>
      </c>
      <c r="D3995" s="567">
        <v>1650000</v>
      </c>
      <c r="E3995" s="567">
        <v>990669</v>
      </c>
      <c r="F3995" s="567">
        <v>967483</v>
      </c>
    </row>
    <row r="3996" spans="1:6">
      <c r="A3996" s="850" t="s">
        <v>3251</v>
      </c>
      <c r="B3996" s="567">
        <v>800000</v>
      </c>
      <c r="C3996" s="567">
        <v>1</v>
      </c>
      <c r="D3996" s="567">
        <v>1650000</v>
      </c>
      <c r="E3996" s="567">
        <v>990669</v>
      </c>
      <c r="F3996" s="567">
        <v>967483</v>
      </c>
    </row>
    <row r="3997" spans="1:6">
      <c r="A3997" s="851">
        <v>1</v>
      </c>
      <c r="B3997" s="567">
        <v>800000</v>
      </c>
      <c r="C3997" s="567">
        <v>1</v>
      </c>
      <c r="D3997" s="567">
        <v>1650000</v>
      </c>
      <c r="E3997" s="567">
        <v>990669</v>
      </c>
      <c r="F3997" s="567">
        <v>967483</v>
      </c>
    </row>
    <row r="3998" spans="1:6">
      <c r="A3998" s="852" t="s">
        <v>3251</v>
      </c>
      <c r="B3998" s="567">
        <v>800000</v>
      </c>
      <c r="C3998" s="567">
        <v>1</v>
      </c>
      <c r="D3998" s="567">
        <v>1650000</v>
      </c>
      <c r="E3998" s="567">
        <v>990669</v>
      </c>
      <c r="F3998" s="567">
        <v>967483</v>
      </c>
    </row>
    <row r="3999" spans="1:6">
      <c r="A3999" s="854" t="s">
        <v>318</v>
      </c>
      <c r="B3999" s="567">
        <v>800000</v>
      </c>
      <c r="C3999" s="567">
        <v>1</v>
      </c>
      <c r="D3999" s="567">
        <v>1650000</v>
      </c>
      <c r="E3999" s="567">
        <v>990669</v>
      </c>
      <c r="F3999" s="567">
        <v>967483</v>
      </c>
    </row>
    <row r="4000" spans="1:6">
      <c r="A4000" s="853" t="s">
        <v>291</v>
      </c>
      <c r="B4000" s="567">
        <v>800000</v>
      </c>
      <c r="C4000" s="567">
        <v>1</v>
      </c>
      <c r="D4000" s="567">
        <v>1650000</v>
      </c>
      <c r="E4000" s="567">
        <v>990669</v>
      </c>
      <c r="F4000" s="567">
        <v>967483</v>
      </c>
    </row>
    <row r="4001" spans="1:6">
      <c r="A4001" s="855" t="s">
        <v>391</v>
      </c>
      <c r="B4001" s="567">
        <v>800000</v>
      </c>
      <c r="C4001" s="567">
        <v>1</v>
      </c>
      <c r="D4001" s="567">
        <v>1650000</v>
      </c>
      <c r="E4001" s="567">
        <v>990669</v>
      </c>
      <c r="F4001" s="567">
        <v>967483</v>
      </c>
    </row>
    <row r="4002" spans="1:6">
      <c r="A4002" s="845" t="s">
        <v>14</v>
      </c>
      <c r="B4002" s="567"/>
      <c r="C4002" s="567">
        <v>1</v>
      </c>
      <c r="D4002" s="567">
        <v>10789000</v>
      </c>
      <c r="E4002" s="567">
        <v>10468489.869489999</v>
      </c>
      <c r="F4002" s="567">
        <v>10270308.711719999</v>
      </c>
    </row>
    <row r="4003" spans="1:6">
      <c r="A4003" s="846" t="s">
        <v>13</v>
      </c>
      <c r="B4003" s="567"/>
      <c r="C4003" s="567">
        <v>1</v>
      </c>
      <c r="D4003" s="567">
        <v>10789000</v>
      </c>
      <c r="E4003" s="567">
        <v>10468489.869489999</v>
      </c>
      <c r="F4003" s="567">
        <v>10270308.711719999</v>
      </c>
    </row>
    <row r="4004" spans="1:6">
      <c r="A4004" s="847">
        <v>1</v>
      </c>
      <c r="B4004" s="567"/>
      <c r="C4004" s="567">
        <v>1</v>
      </c>
      <c r="D4004" s="567">
        <v>10789000</v>
      </c>
      <c r="E4004" s="567">
        <v>10468489.869489999</v>
      </c>
      <c r="F4004" s="567">
        <v>10270308.711719999</v>
      </c>
    </row>
    <row r="4005" spans="1:6">
      <c r="A4005" s="848">
        <v>0.95192406263045692</v>
      </c>
      <c r="B4005" s="567"/>
      <c r="C4005" s="567">
        <v>1</v>
      </c>
      <c r="D4005" s="567">
        <v>10789000</v>
      </c>
      <c r="E4005" s="567">
        <v>10468489.869489999</v>
      </c>
      <c r="F4005" s="567">
        <v>10270308.711719999</v>
      </c>
    </row>
    <row r="4006" spans="1:6">
      <c r="A4006" s="849" t="s">
        <v>3251</v>
      </c>
      <c r="B4006" s="567"/>
      <c r="C4006" s="567">
        <v>1</v>
      </c>
      <c r="D4006" s="567">
        <v>10789000</v>
      </c>
      <c r="E4006" s="567">
        <v>10468489.869489999</v>
      </c>
      <c r="F4006" s="567">
        <v>10270308.711719999</v>
      </c>
    </row>
    <row r="4007" spans="1:6">
      <c r="A4007" s="850" t="s">
        <v>195</v>
      </c>
      <c r="B4007" s="567"/>
      <c r="C4007" s="567">
        <v>1</v>
      </c>
      <c r="D4007" s="567">
        <v>10789000</v>
      </c>
      <c r="E4007" s="567">
        <v>10468489.869489999</v>
      </c>
      <c r="F4007" s="567">
        <v>10270308.711719999</v>
      </c>
    </row>
    <row r="4008" spans="1:6">
      <c r="A4008" s="851" t="s">
        <v>3251</v>
      </c>
      <c r="B4008" s="567"/>
      <c r="C4008" s="567">
        <v>1</v>
      </c>
      <c r="D4008" s="567">
        <v>10789000</v>
      </c>
      <c r="E4008" s="567">
        <v>10468489.869489999</v>
      </c>
      <c r="F4008" s="567">
        <v>10270308.711719999</v>
      </c>
    </row>
    <row r="4009" spans="1:6">
      <c r="A4009" s="852" t="s">
        <v>11</v>
      </c>
      <c r="B4009" s="567"/>
      <c r="C4009" s="567">
        <v>1</v>
      </c>
      <c r="D4009" s="567">
        <v>10789000</v>
      </c>
      <c r="E4009" s="567">
        <v>10468489.869489999</v>
      </c>
      <c r="F4009" s="567">
        <v>10270308.711719999</v>
      </c>
    </row>
    <row r="4010" spans="1:6">
      <c r="A4010" s="854" t="s">
        <v>317</v>
      </c>
      <c r="B4010" s="729"/>
      <c r="C4010" s="729">
        <v>1</v>
      </c>
      <c r="D4010" s="729">
        <v>10789000</v>
      </c>
      <c r="E4010" s="729">
        <v>10468489.869489999</v>
      </c>
      <c r="F4010" s="729">
        <v>10270308.711719999</v>
      </c>
    </row>
    <row r="4011" spans="1:6">
      <c r="A4011" s="853" t="s">
        <v>46</v>
      </c>
      <c r="B4011" s="567"/>
      <c r="C4011" s="567">
        <v>1</v>
      </c>
      <c r="D4011" s="567">
        <v>10789000</v>
      </c>
      <c r="E4011" s="567">
        <v>10468489.869489999</v>
      </c>
      <c r="F4011" s="567">
        <v>10270308.711719999</v>
      </c>
    </row>
    <row r="4012" spans="1:6">
      <c r="A4012" s="855" t="s">
        <v>3251</v>
      </c>
      <c r="B4012" s="567"/>
      <c r="C4012" s="567">
        <v>1</v>
      </c>
      <c r="D4012" s="567">
        <v>10789000</v>
      </c>
      <c r="E4012" s="567">
        <v>10468489.869489999</v>
      </c>
      <c r="F4012" s="567">
        <v>10270308.711719999</v>
      </c>
    </row>
    <row r="4013" spans="1:6">
      <c r="A4013" s="845" t="s">
        <v>209</v>
      </c>
      <c r="B4013" s="567"/>
      <c r="C4013" s="567">
        <v>1</v>
      </c>
      <c r="D4013" s="567">
        <v>25411055</v>
      </c>
      <c r="E4013" s="567">
        <v>25385758.7192</v>
      </c>
      <c r="F4013" s="567">
        <v>21196181.722270001</v>
      </c>
    </row>
    <row r="4014" spans="1:6">
      <c r="A4014" s="846" t="s">
        <v>13</v>
      </c>
      <c r="B4014" s="567"/>
      <c r="C4014" s="567">
        <v>1</v>
      </c>
      <c r="D4014" s="567">
        <v>25411055</v>
      </c>
      <c r="E4014" s="567">
        <v>25385758.7192</v>
      </c>
      <c r="F4014" s="567">
        <v>21196181.722270001</v>
      </c>
    </row>
    <row r="4015" spans="1:6">
      <c r="A4015" s="847">
        <v>1</v>
      </c>
      <c r="B4015" s="567"/>
      <c r="C4015" s="567">
        <v>1</v>
      </c>
      <c r="D4015" s="567">
        <v>25411055</v>
      </c>
      <c r="E4015" s="567">
        <v>25385758.7192</v>
      </c>
      <c r="F4015" s="567">
        <v>21196181.722270001</v>
      </c>
    </row>
    <row r="4016" spans="1:6">
      <c r="A4016" s="848">
        <v>0.87162681739768</v>
      </c>
      <c r="B4016" s="567"/>
      <c r="C4016" s="567">
        <v>1</v>
      </c>
      <c r="D4016" s="567">
        <v>25411055</v>
      </c>
      <c r="E4016" s="567">
        <v>25385758.7192</v>
      </c>
      <c r="F4016" s="567">
        <v>21196181.722270001</v>
      </c>
    </row>
    <row r="4017" spans="1:6">
      <c r="A4017" s="849" t="s">
        <v>3251</v>
      </c>
      <c r="B4017" s="567"/>
      <c r="C4017" s="567">
        <v>1</v>
      </c>
      <c r="D4017" s="567">
        <v>25411055</v>
      </c>
      <c r="E4017" s="567">
        <v>25385758.7192</v>
      </c>
      <c r="F4017" s="567">
        <v>21196181.722270001</v>
      </c>
    </row>
    <row r="4018" spans="1:6">
      <c r="A4018" s="850" t="s">
        <v>202</v>
      </c>
      <c r="B4018" s="567"/>
      <c r="C4018" s="567">
        <v>1</v>
      </c>
      <c r="D4018" s="567">
        <v>25411055</v>
      </c>
      <c r="E4018" s="567">
        <v>25385758.7192</v>
      </c>
      <c r="F4018" s="567">
        <v>21196181.722270001</v>
      </c>
    </row>
    <row r="4019" spans="1:6">
      <c r="A4019" s="851" t="s">
        <v>3251</v>
      </c>
      <c r="B4019" s="567"/>
      <c r="C4019" s="567">
        <v>1</v>
      </c>
      <c r="D4019" s="567">
        <v>25411055</v>
      </c>
      <c r="E4019" s="567">
        <v>25385758.7192</v>
      </c>
      <c r="F4019" s="567">
        <v>21196181.722270001</v>
      </c>
    </row>
    <row r="4020" spans="1:6">
      <c r="A4020" s="852" t="s">
        <v>38</v>
      </c>
      <c r="B4020" s="567"/>
      <c r="C4020" s="567">
        <v>1</v>
      </c>
      <c r="D4020" s="567">
        <v>25411055</v>
      </c>
      <c r="E4020" s="567">
        <v>25385758.7192</v>
      </c>
      <c r="F4020" s="567">
        <v>21196181.722270001</v>
      </c>
    </row>
    <row r="4021" spans="1:6">
      <c r="A4021" s="854" t="s">
        <v>317</v>
      </c>
      <c r="B4021" s="729"/>
      <c r="C4021" s="729">
        <v>1</v>
      </c>
      <c r="D4021" s="729">
        <v>25411055</v>
      </c>
      <c r="E4021" s="729">
        <v>25385758.7192</v>
      </c>
      <c r="F4021" s="729">
        <v>21196181.722270001</v>
      </c>
    </row>
    <row r="4022" spans="1:6">
      <c r="A4022" s="853" t="s">
        <v>46</v>
      </c>
      <c r="B4022" s="567"/>
      <c r="C4022" s="567">
        <v>1</v>
      </c>
      <c r="D4022" s="567">
        <v>25411055</v>
      </c>
      <c r="E4022" s="567">
        <v>25385758.7192</v>
      </c>
      <c r="F4022" s="567">
        <v>21196181.722270001</v>
      </c>
    </row>
    <row r="4023" spans="1:6">
      <c r="A4023" s="855" t="s">
        <v>3251</v>
      </c>
      <c r="B4023" s="567"/>
      <c r="C4023" s="567">
        <v>1</v>
      </c>
      <c r="D4023" s="567">
        <v>25411055</v>
      </c>
      <c r="E4023" s="567">
        <v>25385758.7192</v>
      </c>
      <c r="F4023" s="567">
        <v>21196181.722270001</v>
      </c>
    </row>
    <row r="4024" spans="1:6">
      <c r="A4024" s="845" t="s">
        <v>213</v>
      </c>
      <c r="B4024" s="567"/>
      <c r="C4024" s="567">
        <v>1</v>
      </c>
      <c r="D4024" s="567">
        <v>15920000</v>
      </c>
      <c r="E4024" s="567">
        <v>15903704.166100001</v>
      </c>
      <c r="F4024" s="567">
        <v>14384685.092309998</v>
      </c>
    </row>
    <row r="4025" spans="1:6">
      <c r="A4025" s="846" t="s">
        <v>13</v>
      </c>
      <c r="B4025" s="567"/>
      <c r="C4025" s="567">
        <v>1</v>
      </c>
      <c r="D4025" s="567">
        <v>15920000</v>
      </c>
      <c r="E4025" s="567">
        <v>15903704.166100001</v>
      </c>
      <c r="F4025" s="567">
        <v>14384685.092309998</v>
      </c>
    </row>
    <row r="4026" spans="1:6">
      <c r="A4026" s="847">
        <v>1</v>
      </c>
      <c r="B4026" s="567"/>
      <c r="C4026" s="567">
        <v>1</v>
      </c>
      <c r="D4026" s="567">
        <v>15920000</v>
      </c>
      <c r="E4026" s="567">
        <v>15903704.166100001</v>
      </c>
      <c r="F4026" s="567">
        <v>14384685.092309998</v>
      </c>
    </row>
    <row r="4027" spans="1:6">
      <c r="A4027" s="848">
        <v>0.90356062137625615</v>
      </c>
      <c r="B4027" s="567"/>
      <c r="C4027" s="567">
        <v>1</v>
      </c>
      <c r="D4027" s="567">
        <v>15920000</v>
      </c>
      <c r="E4027" s="567">
        <v>15903704.166100001</v>
      </c>
      <c r="F4027" s="567">
        <v>14384685.092309998</v>
      </c>
    </row>
    <row r="4028" spans="1:6">
      <c r="A4028" s="849" t="s">
        <v>3251</v>
      </c>
      <c r="B4028" s="567"/>
      <c r="C4028" s="567">
        <v>1</v>
      </c>
      <c r="D4028" s="567">
        <v>15920000</v>
      </c>
      <c r="E4028" s="567">
        <v>15903704.166100001</v>
      </c>
      <c r="F4028" s="567">
        <v>14384685.092309998</v>
      </c>
    </row>
    <row r="4029" spans="1:6">
      <c r="A4029" s="850" t="s">
        <v>197</v>
      </c>
      <c r="B4029" s="567"/>
      <c r="C4029" s="567">
        <v>1</v>
      </c>
      <c r="D4029" s="567">
        <v>15920000</v>
      </c>
      <c r="E4029" s="567">
        <v>15903704.166100001</v>
      </c>
      <c r="F4029" s="567">
        <v>14384685.092309998</v>
      </c>
    </row>
    <row r="4030" spans="1:6">
      <c r="A4030" s="851" t="s">
        <v>3251</v>
      </c>
      <c r="B4030" s="567"/>
      <c r="C4030" s="567">
        <v>1</v>
      </c>
      <c r="D4030" s="567">
        <v>15920000</v>
      </c>
      <c r="E4030" s="567">
        <v>15903704.166100001</v>
      </c>
      <c r="F4030" s="567">
        <v>14384685.092309998</v>
      </c>
    </row>
    <row r="4031" spans="1:6">
      <c r="A4031" s="852" t="s">
        <v>11</v>
      </c>
      <c r="B4031" s="567"/>
      <c r="C4031" s="567">
        <v>1</v>
      </c>
      <c r="D4031" s="567">
        <v>15920000</v>
      </c>
      <c r="E4031" s="567">
        <v>15903704.166100001</v>
      </c>
      <c r="F4031" s="567">
        <v>14384685.092309998</v>
      </c>
    </row>
    <row r="4032" spans="1:6">
      <c r="A4032" s="854" t="s">
        <v>317</v>
      </c>
      <c r="B4032" s="729"/>
      <c r="C4032" s="729">
        <v>1</v>
      </c>
      <c r="D4032" s="729">
        <v>15920000</v>
      </c>
      <c r="E4032" s="729">
        <v>15903704.166100001</v>
      </c>
      <c r="F4032" s="729">
        <v>14384685.092309998</v>
      </c>
    </row>
    <row r="4033" spans="1:6">
      <c r="A4033" s="853" t="s">
        <v>46</v>
      </c>
      <c r="B4033" s="567"/>
      <c r="C4033" s="567">
        <v>1</v>
      </c>
      <c r="D4033" s="567">
        <v>15920000</v>
      </c>
      <c r="E4033" s="567">
        <v>15903704.166100001</v>
      </c>
      <c r="F4033" s="567">
        <v>14384685.092309998</v>
      </c>
    </row>
    <row r="4034" spans="1:6">
      <c r="A4034" s="855" t="s">
        <v>3251</v>
      </c>
      <c r="B4034" s="567"/>
      <c r="C4034" s="567">
        <v>1</v>
      </c>
      <c r="D4034" s="567">
        <v>15920000</v>
      </c>
      <c r="E4034" s="567">
        <v>15903704.166100001</v>
      </c>
      <c r="F4034" s="567">
        <v>14384685.092309998</v>
      </c>
    </row>
    <row r="4035" spans="1:6">
      <c r="A4035" s="845" t="s">
        <v>67</v>
      </c>
      <c r="B4035" s="567"/>
      <c r="C4035" s="567">
        <v>1</v>
      </c>
      <c r="D4035" s="567">
        <v>3740000</v>
      </c>
      <c r="E4035" s="567">
        <v>3052865.96062</v>
      </c>
      <c r="F4035" s="567">
        <v>1978724.52856</v>
      </c>
    </row>
    <row r="4036" spans="1:6">
      <c r="A4036" s="846" t="s">
        <v>20</v>
      </c>
      <c r="B4036" s="567"/>
      <c r="C4036" s="567">
        <v>1</v>
      </c>
      <c r="D4036" s="567">
        <v>3740000</v>
      </c>
      <c r="E4036" s="567">
        <v>3052865.96062</v>
      </c>
      <c r="F4036" s="567">
        <v>1978724.52856</v>
      </c>
    </row>
    <row r="4037" spans="1:6">
      <c r="A4037" s="847" t="s">
        <v>110</v>
      </c>
      <c r="B4037" s="567"/>
      <c r="C4037" s="567">
        <v>1</v>
      </c>
      <c r="D4037" s="567">
        <v>3740000</v>
      </c>
      <c r="E4037" s="567">
        <v>3052865.96062</v>
      </c>
      <c r="F4037" s="567">
        <v>1978724.52856</v>
      </c>
    </row>
    <row r="4038" spans="1:6">
      <c r="A4038" s="848" t="s">
        <v>3251</v>
      </c>
      <c r="B4038" s="567"/>
      <c r="C4038" s="567">
        <v>1</v>
      </c>
      <c r="D4038" s="567">
        <v>3740000</v>
      </c>
      <c r="E4038" s="567">
        <v>3052865.96062</v>
      </c>
      <c r="F4038" s="567">
        <v>1978724.52856</v>
      </c>
    </row>
    <row r="4039" spans="1:6">
      <c r="A4039" s="849" t="s">
        <v>3251</v>
      </c>
      <c r="B4039" s="567"/>
      <c r="C4039" s="567">
        <v>1</v>
      </c>
      <c r="D4039" s="567">
        <v>3740000</v>
      </c>
      <c r="E4039" s="567">
        <v>3052865.96062</v>
      </c>
      <c r="F4039" s="567">
        <v>1978724.52856</v>
      </c>
    </row>
    <row r="4040" spans="1:6">
      <c r="A4040" s="850" t="s">
        <v>109</v>
      </c>
      <c r="B4040" s="567"/>
      <c r="C4040" s="567">
        <v>1</v>
      </c>
      <c r="D4040" s="567">
        <v>3740000</v>
      </c>
      <c r="E4040" s="567">
        <v>3052865.96062</v>
      </c>
      <c r="F4040" s="567">
        <v>1978724.52856</v>
      </c>
    </row>
    <row r="4041" spans="1:6">
      <c r="A4041" s="851" t="s">
        <v>3251</v>
      </c>
      <c r="B4041" s="567"/>
      <c r="C4041" s="567">
        <v>1</v>
      </c>
      <c r="D4041" s="567">
        <v>3740000</v>
      </c>
      <c r="E4041" s="567">
        <v>3052865.96062</v>
      </c>
      <c r="F4041" s="567">
        <v>1978724.52856</v>
      </c>
    </row>
    <row r="4042" spans="1:6">
      <c r="A4042" s="852" t="s">
        <v>103</v>
      </c>
      <c r="B4042" s="567"/>
      <c r="C4042" s="567">
        <v>1</v>
      </c>
      <c r="D4042" s="567">
        <v>3740000</v>
      </c>
      <c r="E4042" s="567">
        <v>3052865.96062</v>
      </c>
      <c r="F4042" s="567">
        <v>1978724.52856</v>
      </c>
    </row>
    <row r="4043" spans="1:6">
      <c r="A4043" s="854" t="s">
        <v>317</v>
      </c>
      <c r="B4043" s="729"/>
      <c r="C4043" s="729">
        <v>1</v>
      </c>
      <c r="D4043" s="729">
        <v>3740000</v>
      </c>
      <c r="E4043" s="729">
        <v>3052865.96062</v>
      </c>
      <c r="F4043" s="729">
        <v>1978724.52856</v>
      </c>
    </row>
    <row r="4044" spans="1:6">
      <c r="A4044" s="853" t="s">
        <v>104</v>
      </c>
      <c r="B4044" s="567"/>
      <c r="C4044" s="567">
        <v>1</v>
      </c>
      <c r="D4044" s="567">
        <v>3740000</v>
      </c>
      <c r="E4044" s="567">
        <v>3052865.96062</v>
      </c>
      <c r="F4044" s="567">
        <v>1978724.52856</v>
      </c>
    </row>
    <row r="4045" spans="1:6">
      <c r="A4045" s="855" t="s">
        <v>3251</v>
      </c>
      <c r="B4045" s="567"/>
      <c r="C4045" s="567">
        <v>1</v>
      </c>
      <c r="D4045" s="567">
        <v>3740000</v>
      </c>
      <c r="E4045" s="567">
        <v>3052865.96062</v>
      </c>
      <c r="F4045" s="567">
        <v>1978724.52856</v>
      </c>
    </row>
    <row r="4046" spans="1:6">
      <c r="A4046" s="845" t="s">
        <v>3251</v>
      </c>
      <c r="B4046" s="567">
        <v>8088000</v>
      </c>
      <c r="C4046" s="567">
        <v>11</v>
      </c>
      <c r="D4046" s="567">
        <v>42205773</v>
      </c>
      <c r="E4046" s="567">
        <v>30142760.869620003</v>
      </c>
      <c r="F4046" s="567">
        <v>30364042.082210001</v>
      </c>
    </row>
    <row r="4047" spans="1:6">
      <c r="A4047" s="846" t="s">
        <v>3251</v>
      </c>
      <c r="B4047" s="567">
        <v>8088000</v>
      </c>
      <c r="C4047" s="567">
        <v>11</v>
      </c>
      <c r="D4047" s="567">
        <v>42205773</v>
      </c>
      <c r="E4047" s="567">
        <v>30142760.869620003</v>
      </c>
      <c r="F4047" s="567">
        <v>30364042.082210001</v>
      </c>
    </row>
    <row r="4048" spans="1:6">
      <c r="A4048" s="847">
        <v>0.85</v>
      </c>
      <c r="B4048" s="567"/>
      <c r="C4048" s="567">
        <v>1</v>
      </c>
      <c r="D4048" s="567">
        <v>2292000</v>
      </c>
      <c r="E4048" s="567">
        <v>1997405</v>
      </c>
      <c r="F4048" s="567">
        <v>1906385</v>
      </c>
    </row>
    <row r="4049" spans="1:6">
      <c r="A4049" s="848" t="s">
        <v>3251</v>
      </c>
      <c r="B4049" s="567"/>
      <c r="C4049" s="567">
        <v>1</v>
      </c>
      <c r="D4049" s="567">
        <v>2292000</v>
      </c>
      <c r="E4049" s="567">
        <v>1997405</v>
      </c>
      <c r="F4049" s="567">
        <v>1906385</v>
      </c>
    </row>
    <row r="4050" spans="1:6">
      <c r="A4050" s="849" t="s">
        <v>3251</v>
      </c>
      <c r="B4050" s="567"/>
      <c r="C4050" s="567">
        <v>1</v>
      </c>
      <c r="D4050" s="567">
        <v>2292000</v>
      </c>
      <c r="E4050" s="567">
        <v>1997405</v>
      </c>
      <c r="F4050" s="567">
        <v>1906385</v>
      </c>
    </row>
    <row r="4051" spans="1:6">
      <c r="A4051" s="850" t="s">
        <v>1270</v>
      </c>
      <c r="B4051" s="567"/>
      <c r="C4051" s="567">
        <v>1</v>
      </c>
      <c r="D4051" s="567">
        <v>2292000</v>
      </c>
      <c r="E4051" s="567">
        <v>1997405</v>
      </c>
      <c r="F4051" s="567">
        <v>1906385</v>
      </c>
    </row>
    <row r="4052" spans="1:6">
      <c r="A4052" s="851" t="s">
        <v>3251</v>
      </c>
      <c r="B4052" s="567"/>
      <c r="C4052" s="567">
        <v>1</v>
      </c>
      <c r="D4052" s="567">
        <v>2292000</v>
      </c>
      <c r="E4052" s="567">
        <v>1997405</v>
      </c>
      <c r="F4052" s="567">
        <v>1906385</v>
      </c>
    </row>
    <row r="4053" spans="1:6">
      <c r="A4053" s="852" t="s">
        <v>3251</v>
      </c>
      <c r="B4053" s="567"/>
      <c r="C4053" s="567">
        <v>1</v>
      </c>
      <c r="D4053" s="567">
        <v>2292000</v>
      </c>
      <c r="E4053" s="567">
        <v>1997405</v>
      </c>
      <c r="F4053" s="567">
        <v>1906385</v>
      </c>
    </row>
    <row r="4054" spans="1:6">
      <c r="A4054" s="854" t="s">
        <v>529</v>
      </c>
      <c r="B4054" s="567"/>
      <c r="C4054" s="567">
        <v>1</v>
      </c>
      <c r="D4054" s="567">
        <v>2292000</v>
      </c>
      <c r="E4054" s="567">
        <v>1997405</v>
      </c>
      <c r="F4054" s="567">
        <v>1906385</v>
      </c>
    </row>
    <row r="4055" spans="1:6">
      <c r="A4055" s="853" t="s">
        <v>298</v>
      </c>
      <c r="B4055" s="567"/>
      <c r="C4055" s="567">
        <v>1</v>
      </c>
      <c r="D4055" s="567">
        <v>2292000</v>
      </c>
      <c r="E4055" s="567">
        <v>1997405</v>
      </c>
      <c r="F4055" s="567">
        <v>1906385</v>
      </c>
    </row>
    <row r="4056" spans="1:6">
      <c r="A4056" s="855" t="s">
        <v>319</v>
      </c>
      <c r="B4056" s="567"/>
      <c r="C4056" s="567">
        <v>1</v>
      </c>
      <c r="D4056" s="567">
        <v>2292000</v>
      </c>
      <c r="E4056" s="567">
        <v>1997405</v>
      </c>
      <c r="F4056" s="567">
        <v>1906385</v>
      </c>
    </row>
    <row r="4057" spans="1:6">
      <c r="A4057" s="847">
        <v>0.9</v>
      </c>
      <c r="B4057" s="567"/>
      <c r="C4057" s="567">
        <v>1</v>
      </c>
      <c r="D4057" s="567">
        <v>3110000</v>
      </c>
      <c r="E4057" s="567">
        <v>2986303</v>
      </c>
      <c r="F4057" s="567">
        <v>2285748</v>
      </c>
    </row>
    <row r="4058" spans="1:6">
      <c r="A4058" s="848" t="s">
        <v>3251</v>
      </c>
      <c r="B4058" s="567"/>
      <c r="C4058" s="567">
        <v>1</v>
      </c>
      <c r="D4058" s="567">
        <v>3110000</v>
      </c>
      <c r="E4058" s="567">
        <v>2986303</v>
      </c>
      <c r="F4058" s="567">
        <v>2285748</v>
      </c>
    </row>
    <row r="4059" spans="1:6">
      <c r="A4059" s="849" t="s">
        <v>3251</v>
      </c>
      <c r="B4059" s="567"/>
      <c r="C4059" s="567">
        <v>1</v>
      </c>
      <c r="D4059" s="567">
        <v>3110000</v>
      </c>
      <c r="E4059" s="567">
        <v>2986303</v>
      </c>
      <c r="F4059" s="567">
        <v>2285748</v>
      </c>
    </row>
    <row r="4060" spans="1:6">
      <c r="A4060" s="850" t="s">
        <v>1268</v>
      </c>
      <c r="B4060" s="567"/>
      <c r="C4060" s="567">
        <v>1</v>
      </c>
      <c r="D4060" s="567">
        <v>3110000</v>
      </c>
      <c r="E4060" s="567">
        <v>2986303</v>
      </c>
      <c r="F4060" s="567">
        <v>2285748</v>
      </c>
    </row>
    <row r="4061" spans="1:6">
      <c r="A4061" s="851" t="s">
        <v>3251</v>
      </c>
      <c r="B4061" s="567"/>
      <c r="C4061" s="567">
        <v>1</v>
      </c>
      <c r="D4061" s="567">
        <v>3110000</v>
      </c>
      <c r="E4061" s="567">
        <v>2986303</v>
      </c>
      <c r="F4061" s="567">
        <v>2285748</v>
      </c>
    </row>
    <row r="4062" spans="1:6">
      <c r="A4062" s="852" t="s">
        <v>3251</v>
      </c>
      <c r="B4062" s="567"/>
      <c r="C4062" s="567">
        <v>1</v>
      </c>
      <c r="D4062" s="567">
        <v>3110000</v>
      </c>
      <c r="E4062" s="567">
        <v>2986303</v>
      </c>
      <c r="F4062" s="567">
        <v>2285748</v>
      </c>
    </row>
    <row r="4063" spans="1:6">
      <c r="A4063" s="854" t="s">
        <v>529</v>
      </c>
      <c r="B4063" s="567"/>
      <c r="C4063" s="567">
        <v>1</v>
      </c>
      <c r="D4063" s="567">
        <v>3110000</v>
      </c>
      <c r="E4063" s="567">
        <v>2986303</v>
      </c>
      <c r="F4063" s="567">
        <v>2285748</v>
      </c>
    </row>
    <row r="4064" spans="1:6">
      <c r="A4064" s="853" t="s">
        <v>298</v>
      </c>
      <c r="B4064" s="567"/>
      <c r="C4064" s="567">
        <v>1</v>
      </c>
      <c r="D4064" s="567">
        <v>3110000</v>
      </c>
      <c r="E4064" s="567">
        <v>2986303</v>
      </c>
      <c r="F4064" s="567">
        <v>2285748</v>
      </c>
    </row>
    <row r="4065" spans="1:6">
      <c r="A4065" s="855" t="s">
        <v>319</v>
      </c>
      <c r="B4065" s="567"/>
      <c r="C4065" s="567">
        <v>1</v>
      </c>
      <c r="D4065" s="567">
        <v>3110000</v>
      </c>
      <c r="E4065" s="567">
        <v>2986303</v>
      </c>
      <c r="F4065" s="567">
        <v>2285748</v>
      </c>
    </row>
    <row r="4066" spans="1:6">
      <c r="A4066" s="847">
        <v>0.98</v>
      </c>
      <c r="B4066" s="567">
        <v>1540000</v>
      </c>
      <c r="C4066" s="567">
        <v>1</v>
      </c>
      <c r="D4066" s="567">
        <v>2830000</v>
      </c>
      <c r="E4066" s="567"/>
      <c r="F4066" s="567">
        <v>2120057.23007</v>
      </c>
    </row>
    <row r="4067" spans="1:6">
      <c r="A4067" s="848" t="s">
        <v>3251</v>
      </c>
      <c r="B4067" s="567">
        <v>1540000</v>
      </c>
      <c r="C4067" s="567">
        <v>1</v>
      </c>
      <c r="D4067" s="567">
        <v>2830000</v>
      </c>
      <c r="E4067" s="567"/>
      <c r="F4067" s="567">
        <v>2120057.23007</v>
      </c>
    </row>
    <row r="4068" spans="1:6">
      <c r="A4068" s="849" t="s">
        <v>3251</v>
      </c>
      <c r="B4068" s="567">
        <v>1540000</v>
      </c>
      <c r="C4068" s="567">
        <v>1</v>
      </c>
      <c r="D4068" s="567">
        <v>2830000</v>
      </c>
      <c r="E4068" s="567"/>
      <c r="F4068" s="567">
        <v>2120057.23007</v>
      </c>
    </row>
    <row r="4069" spans="1:6">
      <c r="A4069" s="850" t="s">
        <v>3251</v>
      </c>
      <c r="B4069" s="567">
        <v>1540000</v>
      </c>
      <c r="C4069" s="567">
        <v>1</v>
      </c>
      <c r="D4069" s="567">
        <v>2830000</v>
      </c>
      <c r="E4069" s="567"/>
      <c r="F4069" s="567">
        <v>2120057.23007</v>
      </c>
    </row>
    <row r="4070" spans="1:6">
      <c r="A4070" s="851" t="s">
        <v>2516</v>
      </c>
      <c r="B4070" s="567">
        <v>1540000</v>
      </c>
      <c r="C4070" s="567">
        <v>1</v>
      </c>
      <c r="D4070" s="567">
        <v>2830000</v>
      </c>
      <c r="E4070" s="567"/>
      <c r="F4070" s="567">
        <v>2120057.23007</v>
      </c>
    </row>
    <row r="4071" spans="1:6">
      <c r="A4071" s="852" t="s">
        <v>3251</v>
      </c>
      <c r="B4071" s="567">
        <v>1540000</v>
      </c>
      <c r="C4071" s="567">
        <v>1</v>
      </c>
      <c r="D4071" s="567">
        <v>2830000</v>
      </c>
      <c r="E4071" s="567"/>
      <c r="F4071" s="567">
        <v>2120057.23007</v>
      </c>
    </row>
    <row r="4072" spans="1:6">
      <c r="A4072" s="854" t="s">
        <v>2286</v>
      </c>
      <c r="B4072" s="567">
        <v>1540000</v>
      </c>
      <c r="C4072" s="567">
        <v>1</v>
      </c>
      <c r="D4072" s="567">
        <v>2830000</v>
      </c>
      <c r="E4072" s="567"/>
      <c r="F4072" s="567">
        <v>2120057.23007</v>
      </c>
    </row>
    <row r="4073" spans="1:6">
      <c r="A4073" s="853" t="s">
        <v>296</v>
      </c>
      <c r="B4073" s="567">
        <v>1540000</v>
      </c>
      <c r="C4073" s="567">
        <v>1</v>
      </c>
      <c r="D4073" s="567">
        <v>2830000</v>
      </c>
      <c r="E4073" s="567"/>
      <c r="F4073" s="567">
        <v>2120057.23007</v>
      </c>
    </row>
    <row r="4074" spans="1:6">
      <c r="A4074" s="855" t="s">
        <v>2285</v>
      </c>
      <c r="B4074" s="567">
        <v>1540000</v>
      </c>
      <c r="C4074" s="567">
        <v>1</v>
      </c>
      <c r="D4074" s="567">
        <v>2830000</v>
      </c>
      <c r="E4074" s="567"/>
      <c r="F4074" s="567">
        <v>2120057.23007</v>
      </c>
    </row>
    <row r="4075" spans="1:6">
      <c r="A4075" s="847">
        <v>1</v>
      </c>
      <c r="B4075" s="567">
        <v>1748000</v>
      </c>
      <c r="C4075" s="567">
        <v>2</v>
      </c>
      <c r="D4075" s="567">
        <v>2969000</v>
      </c>
      <c r="E4075" s="567">
        <v>955091.47426000005</v>
      </c>
      <c r="F4075" s="567">
        <v>2378416.57528</v>
      </c>
    </row>
    <row r="4076" spans="1:6">
      <c r="A4076" s="848" t="s">
        <v>3251</v>
      </c>
      <c r="B4076" s="567">
        <v>1748000</v>
      </c>
      <c r="C4076" s="567">
        <v>2</v>
      </c>
      <c r="D4076" s="567">
        <v>2969000</v>
      </c>
      <c r="E4076" s="567">
        <v>955091.47426000005</v>
      </c>
      <c r="F4076" s="567">
        <v>2378416.57528</v>
      </c>
    </row>
    <row r="4077" spans="1:6">
      <c r="A4077" s="849" t="s">
        <v>3251</v>
      </c>
      <c r="B4077" s="567">
        <v>1748000</v>
      </c>
      <c r="C4077" s="567">
        <v>2</v>
      </c>
      <c r="D4077" s="567">
        <v>2969000</v>
      </c>
      <c r="E4077" s="567">
        <v>955091.47426000005</v>
      </c>
      <c r="F4077" s="567">
        <v>2378416.57528</v>
      </c>
    </row>
    <row r="4078" spans="1:6">
      <c r="A4078" s="850" t="s">
        <v>3251</v>
      </c>
      <c r="B4078" s="567">
        <v>1748000</v>
      </c>
      <c r="C4078" s="567">
        <v>2</v>
      </c>
      <c r="D4078" s="567">
        <v>2969000</v>
      </c>
      <c r="E4078" s="567">
        <v>955091.47426000005</v>
      </c>
      <c r="F4078" s="567">
        <v>2378416.57528</v>
      </c>
    </row>
    <row r="4079" spans="1:6">
      <c r="A4079" s="851" t="s">
        <v>485</v>
      </c>
      <c r="B4079" s="567">
        <v>800000</v>
      </c>
      <c r="C4079" s="567">
        <v>1</v>
      </c>
      <c r="D4079" s="567">
        <v>1035000</v>
      </c>
      <c r="E4079" s="567">
        <v>955091.47426000005</v>
      </c>
      <c r="F4079" s="567">
        <v>924400.83663999999</v>
      </c>
    </row>
    <row r="4080" spans="1:6">
      <c r="A4080" s="852" t="s">
        <v>3251</v>
      </c>
      <c r="B4080" s="567">
        <v>800000</v>
      </c>
      <c r="C4080" s="567">
        <v>1</v>
      </c>
      <c r="D4080" s="567">
        <v>1035000</v>
      </c>
      <c r="E4080" s="567">
        <v>955091.47426000005</v>
      </c>
      <c r="F4080" s="567">
        <v>924400.83663999999</v>
      </c>
    </row>
    <row r="4081" spans="1:6">
      <c r="A4081" s="854" t="s">
        <v>318</v>
      </c>
      <c r="B4081" s="567">
        <v>800000</v>
      </c>
      <c r="C4081" s="567">
        <v>1</v>
      </c>
      <c r="D4081" s="567">
        <v>1035000</v>
      </c>
      <c r="E4081" s="567">
        <v>955091.47426000005</v>
      </c>
      <c r="F4081" s="567">
        <v>924400.83663999999</v>
      </c>
    </row>
    <row r="4082" spans="1:6">
      <c r="A4082" s="853" t="s">
        <v>303</v>
      </c>
      <c r="B4082" s="567">
        <v>800000</v>
      </c>
      <c r="C4082" s="567">
        <v>1</v>
      </c>
      <c r="D4082" s="567">
        <v>1035000</v>
      </c>
      <c r="E4082" s="567">
        <v>955091.47426000005</v>
      </c>
      <c r="F4082" s="567">
        <v>924400.83663999999</v>
      </c>
    </row>
    <row r="4083" spans="1:6">
      <c r="A4083" s="855" t="s">
        <v>319</v>
      </c>
      <c r="B4083" s="567">
        <v>800000</v>
      </c>
      <c r="C4083" s="567">
        <v>1</v>
      </c>
      <c r="D4083" s="567">
        <v>1035000</v>
      </c>
      <c r="E4083" s="567">
        <v>955091.47426000005</v>
      </c>
      <c r="F4083" s="567">
        <v>924400.83663999999</v>
      </c>
    </row>
    <row r="4084" spans="1:6">
      <c r="A4084" s="851" t="s">
        <v>2514</v>
      </c>
      <c r="B4084" s="567">
        <v>948000</v>
      </c>
      <c r="C4084" s="567">
        <v>1</v>
      </c>
      <c r="D4084" s="567">
        <v>1934000</v>
      </c>
      <c r="E4084" s="567"/>
      <c r="F4084" s="567">
        <v>1454015.7386400001</v>
      </c>
    </row>
    <row r="4085" spans="1:6">
      <c r="A4085" s="852" t="s">
        <v>3251</v>
      </c>
      <c r="B4085" s="567">
        <v>948000</v>
      </c>
      <c r="C4085" s="567">
        <v>1</v>
      </c>
      <c r="D4085" s="567">
        <v>1934000</v>
      </c>
      <c r="E4085" s="567"/>
      <c r="F4085" s="567">
        <v>1454015.7386400001</v>
      </c>
    </row>
    <row r="4086" spans="1:6">
      <c r="A4086" s="854" t="s">
        <v>2286</v>
      </c>
      <c r="B4086" s="567">
        <v>948000</v>
      </c>
      <c r="C4086" s="567">
        <v>1</v>
      </c>
      <c r="D4086" s="567">
        <v>1934000</v>
      </c>
      <c r="E4086" s="567"/>
      <c r="F4086" s="567">
        <v>1454015.7386400001</v>
      </c>
    </row>
    <row r="4087" spans="1:6">
      <c r="A4087" s="853" t="s">
        <v>296</v>
      </c>
      <c r="B4087" s="567">
        <v>948000</v>
      </c>
      <c r="C4087" s="567">
        <v>1</v>
      </c>
      <c r="D4087" s="567">
        <v>1934000</v>
      </c>
      <c r="E4087" s="567"/>
      <c r="F4087" s="567">
        <v>1454015.7386400001</v>
      </c>
    </row>
    <row r="4088" spans="1:6">
      <c r="A4088" s="855" t="s">
        <v>2285</v>
      </c>
      <c r="B4088" s="567">
        <v>948000</v>
      </c>
      <c r="C4088" s="567">
        <v>1</v>
      </c>
      <c r="D4088" s="567">
        <v>1934000</v>
      </c>
      <c r="E4088" s="567"/>
      <c r="F4088" s="567">
        <v>1454015.7386400001</v>
      </c>
    </row>
    <row r="4089" spans="1:6">
      <c r="A4089" s="847">
        <v>5</v>
      </c>
      <c r="B4089" s="567">
        <v>1500000</v>
      </c>
      <c r="C4089" s="567">
        <v>1</v>
      </c>
      <c r="D4089" s="567">
        <v>1500000</v>
      </c>
      <c r="E4089" s="567">
        <v>913686.19054999994</v>
      </c>
      <c r="F4089" s="567">
        <v>0</v>
      </c>
    </row>
    <row r="4090" spans="1:6">
      <c r="A4090" s="848" t="s">
        <v>3251</v>
      </c>
      <c r="B4090" s="567">
        <v>1500000</v>
      </c>
      <c r="C4090" s="567">
        <v>1</v>
      </c>
      <c r="D4090" s="567">
        <v>1500000</v>
      </c>
      <c r="E4090" s="567">
        <v>913686.19054999994</v>
      </c>
      <c r="F4090" s="567">
        <v>0</v>
      </c>
    </row>
    <row r="4091" spans="1:6">
      <c r="A4091" s="849" t="s">
        <v>3251</v>
      </c>
      <c r="B4091" s="567">
        <v>1500000</v>
      </c>
      <c r="C4091" s="567">
        <v>1</v>
      </c>
      <c r="D4091" s="567">
        <v>1500000</v>
      </c>
      <c r="E4091" s="567">
        <v>913686.19054999994</v>
      </c>
      <c r="F4091" s="567">
        <v>0</v>
      </c>
    </row>
    <row r="4092" spans="1:6">
      <c r="A4092" s="850" t="s">
        <v>516</v>
      </c>
      <c r="B4092" s="567">
        <v>1500000</v>
      </c>
      <c r="C4092" s="567">
        <v>1</v>
      </c>
      <c r="D4092" s="567">
        <v>1500000</v>
      </c>
      <c r="E4092" s="567">
        <v>913686.19054999994</v>
      </c>
      <c r="F4092" s="567">
        <v>0</v>
      </c>
    </row>
    <row r="4093" spans="1:6">
      <c r="A4093" s="851" t="s">
        <v>3251</v>
      </c>
      <c r="B4093" s="567">
        <v>1500000</v>
      </c>
      <c r="C4093" s="567">
        <v>1</v>
      </c>
      <c r="D4093" s="567">
        <v>1500000</v>
      </c>
      <c r="E4093" s="567">
        <v>913686.19054999994</v>
      </c>
      <c r="F4093" s="567">
        <v>0</v>
      </c>
    </row>
    <row r="4094" spans="1:6">
      <c r="A4094" s="852" t="s">
        <v>3251</v>
      </c>
      <c r="B4094" s="567">
        <v>1500000</v>
      </c>
      <c r="C4094" s="567">
        <v>1</v>
      </c>
      <c r="D4094" s="567">
        <v>1500000</v>
      </c>
      <c r="E4094" s="567">
        <v>913686.19054999994</v>
      </c>
      <c r="F4094" s="567">
        <v>0</v>
      </c>
    </row>
    <row r="4095" spans="1:6">
      <c r="A4095" s="854" t="s">
        <v>318</v>
      </c>
      <c r="B4095" s="567">
        <v>1500000</v>
      </c>
      <c r="C4095" s="567">
        <v>1</v>
      </c>
      <c r="D4095" s="567">
        <v>1500000</v>
      </c>
      <c r="E4095" s="567">
        <v>913686.19054999994</v>
      </c>
      <c r="F4095" s="567">
        <v>0</v>
      </c>
    </row>
    <row r="4096" spans="1:6">
      <c r="A4096" s="853" t="s">
        <v>303</v>
      </c>
      <c r="B4096" s="567">
        <v>1500000</v>
      </c>
      <c r="C4096" s="567">
        <v>1</v>
      </c>
      <c r="D4096" s="567">
        <v>1500000</v>
      </c>
      <c r="E4096" s="567">
        <v>913686.19054999994</v>
      </c>
      <c r="F4096" s="567">
        <v>0</v>
      </c>
    </row>
    <row r="4097" spans="1:6">
      <c r="A4097" s="855" t="s">
        <v>510</v>
      </c>
      <c r="B4097" s="567">
        <v>1500000</v>
      </c>
      <c r="C4097" s="567">
        <v>1</v>
      </c>
      <c r="D4097" s="567">
        <v>1500000</v>
      </c>
      <c r="E4097" s="567">
        <v>913686.19054999994</v>
      </c>
      <c r="F4097" s="567">
        <v>0</v>
      </c>
    </row>
    <row r="4098" spans="1:6">
      <c r="A4098" s="847">
        <v>10</v>
      </c>
      <c r="B4098" s="567">
        <v>1500000</v>
      </c>
      <c r="C4098" s="567">
        <v>1</v>
      </c>
      <c r="D4098" s="567">
        <v>1500000</v>
      </c>
      <c r="E4098" s="567">
        <v>1492235.7244899999</v>
      </c>
      <c r="F4098" s="567">
        <v>59689.428079999998</v>
      </c>
    </row>
    <row r="4099" spans="1:6">
      <c r="A4099" s="848" t="s">
        <v>3251</v>
      </c>
      <c r="B4099" s="567">
        <v>1500000</v>
      </c>
      <c r="C4099" s="567">
        <v>1</v>
      </c>
      <c r="D4099" s="567">
        <v>1500000</v>
      </c>
      <c r="E4099" s="567">
        <v>1492235.7244899999</v>
      </c>
      <c r="F4099" s="567">
        <v>59689.428079999998</v>
      </c>
    </row>
    <row r="4100" spans="1:6">
      <c r="A4100" s="849" t="s">
        <v>3251</v>
      </c>
      <c r="B4100" s="567">
        <v>1500000</v>
      </c>
      <c r="C4100" s="567">
        <v>1</v>
      </c>
      <c r="D4100" s="567">
        <v>1500000</v>
      </c>
      <c r="E4100" s="567">
        <v>1492235.7244899999</v>
      </c>
      <c r="F4100" s="567">
        <v>59689.428079999998</v>
      </c>
    </row>
    <row r="4101" spans="1:6">
      <c r="A4101" s="850" t="s">
        <v>515</v>
      </c>
      <c r="B4101" s="567">
        <v>1500000</v>
      </c>
      <c r="C4101" s="567">
        <v>1</v>
      </c>
      <c r="D4101" s="567">
        <v>1500000</v>
      </c>
      <c r="E4101" s="567">
        <v>1492235.7244899999</v>
      </c>
      <c r="F4101" s="567">
        <v>59689.428079999998</v>
      </c>
    </row>
    <row r="4102" spans="1:6">
      <c r="A4102" s="851" t="s">
        <v>3251</v>
      </c>
      <c r="B4102" s="567">
        <v>1500000</v>
      </c>
      <c r="C4102" s="567">
        <v>1</v>
      </c>
      <c r="D4102" s="567">
        <v>1500000</v>
      </c>
      <c r="E4102" s="567">
        <v>1492235.7244899999</v>
      </c>
      <c r="F4102" s="567">
        <v>59689.428079999998</v>
      </c>
    </row>
    <row r="4103" spans="1:6">
      <c r="A4103" s="852" t="s">
        <v>3251</v>
      </c>
      <c r="B4103" s="567">
        <v>1500000</v>
      </c>
      <c r="C4103" s="567">
        <v>1</v>
      </c>
      <c r="D4103" s="567">
        <v>1500000</v>
      </c>
      <c r="E4103" s="567">
        <v>1492235.7244899999</v>
      </c>
      <c r="F4103" s="567">
        <v>59689.428079999998</v>
      </c>
    </row>
    <row r="4104" spans="1:6">
      <c r="A4104" s="854" t="s">
        <v>318</v>
      </c>
      <c r="B4104" s="567">
        <v>1500000</v>
      </c>
      <c r="C4104" s="567">
        <v>1</v>
      </c>
      <c r="D4104" s="567">
        <v>1500000</v>
      </c>
      <c r="E4104" s="567">
        <v>1492235.7244899999</v>
      </c>
      <c r="F4104" s="567">
        <v>59689.428079999998</v>
      </c>
    </row>
    <row r="4105" spans="1:6">
      <c r="A4105" s="853" t="s">
        <v>303</v>
      </c>
      <c r="B4105" s="567">
        <v>1500000</v>
      </c>
      <c r="C4105" s="567">
        <v>1</v>
      </c>
      <c r="D4105" s="567">
        <v>1500000</v>
      </c>
      <c r="E4105" s="567">
        <v>1492235.7244899999</v>
      </c>
      <c r="F4105" s="567">
        <v>59689.428079999998</v>
      </c>
    </row>
    <row r="4106" spans="1:6">
      <c r="A4106" s="855" t="s">
        <v>510</v>
      </c>
      <c r="B4106" s="567">
        <v>1500000</v>
      </c>
      <c r="C4106" s="567">
        <v>1</v>
      </c>
      <c r="D4106" s="567">
        <v>1500000</v>
      </c>
      <c r="E4106" s="567">
        <v>1492235.7244899999</v>
      </c>
      <c r="F4106" s="567">
        <v>59689.428079999998</v>
      </c>
    </row>
    <row r="4107" spans="1:6">
      <c r="A4107" s="847">
        <v>100</v>
      </c>
      <c r="B4107" s="567">
        <v>500000</v>
      </c>
      <c r="C4107" s="567">
        <v>1</v>
      </c>
      <c r="D4107" s="567">
        <v>1180300</v>
      </c>
      <c r="E4107" s="567">
        <v>1007597.70303</v>
      </c>
      <c r="F4107" s="567">
        <v>994534.50607000012</v>
      </c>
    </row>
    <row r="4108" spans="1:6">
      <c r="A4108" s="848" t="s">
        <v>3251</v>
      </c>
      <c r="B4108" s="567">
        <v>500000</v>
      </c>
      <c r="C4108" s="567">
        <v>1</v>
      </c>
      <c r="D4108" s="567">
        <v>1180300</v>
      </c>
      <c r="E4108" s="567">
        <v>1007597.70303</v>
      </c>
      <c r="F4108" s="567">
        <v>994534.50607000012</v>
      </c>
    </row>
    <row r="4109" spans="1:6">
      <c r="A4109" s="849" t="s">
        <v>3251</v>
      </c>
      <c r="B4109" s="567">
        <v>500000</v>
      </c>
      <c r="C4109" s="567">
        <v>1</v>
      </c>
      <c r="D4109" s="567">
        <v>1180300</v>
      </c>
      <c r="E4109" s="567">
        <v>1007597.70303</v>
      </c>
      <c r="F4109" s="567">
        <v>994534.50607000012</v>
      </c>
    </row>
    <row r="4110" spans="1:6">
      <c r="A4110" s="850" t="s">
        <v>3251</v>
      </c>
      <c r="B4110" s="567">
        <v>500000</v>
      </c>
      <c r="C4110" s="567">
        <v>1</v>
      </c>
      <c r="D4110" s="567">
        <v>1180300</v>
      </c>
      <c r="E4110" s="567">
        <v>1007597.70303</v>
      </c>
      <c r="F4110" s="567">
        <v>994534.50607000012</v>
      </c>
    </row>
    <row r="4111" spans="1:6">
      <c r="A4111" s="851" t="s">
        <v>486</v>
      </c>
      <c r="B4111" s="567">
        <v>500000</v>
      </c>
      <c r="C4111" s="567">
        <v>1</v>
      </c>
      <c r="D4111" s="567">
        <v>1180300</v>
      </c>
      <c r="E4111" s="567">
        <v>1007597.70303</v>
      </c>
      <c r="F4111" s="567">
        <v>994534.50607000012</v>
      </c>
    </row>
    <row r="4112" spans="1:6">
      <c r="A4112" s="852" t="s">
        <v>3251</v>
      </c>
      <c r="B4112" s="567">
        <v>500000</v>
      </c>
      <c r="C4112" s="567">
        <v>1</v>
      </c>
      <c r="D4112" s="567">
        <v>1180300</v>
      </c>
      <c r="E4112" s="567">
        <v>1007597.70303</v>
      </c>
      <c r="F4112" s="567">
        <v>994534.50607000012</v>
      </c>
    </row>
    <row r="4113" spans="1:6">
      <c r="A4113" s="854" t="s">
        <v>318</v>
      </c>
      <c r="B4113" s="567">
        <v>500000</v>
      </c>
      <c r="C4113" s="567">
        <v>1</v>
      </c>
      <c r="D4113" s="567">
        <v>1180300</v>
      </c>
      <c r="E4113" s="567">
        <v>1007597.70303</v>
      </c>
      <c r="F4113" s="567">
        <v>994534.50607000012</v>
      </c>
    </row>
    <row r="4114" spans="1:6">
      <c r="A4114" s="853" t="s">
        <v>303</v>
      </c>
      <c r="B4114" s="567">
        <v>500000</v>
      </c>
      <c r="C4114" s="567">
        <v>1</v>
      </c>
      <c r="D4114" s="567">
        <v>1180300</v>
      </c>
      <c r="E4114" s="567">
        <v>1007597.70303</v>
      </c>
      <c r="F4114" s="567">
        <v>994534.50607000012</v>
      </c>
    </row>
    <row r="4115" spans="1:6">
      <c r="A4115" s="855" t="s">
        <v>319</v>
      </c>
      <c r="B4115" s="567">
        <v>500000</v>
      </c>
      <c r="C4115" s="567">
        <v>1</v>
      </c>
      <c r="D4115" s="567">
        <v>1180300</v>
      </c>
      <c r="E4115" s="567">
        <v>1007597.70303</v>
      </c>
      <c r="F4115" s="567">
        <v>994534.50607000012</v>
      </c>
    </row>
    <row r="4116" spans="1:6">
      <c r="A4116" s="847" t="s">
        <v>3251</v>
      </c>
      <c r="B4116" s="567">
        <v>1300000</v>
      </c>
      <c r="C4116" s="567">
        <v>3</v>
      </c>
      <c r="D4116" s="567">
        <v>26824473</v>
      </c>
      <c r="E4116" s="567">
        <v>20790441.777290002</v>
      </c>
      <c r="F4116" s="567">
        <v>20619211.34271</v>
      </c>
    </row>
    <row r="4117" spans="1:6">
      <c r="A4117" s="848" t="s">
        <v>3251</v>
      </c>
      <c r="B4117" s="567">
        <v>1300000</v>
      </c>
      <c r="C4117" s="567">
        <v>3</v>
      </c>
      <c r="D4117" s="567">
        <v>26824473</v>
      </c>
      <c r="E4117" s="567">
        <v>20790441.777290002</v>
      </c>
      <c r="F4117" s="567">
        <v>20619211.34271</v>
      </c>
    </row>
    <row r="4118" spans="1:6">
      <c r="A4118" s="849" t="s">
        <v>3251</v>
      </c>
      <c r="B4118" s="567">
        <v>1300000</v>
      </c>
      <c r="C4118" s="567">
        <v>3</v>
      </c>
      <c r="D4118" s="567">
        <v>26824473</v>
      </c>
      <c r="E4118" s="567">
        <v>20790441.777290002</v>
      </c>
      <c r="F4118" s="567">
        <v>20619211.34271</v>
      </c>
    </row>
    <row r="4119" spans="1:6">
      <c r="A4119" s="850" t="s">
        <v>555</v>
      </c>
      <c r="B4119" s="567"/>
      <c r="C4119" s="567"/>
      <c r="D4119" s="567"/>
      <c r="E4119" s="567"/>
      <c r="F4119" s="567"/>
    </row>
    <row r="4120" spans="1:6">
      <c r="A4120" s="851" t="s">
        <v>3251</v>
      </c>
      <c r="B4120" s="567"/>
      <c r="C4120" s="567"/>
      <c r="D4120" s="567"/>
      <c r="E4120" s="567"/>
      <c r="F4120" s="567"/>
    </row>
    <row r="4121" spans="1:6">
      <c r="A4121" s="852" t="s">
        <v>3251</v>
      </c>
      <c r="B4121" s="567"/>
      <c r="C4121" s="567"/>
      <c r="D4121" s="567"/>
      <c r="E4121" s="567"/>
      <c r="F4121" s="567"/>
    </row>
    <row r="4122" spans="1:6">
      <c r="A4122" s="854" t="s">
        <v>527</v>
      </c>
      <c r="B4122" s="567"/>
      <c r="C4122" s="567"/>
      <c r="D4122" s="567"/>
      <c r="E4122" s="567"/>
      <c r="F4122" s="567"/>
    </row>
    <row r="4123" spans="1:6">
      <c r="A4123" s="853" t="s">
        <v>289</v>
      </c>
      <c r="B4123" s="567"/>
      <c r="C4123" s="567"/>
      <c r="D4123" s="567"/>
      <c r="E4123" s="567"/>
      <c r="F4123" s="567"/>
    </row>
    <row r="4124" spans="1:6">
      <c r="A4124" s="855" t="s">
        <v>319</v>
      </c>
      <c r="B4124" s="567"/>
      <c r="C4124" s="567"/>
      <c r="D4124" s="567"/>
      <c r="E4124" s="567"/>
      <c r="F4124" s="567"/>
    </row>
    <row r="4125" spans="1:6">
      <c r="A4125" s="850" t="s">
        <v>2246</v>
      </c>
      <c r="B4125" s="567"/>
      <c r="C4125" s="567">
        <v>1</v>
      </c>
      <c r="D4125" s="567">
        <v>19966463</v>
      </c>
      <c r="E4125" s="567">
        <v>18827752.600000001</v>
      </c>
      <c r="F4125" s="567">
        <v>18700276</v>
      </c>
    </row>
    <row r="4126" spans="1:6">
      <c r="A4126" s="851" t="s">
        <v>3251</v>
      </c>
      <c r="B4126" s="567"/>
      <c r="C4126" s="567">
        <v>1</v>
      </c>
      <c r="D4126" s="567">
        <v>19966463</v>
      </c>
      <c r="E4126" s="567">
        <v>18827752.600000001</v>
      </c>
      <c r="F4126" s="567">
        <v>18700276</v>
      </c>
    </row>
    <row r="4127" spans="1:6">
      <c r="A4127" s="852" t="s">
        <v>3251</v>
      </c>
      <c r="B4127" s="567"/>
      <c r="C4127" s="567">
        <v>1</v>
      </c>
      <c r="D4127" s="567">
        <v>19966463</v>
      </c>
      <c r="E4127" s="567">
        <v>18827752.600000001</v>
      </c>
      <c r="F4127" s="567">
        <v>18700276</v>
      </c>
    </row>
    <row r="4128" spans="1:6">
      <c r="A4128" s="854" t="s">
        <v>528</v>
      </c>
      <c r="B4128" s="567"/>
      <c r="C4128" s="567">
        <v>1</v>
      </c>
      <c r="D4128" s="567">
        <v>19966463</v>
      </c>
      <c r="E4128" s="567">
        <v>18827752.600000001</v>
      </c>
      <c r="F4128" s="567">
        <v>18700276</v>
      </c>
    </row>
    <row r="4129" spans="1:6">
      <c r="A4129" s="853" t="s">
        <v>290</v>
      </c>
      <c r="B4129" s="567"/>
      <c r="C4129" s="567">
        <v>1</v>
      </c>
      <c r="D4129" s="567">
        <v>19966463</v>
      </c>
      <c r="E4129" s="567">
        <v>18827752.600000001</v>
      </c>
      <c r="F4129" s="567">
        <v>18700276</v>
      </c>
    </row>
    <row r="4130" spans="1:6">
      <c r="A4130" s="855" t="s">
        <v>3251</v>
      </c>
      <c r="B4130" s="567"/>
      <c r="C4130" s="567">
        <v>1</v>
      </c>
      <c r="D4130" s="567">
        <v>19966463</v>
      </c>
      <c r="E4130" s="567">
        <v>18827752.600000001</v>
      </c>
      <c r="F4130" s="567">
        <v>18700276</v>
      </c>
    </row>
    <row r="4131" spans="1:6">
      <c r="A4131" s="850" t="s">
        <v>2215</v>
      </c>
      <c r="B4131" s="567"/>
      <c r="C4131" s="567">
        <v>1</v>
      </c>
      <c r="D4131" s="567">
        <v>4642710</v>
      </c>
      <c r="E4131" s="567"/>
      <c r="F4131" s="567"/>
    </row>
    <row r="4132" spans="1:6">
      <c r="A4132" s="851" t="s">
        <v>3251</v>
      </c>
      <c r="B4132" s="567"/>
      <c r="C4132" s="567">
        <v>1</v>
      </c>
      <c r="D4132" s="567">
        <v>4642710</v>
      </c>
      <c r="E4132" s="567"/>
      <c r="F4132" s="567"/>
    </row>
    <row r="4133" spans="1:6">
      <c r="A4133" s="852" t="s">
        <v>3251</v>
      </c>
      <c r="B4133" s="567"/>
      <c r="C4133" s="567">
        <v>1</v>
      </c>
      <c r="D4133" s="567">
        <v>4642710</v>
      </c>
      <c r="E4133" s="567"/>
      <c r="F4133" s="567"/>
    </row>
    <row r="4134" spans="1:6">
      <c r="A4134" s="854" t="s">
        <v>528</v>
      </c>
      <c r="B4134" s="567"/>
      <c r="C4134" s="567">
        <v>1</v>
      </c>
      <c r="D4134" s="567">
        <v>4642710</v>
      </c>
      <c r="E4134" s="567"/>
      <c r="F4134" s="567"/>
    </row>
    <row r="4135" spans="1:6">
      <c r="A4135" s="853" t="s">
        <v>288</v>
      </c>
      <c r="B4135" s="567"/>
      <c r="C4135" s="567">
        <v>1</v>
      </c>
      <c r="D4135" s="567">
        <v>4642710</v>
      </c>
      <c r="E4135" s="567"/>
      <c r="F4135" s="567"/>
    </row>
    <row r="4136" spans="1:6">
      <c r="A4136" s="855" t="s">
        <v>319</v>
      </c>
      <c r="B4136" s="567"/>
      <c r="C4136" s="567">
        <v>1</v>
      </c>
      <c r="D4136" s="567">
        <v>4642710</v>
      </c>
      <c r="E4136" s="567"/>
      <c r="F4136" s="567"/>
    </row>
    <row r="4137" spans="1:6">
      <c r="A4137" s="850" t="s">
        <v>3251</v>
      </c>
      <c r="B4137" s="567">
        <v>1300000</v>
      </c>
      <c r="C4137" s="567">
        <v>1</v>
      </c>
      <c r="D4137" s="567">
        <v>2215300</v>
      </c>
      <c r="E4137" s="567">
        <v>1962689.17729</v>
      </c>
      <c r="F4137" s="567">
        <v>1918935.34271</v>
      </c>
    </row>
    <row r="4138" spans="1:6">
      <c r="A4138" s="851">
        <v>2</v>
      </c>
      <c r="B4138" s="567">
        <v>1300000</v>
      </c>
      <c r="C4138" s="567">
        <v>1</v>
      </c>
      <c r="D4138" s="567">
        <v>2215300</v>
      </c>
      <c r="E4138" s="567">
        <v>1962689.17729</v>
      </c>
      <c r="F4138" s="567">
        <v>1918935.34271</v>
      </c>
    </row>
    <row r="4139" spans="1:6">
      <c r="A4139" s="852" t="s">
        <v>3251</v>
      </c>
      <c r="B4139" s="567">
        <v>1300000</v>
      </c>
      <c r="C4139" s="567">
        <v>1</v>
      </c>
      <c r="D4139" s="567">
        <v>2215300</v>
      </c>
      <c r="E4139" s="567">
        <v>1962689.17729</v>
      </c>
      <c r="F4139" s="567">
        <v>1918935.34271</v>
      </c>
    </row>
    <row r="4140" spans="1:6">
      <c r="A4140" s="854" t="s">
        <v>318</v>
      </c>
      <c r="B4140" s="567">
        <v>1300000</v>
      </c>
      <c r="C4140" s="567">
        <v>1</v>
      </c>
      <c r="D4140" s="567">
        <v>2215300</v>
      </c>
      <c r="E4140" s="567">
        <v>1962689.17729</v>
      </c>
      <c r="F4140" s="567">
        <v>1918935.34271</v>
      </c>
    </row>
    <row r="4141" spans="1:6">
      <c r="A4141" s="853" t="s">
        <v>303</v>
      </c>
      <c r="B4141" s="567">
        <v>1300000</v>
      </c>
      <c r="C4141" s="567">
        <v>1</v>
      </c>
      <c r="D4141" s="567">
        <v>2215300</v>
      </c>
      <c r="E4141" s="567">
        <v>1962689.17729</v>
      </c>
      <c r="F4141" s="567">
        <v>1918935.34271</v>
      </c>
    </row>
    <row r="4142" spans="1:6">
      <c r="A4142" s="855" t="s">
        <v>319</v>
      </c>
      <c r="B4142" s="567">
        <v>1300000</v>
      </c>
      <c r="C4142" s="567">
        <v>1</v>
      </c>
      <c r="D4142" s="567">
        <v>2215300</v>
      </c>
      <c r="E4142" s="567">
        <v>1962689.17729</v>
      </c>
      <c r="F4142" s="567">
        <v>1918935.34271</v>
      </c>
    </row>
    <row r="4143" spans="1:6">
      <c r="A4143" s="726" t="s">
        <v>2699</v>
      </c>
      <c r="B4143" s="567"/>
      <c r="C4143" s="567">
        <v>1</v>
      </c>
      <c r="D4143" s="567">
        <v>17867591</v>
      </c>
      <c r="E4143" s="567">
        <v>1922185.49905</v>
      </c>
      <c r="F4143" s="567">
        <v>563080.16738999996</v>
      </c>
    </row>
    <row r="4144" spans="1:6">
      <c r="A4144" s="845" t="s">
        <v>208</v>
      </c>
      <c r="B4144" s="567"/>
      <c r="C4144" s="567">
        <v>1</v>
      </c>
      <c r="D4144" s="567">
        <v>17867591</v>
      </c>
      <c r="E4144" s="567">
        <v>1922185.49905</v>
      </c>
      <c r="F4144" s="567">
        <v>563080.16738999996</v>
      </c>
    </row>
    <row r="4145" spans="1:6">
      <c r="A4145" s="846" t="s">
        <v>20</v>
      </c>
      <c r="B4145" s="567"/>
      <c r="C4145" s="567">
        <v>1</v>
      </c>
      <c r="D4145" s="567">
        <v>17867591</v>
      </c>
      <c r="E4145" s="567">
        <v>1922185.49905</v>
      </c>
      <c r="F4145" s="567">
        <v>563080.16738999996</v>
      </c>
    </row>
    <row r="4146" spans="1:6">
      <c r="A4146" s="847">
        <v>0.17</v>
      </c>
      <c r="B4146" s="567"/>
      <c r="C4146" s="567">
        <v>1</v>
      </c>
      <c r="D4146" s="567">
        <v>17867591</v>
      </c>
      <c r="E4146" s="567">
        <v>1922185.49905</v>
      </c>
      <c r="F4146" s="567">
        <v>563080.16738999996</v>
      </c>
    </row>
    <row r="4147" spans="1:6">
      <c r="A4147" s="848">
        <v>3.1514050628873247E-2</v>
      </c>
      <c r="B4147" s="567"/>
      <c r="C4147" s="567">
        <v>1</v>
      </c>
      <c r="D4147" s="567">
        <v>17867591</v>
      </c>
      <c r="E4147" s="567">
        <v>1922185.49905</v>
      </c>
      <c r="F4147" s="567">
        <v>563080.16738999996</v>
      </c>
    </row>
    <row r="4148" spans="1:6">
      <c r="A4148" s="849" t="s">
        <v>3251</v>
      </c>
      <c r="B4148" s="567"/>
      <c r="C4148" s="567">
        <v>1</v>
      </c>
      <c r="D4148" s="567">
        <v>17867591</v>
      </c>
      <c r="E4148" s="567">
        <v>1922185.49905</v>
      </c>
      <c r="F4148" s="567">
        <v>563080.16738999996</v>
      </c>
    </row>
    <row r="4149" spans="1:6">
      <c r="A4149" s="850" t="s">
        <v>200</v>
      </c>
      <c r="B4149" s="567"/>
      <c r="C4149" s="567">
        <v>1</v>
      </c>
      <c r="D4149" s="567">
        <v>17867591</v>
      </c>
      <c r="E4149" s="567">
        <v>1922185.49905</v>
      </c>
      <c r="F4149" s="567">
        <v>563080.16738999996</v>
      </c>
    </row>
    <row r="4150" spans="1:6">
      <c r="A4150" s="851" t="s">
        <v>3251</v>
      </c>
      <c r="B4150" s="567"/>
      <c r="C4150" s="567">
        <v>1</v>
      </c>
      <c r="D4150" s="567">
        <v>17867591</v>
      </c>
      <c r="E4150" s="567">
        <v>1922185.49905</v>
      </c>
      <c r="F4150" s="567">
        <v>563080.16738999996</v>
      </c>
    </row>
    <row r="4151" spans="1:6">
      <c r="A4151" s="852" t="s">
        <v>32</v>
      </c>
      <c r="B4151" s="567"/>
      <c r="C4151" s="567">
        <v>1</v>
      </c>
      <c r="D4151" s="567">
        <v>17867591</v>
      </c>
      <c r="E4151" s="567">
        <v>1922185.49905</v>
      </c>
      <c r="F4151" s="567">
        <v>563080.16738999996</v>
      </c>
    </row>
    <row r="4152" spans="1:6">
      <c r="A4152" s="854" t="s">
        <v>317</v>
      </c>
      <c r="B4152" s="729"/>
      <c r="C4152" s="729">
        <v>1</v>
      </c>
      <c r="D4152" s="729">
        <v>17867591</v>
      </c>
      <c r="E4152" s="729">
        <v>1922185.49905</v>
      </c>
      <c r="F4152" s="729">
        <v>563080.16738999996</v>
      </c>
    </row>
    <row r="4153" spans="1:6">
      <c r="A4153" s="853" t="s">
        <v>46</v>
      </c>
      <c r="B4153" s="567"/>
      <c r="C4153" s="567">
        <v>1</v>
      </c>
      <c r="D4153" s="567">
        <v>17867591</v>
      </c>
      <c r="E4153" s="567">
        <v>1922185.49905</v>
      </c>
      <c r="F4153" s="567">
        <v>563080.16738999996</v>
      </c>
    </row>
    <row r="4154" spans="1:6">
      <c r="A4154" s="855" t="s">
        <v>3251</v>
      </c>
      <c r="B4154" s="567"/>
      <c r="C4154" s="567">
        <v>1</v>
      </c>
      <c r="D4154" s="567">
        <v>17867591</v>
      </c>
      <c r="E4154" s="567">
        <v>1922185.49905</v>
      </c>
      <c r="F4154" s="567">
        <v>563080.16738999996</v>
      </c>
    </row>
    <row r="4155" spans="1:6">
      <c r="A4155" s="726" t="s">
        <v>2700</v>
      </c>
      <c r="B4155" s="567">
        <v>6322000</v>
      </c>
      <c r="C4155" s="567">
        <v>12</v>
      </c>
      <c r="D4155" s="567">
        <v>32739060</v>
      </c>
      <c r="E4155" s="567">
        <v>12253374.86916</v>
      </c>
      <c r="F4155" s="567">
        <v>22017408.61155</v>
      </c>
    </row>
    <row r="4156" spans="1:6">
      <c r="A4156" s="845">
        <v>1</v>
      </c>
      <c r="B4156" s="567">
        <v>1572000</v>
      </c>
      <c r="C4156" s="567">
        <v>2</v>
      </c>
      <c r="D4156" s="567">
        <v>2936100</v>
      </c>
      <c r="E4156" s="567">
        <v>2698102.9073799998</v>
      </c>
      <c r="F4156" s="567">
        <v>1708903.78446</v>
      </c>
    </row>
    <row r="4157" spans="1:6">
      <c r="A4157" s="846" t="s">
        <v>3251</v>
      </c>
      <c r="B4157" s="567">
        <v>1572000</v>
      </c>
      <c r="C4157" s="567">
        <v>2</v>
      </c>
      <c r="D4157" s="567">
        <v>2936100</v>
      </c>
      <c r="E4157" s="567">
        <v>2698102.9073799998</v>
      </c>
      <c r="F4157" s="567">
        <v>1708903.78446</v>
      </c>
    </row>
    <row r="4158" spans="1:6">
      <c r="A4158" s="847">
        <v>85</v>
      </c>
      <c r="B4158" s="567">
        <v>672000</v>
      </c>
      <c r="C4158" s="567">
        <v>1</v>
      </c>
      <c r="D4158" s="567">
        <v>1019400</v>
      </c>
      <c r="E4158" s="567">
        <v>993395.81232000003</v>
      </c>
      <c r="F4158" s="567">
        <v>547169.94929999998</v>
      </c>
    </row>
    <row r="4159" spans="1:6">
      <c r="A4159" s="848" t="s">
        <v>3251</v>
      </c>
      <c r="B4159" s="567">
        <v>672000</v>
      </c>
      <c r="C4159" s="567">
        <v>1</v>
      </c>
      <c r="D4159" s="567">
        <v>1019400</v>
      </c>
      <c r="E4159" s="567">
        <v>993395.81232000003</v>
      </c>
      <c r="F4159" s="567">
        <v>547169.94929999998</v>
      </c>
    </row>
    <row r="4160" spans="1:6">
      <c r="A4160" s="849" t="s">
        <v>3251</v>
      </c>
      <c r="B4160" s="567">
        <v>672000</v>
      </c>
      <c r="C4160" s="567">
        <v>1</v>
      </c>
      <c r="D4160" s="567">
        <v>1019400</v>
      </c>
      <c r="E4160" s="567">
        <v>993395.81232000003</v>
      </c>
      <c r="F4160" s="567">
        <v>547169.94929999998</v>
      </c>
    </row>
    <row r="4161" spans="1:6">
      <c r="A4161" s="850" t="s">
        <v>2456</v>
      </c>
      <c r="B4161" s="567">
        <v>672000</v>
      </c>
      <c r="C4161" s="567">
        <v>1</v>
      </c>
      <c r="D4161" s="567">
        <v>1019400</v>
      </c>
      <c r="E4161" s="567">
        <v>993395.81232000003</v>
      </c>
      <c r="F4161" s="567">
        <v>547169.94929999998</v>
      </c>
    </row>
    <row r="4162" spans="1:6">
      <c r="A4162" s="851" t="s">
        <v>2455</v>
      </c>
      <c r="B4162" s="567">
        <v>672000</v>
      </c>
      <c r="C4162" s="567">
        <v>1</v>
      </c>
      <c r="D4162" s="567">
        <v>1019400</v>
      </c>
      <c r="E4162" s="567">
        <v>993395.81232000003</v>
      </c>
      <c r="F4162" s="567">
        <v>547169.94929999998</v>
      </c>
    </row>
    <row r="4163" spans="1:6">
      <c r="A4163" s="852" t="s">
        <v>3251</v>
      </c>
      <c r="B4163" s="567">
        <v>672000</v>
      </c>
      <c r="C4163" s="567">
        <v>1</v>
      </c>
      <c r="D4163" s="567">
        <v>1019400</v>
      </c>
      <c r="E4163" s="567">
        <v>993395.81232000003</v>
      </c>
      <c r="F4163" s="567">
        <v>547169.94929999998</v>
      </c>
    </row>
    <row r="4164" spans="1:6">
      <c r="A4164" s="854" t="s">
        <v>2286</v>
      </c>
      <c r="B4164" s="567">
        <v>672000</v>
      </c>
      <c r="C4164" s="567">
        <v>1</v>
      </c>
      <c r="D4164" s="567">
        <v>1019400</v>
      </c>
      <c r="E4164" s="567">
        <v>993395.81232000003</v>
      </c>
      <c r="F4164" s="567">
        <v>547169.94929999998</v>
      </c>
    </row>
    <row r="4165" spans="1:6">
      <c r="A4165" s="853" t="s">
        <v>300</v>
      </c>
      <c r="B4165" s="567">
        <v>672000</v>
      </c>
      <c r="C4165" s="567">
        <v>1</v>
      </c>
      <c r="D4165" s="567">
        <v>1019400</v>
      </c>
      <c r="E4165" s="567">
        <v>993395.81232000003</v>
      </c>
      <c r="F4165" s="567">
        <v>547169.94929999998</v>
      </c>
    </row>
    <row r="4166" spans="1:6">
      <c r="A4166" s="855" t="s">
        <v>319</v>
      </c>
      <c r="B4166" s="567">
        <v>672000</v>
      </c>
      <c r="C4166" s="567">
        <v>1</v>
      </c>
      <c r="D4166" s="567">
        <v>1019400</v>
      </c>
      <c r="E4166" s="567">
        <v>993395.81232000003</v>
      </c>
      <c r="F4166" s="567">
        <v>547169.94929999998</v>
      </c>
    </row>
    <row r="4167" spans="1:6">
      <c r="A4167" s="847">
        <v>90</v>
      </c>
      <c r="B4167" s="567">
        <v>900000</v>
      </c>
      <c r="C4167" s="567">
        <v>1</v>
      </c>
      <c r="D4167" s="567">
        <v>1916700</v>
      </c>
      <c r="E4167" s="567">
        <v>1704707.09506</v>
      </c>
      <c r="F4167" s="567">
        <v>1161733.83516</v>
      </c>
    </row>
    <row r="4168" spans="1:6">
      <c r="A4168" s="848" t="s">
        <v>3251</v>
      </c>
      <c r="B4168" s="567">
        <v>900000</v>
      </c>
      <c r="C4168" s="567">
        <v>1</v>
      </c>
      <c r="D4168" s="567">
        <v>1916700</v>
      </c>
      <c r="E4168" s="567">
        <v>1704707.09506</v>
      </c>
      <c r="F4168" s="567">
        <v>1161733.83516</v>
      </c>
    </row>
    <row r="4169" spans="1:6">
      <c r="A4169" s="849" t="s">
        <v>3251</v>
      </c>
      <c r="B4169" s="567">
        <v>900000</v>
      </c>
      <c r="C4169" s="567">
        <v>1</v>
      </c>
      <c r="D4169" s="567">
        <v>1916700</v>
      </c>
      <c r="E4169" s="567">
        <v>1704707.09506</v>
      </c>
      <c r="F4169" s="567">
        <v>1161733.83516</v>
      </c>
    </row>
    <row r="4170" spans="1:6">
      <c r="A4170" s="850" t="s">
        <v>2451</v>
      </c>
      <c r="B4170" s="567">
        <v>900000</v>
      </c>
      <c r="C4170" s="567">
        <v>1</v>
      </c>
      <c r="D4170" s="567">
        <v>1916700</v>
      </c>
      <c r="E4170" s="567">
        <v>1704707.09506</v>
      </c>
      <c r="F4170" s="567">
        <v>1161733.83516</v>
      </c>
    </row>
    <row r="4171" spans="1:6">
      <c r="A4171" s="851" t="s">
        <v>2452</v>
      </c>
      <c r="B4171" s="567">
        <v>900000</v>
      </c>
      <c r="C4171" s="567">
        <v>1</v>
      </c>
      <c r="D4171" s="567">
        <v>1916700</v>
      </c>
      <c r="E4171" s="567">
        <v>1704707.09506</v>
      </c>
      <c r="F4171" s="567">
        <v>1161733.83516</v>
      </c>
    </row>
    <row r="4172" spans="1:6">
      <c r="A4172" s="852" t="s">
        <v>3251</v>
      </c>
      <c r="B4172" s="567">
        <v>900000</v>
      </c>
      <c r="C4172" s="567">
        <v>1</v>
      </c>
      <c r="D4172" s="567">
        <v>1916700</v>
      </c>
      <c r="E4172" s="567">
        <v>1704707.09506</v>
      </c>
      <c r="F4172" s="567">
        <v>1161733.83516</v>
      </c>
    </row>
    <row r="4173" spans="1:6">
      <c r="A4173" s="854" t="s">
        <v>2286</v>
      </c>
      <c r="B4173" s="567">
        <v>900000</v>
      </c>
      <c r="C4173" s="567">
        <v>1</v>
      </c>
      <c r="D4173" s="567">
        <v>1916700</v>
      </c>
      <c r="E4173" s="567">
        <v>1704707.09506</v>
      </c>
      <c r="F4173" s="567">
        <v>1161733.83516</v>
      </c>
    </row>
    <row r="4174" spans="1:6">
      <c r="A4174" s="853" t="s">
        <v>300</v>
      </c>
      <c r="B4174" s="567">
        <v>900000</v>
      </c>
      <c r="C4174" s="567">
        <v>1</v>
      </c>
      <c r="D4174" s="567">
        <v>1916700</v>
      </c>
      <c r="E4174" s="567">
        <v>1704707.09506</v>
      </c>
      <c r="F4174" s="567">
        <v>1161733.83516</v>
      </c>
    </row>
    <row r="4175" spans="1:6">
      <c r="A4175" s="855" t="s">
        <v>319</v>
      </c>
      <c r="B4175" s="567">
        <v>900000</v>
      </c>
      <c r="C4175" s="567">
        <v>1</v>
      </c>
      <c r="D4175" s="567">
        <v>1916700</v>
      </c>
      <c r="E4175" s="567">
        <v>1704707.09506</v>
      </c>
      <c r="F4175" s="567">
        <v>1161733.83516</v>
      </c>
    </row>
    <row r="4176" spans="1:6">
      <c r="A4176" s="845" t="s">
        <v>565</v>
      </c>
      <c r="B4176" s="567">
        <v>300000</v>
      </c>
      <c r="C4176" s="567">
        <v>1</v>
      </c>
      <c r="D4176" s="567">
        <v>1284000</v>
      </c>
      <c r="E4176" s="567">
        <v>996882.25138999999</v>
      </c>
      <c r="F4176" s="567">
        <v>996865.81183000002</v>
      </c>
    </row>
    <row r="4177" spans="1:6">
      <c r="A4177" s="846" t="s">
        <v>3251</v>
      </c>
      <c r="B4177" s="567">
        <v>300000</v>
      </c>
      <c r="C4177" s="567">
        <v>1</v>
      </c>
      <c r="D4177" s="567">
        <v>1284000</v>
      </c>
      <c r="E4177" s="567">
        <v>996882.25138999999</v>
      </c>
      <c r="F4177" s="567">
        <v>996865.81183000002</v>
      </c>
    </row>
    <row r="4178" spans="1:6">
      <c r="A4178" s="847">
        <v>0.98</v>
      </c>
      <c r="B4178" s="567">
        <v>300000</v>
      </c>
      <c r="C4178" s="567">
        <v>1</v>
      </c>
      <c r="D4178" s="567">
        <v>1284000</v>
      </c>
      <c r="E4178" s="567">
        <v>996882.25138999999</v>
      </c>
      <c r="F4178" s="567">
        <v>996865.81183000002</v>
      </c>
    </row>
    <row r="4179" spans="1:6">
      <c r="A4179" s="848" t="s">
        <v>3251</v>
      </c>
      <c r="B4179" s="567">
        <v>300000</v>
      </c>
      <c r="C4179" s="567">
        <v>1</v>
      </c>
      <c r="D4179" s="567">
        <v>1284000</v>
      </c>
      <c r="E4179" s="567">
        <v>996882.25138999999</v>
      </c>
      <c r="F4179" s="567">
        <v>996865.81183000002</v>
      </c>
    </row>
    <row r="4180" spans="1:6">
      <c r="A4180" s="849">
        <v>2010</v>
      </c>
      <c r="B4180" s="567">
        <v>300000</v>
      </c>
      <c r="C4180" s="567">
        <v>1</v>
      </c>
      <c r="D4180" s="567">
        <v>1284000</v>
      </c>
      <c r="E4180" s="567">
        <v>996882.25138999999</v>
      </c>
      <c r="F4180" s="567">
        <v>996865.81183000002</v>
      </c>
    </row>
    <row r="4181" spans="1:6">
      <c r="A4181" s="850" t="s">
        <v>564</v>
      </c>
      <c r="B4181" s="567">
        <v>300000</v>
      </c>
      <c r="C4181" s="567">
        <v>1</v>
      </c>
      <c r="D4181" s="567">
        <v>1284000</v>
      </c>
      <c r="E4181" s="567">
        <v>996882.25138999999</v>
      </c>
      <c r="F4181" s="567">
        <v>996865.81183000002</v>
      </c>
    </row>
    <row r="4182" spans="1:6">
      <c r="A4182" s="851" t="s">
        <v>3251</v>
      </c>
      <c r="B4182" s="567">
        <v>300000</v>
      </c>
      <c r="C4182" s="567">
        <v>1</v>
      </c>
      <c r="D4182" s="567">
        <v>1284000</v>
      </c>
      <c r="E4182" s="567">
        <v>996882.25138999999</v>
      </c>
      <c r="F4182" s="567">
        <v>996865.81183000002</v>
      </c>
    </row>
    <row r="4183" spans="1:6">
      <c r="A4183" s="852" t="s">
        <v>3251</v>
      </c>
      <c r="B4183" s="567">
        <v>300000</v>
      </c>
      <c r="C4183" s="567">
        <v>1</v>
      </c>
      <c r="D4183" s="567">
        <v>1284000</v>
      </c>
      <c r="E4183" s="567">
        <v>996882.25138999999</v>
      </c>
      <c r="F4183" s="567">
        <v>996865.81183000002</v>
      </c>
    </row>
    <row r="4184" spans="1:6">
      <c r="A4184" s="854" t="s">
        <v>527</v>
      </c>
      <c r="B4184" s="567">
        <v>300000</v>
      </c>
      <c r="C4184" s="567">
        <v>1</v>
      </c>
      <c r="D4184" s="567">
        <v>1284000</v>
      </c>
      <c r="E4184" s="567">
        <v>996882.25138999999</v>
      </c>
      <c r="F4184" s="567">
        <v>996865.81183000002</v>
      </c>
    </row>
    <row r="4185" spans="1:6">
      <c r="A4185" s="853" t="s">
        <v>289</v>
      </c>
      <c r="B4185" s="567">
        <v>300000</v>
      </c>
      <c r="C4185" s="567">
        <v>1</v>
      </c>
      <c r="D4185" s="567">
        <v>1284000</v>
      </c>
      <c r="E4185" s="567">
        <v>996882.25138999999</v>
      </c>
      <c r="F4185" s="567">
        <v>996865.81183000002</v>
      </c>
    </row>
    <row r="4186" spans="1:6">
      <c r="A4186" s="855" t="s">
        <v>319</v>
      </c>
      <c r="B4186" s="567">
        <v>300000</v>
      </c>
      <c r="C4186" s="567">
        <v>1</v>
      </c>
      <c r="D4186" s="567">
        <v>1284000</v>
      </c>
      <c r="E4186" s="567">
        <v>996882.25138999999</v>
      </c>
      <c r="F4186" s="567">
        <v>996865.81183000002</v>
      </c>
    </row>
    <row r="4187" spans="1:6">
      <c r="A4187" s="845" t="s">
        <v>20</v>
      </c>
      <c r="B4187" s="567">
        <v>250000</v>
      </c>
      <c r="C4187" s="567">
        <v>1</v>
      </c>
      <c r="D4187" s="567">
        <v>1029000</v>
      </c>
      <c r="E4187" s="567">
        <v>959593.90622</v>
      </c>
      <c r="F4187" s="567">
        <v>789288.48423000006</v>
      </c>
    </row>
    <row r="4188" spans="1:6">
      <c r="A4188" s="846" t="s">
        <v>3251</v>
      </c>
      <c r="B4188" s="567">
        <v>250000</v>
      </c>
      <c r="C4188" s="567">
        <v>1</v>
      </c>
      <c r="D4188" s="567">
        <v>1029000</v>
      </c>
      <c r="E4188" s="567">
        <v>959593.90622</v>
      </c>
      <c r="F4188" s="567">
        <v>789288.48423000006</v>
      </c>
    </row>
    <row r="4189" spans="1:6">
      <c r="A4189" s="847">
        <v>0.88</v>
      </c>
      <c r="B4189" s="567">
        <v>250000</v>
      </c>
      <c r="C4189" s="567">
        <v>1</v>
      </c>
      <c r="D4189" s="567">
        <v>1029000</v>
      </c>
      <c r="E4189" s="567">
        <v>959593.90622</v>
      </c>
      <c r="F4189" s="567">
        <v>789288.48423000006</v>
      </c>
    </row>
    <row r="4190" spans="1:6">
      <c r="A4190" s="848" t="s">
        <v>3251</v>
      </c>
      <c r="B4190" s="567">
        <v>250000</v>
      </c>
      <c r="C4190" s="567">
        <v>1</v>
      </c>
      <c r="D4190" s="567">
        <v>1029000</v>
      </c>
      <c r="E4190" s="567">
        <v>959593.90622</v>
      </c>
      <c r="F4190" s="567">
        <v>789288.48423000006</v>
      </c>
    </row>
    <row r="4191" spans="1:6">
      <c r="A4191" s="849">
        <v>2006</v>
      </c>
      <c r="B4191" s="567">
        <v>250000</v>
      </c>
      <c r="C4191" s="567">
        <v>1</v>
      </c>
      <c r="D4191" s="567">
        <v>1029000</v>
      </c>
      <c r="E4191" s="567">
        <v>959593.90622</v>
      </c>
      <c r="F4191" s="567">
        <v>789288.48423000006</v>
      </c>
    </row>
    <row r="4192" spans="1:6">
      <c r="A4192" s="850" t="s">
        <v>566</v>
      </c>
      <c r="B4192" s="567">
        <v>250000</v>
      </c>
      <c r="C4192" s="567">
        <v>1</v>
      </c>
      <c r="D4192" s="567">
        <v>1029000</v>
      </c>
      <c r="E4192" s="567">
        <v>959593.90622</v>
      </c>
      <c r="F4192" s="567">
        <v>789288.48423000006</v>
      </c>
    </row>
    <row r="4193" spans="1:6">
      <c r="A4193" s="851" t="s">
        <v>3251</v>
      </c>
      <c r="B4193" s="567">
        <v>250000</v>
      </c>
      <c r="C4193" s="567">
        <v>1</v>
      </c>
      <c r="D4193" s="567">
        <v>1029000</v>
      </c>
      <c r="E4193" s="567">
        <v>959593.90622</v>
      </c>
      <c r="F4193" s="567">
        <v>789288.48423000006</v>
      </c>
    </row>
    <row r="4194" spans="1:6">
      <c r="A4194" s="852" t="s">
        <v>3251</v>
      </c>
      <c r="B4194" s="567">
        <v>250000</v>
      </c>
      <c r="C4194" s="567">
        <v>1</v>
      </c>
      <c r="D4194" s="567">
        <v>1029000</v>
      </c>
      <c r="E4194" s="567">
        <v>959593.90622</v>
      </c>
      <c r="F4194" s="567">
        <v>789288.48423000006</v>
      </c>
    </row>
    <row r="4195" spans="1:6">
      <c r="A4195" s="854" t="s">
        <v>527</v>
      </c>
      <c r="B4195" s="567">
        <v>250000</v>
      </c>
      <c r="C4195" s="567">
        <v>1</v>
      </c>
      <c r="D4195" s="567">
        <v>1029000</v>
      </c>
      <c r="E4195" s="567">
        <v>959593.90622</v>
      </c>
      <c r="F4195" s="567">
        <v>789288.48423000006</v>
      </c>
    </row>
    <row r="4196" spans="1:6">
      <c r="A4196" s="853" t="s">
        <v>289</v>
      </c>
      <c r="B4196" s="567">
        <v>250000</v>
      </c>
      <c r="C4196" s="567">
        <v>1</v>
      </c>
      <c r="D4196" s="567">
        <v>1029000</v>
      </c>
      <c r="E4196" s="567">
        <v>959593.90622</v>
      </c>
      <c r="F4196" s="567">
        <v>789288.48423000006</v>
      </c>
    </row>
    <row r="4197" spans="1:6">
      <c r="A4197" s="855" t="s">
        <v>319</v>
      </c>
      <c r="B4197" s="567">
        <v>250000</v>
      </c>
      <c r="C4197" s="567">
        <v>1</v>
      </c>
      <c r="D4197" s="567">
        <v>1029000</v>
      </c>
      <c r="E4197" s="567">
        <v>959593.90622</v>
      </c>
      <c r="F4197" s="567">
        <v>789288.48423000006</v>
      </c>
    </row>
    <row r="4198" spans="1:6">
      <c r="A4198" s="845" t="s">
        <v>568</v>
      </c>
      <c r="B4198" s="567">
        <v>800000</v>
      </c>
      <c r="C4198" s="567">
        <v>1</v>
      </c>
      <c r="D4198" s="567">
        <v>1945360</v>
      </c>
      <c r="E4198" s="567">
        <v>1707147.2703800001</v>
      </c>
      <c r="F4198" s="567">
        <v>1717555.4268800002</v>
      </c>
    </row>
    <row r="4199" spans="1:6">
      <c r="A4199" s="846" t="s">
        <v>3251</v>
      </c>
      <c r="B4199" s="567">
        <v>800000</v>
      </c>
      <c r="C4199" s="567">
        <v>1</v>
      </c>
      <c r="D4199" s="567">
        <v>1945360</v>
      </c>
      <c r="E4199" s="567">
        <v>1707147.2703800001</v>
      </c>
      <c r="F4199" s="567">
        <v>1717555.4268800002</v>
      </c>
    </row>
    <row r="4200" spans="1:6">
      <c r="A4200" s="847">
        <v>0.98</v>
      </c>
      <c r="B4200" s="567">
        <v>800000</v>
      </c>
      <c r="C4200" s="567">
        <v>1</v>
      </c>
      <c r="D4200" s="567">
        <v>1945360</v>
      </c>
      <c r="E4200" s="567">
        <v>1707147.2703800001</v>
      </c>
      <c r="F4200" s="567">
        <v>1717555.4268800002</v>
      </c>
    </row>
    <row r="4201" spans="1:6">
      <c r="A4201" s="848" t="s">
        <v>3251</v>
      </c>
      <c r="B4201" s="567">
        <v>800000</v>
      </c>
      <c r="C4201" s="567">
        <v>1</v>
      </c>
      <c r="D4201" s="567">
        <v>1945360</v>
      </c>
      <c r="E4201" s="567">
        <v>1707147.2703800001</v>
      </c>
      <c r="F4201" s="567">
        <v>1717555.4268800002</v>
      </c>
    </row>
    <row r="4202" spans="1:6">
      <c r="A4202" s="849">
        <v>2010</v>
      </c>
      <c r="B4202" s="567">
        <v>800000</v>
      </c>
      <c r="C4202" s="567">
        <v>1</v>
      </c>
      <c r="D4202" s="567">
        <v>1945360</v>
      </c>
      <c r="E4202" s="567">
        <v>1707147.2703800001</v>
      </c>
      <c r="F4202" s="567">
        <v>1717555.4268800002</v>
      </c>
    </row>
    <row r="4203" spans="1:6">
      <c r="A4203" s="850" t="s">
        <v>567</v>
      </c>
      <c r="B4203" s="567">
        <v>800000</v>
      </c>
      <c r="C4203" s="567">
        <v>1</v>
      </c>
      <c r="D4203" s="567">
        <v>1945360</v>
      </c>
      <c r="E4203" s="567">
        <v>1707147.2703800001</v>
      </c>
      <c r="F4203" s="567">
        <v>1717555.4268800002</v>
      </c>
    </row>
    <row r="4204" spans="1:6">
      <c r="A4204" s="851" t="s">
        <v>3251</v>
      </c>
      <c r="B4204" s="567">
        <v>800000</v>
      </c>
      <c r="C4204" s="567">
        <v>1</v>
      </c>
      <c r="D4204" s="567">
        <v>1945360</v>
      </c>
      <c r="E4204" s="567">
        <v>1707147.2703800001</v>
      </c>
      <c r="F4204" s="567">
        <v>1717555.4268800002</v>
      </c>
    </row>
    <row r="4205" spans="1:6">
      <c r="A4205" s="852" t="s">
        <v>3251</v>
      </c>
      <c r="B4205" s="567">
        <v>800000</v>
      </c>
      <c r="C4205" s="567">
        <v>1</v>
      </c>
      <c r="D4205" s="567">
        <v>1945360</v>
      </c>
      <c r="E4205" s="567">
        <v>1707147.2703800001</v>
      </c>
      <c r="F4205" s="567">
        <v>1717555.4268800002</v>
      </c>
    </row>
    <row r="4206" spans="1:6">
      <c r="A4206" s="854" t="s">
        <v>527</v>
      </c>
      <c r="B4206" s="567">
        <v>800000</v>
      </c>
      <c r="C4206" s="567">
        <v>1</v>
      </c>
      <c r="D4206" s="567">
        <v>1945360</v>
      </c>
      <c r="E4206" s="567">
        <v>1707147.2703800001</v>
      </c>
      <c r="F4206" s="567">
        <v>1717555.4268800002</v>
      </c>
    </row>
    <row r="4207" spans="1:6">
      <c r="A4207" s="853" t="s">
        <v>289</v>
      </c>
      <c r="B4207" s="567">
        <v>800000</v>
      </c>
      <c r="C4207" s="567">
        <v>1</v>
      </c>
      <c r="D4207" s="567">
        <v>1945360</v>
      </c>
      <c r="E4207" s="567">
        <v>1707147.2703800001</v>
      </c>
      <c r="F4207" s="567">
        <v>1717555.4268800002</v>
      </c>
    </row>
    <row r="4208" spans="1:6">
      <c r="A4208" s="855" t="s">
        <v>319</v>
      </c>
      <c r="B4208" s="567">
        <v>800000</v>
      </c>
      <c r="C4208" s="567">
        <v>1</v>
      </c>
      <c r="D4208" s="567">
        <v>1945360</v>
      </c>
      <c r="E4208" s="567">
        <v>1707147.2703800001</v>
      </c>
      <c r="F4208" s="567">
        <v>1717555.4268800002</v>
      </c>
    </row>
    <row r="4209" spans="1:6">
      <c r="A4209" s="845" t="s">
        <v>2401</v>
      </c>
      <c r="B4209" s="567">
        <v>1200000</v>
      </c>
      <c r="C4209" s="567">
        <v>1</v>
      </c>
      <c r="D4209" s="567">
        <v>1200000</v>
      </c>
      <c r="E4209" s="567"/>
      <c r="F4209" s="567">
        <v>23809</v>
      </c>
    </row>
    <row r="4210" spans="1:6">
      <c r="A4210" s="846" t="s">
        <v>3251</v>
      </c>
      <c r="B4210" s="567">
        <v>1200000</v>
      </c>
      <c r="C4210" s="567">
        <v>1</v>
      </c>
      <c r="D4210" s="567">
        <v>1200000</v>
      </c>
      <c r="E4210" s="567"/>
      <c r="F4210" s="567">
        <v>23809</v>
      </c>
    </row>
    <row r="4211" spans="1:6">
      <c r="A4211" s="847">
        <v>0</v>
      </c>
      <c r="B4211" s="567">
        <v>1200000</v>
      </c>
      <c r="C4211" s="567">
        <v>1</v>
      </c>
      <c r="D4211" s="567">
        <v>1200000</v>
      </c>
      <c r="E4211" s="567"/>
      <c r="F4211" s="567">
        <v>23809</v>
      </c>
    </row>
    <row r="4212" spans="1:6">
      <c r="A4212" s="848">
        <v>1.9840833333333332E-2</v>
      </c>
      <c r="B4212" s="567">
        <v>1200000</v>
      </c>
      <c r="C4212" s="567">
        <v>1</v>
      </c>
      <c r="D4212" s="567">
        <v>1200000</v>
      </c>
      <c r="E4212" s="567"/>
      <c r="F4212" s="567">
        <v>23809</v>
      </c>
    </row>
    <row r="4213" spans="1:6">
      <c r="A4213" s="849" t="s">
        <v>3251</v>
      </c>
      <c r="B4213" s="567">
        <v>1200000</v>
      </c>
      <c r="C4213" s="567">
        <v>1</v>
      </c>
      <c r="D4213" s="567">
        <v>1200000</v>
      </c>
      <c r="E4213" s="567"/>
      <c r="F4213" s="567">
        <v>23809</v>
      </c>
    </row>
    <row r="4214" spans="1:6">
      <c r="A4214" s="850" t="s">
        <v>2400</v>
      </c>
      <c r="B4214" s="567">
        <v>1200000</v>
      </c>
      <c r="C4214" s="567">
        <v>1</v>
      </c>
      <c r="D4214" s="567">
        <v>1200000</v>
      </c>
      <c r="E4214" s="567"/>
      <c r="F4214" s="567">
        <v>23809</v>
      </c>
    </row>
    <row r="4215" spans="1:6">
      <c r="A4215" s="851" t="s">
        <v>2369</v>
      </c>
      <c r="B4215" s="567">
        <v>1200000</v>
      </c>
      <c r="C4215" s="567">
        <v>1</v>
      </c>
      <c r="D4215" s="567">
        <v>1200000</v>
      </c>
      <c r="E4215" s="567"/>
      <c r="F4215" s="567">
        <v>23809</v>
      </c>
    </row>
    <row r="4216" spans="1:6">
      <c r="A4216" s="852" t="s">
        <v>3251</v>
      </c>
      <c r="B4216" s="567">
        <v>1200000</v>
      </c>
      <c r="C4216" s="567">
        <v>1</v>
      </c>
      <c r="D4216" s="567">
        <v>1200000</v>
      </c>
      <c r="E4216" s="567"/>
      <c r="F4216" s="567">
        <v>23809</v>
      </c>
    </row>
    <row r="4217" spans="1:6">
      <c r="A4217" s="854" t="s">
        <v>2286</v>
      </c>
      <c r="B4217" s="567">
        <v>1200000</v>
      </c>
      <c r="C4217" s="567">
        <v>1</v>
      </c>
      <c r="D4217" s="567">
        <v>1200000</v>
      </c>
      <c r="E4217" s="567"/>
      <c r="F4217" s="567">
        <v>23809</v>
      </c>
    </row>
    <row r="4218" spans="1:6">
      <c r="A4218" s="853" t="s">
        <v>302</v>
      </c>
      <c r="B4218" s="567">
        <v>1200000</v>
      </c>
      <c r="C4218" s="567">
        <v>1</v>
      </c>
      <c r="D4218" s="567">
        <v>1200000</v>
      </c>
      <c r="E4218" s="567"/>
      <c r="F4218" s="567">
        <v>23809</v>
      </c>
    </row>
    <row r="4219" spans="1:6">
      <c r="A4219" s="855" t="s">
        <v>3251</v>
      </c>
      <c r="B4219" s="567">
        <v>1200000</v>
      </c>
      <c r="C4219" s="567">
        <v>1</v>
      </c>
      <c r="D4219" s="567">
        <v>1200000</v>
      </c>
      <c r="E4219" s="567"/>
      <c r="F4219" s="567">
        <v>23809</v>
      </c>
    </row>
    <row r="4220" spans="1:6">
      <c r="A4220" s="845" t="s">
        <v>2499</v>
      </c>
      <c r="B4220" s="567">
        <v>1200000</v>
      </c>
      <c r="C4220" s="567">
        <v>1</v>
      </c>
      <c r="D4220" s="567">
        <v>1200000</v>
      </c>
      <c r="E4220" s="567"/>
      <c r="F4220" s="567">
        <v>19718.09</v>
      </c>
    </row>
    <row r="4221" spans="1:6">
      <c r="A4221" s="846" t="s">
        <v>3251</v>
      </c>
      <c r="B4221" s="567">
        <v>1200000</v>
      </c>
      <c r="C4221" s="567">
        <v>1</v>
      </c>
      <c r="D4221" s="567">
        <v>1200000</v>
      </c>
      <c r="E4221" s="567"/>
      <c r="F4221" s="567">
        <v>19718.09</v>
      </c>
    </row>
    <row r="4222" spans="1:6">
      <c r="A4222" s="847">
        <v>0.02</v>
      </c>
      <c r="B4222" s="567">
        <v>1200000</v>
      </c>
      <c r="C4222" s="567">
        <v>1</v>
      </c>
      <c r="D4222" s="567">
        <v>1200000</v>
      </c>
      <c r="E4222" s="567"/>
      <c r="F4222" s="567">
        <v>19718.09</v>
      </c>
    </row>
    <row r="4223" spans="1:6">
      <c r="A4223" s="848" t="s">
        <v>3251</v>
      </c>
      <c r="B4223" s="567">
        <v>1200000</v>
      </c>
      <c r="C4223" s="567">
        <v>1</v>
      </c>
      <c r="D4223" s="567">
        <v>1200000</v>
      </c>
      <c r="E4223" s="567"/>
      <c r="F4223" s="567">
        <v>19718.09</v>
      </c>
    </row>
    <row r="4224" spans="1:6">
      <c r="A4224" s="849" t="s">
        <v>3251</v>
      </c>
      <c r="B4224" s="567">
        <v>1200000</v>
      </c>
      <c r="C4224" s="567">
        <v>1</v>
      </c>
      <c r="D4224" s="567">
        <v>1200000</v>
      </c>
      <c r="E4224" s="567"/>
      <c r="F4224" s="567">
        <v>19718.09</v>
      </c>
    </row>
    <row r="4225" spans="1:6">
      <c r="A4225" s="850" t="s">
        <v>3251</v>
      </c>
      <c r="B4225" s="567">
        <v>1200000</v>
      </c>
      <c r="C4225" s="567">
        <v>1</v>
      </c>
      <c r="D4225" s="567">
        <v>1200000</v>
      </c>
      <c r="E4225" s="567"/>
      <c r="F4225" s="567">
        <v>19718.09</v>
      </c>
    </row>
    <row r="4226" spans="1:6">
      <c r="A4226" s="851" t="s">
        <v>2524</v>
      </c>
      <c r="B4226" s="567">
        <v>1200000</v>
      </c>
      <c r="C4226" s="567">
        <v>1</v>
      </c>
      <c r="D4226" s="567">
        <v>1200000</v>
      </c>
      <c r="E4226" s="567"/>
      <c r="F4226" s="567">
        <v>19718.09</v>
      </c>
    </row>
    <row r="4227" spans="1:6">
      <c r="A4227" s="852" t="s">
        <v>3251</v>
      </c>
      <c r="B4227" s="567">
        <v>1200000</v>
      </c>
      <c r="C4227" s="567">
        <v>1</v>
      </c>
      <c r="D4227" s="567">
        <v>1200000</v>
      </c>
      <c r="E4227" s="567"/>
      <c r="F4227" s="567">
        <v>19718.09</v>
      </c>
    </row>
    <row r="4228" spans="1:6">
      <c r="A4228" s="854" t="s">
        <v>2286</v>
      </c>
      <c r="B4228" s="567">
        <v>1200000</v>
      </c>
      <c r="C4228" s="567">
        <v>1</v>
      </c>
      <c r="D4228" s="567">
        <v>1200000</v>
      </c>
      <c r="E4228" s="567"/>
      <c r="F4228" s="567">
        <v>19718.09</v>
      </c>
    </row>
    <row r="4229" spans="1:6">
      <c r="A4229" s="853" t="s">
        <v>296</v>
      </c>
      <c r="B4229" s="567">
        <v>1200000</v>
      </c>
      <c r="C4229" s="567">
        <v>1</v>
      </c>
      <c r="D4229" s="567">
        <v>1200000</v>
      </c>
      <c r="E4229" s="567"/>
      <c r="F4229" s="567">
        <v>19718.09</v>
      </c>
    </row>
    <row r="4230" spans="1:6">
      <c r="A4230" s="855" t="s">
        <v>2285</v>
      </c>
      <c r="B4230" s="567">
        <v>1200000</v>
      </c>
      <c r="C4230" s="567">
        <v>1</v>
      </c>
      <c r="D4230" s="567">
        <v>1200000</v>
      </c>
      <c r="E4230" s="567"/>
      <c r="F4230" s="567">
        <v>19718.09</v>
      </c>
    </row>
    <row r="4231" spans="1:6">
      <c r="A4231" s="845" t="s">
        <v>3251</v>
      </c>
      <c r="B4231" s="567">
        <v>1000000</v>
      </c>
      <c r="C4231" s="567">
        <v>5</v>
      </c>
      <c r="D4231" s="567">
        <v>23144600</v>
      </c>
      <c r="E4231" s="567">
        <v>5891648.5337899998</v>
      </c>
      <c r="F4231" s="567">
        <v>16761268.014149999</v>
      </c>
    </row>
    <row r="4232" spans="1:6">
      <c r="A4232" s="846" t="s">
        <v>3251</v>
      </c>
      <c r="B4232" s="567">
        <v>1000000</v>
      </c>
      <c r="C4232" s="567">
        <v>5</v>
      </c>
      <c r="D4232" s="567">
        <v>23144600</v>
      </c>
      <c r="E4232" s="567">
        <v>5891648.5337899998</v>
      </c>
      <c r="F4232" s="567">
        <v>16761268.014149999</v>
      </c>
    </row>
    <row r="4233" spans="1:6">
      <c r="A4233" s="847">
        <v>0.7</v>
      </c>
      <c r="B4233" s="567"/>
      <c r="C4233" s="567">
        <v>2</v>
      </c>
      <c r="D4233" s="567">
        <v>6085345</v>
      </c>
      <c r="E4233" s="567">
        <v>3435134</v>
      </c>
      <c r="F4233" s="567">
        <v>2400366</v>
      </c>
    </row>
    <row r="4234" spans="1:6">
      <c r="A4234" s="848">
        <v>0.26513975000000001</v>
      </c>
      <c r="B4234" s="567"/>
      <c r="C4234" s="567">
        <v>1</v>
      </c>
      <c r="D4234" s="567">
        <v>2392145</v>
      </c>
      <c r="E4234" s="567"/>
      <c r="F4234" s="567">
        <v>851222</v>
      </c>
    </row>
    <row r="4235" spans="1:6">
      <c r="A4235" s="849" t="s">
        <v>3251</v>
      </c>
      <c r="B4235" s="567"/>
      <c r="C4235" s="567">
        <v>1</v>
      </c>
      <c r="D4235" s="567">
        <v>2392145</v>
      </c>
      <c r="E4235" s="567"/>
      <c r="F4235" s="567">
        <v>851222</v>
      </c>
    </row>
    <row r="4236" spans="1:6">
      <c r="A4236" s="850" t="s">
        <v>1300</v>
      </c>
      <c r="B4236" s="567"/>
      <c r="C4236" s="567">
        <v>1</v>
      </c>
      <c r="D4236" s="567">
        <v>2392145</v>
      </c>
      <c r="E4236" s="567"/>
      <c r="F4236" s="567">
        <v>851222</v>
      </c>
    </row>
    <row r="4237" spans="1:6">
      <c r="A4237" s="851" t="s">
        <v>3251</v>
      </c>
      <c r="B4237" s="567"/>
      <c r="C4237" s="567">
        <v>1</v>
      </c>
      <c r="D4237" s="567">
        <v>2392145</v>
      </c>
      <c r="E4237" s="567"/>
      <c r="F4237" s="567">
        <v>851222</v>
      </c>
    </row>
    <row r="4238" spans="1:6">
      <c r="A4238" s="852" t="s">
        <v>3251</v>
      </c>
      <c r="B4238" s="567"/>
      <c r="C4238" s="567">
        <v>1</v>
      </c>
      <c r="D4238" s="567">
        <v>2392145</v>
      </c>
      <c r="E4238" s="567"/>
      <c r="F4238" s="567">
        <v>851222</v>
      </c>
    </row>
    <row r="4239" spans="1:6">
      <c r="A4239" s="854" t="s">
        <v>529</v>
      </c>
      <c r="B4239" s="567"/>
      <c r="C4239" s="567">
        <v>1</v>
      </c>
      <c r="D4239" s="567">
        <v>2392145</v>
      </c>
      <c r="E4239" s="567"/>
      <c r="F4239" s="567">
        <v>851222</v>
      </c>
    </row>
    <row r="4240" spans="1:6">
      <c r="A4240" s="853" t="s">
        <v>268</v>
      </c>
      <c r="B4240" s="567"/>
      <c r="C4240" s="567">
        <v>1</v>
      </c>
      <c r="D4240" s="567">
        <v>2392145</v>
      </c>
      <c r="E4240" s="567"/>
      <c r="F4240" s="567">
        <v>851222</v>
      </c>
    </row>
    <row r="4241" spans="1:6">
      <c r="A4241" s="855" t="s">
        <v>319</v>
      </c>
      <c r="B4241" s="567"/>
      <c r="C4241" s="567">
        <v>1</v>
      </c>
      <c r="D4241" s="567">
        <v>2392145</v>
      </c>
      <c r="E4241" s="567"/>
      <c r="F4241" s="567">
        <v>851222</v>
      </c>
    </row>
    <row r="4242" spans="1:6">
      <c r="A4242" s="848" t="s">
        <v>3251</v>
      </c>
      <c r="B4242" s="567"/>
      <c r="C4242" s="567">
        <v>1</v>
      </c>
      <c r="D4242" s="567">
        <v>3693200</v>
      </c>
      <c r="E4242" s="567">
        <v>3435134</v>
      </c>
      <c r="F4242" s="567">
        <v>1549144</v>
      </c>
    </row>
    <row r="4243" spans="1:6">
      <c r="A4243" s="849" t="s">
        <v>3251</v>
      </c>
      <c r="B4243" s="567"/>
      <c r="C4243" s="567">
        <v>1</v>
      </c>
      <c r="D4243" s="567">
        <v>3693200</v>
      </c>
      <c r="E4243" s="567">
        <v>3435134</v>
      </c>
      <c r="F4243" s="567">
        <v>1549144</v>
      </c>
    </row>
    <row r="4244" spans="1:6">
      <c r="A4244" s="850" t="s">
        <v>1276</v>
      </c>
      <c r="B4244" s="567"/>
      <c r="C4244" s="567">
        <v>1</v>
      </c>
      <c r="D4244" s="567">
        <v>3693200</v>
      </c>
      <c r="E4244" s="567">
        <v>3435134</v>
      </c>
      <c r="F4244" s="567">
        <v>1549144</v>
      </c>
    </row>
    <row r="4245" spans="1:6">
      <c r="A4245" s="851" t="s">
        <v>3251</v>
      </c>
      <c r="B4245" s="567"/>
      <c r="C4245" s="567">
        <v>1</v>
      </c>
      <c r="D4245" s="567">
        <v>3693200</v>
      </c>
      <c r="E4245" s="567">
        <v>3435134</v>
      </c>
      <c r="F4245" s="567">
        <v>1549144</v>
      </c>
    </row>
    <row r="4246" spans="1:6">
      <c r="A4246" s="852" t="s">
        <v>3251</v>
      </c>
      <c r="B4246" s="567"/>
      <c r="C4246" s="567">
        <v>1</v>
      </c>
      <c r="D4246" s="567">
        <v>3693200</v>
      </c>
      <c r="E4246" s="567">
        <v>3435134</v>
      </c>
      <c r="F4246" s="567">
        <v>1549144</v>
      </c>
    </row>
    <row r="4247" spans="1:6">
      <c r="A4247" s="854" t="s">
        <v>529</v>
      </c>
      <c r="B4247" s="567"/>
      <c r="C4247" s="567">
        <v>1</v>
      </c>
      <c r="D4247" s="567">
        <v>3693200</v>
      </c>
      <c r="E4247" s="567">
        <v>3435134</v>
      </c>
      <c r="F4247" s="567">
        <v>1549144</v>
      </c>
    </row>
    <row r="4248" spans="1:6">
      <c r="A4248" s="853" t="s">
        <v>298</v>
      </c>
      <c r="B4248" s="567"/>
      <c r="C4248" s="567">
        <v>1</v>
      </c>
      <c r="D4248" s="567">
        <v>3693200</v>
      </c>
      <c r="E4248" s="567">
        <v>3435134</v>
      </c>
      <c r="F4248" s="567">
        <v>1549144</v>
      </c>
    </row>
    <row r="4249" spans="1:6">
      <c r="A4249" s="855" t="s">
        <v>319</v>
      </c>
      <c r="B4249" s="567"/>
      <c r="C4249" s="567">
        <v>1</v>
      </c>
      <c r="D4249" s="567">
        <v>3693200</v>
      </c>
      <c r="E4249" s="567">
        <v>3435134</v>
      </c>
      <c r="F4249" s="567">
        <v>1549144</v>
      </c>
    </row>
    <row r="4250" spans="1:6">
      <c r="A4250" s="847">
        <v>95</v>
      </c>
      <c r="B4250" s="567">
        <v>1000000</v>
      </c>
      <c r="C4250" s="567">
        <v>1</v>
      </c>
      <c r="D4250" s="567">
        <v>2502000</v>
      </c>
      <c r="E4250" s="567">
        <v>2456514.5337899998</v>
      </c>
      <c r="F4250" s="567">
        <v>2380647.0141499997</v>
      </c>
    </row>
    <row r="4251" spans="1:6">
      <c r="A4251" s="848" t="s">
        <v>3251</v>
      </c>
      <c r="B4251" s="567">
        <v>1000000</v>
      </c>
      <c r="C4251" s="567">
        <v>1</v>
      </c>
      <c r="D4251" s="567">
        <v>2502000</v>
      </c>
      <c r="E4251" s="567">
        <v>2456514.5337899998</v>
      </c>
      <c r="F4251" s="567">
        <v>2380647.0141499997</v>
      </c>
    </row>
    <row r="4252" spans="1:6">
      <c r="A4252" s="849" t="s">
        <v>3251</v>
      </c>
      <c r="B4252" s="567">
        <v>1000000</v>
      </c>
      <c r="C4252" s="567">
        <v>1</v>
      </c>
      <c r="D4252" s="567">
        <v>2502000</v>
      </c>
      <c r="E4252" s="567">
        <v>2456514.5337899998</v>
      </c>
      <c r="F4252" s="567">
        <v>2380647.0141499997</v>
      </c>
    </row>
    <row r="4253" spans="1:6">
      <c r="A4253" s="850" t="s">
        <v>2454</v>
      </c>
      <c r="B4253" s="567">
        <v>1000000</v>
      </c>
      <c r="C4253" s="567">
        <v>1</v>
      </c>
      <c r="D4253" s="567">
        <v>2502000</v>
      </c>
      <c r="E4253" s="567">
        <v>2456514.5337899998</v>
      </c>
      <c r="F4253" s="567">
        <v>2380647.0141499997</v>
      </c>
    </row>
    <row r="4254" spans="1:6">
      <c r="A4254" s="851" t="s">
        <v>2453</v>
      </c>
      <c r="B4254" s="567">
        <v>1000000</v>
      </c>
      <c r="C4254" s="567">
        <v>1</v>
      </c>
      <c r="D4254" s="567">
        <v>2502000</v>
      </c>
      <c r="E4254" s="567">
        <v>2456514.5337899998</v>
      </c>
      <c r="F4254" s="567">
        <v>2380647.0141499997</v>
      </c>
    </row>
    <row r="4255" spans="1:6">
      <c r="A4255" s="852" t="s">
        <v>3251</v>
      </c>
      <c r="B4255" s="567">
        <v>1000000</v>
      </c>
      <c r="C4255" s="567">
        <v>1</v>
      </c>
      <c r="D4255" s="567">
        <v>2502000</v>
      </c>
      <c r="E4255" s="567">
        <v>2456514.5337899998</v>
      </c>
      <c r="F4255" s="567">
        <v>2380647.0141499997</v>
      </c>
    </row>
    <row r="4256" spans="1:6">
      <c r="A4256" s="854" t="s">
        <v>2286</v>
      </c>
      <c r="B4256" s="567">
        <v>1000000</v>
      </c>
      <c r="C4256" s="567">
        <v>1</v>
      </c>
      <c r="D4256" s="567">
        <v>2502000</v>
      </c>
      <c r="E4256" s="567">
        <v>2456514.5337899998</v>
      </c>
      <c r="F4256" s="567">
        <v>2380647.0141499997</v>
      </c>
    </row>
    <row r="4257" spans="1:6">
      <c r="A4257" s="853" t="s">
        <v>300</v>
      </c>
      <c r="B4257" s="567">
        <v>1000000</v>
      </c>
      <c r="C4257" s="567">
        <v>1</v>
      </c>
      <c r="D4257" s="567">
        <v>2502000</v>
      </c>
      <c r="E4257" s="567">
        <v>2456514.5337899998</v>
      </c>
      <c r="F4257" s="567">
        <v>2380647.0141499997</v>
      </c>
    </row>
    <row r="4258" spans="1:6">
      <c r="A4258" s="855" t="s">
        <v>319</v>
      </c>
      <c r="B4258" s="567">
        <v>1000000</v>
      </c>
      <c r="C4258" s="567">
        <v>1</v>
      </c>
      <c r="D4258" s="567">
        <v>2502000</v>
      </c>
      <c r="E4258" s="567">
        <v>2456514.5337899998</v>
      </c>
      <c r="F4258" s="567">
        <v>2380647.0141499997</v>
      </c>
    </row>
    <row r="4259" spans="1:6">
      <c r="A4259" s="847" t="s">
        <v>3251</v>
      </c>
      <c r="B4259" s="567"/>
      <c r="C4259" s="567">
        <v>2</v>
      </c>
      <c r="D4259" s="567">
        <v>14557255</v>
      </c>
      <c r="E4259" s="567">
        <v>0</v>
      </c>
      <c r="F4259" s="567">
        <v>11980255</v>
      </c>
    </row>
    <row r="4260" spans="1:6">
      <c r="A4260" s="848" t="s">
        <v>3251</v>
      </c>
      <c r="B4260" s="567"/>
      <c r="C4260" s="567">
        <v>2</v>
      </c>
      <c r="D4260" s="567">
        <v>14557255</v>
      </c>
      <c r="E4260" s="567">
        <v>0</v>
      </c>
      <c r="F4260" s="567">
        <v>11980255</v>
      </c>
    </row>
    <row r="4261" spans="1:6">
      <c r="A4261" s="849" t="s">
        <v>3251</v>
      </c>
      <c r="B4261" s="567"/>
      <c r="C4261" s="567">
        <v>2</v>
      </c>
      <c r="D4261" s="567">
        <v>14557255</v>
      </c>
      <c r="E4261" s="567">
        <v>0</v>
      </c>
      <c r="F4261" s="567">
        <v>11980255</v>
      </c>
    </row>
    <row r="4262" spans="1:6">
      <c r="A4262" s="850" t="s">
        <v>2255</v>
      </c>
      <c r="B4262" s="567"/>
      <c r="C4262" s="567"/>
      <c r="D4262" s="567"/>
      <c r="E4262" s="567"/>
      <c r="F4262" s="567"/>
    </row>
    <row r="4263" spans="1:6">
      <c r="A4263" s="851" t="s">
        <v>3251</v>
      </c>
      <c r="B4263" s="567"/>
      <c r="C4263" s="567"/>
      <c r="D4263" s="567"/>
      <c r="E4263" s="567"/>
      <c r="F4263" s="567"/>
    </row>
    <row r="4264" spans="1:6">
      <c r="A4264" s="852" t="s">
        <v>3251</v>
      </c>
      <c r="B4264" s="567"/>
      <c r="C4264" s="567"/>
      <c r="D4264" s="567"/>
      <c r="E4264" s="567"/>
      <c r="F4264" s="567"/>
    </row>
    <row r="4265" spans="1:6">
      <c r="A4265" s="854" t="s">
        <v>528</v>
      </c>
      <c r="B4265" s="567"/>
      <c r="C4265" s="567"/>
      <c r="D4265" s="567"/>
      <c r="E4265" s="567"/>
      <c r="F4265" s="567"/>
    </row>
    <row r="4266" spans="1:6">
      <c r="A4266" s="853" t="s">
        <v>281</v>
      </c>
      <c r="B4266" s="567"/>
      <c r="C4266" s="567"/>
      <c r="D4266" s="567"/>
      <c r="E4266" s="567"/>
      <c r="F4266" s="567"/>
    </row>
    <row r="4267" spans="1:6">
      <c r="A4267" s="855" t="s">
        <v>3251</v>
      </c>
      <c r="B4267" s="567"/>
      <c r="C4267" s="567"/>
      <c r="D4267" s="567"/>
      <c r="E4267" s="567"/>
      <c r="F4267" s="567"/>
    </row>
    <row r="4268" spans="1:6">
      <c r="A4268" s="850" t="s">
        <v>2248</v>
      </c>
      <c r="B4268" s="567"/>
      <c r="C4268" s="567">
        <v>1</v>
      </c>
      <c r="D4268" s="567">
        <v>11980255</v>
      </c>
      <c r="E4268" s="567">
        <v>0</v>
      </c>
      <c r="F4268" s="567">
        <v>11980255</v>
      </c>
    </row>
    <row r="4269" spans="1:6">
      <c r="A4269" s="851" t="s">
        <v>3251</v>
      </c>
      <c r="B4269" s="567"/>
      <c r="C4269" s="567">
        <v>1</v>
      </c>
      <c r="D4269" s="567">
        <v>11980255</v>
      </c>
      <c r="E4269" s="567">
        <v>0</v>
      </c>
      <c r="F4269" s="567">
        <v>11980255</v>
      </c>
    </row>
    <row r="4270" spans="1:6">
      <c r="A4270" s="852" t="s">
        <v>3251</v>
      </c>
      <c r="B4270" s="567"/>
      <c r="C4270" s="567">
        <v>1</v>
      </c>
      <c r="D4270" s="567">
        <v>11980255</v>
      </c>
      <c r="E4270" s="567">
        <v>0</v>
      </c>
      <c r="F4270" s="567">
        <v>11980255</v>
      </c>
    </row>
    <row r="4271" spans="1:6">
      <c r="A4271" s="854" t="s">
        <v>528</v>
      </c>
      <c r="B4271" s="567"/>
      <c r="C4271" s="567">
        <v>1</v>
      </c>
      <c r="D4271" s="567">
        <v>11980255</v>
      </c>
      <c r="E4271" s="567">
        <v>0</v>
      </c>
      <c r="F4271" s="567">
        <v>11980255</v>
      </c>
    </row>
    <row r="4272" spans="1:6">
      <c r="A4272" s="853" t="s">
        <v>290</v>
      </c>
      <c r="B4272" s="567"/>
      <c r="C4272" s="567">
        <v>1</v>
      </c>
      <c r="D4272" s="567">
        <v>11980255</v>
      </c>
      <c r="E4272" s="567">
        <v>0</v>
      </c>
      <c r="F4272" s="567">
        <v>11980255</v>
      </c>
    </row>
    <row r="4273" spans="1:6">
      <c r="A4273" s="855" t="s">
        <v>3251</v>
      </c>
      <c r="B4273" s="567"/>
      <c r="C4273" s="567">
        <v>1</v>
      </c>
      <c r="D4273" s="567">
        <v>11980255</v>
      </c>
      <c r="E4273" s="567">
        <v>0</v>
      </c>
      <c r="F4273" s="567">
        <v>11980255</v>
      </c>
    </row>
    <row r="4274" spans="1:6">
      <c r="A4274" s="850" t="s">
        <v>2217</v>
      </c>
      <c r="B4274" s="567"/>
      <c r="C4274" s="567">
        <v>1</v>
      </c>
      <c r="D4274" s="567">
        <v>2577000</v>
      </c>
      <c r="E4274" s="567"/>
      <c r="F4274" s="567"/>
    </row>
    <row r="4275" spans="1:6">
      <c r="A4275" s="851" t="s">
        <v>3251</v>
      </c>
      <c r="B4275" s="567"/>
      <c r="C4275" s="567">
        <v>1</v>
      </c>
      <c r="D4275" s="567">
        <v>2577000</v>
      </c>
      <c r="E4275" s="567"/>
      <c r="F4275" s="567"/>
    </row>
    <row r="4276" spans="1:6">
      <c r="A4276" s="852" t="s">
        <v>3251</v>
      </c>
      <c r="B4276" s="567"/>
      <c r="C4276" s="567">
        <v>1</v>
      </c>
      <c r="D4276" s="567">
        <v>2577000</v>
      </c>
      <c r="E4276" s="567"/>
      <c r="F4276" s="567"/>
    </row>
    <row r="4277" spans="1:6">
      <c r="A4277" s="854" t="s">
        <v>528</v>
      </c>
      <c r="B4277" s="567"/>
      <c r="C4277" s="567">
        <v>1</v>
      </c>
      <c r="D4277" s="567">
        <v>2577000</v>
      </c>
      <c r="E4277" s="567"/>
      <c r="F4277" s="567"/>
    </row>
    <row r="4278" spans="1:6">
      <c r="A4278" s="853" t="s">
        <v>288</v>
      </c>
      <c r="B4278" s="567"/>
      <c r="C4278" s="567">
        <v>1</v>
      </c>
      <c r="D4278" s="567">
        <v>2577000</v>
      </c>
      <c r="E4278" s="567"/>
      <c r="F4278" s="567"/>
    </row>
    <row r="4279" spans="1:6">
      <c r="A4279" s="855" t="s">
        <v>319</v>
      </c>
      <c r="B4279" s="567"/>
      <c r="C4279" s="567">
        <v>1</v>
      </c>
      <c r="D4279" s="567">
        <v>2577000</v>
      </c>
      <c r="E4279" s="567"/>
      <c r="F4279" s="567"/>
    </row>
    <row r="4280" spans="1:6">
      <c r="A4280" s="726" t="s">
        <v>2703</v>
      </c>
      <c r="B4280" s="567">
        <v>24672702</v>
      </c>
      <c r="C4280" s="567">
        <v>29</v>
      </c>
      <c r="D4280" s="567">
        <v>58348584.5</v>
      </c>
      <c r="E4280" s="567">
        <v>30605840.41223</v>
      </c>
      <c r="F4280" s="567">
        <v>19577249.225779999</v>
      </c>
    </row>
    <row r="4281" spans="1:6">
      <c r="A4281" s="845" t="s">
        <v>2551</v>
      </c>
      <c r="B4281" s="567"/>
      <c r="C4281" s="567">
        <v>1</v>
      </c>
      <c r="D4281" s="567">
        <v>1000000</v>
      </c>
      <c r="E4281" s="567">
        <v>992364.01607000001</v>
      </c>
      <c r="F4281" s="567"/>
    </row>
    <row r="4282" spans="1:6">
      <c r="A4282" s="846" t="s">
        <v>3251</v>
      </c>
      <c r="B4282" s="567"/>
      <c r="C4282" s="567">
        <v>1</v>
      </c>
      <c r="D4282" s="567">
        <v>1000000</v>
      </c>
      <c r="E4282" s="567">
        <v>992364.01607000001</v>
      </c>
      <c r="F4282" s="567"/>
    </row>
    <row r="4283" spans="1:6">
      <c r="A4283" s="847">
        <v>0.94</v>
      </c>
      <c r="B4283" s="567"/>
      <c r="C4283" s="567">
        <v>1</v>
      </c>
      <c r="D4283" s="567">
        <v>1000000</v>
      </c>
      <c r="E4283" s="567">
        <v>992364.01607000001</v>
      </c>
      <c r="F4283" s="567"/>
    </row>
    <row r="4284" spans="1:6">
      <c r="A4284" s="848" t="s">
        <v>3251</v>
      </c>
      <c r="B4284" s="567"/>
      <c r="C4284" s="567">
        <v>1</v>
      </c>
      <c r="D4284" s="567">
        <v>1000000</v>
      </c>
      <c r="E4284" s="567">
        <v>992364.01607000001</v>
      </c>
      <c r="F4284" s="567"/>
    </row>
    <row r="4285" spans="1:6">
      <c r="A4285" s="849" t="s">
        <v>3251</v>
      </c>
      <c r="B4285" s="567"/>
      <c r="C4285" s="567">
        <v>1</v>
      </c>
      <c r="D4285" s="567">
        <v>1000000</v>
      </c>
      <c r="E4285" s="567">
        <v>992364.01607000001</v>
      </c>
      <c r="F4285" s="567"/>
    </row>
    <row r="4286" spans="1:6">
      <c r="A4286" s="850" t="s">
        <v>2549</v>
      </c>
      <c r="B4286" s="567"/>
      <c r="C4286" s="567">
        <v>1</v>
      </c>
      <c r="D4286" s="567">
        <v>1000000</v>
      </c>
      <c r="E4286" s="567">
        <v>992364.01607000001</v>
      </c>
      <c r="F4286" s="567"/>
    </row>
    <row r="4287" spans="1:6">
      <c r="A4287" s="851" t="s">
        <v>2550</v>
      </c>
      <c r="B4287" s="567"/>
      <c r="C4287" s="567">
        <v>1</v>
      </c>
      <c r="D4287" s="567">
        <v>1000000</v>
      </c>
      <c r="E4287" s="567">
        <v>992364.01607000001</v>
      </c>
      <c r="F4287" s="567"/>
    </row>
    <row r="4288" spans="1:6">
      <c r="A4288" s="852" t="s">
        <v>3251</v>
      </c>
      <c r="B4288" s="567"/>
      <c r="C4288" s="567">
        <v>1</v>
      </c>
      <c r="D4288" s="567">
        <v>1000000</v>
      </c>
      <c r="E4288" s="567">
        <v>992364.01607000001</v>
      </c>
      <c r="F4288" s="567"/>
    </row>
    <row r="4289" spans="1:6">
      <c r="A4289" s="854" t="s">
        <v>2286</v>
      </c>
      <c r="B4289" s="567"/>
      <c r="C4289" s="567">
        <v>1</v>
      </c>
      <c r="D4289" s="567">
        <v>1000000</v>
      </c>
      <c r="E4289" s="567">
        <v>992364.01607000001</v>
      </c>
      <c r="F4289" s="567"/>
    </row>
    <row r="4290" spans="1:6">
      <c r="A4290" s="853" t="s">
        <v>276</v>
      </c>
      <c r="B4290" s="567"/>
      <c r="C4290" s="567">
        <v>1</v>
      </c>
      <c r="D4290" s="567">
        <v>1000000</v>
      </c>
      <c r="E4290" s="567">
        <v>992364.01607000001</v>
      </c>
      <c r="F4290" s="567"/>
    </row>
    <row r="4291" spans="1:6">
      <c r="A4291" s="855" t="s">
        <v>3251</v>
      </c>
      <c r="B4291" s="567"/>
      <c r="C4291" s="567">
        <v>1</v>
      </c>
      <c r="D4291" s="567">
        <v>1000000</v>
      </c>
      <c r="E4291" s="567">
        <v>992364.01607000001</v>
      </c>
      <c r="F4291" s="567"/>
    </row>
    <row r="4292" spans="1:6">
      <c r="A4292" s="845" t="s">
        <v>496</v>
      </c>
      <c r="B4292" s="567">
        <v>1000000</v>
      </c>
      <c r="C4292" s="567">
        <v>1</v>
      </c>
      <c r="D4292" s="567">
        <v>1000000</v>
      </c>
      <c r="E4292" s="567">
        <v>939400.36078999995</v>
      </c>
      <c r="F4292" s="567">
        <v>1001943.7507300001</v>
      </c>
    </row>
    <row r="4293" spans="1:6">
      <c r="A4293" s="846" t="s">
        <v>3251</v>
      </c>
      <c r="B4293" s="567">
        <v>1000000</v>
      </c>
      <c r="C4293" s="567">
        <v>1</v>
      </c>
      <c r="D4293" s="567">
        <v>1000000</v>
      </c>
      <c r="E4293" s="567">
        <v>939400.36078999995</v>
      </c>
      <c r="F4293" s="567">
        <v>1001943.7507300001</v>
      </c>
    </row>
    <row r="4294" spans="1:6">
      <c r="A4294" s="847">
        <v>0.95</v>
      </c>
      <c r="B4294" s="567">
        <v>1000000</v>
      </c>
      <c r="C4294" s="567">
        <v>1</v>
      </c>
      <c r="D4294" s="567">
        <v>1000000</v>
      </c>
      <c r="E4294" s="567">
        <v>939400.36078999995</v>
      </c>
      <c r="F4294" s="567">
        <v>1001943.7507300001</v>
      </c>
    </row>
    <row r="4295" spans="1:6">
      <c r="A4295" s="848">
        <v>1.0019437507300002</v>
      </c>
      <c r="B4295" s="567">
        <v>1000000</v>
      </c>
      <c r="C4295" s="567">
        <v>1</v>
      </c>
      <c r="D4295" s="567">
        <v>1000000</v>
      </c>
      <c r="E4295" s="567">
        <v>939400.36078999995</v>
      </c>
      <c r="F4295" s="567">
        <v>1001943.7507300001</v>
      </c>
    </row>
    <row r="4296" spans="1:6">
      <c r="A4296" s="849" t="s">
        <v>3251</v>
      </c>
      <c r="B4296" s="567">
        <v>1000000</v>
      </c>
      <c r="C4296" s="567">
        <v>1</v>
      </c>
      <c r="D4296" s="567">
        <v>1000000</v>
      </c>
      <c r="E4296" s="567">
        <v>939400.36078999995</v>
      </c>
      <c r="F4296" s="567">
        <v>1001943.7507300001</v>
      </c>
    </row>
    <row r="4297" spans="1:6">
      <c r="A4297" s="850" t="s">
        <v>3251</v>
      </c>
      <c r="B4297" s="567">
        <v>1000000</v>
      </c>
      <c r="C4297" s="567">
        <v>1</v>
      </c>
      <c r="D4297" s="567">
        <v>1000000</v>
      </c>
      <c r="E4297" s="567">
        <v>939400.36078999995</v>
      </c>
      <c r="F4297" s="567">
        <v>1001943.7507300001</v>
      </c>
    </row>
    <row r="4298" spans="1:6">
      <c r="A4298" s="851" t="s">
        <v>495</v>
      </c>
      <c r="B4298" s="567">
        <v>1000000</v>
      </c>
      <c r="C4298" s="567">
        <v>1</v>
      </c>
      <c r="D4298" s="567">
        <v>1000000</v>
      </c>
      <c r="E4298" s="567">
        <v>939400.36078999995</v>
      </c>
      <c r="F4298" s="567">
        <v>1001943.7507300001</v>
      </c>
    </row>
    <row r="4299" spans="1:6">
      <c r="A4299" s="852" t="s">
        <v>3251</v>
      </c>
      <c r="B4299" s="567">
        <v>1000000</v>
      </c>
      <c r="C4299" s="567">
        <v>1</v>
      </c>
      <c r="D4299" s="567">
        <v>1000000</v>
      </c>
      <c r="E4299" s="567">
        <v>939400.36078999995</v>
      </c>
      <c r="F4299" s="567">
        <v>1001943.7507300001</v>
      </c>
    </row>
    <row r="4300" spans="1:6">
      <c r="A4300" s="854" t="s">
        <v>318</v>
      </c>
      <c r="B4300" s="567">
        <v>1000000</v>
      </c>
      <c r="C4300" s="567">
        <v>1</v>
      </c>
      <c r="D4300" s="567">
        <v>1000000</v>
      </c>
      <c r="E4300" s="567">
        <v>939400.36078999995</v>
      </c>
      <c r="F4300" s="567">
        <v>1001943.7507300001</v>
      </c>
    </row>
    <row r="4301" spans="1:6">
      <c r="A4301" s="853" t="s">
        <v>303</v>
      </c>
      <c r="B4301" s="567">
        <v>1000000</v>
      </c>
      <c r="C4301" s="567">
        <v>1</v>
      </c>
      <c r="D4301" s="567">
        <v>1000000</v>
      </c>
      <c r="E4301" s="567">
        <v>939400.36078999995</v>
      </c>
      <c r="F4301" s="567">
        <v>1001943.7507300001</v>
      </c>
    </row>
    <row r="4302" spans="1:6">
      <c r="A4302" s="855" t="s">
        <v>319</v>
      </c>
      <c r="B4302" s="567">
        <v>1000000</v>
      </c>
      <c r="C4302" s="567">
        <v>1</v>
      </c>
      <c r="D4302" s="567">
        <v>1000000</v>
      </c>
      <c r="E4302" s="567">
        <v>939400.36078999995</v>
      </c>
      <c r="F4302" s="567">
        <v>1001943.7507300001</v>
      </c>
    </row>
    <row r="4303" spans="1:6">
      <c r="A4303" s="845" t="s">
        <v>20</v>
      </c>
      <c r="B4303" s="567">
        <v>15600000</v>
      </c>
      <c r="C4303" s="567">
        <v>11</v>
      </c>
      <c r="D4303" s="567">
        <v>23400000</v>
      </c>
      <c r="E4303" s="567">
        <v>16159262.85751</v>
      </c>
      <c r="F4303" s="567">
        <v>5288683.3498299997</v>
      </c>
    </row>
    <row r="4304" spans="1:6">
      <c r="A4304" s="846" t="s">
        <v>3251</v>
      </c>
      <c r="B4304" s="567">
        <v>15600000</v>
      </c>
      <c r="C4304" s="567">
        <v>11</v>
      </c>
      <c r="D4304" s="567">
        <v>23400000</v>
      </c>
      <c r="E4304" s="567">
        <v>16159262.85751</v>
      </c>
      <c r="F4304" s="567">
        <v>5288683.3498299997</v>
      </c>
    </row>
    <row r="4305" spans="1:6">
      <c r="A4305" s="847">
        <v>0.15</v>
      </c>
      <c r="B4305" s="567">
        <v>2000000</v>
      </c>
      <c r="C4305" s="567">
        <v>1</v>
      </c>
      <c r="D4305" s="567">
        <v>2000000</v>
      </c>
      <c r="E4305" s="567">
        <v>197366</v>
      </c>
      <c r="F4305" s="567">
        <v>42411</v>
      </c>
    </row>
    <row r="4306" spans="1:6">
      <c r="A4306" s="848" t="s">
        <v>3251</v>
      </c>
      <c r="B4306" s="567">
        <v>2000000</v>
      </c>
      <c r="C4306" s="567">
        <v>1</v>
      </c>
      <c r="D4306" s="567">
        <v>2000000</v>
      </c>
      <c r="E4306" s="567">
        <v>197366</v>
      </c>
      <c r="F4306" s="567">
        <v>42411</v>
      </c>
    </row>
    <row r="4307" spans="1:6">
      <c r="A4307" s="849" t="s">
        <v>3251</v>
      </c>
      <c r="B4307" s="567">
        <v>2000000</v>
      </c>
      <c r="C4307" s="567">
        <v>1</v>
      </c>
      <c r="D4307" s="567">
        <v>2000000</v>
      </c>
      <c r="E4307" s="567">
        <v>197366</v>
      </c>
      <c r="F4307" s="567">
        <v>42411</v>
      </c>
    </row>
    <row r="4308" spans="1:6">
      <c r="A4308" s="850" t="s">
        <v>3251</v>
      </c>
      <c r="B4308" s="567">
        <v>2000000</v>
      </c>
      <c r="C4308" s="567">
        <v>1</v>
      </c>
      <c r="D4308" s="567">
        <v>2000000</v>
      </c>
      <c r="E4308" s="567">
        <v>197366</v>
      </c>
      <c r="F4308" s="567">
        <v>42411</v>
      </c>
    </row>
    <row r="4309" spans="1:6">
      <c r="A4309" s="851" t="s">
        <v>459</v>
      </c>
      <c r="B4309" s="567">
        <v>2000000</v>
      </c>
      <c r="C4309" s="567">
        <v>1</v>
      </c>
      <c r="D4309" s="567">
        <v>2000000</v>
      </c>
      <c r="E4309" s="567">
        <v>197366</v>
      </c>
      <c r="F4309" s="567">
        <v>42411</v>
      </c>
    </row>
    <row r="4310" spans="1:6">
      <c r="A4310" s="852" t="s">
        <v>3251</v>
      </c>
      <c r="B4310" s="567">
        <v>2000000</v>
      </c>
      <c r="C4310" s="567">
        <v>1</v>
      </c>
      <c r="D4310" s="567">
        <v>2000000</v>
      </c>
      <c r="E4310" s="567">
        <v>197366</v>
      </c>
      <c r="F4310" s="567">
        <v>42411</v>
      </c>
    </row>
    <row r="4311" spans="1:6">
      <c r="A4311" s="854" t="s">
        <v>318</v>
      </c>
      <c r="B4311" s="567">
        <v>2000000</v>
      </c>
      <c r="C4311" s="567">
        <v>1</v>
      </c>
      <c r="D4311" s="567">
        <v>2000000</v>
      </c>
      <c r="E4311" s="567">
        <v>197366</v>
      </c>
      <c r="F4311" s="567">
        <v>42411</v>
      </c>
    </row>
    <row r="4312" spans="1:6">
      <c r="A4312" s="853" t="s">
        <v>272</v>
      </c>
      <c r="B4312" s="567">
        <v>2000000</v>
      </c>
      <c r="C4312" s="567">
        <v>1</v>
      </c>
      <c r="D4312" s="567">
        <v>2000000</v>
      </c>
      <c r="E4312" s="567">
        <v>197366</v>
      </c>
      <c r="F4312" s="567">
        <v>42411</v>
      </c>
    </row>
    <row r="4313" spans="1:6">
      <c r="A4313" s="855" t="s">
        <v>319</v>
      </c>
      <c r="B4313" s="567">
        <v>2000000</v>
      </c>
      <c r="C4313" s="567">
        <v>1</v>
      </c>
      <c r="D4313" s="567">
        <v>2000000</v>
      </c>
      <c r="E4313" s="567">
        <v>197366</v>
      </c>
      <c r="F4313" s="567">
        <v>42411</v>
      </c>
    </row>
    <row r="4314" spans="1:6">
      <c r="A4314" s="847">
        <v>0.95</v>
      </c>
      <c r="B4314" s="567">
        <v>7000000</v>
      </c>
      <c r="C4314" s="567">
        <v>3</v>
      </c>
      <c r="D4314" s="567">
        <v>8500000</v>
      </c>
      <c r="E4314" s="567">
        <v>4260487.0935399998</v>
      </c>
      <c r="F4314" s="567">
        <v>2215559.3498300002</v>
      </c>
    </row>
    <row r="4315" spans="1:6">
      <c r="A4315" s="848" t="s">
        <v>3251</v>
      </c>
      <c r="B4315" s="567">
        <v>7000000</v>
      </c>
      <c r="C4315" s="567">
        <v>3</v>
      </c>
      <c r="D4315" s="567">
        <v>8500000</v>
      </c>
      <c r="E4315" s="567">
        <v>4260487.0935399998</v>
      </c>
      <c r="F4315" s="567">
        <v>2215559.3498300002</v>
      </c>
    </row>
    <row r="4316" spans="1:6">
      <c r="A4316" s="849">
        <v>2018</v>
      </c>
      <c r="B4316" s="567">
        <v>7000000</v>
      </c>
      <c r="C4316" s="567">
        <v>2</v>
      </c>
      <c r="D4316" s="567">
        <v>7000000</v>
      </c>
      <c r="E4316" s="567">
        <v>2772374.9813399999</v>
      </c>
      <c r="F4316" s="567">
        <v>2215559.3498300002</v>
      </c>
    </row>
    <row r="4317" spans="1:6">
      <c r="A4317" s="850" t="s">
        <v>571</v>
      </c>
      <c r="B4317" s="567">
        <v>3000000</v>
      </c>
      <c r="C4317" s="567">
        <v>1</v>
      </c>
      <c r="D4317" s="567">
        <v>3000000</v>
      </c>
      <c r="E4317" s="567">
        <v>1745931.3465499999</v>
      </c>
      <c r="F4317" s="567">
        <v>1447097.70242</v>
      </c>
    </row>
    <row r="4318" spans="1:6">
      <c r="A4318" s="851" t="s">
        <v>3251</v>
      </c>
      <c r="B4318" s="567">
        <v>3000000</v>
      </c>
      <c r="C4318" s="567">
        <v>1</v>
      </c>
      <c r="D4318" s="567">
        <v>3000000</v>
      </c>
      <c r="E4318" s="567">
        <v>1745931.3465499999</v>
      </c>
      <c r="F4318" s="567">
        <v>1447097.70242</v>
      </c>
    </row>
    <row r="4319" spans="1:6">
      <c r="A4319" s="852" t="s">
        <v>3251</v>
      </c>
      <c r="B4319" s="567">
        <v>3000000</v>
      </c>
      <c r="C4319" s="567">
        <v>1</v>
      </c>
      <c r="D4319" s="567">
        <v>3000000</v>
      </c>
      <c r="E4319" s="567">
        <v>1745931.3465499999</v>
      </c>
      <c r="F4319" s="567">
        <v>1447097.70242</v>
      </c>
    </row>
    <row r="4320" spans="1:6">
      <c r="A4320" s="854" t="s">
        <v>527</v>
      </c>
      <c r="B4320" s="567">
        <v>3000000</v>
      </c>
      <c r="C4320" s="567">
        <v>1</v>
      </c>
      <c r="D4320" s="567">
        <v>3000000</v>
      </c>
      <c r="E4320" s="567">
        <v>1745931.3465499999</v>
      </c>
      <c r="F4320" s="567">
        <v>1447097.70242</v>
      </c>
    </row>
    <row r="4321" spans="1:6">
      <c r="A4321" s="853" t="s">
        <v>289</v>
      </c>
      <c r="B4321" s="567">
        <v>3000000</v>
      </c>
      <c r="C4321" s="567">
        <v>1</v>
      </c>
      <c r="D4321" s="567">
        <v>3000000</v>
      </c>
      <c r="E4321" s="567">
        <v>1745931.3465499999</v>
      </c>
      <c r="F4321" s="567">
        <v>1447097.70242</v>
      </c>
    </row>
    <row r="4322" spans="1:6">
      <c r="A4322" s="855" t="s">
        <v>319</v>
      </c>
      <c r="B4322" s="567">
        <v>3000000</v>
      </c>
      <c r="C4322" s="567">
        <v>1</v>
      </c>
      <c r="D4322" s="567">
        <v>3000000</v>
      </c>
      <c r="E4322" s="567">
        <v>1745931.3465499999</v>
      </c>
      <c r="F4322" s="567">
        <v>1447097.70242</v>
      </c>
    </row>
    <row r="4323" spans="1:6">
      <c r="A4323" s="850" t="s">
        <v>572</v>
      </c>
      <c r="B4323" s="567">
        <v>4000000</v>
      </c>
      <c r="C4323" s="567">
        <v>1</v>
      </c>
      <c r="D4323" s="567">
        <v>4000000</v>
      </c>
      <c r="E4323" s="567">
        <v>1026443.6347899999</v>
      </c>
      <c r="F4323" s="567">
        <v>768461.64741000009</v>
      </c>
    </row>
    <row r="4324" spans="1:6">
      <c r="A4324" s="851" t="s">
        <v>3251</v>
      </c>
      <c r="B4324" s="567">
        <v>4000000</v>
      </c>
      <c r="C4324" s="567">
        <v>1</v>
      </c>
      <c r="D4324" s="567">
        <v>4000000</v>
      </c>
      <c r="E4324" s="567">
        <v>1026443.6347899999</v>
      </c>
      <c r="F4324" s="567">
        <v>768461.64741000009</v>
      </c>
    </row>
    <row r="4325" spans="1:6">
      <c r="A4325" s="852" t="s">
        <v>3251</v>
      </c>
      <c r="B4325" s="567">
        <v>4000000</v>
      </c>
      <c r="C4325" s="567">
        <v>1</v>
      </c>
      <c r="D4325" s="567">
        <v>4000000</v>
      </c>
      <c r="E4325" s="567">
        <v>1026443.6347899999</v>
      </c>
      <c r="F4325" s="567">
        <v>768461.64741000009</v>
      </c>
    </row>
    <row r="4326" spans="1:6">
      <c r="A4326" s="854" t="s">
        <v>527</v>
      </c>
      <c r="B4326" s="567">
        <v>4000000</v>
      </c>
      <c r="C4326" s="567">
        <v>1</v>
      </c>
      <c r="D4326" s="567">
        <v>4000000</v>
      </c>
      <c r="E4326" s="567">
        <v>1026443.6347899999</v>
      </c>
      <c r="F4326" s="567">
        <v>768461.64741000009</v>
      </c>
    </row>
    <row r="4327" spans="1:6">
      <c r="A4327" s="853" t="s">
        <v>289</v>
      </c>
      <c r="B4327" s="567">
        <v>4000000</v>
      </c>
      <c r="C4327" s="567">
        <v>1</v>
      </c>
      <c r="D4327" s="567">
        <v>4000000</v>
      </c>
      <c r="E4327" s="567">
        <v>1026443.6347899999</v>
      </c>
      <c r="F4327" s="567">
        <v>768461.64741000009</v>
      </c>
    </row>
    <row r="4328" spans="1:6">
      <c r="A4328" s="855" t="s">
        <v>319</v>
      </c>
      <c r="B4328" s="567">
        <v>4000000</v>
      </c>
      <c r="C4328" s="567">
        <v>1</v>
      </c>
      <c r="D4328" s="567">
        <v>4000000</v>
      </c>
      <c r="E4328" s="567">
        <v>1026443.6347899999</v>
      </c>
      <c r="F4328" s="567">
        <v>768461.64741000009</v>
      </c>
    </row>
    <row r="4329" spans="1:6">
      <c r="A4329" s="849" t="s">
        <v>3251</v>
      </c>
      <c r="B4329" s="567"/>
      <c r="C4329" s="567">
        <v>1</v>
      </c>
      <c r="D4329" s="567">
        <v>1500000</v>
      </c>
      <c r="E4329" s="567">
        <v>1488112.1122000001</v>
      </c>
      <c r="F4329" s="567"/>
    </row>
    <row r="4330" spans="1:6">
      <c r="A4330" s="850" t="s">
        <v>2552</v>
      </c>
      <c r="B4330" s="567"/>
      <c r="C4330" s="567">
        <v>1</v>
      </c>
      <c r="D4330" s="567">
        <v>1500000</v>
      </c>
      <c r="E4330" s="567">
        <v>1488112.1122000001</v>
      </c>
      <c r="F4330" s="567"/>
    </row>
    <row r="4331" spans="1:6">
      <c r="A4331" s="851" t="s">
        <v>2553</v>
      </c>
      <c r="B4331" s="567"/>
      <c r="C4331" s="567">
        <v>1</v>
      </c>
      <c r="D4331" s="567">
        <v>1500000</v>
      </c>
      <c r="E4331" s="567">
        <v>1488112.1122000001</v>
      </c>
      <c r="F4331" s="567"/>
    </row>
    <row r="4332" spans="1:6">
      <c r="A4332" s="852" t="s">
        <v>3251</v>
      </c>
      <c r="B4332" s="567"/>
      <c r="C4332" s="567">
        <v>1</v>
      </c>
      <c r="D4332" s="567">
        <v>1500000</v>
      </c>
      <c r="E4332" s="567">
        <v>1488112.1122000001</v>
      </c>
      <c r="F4332" s="567"/>
    </row>
    <row r="4333" spans="1:6">
      <c r="A4333" s="854" t="s">
        <v>2286</v>
      </c>
      <c r="B4333" s="567"/>
      <c r="C4333" s="567">
        <v>1</v>
      </c>
      <c r="D4333" s="567">
        <v>1500000</v>
      </c>
      <c r="E4333" s="567">
        <v>1488112.1122000001</v>
      </c>
      <c r="F4333" s="567"/>
    </row>
    <row r="4334" spans="1:6">
      <c r="A4334" s="853" t="s">
        <v>276</v>
      </c>
      <c r="B4334" s="567"/>
      <c r="C4334" s="567">
        <v>1</v>
      </c>
      <c r="D4334" s="567">
        <v>1500000</v>
      </c>
      <c r="E4334" s="567">
        <v>1488112.1122000001</v>
      </c>
      <c r="F4334" s="567"/>
    </row>
    <row r="4335" spans="1:6">
      <c r="A4335" s="855" t="s">
        <v>3251</v>
      </c>
      <c r="B4335" s="567"/>
      <c r="C4335" s="567">
        <v>1</v>
      </c>
      <c r="D4335" s="567">
        <v>1500000</v>
      </c>
      <c r="E4335" s="567">
        <v>1488112.1122000001</v>
      </c>
      <c r="F4335" s="567"/>
    </row>
    <row r="4336" spans="1:6">
      <c r="A4336" s="847">
        <v>0.96</v>
      </c>
      <c r="B4336" s="567"/>
      <c r="C4336" s="567">
        <v>1</v>
      </c>
      <c r="D4336" s="567">
        <v>2500000</v>
      </c>
      <c r="E4336" s="567">
        <v>2453224.10562</v>
      </c>
      <c r="F4336" s="567"/>
    </row>
    <row r="4337" spans="1:6">
      <c r="A4337" s="848" t="s">
        <v>3251</v>
      </c>
      <c r="B4337" s="567"/>
      <c r="C4337" s="567">
        <v>1</v>
      </c>
      <c r="D4337" s="567">
        <v>2500000</v>
      </c>
      <c r="E4337" s="567">
        <v>2453224.10562</v>
      </c>
      <c r="F4337" s="567"/>
    </row>
    <row r="4338" spans="1:6">
      <c r="A4338" s="849" t="s">
        <v>3251</v>
      </c>
      <c r="B4338" s="567"/>
      <c r="C4338" s="567">
        <v>1</v>
      </c>
      <c r="D4338" s="567">
        <v>2500000</v>
      </c>
      <c r="E4338" s="567">
        <v>2453224.10562</v>
      </c>
      <c r="F4338" s="567"/>
    </row>
    <row r="4339" spans="1:6">
      <c r="A4339" s="850" t="s">
        <v>2556</v>
      </c>
      <c r="B4339" s="567"/>
      <c r="C4339" s="567">
        <v>1</v>
      </c>
      <c r="D4339" s="567">
        <v>2500000</v>
      </c>
      <c r="E4339" s="567">
        <v>2453224.10562</v>
      </c>
      <c r="F4339" s="567"/>
    </row>
    <row r="4340" spans="1:6">
      <c r="A4340" s="851" t="s">
        <v>2557</v>
      </c>
      <c r="B4340" s="567"/>
      <c r="C4340" s="567">
        <v>1</v>
      </c>
      <c r="D4340" s="567">
        <v>2500000</v>
      </c>
      <c r="E4340" s="567">
        <v>2453224.10562</v>
      </c>
      <c r="F4340" s="567"/>
    </row>
    <row r="4341" spans="1:6">
      <c r="A4341" s="852" t="s">
        <v>3251</v>
      </c>
      <c r="B4341" s="567"/>
      <c r="C4341" s="567">
        <v>1</v>
      </c>
      <c r="D4341" s="567">
        <v>2500000</v>
      </c>
      <c r="E4341" s="567">
        <v>2453224.10562</v>
      </c>
      <c r="F4341" s="567"/>
    </row>
    <row r="4342" spans="1:6">
      <c r="A4342" s="854" t="s">
        <v>2286</v>
      </c>
      <c r="B4342" s="567"/>
      <c r="C4342" s="567">
        <v>1</v>
      </c>
      <c r="D4342" s="567">
        <v>2500000</v>
      </c>
      <c r="E4342" s="567">
        <v>2453224.10562</v>
      </c>
      <c r="F4342" s="567"/>
    </row>
    <row r="4343" spans="1:6">
      <c r="A4343" s="853" t="s">
        <v>276</v>
      </c>
      <c r="B4343" s="567"/>
      <c r="C4343" s="567">
        <v>1</v>
      </c>
      <c r="D4343" s="567">
        <v>2500000</v>
      </c>
      <c r="E4343" s="567">
        <v>2453224.10562</v>
      </c>
      <c r="F4343" s="567"/>
    </row>
    <row r="4344" spans="1:6">
      <c r="A4344" s="855" t="s">
        <v>3251</v>
      </c>
      <c r="B4344" s="567"/>
      <c r="C4344" s="567">
        <v>1</v>
      </c>
      <c r="D4344" s="567">
        <v>2500000</v>
      </c>
      <c r="E4344" s="567">
        <v>2453224.10562</v>
      </c>
      <c r="F4344" s="567"/>
    </row>
    <row r="4345" spans="1:6">
      <c r="A4345" s="847">
        <v>0.99</v>
      </c>
      <c r="B4345" s="567">
        <v>1500000</v>
      </c>
      <c r="C4345" s="567">
        <v>3</v>
      </c>
      <c r="D4345" s="567">
        <v>5300000</v>
      </c>
      <c r="E4345" s="567">
        <v>5044309.6583500002</v>
      </c>
      <c r="F4345" s="567">
        <v>1141482</v>
      </c>
    </row>
    <row r="4346" spans="1:6">
      <c r="A4346" s="848" t="s">
        <v>3251</v>
      </c>
      <c r="B4346" s="567">
        <v>1500000</v>
      </c>
      <c r="C4346" s="567">
        <v>3</v>
      </c>
      <c r="D4346" s="567">
        <v>5300000</v>
      </c>
      <c r="E4346" s="567">
        <v>5044309.6583500002</v>
      </c>
      <c r="F4346" s="567">
        <v>1141482</v>
      </c>
    </row>
    <row r="4347" spans="1:6">
      <c r="A4347" s="849" t="s">
        <v>3251</v>
      </c>
      <c r="B4347" s="567">
        <v>1500000</v>
      </c>
      <c r="C4347" s="567">
        <v>3</v>
      </c>
      <c r="D4347" s="567">
        <v>5300000</v>
      </c>
      <c r="E4347" s="567">
        <v>5044309.6583500002</v>
      </c>
      <c r="F4347" s="567">
        <v>1141482</v>
      </c>
    </row>
    <row r="4348" spans="1:6">
      <c r="A4348" s="850" t="s">
        <v>2554</v>
      </c>
      <c r="B4348" s="567"/>
      <c r="C4348" s="567">
        <v>1</v>
      </c>
      <c r="D4348" s="567">
        <v>1500000</v>
      </c>
      <c r="E4348" s="567">
        <v>1292520.0528299999</v>
      </c>
      <c r="F4348" s="567"/>
    </row>
    <row r="4349" spans="1:6">
      <c r="A4349" s="851" t="s">
        <v>2555</v>
      </c>
      <c r="B4349" s="567"/>
      <c r="C4349" s="567">
        <v>1</v>
      </c>
      <c r="D4349" s="567">
        <v>1500000</v>
      </c>
      <c r="E4349" s="567">
        <v>1292520.0528299999</v>
      </c>
      <c r="F4349" s="567"/>
    </row>
    <row r="4350" spans="1:6">
      <c r="A4350" s="852" t="s">
        <v>3251</v>
      </c>
      <c r="B4350" s="567"/>
      <c r="C4350" s="567">
        <v>1</v>
      </c>
      <c r="D4350" s="567">
        <v>1500000</v>
      </c>
      <c r="E4350" s="567">
        <v>1292520.0528299999</v>
      </c>
      <c r="F4350" s="567"/>
    </row>
    <row r="4351" spans="1:6">
      <c r="A4351" s="854" t="s">
        <v>2286</v>
      </c>
      <c r="B4351" s="567"/>
      <c r="C4351" s="567">
        <v>1</v>
      </c>
      <c r="D4351" s="567">
        <v>1500000</v>
      </c>
      <c r="E4351" s="567">
        <v>1292520.0528299999</v>
      </c>
      <c r="F4351" s="567"/>
    </row>
    <row r="4352" spans="1:6">
      <c r="A4352" s="853" t="s">
        <v>276</v>
      </c>
      <c r="B4352" s="567"/>
      <c r="C4352" s="567">
        <v>1</v>
      </c>
      <c r="D4352" s="567">
        <v>1500000</v>
      </c>
      <c r="E4352" s="567">
        <v>1292520.0528299999</v>
      </c>
      <c r="F4352" s="567"/>
    </row>
    <row r="4353" spans="1:6">
      <c r="A4353" s="855" t="s">
        <v>3251</v>
      </c>
      <c r="B4353" s="567"/>
      <c r="C4353" s="567">
        <v>1</v>
      </c>
      <c r="D4353" s="567">
        <v>1500000</v>
      </c>
      <c r="E4353" s="567">
        <v>1292520.0528299999</v>
      </c>
      <c r="F4353" s="567"/>
    </row>
    <row r="4354" spans="1:6">
      <c r="A4354" s="850" t="s">
        <v>2558</v>
      </c>
      <c r="B4354" s="567"/>
      <c r="C4354" s="567">
        <v>1</v>
      </c>
      <c r="D4354" s="567">
        <v>2300000</v>
      </c>
      <c r="E4354" s="567">
        <v>2253529.6055199997</v>
      </c>
      <c r="F4354" s="567"/>
    </row>
    <row r="4355" spans="1:6">
      <c r="A4355" s="851" t="s">
        <v>2559</v>
      </c>
      <c r="B4355" s="567"/>
      <c r="C4355" s="567">
        <v>1</v>
      </c>
      <c r="D4355" s="567">
        <v>2300000</v>
      </c>
      <c r="E4355" s="567">
        <v>2253529.6055199997</v>
      </c>
      <c r="F4355" s="567"/>
    </row>
    <row r="4356" spans="1:6">
      <c r="A4356" s="852" t="s">
        <v>3251</v>
      </c>
      <c r="B4356" s="567"/>
      <c r="C4356" s="567">
        <v>1</v>
      </c>
      <c r="D4356" s="567">
        <v>2300000</v>
      </c>
      <c r="E4356" s="567">
        <v>2253529.6055199997</v>
      </c>
      <c r="F4356" s="567"/>
    </row>
    <row r="4357" spans="1:6">
      <c r="A4357" s="854" t="s">
        <v>2286</v>
      </c>
      <c r="B4357" s="567"/>
      <c r="C4357" s="567">
        <v>1</v>
      </c>
      <c r="D4357" s="567">
        <v>2300000</v>
      </c>
      <c r="E4357" s="567">
        <v>2253529.6055199997</v>
      </c>
      <c r="F4357" s="567"/>
    </row>
    <row r="4358" spans="1:6">
      <c r="A4358" s="853" t="s">
        <v>276</v>
      </c>
      <c r="B4358" s="567"/>
      <c r="C4358" s="567">
        <v>1</v>
      </c>
      <c r="D4358" s="567">
        <v>2300000</v>
      </c>
      <c r="E4358" s="567">
        <v>2253529.6055199997</v>
      </c>
      <c r="F4358" s="567"/>
    </row>
    <row r="4359" spans="1:6">
      <c r="A4359" s="855" t="s">
        <v>3251</v>
      </c>
      <c r="B4359" s="567"/>
      <c r="C4359" s="567">
        <v>1</v>
      </c>
      <c r="D4359" s="567">
        <v>2300000</v>
      </c>
      <c r="E4359" s="567">
        <v>2253529.6055199997</v>
      </c>
      <c r="F4359" s="567"/>
    </row>
    <row r="4360" spans="1:6">
      <c r="A4360" s="850" t="s">
        <v>3251</v>
      </c>
      <c r="B4360" s="567">
        <v>1500000</v>
      </c>
      <c r="C4360" s="567">
        <v>1</v>
      </c>
      <c r="D4360" s="567">
        <v>1500000</v>
      </c>
      <c r="E4360" s="567">
        <v>1498260</v>
      </c>
      <c r="F4360" s="567">
        <v>1141482</v>
      </c>
    </row>
    <row r="4361" spans="1:6">
      <c r="A4361" s="851" t="s">
        <v>458</v>
      </c>
      <c r="B4361" s="567">
        <v>1500000</v>
      </c>
      <c r="C4361" s="567">
        <v>1</v>
      </c>
      <c r="D4361" s="567">
        <v>1500000</v>
      </c>
      <c r="E4361" s="567">
        <v>1498260</v>
      </c>
      <c r="F4361" s="567">
        <v>1141482</v>
      </c>
    </row>
    <row r="4362" spans="1:6">
      <c r="A4362" s="852" t="s">
        <v>3251</v>
      </c>
      <c r="B4362" s="567">
        <v>1500000</v>
      </c>
      <c r="C4362" s="567">
        <v>1</v>
      </c>
      <c r="D4362" s="567">
        <v>1500000</v>
      </c>
      <c r="E4362" s="567">
        <v>1498260</v>
      </c>
      <c r="F4362" s="567">
        <v>1141482</v>
      </c>
    </row>
    <row r="4363" spans="1:6">
      <c r="A4363" s="854" t="s">
        <v>318</v>
      </c>
      <c r="B4363" s="567">
        <v>1500000</v>
      </c>
      <c r="C4363" s="567">
        <v>1</v>
      </c>
      <c r="D4363" s="567">
        <v>1500000</v>
      </c>
      <c r="E4363" s="567">
        <v>1498260</v>
      </c>
      <c r="F4363" s="567">
        <v>1141482</v>
      </c>
    </row>
    <row r="4364" spans="1:6">
      <c r="A4364" s="853" t="s">
        <v>272</v>
      </c>
      <c r="B4364" s="567">
        <v>1500000</v>
      </c>
      <c r="C4364" s="567">
        <v>1</v>
      </c>
      <c r="D4364" s="567">
        <v>1500000</v>
      </c>
      <c r="E4364" s="567">
        <v>1498260</v>
      </c>
      <c r="F4364" s="567">
        <v>1141482</v>
      </c>
    </row>
    <row r="4365" spans="1:6">
      <c r="A4365" s="855" t="s">
        <v>319</v>
      </c>
      <c r="B4365" s="567">
        <v>1500000</v>
      </c>
      <c r="C4365" s="567">
        <v>1</v>
      </c>
      <c r="D4365" s="567">
        <v>1500000</v>
      </c>
      <c r="E4365" s="567">
        <v>1498260</v>
      </c>
      <c r="F4365" s="567">
        <v>1141482</v>
      </c>
    </row>
    <row r="4366" spans="1:6">
      <c r="A4366" s="847">
        <v>30</v>
      </c>
      <c r="B4366" s="567">
        <v>1600000</v>
      </c>
      <c r="C4366" s="567">
        <v>1</v>
      </c>
      <c r="D4366" s="567">
        <v>1600000</v>
      </c>
      <c r="E4366" s="567">
        <v>1365021</v>
      </c>
      <c r="F4366" s="567">
        <v>41529</v>
      </c>
    </row>
    <row r="4367" spans="1:6">
      <c r="A4367" s="848" t="s">
        <v>3251</v>
      </c>
      <c r="B4367" s="567">
        <v>1600000</v>
      </c>
      <c r="C4367" s="567">
        <v>1</v>
      </c>
      <c r="D4367" s="567">
        <v>1600000</v>
      </c>
      <c r="E4367" s="567">
        <v>1365021</v>
      </c>
      <c r="F4367" s="567">
        <v>41529</v>
      </c>
    </row>
    <row r="4368" spans="1:6">
      <c r="A4368" s="849" t="s">
        <v>3251</v>
      </c>
      <c r="B4368" s="567">
        <v>1600000</v>
      </c>
      <c r="C4368" s="567">
        <v>1</v>
      </c>
      <c r="D4368" s="567">
        <v>1600000</v>
      </c>
      <c r="E4368" s="567">
        <v>1365021</v>
      </c>
      <c r="F4368" s="567">
        <v>41529</v>
      </c>
    </row>
    <row r="4369" spans="1:6">
      <c r="A4369" s="850" t="s">
        <v>3251</v>
      </c>
      <c r="B4369" s="567">
        <v>1600000</v>
      </c>
      <c r="C4369" s="567">
        <v>1</v>
      </c>
      <c r="D4369" s="567">
        <v>1600000</v>
      </c>
      <c r="E4369" s="567">
        <v>1365021</v>
      </c>
      <c r="F4369" s="567">
        <v>41529</v>
      </c>
    </row>
    <row r="4370" spans="1:6">
      <c r="A4370" s="851" t="s">
        <v>447</v>
      </c>
      <c r="B4370" s="567">
        <v>1600000</v>
      </c>
      <c r="C4370" s="567">
        <v>1</v>
      </c>
      <c r="D4370" s="567">
        <v>1600000</v>
      </c>
      <c r="E4370" s="567">
        <v>1365021</v>
      </c>
      <c r="F4370" s="567">
        <v>41529</v>
      </c>
    </row>
    <row r="4371" spans="1:6">
      <c r="A4371" s="852" t="s">
        <v>3251</v>
      </c>
      <c r="B4371" s="567">
        <v>1600000</v>
      </c>
      <c r="C4371" s="567">
        <v>1</v>
      </c>
      <c r="D4371" s="567">
        <v>1600000</v>
      </c>
      <c r="E4371" s="567">
        <v>1365021</v>
      </c>
      <c r="F4371" s="567">
        <v>41529</v>
      </c>
    </row>
    <row r="4372" spans="1:6">
      <c r="A4372" s="854" t="s">
        <v>318</v>
      </c>
      <c r="B4372" s="567">
        <v>1600000</v>
      </c>
      <c r="C4372" s="567">
        <v>1</v>
      </c>
      <c r="D4372" s="567">
        <v>1600000</v>
      </c>
      <c r="E4372" s="567">
        <v>1365021</v>
      </c>
      <c r="F4372" s="567">
        <v>41529</v>
      </c>
    </row>
    <row r="4373" spans="1:6">
      <c r="A4373" s="853" t="s">
        <v>266</v>
      </c>
      <c r="B4373" s="567">
        <v>1600000</v>
      </c>
      <c r="C4373" s="567">
        <v>1</v>
      </c>
      <c r="D4373" s="567">
        <v>1600000</v>
      </c>
      <c r="E4373" s="567">
        <v>1365021</v>
      </c>
      <c r="F4373" s="567">
        <v>41529</v>
      </c>
    </row>
    <row r="4374" spans="1:6">
      <c r="A4374" s="855" t="s">
        <v>3251</v>
      </c>
      <c r="B4374" s="567">
        <v>1600000</v>
      </c>
      <c r="C4374" s="567">
        <v>1</v>
      </c>
      <c r="D4374" s="567">
        <v>1600000</v>
      </c>
      <c r="E4374" s="567">
        <v>1365021</v>
      </c>
      <c r="F4374" s="567">
        <v>41529</v>
      </c>
    </row>
    <row r="4375" spans="1:6">
      <c r="A4375" s="847">
        <v>70</v>
      </c>
      <c r="B4375" s="567">
        <v>2000000</v>
      </c>
      <c r="C4375" s="567">
        <v>1</v>
      </c>
      <c r="D4375" s="567">
        <v>2000000</v>
      </c>
      <c r="E4375" s="567">
        <v>1343157</v>
      </c>
      <c r="F4375" s="567">
        <v>798928</v>
      </c>
    </row>
    <row r="4376" spans="1:6">
      <c r="A4376" s="848" t="s">
        <v>3251</v>
      </c>
      <c r="B4376" s="567">
        <v>2000000</v>
      </c>
      <c r="C4376" s="567">
        <v>1</v>
      </c>
      <c r="D4376" s="567">
        <v>2000000</v>
      </c>
      <c r="E4376" s="567">
        <v>1343157</v>
      </c>
      <c r="F4376" s="567">
        <v>798928</v>
      </c>
    </row>
    <row r="4377" spans="1:6">
      <c r="A4377" s="849" t="s">
        <v>3251</v>
      </c>
      <c r="B4377" s="567">
        <v>2000000</v>
      </c>
      <c r="C4377" s="567">
        <v>1</v>
      </c>
      <c r="D4377" s="567">
        <v>2000000</v>
      </c>
      <c r="E4377" s="567">
        <v>1343157</v>
      </c>
      <c r="F4377" s="567">
        <v>798928</v>
      </c>
    </row>
    <row r="4378" spans="1:6">
      <c r="A4378" s="850" t="s">
        <v>3251</v>
      </c>
      <c r="B4378" s="567">
        <v>2000000</v>
      </c>
      <c r="C4378" s="567">
        <v>1</v>
      </c>
      <c r="D4378" s="567">
        <v>2000000</v>
      </c>
      <c r="E4378" s="567">
        <v>1343157</v>
      </c>
      <c r="F4378" s="567">
        <v>798928</v>
      </c>
    </row>
    <row r="4379" spans="1:6">
      <c r="A4379" s="851" t="s">
        <v>446</v>
      </c>
      <c r="B4379" s="567">
        <v>2000000</v>
      </c>
      <c r="C4379" s="567">
        <v>1</v>
      </c>
      <c r="D4379" s="567">
        <v>2000000</v>
      </c>
      <c r="E4379" s="567">
        <v>1343157</v>
      </c>
      <c r="F4379" s="567">
        <v>798928</v>
      </c>
    </row>
    <row r="4380" spans="1:6">
      <c r="A4380" s="852" t="s">
        <v>3251</v>
      </c>
      <c r="B4380" s="567">
        <v>2000000</v>
      </c>
      <c r="C4380" s="567">
        <v>1</v>
      </c>
      <c r="D4380" s="567">
        <v>2000000</v>
      </c>
      <c r="E4380" s="567">
        <v>1343157</v>
      </c>
      <c r="F4380" s="567">
        <v>798928</v>
      </c>
    </row>
    <row r="4381" spans="1:6">
      <c r="A4381" s="854" t="s">
        <v>318</v>
      </c>
      <c r="B4381" s="567">
        <v>2000000</v>
      </c>
      <c r="C4381" s="567">
        <v>1</v>
      </c>
      <c r="D4381" s="567">
        <v>2000000</v>
      </c>
      <c r="E4381" s="567">
        <v>1343157</v>
      </c>
      <c r="F4381" s="567">
        <v>798928</v>
      </c>
    </row>
    <row r="4382" spans="1:6">
      <c r="A4382" s="853" t="s">
        <v>266</v>
      </c>
      <c r="B4382" s="567">
        <v>2000000</v>
      </c>
      <c r="C4382" s="567">
        <v>1</v>
      </c>
      <c r="D4382" s="567">
        <v>2000000</v>
      </c>
      <c r="E4382" s="567">
        <v>1343157</v>
      </c>
      <c r="F4382" s="567">
        <v>798928</v>
      </c>
    </row>
    <row r="4383" spans="1:6">
      <c r="A4383" s="855" t="s">
        <v>3251</v>
      </c>
      <c r="B4383" s="567">
        <v>2000000</v>
      </c>
      <c r="C4383" s="567">
        <v>1</v>
      </c>
      <c r="D4383" s="567">
        <v>2000000</v>
      </c>
      <c r="E4383" s="567">
        <v>1343157</v>
      </c>
      <c r="F4383" s="567">
        <v>798928</v>
      </c>
    </row>
    <row r="4384" spans="1:6">
      <c r="A4384" s="847">
        <v>85</v>
      </c>
      <c r="B4384" s="567">
        <v>1500000</v>
      </c>
      <c r="C4384" s="567">
        <v>1</v>
      </c>
      <c r="D4384" s="567">
        <v>1500000</v>
      </c>
      <c r="E4384" s="567">
        <v>1495698</v>
      </c>
      <c r="F4384" s="567">
        <v>1048774</v>
      </c>
    </row>
    <row r="4385" spans="1:6">
      <c r="A4385" s="848" t="s">
        <v>3251</v>
      </c>
      <c r="B4385" s="567">
        <v>1500000</v>
      </c>
      <c r="C4385" s="567">
        <v>1</v>
      </c>
      <c r="D4385" s="567">
        <v>1500000</v>
      </c>
      <c r="E4385" s="567">
        <v>1495698</v>
      </c>
      <c r="F4385" s="567">
        <v>1048774</v>
      </c>
    </row>
    <row r="4386" spans="1:6">
      <c r="A4386" s="849" t="s">
        <v>3251</v>
      </c>
      <c r="B4386" s="567">
        <v>1500000</v>
      </c>
      <c r="C4386" s="567">
        <v>1</v>
      </c>
      <c r="D4386" s="567">
        <v>1500000</v>
      </c>
      <c r="E4386" s="567">
        <v>1495698</v>
      </c>
      <c r="F4386" s="567">
        <v>1048774</v>
      </c>
    </row>
    <row r="4387" spans="1:6">
      <c r="A4387" s="850" t="s">
        <v>3251</v>
      </c>
      <c r="B4387" s="567">
        <v>1500000</v>
      </c>
      <c r="C4387" s="567">
        <v>1</v>
      </c>
      <c r="D4387" s="567">
        <v>1500000</v>
      </c>
      <c r="E4387" s="567">
        <v>1495698</v>
      </c>
      <c r="F4387" s="567">
        <v>1048774</v>
      </c>
    </row>
    <row r="4388" spans="1:6">
      <c r="A4388" s="851" t="s">
        <v>445</v>
      </c>
      <c r="B4388" s="567">
        <v>1500000</v>
      </c>
      <c r="C4388" s="567">
        <v>1</v>
      </c>
      <c r="D4388" s="567">
        <v>1500000</v>
      </c>
      <c r="E4388" s="567">
        <v>1495698</v>
      </c>
      <c r="F4388" s="567">
        <v>1048774</v>
      </c>
    </row>
    <row r="4389" spans="1:6">
      <c r="A4389" s="852" t="s">
        <v>3251</v>
      </c>
      <c r="B4389" s="567">
        <v>1500000</v>
      </c>
      <c r="C4389" s="567">
        <v>1</v>
      </c>
      <c r="D4389" s="567">
        <v>1500000</v>
      </c>
      <c r="E4389" s="567">
        <v>1495698</v>
      </c>
      <c r="F4389" s="567">
        <v>1048774</v>
      </c>
    </row>
    <row r="4390" spans="1:6">
      <c r="A4390" s="854" t="s">
        <v>318</v>
      </c>
      <c r="B4390" s="567">
        <v>1500000</v>
      </c>
      <c r="C4390" s="567">
        <v>1</v>
      </c>
      <c r="D4390" s="567">
        <v>1500000</v>
      </c>
      <c r="E4390" s="567">
        <v>1495698</v>
      </c>
      <c r="F4390" s="567">
        <v>1048774</v>
      </c>
    </row>
    <row r="4391" spans="1:6">
      <c r="A4391" s="853" t="s">
        <v>266</v>
      </c>
      <c r="B4391" s="567">
        <v>1500000</v>
      </c>
      <c r="C4391" s="567">
        <v>1</v>
      </c>
      <c r="D4391" s="567">
        <v>1500000</v>
      </c>
      <c r="E4391" s="567">
        <v>1495698</v>
      </c>
      <c r="F4391" s="567">
        <v>1048774</v>
      </c>
    </row>
    <row r="4392" spans="1:6">
      <c r="A4392" s="855" t="s">
        <v>3251</v>
      </c>
      <c r="B4392" s="567">
        <v>1500000</v>
      </c>
      <c r="C4392" s="567">
        <v>1</v>
      </c>
      <c r="D4392" s="567">
        <v>1500000</v>
      </c>
      <c r="E4392" s="567">
        <v>1495698</v>
      </c>
      <c r="F4392" s="567">
        <v>1048774</v>
      </c>
    </row>
    <row r="4393" spans="1:6">
      <c r="A4393" s="845" t="s">
        <v>557</v>
      </c>
      <c r="B4393" s="567">
        <v>1800000</v>
      </c>
      <c r="C4393" s="567">
        <v>1</v>
      </c>
      <c r="D4393" s="567">
        <v>1800000</v>
      </c>
      <c r="E4393" s="567">
        <v>0</v>
      </c>
      <c r="F4393" s="567">
        <v>0</v>
      </c>
    </row>
    <row r="4394" spans="1:6">
      <c r="A4394" s="846" t="s">
        <v>3251</v>
      </c>
      <c r="B4394" s="567">
        <v>1800000</v>
      </c>
      <c r="C4394" s="567">
        <v>1</v>
      </c>
      <c r="D4394" s="567">
        <v>1800000</v>
      </c>
      <c r="E4394" s="567">
        <v>0</v>
      </c>
      <c r="F4394" s="567">
        <v>0</v>
      </c>
    </row>
    <row r="4395" spans="1:6">
      <c r="A4395" s="847">
        <v>0</v>
      </c>
      <c r="B4395" s="567">
        <v>1800000</v>
      </c>
      <c r="C4395" s="567">
        <v>1</v>
      </c>
      <c r="D4395" s="567">
        <v>1800000</v>
      </c>
      <c r="E4395" s="567">
        <v>0</v>
      </c>
      <c r="F4395" s="567">
        <v>0</v>
      </c>
    </row>
    <row r="4396" spans="1:6">
      <c r="A4396" s="848" t="s">
        <v>3251</v>
      </c>
      <c r="B4396" s="567">
        <v>1800000</v>
      </c>
      <c r="C4396" s="567">
        <v>1</v>
      </c>
      <c r="D4396" s="567">
        <v>1800000</v>
      </c>
      <c r="E4396" s="567">
        <v>0</v>
      </c>
      <c r="F4396" s="567">
        <v>0</v>
      </c>
    </row>
    <row r="4397" spans="1:6">
      <c r="A4397" s="849">
        <v>2015</v>
      </c>
      <c r="B4397" s="567">
        <v>1800000</v>
      </c>
      <c r="C4397" s="567">
        <v>1</v>
      </c>
      <c r="D4397" s="567">
        <v>1800000</v>
      </c>
      <c r="E4397" s="567">
        <v>0</v>
      </c>
      <c r="F4397" s="567">
        <v>0</v>
      </c>
    </row>
    <row r="4398" spans="1:6">
      <c r="A4398" s="850" t="s">
        <v>570</v>
      </c>
      <c r="B4398" s="567">
        <v>1800000</v>
      </c>
      <c r="C4398" s="567">
        <v>1</v>
      </c>
      <c r="D4398" s="567">
        <v>1800000</v>
      </c>
      <c r="E4398" s="567">
        <v>0</v>
      </c>
      <c r="F4398" s="567">
        <v>0</v>
      </c>
    </row>
    <row r="4399" spans="1:6">
      <c r="A4399" s="851" t="s">
        <v>3251</v>
      </c>
      <c r="B4399" s="567">
        <v>1800000</v>
      </c>
      <c r="C4399" s="567">
        <v>1</v>
      </c>
      <c r="D4399" s="567">
        <v>1800000</v>
      </c>
      <c r="E4399" s="567">
        <v>0</v>
      </c>
      <c r="F4399" s="567">
        <v>0</v>
      </c>
    </row>
    <row r="4400" spans="1:6">
      <c r="A4400" s="852" t="s">
        <v>3251</v>
      </c>
      <c r="B4400" s="567">
        <v>1800000</v>
      </c>
      <c r="C4400" s="567">
        <v>1</v>
      </c>
      <c r="D4400" s="567">
        <v>1800000</v>
      </c>
      <c r="E4400" s="567">
        <v>0</v>
      </c>
      <c r="F4400" s="567">
        <v>0</v>
      </c>
    </row>
    <row r="4401" spans="1:6">
      <c r="A4401" s="854" t="s">
        <v>527</v>
      </c>
      <c r="B4401" s="567">
        <v>1800000</v>
      </c>
      <c r="C4401" s="567">
        <v>1</v>
      </c>
      <c r="D4401" s="567">
        <v>1800000</v>
      </c>
      <c r="E4401" s="567">
        <v>0</v>
      </c>
      <c r="F4401" s="567">
        <v>0</v>
      </c>
    </row>
    <row r="4402" spans="1:6">
      <c r="A4402" s="853" t="s">
        <v>289</v>
      </c>
      <c r="B4402" s="567">
        <v>1800000</v>
      </c>
      <c r="C4402" s="567">
        <v>1</v>
      </c>
      <c r="D4402" s="567">
        <v>1800000</v>
      </c>
      <c r="E4402" s="567">
        <v>0</v>
      </c>
      <c r="F4402" s="567">
        <v>0</v>
      </c>
    </row>
    <row r="4403" spans="1:6">
      <c r="A4403" s="855" t="s">
        <v>319</v>
      </c>
      <c r="B4403" s="567">
        <v>1800000</v>
      </c>
      <c r="C4403" s="567">
        <v>1</v>
      </c>
      <c r="D4403" s="567">
        <v>1800000</v>
      </c>
      <c r="E4403" s="567">
        <v>0</v>
      </c>
      <c r="F4403" s="567">
        <v>0</v>
      </c>
    </row>
    <row r="4404" spans="1:6">
      <c r="A4404" s="845" t="s">
        <v>611</v>
      </c>
      <c r="B4404" s="567"/>
      <c r="C4404" s="567">
        <v>1</v>
      </c>
      <c r="D4404" s="567">
        <v>2500000</v>
      </c>
      <c r="E4404" s="567"/>
      <c r="F4404" s="567"/>
    </row>
    <row r="4405" spans="1:6">
      <c r="A4405" s="846" t="s">
        <v>3251</v>
      </c>
      <c r="B4405" s="567"/>
      <c r="C4405" s="567">
        <v>1</v>
      </c>
      <c r="D4405" s="567">
        <v>2500000</v>
      </c>
      <c r="E4405" s="567"/>
      <c r="F4405" s="567"/>
    </row>
    <row r="4406" spans="1:6">
      <c r="A4406" s="847">
        <v>0</v>
      </c>
      <c r="B4406" s="567"/>
      <c r="C4406" s="567">
        <v>1</v>
      </c>
      <c r="D4406" s="567">
        <v>2500000</v>
      </c>
      <c r="E4406" s="567"/>
      <c r="F4406" s="567"/>
    </row>
    <row r="4407" spans="1:6">
      <c r="A4407" s="848">
        <v>0</v>
      </c>
      <c r="B4407" s="567"/>
      <c r="C4407" s="567">
        <v>1</v>
      </c>
      <c r="D4407" s="567">
        <v>2500000</v>
      </c>
      <c r="E4407" s="567"/>
      <c r="F4407" s="567"/>
    </row>
    <row r="4408" spans="1:6">
      <c r="A4408" s="849">
        <v>2019</v>
      </c>
      <c r="B4408" s="567"/>
      <c r="C4408" s="567">
        <v>1</v>
      </c>
      <c r="D4408" s="567">
        <v>2500000</v>
      </c>
      <c r="E4408" s="567"/>
      <c r="F4408" s="567"/>
    </row>
    <row r="4409" spans="1:6">
      <c r="A4409" s="850" t="s">
        <v>3119</v>
      </c>
      <c r="B4409" s="567"/>
      <c r="C4409" s="567">
        <v>1</v>
      </c>
      <c r="D4409" s="567">
        <v>2500000</v>
      </c>
      <c r="E4409" s="567"/>
      <c r="F4409" s="567"/>
    </row>
    <row r="4410" spans="1:6">
      <c r="A4410" s="851" t="s">
        <v>3251</v>
      </c>
      <c r="B4410" s="567"/>
      <c r="C4410" s="567">
        <v>1</v>
      </c>
      <c r="D4410" s="567">
        <v>2500000</v>
      </c>
      <c r="E4410" s="567"/>
      <c r="F4410" s="567"/>
    </row>
    <row r="4411" spans="1:6">
      <c r="A4411" s="852" t="s">
        <v>3251</v>
      </c>
      <c r="B4411" s="567"/>
      <c r="C4411" s="567">
        <v>1</v>
      </c>
      <c r="D4411" s="567">
        <v>2500000</v>
      </c>
      <c r="E4411" s="567"/>
      <c r="F4411" s="567"/>
    </row>
    <row r="4412" spans="1:6">
      <c r="A4412" s="854" t="s">
        <v>526</v>
      </c>
      <c r="B4412" s="567"/>
      <c r="C4412" s="567">
        <v>1</v>
      </c>
      <c r="D4412" s="567">
        <v>2500000</v>
      </c>
      <c r="E4412" s="567"/>
      <c r="F4412" s="567"/>
    </row>
    <row r="4413" spans="1:6">
      <c r="A4413" s="853" t="s">
        <v>270</v>
      </c>
      <c r="B4413" s="567"/>
      <c r="C4413" s="567">
        <v>1</v>
      </c>
      <c r="D4413" s="567">
        <v>2500000</v>
      </c>
      <c r="E4413" s="567"/>
      <c r="F4413" s="567"/>
    </row>
    <row r="4414" spans="1:6">
      <c r="A4414" s="855" t="s">
        <v>3251</v>
      </c>
      <c r="B4414" s="567"/>
      <c r="C4414" s="567">
        <v>1</v>
      </c>
      <c r="D4414" s="567">
        <v>2500000</v>
      </c>
      <c r="E4414" s="567"/>
      <c r="F4414" s="567"/>
    </row>
    <row r="4415" spans="1:6">
      <c r="A4415" s="845" t="s">
        <v>409</v>
      </c>
      <c r="B4415" s="567">
        <v>1000000</v>
      </c>
      <c r="C4415" s="567">
        <v>1</v>
      </c>
      <c r="D4415" s="567">
        <v>1000000</v>
      </c>
      <c r="E4415" s="567">
        <v>893898</v>
      </c>
      <c r="F4415" s="567">
        <v>690814</v>
      </c>
    </row>
    <row r="4416" spans="1:6">
      <c r="A4416" s="846" t="s">
        <v>3251</v>
      </c>
      <c r="B4416" s="567">
        <v>1000000</v>
      </c>
      <c r="C4416" s="567">
        <v>1</v>
      </c>
      <c r="D4416" s="567">
        <v>1000000</v>
      </c>
      <c r="E4416" s="567">
        <v>893898</v>
      </c>
      <c r="F4416" s="567">
        <v>690814</v>
      </c>
    </row>
    <row r="4417" spans="1:6">
      <c r="A4417" s="847">
        <v>0.85</v>
      </c>
      <c r="B4417" s="567">
        <v>1000000</v>
      </c>
      <c r="C4417" s="567">
        <v>1</v>
      </c>
      <c r="D4417" s="567">
        <v>1000000</v>
      </c>
      <c r="E4417" s="567">
        <v>893898</v>
      </c>
      <c r="F4417" s="567">
        <v>690814</v>
      </c>
    </row>
    <row r="4418" spans="1:6">
      <c r="A4418" s="848" t="s">
        <v>3251</v>
      </c>
      <c r="B4418" s="567">
        <v>1000000</v>
      </c>
      <c r="C4418" s="567">
        <v>1</v>
      </c>
      <c r="D4418" s="567">
        <v>1000000</v>
      </c>
      <c r="E4418" s="567">
        <v>893898</v>
      </c>
      <c r="F4418" s="567">
        <v>690814</v>
      </c>
    </row>
    <row r="4419" spans="1:6">
      <c r="A4419" s="849" t="s">
        <v>3251</v>
      </c>
      <c r="B4419" s="567">
        <v>1000000</v>
      </c>
      <c r="C4419" s="567">
        <v>1</v>
      </c>
      <c r="D4419" s="567">
        <v>1000000</v>
      </c>
      <c r="E4419" s="567">
        <v>893898</v>
      </c>
      <c r="F4419" s="567">
        <v>690814</v>
      </c>
    </row>
    <row r="4420" spans="1:6">
      <c r="A4420" s="850" t="s">
        <v>3251</v>
      </c>
      <c r="B4420" s="567">
        <v>1000000</v>
      </c>
      <c r="C4420" s="567">
        <v>1</v>
      </c>
      <c r="D4420" s="567">
        <v>1000000</v>
      </c>
      <c r="E4420" s="567">
        <v>893898</v>
      </c>
      <c r="F4420" s="567">
        <v>690814</v>
      </c>
    </row>
    <row r="4421" spans="1:6">
      <c r="A4421" s="851" t="s">
        <v>408</v>
      </c>
      <c r="B4421" s="567">
        <v>1000000</v>
      </c>
      <c r="C4421" s="567">
        <v>1</v>
      </c>
      <c r="D4421" s="567">
        <v>1000000</v>
      </c>
      <c r="E4421" s="567">
        <v>893898</v>
      </c>
      <c r="F4421" s="567">
        <v>690814</v>
      </c>
    </row>
    <row r="4422" spans="1:6">
      <c r="A4422" s="852" t="s">
        <v>3251</v>
      </c>
      <c r="B4422" s="567">
        <v>1000000</v>
      </c>
      <c r="C4422" s="567">
        <v>1</v>
      </c>
      <c r="D4422" s="567">
        <v>1000000</v>
      </c>
      <c r="E4422" s="567">
        <v>893898</v>
      </c>
      <c r="F4422" s="567">
        <v>690814</v>
      </c>
    </row>
    <row r="4423" spans="1:6">
      <c r="A4423" s="854" t="s">
        <v>318</v>
      </c>
      <c r="B4423" s="567">
        <v>1000000</v>
      </c>
      <c r="C4423" s="567">
        <v>1</v>
      </c>
      <c r="D4423" s="567">
        <v>1000000</v>
      </c>
      <c r="E4423" s="567">
        <v>893898</v>
      </c>
      <c r="F4423" s="567">
        <v>690814</v>
      </c>
    </row>
    <row r="4424" spans="1:6">
      <c r="A4424" s="853" t="s">
        <v>291</v>
      </c>
      <c r="B4424" s="567">
        <v>1000000</v>
      </c>
      <c r="C4424" s="567">
        <v>1</v>
      </c>
      <c r="D4424" s="567">
        <v>1000000</v>
      </c>
      <c r="E4424" s="567">
        <v>893898</v>
      </c>
      <c r="F4424" s="567">
        <v>690814</v>
      </c>
    </row>
    <row r="4425" spans="1:6">
      <c r="A4425" s="855" t="s">
        <v>391</v>
      </c>
      <c r="B4425" s="567">
        <v>1000000</v>
      </c>
      <c r="C4425" s="567">
        <v>1</v>
      </c>
      <c r="D4425" s="567">
        <v>1000000</v>
      </c>
      <c r="E4425" s="567">
        <v>893898</v>
      </c>
      <c r="F4425" s="567">
        <v>690814</v>
      </c>
    </row>
    <row r="4426" spans="1:6">
      <c r="A4426" s="845" t="s">
        <v>1312</v>
      </c>
      <c r="B4426" s="567"/>
      <c r="C4426" s="567">
        <v>1</v>
      </c>
      <c r="D4426" s="567">
        <v>3000000</v>
      </c>
      <c r="E4426" s="567"/>
      <c r="F4426" s="567">
        <v>2341776</v>
      </c>
    </row>
    <row r="4427" spans="1:6">
      <c r="A4427" s="846" t="s">
        <v>3251</v>
      </c>
      <c r="B4427" s="567"/>
      <c r="C4427" s="567">
        <v>1</v>
      </c>
      <c r="D4427" s="567">
        <v>3000000</v>
      </c>
      <c r="E4427" s="567"/>
      <c r="F4427" s="567">
        <v>2341776</v>
      </c>
    </row>
    <row r="4428" spans="1:6">
      <c r="A4428" s="847">
        <v>0.8</v>
      </c>
      <c r="B4428" s="567"/>
      <c r="C4428" s="567">
        <v>1</v>
      </c>
      <c r="D4428" s="567">
        <v>3000000</v>
      </c>
      <c r="E4428" s="567"/>
      <c r="F4428" s="567">
        <v>2341776</v>
      </c>
    </row>
    <row r="4429" spans="1:6">
      <c r="A4429" s="848">
        <v>0.82604246387180569</v>
      </c>
      <c r="B4429" s="567"/>
      <c r="C4429" s="567">
        <v>1</v>
      </c>
      <c r="D4429" s="567">
        <v>3000000</v>
      </c>
      <c r="E4429" s="567"/>
      <c r="F4429" s="567">
        <v>2341776</v>
      </c>
    </row>
    <row r="4430" spans="1:6">
      <c r="A4430" s="849" t="s">
        <v>3251</v>
      </c>
      <c r="B4430" s="567"/>
      <c r="C4430" s="567">
        <v>1</v>
      </c>
      <c r="D4430" s="567">
        <v>3000000</v>
      </c>
      <c r="E4430" s="567"/>
      <c r="F4430" s="567">
        <v>2341776</v>
      </c>
    </row>
    <row r="4431" spans="1:6">
      <c r="A4431" s="850" t="s">
        <v>1311</v>
      </c>
      <c r="B4431" s="567"/>
      <c r="C4431" s="567">
        <v>1</v>
      </c>
      <c r="D4431" s="567">
        <v>3000000</v>
      </c>
      <c r="E4431" s="567"/>
      <c r="F4431" s="567">
        <v>2341776</v>
      </c>
    </row>
    <row r="4432" spans="1:6">
      <c r="A4432" s="851" t="s">
        <v>3251</v>
      </c>
      <c r="B4432" s="567"/>
      <c r="C4432" s="567">
        <v>1</v>
      </c>
      <c r="D4432" s="567">
        <v>3000000</v>
      </c>
      <c r="E4432" s="567"/>
      <c r="F4432" s="567">
        <v>2341776</v>
      </c>
    </row>
    <row r="4433" spans="1:6">
      <c r="A4433" s="852" t="s">
        <v>3251</v>
      </c>
      <c r="B4433" s="567"/>
      <c r="C4433" s="567">
        <v>1</v>
      </c>
      <c r="D4433" s="567">
        <v>3000000</v>
      </c>
      <c r="E4433" s="567"/>
      <c r="F4433" s="567">
        <v>2341776</v>
      </c>
    </row>
    <row r="4434" spans="1:6">
      <c r="A4434" s="854" t="s">
        <v>529</v>
      </c>
      <c r="B4434" s="567"/>
      <c r="C4434" s="567">
        <v>1</v>
      </c>
      <c r="D4434" s="567">
        <v>3000000</v>
      </c>
      <c r="E4434" s="567"/>
      <c r="F4434" s="567">
        <v>2341776</v>
      </c>
    </row>
    <row r="4435" spans="1:6">
      <c r="A4435" s="853" t="s">
        <v>299</v>
      </c>
      <c r="B4435" s="567"/>
      <c r="C4435" s="567">
        <v>1</v>
      </c>
      <c r="D4435" s="567">
        <v>3000000</v>
      </c>
      <c r="E4435" s="567"/>
      <c r="F4435" s="567">
        <v>2341776</v>
      </c>
    </row>
    <row r="4436" spans="1:6">
      <c r="A4436" s="855" t="s">
        <v>319</v>
      </c>
      <c r="B4436" s="567"/>
      <c r="C4436" s="567">
        <v>1</v>
      </c>
      <c r="D4436" s="567">
        <v>3000000</v>
      </c>
      <c r="E4436" s="567"/>
      <c r="F4436" s="567">
        <v>2341776</v>
      </c>
    </row>
    <row r="4437" spans="1:6">
      <c r="A4437" s="845" t="s">
        <v>3118</v>
      </c>
      <c r="B4437" s="567"/>
      <c r="C4437" s="567">
        <v>1</v>
      </c>
      <c r="D4437" s="567">
        <v>4396774.5</v>
      </c>
      <c r="E4437" s="567"/>
      <c r="F4437" s="567"/>
    </row>
    <row r="4438" spans="1:6">
      <c r="A4438" s="846" t="s">
        <v>3251</v>
      </c>
      <c r="B4438" s="567"/>
      <c r="C4438" s="567">
        <v>1</v>
      </c>
      <c r="D4438" s="567">
        <v>4396774.5</v>
      </c>
      <c r="E4438" s="567"/>
      <c r="F4438" s="567"/>
    </row>
    <row r="4439" spans="1:6">
      <c r="A4439" s="847">
        <v>0.99</v>
      </c>
      <c r="B4439" s="567"/>
      <c r="C4439" s="567">
        <v>1</v>
      </c>
      <c r="D4439" s="567">
        <v>4396774.5</v>
      </c>
      <c r="E4439" s="567"/>
      <c r="F4439" s="567"/>
    </row>
    <row r="4440" spans="1:6">
      <c r="A4440" s="848">
        <v>0.83</v>
      </c>
      <c r="B4440" s="567"/>
      <c r="C4440" s="567">
        <v>1</v>
      </c>
      <c r="D4440" s="567">
        <v>4396774.5</v>
      </c>
      <c r="E4440" s="567"/>
      <c r="F4440" s="567"/>
    </row>
    <row r="4441" spans="1:6">
      <c r="A4441" s="849">
        <v>2011</v>
      </c>
      <c r="B4441" s="567"/>
      <c r="C4441" s="567">
        <v>1</v>
      </c>
      <c r="D4441" s="567">
        <v>4396774.5</v>
      </c>
      <c r="E4441" s="567"/>
      <c r="F4441" s="567"/>
    </row>
    <row r="4442" spans="1:6">
      <c r="A4442" s="850" t="s">
        <v>3117</v>
      </c>
      <c r="B4442" s="567"/>
      <c r="C4442" s="567">
        <v>1</v>
      </c>
      <c r="D4442" s="567">
        <v>4396774.5</v>
      </c>
      <c r="E4442" s="567"/>
      <c r="F4442" s="567"/>
    </row>
    <row r="4443" spans="1:6">
      <c r="A4443" s="851" t="s">
        <v>3251</v>
      </c>
      <c r="B4443" s="567"/>
      <c r="C4443" s="567">
        <v>1</v>
      </c>
      <c r="D4443" s="567">
        <v>4396774.5</v>
      </c>
      <c r="E4443" s="567"/>
      <c r="F4443" s="567"/>
    </row>
    <row r="4444" spans="1:6">
      <c r="A4444" s="852" t="s">
        <v>3251</v>
      </c>
      <c r="B4444" s="567"/>
      <c r="C4444" s="567">
        <v>1</v>
      </c>
      <c r="D4444" s="567">
        <v>4396774.5</v>
      </c>
      <c r="E4444" s="567"/>
      <c r="F4444" s="567"/>
    </row>
    <row r="4445" spans="1:6">
      <c r="A4445" s="854" t="s">
        <v>526</v>
      </c>
      <c r="B4445" s="567"/>
      <c r="C4445" s="567">
        <v>1</v>
      </c>
      <c r="D4445" s="567">
        <v>4396774.5</v>
      </c>
      <c r="E4445" s="567"/>
      <c r="F4445" s="567"/>
    </row>
    <row r="4446" spans="1:6">
      <c r="A4446" s="853" t="s">
        <v>270</v>
      </c>
      <c r="B4446" s="567"/>
      <c r="C4446" s="567">
        <v>1</v>
      </c>
      <c r="D4446" s="567">
        <v>4396774.5</v>
      </c>
      <c r="E4446" s="567"/>
      <c r="F4446" s="567"/>
    </row>
    <row r="4447" spans="1:6">
      <c r="A4447" s="855" t="s">
        <v>3251</v>
      </c>
      <c r="B4447" s="567"/>
      <c r="C4447" s="567">
        <v>1</v>
      </c>
      <c r="D4447" s="567">
        <v>4396774.5</v>
      </c>
      <c r="E4447" s="567"/>
      <c r="F4447" s="567"/>
    </row>
    <row r="4448" spans="1:6">
      <c r="A4448" s="845" t="s">
        <v>67</v>
      </c>
      <c r="B4448" s="567">
        <v>72702</v>
      </c>
      <c r="C4448" s="567">
        <v>1</v>
      </c>
      <c r="D4448" s="567">
        <v>1134702</v>
      </c>
      <c r="E4448" s="567">
        <v>387110.56057999999</v>
      </c>
      <c r="F4448" s="567">
        <v>180273</v>
      </c>
    </row>
    <row r="4449" spans="1:6">
      <c r="A4449" s="846" t="s">
        <v>3251</v>
      </c>
      <c r="B4449" s="567">
        <v>72702</v>
      </c>
      <c r="C4449" s="567">
        <v>1</v>
      </c>
      <c r="D4449" s="567">
        <v>1134702</v>
      </c>
      <c r="E4449" s="567">
        <v>387110.56057999999</v>
      </c>
      <c r="F4449" s="567">
        <v>180273</v>
      </c>
    </row>
    <row r="4450" spans="1:6">
      <c r="A4450" s="847">
        <v>0.2</v>
      </c>
      <c r="B4450" s="567">
        <v>72702</v>
      </c>
      <c r="C4450" s="567">
        <v>1</v>
      </c>
      <c r="D4450" s="567">
        <v>1134702</v>
      </c>
      <c r="E4450" s="567">
        <v>387110.56057999999</v>
      </c>
      <c r="F4450" s="567">
        <v>180273</v>
      </c>
    </row>
    <row r="4451" spans="1:6">
      <c r="A4451" s="848" t="s">
        <v>3251</v>
      </c>
      <c r="B4451" s="567">
        <v>72702</v>
      </c>
      <c r="C4451" s="567">
        <v>1</v>
      </c>
      <c r="D4451" s="567">
        <v>1134702</v>
      </c>
      <c r="E4451" s="567">
        <v>387110.56057999999</v>
      </c>
      <c r="F4451" s="567">
        <v>180273</v>
      </c>
    </row>
    <row r="4452" spans="1:6">
      <c r="A4452" s="849" t="s">
        <v>3251</v>
      </c>
      <c r="B4452" s="567">
        <v>72702</v>
      </c>
      <c r="C4452" s="567">
        <v>1</v>
      </c>
      <c r="D4452" s="567">
        <v>1134702</v>
      </c>
      <c r="E4452" s="567">
        <v>387110.56057999999</v>
      </c>
      <c r="F4452" s="567">
        <v>180273</v>
      </c>
    </row>
    <row r="4453" spans="1:6">
      <c r="A4453" s="850" t="s">
        <v>3251</v>
      </c>
      <c r="B4453" s="567">
        <v>72702</v>
      </c>
      <c r="C4453" s="567">
        <v>1</v>
      </c>
      <c r="D4453" s="567">
        <v>1134702</v>
      </c>
      <c r="E4453" s="567">
        <v>387110.56057999999</v>
      </c>
      <c r="F4453" s="567">
        <v>180273</v>
      </c>
    </row>
    <row r="4454" spans="1:6">
      <c r="A4454" s="851" t="s">
        <v>323</v>
      </c>
      <c r="B4454" s="567">
        <v>72702</v>
      </c>
      <c r="C4454" s="567">
        <v>1</v>
      </c>
      <c r="D4454" s="567">
        <v>1134702</v>
      </c>
      <c r="E4454" s="567">
        <v>387110.56057999999</v>
      </c>
      <c r="F4454" s="567">
        <v>180273</v>
      </c>
    </row>
    <row r="4455" spans="1:6">
      <c r="A4455" s="852" t="s">
        <v>3251</v>
      </c>
      <c r="B4455" s="567">
        <v>72702</v>
      </c>
      <c r="C4455" s="567">
        <v>1</v>
      </c>
      <c r="D4455" s="567">
        <v>1134702</v>
      </c>
      <c r="E4455" s="567">
        <v>387110.56057999999</v>
      </c>
      <c r="F4455" s="567">
        <v>180273</v>
      </c>
    </row>
    <row r="4456" spans="1:6">
      <c r="A4456" s="854" t="s">
        <v>318</v>
      </c>
      <c r="B4456" s="567">
        <v>72702</v>
      </c>
      <c r="C4456" s="567">
        <v>1</v>
      </c>
      <c r="D4456" s="567">
        <v>1134702</v>
      </c>
      <c r="E4456" s="567">
        <v>387110.56057999999</v>
      </c>
      <c r="F4456" s="567">
        <v>180273</v>
      </c>
    </row>
    <row r="4457" spans="1:6">
      <c r="A4457" s="853" t="s">
        <v>295</v>
      </c>
      <c r="B4457" s="567">
        <v>72702</v>
      </c>
      <c r="C4457" s="567">
        <v>1</v>
      </c>
      <c r="D4457" s="567">
        <v>1134702</v>
      </c>
      <c r="E4457" s="567">
        <v>387110.56057999999</v>
      </c>
      <c r="F4457" s="567">
        <v>180273</v>
      </c>
    </row>
    <row r="4458" spans="1:6">
      <c r="A4458" s="855" t="s">
        <v>319</v>
      </c>
      <c r="B4458" s="567">
        <v>72702</v>
      </c>
      <c r="C4458" s="567">
        <v>1</v>
      </c>
      <c r="D4458" s="567">
        <v>1134702</v>
      </c>
      <c r="E4458" s="567">
        <v>387110.56057999999</v>
      </c>
      <c r="F4458" s="567">
        <v>180273</v>
      </c>
    </row>
    <row r="4459" spans="1:6">
      <c r="A4459" s="845" t="s">
        <v>3251</v>
      </c>
      <c r="B4459" s="567">
        <v>5200000</v>
      </c>
      <c r="C4459" s="567">
        <v>10</v>
      </c>
      <c r="D4459" s="567">
        <v>19117108</v>
      </c>
      <c r="E4459" s="567">
        <v>11233804.617279999</v>
      </c>
      <c r="F4459" s="567">
        <v>10073759.125219999</v>
      </c>
    </row>
    <row r="4460" spans="1:6">
      <c r="A4460" s="846" t="s">
        <v>3251</v>
      </c>
      <c r="B4460" s="567">
        <v>5200000</v>
      </c>
      <c r="C4460" s="567">
        <v>10</v>
      </c>
      <c r="D4460" s="567">
        <v>19117108</v>
      </c>
      <c r="E4460" s="567">
        <v>11233804.617279999</v>
      </c>
      <c r="F4460" s="567">
        <v>10073759.125219999</v>
      </c>
    </row>
    <row r="4461" spans="1:6">
      <c r="A4461" s="847">
        <v>0.4</v>
      </c>
      <c r="B4461" s="567"/>
      <c r="C4461" s="567">
        <v>1</v>
      </c>
      <c r="D4461" s="567">
        <v>4000000</v>
      </c>
      <c r="E4461" s="567"/>
      <c r="F4461" s="567">
        <v>1106580</v>
      </c>
    </row>
    <row r="4462" spans="1:6">
      <c r="A4462" s="848">
        <v>0.33</v>
      </c>
      <c r="B4462" s="567"/>
      <c r="C4462" s="567">
        <v>1</v>
      </c>
      <c r="D4462" s="567">
        <v>4000000</v>
      </c>
      <c r="E4462" s="567"/>
      <c r="F4462" s="567">
        <v>1106580</v>
      </c>
    </row>
    <row r="4463" spans="1:6">
      <c r="A4463" s="849" t="s">
        <v>3251</v>
      </c>
      <c r="B4463" s="567"/>
      <c r="C4463" s="567">
        <v>1</v>
      </c>
      <c r="D4463" s="567">
        <v>4000000</v>
      </c>
      <c r="E4463" s="567"/>
      <c r="F4463" s="567">
        <v>1106580</v>
      </c>
    </row>
    <row r="4464" spans="1:6">
      <c r="A4464" s="850" t="s">
        <v>1301</v>
      </c>
      <c r="B4464" s="567"/>
      <c r="C4464" s="567">
        <v>1</v>
      </c>
      <c r="D4464" s="567">
        <v>4000000</v>
      </c>
      <c r="E4464" s="567"/>
      <c r="F4464" s="567">
        <v>1106580</v>
      </c>
    </row>
    <row r="4465" spans="1:6">
      <c r="A4465" s="851" t="s">
        <v>3251</v>
      </c>
      <c r="B4465" s="567"/>
      <c r="C4465" s="567">
        <v>1</v>
      </c>
      <c r="D4465" s="567">
        <v>4000000</v>
      </c>
      <c r="E4465" s="567"/>
      <c r="F4465" s="567">
        <v>1106580</v>
      </c>
    </row>
    <row r="4466" spans="1:6">
      <c r="A4466" s="852" t="s">
        <v>3251</v>
      </c>
      <c r="B4466" s="567"/>
      <c r="C4466" s="567">
        <v>1</v>
      </c>
      <c r="D4466" s="567">
        <v>4000000</v>
      </c>
      <c r="E4466" s="567"/>
      <c r="F4466" s="567">
        <v>1106580</v>
      </c>
    </row>
    <row r="4467" spans="1:6">
      <c r="A4467" s="854" t="s">
        <v>529</v>
      </c>
      <c r="B4467" s="567"/>
      <c r="C4467" s="567">
        <v>1</v>
      </c>
      <c r="D4467" s="567">
        <v>4000000</v>
      </c>
      <c r="E4467" s="567"/>
      <c r="F4467" s="567">
        <v>1106580</v>
      </c>
    </row>
    <row r="4468" spans="1:6">
      <c r="A4468" s="853" t="s">
        <v>268</v>
      </c>
      <c r="B4468" s="567"/>
      <c r="C4468" s="567">
        <v>1</v>
      </c>
      <c r="D4468" s="567">
        <v>4000000</v>
      </c>
      <c r="E4468" s="567"/>
      <c r="F4468" s="567">
        <v>1106580</v>
      </c>
    </row>
    <row r="4469" spans="1:6">
      <c r="A4469" s="855" t="s">
        <v>319</v>
      </c>
      <c r="B4469" s="567"/>
      <c r="C4469" s="567">
        <v>1</v>
      </c>
      <c r="D4469" s="567">
        <v>4000000</v>
      </c>
      <c r="E4469" s="567"/>
      <c r="F4469" s="567">
        <v>1106580</v>
      </c>
    </row>
    <row r="4470" spans="1:6">
      <c r="A4470" s="847">
        <v>0.45</v>
      </c>
      <c r="B4470" s="567"/>
      <c r="C4470" s="567">
        <v>1</v>
      </c>
      <c r="D4470" s="567">
        <v>2000000</v>
      </c>
      <c r="E4470" s="567">
        <v>1637616</v>
      </c>
      <c r="F4470" s="567">
        <v>507012</v>
      </c>
    </row>
    <row r="4471" spans="1:6">
      <c r="A4471" s="848" t="s">
        <v>3251</v>
      </c>
      <c r="B4471" s="567"/>
      <c r="C4471" s="567">
        <v>1</v>
      </c>
      <c r="D4471" s="567">
        <v>2000000</v>
      </c>
      <c r="E4471" s="567">
        <v>1637616</v>
      </c>
      <c r="F4471" s="567">
        <v>507012</v>
      </c>
    </row>
    <row r="4472" spans="1:6">
      <c r="A4472" s="849" t="s">
        <v>3251</v>
      </c>
      <c r="B4472" s="567"/>
      <c r="C4472" s="567">
        <v>1</v>
      </c>
      <c r="D4472" s="567">
        <v>2000000</v>
      </c>
      <c r="E4472" s="567">
        <v>1637616</v>
      </c>
      <c r="F4472" s="567">
        <v>507012</v>
      </c>
    </row>
    <row r="4473" spans="1:6">
      <c r="A4473" s="850" t="s">
        <v>1265</v>
      </c>
      <c r="B4473" s="567"/>
      <c r="C4473" s="567">
        <v>1</v>
      </c>
      <c r="D4473" s="567">
        <v>2000000</v>
      </c>
      <c r="E4473" s="567">
        <v>1637616</v>
      </c>
      <c r="F4473" s="567">
        <v>507012</v>
      </c>
    </row>
    <row r="4474" spans="1:6">
      <c r="A4474" s="851" t="s">
        <v>3251</v>
      </c>
      <c r="B4474" s="567"/>
      <c r="C4474" s="567">
        <v>1</v>
      </c>
      <c r="D4474" s="567">
        <v>2000000</v>
      </c>
      <c r="E4474" s="567">
        <v>1637616</v>
      </c>
      <c r="F4474" s="567">
        <v>507012</v>
      </c>
    </row>
    <row r="4475" spans="1:6">
      <c r="A4475" s="852" t="s">
        <v>3251</v>
      </c>
      <c r="B4475" s="567"/>
      <c r="C4475" s="567">
        <v>1</v>
      </c>
      <c r="D4475" s="567">
        <v>2000000</v>
      </c>
      <c r="E4475" s="567">
        <v>1637616</v>
      </c>
      <c r="F4475" s="567">
        <v>507012</v>
      </c>
    </row>
    <row r="4476" spans="1:6">
      <c r="A4476" s="854" t="s">
        <v>529</v>
      </c>
      <c r="B4476" s="567"/>
      <c r="C4476" s="567">
        <v>1</v>
      </c>
      <c r="D4476" s="567">
        <v>2000000</v>
      </c>
      <c r="E4476" s="567">
        <v>1637616</v>
      </c>
      <c r="F4476" s="567">
        <v>507012</v>
      </c>
    </row>
    <row r="4477" spans="1:6">
      <c r="A4477" s="853" t="s">
        <v>298</v>
      </c>
      <c r="B4477" s="567"/>
      <c r="C4477" s="567">
        <v>1</v>
      </c>
      <c r="D4477" s="567">
        <v>2000000</v>
      </c>
      <c r="E4477" s="567">
        <v>1637616</v>
      </c>
      <c r="F4477" s="567">
        <v>507012</v>
      </c>
    </row>
    <row r="4478" spans="1:6">
      <c r="A4478" s="855" t="s">
        <v>319</v>
      </c>
      <c r="B4478" s="567"/>
      <c r="C4478" s="567">
        <v>1</v>
      </c>
      <c r="D4478" s="567">
        <v>2000000</v>
      </c>
      <c r="E4478" s="567">
        <v>1637616</v>
      </c>
      <c r="F4478" s="567">
        <v>507012</v>
      </c>
    </row>
    <row r="4479" spans="1:6">
      <c r="A4479" s="847">
        <v>0.65</v>
      </c>
      <c r="B4479" s="567"/>
      <c r="C4479" s="567">
        <v>1</v>
      </c>
      <c r="D4479" s="567">
        <v>1700000</v>
      </c>
      <c r="E4479" s="567">
        <v>1201064</v>
      </c>
      <c r="F4479" s="567">
        <v>574074</v>
      </c>
    </row>
    <row r="4480" spans="1:6">
      <c r="A4480" s="848" t="s">
        <v>3251</v>
      </c>
      <c r="B4480" s="567"/>
      <c r="C4480" s="567">
        <v>1</v>
      </c>
      <c r="D4480" s="567">
        <v>1700000</v>
      </c>
      <c r="E4480" s="567">
        <v>1201064</v>
      </c>
      <c r="F4480" s="567">
        <v>574074</v>
      </c>
    </row>
    <row r="4481" spans="1:6">
      <c r="A4481" s="849" t="s">
        <v>3251</v>
      </c>
      <c r="B4481" s="567"/>
      <c r="C4481" s="567">
        <v>1</v>
      </c>
      <c r="D4481" s="567">
        <v>1700000</v>
      </c>
      <c r="E4481" s="567">
        <v>1201064</v>
      </c>
      <c r="F4481" s="567">
        <v>574074</v>
      </c>
    </row>
    <row r="4482" spans="1:6">
      <c r="A4482" s="850" t="s">
        <v>1262</v>
      </c>
      <c r="B4482" s="567"/>
      <c r="C4482" s="567">
        <v>1</v>
      </c>
      <c r="D4482" s="567">
        <v>1700000</v>
      </c>
      <c r="E4482" s="567">
        <v>1201064</v>
      </c>
      <c r="F4482" s="567">
        <v>574074</v>
      </c>
    </row>
    <row r="4483" spans="1:6">
      <c r="A4483" s="851" t="s">
        <v>3251</v>
      </c>
      <c r="B4483" s="567"/>
      <c r="C4483" s="567">
        <v>1</v>
      </c>
      <c r="D4483" s="567">
        <v>1700000</v>
      </c>
      <c r="E4483" s="567">
        <v>1201064</v>
      </c>
      <c r="F4483" s="567">
        <v>574074</v>
      </c>
    </row>
    <row r="4484" spans="1:6">
      <c r="A4484" s="852" t="s">
        <v>3251</v>
      </c>
      <c r="B4484" s="567"/>
      <c r="C4484" s="567">
        <v>1</v>
      </c>
      <c r="D4484" s="567">
        <v>1700000</v>
      </c>
      <c r="E4484" s="567">
        <v>1201064</v>
      </c>
      <c r="F4484" s="567">
        <v>574074</v>
      </c>
    </row>
    <row r="4485" spans="1:6">
      <c r="A4485" s="854" t="s">
        <v>529</v>
      </c>
      <c r="B4485" s="567"/>
      <c r="C4485" s="567">
        <v>1</v>
      </c>
      <c r="D4485" s="567">
        <v>1700000</v>
      </c>
      <c r="E4485" s="567">
        <v>1201064</v>
      </c>
      <c r="F4485" s="567">
        <v>574074</v>
      </c>
    </row>
    <row r="4486" spans="1:6">
      <c r="A4486" s="853" t="s">
        <v>298</v>
      </c>
      <c r="B4486" s="567"/>
      <c r="C4486" s="567">
        <v>1</v>
      </c>
      <c r="D4486" s="567">
        <v>1700000</v>
      </c>
      <c r="E4486" s="567">
        <v>1201064</v>
      </c>
      <c r="F4486" s="567">
        <v>574074</v>
      </c>
    </row>
    <row r="4487" spans="1:6">
      <c r="A4487" s="855" t="s">
        <v>319</v>
      </c>
      <c r="B4487" s="567"/>
      <c r="C4487" s="567">
        <v>1</v>
      </c>
      <c r="D4487" s="567">
        <v>1700000</v>
      </c>
      <c r="E4487" s="567">
        <v>1201064</v>
      </c>
      <c r="F4487" s="567">
        <v>574074</v>
      </c>
    </row>
    <row r="4488" spans="1:6">
      <c r="A4488" s="847">
        <v>0.66282614196932399</v>
      </c>
      <c r="B4488" s="567"/>
      <c r="C4488" s="567">
        <v>1</v>
      </c>
      <c r="D4488" s="567">
        <v>1217108</v>
      </c>
      <c r="E4488" s="567"/>
      <c r="F4488" s="567">
        <v>806731</v>
      </c>
    </row>
    <row r="4489" spans="1:6">
      <c r="A4489" s="848">
        <v>0.75</v>
      </c>
      <c r="B4489" s="567"/>
      <c r="C4489" s="567">
        <v>1</v>
      </c>
      <c r="D4489" s="567">
        <v>1217108</v>
      </c>
      <c r="E4489" s="567"/>
      <c r="F4489" s="567">
        <v>806731</v>
      </c>
    </row>
    <row r="4490" spans="1:6">
      <c r="A4490" s="849" t="s">
        <v>3251</v>
      </c>
      <c r="B4490" s="567"/>
      <c r="C4490" s="567">
        <v>1</v>
      </c>
      <c r="D4490" s="567">
        <v>1217108</v>
      </c>
      <c r="E4490" s="567"/>
      <c r="F4490" s="567">
        <v>806731</v>
      </c>
    </row>
    <row r="4491" spans="1:6">
      <c r="A4491" s="850" t="s">
        <v>3091</v>
      </c>
      <c r="B4491" s="567"/>
      <c r="C4491" s="567">
        <v>1</v>
      </c>
      <c r="D4491" s="567">
        <v>1217108</v>
      </c>
      <c r="E4491" s="567"/>
      <c r="F4491" s="567">
        <v>806731</v>
      </c>
    </row>
    <row r="4492" spans="1:6">
      <c r="A4492" s="851" t="s">
        <v>3251</v>
      </c>
      <c r="B4492" s="567"/>
      <c r="C4492" s="567">
        <v>1</v>
      </c>
      <c r="D4492" s="567">
        <v>1217108</v>
      </c>
      <c r="E4492" s="567"/>
      <c r="F4492" s="567">
        <v>806731</v>
      </c>
    </row>
    <row r="4493" spans="1:6">
      <c r="A4493" s="852" t="s">
        <v>3251</v>
      </c>
      <c r="B4493" s="567"/>
      <c r="C4493" s="567">
        <v>1</v>
      </c>
      <c r="D4493" s="567">
        <v>1217108</v>
      </c>
      <c r="E4493" s="567"/>
      <c r="F4493" s="567">
        <v>806731</v>
      </c>
    </row>
    <row r="4494" spans="1:6">
      <c r="A4494" s="854" t="s">
        <v>529</v>
      </c>
      <c r="B4494" s="567"/>
      <c r="C4494" s="567">
        <v>1</v>
      </c>
      <c r="D4494" s="567">
        <v>1217108</v>
      </c>
      <c r="E4494" s="567"/>
      <c r="F4494" s="567">
        <v>806731</v>
      </c>
    </row>
    <row r="4495" spans="1:6">
      <c r="A4495" s="853" t="s">
        <v>268</v>
      </c>
      <c r="B4495" s="567"/>
      <c r="C4495" s="567">
        <v>1</v>
      </c>
      <c r="D4495" s="567">
        <v>1217108</v>
      </c>
      <c r="E4495" s="567"/>
      <c r="F4495" s="567">
        <v>806731</v>
      </c>
    </row>
    <row r="4496" spans="1:6">
      <c r="A4496" s="855" t="s">
        <v>319</v>
      </c>
      <c r="B4496" s="567"/>
      <c r="C4496" s="567">
        <v>1</v>
      </c>
      <c r="D4496" s="567">
        <v>1217108</v>
      </c>
      <c r="E4496" s="567"/>
      <c r="F4496" s="567">
        <v>806731</v>
      </c>
    </row>
    <row r="4497" spans="1:6">
      <c r="A4497" s="847">
        <v>0.75</v>
      </c>
      <c r="B4497" s="567"/>
      <c r="C4497" s="567"/>
      <c r="D4497" s="567"/>
      <c r="E4497" s="567"/>
      <c r="F4497" s="567"/>
    </row>
    <row r="4498" spans="1:6">
      <c r="A4498" s="848" t="s">
        <v>3251</v>
      </c>
      <c r="B4498" s="567"/>
      <c r="C4498" s="567"/>
      <c r="D4498" s="567"/>
      <c r="E4498" s="567"/>
      <c r="F4498" s="567"/>
    </row>
    <row r="4499" spans="1:6">
      <c r="A4499" s="849" t="s">
        <v>3251</v>
      </c>
      <c r="B4499" s="567"/>
      <c r="C4499" s="567"/>
      <c r="D4499" s="567"/>
      <c r="E4499" s="567"/>
      <c r="F4499" s="567"/>
    </row>
    <row r="4500" spans="1:6">
      <c r="A4500" s="850" t="s">
        <v>1298</v>
      </c>
      <c r="B4500" s="567"/>
      <c r="C4500" s="567"/>
      <c r="D4500" s="567"/>
      <c r="E4500" s="567"/>
      <c r="F4500" s="567"/>
    </row>
    <row r="4501" spans="1:6">
      <c r="A4501" s="851" t="s">
        <v>3251</v>
      </c>
      <c r="B4501" s="567"/>
      <c r="C4501" s="567"/>
      <c r="D4501" s="567"/>
      <c r="E4501" s="567"/>
      <c r="F4501" s="567"/>
    </row>
    <row r="4502" spans="1:6">
      <c r="A4502" s="852" t="s">
        <v>3251</v>
      </c>
      <c r="B4502" s="567"/>
      <c r="C4502" s="567"/>
      <c r="D4502" s="567"/>
      <c r="E4502" s="567"/>
      <c r="F4502" s="567"/>
    </row>
    <row r="4503" spans="1:6">
      <c r="A4503" s="854" t="s">
        <v>529</v>
      </c>
      <c r="B4503" s="567"/>
      <c r="C4503" s="567"/>
      <c r="D4503" s="567"/>
      <c r="E4503" s="567"/>
      <c r="F4503" s="567"/>
    </row>
    <row r="4504" spans="1:6">
      <c r="A4504" s="853" t="s">
        <v>268</v>
      </c>
      <c r="B4504" s="567"/>
      <c r="C4504" s="567"/>
      <c r="D4504" s="567"/>
      <c r="E4504" s="567"/>
      <c r="F4504" s="567"/>
    </row>
    <row r="4505" spans="1:6">
      <c r="A4505" s="855" t="s">
        <v>319</v>
      </c>
      <c r="B4505" s="567"/>
      <c r="C4505" s="567"/>
      <c r="D4505" s="567"/>
      <c r="E4505" s="567"/>
      <c r="F4505" s="567"/>
    </row>
    <row r="4506" spans="1:6">
      <c r="A4506" s="847">
        <v>0.8</v>
      </c>
      <c r="B4506" s="567">
        <v>1500000</v>
      </c>
      <c r="C4506" s="567">
        <v>1</v>
      </c>
      <c r="D4506" s="567">
        <v>1500000</v>
      </c>
      <c r="E4506" s="567">
        <v>1490573</v>
      </c>
      <c r="F4506" s="567">
        <v>1167398</v>
      </c>
    </row>
    <row r="4507" spans="1:6">
      <c r="A4507" s="848" t="s">
        <v>3251</v>
      </c>
      <c r="B4507" s="567">
        <v>1500000</v>
      </c>
      <c r="C4507" s="567">
        <v>1</v>
      </c>
      <c r="D4507" s="567">
        <v>1500000</v>
      </c>
      <c r="E4507" s="567">
        <v>1490573</v>
      </c>
      <c r="F4507" s="567">
        <v>1167398</v>
      </c>
    </row>
    <row r="4508" spans="1:6">
      <c r="A4508" s="849" t="s">
        <v>3251</v>
      </c>
      <c r="B4508" s="567">
        <v>1500000</v>
      </c>
      <c r="C4508" s="567">
        <v>1</v>
      </c>
      <c r="D4508" s="567">
        <v>1500000</v>
      </c>
      <c r="E4508" s="567">
        <v>1490573</v>
      </c>
      <c r="F4508" s="567">
        <v>1167398</v>
      </c>
    </row>
    <row r="4509" spans="1:6">
      <c r="A4509" s="850" t="s">
        <v>3251</v>
      </c>
      <c r="B4509" s="567">
        <v>1500000</v>
      </c>
      <c r="C4509" s="567">
        <v>1</v>
      </c>
      <c r="D4509" s="567">
        <v>1500000</v>
      </c>
      <c r="E4509" s="567">
        <v>1490573</v>
      </c>
      <c r="F4509" s="567">
        <v>1167398</v>
      </c>
    </row>
    <row r="4510" spans="1:6">
      <c r="A4510" s="851" t="s">
        <v>410</v>
      </c>
      <c r="B4510" s="567">
        <v>1500000</v>
      </c>
      <c r="C4510" s="567">
        <v>1</v>
      </c>
      <c r="D4510" s="567">
        <v>1500000</v>
      </c>
      <c r="E4510" s="567">
        <v>1490573</v>
      </c>
      <c r="F4510" s="567">
        <v>1167398</v>
      </c>
    </row>
    <row r="4511" spans="1:6">
      <c r="A4511" s="852" t="s">
        <v>3251</v>
      </c>
      <c r="B4511" s="567">
        <v>1500000</v>
      </c>
      <c r="C4511" s="567">
        <v>1</v>
      </c>
      <c r="D4511" s="567">
        <v>1500000</v>
      </c>
      <c r="E4511" s="567">
        <v>1490573</v>
      </c>
      <c r="F4511" s="567">
        <v>1167398</v>
      </c>
    </row>
    <row r="4512" spans="1:6">
      <c r="A4512" s="854" t="s">
        <v>318</v>
      </c>
      <c r="B4512" s="567">
        <v>1500000</v>
      </c>
      <c r="C4512" s="567">
        <v>1</v>
      </c>
      <c r="D4512" s="567">
        <v>1500000</v>
      </c>
      <c r="E4512" s="567">
        <v>1490573</v>
      </c>
      <c r="F4512" s="567">
        <v>1167398</v>
      </c>
    </row>
    <row r="4513" spans="1:6">
      <c r="A4513" s="853" t="s">
        <v>291</v>
      </c>
      <c r="B4513" s="567">
        <v>1500000</v>
      </c>
      <c r="C4513" s="567">
        <v>1</v>
      </c>
      <c r="D4513" s="567">
        <v>1500000</v>
      </c>
      <c r="E4513" s="567">
        <v>1490573</v>
      </c>
      <c r="F4513" s="567">
        <v>1167398</v>
      </c>
    </row>
    <row r="4514" spans="1:6">
      <c r="A4514" s="855" t="s">
        <v>391</v>
      </c>
      <c r="B4514" s="567">
        <v>1500000</v>
      </c>
      <c r="C4514" s="567">
        <v>1</v>
      </c>
      <c r="D4514" s="567">
        <v>1500000</v>
      </c>
      <c r="E4514" s="567">
        <v>1490573</v>
      </c>
      <c r="F4514" s="567">
        <v>1167398</v>
      </c>
    </row>
    <row r="4515" spans="1:6">
      <c r="A4515" s="847">
        <v>0.9</v>
      </c>
      <c r="B4515" s="567"/>
      <c r="C4515" s="567">
        <v>1</v>
      </c>
      <c r="D4515" s="567">
        <v>2500000</v>
      </c>
      <c r="E4515" s="567">
        <v>1833365.2957899999</v>
      </c>
      <c r="F4515" s="567">
        <v>1470926.7498399999</v>
      </c>
    </row>
    <row r="4516" spans="1:6">
      <c r="A4516" s="848" t="s">
        <v>3251</v>
      </c>
      <c r="B4516" s="567"/>
      <c r="C4516" s="567">
        <v>1</v>
      </c>
      <c r="D4516" s="567">
        <v>2500000</v>
      </c>
      <c r="E4516" s="567">
        <v>1833365.2957899999</v>
      </c>
      <c r="F4516" s="567">
        <v>1470926.7498399999</v>
      </c>
    </row>
    <row r="4517" spans="1:6">
      <c r="A4517" s="849" t="s">
        <v>3251</v>
      </c>
      <c r="B4517" s="567"/>
      <c r="C4517" s="567">
        <v>1</v>
      </c>
      <c r="D4517" s="567">
        <v>2500000</v>
      </c>
      <c r="E4517" s="567">
        <v>1833365.2957899999</v>
      </c>
      <c r="F4517" s="567">
        <v>1470926.7498399999</v>
      </c>
    </row>
    <row r="4518" spans="1:6">
      <c r="A4518" s="850" t="s">
        <v>164</v>
      </c>
      <c r="B4518" s="567"/>
      <c r="C4518" s="567">
        <v>1</v>
      </c>
      <c r="D4518" s="567">
        <v>2500000</v>
      </c>
      <c r="E4518" s="567">
        <v>1833365.2957899999</v>
      </c>
      <c r="F4518" s="567">
        <v>1470926.7498399999</v>
      </c>
    </row>
    <row r="4519" spans="1:6">
      <c r="A4519" s="851" t="s">
        <v>3251</v>
      </c>
      <c r="B4519" s="567"/>
      <c r="C4519" s="567">
        <v>1</v>
      </c>
      <c r="D4519" s="567">
        <v>2500000</v>
      </c>
      <c r="E4519" s="567">
        <v>1833365.2957899999</v>
      </c>
      <c r="F4519" s="567">
        <v>1470926.7498399999</v>
      </c>
    </row>
    <row r="4520" spans="1:6">
      <c r="A4520" s="852" t="s">
        <v>165</v>
      </c>
      <c r="B4520" s="567"/>
      <c r="C4520" s="567">
        <v>1</v>
      </c>
      <c r="D4520" s="567">
        <v>2500000</v>
      </c>
      <c r="E4520" s="567">
        <v>1833365.2957899999</v>
      </c>
      <c r="F4520" s="567">
        <v>1470926.7498399999</v>
      </c>
    </row>
    <row r="4521" spans="1:6">
      <c r="A4521" s="854" t="s">
        <v>317</v>
      </c>
      <c r="B4521" s="729"/>
      <c r="C4521" s="729">
        <v>1</v>
      </c>
      <c r="D4521" s="729">
        <v>2500000</v>
      </c>
      <c r="E4521" s="729">
        <v>1833365.2957899999</v>
      </c>
      <c r="F4521" s="729">
        <v>1470926.7498399999</v>
      </c>
    </row>
    <row r="4522" spans="1:6">
      <c r="A4522" s="853" t="s">
        <v>144</v>
      </c>
      <c r="B4522" s="567"/>
      <c r="C4522" s="567">
        <v>1</v>
      </c>
      <c r="D4522" s="567">
        <v>2500000</v>
      </c>
      <c r="E4522" s="567">
        <v>1833365.2957899999</v>
      </c>
      <c r="F4522" s="567">
        <v>1470926.7498399999</v>
      </c>
    </row>
    <row r="4523" spans="1:6">
      <c r="A4523" s="855" t="s">
        <v>3251</v>
      </c>
      <c r="B4523" s="567"/>
      <c r="C4523" s="567">
        <v>1</v>
      </c>
      <c r="D4523" s="567">
        <v>2500000</v>
      </c>
      <c r="E4523" s="567">
        <v>1833365.2957899999</v>
      </c>
      <c r="F4523" s="567">
        <v>1470926.7498399999</v>
      </c>
    </row>
    <row r="4524" spans="1:6">
      <c r="A4524" s="847">
        <v>1</v>
      </c>
      <c r="B4524" s="567"/>
      <c r="C4524" s="567">
        <v>1</v>
      </c>
      <c r="D4524" s="567">
        <v>1500000</v>
      </c>
      <c r="E4524" s="567">
        <v>1492019.9834799999</v>
      </c>
      <c r="F4524" s="567">
        <v>1450673.42732</v>
      </c>
    </row>
    <row r="4525" spans="1:6">
      <c r="A4525" s="848" t="s">
        <v>3251</v>
      </c>
      <c r="B4525" s="567"/>
      <c r="C4525" s="567">
        <v>1</v>
      </c>
      <c r="D4525" s="567">
        <v>1500000</v>
      </c>
      <c r="E4525" s="567">
        <v>1492019.9834799999</v>
      </c>
      <c r="F4525" s="567">
        <v>1450673.42732</v>
      </c>
    </row>
    <row r="4526" spans="1:6">
      <c r="A4526" s="849" t="s">
        <v>3251</v>
      </c>
      <c r="B4526" s="567"/>
      <c r="C4526" s="567">
        <v>1</v>
      </c>
      <c r="D4526" s="567">
        <v>1500000</v>
      </c>
      <c r="E4526" s="567">
        <v>1492019.9834799999</v>
      </c>
      <c r="F4526" s="567">
        <v>1450673.42732</v>
      </c>
    </row>
    <row r="4527" spans="1:6">
      <c r="A4527" s="850" t="s">
        <v>163</v>
      </c>
      <c r="B4527" s="567"/>
      <c r="C4527" s="567">
        <v>1</v>
      </c>
      <c r="D4527" s="567">
        <v>1500000</v>
      </c>
      <c r="E4527" s="567">
        <v>1492019.9834799999</v>
      </c>
      <c r="F4527" s="567">
        <v>1450673.42732</v>
      </c>
    </row>
    <row r="4528" spans="1:6">
      <c r="A4528" s="851" t="s">
        <v>3251</v>
      </c>
      <c r="B4528" s="567"/>
      <c r="C4528" s="567">
        <v>1</v>
      </c>
      <c r="D4528" s="567">
        <v>1500000</v>
      </c>
      <c r="E4528" s="567">
        <v>1492019.9834799999</v>
      </c>
      <c r="F4528" s="567">
        <v>1450673.42732</v>
      </c>
    </row>
    <row r="4529" spans="1:6">
      <c r="A4529" s="852" t="s">
        <v>165</v>
      </c>
      <c r="B4529" s="567"/>
      <c r="C4529" s="567">
        <v>1</v>
      </c>
      <c r="D4529" s="567">
        <v>1500000</v>
      </c>
      <c r="E4529" s="567">
        <v>1492019.9834799999</v>
      </c>
      <c r="F4529" s="567">
        <v>1450673.42732</v>
      </c>
    </row>
    <row r="4530" spans="1:6">
      <c r="A4530" s="854" t="s">
        <v>317</v>
      </c>
      <c r="B4530" s="729"/>
      <c r="C4530" s="729">
        <v>1</v>
      </c>
      <c r="D4530" s="729">
        <v>1500000</v>
      </c>
      <c r="E4530" s="729">
        <v>1492019.9834799999</v>
      </c>
      <c r="F4530" s="729">
        <v>1450673.42732</v>
      </c>
    </row>
    <row r="4531" spans="1:6">
      <c r="A4531" s="853" t="s">
        <v>144</v>
      </c>
      <c r="B4531" s="567"/>
      <c r="C4531" s="567">
        <v>1</v>
      </c>
      <c r="D4531" s="567">
        <v>1500000</v>
      </c>
      <c r="E4531" s="567">
        <v>1492019.9834799999</v>
      </c>
      <c r="F4531" s="567">
        <v>1450673.42732</v>
      </c>
    </row>
    <row r="4532" spans="1:6">
      <c r="A4532" s="855" t="s">
        <v>3251</v>
      </c>
      <c r="B4532" s="567"/>
      <c r="C4532" s="567">
        <v>1</v>
      </c>
      <c r="D4532" s="567">
        <v>1500000</v>
      </c>
      <c r="E4532" s="567">
        <v>1492019.9834799999</v>
      </c>
      <c r="F4532" s="567">
        <v>1450673.42732</v>
      </c>
    </row>
    <row r="4533" spans="1:6">
      <c r="A4533" s="847">
        <v>100</v>
      </c>
      <c r="B4533" s="567">
        <v>1200000</v>
      </c>
      <c r="C4533" s="567">
        <v>1</v>
      </c>
      <c r="D4533" s="567">
        <v>1200000</v>
      </c>
      <c r="E4533" s="567">
        <v>1194695.3380100001</v>
      </c>
      <c r="F4533" s="567">
        <v>1132151.9480599998</v>
      </c>
    </row>
    <row r="4534" spans="1:6">
      <c r="A4534" s="848" t="s">
        <v>3251</v>
      </c>
      <c r="B4534" s="567">
        <v>1200000</v>
      </c>
      <c r="C4534" s="567">
        <v>1</v>
      </c>
      <c r="D4534" s="567">
        <v>1200000</v>
      </c>
      <c r="E4534" s="567">
        <v>1194695.3380100001</v>
      </c>
      <c r="F4534" s="567">
        <v>1132151.9480599998</v>
      </c>
    </row>
    <row r="4535" spans="1:6">
      <c r="A4535" s="849" t="s">
        <v>3251</v>
      </c>
      <c r="B4535" s="567">
        <v>1200000</v>
      </c>
      <c r="C4535" s="567">
        <v>1</v>
      </c>
      <c r="D4535" s="567">
        <v>1200000</v>
      </c>
      <c r="E4535" s="567">
        <v>1194695.3380100001</v>
      </c>
      <c r="F4535" s="567">
        <v>1132151.9480599998</v>
      </c>
    </row>
    <row r="4536" spans="1:6">
      <c r="A4536" s="850" t="s">
        <v>3251</v>
      </c>
      <c r="B4536" s="567">
        <v>1200000</v>
      </c>
      <c r="C4536" s="567">
        <v>1</v>
      </c>
      <c r="D4536" s="567">
        <v>1200000</v>
      </c>
      <c r="E4536" s="567">
        <v>1194695.3380100001</v>
      </c>
      <c r="F4536" s="567">
        <v>1132151.9480599998</v>
      </c>
    </row>
    <row r="4537" spans="1:6">
      <c r="A4537" s="851" t="s">
        <v>497</v>
      </c>
      <c r="B4537" s="567">
        <v>1200000</v>
      </c>
      <c r="C4537" s="567">
        <v>1</v>
      </c>
      <c r="D4537" s="567">
        <v>1200000</v>
      </c>
      <c r="E4537" s="567">
        <v>1194695.3380100001</v>
      </c>
      <c r="F4537" s="567">
        <v>1132151.9480599998</v>
      </c>
    </row>
    <row r="4538" spans="1:6">
      <c r="A4538" s="852" t="s">
        <v>3251</v>
      </c>
      <c r="B4538" s="567">
        <v>1200000</v>
      </c>
      <c r="C4538" s="567">
        <v>1</v>
      </c>
      <c r="D4538" s="567">
        <v>1200000</v>
      </c>
      <c r="E4538" s="567">
        <v>1194695.3380100001</v>
      </c>
      <c r="F4538" s="567">
        <v>1132151.9480599998</v>
      </c>
    </row>
    <row r="4539" spans="1:6">
      <c r="A4539" s="854" t="s">
        <v>318</v>
      </c>
      <c r="B4539" s="567">
        <v>1200000</v>
      </c>
      <c r="C4539" s="567">
        <v>1</v>
      </c>
      <c r="D4539" s="567">
        <v>1200000</v>
      </c>
      <c r="E4539" s="567">
        <v>1194695.3380100001</v>
      </c>
      <c r="F4539" s="567">
        <v>1132151.9480599998</v>
      </c>
    </row>
    <row r="4540" spans="1:6">
      <c r="A4540" s="853" t="s">
        <v>303</v>
      </c>
      <c r="B4540" s="567">
        <v>1200000</v>
      </c>
      <c r="C4540" s="567">
        <v>1</v>
      </c>
      <c r="D4540" s="567">
        <v>1200000</v>
      </c>
      <c r="E4540" s="567">
        <v>1194695.3380100001</v>
      </c>
      <c r="F4540" s="567">
        <v>1132151.9480599998</v>
      </c>
    </row>
    <row r="4541" spans="1:6">
      <c r="A4541" s="855" t="s">
        <v>319</v>
      </c>
      <c r="B4541" s="567">
        <v>1200000</v>
      </c>
      <c r="C4541" s="567">
        <v>1</v>
      </c>
      <c r="D4541" s="567">
        <v>1200000</v>
      </c>
      <c r="E4541" s="567">
        <v>1194695.3380100001</v>
      </c>
      <c r="F4541" s="567">
        <v>1132151.9480599998</v>
      </c>
    </row>
    <row r="4542" spans="1:6">
      <c r="A4542" s="847" t="s">
        <v>3251</v>
      </c>
      <c r="B4542" s="567">
        <v>2500000</v>
      </c>
      <c r="C4542" s="567">
        <v>2</v>
      </c>
      <c r="D4542" s="567">
        <v>3500000</v>
      </c>
      <c r="E4542" s="567">
        <v>2384471</v>
      </c>
      <c r="F4542" s="567">
        <v>1858212</v>
      </c>
    </row>
    <row r="4543" spans="1:6">
      <c r="A4543" s="848" t="s">
        <v>3251</v>
      </c>
      <c r="B4543" s="567">
        <v>2500000</v>
      </c>
      <c r="C4543" s="567">
        <v>2</v>
      </c>
      <c r="D4543" s="567">
        <v>3500000</v>
      </c>
      <c r="E4543" s="567">
        <v>2384471</v>
      </c>
      <c r="F4543" s="567">
        <v>1858212</v>
      </c>
    </row>
    <row r="4544" spans="1:6">
      <c r="A4544" s="849" t="s">
        <v>3251</v>
      </c>
      <c r="B4544" s="567">
        <v>2500000</v>
      </c>
      <c r="C4544" s="567">
        <v>2</v>
      </c>
      <c r="D4544" s="567">
        <v>3500000</v>
      </c>
      <c r="E4544" s="567">
        <v>2384471</v>
      </c>
      <c r="F4544" s="567">
        <v>1858212</v>
      </c>
    </row>
    <row r="4545" spans="1:6">
      <c r="A4545" s="850" t="s">
        <v>2257</v>
      </c>
      <c r="B4545" s="567"/>
      <c r="C4545" s="567"/>
      <c r="D4545" s="567"/>
      <c r="E4545" s="567"/>
      <c r="F4545" s="567"/>
    </row>
    <row r="4546" spans="1:6">
      <c r="A4546" s="851" t="s">
        <v>3251</v>
      </c>
      <c r="B4546" s="567"/>
      <c r="C4546" s="567"/>
      <c r="D4546" s="567"/>
      <c r="E4546" s="567"/>
      <c r="F4546" s="567"/>
    </row>
    <row r="4547" spans="1:6">
      <c r="A4547" s="852" t="s">
        <v>3251</v>
      </c>
      <c r="B4547" s="567"/>
      <c r="C4547" s="567"/>
      <c r="D4547" s="567"/>
      <c r="E4547" s="567"/>
      <c r="F4547" s="567"/>
    </row>
    <row r="4548" spans="1:6">
      <c r="A4548" s="854" t="s">
        <v>528</v>
      </c>
      <c r="B4548" s="567"/>
      <c r="C4548" s="567"/>
      <c r="D4548" s="567"/>
      <c r="E4548" s="567"/>
      <c r="F4548" s="567"/>
    </row>
    <row r="4549" spans="1:6">
      <c r="A4549" s="853" t="s">
        <v>281</v>
      </c>
      <c r="B4549" s="567"/>
      <c r="C4549" s="567"/>
      <c r="D4549" s="567"/>
      <c r="E4549" s="567"/>
      <c r="F4549" s="567"/>
    </row>
    <row r="4550" spans="1:6">
      <c r="A4550" s="855" t="s">
        <v>3251</v>
      </c>
      <c r="B4550" s="567"/>
      <c r="C4550" s="567"/>
      <c r="D4550" s="567"/>
      <c r="E4550" s="567"/>
      <c r="F4550" s="567"/>
    </row>
    <row r="4551" spans="1:6">
      <c r="A4551" s="850" t="s">
        <v>2219</v>
      </c>
      <c r="B4551" s="567"/>
      <c r="C4551" s="567">
        <v>1</v>
      </c>
      <c r="D4551" s="567">
        <v>1000000</v>
      </c>
      <c r="E4551" s="567"/>
      <c r="F4551" s="567"/>
    </row>
    <row r="4552" spans="1:6">
      <c r="A4552" s="851" t="s">
        <v>3251</v>
      </c>
      <c r="B4552" s="567"/>
      <c r="C4552" s="567">
        <v>1</v>
      </c>
      <c r="D4552" s="567">
        <v>1000000</v>
      </c>
      <c r="E4552" s="567"/>
      <c r="F4552" s="567"/>
    </row>
    <row r="4553" spans="1:6">
      <c r="A4553" s="852" t="s">
        <v>3251</v>
      </c>
      <c r="B4553" s="567"/>
      <c r="C4553" s="567">
        <v>1</v>
      </c>
      <c r="D4553" s="567">
        <v>1000000</v>
      </c>
      <c r="E4553" s="567"/>
      <c r="F4553" s="567"/>
    </row>
    <row r="4554" spans="1:6">
      <c r="A4554" s="854" t="s">
        <v>528</v>
      </c>
      <c r="B4554" s="567"/>
      <c r="C4554" s="567">
        <v>1</v>
      </c>
      <c r="D4554" s="567">
        <v>1000000</v>
      </c>
      <c r="E4554" s="567"/>
      <c r="F4554" s="567"/>
    </row>
    <row r="4555" spans="1:6">
      <c r="A4555" s="853" t="s">
        <v>288</v>
      </c>
      <c r="B4555" s="567"/>
      <c r="C4555" s="567">
        <v>1</v>
      </c>
      <c r="D4555" s="567">
        <v>1000000</v>
      </c>
      <c r="E4555" s="567"/>
      <c r="F4555" s="567"/>
    </row>
    <row r="4556" spans="1:6">
      <c r="A4556" s="855" t="s">
        <v>319</v>
      </c>
      <c r="B4556" s="567"/>
      <c r="C4556" s="567">
        <v>1</v>
      </c>
      <c r="D4556" s="567">
        <v>1000000</v>
      </c>
      <c r="E4556" s="567"/>
      <c r="F4556" s="567"/>
    </row>
    <row r="4557" spans="1:6">
      <c r="A4557" s="850" t="s">
        <v>3251</v>
      </c>
      <c r="B4557" s="567">
        <v>2500000</v>
      </c>
      <c r="C4557" s="567">
        <v>1</v>
      </c>
      <c r="D4557" s="567">
        <v>2500000</v>
      </c>
      <c r="E4557" s="567">
        <v>2384471</v>
      </c>
      <c r="F4557" s="567">
        <v>1858212</v>
      </c>
    </row>
    <row r="4558" spans="1:6">
      <c r="A4558" s="851">
        <v>2</v>
      </c>
      <c r="B4558" s="567">
        <v>2500000</v>
      </c>
      <c r="C4558" s="567">
        <v>1</v>
      </c>
      <c r="D4558" s="567">
        <v>2500000</v>
      </c>
      <c r="E4558" s="567">
        <v>2384471</v>
      </c>
      <c r="F4558" s="567">
        <v>1858212</v>
      </c>
    </row>
    <row r="4559" spans="1:6">
      <c r="A4559" s="852" t="s">
        <v>3251</v>
      </c>
      <c r="B4559" s="567">
        <v>2500000</v>
      </c>
      <c r="C4559" s="567">
        <v>1</v>
      </c>
      <c r="D4559" s="567">
        <v>2500000</v>
      </c>
      <c r="E4559" s="567">
        <v>2384471</v>
      </c>
      <c r="F4559" s="567">
        <v>1858212</v>
      </c>
    </row>
    <row r="4560" spans="1:6">
      <c r="A4560" s="854" t="s">
        <v>318</v>
      </c>
      <c r="B4560" s="567">
        <v>2500000</v>
      </c>
      <c r="C4560" s="567">
        <v>1</v>
      </c>
      <c r="D4560" s="567">
        <v>2500000</v>
      </c>
      <c r="E4560" s="567">
        <v>2384471</v>
      </c>
      <c r="F4560" s="567">
        <v>1858212</v>
      </c>
    </row>
    <row r="4561" spans="1:6">
      <c r="A4561" s="853" t="s">
        <v>291</v>
      </c>
      <c r="B4561" s="567">
        <v>2500000</v>
      </c>
      <c r="C4561" s="567">
        <v>1</v>
      </c>
      <c r="D4561" s="567">
        <v>2500000</v>
      </c>
      <c r="E4561" s="567">
        <v>2384471</v>
      </c>
      <c r="F4561" s="567">
        <v>1858212</v>
      </c>
    </row>
    <row r="4562" spans="1:6">
      <c r="A4562" s="855" t="s">
        <v>391</v>
      </c>
      <c r="B4562" s="567">
        <v>2500000</v>
      </c>
      <c r="C4562" s="567">
        <v>1</v>
      </c>
      <c r="D4562" s="567">
        <v>2500000</v>
      </c>
      <c r="E4562" s="567">
        <v>2384471</v>
      </c>
      <c r="F4562" s="567">
        <v>1858212</v>
      </c>
    </row>
    <row r="4563" spans="1:6">
      <c r="A4563" s="726" t="s">
        <v>2704</v>
      </c>
      <c r="B4563" s="567">
        <v>42893121.424000002</v>
      </c>
      <c r="C4563" s="567">
        <v>31</v>
      </c>
      <c r="D4563" s="567">
        <v>63495308.260000005</v>
      </c>
      <c r="E4563" s="567">
        <v>65506993.888120003</v>
      </c>
      <c r="F4563" s="567">
        <v>17488069.396299999</v>
      </c>
    </row>
    <row r="4564" spans="1:6">
      <c r="A4564" s="845" t="s">
        <v>1287</v>
      </c>
      <c r="B4564" s="567"/>
      <c r="C4564" s="567">
        <v>1</v>
      </c>
      <c r="D4564" s="567">
        <v>1063998</v>
      </c>
      <c r="E4564" s="567"/>
      <c r="F4564" s="567">
        <v>762251</v>
      </c>
    </row>
    <row r="4565" spans="1:6">
      <c r="A4565" s="846" t="s">
        <v>3251</v>
      </c>
      <c r="B4565" s="567"/>
      <c r="C4565" s="567">
        <v>1</v>
      </c>
      <c r="D4565" s="567">
        <v>1063998</v>
      </c>
      <c r="E4565" s="567"/>
      <c r="F4565" s="567">
        <v>762251</v>
      </c>
    </row>
    <row r="4566" spans="1:6">
      <c r="A4566" s="847">
        <v>0.83</v>
      </c>
      <c r="B4566" s="567"/>
      <c r="C4566" s="567">
        <v>1</v>
      </c>
      <c r="D4566" s="567">
        <v>1063998</v>
      </c>
      <c r="E4566" s="567"/>
      <c r="F4566" s="567">
        <v>762251</v>
      </c>
    </row>
    <row r="4567" spans="1:6">
      <c r="A4567" s="848">
        <v>0.680878431372549</v>
      </c>
      <c r="B4567" s="567"/>
      <c r="C4567" s="567">
        <v>1</v>
      </c>
      <c r="D4567" s="567">
        <v>1063998</v>
      </c>
      <c r="E4567" s="567"/>
      <c r="F4567" s="567">
        <v>762251</v>
      </c>
    </row>
    <row r="4568" spans="1:6">
      <c r="A4568" s="849" t="s">
        <v>3251</v>
      </c>
      <c r="B4568" s="567"/>
      <c r="C4568" s="567">
        <v>1</v>
      </c>
      <c r="D4568" s="567">
        <v>1063998</v>
      </c>
      <c r="E4568" s="567"/>
      <c r="F4568" s="567">
        <v>762251</v>
      </c>
    </row>
    <row r="4569" spans="1:6">
      <c r="A4569" s="850" t="s">
        <v>1286</v>
      </c>
      <c r="B4569" s="567"/>
      <c r="C4569" s="567">
        <v>1</v>
      </c>
      <c r="D4569" s="567">
        <v>1063998</v>
      </c>
      <c r="E4569" s="567"/>
      <c r="F4569" s="567">
        <v>762251</v>
      </c>
    </row>
    <row r="4570" spans="1:6">
      <c r="A4570" s="851" t="s">
        <v>3251</v>
      </c>
      <c r="B4570" s="567"/>
      <c r="C4570" s="567">
        <v>1</v>
      </c>
      <c r="D4570" s="567">
        <v>1063998</v>
      </c>
      <c r="E4570" s="567"/>
      <c r="F4570" s="567">
        <v>762251</v>
      </c>
    </row>
    <row r="4571" spans="1:6">
      <c r="A4571" s="852" t="s">
        <v>3251</v>
      </c>
      <c r="B4571" s="567"/>
      <c r="C4571" s="567">
        <v>1</v>
      </c>
      <c r="D4571" s="567">
        <v>1063998</v>
      </c>
      <c r="E4571" s="567"/>
      <c r="F4571" s="567">
        <v>762251</v>
      </c>
    </row>
    <row r="4572" spans="1:6">
      <c r="A4572" s="854" t="s">
        <v>529</v>
      </c>
      <c r="B4572" s="567"/>
      <c r="C4572" s="567">
        <v>1</v>
      </c>
      <c r="D4572" s="567">
        <v>1063998</v>
      </c>
      <c r="E4572" s="567"/>
      <c r="F4572" s="567">
        <v>762251</v>
      </c>
    </row>
    <row r="4573" spans="1:6">
      <c r="A4573" s="853" t="s">
        <v>268</v>
      </c>
      <c r="B4573" s="567"/>
      <c r="C4573" s="567">
        <v>1</v>
      </c>
      <c r="D4573" s="567">
        <v>1063998</v>
      </c>
      <c r="E4573" s="567"/>
      <c r="F4573" s="567">
        <v>762251</v>
      </c>
    </row>
    <row r="4574" spans="1:6">
      <c r="A4574" s="855" t="s">
        <v>480</v>
      </c>
      <c r="B4574" s="567"/>
      <c r="C4574" s="567">
        <v>1</v>
      </c>
      <c r="D4574" s="567">
        <v>1063998</v>
      </c>
      <c r="E4574" s="567"/>
      <c r="F4574" s="567">
        <v>762251</v>
      </c>
    </row>
    <row r="4575" spans="1:6">
      <c r="A4575" s="845" t="s">
        <v>474</v>
      </c>
      <c r="B4575" s="567">
        <v>6673308</v>
      </c>
      <c r="C4575" s="567">
        <v>1</v>
      </c>
      <c r="D4575" s="567">
        <v>6673308</v>
      </c>
      <c r="E4575" s="567">
        <v>0</v>
      </c>
      <c r="F4575" s="567">
        <v>0</v>
      </c>
    </row>
    <row r="4576" spans="1:6">
      <c r="A4576" s="846" t="s">
        <v>3251</v>
      </c>
      <c r="B4576" s="567">
        <v>6673308</v>
      </c>
      <c r="C4576" s="567">
        <v>1</v>
      </c>
      <c r="D4576" s="567">
        <v>6673308</v>
      </c>
      <c r="E4576" s="567">
        <v>0</v>
      </c>
      <c r="F4576" s="567">
        <v>0</v>
      </c>
    </row>
    <row r="4577" spans="1:6">
      <c r="A4577" s="847">
        <v>0.05</v>
      </c>
      <c r="B4577" s="567">
        <v>6673308</v>
      </c>
      <c r="C4577" s="567">
        <v>1</v>
      </c>
      <c r="D4577" s="567">
        <v>6673308</v>
      </c>
      <c r="E4577" s="567">
        <v>0</v>
      </c>
      <c r="F4577" s="567">
        <v>0</v>
      </c>
    </row>
    <row r="4578" spans="1:6">
      <c r="A4578" s="848" t="s">
        <v>3251</v>
      </c>
      <c r="B4578" s="567">
        <v>6673308</v>
      </c>
      <c r="C4578" s="567">
        <v>1</v>
      </c>
      <c r="D4578" s="567">
        <v>6673308</v>
      </c>
      <c r="E4578" s="567">
        <v>0</v>
      </c>
      <c r="F4578" s="567">
        <v>0</v>
      </c>
    </row>
    <row r="4579" spans="1:6">
      <c r="A4579" s="849" t="s">
        <v>3251</v>
      </c>
      <c r="B4579" s="567">
        <v>6673308</v>
      </c>
      <c r="C4579" s="567">
        <v>1</v>
      </c>
      <c r="D4579" s="567">
        <v>6673308</v>
      </c>
      <c r="E4579" s="567">
        <v>0</v>
      </c>
      <c r="F4579" s="567">
        <v>0</v>
      </c>
    </row>
    <row r="4580" spans="1:6">
      <c r="A4580" s="850" t="s">
        <v>3251</v>
      </c>
      <c r="B4580" s="567">
        <v>6673308</v>
      </c>
      <c r="C4580" s="567">
        <v>1</v>
      </c>
      <c r="D4580" s="567">
        <v>6673308</v>
      </c>
      <c r="E4580" s="567">
        <v>0</v>
      </c>
      <c r="F4580" s="567">
        <v>0</v>
      </c>
    </row>
    <row r="4581" spans="1:6">
      <c r="A4581" s="851" t="s">
        <v>474</v>
      </c>
      <c r="B4581" s="567">
        <v>6673308</v>
      </c>
      <c r="C4581" s="567">
        <v>1</v>
      </c>
      <c r="D4581" s="567">
        <v>6673308</v>
      </c>
      <c r="E4581" s="567">
        <v>0</v>
      </c>
      <c r="F4581" s="567">
        <v>0</v>
      </c>
    </row>
    <row r="4582" spans="1:6">
      <c r="A4582" s="852" t="s">
        <v>3251</v>
      </c>
      <c r="B4582" s="567">
        <v>6673308</v>
      </c>
      <c r="C4582" s="567">
        <v>1</v>
      </c>
      <c r="D4582" s="567">
        <v>6673308</v>
      </c>
      <c r="E4582" s="567">
        <v>0</v>
      </c>
      <c r="F4582" s="567">
        <v>0</v>
      </c>
    </row>
    <row r="4583" spans="1:6">
      <c r="A4583" s="854" t="s">
        <v>318</v>
      </c>
      <c r="B4583" s="567">
        <v>6673308</v>
      </c>
      <c r="C4583" s="567">
        <v>1</v>
      </c>
      <c r="D4583" s="567">
        <v>6673308</v>
      </c>
      <c r="E4583" s="567">
        <v>0</v>
      </c>
      <c r="F4583" s="567">
        <v>0</v>
      </c>
    </row>
    <row r="4584" spans="1:6">
      <c r="A4584" s="853" t="s">
        <v>272</v>
      </c>
      <c r="B4584" s="567">
        <v>6673308</v>
      </c>
      <c r="C4584" s="567">
        <v>1</v>
      </c>
      <c r="D4584" s="567">
        <v>6673308</v>
      </c>
      <c r="E4584" s="567">
        <v>0</v>
      </c>
      <c r="F4584" s="567">
        <v>0</v>
      </c>
    </row>
    <row r="4585" spans="1:6">
      <c r="A4585" s="855" t="s">
        <v>480</v>
      </c>
      <c r="B4585" s="567">
        <v>6673308</v>
      </c>
      <c r="C4585" s="567">
        <v>1</v>
      </c>
      <c r="D4585" s="567">
        <v>6673308</v>
      </c>
      <c r="E4585" s="567">
        <v>0</v>
      </c>
      <c r="F4585" s="567">
        <v>0</v>
      </c>
    </row>
    <row r="4586" spans="1:6">
      <c r="A4586" s="845" t="s">
        <v>513</v>
      </c>
      <c r="B4586" s="567">
        <v>2023771.4240000001</v>
      </c>
      <c r="C4586" s="567">
        <v>1</v>
      </c>
      <c r="D4586" s="567">
        <v>2023771.4240000001</v>
      </c>
      <c r="E4586" s="567">
        <v>2023771.4240000001</v>
      </c>
      <c r="F4586" s="567">
        <v>0</v>
      </c>
    </row>
    <row r="4587" spans="1:6">
      <c r="A4587" s="846" t="s">
        <v>3251</v>
      </c>
      <c r="B4587" s="567">
        <v>2023771.4240000001</v>
      </c>
      <c r="C4587" s="567">
        <v>1</v>
      </c>
      <c r="D4587" s="567">
        <v>2023771.4240000001</v>
      </c>
      <c r="E4587" s="567">
        <v>2023771.4240000001</v>
      </c>
      <c r="F4587" s="567">
        <v>0</v>
      </c>
    </row>
    <row r="4588" spans="1:6">
      <c r="A4588" s="847">
        <v>15</v>
      </c>
      <c r="B4588" s="567">
        <v>2023771.4240000001</v>
      </c>
      <c r="C4588" s="567">
        <v>1</v>
      </c>
      <c r="D4588" s="567">
        <v>2023771.4240000001</v>
      </c>
      <c r="E4588" s="567">
        <v>2023771.4240000001</v>
      </c>
      <c r="F4588" s="567">
        <v>0</v>
      </c>
    </row>
    <row r="4589" spans="1:6">
      <c r="A4589" s="848" t="s">
        <v>3251</v>
      </c>
      <c r="B4589" s="567">
        <v>2023771.4240000001</v>
      </c>
      <c r="C4589" s="567">
        <v>1</v>
      </c>
      <c r="D4589" s="567">
        <v>2023771.4240000001</v>
      </c>
      <c r="E4589" s="567">
        <v>2023771.4240000001</v>
      </c>
      <c r="F4589" s="567">
        <v>0</v>
      </c>
    </row>
    <row r="4590" spans="1:6">
      <c r="A4590" s="849" t="s">
        <v>3251</v>
      </c>
      <c r="B4590" s="567">
        <v>2023771.4240000001</v>
      </c>
      <c r="C4590" s="567">
        <v>1</v>
      </c>
      <c r="D4590" s="567">
        <v>2023771.4240000001</v>
      </c>
      <c r="E4590" s="567">
        <v>2023771.4240000001</v>
      </c>
      <c r="F4590" s="567">
        <v>0</v>
      </c>
    </row>
    <row r="4591" spans="1:6">
      <c r="A4591" s="850" t="s">
        <v>512</v>
      </c>
      <c r="B4591" s="567">
        <v>2023771.4240000001</v>
      </c>
      <c r="C4591" s="567">
        <v>1</v>
      </c>
      <c r="D4591" s="567">
        <v>2023771.4240000001</v>
      </c>
      <c r="E4591" s="567">
        <v>2023771.4240000001</v>
      </c>
      <c r="F4591" s="567">
        <v>0</v>
      </c>
    </row>
    <row r="4592" spans="1:6">
      <c r="A4592" s="851" t="s">
        <v>3251</v>
      </c>
      <c r="B4592" s="567">
        <v>2023771.4240000001</v>
      </c>
      <c r="C4592" s="567">
        <v>1</v>
      </c>
      <c r="D4592" s="567">
        <v>2023771.4240000001</v>
      </c>
      <c r="E4592" s="567">
        <v>2023771.4240000001</v>
      </c>
      <c r="F4592" s="567">
        <v>0</v>
      </c>
    </row>
    <row r="4593" spans="1:6">
      <c r="A4593" s="852" t="s">
        <v>3251</v>
      </c>
      <c r="B4593" s="567">
        <v>2023771.4240000001</v>
      </c>
      <c r="C4593" s="567">
        <v>1</v>
      </c>
      <c r="D4593" s="567">
        <v>2023771.4240000001</v>
      </c>
      <c r="E4593" s="567">
        <v>2023771.4240000001</v>
      </c>
      <c r="F4593" s="567">
        <v>0</v>
      </c>
    </row>
    <row r="4594" spans="1:6">
      <c r="A4594" s="854" t="s">
        <v>318</v>
      </c>
      <c r="B4594" s="567">
        <v>2023771.4240000001</v>
      </c>
      <c r="C4594" s="567">
        <v>1</v>
      </c>
      <c r="D4594" s="567">
        <v>2023771.4240000001</v>
      </c>
      <c r="E4594" s="567">
        <v>2023771.4240000001</v>
      </c>
      <c r="F4594" s="567">
        <v>0</v>
      </c>
    </row>
    <row r="4595" spans="1:6">
      <c r="A4595" s="853" t="s">
        <v>303</v>
      </c>
      <c r="B4595" s="567">
        <v>2023771.4240000001</v>
      </c>
      <c r="C4595" s="567">
        <v>1</v>
      </c>
      <c r="D4595" s="567">
        <v>2023771.4240000001</v>
      </c>
      <c r="E4595" s="567">
        <v>2023771.4240000001</v>
      </c>
      <c r="F4595" s="567">
        <v>0</v>
      </c>
    </row>
    <row r="4596" spans="1:6">
      <c r="A4596" s="855" t="s">
        <v>510</v>
      </c>
      <c r="B4596" s="567">
        <v>2023771.4240000001</v>
      </c>
      <c r="C4596" s="567">
        <v>1</v>
      </c>
      <c r="D4596" s="567">
        <v>2023771.4240000001</v>
      </c>
      <c r="E4596" s="567">
        <v>2023771.4240000001</v>
      </c>
      <c r="F4596" s="567">
        <v>0</v>
      </c>
    </row>
    <row r="4597" spans="1:6">
      <c r="A4597" s="845" t="s">
        <v>417</v>
      </c>
      <c r="B4597" s="567">
        <v>1770800</v>
      </c>
      <c r="C4597" s="567">
        <v>1</v>
      </c>
      <c r="D4597" s="567">
        <v>1770800</v>
      </c>
      <c r="E4597" s="567">
        <v>1415972</v>
      </c>
      <c r="F4597" s="567">
        <v>13708</v>
      </c>
    </row>
    <row r="4598" spans="1:6">
      <c r="A4598" s="846" t="s">
        <v>3251</v>
      </c>
      <c r="B4598" s="567">
        <v>1770800</v>
      </c>
      <c r="C4598" s="567">
        <v>1</v>
      </c>
      <c r="D4598" s="567">
        <v>1770800</v>
      </c>
      <c r="E4598" s="567">
        <v>1415972</v>
      </c>
      <c r="F4598" s="567">
        <v>13708</v>
      </c>
    </row>
    <row r="4599" spans="1:6">
      <c r="A4599" s="847">
        <v>0.25</v>
      </c>
      <c r="B4599" s="567">
        <v>1770800</v>
      </c>
      <c r="C4599" s="567">
        <v>1</v>
      </c>
      <c r="D4599" s="567">
        <v>1770800</v>
      </c>
      <c r="E4599" s="567">
        <v>1415972</v>
      </c>
      <c r="F4599" s="567">
        <v>13708</v>
      </c>
    </row>
    <row r="4600" spans="1:6">
      <c r="A4600" s="848" t="s">
        <v>3251</v>
      </c>
      <c r="B4600" s="567">
        <v>1770800</v>
      </c>
      <c r="C4600" s="567">
        <v>1</v>
      </c>
      <c r="D4600" s="567">
        <v>1770800</v>
      </c>
      <c r="E4600" s="567">
        <v>1415972</v>
      </c>
      <c r="F4600" s="567">
        <v>13708</v>
      </c>
    </row>
    <row r="4601" spans="1:6">
      <c r="A4601" s="849" t="s">
        <v>3251</v>
      </c>
      <c r="B4601" s="567">
        <v>1770800</v>
      </c>
      <c r="C4601" s="567">
        <v>1</v>
      </c>
      <c r="D4601" s="567">
        <v>1770800</v>
      </c>
      <c r="E4601" s="567">
        <v>1415972</v>
      </c>
      <c r="F4601" s="567">
        <v>13708</v>
      </c>
    </row>
    <row r="4602" spans="1:6">
      <c r="A4602" s="850" t="s">
        <v>3251</v>
      </c>
      <c r="B4602" s="567">
        <v>1770800</v>
      </c>
      <c r="C4602" s="567">
        <v>1</v>
      </c>
      <c r="D4602" s="567">
        <v>1770800</v>
      </c>
      <c r="E4602" s="567">
        <v>1415972</v>
      </c>
      <c r="F4602" s="567">
        <v>13708</v>
      </c>
    </row>
    <row r="4603" spans="1:6">
      <c r="A4603" s="851" t="s">
        <v>416</v>
      </c>
      <c r="B4603" s="567">
        <v>1770800</v>
      </c>
      <c r="C4603" s="567">
        <v>1</v>
      </c>
      <c r="D4603" s="567">
        <v>1770800</v>
      </c>
      <c r="E4603" s="567">
        <v>1415972</v>
      </c>
      <c r="F4603" s="567">
        <v>13708</v>
      </c>
    </row>
    <row r="4604" spans="1:6">
      <c r="A4604" s="852" t="s">
        <v>3251</v>
      </c>
      <c r="B4604" s="567">
        <v>1770800</v>
      </c>
      <c r="C4604" s="567">
        <v>1</v>
      </c>
      <c r="D4604" s="567">
        <v>1770800</v>
      </c>
      <c r="E4604" s="567">
        <v>1415972</v>
      </c>
      <c r="F4604" s="567">
        <v>13708</v>
      </c>
    </row>
    <row r="4605" spans="1:6">
      <c r="A4605" s="854" t="s">
        <v>318</v>
      </c>
      <c r="B4605" s="567">
        <v>1770800</v>
      </c>
      <c r="C4605" s="567">
        <v>1</v>
      </c>
      <c r="D4605" s="567">
        <v>1770800</v>
      </c>
      <c r="E4605" s="567">
        <v>1415972</v>
      </c>
      <c r="F4605" s="567">
        <v>13708</v>
      </c>
    </row>
    <row r="4606" spans="1:6">
      <c r="A4606" s="853" t="s">
        <v>291</v>
      </c>
      <c r="B4606" s="567">
        <v>1770800</v>
      </c>
      <c r="C4606" s="567">
        <v>1</v>
      </c>
      <c r="D4606" s="567">
        <v>1770800</v>
      </c>
      <c r="E4606" s="567">
        <v>1415972</v>
      </c>
      <c r="F4606" s="567">
        <v>13708</v>
      </c>
    </row>
    <row r="4607" spans="1:6">
      <c r="A4607" s="855" t="s">
        <v>391</v>
      </c>
      <c r="B4607" s="567">
        <v>1770800</v>
      </c>
      <c r="C4607" s="567">
        <v>1</v>
      </c>
      <c r="D4607" s="567">
        <v>1770800</v>
      </c>
      <c r="E4607" s="567">
        <v>1415972</v>
      </c>
      <c r="F4607" s="567">
        <v>13708</v>
      </c>
    </row>
    <row r="4608" spans="1:6">
      <c r="A4608" s="845" t="s">
        <v>579</v>
      </c>
      <c r="B4608" s="567">
        <v>2250000</v>
      </c>
      <c r="C4608" s="567">
        <v>1</v>
      </c>
      <c r="D4608" s="567">
        <v>2799122</v>
      </c>
      <c r="E4608" s="567">
        <v>2720979.5278400001</v>
      </c>
      <c r="F4608" s="567">
        <v>2660229.6950400001</v>
      </c>
    </row>
    <row r="4609" spans="1:6">
      <c r="A4609" s="846" t="s">
        <v>3251</v>
      </c>
      <c r="B4609" s="567">
        <v>2250000</v>
      </c>
      <c r="C4609" s="567">
        <v>1</v>
      </c>
      <c r="D4609" s="567">
        <v>2799122</v>
      </c>
      <c r="E4609" s="567">
        <v>2720979.5278400001</v>
      </c>
      <c r="F4609" s="567">
        <v>2660229.6950400001</v>
      </c>
    </row>
    <row r="4610" spans="1:6">
      <c r="A4610" s="847">
        <v>0.75</v>
      </c>
      <c r="B4610" s="567">
        <v>2250000</v>
      </c>
      <c r="C4610" s="567">
        <v>1</v>
      </c>
      <c r="D4610" s="567">
        <v>2799122</v>
      </c>
      <c r="E4610" s="567">
        <v>2720979.5278400001</v>
      </c>
      <c r="F4610" s="567">
        <v>2660229.6950400001</v>
      </c>
    </row>
    <row r="4611" spans="1:6">
      <c r="A4611" s="848" t="s">
        <v>3251</v>
      </c>
      <c r="B4611" s="567">
        <v>2250000</v>
      </c>
      <c r="C4611" s="567">
        <v>1</v>
      </c>
      <c r="D4611" s="567">
        <v>2799122</v>
      </c>
      <c r="E4611" s="567">
        <v>2720979.5278400001</v>
      </c>
      <c r="F4611" s="567">
        <v>2660229.6950400001</v>
      </c>
    </row>
    <row r="4612" spans="1:6">
      <c r="A4612" s="849">
        <v>2009</v>
      </c>
      <c r="B4612" s="567">
        <v>2250000</v>
      </c>
      <c r="C4612" s="567">
        <v>1</v>
      </c>
      <c r="D4612" s="567">
        <v>2799122</v>
      </c>
      <c r="E4612" s="567">
        <v>2720979.5278400001</v>
      </c>
      <c r="F4612" s="567">
        <v>2660229.6950400001</v>
      </c>
    </row>
    <row r="4613" spans="1:6">
      <c r="A4613" s="850" t="s">
        <v>578</v>
      </c>
      <c r="B4613" s="567">
        <v>2250000</v>
      </c>
      <c r="C4613" s="567">
        <v>1</v>
      </c>
      <c r="D4613" s="567">
        <v>2799122</v>
      </c>
      <c r="E4613" s="567">
        <v>2720979.5278400001</v>
      </c>
      <c r="F4613" s="567">
        <v>2660229.6950400001</v>
      </c>
    </row>
    <row r="4614" spans="1:6">
      <c r="A4614" s="851" t="s">
        <v>3251</v>
      </c>
      <c r="B4614" s="567">
        <v>2250000</v>
      </c>
      <c r="C4614" s="567">
        <v>1</v>
      </c>
      <c r="D4614" s="567">
        <v>2799122</v>
      </c>
      <c r="E4614" s="567">
        <v>2720979.5278400001</v>
      </c>
      <c r="F4614" s="567">
        <v>2660229.6950400001</v>
      </c>
    </row>
    <row r="4615" spans="1:6">
      <c r="A4615" s="852" t="s">
        <v>3251</v>
      </c>
      <c r="B4615" s="567">
        <v>2250000</v>
      </c>
      <c r="C4615" s="567">
        <v>1</v>
      </c>
      <c r="D4615" s="567">
        <v>2799122</v>
      </c>
      <c r="E4615" s="567">
        <v>2720979.5278400001</v>
      </c>
      <c r="F4615" s="567">
        <v>2660229.6950400001</v>
      </c>
    </row>
    <row r="4616" spans="1:6">
      <c r="A4616" s="854" t="s">
        <v>527</v>
      </c>
      <c r="B4616" s="567">
        <v>2250000</v>
      </c>
      <c r="C4616" s="567">
        <v>1</v>
      </c>
      <c r="D4616" s="567">
        <v>2799122</v>
      </c>
      <c r="E4616" s="567">
        <v>2720979.5278400001</v>
      </c>
      <c r="F4616" s="567">
        <v>2660229.6950400001</v>
      </c>
    </row>
    <row r="4617" spans="1:6">
      <c r="A4617" s="853" t="s">
        <v>289</v>
      </c>
      <c r="B4617" s="567">
        <v>2250000</v>
      </c>
      <c r="C4617" s="567">
        <v>1</v>
      </c>
      <c r="D4617" s="567">
        <v>2799122</v>
      </c>
      <c r="E4617" s="567">
        <v>2720979.5278400001</v>
      </c>
      <c r="F4617" s="567">
        <v>2660229.6950400001</v>
      </c>
    </row>
    <row r="4618" spans="1:6">
      <c r="A4618" s="855" t="s">
        <v>319</v>
      </c>
      <c r="B4618" s="567">
        <v>2250000</v>
      </c>
      <c r="C4618" s="567">
        <v>1</v>
      </c>
      <c r="D4618" s="567">
        <v>2799122</v>
      </c>
      <c r="E4618" s="567">
        <v>2720979.5278400001</v>
      </c>
      <c r="F4618" s="567">
        <v>2660229.6950400001</v>
      </c>
    </row>
    <row r="4619" spans="1:6">
      <c r="A4619" s="845" t="s">
        <v>415</v>
      </c>
      <c r="B4619" s="567">
        <v>2754006</v>
      </c>
      <c r="C4619" s="567">
        <v>1</v>
      </c>
      <c r="D4619" s="567">
        <v>2754006</v>
      </c>
      <c r="E4619" s="567">
        <v>0</v>
      </c>
      <c r="F4619" s="567">
        <v>0</v>
      </c>
    </row>
    <row r="4620" spans="1:6">
      <c r="A4620" s="846" t="s">
        <v>3251</v>
      </c>
      <c r="B4620" s="567">
        <v>2754006</v>
      </c>
      <c r="C4620" s="567">
        <v>1</v>
      </c>
      <c r="D4620" s="567">
        <v>2754006</v>
      </c>
      <c r="E4620" s="567">
        <v>0</v>
      </c>
      <c r="F4620" s="567">
        <v>0</v>
      </c>
    </row>
    <row r="4621" spans="1:6">
      <c r="A4621" s="847">
        <v>0</v>
      </c>
      <c r="B4621" s="567">
        <v>2754006</v>
      </c>
      <c r="C4621" s="567">
        <v>1</v>
      </c>
      <c r="D4621" s="567">
        <v>2754006</v>
      </c>
      <c r="E4621" s="567">
        <v>0</v>
      </c>
      <c r="F4621" s="567">
        <v>0</v>
      </c>
    </row>
    <row r="4622" spans="1:6">
      <c r="A4622" s="848" t="s">
        <v>3251</v>
      </c>
      <c r="B4622" s="567">
        <v>2754006</v>
      </c>
      <c r="C4622" s="567">
        <v>1</v>
      </c>
      <c r="D4622" s="567">
        <v>2754006</v>
      </c>
      <c r="E4622" s="567">
        <v>0</v>
      </c>
      <c r="F4622" s="567">
        <v>0</v>
      </c>
    </row>
    <row r="4623" spans="1:6">
      <c r="A4623" s="849" t="s">
        <v>3251</v>
      </c>
      <c r="B4623" s="567">
        <v>2754006</v>
      </c>
      <c r="C4623" s="567">
        <v>1</v>
      </c>
      <c r="D4623" s="567">
        <v>2754006</v>
      </c>
      <c r="E4623" s="567">
        <v>0</v>
      </c>
      <c r="F4623" s="567">
        <v>0</v>
      </c>
    </row>
    <row r="4624" spans="1:6">
      <c r="A4624" s="850" t="s">
        <v>3251</v>
      </c>
      <c r="B4624" s="567">
        <v>2754006</v>
      </c>
      <c r="C4624" s="567">
        <v>1</v>
      </c>
      <c r="D4624" s="567">
        <v>2754006</v>
      </c>
      <c r="E4624" s="567">
        <v>0</v>
      </c>
      <c r="F4624" s="567">
        <v>0</v>
      </c>
    </row>
    <row r="4625" spans="1:6">
      <c r="A4625" s="851" t="s">
        <v>396</v>
      </c>
      <c r="B4625" s="567">
        <v>2754006</v>
      </c>
      <c r="C4625" s="567">
        <v>1</v>
      </c>
      <c r="D4625" s="567">
        <v>2754006</v>
      </c>
      <c r="E4625" s="567">
        <v>0</v>
      </c>
      <c r="F4625" s="567">
        <v>0</v>
      </c>
    </row>
    <row r="4626" spans="1:6">
      <c r="A4626" s="852" t="s">
        <v>3251</v>
      </c>
      <c r="B4626" s="567">
        <v>2754006</v>
      </c>
      <c r="C4626" s="567">
        <v>1</v>
      </c>
      <c r="D4626" s="567">
        <v>2754006</v>
      </c>
      <c r="E4626" s="567">
        <v>0</v>
      </c>
      <c r="F4626" s="567">
        <v>0</v>
      </c>
    </row>
    <row r="4627" spans="1:6">
      <c r="A4627" s="854" t="s">
        <v>318</v>
      </c>
      <c r="B4627" s="567">
        <v>2754006</v>
      </c>
      <c r="C4627" s="567">
        <v>1</v>
      </c>
      <c r="D4627" s="567">
        <v>2754006</v>
      </c>
      <c r="E4627" s="567">
        <v>0</v>
      </c>
      <c r="F4627" s="567">
        <v>0</v>
      </c>
    </row>
    <row r="4628" spans="1:6">
      <c r="A4628" s="853" t="s">
        <v>291</v>
      </c>
      <c r="B4628" s="567">
        <v>2754006</v>
      </c>
      <c r="C4628" s="567">
        <v>1</v>
      </c>
      <c r="D4628" s="567">
        <v>2754006</v>
      </c>
      <c r="E4628" s="567">
        <v>0</v>
      </c>
      <c r="F4628" s="567">
        <v>0</v>
      </c>
    </row>
    <row r="4629" spans="1:6">
      <c r="A4629" s="855" t="s">
        <v>391</v>
      </c>
      <c r="B4629" s="567">
        <v>2754006</v>
      </c>
      <c r="C4629" s="567">
        <v>1</v>
      </c>
      <c r="D4629" s="567">
        <v>2754006</v>
      </c>
      <c r="E4629" s="567">
        <v>0</v>
      </c>
      <c r="F4629" s="567">
        <v>0</v>
      </c>
    </row>
    <row r="4630" spans="1:6">
      <c r="A4630" s="845" t="s">
        <v>2479</v>
      </c>
      <c r="B4630" s="567"/>
      <c r="C4630" s="567">
        <v>1</v>
      </c>
      <c r="D4630" s="567">
        <v>2276742.852</v>
      </c>
      <c r="E4630" s="567">
        <v>1592565.12</v>
      </c>
      <c r="F4630" s="567">
        <v>0</v>
      </c>
    </row>
    <row r="4631" spans="1:6">
      <c r="A4631" s="846" t="s">
        <v>3251</v>
      </c>
      <c r="B4631" s="567"/>
      <c r="C4631" s="567">
        <v>1</v>
      </c>
      <c r="D4631" s="567">
        <v>2276742.852</v>
      </c>
      <c r="E4631" s="567">
        <v>1592565.12</v>
      </c>
      <c r="F4631" s="567">
        <v>0</v>
      </c>
    </row>
    <row r="4632" spans="1:6">
      <c r="A4632" s="847" t="s">
        <v>2478</v>
      </c>
      <c r="B4632" s="567"/>
      <c r="C4632" s="567">
        <v>1</v>
      </c>
      <c r="D4632" s="567">
        <v>2276742.852</v>
      </c>
      <c r="E4632" s="567">
        <v>1592565.12</v>
      </c>
      <c r="F4632" s="567">
        <v>0</v>
      </c>
    </row>
    <row r="4633" spans="1:6">
      <c r="A4633" s="848" t="s">
        <v>3251</v>
      </c>
      <c r="B4633" s="567"/>
      <c r="C4633" s="567">
        <v>1</v>
      </c>
      <c r="D4633" s="567">
        <v>2276742.852</v>
      </c>
      <c r="E4633" s="567">
        <v>1592565.12</v>
      </c>
      <c r="F4633" s="567">
        <v>0</v>
      </c>
    </row>
    <row r="4634" spans="1:6">
      <c r="A4634" s="849" t="s">
        <v>3251</v>
      </c>
      <c r="B4634" s="567"/>
      <c r="C4634" s="567">
        <v>1</v>
      </c>
      <c r="D4634" s="567">
        <v>2276742.852</v>
      </c>
      <c r="E4634" s="567">
        <v>1592565.12</v>
      </c>
      <c r="F4634" s="567">
        <v>0</v>
      </c>
    </row>
    <row r="4635" spans="1:6">
      <c r="A4635" s="850" t="s">
        <v>3251</v>
      </c>
      <c r="B4635" s="567"/>
      <c r="C4635" s="567">
        <v>1</v>
      </c>
      <c r="D4635" s="567">
        <v>2276742.852</v>
      </c>
      <c r="E4635" s="567">
        <v>1592565.12</v>
      </c>
      <c r="F4635" s="567">
        <v>0</v>
      </c>
    </row>
    <row r="4636" spans="1:6">
      <c r="A4636" s="851" t="s">
        <v>2477</v>
      </c>
      <c r="B4636" s="567"/>
      <c r="C4636" s="567">
        <v>1</v>
      </c>
      <c r="D4636" s="567">
        <v>2276742.852</v>
      </c>
      <c r="E4636" s="567">
        <v>1592565.12</v>
      </c>
      <c r="F4636" s="567">
        <v>0</v>
      </c>
    </row>
    <row r="4637" spans="1:6">
      <c r="A4637" s="852" t="s">
        <v>3251</v>
      </c>
      <c r="B4637" s="567"/>
      <c r="C4637" s="567">
        <v>1</v>
      </c>
      <c r="D4637" s="567">
        <v>2276742.852</v>
      </c>
      <c r="E4637" s="567">
        <v>1592565.12</v>
      </c>
      <c r="F4637" s="567">
        <v>0</v>
      </c>
    </row>
    <row r="4638" spans="1:6">
      <c r="A4638" s="854" t="s">
        <v>2286</v>
      </c>
      <c r="B4638" s="567"/>
      <c r="C4638" s="567">
        <v>1</v>
      </c>
      <c r="D4638" s="567">
        <v>2276742.852</v>
      </c>
      <c r="E4638" s="567">
        <v>1592565.12</v>
      </c>
      <c r="F4638" s="567">
        <v>0</v>
      </c>
    </row>
    <row r="4639" spans="1:6">
      <c r="A4639" s="853" t="s">
        <v>296</v>
      </c>
      <c r="B4639" s="567"/>
      <c r="C4639" s="567">
        <v>1</v>
      </c>
      <c r="D4639" s="567">
        <v>2276742.852</v>
      </c>
      <c r="E4639" s="567">
        <v>1592565.12</v>
      </c>
      <c r="F4639" s="567">
        <v>0</v>
      </c>
    </row>
    <row r="4640" spans="1:6">
      <c r="A4640" s="855" t="s">
        <v>510</v>
      </c>
      <c r="B4640" s="567"/>
      <c r="C4640" s="567">
        <v>1</v>
      </c>
      <c r="D4640" s="567">
        <v>2276742.852</v>
      </c>
      <c r="E4640" s="567">
        <v>1592565.12</v>
      </c>
      <c r="F4640" s="567">
        <v>0</v>
      </c>
    </row>
    <row r="4641" spans="1:6">
      <c r="A4641" s="845" t="s">
        <v>20</v>
      </c>
      <c r="B4641" s="567">
        <v>12512686</v>
      </c>
      <c r="C4641" s="567">
        <v>7</v>
      </c>
      <c r="D4641" s="567">
        <v>11198996</v>
      </c>
      <c r="E4641" s="567">
        <v>7441115.4319599997</v>
      </c>
      <c r="F4641" s="567">
        <v>4244870.94484</v>
      </c>
    </row>
    <row r="4642" spans="1:6">
      <c r="A4642" s="846" t="s">
        <v>3251</v>
      </c>
      <c r="B4642" s="567">
        <v>12512686</v>
      </c>
      <c r="C4642" s="567">
        <v>7</v>
      </c>
      <c r="D4642" s="567">
        <v>11198996</v>
      </c>
      <c r="E4642" s="567">
        <v>7441115.4319599997</v>
      </c>
      <c r="F4642" s="567">
        <v>4244870.94484</v>
      </c>
    </row>
    <row r="4643" spans="1:6">
      <c r="A4643" s="847">
        <v>0.15</v>
      </c>
      <c r="B4643" s="567">
        <v>1600000</v>
      </c>
      <c r="C4643" s="567">
        <v>1</v>
      </c>
      <c r="D4643" s="567">
        <v>1600000</v>
      </c>
      <c r="E4643" s="567">
        <v>1197586.37396</v>
      </c>
      <c r="F4643" s="567">
        <v>46828.811179999997</v>
      </c>
    </row>
    <row r="4644" spans="1:6">
      <c r="A4644" s="848" t="s">
        <v>3251</v>
      </c>
      <c r="B4644" s="567">
        <v>1600000</v>
      </c>
      <c r="C4644" s="567">
        <v>1</v>
      </c>
      <c r="D4644" s="567">
        <v>1600000</v>
      </c>
      <c r="E4644" s="567">
        <v>1197586.37396</v>
      </c>
      <c r="F4644" s="567">
        <v>46828.811179999997</v>
      </c>
    </row>
    <row r="4645" spans="1:6">
      <c r="A4645" s="849">
        <v>2022</v>
      </c>
      <c r="B4645" s="567">
        <v>1600000</v>
      </c>
      <c r="C4645" s="567">
        <v>1</v>
      </c>
      <c r="D4645" s="567">
        <v>1600000</v>
      </c>
      <c r="E4645" s="567">
        <v>1197586.37396</v>
      </c>
      <c r="F4645" s="567">
        <v>46828.811179999997</v>
      </c>
    </row>
    <row r="4646" spans="1:6">
      <c r="A4646" s="850" t="s">
        <v>581</v>
      </c>
      <c r="B4646" s="567">
        <v>1600000</v>
      </c>
      <c r="C4646" s="567">
        <v>1</v>
      </c>
      <c r="D4646" s="567">
        <v>1600000</v>
      </c>
      <c r="E4646" s="567">
        <v>1197586.37396</v>
      </c>
      <c r="F4646" s="567">
        <v>46828.811179999997</v>
      </c>
    </row>
    <row r="4647" spans="1:6">
      <c r="A4647" s="851" t="s">
        <v>3251</v>
      </c>
      <c r="B4647" s="567">
        <v>1600000</v>
      </c>
      <c r="C4647" s="567">
        <v>1</v>
      </c>
      <c r="D4647" s="567">
        <v>1600000</v>
      </c>
      <c r="E4647" s="567">
        <v>1197586.37396</v>
      </c>
      <c r="F4647" s="567">
        <v>46828.811179999997</v>
      </c>
    </row>
    <row r="4648" spans="1:6">
      <c r="A4648" s="852" t="s">
        <v>3251</v>
      </c>
      <c r="B4648" s="567">
        <v>1600000</v>
      </c>
      <c r="C4648" s="567">
        <v>1</v>
      </c>
      <c r="D4648" s="567">
        <v>1600000</v>
      </c>
      <c r="E4648" s="567">
        <v>1197586.37396</v>
      </c>
      <c r="F4648" s="567">
        <v>46828.811179999997</v>
      </c>
    </row>
    <row r="4649" spans="1:6">
      <c r="A4649" s="854" t="s">
        <v>527</v>
      </c>
      <c r="B4649" s="567">
        <v>1600000</v>
      </c>
      <c r="C4649" s="567">
        <v>1</v>
      </c>
      <c r="D4649" s="567">
        <v>1600000</v>
      </c>
      <c r="E4649" s="567">
        <v>1197586.37396</v>
      </c>
      <c r="F4649" s="567">
        <v>46828.811179999997</v>
      </c>
    </row>
    <row r="4650" spans="1:6">
      <c r="A4650" s="853" t="s">
        <v>289</v>
      </c>
      <c r="B4650" s="567">
        <v>1600000</v>
      </c>
      <c r="C4650" s="567">
        <v>1</v>
      </c>
      <c r="D4650" s="567">
        <v>1600000</v>
      </c>
      <c r="E4650" s="567">
        <v>1197586.37396</v>
      </c>
      <c r="F4650" s="567">
        <v>46828.811179999997</v>
      </c>
    </row>
    <row r="4651" spans="1:6">
      <c r="A4651" s="855" t="s">
        <v>319</v>
      </c>
      <c r="B4651" s="567">
        <v>1600000</v>
      </c>
      <c r="C4651" s="567">
        <v>1</v>
      </c>
      <c r="D4651" s="567">
        <v>1600000</v>
      </c>
      <c r="E4651" s="567">
        <v>1197586.37396</v>
      </c>
      <c r="F4651" s="567">
        <v>46828.811179999997</v>
      </c>
    </row>
    <row r="4652" spans="1:6">
      <c r="A4652" s="847">
        <v>0.3</v>
      </c>
      <c r="B4652" s="567">
        <v>2000000</v>
      </c>
      <c r="C4652" s="567">
        <v>1</v>
      </c>
      <c r="D4652" s="567">
        <v>2000000</v>
      </c>
      <c r="E4652" s="567">
        <v>1754714.00987</v>
      </c>
      <c r="F4652" s="567">
        <v>340640.52132</v>
      </c>
    </row>
    <row r="4653" spans="1:6">
      <c r="A4653" s="848" t="s">
        <v>3251</v>
      </c>
      <c r="B4653" s="567">
        <v>2000000</v>
      </c>
      <c r="C4653" s="567">
        <v>1</v>
      </c>
      <c r="D4653" s="567">
        <v>2000000</v>
      </c>
      <c r="E4653" s="567">
        <v>1754714.00987</v>
      </c>
      <c r="F4653" s="567">
        <v>340640.52132</v>
      </c>
    </row>
    <row r="4654" spans="1:6">
      <c r="A4654" s="849">
        <v>2022</v>
      </c>
      <c r="B4654" s="567">
        <v>2000000</v>
      </c>
      <c r="C4654" s="567">
        <v>1</v>
      </c>
      <c r="D4654" s="567">
        <v>2000000</v>
      </c>
      <c r="E4654" s="567">
        <v>1754714.00987</v>
      </c>
      <c r="F4654" s="567">
        <v>340640.52132</v>
      </c>
    </row>
    <row r="4655" spans="1:6">
      <c r="A4655" s="850" t="s">
        <v>582</v>
      </c>
      <c r="B4655" s="567">
        <v>2000000</v>
      </c>
      <c r="C4655" s="567">
        <v>1</v>
      </c>
      <c r="D4655" s="567">
        <v>2000000</v>
      </c>
      <c r="E4655" s="567">
        <v>1754714.00987</v>
      </c>
      <c r="F4655" s="567">
        <v>340640.52132</v>
      </c>
    </row>
    <row r="4656" spans="1:6">
      <c r="A4656" s="851" t="s">
        <v>3251</v>
      </c>
      <c r="B4656" s="567">
        <v>2000000</v>
      </c>
      <c r="C4656" s="567">
        <v>1</v>
      </c>
      <c r="D4656" s="567">
        <v>2000000</v>
      </c>
      <c r="E4656" s="567">
        <v>1754714.00987</v>
      </c>
      <c r="F4656" s="567">
        <v>340640.52132</v>
      </c>
    </row>
    <row r="4657" spans="1:6">
      <c r="A4657" s="852" t="s">
        <v>3251</v>
      </c>
      <c r="B4657" s="567">
        <v>2000000</v>
      </c>
      <c r="C4657" s="567">
        <v>1</v>
      </c>
      <c r="D4657" s="567">
        <v>2000000</v>
      </c>
      <c r="E4657" s="567">
        <v>1754714.00987</v>
      </c>
      <c r="F4657" s="567">
        <v>340640.52132</v>
      </c>
    </row>
    <row r="4658" spans="1:6">
      <c r="A4658" s="854" t="s">
        <v>527</v>
      </c>
      <c r="B4658" s="567">
        <v>2000000</v>
      </c>
      <c r="C4658" s="567">
        <v>1</v>
      </c>
      <c r="D4658" s="567">
        <v>2000000</v>
      </c>
      <c r="E4658" s="567">
        <v>1754714.00987</v>
      </c>
      <c r="F4658" s="567">
        <v>340640.52132</v>
      </c>
    </row>
    <row r="4659" spans="1:6">
      <c r="A4659" s="853" t="s">
        <v>289</v>
      </c>
      <c r="B4659" s="567">
        <v>2000000</v>
      </c>
      <c r="C4659" s="567">
        <v>1</v>
      </c>
      <c r="D4659" s="567">
        <v>2000000</v>
      </c>
      <c r="E4659" s="567">
        <v>1754714.00987</v>
      </c>
      <c r="F4659" s="567">
        <v>340640.52132</v>
      </c>
    </row>
    <row r="4660" spans="1:6">
      <c r="A4660" s="855" t="s">
        <v>319</v>
      </c>
      <c r="B4660" s="567">
        <v>2000000</v>
      </c>
      <c r="C4660" s="567">
        <v>1</v>
      </c>
      <c r="D4660" s="567">
        <v>2000000</v>
      </c>
      <c r="E4660" s="567">
        <v>1754714.00987</v>
      </c>
      <c r="F4660" s="567">
        <v>340640.52132</v>
      </c>
    </row>
    <row r="4661" spans="1:6">
      <c r="A4661" s="847">
        <v>0.75</v>
      </c>
      <c r="B4661" s="567">
        <v>2500000</v>
      </c>
      <c r="C4661" s="567">
        <v>1</v>
      </c>
      <c r="D4661" s="567">
        <v>1370000</v>
      </c>
      <c r="E4661" s="567">
        <v>1304918.0270100001</v>
      </c>
      <c r="F4661" s="567">
        <v>771976.81697000004</v>
      </c>
    </row>
    <row r="4662" spans="1:6">
      <c r="A4662" s="848" t="s">
        <v>3251</v>
      </c>
      <c r="B4662" s="567">
        <v>2500000</v>
      </c>
      <c r="C4662" s="567">
        <v>1</v>
      </c>
      <c r="D4662" s="567">
        <v>1370000</v>
      </c>
      <c r="E4662" s="567">
        <v>1304918.0270100001</v>
      </c>
      <c r="F4662" s="567">
        <v>771976.81697000004</v>
      </c>
    </row>
    <row r="4663" spans="1:6">
      <c r="A4663" s="849">
        <v>2018</v>
      </c>
      <c r="B4663" s="567">
        <v>2500000</v>
      </c>
      <c r="C4663" s="567">
        <v>1</v>
      </c>
      <c r="D4663" s="567">
        <v>1370000</v>
      </c>
      <c r="E4663" s="567">
        <v>1304918.0270100001</v>
      </c>
      <c r="F4663" s="567">
        <v>771976.81697000004</v>
      </c>
    </row>
    <row r="4664" spans="1:6">
      <c r="A4664" s="850" t="s">
        <v>580</v>
      </c>
      <c r="B4664" s="567">
        <v>2500000</v>
      </c>
      <c r="C4664" s="567">
        <v>1</v>
      </c>
      <c r="D4664" s="567">
        <v>1370000</v>
      </c>
      <c r="E4664" s="567">
        <v>1304918.0270100001</v>
      </c>
      <c r="F4664" s="567">
        <v>771976.81697000004</v>
      </c>
    </row>
    <row r="4665" spans="1:6">
      <c r="A4665" s="851" t="s">
        <v>3251</v>
      </c>
      <c r="B4665" s="567">
        <v>2500000</v>
      </c>
      <c r="C4665" s="567">
        <v>1</v>
      </c>
      <c r="D4665" s="567">
        <v>1370000</v>
      </c>
      <c r="E4665" s="567">
        <v>1304918.0270100001</v>
      </c>
      <c r="F4665" s="567">
        <v>771976.81697000004</v>
      </c>
    </row>
    <row r="4666" spans="1:6">
      <c r="A4666" s="852" t="s">
        <v>3251</v>
      </c>
      <c r="B4666" s="567">
        <v>2500000</v>
      </c>
      <c r="C4666" s="567">
        <v>1</v>
      </c>
      <c r="D4666" s="567">
        <v>1370000</v>
      </c>
      <c r="E4666" s="567">
        <v>1304918.0270100001</v>
      </c>
      <c r="F4666" s="567">
        <v>771976.81697000004</v>
      </c>
    </row>
    <row r="4667" spans="1:6">
      <c r="A4667" s="854" t="s">
        <v>527</v>
      </c>
      <c r="B4667" s="567">
        <v>2500000</v>
      </c>
      <c r="C4667" s="567">
        <v>1</v>
      </c>
      <c r="D4667" s="567">
        <v>1370000</v>
      </c>
      <c r="E4667" s="567">
        <v>1304918.0270100001</v>
      </c>
      <c r="F4667" s="567">
        <v>771976.81697000004</v>
      </c>
    </row>
    <row r="4668" spans="1:6">
      <c r="A4668" s="853" t="s">
        <v>289</v>
      </c>
      <c r="B4668" s="567">
        <v>2500000</v>
      </c>
      <c r="C4668" s="567">
        <v>1</v>
      </c>
      <c r="D4668" s="567">
        <v>1370000</v>
      </c>
      <c r="E4668" s="567">
        <v>1304918.0270100001</v>
      </c>
      <c r="F4668" s="567">
        <v>771976.81697000004</v>
      </c>
    </row>
    <row r="4669" spans="1:6">
      <c r="A4669" s="855" t="s">
        <v>319</v>
      </c>
      <c r="B4669" s="567">
        <v>2500000</v>
      </c>
      <c r="C4669" s="567">
        <v>1</v>
      </c>
      <c r="D4669" s="567">
        <v>1370000</v>
      </c>
      <c r="E4669" s="567">
        <v>1304918.0270100001</v>
      </c>
      <c r="F4669" s="567">
        <v>771976.81697000004</v>
      </c>
    </row>
    <row r="4670" spans="1:6">
      <c r="A4670" s="847">
        <v>0.88</v>
      </c>
      <c r="B4670" s="567">
        <v>1210000</v>
      </c>
      <c r="C4670" s="567">
        <v>1</v>
      </c>
      <c r="D4670" s="567">
        <v>1075148</v>
      </c>
      <c r="E4670" s="567">
        <v>946653.00538999995</v>
      </c>
      <c r="F4670" s="567">
        <v>830032.32250000001</v>
      </c>
    </row>
    <row r="4671" spans="1:6">
      <c r="A4671" s="848" t="s">
        <v>3251</v>
      </c>
      <c r="B4671" s="567">
        <v>1210000</v>
      </c>
      <c r="C4671" s="567">
        <v>1</v>
      </c>
      <c r="D4671" s="567">
        <v>1075148</v>
      </c>
      <c r="E4671" s="567">
        <v>946653.00538999995</v>
      </c>
      <c r="F4671" s="567">
        <v>830032.32250000001</v>
      </c>
    </row>
    <row r="4672" spans="1:6">
      <c r="A4672" s="849">
        <v>2012</v>
      </c>
      <c r="B4672" s="567">
        <v>1210000</v>
      </c>
      <c r="C4672" s="567">
        <v>1</v>
      </c>
      <c r="D4672" s="567">
        <v>1075148</v>
      </c>
      <c r="E4672" s="567">
        <v>946653.00538999995</v>
      </c>
      <c r="F4672" s="567">
        <v>830032.32250000001</v>
      </c>
    </row>
    <row r="4673" spans="1:6">
      <c r="A4673" s="850" t="s">
        <v>576</v>
      </c>
      <c r="B4673" s="567">
        <v>1210000</v>
      </c>
      <c r="C4673" s="567">
        <v>1</v>
      </c>
      <c r="D4673" s="567">
        <v>1075148</v>
      </c>
      <c r="E4673" s="567">
        <v>946653.00538999995</v>
      </c>
      <c r="F4673" s="567">
        <v>830032.32250000001</v>
      </c>
    </row>
    <row r="4674" spans="1:6">
      <c r="A4674" s="851" t="s">
        <v>3251</v>
      </c>
      <c r="B4674" s="567">
        <v>1210000</v>
      </c>
      <c r="C4674" s="567">
        <v>1</v>
      </c>
      <c r="D4674" s="567">
        <v>1075148</v>
      </c>
      <c r="E4674" s="567">
        <v>946653.00538999995</v>
      </c>
      <c r="F4674" s="567">
        <v>830032.32250000001</v>
      </c>
    </row>
    <row r="4675" spans="1:6">
      <c r="A4675" s="852" t="s">
        <v>3251</v>
      </c>
      <c r="B4675" s="567">
        <v>1210000</v>
      </c>
      <c r="C4675" s="567">
        <v>1</v>
      </c>
      <c r="D4675" s="567">
        <v>1075148</v>
      </c>
      <c r="E4675" s="567">
        <v>946653.00538999995</v>
      </c>
      <c r="F4675" s="567">
        <v>830032.32250000001</v>
      </c>
    </row>
    <row r="4676" spans="1:6">
      <c r="A4676" s="854" t="s">
        <v>527</v>
      </c>
      <c r="B4676" s="567">
        <v>1210000</v>
      </c>
      <c r="C4676" s="567">
        <v>1</v>
      </c>
      <c r="D4676" s="567">
        <v>1075148</v>
      </c>
      <c r="E4676" s="567">
        <v>946653.00538999995</v>
      </c>
      <c r="F4676" s="567">
        <v>830032.32250000001</v>
      </c>
    </row>
    <row r="4677" spans="1:6">
      <c r="A4677" s="853" t="s">
        <v>289</v>
      </c>
      <c r="B4677" s="567">
        <v>1210000</v>
      </c>
      <c r="C4677" s="567">
        <v>1</v>
      </c>
      <c r="D4677" s="567">
        <v>1075148</v>
      </c>
      <c r="E4677" s="567">
        <v>946653.00538999995</v>
      </c>
      <c r="F4677" s="567">
        <v>830032.32250000001</v>
      </c>
    </row>
    <row r="4678" spans="1:6">
      <c r="A4678" s="855" t="s">
        <v>319</v>
      </c>
      <c r="B4678" s="567">
        <v>1210000</v>
      </c>
      <c r="C4678" s="567">
        <v>1</v>
      </c>
      <c r="D4678" s="567">
        <v>1075148</v>
      </c>
      <c r="E4678" s="567">
        <v>946653.00538999995</v>
      </c>
      <c r="F4678" s="567">
        <v>830032.32250000001</v>
      </c>
    </row>
    <row r="4679" spans="1:6">
      <c r="A4679" s="847">
        <v>0.89</v>
      </c>
      <c r="B4679" s="567">
        <v>1210000</v>
      </c>
      <c r="C4679" s="567">
        <v>1</v>
      </c>
      <c r="D4679" s="567">
        <v>1161162</v>
      </c>
      <c r="E4679" s="567">
        <v>1063288.1438800001</v>
      </c>
      <c r="F4679" s="567">
        <v>930820.38634000008</v>
      </c>
    </row>
    <row r="4680" spans="1:6">
      <c r="A4680" s="848" t="s">
        <v>3251</v>
      </c>
      <c r="B4680" s="567">
        <v>1210000</v>
      </c>
      <c r="C4680" s="567">
        <v>1</v>
      </c>
      <c r="D4680" s="567">
        <v>1161162</v>
      </c>
      <c r="E4680" s="567">
        <v>1063288.1438800001</v>
      </c>
      <c r="F4680" s="567">
        <v>930820.38634000008</v>
      </c>
    </row>
    <row r="4681" spans="1:6">
      <c r="A4681" s="849">
        <v>2014</v>
      </c>
      <c r="B4681" s="567">
        <v>1210000</v>
      </c>
      <c r="C4681" s="567">
        <v>1</v>
      </c>
      <c r="D4681" s="567">
        <v>1161162</v>
      </c>
      <c r="E4681" s="567">
        <v>1063288.1438800001</v>
      </c>
      <c r="F4681" s="567">
        <v>930820.38634000008</v>
      </c>
    </row>
    <row r="4682" spans="1:6">
      <c r="A4682" s="850" t="s">
        <v>574</v>
      </c>
      <c r="B4682" s="567">
        <v>1210000</v>
      </c>
      <c r="C4682" s="567">
        <v>1</v>
      </c>
      <c r="D4682" s="567">
        <v>1161162</v>
      </c>
      <c r="E4682" s="567">
        <v>1063288.1438800001</v>
      </c>
      <c r="F4682" s="567">
        <v>930820.38634000008</v>
      </c>
    </row>
    <row r="4683" spans="1:6">
      <c r="A4683" s="851" t="s">
        <v>3251</v>
      </c>
      <c r="B4683" s="567">
        <v>1210000</v>
      </c>
      <c r="C4683" s="567">
        <v>1</v>
      </c>
      <c r="D4683" s="567">
        <v>1161162</v>
      </c>
      <c r="E4683" s="567">
        <v>1063288.1438800001</v>
      </c>
      <c r="F4683" s="567">
        <v>930820.38634000008</v>
      </c>
    </row>
    <row r="4684" spans="1:6">
      <c r="A4684" s="852" t="s">
        <v>3251</v>
      </c>
      <c r="B4684" s="567">
        <v>1210000</v>
      </c>
      <c r="C4684" s="567">
        <v>1</v>
      </c>
      <c r="D4684" s="567">
        <v>1161162</v>
      </c>
      <c r="E4684" s="567">
        <v>1063288.1438800001</v>
      </c>
      <c r="F4684" s="567">
        <v>930820.38634000008</v>
      </c>
    </row>
    <row r="4685" spans="1:6">
      <c r="A4685" s="854" t="s">
        <v>527</v>
      </c>
      <c r="B4685" s="567">
        <v>1210000</v>
      </c>
      <c r="C4685" s="567">
        <v>1</v>
      </c>
      <c r="D4685" s="567">
        <v>1161162</v>
      </c>
      <c r="E4685" s="567">
        <v>1063288.1438800001</v>
      </c>
      <c r="F4685" s="567">
        <v>930820.38634000008</v>
      </c>
    </row>
    <row r="4686" spans="1:6">
      <c r="A4686" s="853" t="s">
        <v>289</v>
      </c>
      <c r="B4686" s="567">
        <v>1210000</v>
      </c>
      <c r="C4686" s="567">
        <v>1</v>
      </c>
      <c r="D4686" s="567">
        <v>1161162</v>
      </c>
      <c r="E4686" s="567">
        <v>1063288.1438800001</v>
      </c>
      <c r="F4686" s="567">
        <v>930820.38634000008</v>
      </c>
    </row>
    <row r="4687" spans="1:6">
      <c r="A4687" s="855" t="s">
        <v>319</v>
      </c>
      <c r="B4687" s="567">
        <v>1210000</v>
      </c>
      <c r="C4687" s="567">
        <v>1</v>
      </c>
      <c r="D4687" s="567">
        <v>1161162</v>
      </c>
      <c r="E4687" s="567">
        <v>1063288.1438800001</v>
      </c>
      <c r="F4687" s="567">
        <v>930820.38634000008</v>
      </c>
    </row>
    <row r="4688" spans="1:6">
      <c r="A4688" s="847">
        <v>0.9</v>
      </c>
      <c r="B4688" s="567">
        <v>1210000</v>
      </c>
      <c r="C4688" s="567">
        <v>1</v>
      </c>
      <c r="D4688" s="567">
        <v>1210000</v>
      </c>
      <c r="E4688" s="567">
        <v>1173955.87185</v>
      </c>
      <c r="F4688" s="567">
        <v>883084.08652999997</v>
      </c>
    </row>
    <row r="4689" spans="1:6">
      <c r="A4689" s="848" t="s">
        <v>3251</v>
      </c>
      <c r="B4689" s="567">
        <v>1210000</v>
      </c>
      <c r="C4689" s="567">
        <v>1</v>
      </c>
      <c r="D4689" s="567">
        <v>1210000</v>
      </c>
      <c r="E4689" s="567">
        <v>1173955.87185</v>
      </c>
      <c r="F4689" s="567">
        <v>883084.08652999997</v>
      </c>
    </row>
    <row r="4690" spans="1:6">
      <c r="A4690" s="849">
        <v>2013</v>
      </c>
      <c r="B4690" s="567">
        <v>1210000</v>
      </c>
      <c r="C4690" s="567">
        <v>1</v>
      </c>
      <c r="D4690" s="567">
        <v>1210000</v>
      </c>
      <c r="E4690" s="567">
        <v>1173955.87185</v>
      </c>
      <c r="F4690" s="567">
        <v>883084.08652999997</v>
      </c>
    </row>
    <row r="4691" spans="1:6">
      <c r="A4691" s="850" t="s">
        <v>575</v>
      </c>
      <c r="B4691" s="567">
        <v>1210000</v>
      </c>
      <c r="C4691" s="567">
        <v>1</v>
      </c>
      <c r="D4691" s="567">
        <v>1210000</v>
      </c>
      <c r="E4691" s="567">
        <v>1173955.87185</v>
      </c>
      <c r="F4691" s="567">
        <v>883084.08652999997</v>
      </c>
    </row>
    <row r="4692" spans="1:6">
      <c r="A4692" s="851" t="s">
        <v>3251</v>
      </c>
      <c r="B4692" s="567">
        <v>1210000</v>
      </c>
      <c r="C4692" s="567">
        <v>1</v>
      </c>
      <c r="D4692" s="567">
        <v>1210000</v>
      </c>
      <c r="E4692" s="567">
        <v>1173955.87185</v>
      </c>
      <c r="F4692" s="567">
        <v>883084.08652999997</v>
      </c>
    </row>
    <row r="4693" spans="1:6">
      <c r="A4693" s="852" t="s">
        <v>3251</v>
      </c>
      <c r="B4693" s="567">
        <v>1210000</v>
      </c>
      <c r="C4693" s="567">
        <v>1</v>
      </c>
      <c r="D4693" s="567">
        <v>1210000</v>
      </c>
      <c r="E4693" s="567">
        <v>1173955.87185</v>
      </c>
      <c r="F4693" s="567">
        <v>883084.08652999997</v>
      </c>
    </row>
    <row r="4694" spans="1:6">
      <c r="A4694" s="854" t="s">
        <v>527</v>
      </c>
      <c r="B4694" s="567">
        <v>1210000</v>
      </c>
      <c r="C4694" s="567">
        <v>1</v>
      </c>
      <c r="D4694" s="567">
        <v>1210000</v>
      </c>
      <c r="E4694" s="567">
        <v>1173955.87185</v>
      </c>
      <c r="F4694" s="567">
        <v>883084.08652999997</v>
      </c>
    </row>
    <row r="4695" spans="1:6">
      <c r="A4695" s="853" t="s">
        <v>289</v>
      </c>
      <c r="B4695" s="567">
        <v>1210000</v>
      </c>
      <c r="C4695" s="567">
        <v>1</v>
      </c>
      <c r="D4695" s="567">
        <v>1210000</v>
      </c>
      <c r="E4695" s="567">
        <v>1173955.87185</v>
      </c>
      <c r="F4695" s="567">
        <v>883084.08652999997</v>
      </c>
    </row>
    <row r="4696" spans="1:6">
      <c r="A4696" s="855" t="s">
        <v>319</v>
      </c>
      <c r="B4696" s="567">
        <v>1210000</v>
      </c>
      <c r="C4696" s="567">
        <v>1</v>
      </c>
      <c r="D4696" s="567">
        <v>1210000</v>
      </c>
      <c r="E4696" s="567">
        <v>1173955.87185</v>
      </c>
      <c r="F4696" s="567">
        <v>883084.08652999997</v>
      </c>
    </row>
    <row r="4697" spans="1:6">
      <c r="A4697" s="847">
        <v>40</v>
      </c>
      <c r="B4697" s="567">
        <v>2782686</v>
      </c>
      <c r="C4697" s="567">
        <v>1</v>
      </c>
      <c r="D4697" s="567">
        <v>2782686</v>
      </c>
      <c r="E4697" s="567"/>
      <c r="F4697" s="567">
        <v>441488</v>
      </c>
    </row>
    <row r="4698" spans="1:6">
      <c r="A4698" s="848">
        <v>0.15865534235627016</v>
      </c>
      <c r="B4698" s="567">
        <v>2782686</v>
      </c>
      <c r="C4698" s="567">
        <v>1</v>
      </c>
      <c r="D4698" s="567">
        <v>2782686</v>
      </c>
      <c r="E4698" s="567"/>
      <c r="F4698" s="567">
        <v>441488</v>
      </c>
    </row>
    <row r="4699" spans="1:6">
      <c r="A4699" s="849" t="s">
        <v>3251</v>
      </c>
      <c r="B4699" s="567">
        <v>2782686</v>
      </c>
      <c r="C4699" s="567">
        <v>1</v>
      </c>
      <c r="D4699" s="567">
        <v>2782686</v>
      </c>
      <c r="E4699" s="567"/>
      <c r="F4699" s="567">
        <v>441488</v>
      </c>
    </row>
    <row r="4700" spans="1:6">
      <c r="A4700" s="850" t="s">
        <v>2415</v>
      </c>
      <c r="B4700" s="567">
        <v>2782686</v>
      </c>
      <c r="C4700" s="567">
        <v>1</v>
      </c>
      <c r="D4700" s="567">
        <v>2782686</v>
      </c>
      <c r="E4700" s="567"/>
      <c r="F4700" s="567">
        <v>441488</v>
      </c>
    </row>
    <row r="4701" spans="1:6">
      <c r="A4701" s="851" t="s">
        <v>3251</v>
      </c>
      <c r="B4701" s="567">
        <v>2782686</v>
      </c>
      <c r="C4701" s="567">
        <v>1</v>
      </c>
      <c r="D4701" s="567">
        <v>2782686</v>
      </c>
      <c r="E4701" s="567"/>
      <c r="F4701" s="567">
        <v>441488</v>
      </c>
    </row>
    <row r="4702" spans="1:6">
      <c r="A4702" s="852" t="s">
        <v>3251</v>
      </c>
      <c r="B4702" s="567">
        <v>2782686</v>
      </c>
      <c r="C4702" s="567">
        <v>1</v>
      </c>
      <c r="D4702" s="567">
        <v>2782686</v>
      </c>
      <c r="E4702" s="567"/>
      <c r="F4702" s="567">
        <v>441488</v>
      </c>
    </row>
    <row r="4703" spans="1:6">
      <c r="A4703" s="854" t="s">
        <v>2286</v>
      </c>
      <c r="B4703" s="567">
        <v>2782686</v>
      </c>
      <c r="C4703" s="567">
        <v>1</v>
      </c>
      <c r="D4703" s="567">
        <v>2782686</v>
      </c>
      <c r="E4703" s="567"/>
      <c r="F4703" s="567">
        <v>441488</v>
      </c>
    </row>
    <row r="4704" spans="1:6">
      <c r="A4704" s="853" t="s">
        <v>302</v>
      </c>
      <c r="B4704" s="567">
        <v>2782686</v>
      </c>
      <c r="C4704" s="567">
        <v>1</v>
      </c>
      <c r="D4704" s="567">
        <v>2782686</v>
      </c>
      <c r="E4704" s="567"/>
      <c r="F4704" s="567">
        <v>441488</v>
      </c>
    </row>
    <row r="4705" spans="1:6">
      <c r="A4705" s="855" t="s">
        <v>3251</v>
      </c>
      <c r="B4705" s="567">
        <v>2782686</v>
      </c>
      <c r="C4705" s="567">
        <v>1</v>
      </c>
      <c r="D4705" s="567">
        <v>2782686</v>
      </c>
      <c r="E4705" s="567"/>
      <c r="F4705" s="567">
        <v>441488</v>
      </c>
    </row>
    <row r="4706" spans="1:6">
      <c r="A4706" s="845" t="s">
        <v>431</v>
      </c>
      <c r="B4706" s="567">
        <v>2782686</v>
      </c>
      <c r="C4706" s="567">
        <v>1</v>
      </c>
      <c r="D4706" s="567">
        <v>2782686</v>
      </c>
      <c r="E4706" s="567">
        <v>2590291</v>
      </c>
      <c r="F4706" s="567">
        <v>179870</v>
      </c>
    </row>
    <row r="4707" spans="1:6">
      <c r="A4707" s="846" t="s">
        <v>3251</v>
      </c>
      <c r="B4707" s="567">
        <v>2782686</v>
      </c>
      <c r="C4707" s="567">
        <v>1</v>
      </c>
      <c r="D4707" s="567">
        <v>2782686</v>
      </c>
      <c r="E4707" s="567">
        <v>2590291</v>
      </c>
      <c r="F4707" s="567">
        <v>179870</v>
      </c>
    </row>
    <row r="4708" spans="1:6">
      <c r="A4708" s="847">
        <v>50</v>
      </c>
      <c r="B4708" s="567">
        <v>2782686</v>
      </c>
      <c r="C4708" s="567">
        <v>1</v>
      </c>
      <c r="D4708" s="567">
        <v>2782686</v>
      </c>
      <c r="E4708" s="567">
        <v>2590291</v>
      </c>
      <c r="F4708" s="567">
        <v>179870</v>
      </c>
    </row>
    <row r="4709" spans="1:6">
      <c r="A4709" s="848" t="s">
        <v>3251</v>
      </c>
      <c r="B4709" s="567">
        <v>2782686</v>
      </c>
      <c r="C4709" s="567">
        <v>1</v>
      </c>
      <c r="D4709" s="567">
        <v>2782686</v>
      </c>
      <c r="E4709" s="567">
        <v>2590291</v>
      </c>
      <c r="F4709" s="567">
        <v>179870</v>
      </c>
    </row>
    <row r="4710" spans="1:6">
      <c r="A4710" s="849" t="s">
        <v>3251</v>
      </c>
      <c r="B4710" s="567">
        <v>2782686</v>
      </c>
      <c r="C4710" s="567">
        <v>1</v>
      </c>
      <c r="D4710" s="567">
        <v>2782686</v>
      </c>
      <c r="E4710" s="567">
        <v>2590291</v>
      </c>
      <c r="F4710" s="567">
        <v>179870</v>
      </c>
    </row>
    <row r="4711" spans="1:6">
      <c r="A4711" s="850" t="s">
        <v>3251</v>
      </c>
      <c r="B4711" s="567">
        <v>2782686</v>
      </c>
      <c r="C4711" s="567">
        <v>1</v>
      </c>
      <c r="D4711" s="567">
        <v>2782686</v>
      </c>
      <c r="E4711" s="567">
        <v>2590291</v>
      </c>
      <c r="F4711" s="567">
        <v>179870</v>
      </c>
    </row>
    <row r="4712" spans="1:6">
      <c r="A4712" s="851" t="s">
        <v>430</v>
      </c>
      <c r="B4712" s="567">
        <v>2782686</v>
      </c>
      <c r="C4712" s="567">
        <v>1</v>
      </c>
      <c r="D4712" s="567">
        <v>2782686</v>
      </c>
      <c r="E4712" s="567">
        <v>2590291</v>
      </c>
      <c r="F4712" s="567">
        <v>179870</v>
      </c>
    </row>
    <row r="4713" spans="1:6">
      <c r="A4713" s="852" t="s">
        <v>3251</v>
      </c>
      <c r="B4713" s="567">
        <v>2782686</v>
      </c>
      <c r="C4713" s="567">
        <v>1</v>
      </c>
      <c r="D4713" s="567">
        <v>2782686</v>
      </c>
      <c r="E4713" s="567">
        <v>2590291</v>
      </c>
      <c r="F4713" s="567">
        <v>179870</v>
      </c>
    </row>
    <row r="4714" spans="1:6">
      <c r="A4714" s="854" t="s">
        <v>318</v>
      </c>
      <c r="B4714" s="567">
        <v>2782686</v>
      </c>
      <c r="C4714" s="567">
        <v>1</v>
      </c>
      <c r="D4714" s="567">
        <v>2782686</v>
      </c>
      <c r="E4714" s="567">
        <v>2590291</v>
      </c>
      <c r="F4714" s="567">
        <v>179870</v>
      </c>
    </row>
    <row r="4715" spans="1:6">
      <c r="A4715" s="853" t="s">
        <v>266</v>
      </c>
      <c r="B4715" s="567">
        <v>2782686</v>
      </c>
      <c r="C4715" s="567">
        <v>1</v>
      </c>
      <c r="D4715" s="567">
        <v>2782686</v>
      </c>
      <c r="E4715" s="567">
        <v>2590291</v>
      </c>
      <c r="F4715" s="567">
        <v>179870</v>
      </c>
    </row>
    <row r="4716" spans="1:6">
      <c r="A4716" s="855" t="s">
        <v>3251</v>
      </c>
      <c r="B4716" s="567">
        <v>2782686</v>
      </c>
      <c r="C4716" s="567">
        <v>1</v>
      </c>
      <c r="D4716" s="567">
        <v>2782686</v>
      </c>
      <c r="E4716" s="567">
        <v>2590291</v>
      </c>
      <c r="F4716" s="567">
        <v>179870</v>
      </c>
    </row>
    <row r="4717" spans="1:6">
      <c r="A4717" s="845" t="s">
        <v>428</v>
      </c>
      <c r="B4717" s="567">
        <v>1050000</v>
      </c>
      <c r="C4717" s="567">
        <v>1</v>
      </c>
      <c r="D4717" s="567">
        <v>1050000</v>
      </c>
      <c r="E4717" s="567">
        <v>0</v>
      </c>
      <c r="F4717" s="567">
        <v>0</v>
      </c>
    </row>
    <row r="4718" spans="1:6">
      <c r="A4718" s="846" t="s">
        <v>3251</v>
      </c>
      <c r="B4718" s="567">
        <v>1050000</v>
      </c>
      <c r="C4718" s="567">
        <v>1</v>
      </c>
      <c r="D4718" s="567">
        <v>1050000</v>
      </c>
      <c r="E4718" s="567">
        <v>0</v>
      </c>
      <c r="F4718" s="567">
        <v>0</v>
      </c>
    </row>
    <row r="4719" spans="1:6">
      <c r="A4719" s="847">
        <v>0</v>
      </c>
      <c r="B4719" s="567">
        <v>1050000</v>
      </c>
      <c r="C4719" s="567">
        <v>1</v>
      </c>
      <c r="D4719" s="567">
        <v>1050000</v>
      </c>
      <c r="E4719" s="567">
        <v>0</v>
      </c>
      <c r="F4719" s="567">
        <v>0</v>
      </c>
    </row>
    <row r="4720" spans="1:6">
      <c r="A4720" s="848" t="s">
        <v>3251</v>
      </c>
      <c r="B4720" s="567">
        <v>1050000</v>
      </c>
      <c r="C4720" s="567">
        <v>1</v>
      </c>
      <c r="D4720" s="567">
        <v>1050000</v>
      </c>
      <c r="E4720" s="567">
        <v>0</v>
      </c>
      <c r="F4720" s="567">
        <v>0</v>
      </c>
    </row>
    <row r="4721" spans="1:6">
      <c r="A4721" s="849" t="s">
        <v>3251</v>
      </c>
      <c r="B4721" s="567">
        <v>1050000</v>
      </c>
      <c r="C4721" s="567">
        <v>1</v>
      </c>
      <c r="D4721" s="567">
        <v>1050000</v>
      </c>
      <c r="E4721" s="567">
        <v>0</v>
      </c>
      <c r="F4721" s="567">
        <v>0</v>
      </c>
    </row>
    <row r="4722" spans="1:6">
      <c r="A4722" s="850" t="s">
        <v>3251</v>
      </c>
      <c r="B4722" s="567">
        <v>1050000</v>
      </c>
      <c r="C4722" s="567">
        <v>1</v>
      </c>
      <c r="D4722" s="567">
        <v>1050000</v>
      </c>
      <c r="E4722" s="567">
        <v>0</v>
      </c>
      <c r="F4722" s="567">
        <v>0</v>
      </c>
    </row>
    <row r="4723" spans="1:6">
      <c r="A4723" s="851" t="s">
        <v>427</v>
      </c>
      <c r="B4723" s="567">
        <v>1050000</v>
      </c>
      <c r="C4723" s="567">
        <v>1</v>
      </c>
      <c r="D4723" s="567">
        <v>1050000</v>
      </c>
      <c r="E4723" s="567">
        <v>0</v>
      </c>
      <c r="F4723" s="567">
        <v>0</v>
      </c>
    </row>
    <row r="4724" spans="1:6">
      <c r="A4724" s="852" t="s">
        <v>3251</v>
      </c>
      <c r="B4724" s="567">
        <v>1050000</v>
      </c>
      <c r="C4724" s="567">
        <v>1</v>
      </c>
      <c r="D4724" s="567">
        <v>1050000</v>
      </c>
      <c r="E4724" s="567">
        <v>0</v>
      </c>
      <c r="F4724" s="567">
        <v>0</v>
      </c>
    </row>
    <row r="4725" spans="1:6">
      <c r="A4725" s="854" t="s">
        <v>318</v>
      </c>
      <c r="B4725" s="567">
        <v>1050000</v>
      </c>
      <c r="C4725" s="567">
        <v>1</v>
      </c>
      <c r="D4725" s="567">
        <v>1050000</v>
      </c>
      <c r="E4725" s="567">
        <v>0</v>
      </c>
      <c r="F4725" s="567">
        <v>0</v>
      </c>
    </row>
    <row r="4726" spans="1:6">
      <c r="A4726" s="853" t="s">
        <v>266</v>
      </c>
      <c r="B4726" s="567">
        <v>1050000</v>
      </c>
      <c r="C4726" s="567">
        <v>1</v>
      </c>
      <c r="D4726" s="567">
        <v>1050000</v>
      </c>
      <c r="E4726" s="567">
        <v>0</v>
      </c>
      <c r="F4726" s="567">
        <v>0</v>
      </c>
    </row>
    <row r="4727" spans="1:6">
      <c r="A4727" s="855" t="s">
        <v>3251</v>
      </c>
      <c r="B4727" s="567">
        <v>1050000</v>
      </c>
      <c r="C4727" s="567">
        <v>1</v>
      </c>
      <c r="D4727" s="567">
        <v>1050000</v>
      </c>
      <c r="E4727" s="567">
        <v>0</v>
      </c>
      <c r="F4727" s="567">
        <v>0</v>
      </c>
    </row>
    <row r="4728" spans="1:6">
      <c r="A4728" s="845" t="s">
        <v>1323</v>
      </c>
      <c r="B4728" s="567"/>
      <c r="C4728" s="567">
        <v>1</v>
      </c>
      <c r="D4728" s="567">
        <v>2023771</v>
      </c>
      <c r="E4728" s="567"/>
      <c r="F4728" s="567">
        <v>5861</v>
      </c>
    </row>
    <row r="4729" spans="1:6">
      <c r="A4729" s="846" t="s">
        <v>3251</v>
      </c>
      <c r="B4729" s="567"/>
      <c r="C4729" s="567">
        <v>1</v>
      </c>
      <c r="D4729" s="567">
        <v>2023771</v>
      </c>
      <c r="E4729" s="567"/>
      <c r="F4729" s="567">
        <v>5861</v>
      </c>
    </row>
    <row r="4730" spans="1:6">
      <c r="A4730" s="847">
        <v>0.12</v>
      </c>
      <c r="B4730" s="567"/>
      <c r="C4730" s="567">
        <v>1</v>
      </c>
      <c r="D4730" s="567">
        <v>2023771</v>
      </c>
      <c r="E4730" s="567"/>
      <c r="F4730" s="567">
        <v>5861</v>
      </c>
    </row>
    <row r="4731" spans="1:6">
      <c r="A4731" s="848">
        <v>0</v>
      </c>
      <c r="B4731" s="567"/>
      <c r="C4731" s="567">
        <v>1</v>
      </c>
      <c r="D4731" s="567">
        <v>2023771</v>
      </c>
      <c r="E4731" s="567"/>
      <c r="F4731" s="567">
        <v>5861</v>
      </c>
    </row>
    <row r="4732" spans="1:6">
      <c r="A4732" s="849" t="s">
        <v>3251</v>
      </c>
      <c r="B4732" s="567"/>
      <c r="C4732" s="567">
        <v>1</v>
      </c>
      <c r="D4732" s="567">
        <v>2023771</v>
      </c>
      <c r="E4732" s="567"/>
      <c r="F4732" s="567">
        <v>5861</v>
      </c>
    </row>
    <row r="4733" spans="1:6">
      <c r="A4733" s="850" t="s">
        <v>1322</v>
      </c>
      <c r="B4733" s="567"/>
      <c r="C4733" s="567">
        <v>1</v>
      </c>
      <c r="D4733" s="567">
        <v>2023771</v>
      </c>
      <c r="E4733" s="567"/>
      <c r="F4733" s="567">
        <v>5861</v>
      </c>
    </row>
    <row r="4734" spans="1:6">
      <c r="A4734" s="851" t="s">
        <v>3251</v>
      </c>
      <c r="B4734" s="567"/>
      <c r="C4734" s="567">
        <v>1</v>
      </c>
      <c r="D4734" s="567">
        <v>2023771</v>
      </c>
      <c r="E4734" s="567"/>
      <c r="F4734" s="567">
        <v>5861</v>
      </c>
    </row>
    <row r="4735" spans="1:6">
      <c r="A4735" s="852" t="s">
        <v>3251</v>
      </c>
      <c r="B4735" s="567"/>
      <c r="C4735" s="567">
        <v>1</v>
      </c>
      <c r="D4735" s="567">
        <v>2023771</v>
      </c>
      <c r="E4735" s="567"/>
      <c r="F4735" s="567">
        <v>5861</v>
      </c>
    </row>
    <row r="4736" spans="1:6">
      <c r="A4736" s="854" t="s">
        <v>529</v>
      </c>
      <c r="B4736" s="567"/>
      <c r="C4736" s="567">
        <v>1</v>
      </c>
      <c r="D4736" s="567">
        <v>2023771</v>
      </c>
      <c r="E4736" s="567"/>
      <c r="F4736" s="567">
        <v>5861</v>
      </c>
    </row>
    <row r="4737" spans="1:6">
      <c r="A4737" s="853" t="s">
        <v>274</v>
      </c>
      <c r="B4737" s="567"/>
      <c r="C4737" s="567">
        <v>1</v>
      </c>
      <c r="D4737" s="567">
        <v>2023771</v>
      </c>
      <c r="E4737" s="567"/>
      <c r="F4737" s="567">
        <v>5861</v>
      </c>
    </row>
    <row r="4738" spans="1:6">
      <c r="A4738" s="855" t="s">
        <v>319</v>
      </c>
      <c r="B4738" s="567"/>
      <c r="C4738" s="567">
        <v>1</v>
      </c>
      <c r="D4738" s="567">
        <v>2023771</v>
      </c>
      <c r="E4738" s="567"/>
      <c r="F4738" s="567">
        <v>5861</v>
      </c>
    </row>
    <row r="4739" spans="1:6">
      <c r="A4739" s="845" t="s">
        <v>429</v>
      </c>
      <c r="B4739" s="567">
        <v>3000000</v>
      </c>
      <c r="C4739" s="567">
        <v>1</v>
      </c>
      <c r="D4739" s="567">
        <v>3000000</v>
      </c>
      <c r="E4739" s="567">
        <v>0</v>
      </c>
      <c r="F4739" s="567">
        <v>0</v>
      </c>
    </row>
    <row r="4740" spans="1:6">
      <c r="A4740" s="846" t="s">
        <v>3251</v>
      </c>
      <c r="B4740" s="567">
        <v>3000000</v>
      </c>
      <c r="C4740" s="567">
        <v>1</v>
      </c>
      <c r="D4740" s="567">
        <v>3000000</v>
      </c>
      <c r="E4740" s="567">
        <v>0</v>
      </c>
      <c r="F4740" s="567">
        <v>0</v>
      </c>
    </row>
    <row r="4741" spans="1:6">
      <c r="A4741" s="847">
        <v>0</v>
      </c>
      <c r="B4741" s="567">
        <v>3000000</v>
      </c>
      <c r="C4741" s="567">
        <v>1</v>
      </c>
      <c r="D4741" s="567">
        <v>3000000</v>
      </c>
      <c r="E4741" s="567">
        <v>0</v>
      </c>
      <c r="F4741" s="567">
        <v>0</v>
      </c>
    </row>
    <row r="4742" spans="1:6">
      <c r="A4742" s="848" t="s">
        <v>3251</v>
      </c>
      <c r="B4742" s="567">
        <v>3000000</v>
      </c>
      <c r="C4742" s="567">
        <v>1</v>
      </c>
      <c r="D4742" s="567">
        <v>3000000</v>
      </c>
      <c r="E4742" s="567">
        <v>0</v>
      </c>
      <c r="F4742" s="567">
        <v>0</v>
      </c>
    </row>
    <row r="4743" spans="1:6">
      <c r="A4743" s="849" t="s">
        <v>3251</v>
      </c>
      <c r="B4743" s="567">
        <v>3000000</v>
      </c>
      <c r="C4743" s="567">
        <v>1</v>
      </c>
      <c r="D4743" s="567">
        <v>3000000</v>
      </c>
      <c r="E4743" s="567">
        <v>0</v>
      </c>
      <c r="F4743" s="567">
        <v>0</v>
      </c>
    </row>
    <row r="4744" spans="1:6">
      <c r="A4744" s="850" t="s">
        <v>3251</v>
      </c>
      <c r="B4744" s="567">
        <v>3000000</v>
      </c>
      <c r="C4744" s="567">
        <v>1</v>
      </c>
      <c r="D4744" s="567">
        <v>3000000</v>
      </c>
      <c r="E4744" s="567">
        <v>0</v>
      </c>
      <c r="F4744" s="567">
        <v>0</v>
      </c>
    </row>
    <row r="4745" spans="1:6">
      <c r="A4745" s="851" t="s">
        <v>427</v>
      </c>
      <c r="B4745" s="567">
        <v>3000000</v>
      </c>
      <c r="C4745" s="567">
        <v>1</v>
      </c>
      <c r="D4745" s="567">
        <v>3000000</v>
      </c>
      <c r="E4745" s="567">
        <v>0</v>
      </c>
      <c r="F4745" s="567">
        <v>0</v>
      </c>
    </row>
    <row r="4746" spans="1:6">
      <c r="A4746" s="852" t="s">
        <v>3251</v>
      </c>
      <c r="B4746" s="567">
        <v>3000000</v>
      </c>
      <c r="C4746" s="567">
        <v>1</v>
      </c>
      <c r="D4746" s="567">
        <v>3000000</v>
      </c>
      <c r="E4746" s="567">
        <v>0</v>
      </c>
      <c r="F4746" s="567">
        <v>0</v>
      </c>
    </row>
    <row r="4747" spans="1:6">
      <c r="A4747" s="854" t="s">
        <v>318</v>
      </c>
      <c r="B4747" s="567">
        <v>3000000</v>
      </c>
      <c r="C4747" s="567">
        <v>1</v>
      </c>
      <c r="D4747" s="567">
        <v>3000000</v>
      </c>
      <c r="E4747" s="567">
        <v>0</v>
      </c>
      <c r="F4747" s="567">
        <v>0</v>
      </c>
    </row>
    <row r="4748" spans="1:6">
      <c r="A4748" s="853" t="s">
        <v>266</v>
      </c>
      <c r="B4748" s="567">
        <v>3000000</v>
      </c>
      <c r="C4748" s="567">
        <v>1</v>
      </c>
      <c r="D4748" s="567">
        <v>3000000</v>
      </c>
      <c r="E4748" s="567">
        <v>0</v>
      </c>
      <c r="F4748" s="567">
        <v>0</v>
      </c>
    </row>
    <row r="4749" spans="1:6">
      <c r="A4749" s="855" t="s">
        <v>3251</v>
      </c>
      <c r="B4749" s="567">
        <v>3000000</v>
      </c>
      <c r="C4749" s="567">
        <v>1</v>
      </c>
      <c r="D4749" s="567">
        <v>3000000</v>
      </c>
      <c r="E4749" s="567">
        <v>0</v>
      </c>
      <c r="F4749" s="567">
        <v>0</v>
      </c>
    </row>
    <row r="4750" spans="1:6">
      <c r="A4750" s="845" t="s">
        <v>3251</v>
      </c>
      <c r="B4750" s="567">
        <v>8075864</v>
      </c>
      <c r="C4750" s="567">
        <v>13</v>
      </c>
      <c r="D4750" s="567">
        <v>24078106.984000001</v>
      </c>
      <c r="E4750" s="567">
        <v>47722299.384319998</v>
      </c>
      <c r="F4750" s="567">
        <v>9621278.7564199995</v>
      </c>
    </row>
    <row r="4751" spans="1:6">
      <c r="A4751" s="846" t="s">
        <v>20</v>
      </c>
      <c r="B4751" s="567"/>
      <c r="C4751" s="567">
        <v>2</v>
      </c>
      <c r="D4751" s="567">
        <v>5059428.5600000005</v>
      </c>
      <c r="E4751" s="567">
        <v>4660049.3843200002</v>
      </c>
      <c r="F4751" s="567">
        <v>1203460.75642</v>
      </c>
    </row>
    <row r="4752" spans="1:6">
      <c r="A4752" s="847">
        <v>0.35</v>
      </c>
      <c r="B4752" s="567"/>
      <c r="C4752" s="567">
        <v>1</v>
      </c>
      <c r="D4752" s="567">
        <v>2023771.4240000001</v>
      </c>
      <c r="E4752" s="567">
        <v>2004612.6216099998</v>
      </c>
      <c r="F4752" s="567">
        <v>633165.14153000002</v>
      </c>
    </row>
    <row r="4753" spans="1:6">
      <c r="A4753" s="848" t="s">
        <v>3251</v>
      </c>
      <c r="B4753" s="567"/>
      <c r="C4753" s="567">
        <v>1</v>
      </c>
      <c r="D4753" s="567">
        <v>2023771.4240000001</v>
      </c>
      <c r="E4753" s="567">
        <v>2004612.6216099998</v>
      </c>
      <c r="F4753" s="567">
        <v>633165.14153000002</v>
      </c>
    </row>
    <row r="4754" spans="1:6">
      <c r="A4754" s="849" t="s">
        <v>3251</v>
      </c>
      <c r="B4754" s="567"/>
      <c r="C4754" s="567">
        <v>1</v>
      </c>
      <c r="D4754" s="567">
        <v>2023771.4240000001</v>
      </c>
      <c r="E4754" s="567">
        <v>2004612.6216099998</v>
      </c>
      <c r="F4754" s="567">
        <v>633165.14153000002</v>
      </c>
    </row>
    <row r="4755" spans="1:6">
      <c r="A4755" s="850" t="s">
        <v>161</v>
      </c>
      <c r="B4755" s="567"/>
      <c r="C4755" s="567">
        <v>1</v>
      </c>
      <c r="D4755" s="567">
        <v>2023771.4240000001</v>
      </c>
      <c r="E4755" s="567">
        <v>2004612.6216099998</v>
      </c>
      <c r="F4755" s="567">
        <v>633165.14153000002</v>
      </c>
    </row>
    <row r="4756" spans="1:6">
      <c r="A4756" s="851" t="s">
        <v>3251</v>
      </c>
      <c r="B4756" s="567"/>
      <c r="C4756" s="567">
        <v>1</v>
      </c>
      <c r="D4756" s="567">
        <v>2023771.4240000001</v>
      </c>
      <c r="E4756" s="567">
        <v>2004612.6216099998</v>
      </c>
      <c r="F4756" s="567">
        <v>633165.14153000002</v>
      </c>
    </row>
    <row r="4757" spans="1:6">
      <c r="A4757" s="852" t="s">
        <v>162</v>
      </c>
      <c r="B4757" s="567"/>
      <c r="C4757" s="567">
        <v>1</v>
      </c>
      <c r="D4757" s="567">
        <v>2023771.4240000001</v>
      </c>
      <c r="E4757" s="567">
        <v>2004612.6216099998</v>
      </c>
      <c r="F4757" s="567">
        <v>633165.14153000002</v>
      </c>
    </row>
    <row r="4758" spans="1:6">
      <c r="A4758" s="854" t="s">
        <v>317</v>
      </c>
      <c r="B4758" s="729"/>
      <c r="C4758" s="729">
        <v>1</v>
      </c>
      <c r="D4758" s="729">
        <v>2023771.4240000001</v>
      </c>
      <c r="E4758" s="729">
        <v>2004612.6216099998</v>
      </c>
      <c r="F4758" s="729">
        <v>633165.14153000002</v>
      </c>
    </row>
    <row r="4759" spans="1:6">
      <c r="A4759" s="853" t="s">
        <v>144</v>
      </c>
      <c r="B4759" s="567"/>
      <c r="C4759" s="567">
        <v>1</v>
      </c>
      <c r="D4759" s="567">
        <v>2023771.4240000001</v>
      </c>
      <c r="E4759" s="567">
        <v>2004612.6216099998</v>
      </c>
      <c r="F4759" s="567">
        <v>633165.14153000002</v>
      </c>
    </row>
    <row r="4760" spans="1:6">
      <c r="A4760" s="855" t="s">
        <v>3251</v>
      </c>
      <c r="B4760" s="567"/>
      <c r="C4760" s="567">
        <v>1</v>
      </c>
      <c r="D4760" s="567">
        <v>2023771.4240000001</v>
      </c>
      <c r="E4760" s="567">
        <v>2004612.6216099998</v>
      </c>
      <c r="F4760" s="567">
        <v>633165.14153000002</v>
      </c>
    </row>
    <row r="4761" spans="1:6">
      <c r="A4761" s="847">
        <v>0.67</v>
      </c>
      <c r="B4761" s="567"/>
      <c r="C4761" s="567">
        <v>1</v>
      </c>
      <c r="D4761" s="567">
        <v>3035657.1359999999</v>
      </c>
      <c r="E4761" s="567">
        <v>2655436.7627099999</v>
      </c>
      <c r="F4761" s="567">
        <v>570295.61488999997</v>
      </c>
    </row>
    <row r="4762" spans="1:6">
      <c r="A4762" s="848" t="s">
        <v>3251</v>
      </c>
      <c r="B4762" s="567"/>
      <c r="C4762" s="567">
        <v>1</v>
      </c>
      <c r="D4762" s="567">
        <v>3035657.1359999999</v>
      </c>
      <c r="E4762" s="567">
        <v>2655436.7627099999</v>
      </c>
      <c r="F4762" s="567">
        <v>570295.61488999997</v>
      </c>
    </row>
    <row r="4763" spans="1:6">
      <c r="A4763" s="849" t="s">
        <v>3251</v>
      </c>
      <c r="B4763" s="567"/>
      <c r="C4763" s="567">
        <v>1</v>
      </c>
      <c r="D4763" s="567">
        <v>3035657.1359999999</v>
      </c>
      <c r="E4763" s="567">
        <v>2655436.7627099999</v>
      </c>
      <c r="F4763" s="567">
        <v>570295.61488999997</v>
      </c>
    </row>
    <row r="4764" spans="1:6">
      <c r="A4764" s="850" t="s">
        <v>76</v>
      </c>
      <c r="B4764" s="567"/>
      <c r="C4764" s="567">
        <v>1</v>
      </c>
      <c r="D4764" s="567">
        <v>3035657.1359999999</v>
      </c>
      <c r="E4764" s="567">
        <v>2655436.7627099999</v>
      </c>
      <c r="F4764" s="567">
        <v>570295.61488999997</v>
      </c>
    </row>
    <row r="4765" spans="1:6">
      <c r="A4765" s="851" t="s">
        <v>3251</v>
      </c>
      <c r="B4765" s="567"/>
      <c r="C4765" s="567">
        <v>1</v>
      </c>
      <c r="D4765" s="567">
        <v>3035657.1359999999</v>
      </c>
      <c r="E4765" s="567">
        <v>2655436.7627099999</v>
      </c>
      <c r="F4765" s="567">
        <v>570295.61488999997</v>
      </c>
    </row>
    <row r="4766" spans="1:6">
      <c r="A4766" s="852" t="s">
        <v>77</v>
      </c>
      <c r="B4766" s="567"/>
      <c r="C4766" s="567">
        <v>1</v>
      </c>
      <c r="D4766" s="567">
        <v>3035657.1359999999</v>
      </c>
      <c r="E4766" s="567">
        <v>2655436.7627099999</v>
      </c>
      <c r="F4766" s="567">
        <v>570295.61488999997</v>
      </c>
    </row>
    <row r="4767" spans="1:6">
      <c r="A4767" s="854" t="s">
        <v>317</v>
      </c>
      <c r="B4767" s="729"/>
      <c r="C4767" s="729">
        <v>1</v>
      </c>
      <c r="D4767" s="729">
        <v>3035657.1359999999</v>
      </c>
      <c r="E4767" s="729">
        <v>2655436.7627099999</v>
      </c>
      <c r="F4767" s="729">
        <v>570295.61488999997</v>
      </c>
    </row>
    <row r="4768" spans="1:6">
      <c r="A4768" s="853" t="s">
        <v>74</v>
      </c>
      <c r="B4768" s="567"/>
      <c r="C4768" s="567">
        <v>1</v>
      </c>
      <c r="D4768" s="567">
        <v>3035657.1359999999</v>
      </c>
      <c r="E4768" s="567">
        <v>2655436.7627099999</v>
      </c>
      <c r="F4768" s="567">
        <v>570295.61488999997</v>
      </c>
    </row>
    <row r="4769" spans="1:6">
      <c r="A4769" s="855" t="s">
        <v>3251</v>
      </c>
      <c r="B4769" s="567"/>
      <c r="C4769" s="567">
        <v>1</v>
      </c>
      <c r="D4769" s="567">
        <v>3035657.1359999999</v>
      </c>
      <c r="E4769" s="567">
        <v>2655436.7627099999</v>
      </c>
      <c r="F4769" s="567">
        <v>570295.61488999997</v>
      </c>
    </row>
    <row r="4770" spans="1:6">
      <c r="A4770" s="846" t="s">
        <v>3251</v>
      </c>
      <c r="B4770" s="567">
        <v>8075864</v>
      </c>
      <c r="C4770" s="567">
        <v>11</v>
      </c>
      <c r="D4770" s="567">
        <v>19018678.424000002</v>
      </c>
      <c r="E4770" s="567">
        <v>43062250</v>
      </c>
      <c r="F4770" s="567">
        <v>8417818</v>
      </c>
    </row>
    <row r="4771" spans="1:6">
      <c r="A4771" s="847">
        <v>0</v>
      </c>
      <c r="B4771" s="567">
        <v>1000000</v>
      </c>
      <c r="C4771" s="567">
        <v>1</v>
      </c>
      <c r="D4771" s="567">
        <v>1000000</v>
      </c>
      <c r="E4771" s="567">
        <v>0</v>
      </c>
      <c r="F4771" s="567">
        <v>0</v>
      </c>
    </row>
    <row r="4772" spans="1:6">
      <c r="A4772" s="848" t="s">
        <v>3251</v>
      </c>
      <c r="B4772" s="567">
        <v>1000000</v>
      </c>
      <c r="C4772" s="567">
        <v>1</v>
      </c>
      <c r="D4772" s="567">
        <v>1000000</v>
      </c>
      <c r="E4772" s="567">
        <v>0</v>
      </c>
      <c r="F4772" s="567">
        <v>0</v>
      </c>
    </row>
    <row r="4773" spans="1:6">
      <c r="A4773" s="849" t="s">
        <v>3251</v>
      </c>
      <c r="B4773" s="567">
        <v>1000000</v>
      </c>
      <c r="C4773" s="567">
        <v>1</v>
      </c>
      <c r="D4773" s="567">
        <v>1000000</v>
      </c>
      <c r="E4773" s="567">
        <v>0</v>
      </c>
      <c r="F4773" s="567">
        <v>0</v>
      </c>
    </row>
    <row r="4774" spans="1:6">
      <c r="A4774" s="850" t="s">
        <v>514</v>
      </c>
      <c r="B4774" s="567">
        <v>1000000</v>
      </c>
      <c r="C4774" s="567">
        <v>1</v>
      </c>
      <c r="D4774" s="567">
        <v>1000000</v>
      </c>
      <c r="E4774" s="567">
        <v>0</v>
      </c>
      <c r="F4774" s="567">
        <v>0</v>
      </c>
    </row>
    <row r="4775" spans="1:6">
      <c r="A4775" s="851" t="s">
        <v>3251</v>
      </c>
      <c r="B4775" s="567">
        <v>1000000</v>
      </c>
      <c r="C4775" s="567">
        <v>1</v>
      </c>
      <c r="D4775" s="567">
        <v>1000000</v>
      </c>
      <c r="E4775" s="567">
        <v>0</v>
      </c>
      <c r="F4775" s="567">
        <v>0</v>
      </c>
    </row>
    <row r="4776" spans="1:6">
      <c r="A4776" s="852" t="s">
        <v>3251</v>
      </c>
      <c r="B4776" s="567">
        <v>1000000</v>
      </c>
      <c r="C4776" s="567">
        <v>1</v>
      </c>
      <c r="D4776" s="567">
        <v>1000000</v>
      </c>
      <c r="E4776" s="567">
        <v>0</v>
      </c>
      <c r="F4776" s="567">
        <v>0</v>
      </c>
    </row>
    <row r="4777" spans="1:6">
      <c r="A4777" s="854" t="s">
        <v>318</v>
      </c>
      <c r="B4777" s="567">
        <v>1000000</v>
      </c>
      <c r="C4777" s="567">
        <v>1</v>
      </c>
      <c r="D4777" s="567">
        <v>1000000</v>
      </c>
      <c r="E4777" s="567">
        <v>0</v>
      </c>
      <c r="F4777" s="567">
        <v>0</v>
      </c>
    </row>
    <row r="4778" spans="1:6">
      <c r="A4778" s="853" t="s">
        <v>303</v>
      </c>
      <c r="B4778" s="567">
        <v>1000000</v>
      </c>
      <c r="C4778" s="567">
        <v>1</v>
      </c>
      <c r="D4778" s="567">
        <v>1000000</v>
      </c>
      <c r="E4778" s="567">
        <v>0</v>
      </c>
      <c r="F4778" s="567">
        <v>0</v>
      </c>
    </row>
    <row r="4779" spans="1:6">
      <c r="A4779" s="855" t="s">
        <v>510</v>
      </c>
      <c r="B4779" s="567">
        <v>1000000</v>
      </c>
      <c r="C4779" s="567">
        <v>1</v>
      </c>
      <c r="D4779" s="567">
        <v>1000000</v>
      </c>
      <c r="E4779" s="567">
        <v>0</v>
      </c>
      <c r="F4779" s="567">
        <v>0</v>
      </c>
    </row>
    <row r="4780" spans="1:6">
      <c r="A4780" s="847">
        <v>0.01</v>
      </c>
      <c r="B4780" s="567"/>
      <c r="C4780" s="567">
        <v>1</v>
      </c>
      <c r="D4780" s="567">
        <v>2023771.4240000001</v>
      </c>
      <c r="E4780" s="567"/>
      <c r="F4780" s="567"/>
    </row>
    <row r="4781" spans="1:6">
      <c r="A4781" s="848">
        <v>0.5</v>
      </c>
      <c r="B4781" s="567"/>
      <c r="C4781" s="567">
        <v>1</v>
      </c>
      <c r="D4781" s="567">
        <v>2023771.4240000001</v>
      </c>
      <c r="E4781" s="567"/>
      <c r="F4781" s="567"/>
    </row>
    <row r="4782" spans="1:6">
      <c r="A4782" s="849" t="s">
        <v>3251</v>
      </c>
      <c r="B4782" s="567"/>
      <c r="C4782" s="567">
        <v>1</v>
      </c>
      <c r="D4782" s="567">
        <v>2023771.4240000001</v>
      </c>
      <c r="E4782" s="567"/>
      <c r="F4782" s="567"/>
    </row>
    <row r="4783" spans="1:6">
      <c r="A4783" s="850" t="s">
        <v>50</v>
      </c>
      <c r="B4783" s="567"/>
      <c r="C4783" s="567">
        <v>1</v>
      </c>
      <c r="D4783" s="567">
        <v>2023771.4240000001</v>
      </c>
      <c r="E4783" s="567"/>
      <c r="F4783" s="567"/>
    </row>
    <row r="4784" spans="1:6">
      <c r="A4784" s="851" t="s">
        <v>3251</v>
      </c>
      <c r="B4784" s="567"/>
      <c r="C4784" s="567">
        <v>1</v>
      </c>
      <c r="D4784" s="567">
        <v>2023771.4240000001</v>
      </c>
      <c r="E4784" s="567"/>
      <c r="F4784" s="567"/>
    </row>
    <row r="4785" spans="1:6">
      <c r="A4785" s="852" t="s">
        <v>3251</v>
      </c>
      <c r="B4785" s="567"/>
      <c r="C4785" s="567">
        <v>1</v>
      </c>
      <c r="D4785" s="567">
        <v>2023771.4240000001</v>
      </c>
      <c r="E4785" s="567"/>
      <c r="F4785" s="567"/>
    </row>
    <row r="4786" spans="1:6">
      <c r="A4786" s="854" t="s">
        <v>317</v>
      </c>
      <c r="B4786" s="729"/>
      <c r="C4786" s="729">
        <v>1</v>
      </c>
      <c r="D4786" s="729">
        <v>2023771.4240000001</v>
      </c>
      <c r="E4786" s="729"/>
      <c r="F4786" s="729"/>
    </row>
    <row r="4787" spans="1:6">
      <c r="A4787" s="853" t="s">
        <v>56</v>
      </c>
      <c r="B4787" s="567"/>
      <c r="C4787" s="567">
        <v>1</v>
      </c>
      <c r="D4787" s="567">
        <v>2023771.4240000001</v>
      </c>
      <c r="E4787" s="567"/>
      <c r="F4787" s="567"/>
    </row>
    <row r="4788" spans="1:6">
      <c r="A4788" s="855" t="s">
        <v>3251</v>
      </c>
      <c r="B4788" s="567"/>
      <c r="C4788" s="567">
        <v>1</v>
      </c>
      <c r="D4788" s="567">
        <v>2023771.4240000001</v>
      </c>
      <c r="E4788" s="567"/>
      <c r="F4788" s="567"/>
    </row>
    <row r="4789" spans="1:6">
      <c r="A4789" s="847">
        <v>0.67</v>
      </c>
      <c r="B4789" s="567"/>
      <c r="C4789" s="567">
        <v>1</v>
      </c>
      <c r="D4789" s="567">
        <v>1400000</v>
      </c>
      <c r="E4789" s="567">
        <v>1210373</v>
      </c>
      <c r="F4789" s="567">
        <v>513457</v>
      </c>
    </row>
    <row r="4790" spans="1:6">
      <c r="A4790" s="848" t="s">
        <v>3251</v>
      </c>
      <c r="B4790" s="567"/>
      <c r="C4790" s="567">
        <v>1</v>
      </c>
      <c r="D4790" s="567">
        <v>1400000</v>
      </c>
      <c r="E4790" s="567">
        <v>1210373</v>
      </c>
      <c r="F4790" s="567">
        <v>513457</v>
      </c>
    </row>
    <row r="4791" spans="1:6">
      <c r="A4791" s="849" t="s">
        <v>3251</v>
      </c>
      <c r="B4791" s="567"/>
      <c r="C4791" s="567">
        <v>1</v>
      </c>
      <c r="D4791" s="567">
        <v>1400000</v>
      </c>
      <c r="E4791" s="567">
        <v>1210373</v>
      </c>
      <c r="F4791" s="567">
        <v>513457</v>
      </c>
    </row>
    <row r="4792" spans="1:6">
      <c r="A4792" s="850" t="s">
        <v>1254</v>
      </c>
      <c r="B4792" s="567"/>
      <c r="C4792" s="567">
        <v>1</v>
      </c>
      <c r="D4792" s="567">
        <v>1400000</v>
      </c>
      <c r="E4792" s="567">
        <v>1210373</v>
      </c>
      <c r="F4792" s="567">
        <v>513457</v>
      </c>
    </row>
    <row r="4793" spans="1:6">
      <c r="A4793" s="851" t="s">
        <v>3251</v>
      </c>
      <c r="B4793" s="567"/>
      <c r="C4793" s="567">
        <v>1</v>
      </c>
      <c r="D4793" s="567">
        <v>1400000</v>
      </c>
      <c r="E4793" s="567">
        <v>1210373</v>
      </c>
      <c r="F4793" s="567">
        <v>513457</v>
      </c>
    </row>
    <row r="4794" spans="1:6">
      <c r="A4794" s="852" t="s">
        <v>3251</v>
      </c>
      <c r="B4794" s="567"/>
      <c r="C4794" s="567">
        <v>1</v>
      </c>
      <c r="D4794" s="567">
        <v>1400000</v>
      </c>
      <c r="E4794" s="567">
        <v>1210373</v>
      </c>
      <c r="F4794" s="567">
        <v>513457</v>
      </c>
    </row>
    <row r="4795" spans="1:6">
      <c r="A4795" s="854" t="s">
        <v>529</v>
      </c>
      <c r="B4795" s="567"/>
      <c r="C4795" s="567">
        <v>1</v>
      </c>
      <c r="D4795" s="567">
        <v>1400000</v>
      </c>
      <c r="E4795" s="567">
        <v>1210373</v>
      </c>
      <c r="F4795" s="567">
        <v>513457</v>
      </c>
    </row>
    <row r="4796" spans="1:6">
      <c r="A4796" s="853" t="s">
        <v>298</v>
      </c>
      <c r="B4796" s="567"/>
      <c r="C4796" s="567">
        <v>1</v>
      </c>
      <c r="D4796" s="567">
        <v>1400000</v>
      </c>
      <c r="E4796" s="567">
        <v>1210373</v>
      </c>
      <c r="F4796" s="567">
        <v>513457</v>
      </c>
    </row>
    <row r="4797" spans="1:6">
      <c r="A4797" s="855" t="s">
        <v>319</v>
      </c>
      <c r="B4797" s="567"/>
      <c r="C4797" s="567">
        <v>1</v>
      </c>
      <c r="D4797" s="567">
        <v>1400000</v>
      </c>
      <c r="E4797" s="567">
        <v>1210373</v>
      </c>
      <c r="F4797" s="567">
        <v>513457</v>
      </c>
    </row>
    <row r="4798" spans="1:6">
      <c r="A4798" s="847">
        <v>0.8</v>
      </c>
      <c r="B4798" s="567"/>
      <c r="C4798" s="567">
        <v>1</v>
      </c>
      <c r="D4798" s="567">
        <v>1000000</v>
      </c>
      <c r="E4798" s="567">
        <v>255687</v>
      </c>
      <c r="F4798" s="567">
        <v>204549</v>
      </c>
    </row>
    <row r="4799" spans="1:6">
      <c r="A4799" s="848" t="s">
        <v>3251</v>
      </c>
      <c r="B4799" s="567"/>
      <c r="C4799" s="567">
        <v>1</v>
      </c>
      <c r="D4799" s="567">
        <v>1000000</v>
      </c>
      <c r="E4799" s="567">
        <v>255687</v>
      </c>
      <c r="F4799" s="567">
        <v>204549</v>
      </c>
    </row>
    <row r="4800" spans="1:6">
      <c r="A4800" s="849" t="s">
        <v>3251</v>
      </c>
      <c r="B4800" s="567"/>
      <c r="C4800" s="567">
        <v>1</v>
      </c>
      <c r="D4800" s="567">
        <v>1000000</v>
      </c>
      <c r="E4800" s="567">
        <v>255687</v>
      </c>
      <c r="F4800" s="567">
        <v>204549</v>
      </c>
    </row>
    <row r="4801" spans="1:6">
      <c r="A4801" s="850" t="s">
        <v>1250</v>
      </c>
      <c r="B4801" s="567"/>
      <c r="C4801" s="567">
        <v>1</v>
      </c>
      <c r="D4801" s="567">
        <v>1000000</v>
      </c>
      <c r="E4801" s="567">
        <v>255687</v>
      </c>
      <c r="F4801" s="567">
        <v>204549</v>
      </c>
    </row>
    <row r="4802" spans="1:6">
      <c r="A4802" s="851" t="s">
        <v>3251</v>
      </c>
      <c r="B4802" s="567"/>
      <c r="C4802" s="567">
        <v>1</v>
      </c>
      <c r="D4802" s="567">
        <v>1000000</v>
      </c>
      <c r="E4802" s="567">
        <v>255687</v>
      </c>
      <c r="F4802" s="567">
        <v>204549</v>
      </c>
    </row>
    <row r="4803" spans="1:6">
      <c r="A4803" s="852" t="s">
        <v>3251</v>
      </c>
      <c r="B4803" s="567"/>
      <c r="C4803" s="567">
        <v>1</v>
      </c>
      <c r="D4803" s="567">
        <v>1000000</v>
      </c>
      <c r="E4803" s="567">
        <v>255687</v>
      </c>
      <c r="F4803" s="567">
        <v>204549</v>
      </c>
    </row>
    <row r="4804" spans="1:6">
      <c r="A4804" s="854" t="s">
        <v>529</v>
      </c>
      <c r="B4804" s="567"/>
      <c r="C4804" s="567">
        <v>1</v>
      </c>
      <c r="D4804" s="567">
        <v>1000000</v>
      </c>
      <c r="E4804" s="567">
        <v>255687</v>
      </c>
      <c r="F4804" s="567">
        <v>204549</v>
      </c>
    </row>
    <row r="4805" spans="1:6">
      <c r="A4805" s="853" t="s">
        <v>298</v>
      </c>
      <c r="B4805" s="567"/>
      <c r="C4805" s="567">
        <v>1</v>
      </c>
      <c r="D4805" s="567">
        <v>1000000</v>
      </c>
      <c r="E4805" s="567">
        <v>255687</v>
      </c>
      <c r="F4805" s="567">
        <v>204549</v>
      </c>
    </row>
    <row r="4806" spans="1:6">
      <c r="A4806" s="855" t="s">
        <v>319</v>
      </c>
      <c r="B4806" s="567"/>
      <c r="C4806" s="567">
        <v>1</v>
      </c>
      <c r="D4806" s="567">
        <v>1000000</v>
      </c>
      <c r="E4806" s="567">
        <v>255687</v>
      </c>
      <c r="F4806" s="567">
        <v>204549</v>
      </c>
    </row>
    <row r="4807" spans="1:6">
      <c r="A4807" s="847">
        <v>0.85</v>
      </c>
      <c r="B4807" s="567"/>
      <c r="C4807" s="567">
        <v>1</v>
      </c>
      <c r="D4807" s="567">
        <v>1517829</v>
      </c>
      <c r="E4807" s="567">
        <v>1316051</v>
      </c>
      <c r="F4807" s="567">
        <v>725356</v>
      </c>
    </row>
    <row r="4808" spans="1:6">
      <c r="A4808" s="848" t="s">
        <v>3251</v>
      </c>
      <c r="B4808" s="567"/>
      <c r="C4808" s="567">
        <v>1</v>
      </c>
      <c r="D4808" s="567">
        <v>1517829</v>
      </c>
      <c r="E4808" s="567">
        <v>1316051</v>
      </c>
      <c r="F4808" s="567">
        <v>725356</v>
      </c>
    </row>
    <row r="4809" spans="1:6">
      <c r="A4809" s="849" t="s">
        <v>3251</v>
      </c>
      <c r="B4809" s="567"/>
      <c r="C4809" s="567">
        <v>1</v>
      </c>
      <c r="D4809" s="567">
        <v>1517829</v>
      </c>
      <c r="E4809" s="567">
        <v>1316051</v>
      </c>
      <c r="F4809" s="567">
        <v>725356</v>
      </c>
    </row>
    <row r="4810" spans="1:6">
      <c r="A4810" s="850" t="s">
        <v>190</v>
      </c>
      <c r="B4810" s="567"/>
      <c r="C4810" s="567">
        <v>1</v>
      </c>
      <c r="D4810" s="567">
        <v>1517829</v>
      </c>
      <c r="E4810" s="567">
        <v>1316051</v>
      </c>
      <c r="F4810" s="567">
        <v>725356</v>
      </c>
    </row>
    <row r="4811" spans="1:6">
      <c r="A4811" s="851" t="s">
        <v>3251</v>
      </c>
      <c r="B4811" s="567"/>
      <c r="C4811" s="567">
        <v>1</v>
      </c>
      <c r="D4811" s="567">
        <v>1517829</v>
      </c>
      <c r="E4811" s="567">
        <v>1316051</v>
      </c>
      <c r="F4811" s="567">
        <v>725356</v>
      </c>
    </row>
    <row r="4812" spans="1:6">
      <c r="A4812" s="852" t="s">
        <v>189</v>
      </c>
      <c r="B4812" s="567"/>
      <c r="C4812" s="567">
        <v>1</v>
      </c>
      <c r="D4812" s="567">
        <v>1517829</v>
      </c>
      <c r="E4812" s="567">
        <v>1316051</v>
      </c>
      <c r="F4812" s="567">
        <v>725356</v>
      </c>
    </row>
    <row r="4813" spans="1:6">
      <c r="A4813" s="854" t="s">
        <v>317</v>
      </c>
      <c r="B4813" s="729"/>
      <c r="C4813" s="729">
        <v>1</v>
      </c>
      <c r="D4813" s="729">
        <v>1517829</v>
      </c>
      <c r="E4813" s="729">
        <v>1316051</v>
      </c>
      <c r="F4813" s="729">
        <v>725356</v>
      </c>
    </row>
    <row r="4814" spans="1:6">
      <c r="A4814" s="853" t="s">
        <v>166</v>
      </c>
      <c r="B4814" s="567"/>
      <c r="C4814" s="567">
        <v>1</v>
      </c>
      <c r="D4814" s="567">
        <v>1517829</v>
      </c>
      <c r="E4814" s="567">
        <v>1316051</v>
      </c>
      <c r="F4814" s="567">
        <v>725356</v>
      </c>
    </row>
    <row r="4815" spans="1:6">
      <c r="A4815" s="855" t="s">
        <v>3251</v>
      </c>
      <c r="B4815" s="567"/>
      <c r="C4815" s="567">
        <v>1</v>
      </c>
      <c r="D4815" s="567">
        <v>1517829</v>
      </c>
      <c r="E4815" s="567">
        <v>1316051</v>
      </c>
      <c r="F4815" s="567">
        <v>725356</v>
      </c>
    </row>
    <row r="4816" spans="1:6">
      <c r="A4816" s="847">
        <v>0.9</v>
      </c>
      <c r="B4816" s="567">
        <v>1275529</v>
      </c>
      <c r="C4816" s="567">
        <v>1</v>
      </c>
      <c r="D4816" s="567">
        <v>1275529</v>
      </c>
      <c r="E4816" s="567">
        <v>1275529</v>
      </c>
      <c r="F4816" s="567">
        <v>366834</v>
      </c>
    </row>
    <row r="4817" spans="1:6">
      <c r="A4817" s="848" t="s">
        <v>3251</v>
      </c>
      <c r="B4817" s="567">
        <v>1275529</v>
      </c>
      <c r="C4817" s="567">
        <v>1</v>
      </c>
      <c r="D4817" s="567">
        <v>1275529</v>
      </c>
      <c r="E4817" s="567">
        <v>1275529</v>
      </c>
      <c r="F4817" s="567">
        <v>366834</v>
      </c>
    </row>
    <row r="4818" spans="1:6">
      <c r="A4818" s="849" t="s">
        <v>3251</v>
      </c>
      <c r="B4818" s="567">
        <v>1275529</v>
      </c>
      <c r="C4818" s="567">
        <v>1</v>
      </c>
      <c r="D4818" s="567">
        <v>1275529</v>
      </c>
      <c r="E4818" s="567">
        <v>1275529</v>
      </c>
      <c r="F4818" s="567">
        <v>366834</v>
      </c>
    </row>
    <row r="4819" spans="1:6">
      <c r="A4819" s="850" t="s">
        <v>3251</v>
      </c>
      <c r="B4819" s="567">
        <v>1275529</v>
      </c>
      <c r="C4819" s="567">
        <v>1</v>
      </c>
      <c r="D4819" s="567">
        <v>1275529</v>
      </c>
      <c r="E4819" s="567">
        <v>1275529</v>
      </c>
      <c r="F4819" s="567">
        <v>366834</v>
      </c>
    </row>
    <row r="4820" spans="1:6">
      <c r="A4820" s="851" t="s">
        <v>3251</v>
      </c>
      <c r="B4820" s="567">
        <v>1275529</v>
      </c>
      <c r="C4820" s="567">
        <v>1</v>
      </c>
      <c r="D4820" s="567">
        <v>1275529</v>
      </c>
      <c r="E4820" s="567">
        <v>1275529</v>
      </c>
      <c r="F4820" s="567">
        <v>366834</v>
      </c>
    </row>
    <row r="4821" spans="1:6">
      <c r="A4821" s="852" t="s">
        <v>3251</v>
      </c>
      <c r="B4821" s="567">
        <v>1275529</v>
      </c>
      <c r="C4821" s="567">
        <v>1</v>
      </c>
      <c r="D4821" s="567">
        <v>1275529</v>
      </c>
      <c r="E4821" s="567">
        <v>1275529</v>
      </c>
      <c r="F4821" s="567">
        <v>366834</v>
      </c>
    </row>
    <row r="4822" spans="1:6">
      <c r="A4822" s="854" t="s">
        <v>318</v>
      </c>
      <c r="B4822" s="567">
        <v>1275529</v>
      </c>
      <c r="C4822" s="567">
        <v>1</v>
      </c>
      <c r="D4822" s="567">
        <v>1275529</v>
      </c>
      <c r="E4822" s="567">
        <v>1275529</v>
      </c>
      <c r="F4822" s="567">
        <v>366834</v>
      </c>
    </row>
    <row r="4823" spans="1:6">
      <c r="A4823" s="853" t="s">
        <v>291</v>
      </c>
      <c r="B4823" s="567">
        <v>1275529</v>
      </c>
      <c r="C4823" s="567">
        <v>1</v>
      </c>
      <c r="D4823" s="567">
        <v>1275529</v>
      </c>
      <c r="E4823" s="567">
        <v>1275529</v>
      </c>
      <c r="F4823" s="567">
        <v>366834</v>
      </c>
    </row>
    <row r="4824" spans="1:6">
      <c r="A4824" s="855" t="s">
        <v>418</v>
      </c>
      <c r="B4824" s="567">
        <v>1275529</v>
      </c>
      <c r="C4824" s="567">
        <v>1</v>
      </c>
      <c r="D4824" s="567">
        <v>1275529</v>
      </c>
      <c r="E4824" s="567">
        <v>1275529</v>
      </c>
      <c r="F4824" s="567">
        <v>366834</v>
      </c>
    </row>
    <row r="4825" spans="1:6">
      <c r="A4825" s="847">
        <v>0.98</v>
      </c>
      <c r="B4825" s="567"/>
      <c r="C4825" s="567">
        <v>2</v>
      </c>
      <c r="D4825" s="567">
        <v>3000000</v>
      </c>
      <c r="E4825" s="567">
        <v>2268099</v>
      </c>
      <c r="F4825" s="567">
        <v>1796426</v>
      </c>
    </row>
    <row r="4826" spans="1:6">
      <c r="A4826" s="848" t="s">
        <v>3251</v>
      </c>
      <c r="B4826" s="567"/>
      <c r="C4826" s="567">
        <v>2</v>
      </c>
      <c r="D4826" s="567">
        <v>3000000</v>
      </c>
      <c r="E4826" s="567">
        <v>2268099</v>
      </c>
      <c r="F4826" s="567">
        <v>1796426</v>
      </c>
    </row>
    <row r="4827" spans="1:6">
      <c r="A4827" s="849" t="s">
        <v>3251</v>
      </c>
      <c r="B4827" s="567"/>
      <c r="C4827" s="567">
        <v>2</v>
      </c>
      <c r="D4827" s="567">
        <v>3000000</v>
      </c>
      <c r="E4827" s="567">
        <v>2268099</v>
      </c>
      <c r="F4827" s="567">
        <v>1796426</v>
      </c>
    </row>
    <row r="4828" spans="1:6">
      <c r="A4828" s="850" t="s">
        <v>1255</v>
      </c>
      <c r="B4828" s="567"/>
      <c r="C4828" s="567">
        <v>1</v>
      </c>
      <c r="D4828" s="567">
        <v>1500000</v>
      </c>
      <c r="E4828" s="567">
        <v>1331871</v>
      </c>
      <c r="F4828" s="567">
        <v>1157747</v>
      </c>
    </row>
    <row r="4829" spans="1:6">
      <c r="A4829" s="851" t="s">
        <v>3251</v>
      </c>
      <c r="B4829" s="567"/>
      <c r="C4829" s="567">
        <v>1</v>
      </c>
      <c r="D4829" s="567">
        <v>1500000</v>
      </c>
      <c r="E4829" s="567">
        <v>1331871</v>
      </c>
      <c r="F4829" s="567">
        <v>1157747</v>
      </c>
    </row>
    <row r="4830" spans="1:6">
      <c r="A4830" s="852" t="s">
        <v>3251</v>
      </c>
      <c r="B4830" s="567"/>
      <c r="C4830" s="567">
        <v>1</v>
      </c>
      <c r="D4830" s="567">
        <v>1500000</v>
      </c>
      <c r="E4830" s="567">
        <v>1331871</v>
      </c>
      <c r="F4830" s="567">
        <v>1157747</v>
      </c>
    </row>
    <row r="4831" spans="1:6">
      <c r="A4831" s="854" t="s">
        <v>529</v>
      </c>
      <c r="B4831" s="567"/>
      <c r="C4831" s="567">
        <v>1</v>
      </c>
      <c r="D4831" s="567">
        <v>1500000</v>
      </c>
      <c r="E4831" s="567">
        <v>1331871</v>
      </c>
      <c r="F4831" s="567">
        <v>1157747</v>
      </c>
    </row>
    <row r="4832" spans="1:6">
      <c r="A4832" s="853" t="s">
        <v>298</v>
      </c>
      <c r="B4832" s="567"/>
      <c r="C4832" s="567">
        <v>1</v>
      </c>
      <c r="D4832" s="567">
        <v>1500000</v>
      </c>
      <c r="E4832" s="567">
        <v>1331871</v>
      </c>
      <c r="F4832" s="567">
        <v>1157747</v>
      </c>
    </row>
    <row r="4833" spans="1:6">
      <c r="A4833" s="855" t="s">
        <v>319</v>
      </c>
      <c r="B4833" s="567"/>
      <c r="C4833" s="567">
        <v>1</v>
      </c>
      <c r="D4833" s="567">
        <v>1500000</v>
      </c>
      <c r="E4833" s="567">
        <v>1331871</v>
      </c>
      <c r="F4833" s="567">
        <v>1157747</v>
      </c>
    </row>
    <row r="4834" spans="1:6">
      <c r="A4834" s="850" t="s">
        <v>1250</v>
      </c>
      <c r="B4834" s="567"/>
      <c r="C4834" s="567">
        <v>1</v>
      </c>
      <c r="D4834" s="567">
        <v>1500000</v>
      </c>
      <c r="E4834" s="567">
        <v>936228</v>
      </c>
      <c r="F4834" s="567">
        <v>638679</v>
      </c>
    </row>
    <row r="4835" spans="1:6">
      <c r="A4835" s="851" t="s">
        <v>3251</v>
      </c>
      <c r="B4835" s="567"/>
      <c r="C4835" s="567">
        <v>1</v>
      </c>
      <c r="D4835" s="567">
        <v>1500000</v>
      </c>
      <c r="E4835" s="567">
        <v>936228</v>
      </c>
      <c r="F4835" s="567">
        <v>638679</v>
      </c>
    </row>
    <row r="4836" spans="1:6">
      <c r="A4836" s="852" t="s">
        <v>3251</v>
      </c>
      <c r="B4836" s="567"/>
      <c r="C4836" s="567">
        <v>1</v>
      </c>
      <c r="D4836" s="567">
        <v>1500000</v>
      </c>
      <c r="E4836" s="567">
        <v>936228</v>
      </c>
      <c r="F4836" s="567">
        <v>638679</v>
      </c>
    </row>
    <row r="4837" spans="1:6">
      <c r="A4837" s="854" t="s">
        <v>529</v>
      </c>
      <c r="B4837" s="567"/>
      <c r="C4837" s="567">
        <v>1</v>
      </c>
      <c r="D4837" s="567">
        <v>1500000</v>
      </c>
      <c r="E4837" s="567">
        <v>936228</v>
      </c>
      <c r="F4837" s="567">
        <v>638679</v>
      </c>
    </row>
    <row r="4838" spans="1:6">
      <c r="A4838" s="853" t="s">
        <v>298</v>
      </c>
      <c r="B4838" s="567"/>
      <c r="C4838" s="567">
        <v>1</v>
      </c>
      <c r="D4838" s="567">
        <v>1500000</v>
      </c>
      <c r="E4838" s="567">
        <v>936228</v>
      </c>
      <c r="F4838" s="567">
        <v>638679</v>
      </c>
    </row>
    <row r="4839" spans="1:6">
      <c r="A4839" s="855" t="s">
        <v>319</v>
      </c>
      <c r="B4839" s="567"/>
      <c r="C4839" s="567">
        <v>1</v>
      </c>
      <c r="D4839" s="567">
        <v>1500000</v>
      </c>
      <c r="E4839" s="567">
        <v>936228</v>
      </c>
      <c r="F4839" s="567">
        <v>638679</v>
      </c>
    </row>
    <row r="4840" spans="1:6">
      <c r="A4840" s="847" t="s">
        <v>20</v>
      </c>
      <c r="B4840" s="567"/>
      <c r="C4840" s="567"/>
      <c r="D4840" s="567"/>
      <c r="E4840" s="567">
        <v>17022505</v>
      </c>
      <c r="F4840" s="567">
        <v>2215327</v>
      </c>
    </row>
    <row r="4841" spans="1:6">
      <c r="A4841" s="848" t="s">
        <v>3251</v>
      </c>
      <c r="B4841" s="567"/>
      <c r="C4841" s="567"/>
      <c r="D4841" s="567"/>
      <c r="E4841" s="567">
        <v>17022505</v>
      </c>
      <c r="F4841" s="567">
        <v>2215327</v>
      </c>
    </row>
    <row r="4842" spans="1:6">
      <c r="A4842" s="849" t="s">
        <v>3251</v>
      </c>
      <c r="B4842" s="567"/>
      <c r="C4842" s="567"/>
      <c r="D4842" s="567"/>
      <c r="E4842" s="567">
        <v>17022505</v>
      </c>
      <c r="F4842" s="567">
        <v>2215327</v>
      </c>
    </row>
    <row r="4843" spans="1:6">
      <c r="A4843" s="850" t="s">
        <v>3251</v>
      </c>
      <c r="B4843" s="567"/>
      <c r="C4843" s="567"/>
      <c r="D4843" s="567"/>
      <c r="E4843" s="567">
        <v>17022505</v>
      </c>
      <c r="F4843" s="567">
        <v>2215327</v>
      </c>
    </row>
    <row r="4844" spans="1:6">
      <c r="A4844" s="851" t="s">
        <v>3251</v>
      </c>
      <c r="B4844" s="567"/>
      <c r="C4844" s="567"/>
      <c r="D4844" s="567"/>
      <c r="E4844" s="567">
        <v>17022505</v>
      </c>
      <c r="F4844" s="567">
        <v>2215327</v>
      </c>
    </row>
    <row r="4845" spans="1:6">
      <c r="A4845" s="852" t="s">
        <v>3251</v>
      </c>
      <c r="B4845" s="567"/>
      <c r="C4845" s="567"/>
      <c r="D4845" s="567"/>
      <c r="E4845" s="567">
        <v>17022505</v>
      </c>
      <c r="F4845" s="567">
        <v>2215327</v>
      </c>
    </row>
    <row r="4846" spans="1:6">
      <c r="A4846" s="854" t="s">
        <v>318</v>
      </c>
      <c r="B4846" s="567"/>
      <c r="C4846" s="567"/>
      <c r="D4846" s="567"/>
      <c r="E4846" s="567">
        <v>17022505</v>
      </c>
      <c r="F4846" s="567">
        <v>2215327</v>
      </c>
    </row>
    <row r="4847" spans="1:6">
      <c r="A4847" s="853" t="s">
        <v>291</v>
      </c>
      <c r="B4847" s="567"/>
      <c r="C4847" s="567"/>
      <c r="D4847" s="567"/>
      <c r="E4847" s="567">
        <v>17022505</v>
      </c>
      <c r="F4847" s="567">
        <v>2215327</v>
      </c>
    </row>
    <row r="4848" spans="1:6">
      <c r="A4848" s="855" t="s">
        <v>418</v>
      </c>
      <c r="B4848" s="567"/>
      <c r="C4848" s="567"/>
      <c r="D4848" s="567"/>
      <c r="E4848" s="567">
        <v>17022505</v>
      </c>
      <c r="F4848" s="567">
        <v>2215327</v>
      </c>
    </row>
    <row r="4849" spans="1:6">
      <c r="A4849" s="847" t="s">
        <v>3251</v>
      </c>
      <c r="B4849" s="567">
        <v>5800335</v>
      </c>
      <c r="C4849" s="567">
        <v>3</v>
      </c>
      <c r="D4849" s="567">
        <v>7801549</v>
      </c>
      <c r="E4849" s="567">
        <v>19714006</v>
      </c>
      <c r="F4849" s="567">
        <v>2595869</v>
      </c>
    </row>
    <row r="4850" spans="1:6">
      <c r="A4850" s="848" t="s">
        <v>3251</v>
      </c>
      <c r="B4850" s="567">
        <v>5800335</v>
      </c>
      <c r="C4850" s="567">
        <v>3</v>
      </c>
      <c r="D4850" s="567">
        <v>7801549</v>
      </c>
      <c r="E4850" s="567">
        <v>19714006</v>
      </c>
      <c r="F4850" s="567">
        <v>2595869</v>
      </c>
    </row>
    <row r="4851" spans="1:6">
      <c r="A4851" s="849" t="s">
        <v>3251</v>
      </c>
      <c r="B4851" s="567">
        <v>5800335</v>
      </c>
      <c r="C4851" s="567">
        <v>3</v>
      </c>
      <c r="D4851" s="567">
        <v>7801549</v>
      </c>
      <c r="E4851" s="567">
        <v>19714006</v>
      </c>
      <c r="F4851" s="567">
        <v>2595869</v>
      </c>
    </row>
    <row r="4852" spans="1:6">
      <c r="A4852" s="850" t="s">
        <v>2221</v>
      </c>
      <c r="B4852" s="567"/>
      <c r="C4852" s="567">
        <v>1</v>
      </c>
      <c r="D4852" s="567">
        <v>2276743</v>
      </c>
      <c r="E4852" s="567"/>
      <c r="F4852" s="567"/>
    </row>
    <row r="4853" spans="1:6">
      <c r="A4853" s="851" t="s">
        <v>3251</v>
      </c>
      <c r="B4853" s="567"/>
      <c r="C4853" s="567">
        <v>1</v>
      </c>
      <c r="D4853" s="567">
        <v>2276743</v>
      </c>
      <c r="E4853" s="567"/>
      <c r="F4853" s="567"/>
    </row>
    <row r="4854" spans="1:6">
      <c r="A4854" s="852" t="s">
        <v>3251</v>
      </c>
      <c r="B4854" s="567"/>
      <c r="C4854" s="567">
        <v>1</v>
      </c>
      <c r="D4854" s="567">
        <v>2276743</v>
      </c>
      <c r="E4854" s="567"/>
      <c r="F4854" s="567"/>
    </row>
    <row r="4855" spans="1:6">
      <c r="A4855" s="854" t="s">
        <v>528</v>
      </c>
      <c r="B4855" s="567"/>
      <c r="C4855" s="567">
        <v>1</v>
      </c>
      <c r="D4855" s="567">
        <v>2276743</v>
      </c>
      <c r="E4855" s="567"/>
      <c r="F4855" s="567"/>
    </row>
    <row r="4856" spans="1:6">
      <c r="A4856" s="853" t="s">
        <v>288</v>
      </c>
      <c r="B4856" s="567"/>
      <c r="C4856" s="567">
        <v>1</v>
      </c>
      <c r="D4856" s="567">
        <v>2276743</v>
      </c>
      <c r="E4856" s="567"/>
      <c r="F4856" s="567"/>
    </row>
    <row r="4857" spans="1:6">
      <c r="A4857" s="855" t="s">
        <v>2220</v>
      </c>
      <c r="B4857" s="567"/>
      <c r="C4857" s="567">
        <v>1</v>
      </c>
      <c r="D4857" s="567">
        <v>2276743</v>
      </c>
      <c r="E4857" s="567"/>
      <c r="F4857" s="567"/>
    </row>
    <row r="4858" spans="1:6">
      <c r="A4858" s="850" t="s">
        <v>2259</v>
      </c>
      <c r="B4858" s="567"/>
      <c r="C4858" s="567"/>
      <c r="D4858" s="567"/>
      <c r="E4858" s="567"/>
      <c r="F4858" s="567"/>
    </row>
    <row r="4859" spans="1:6">
      <c r="A4859" s="851" t="s">
        <v>3251</v>
      </c>
      <c r="B4859" s="567"/>
      <c r="C4859" s="567"/>
      <c r="D4859" s="567"/>
      <c r="E4859" s="567"/>
      <c r="F4859" s="567"/>
    </row>
    <row r="4860" spans="1:6">
      <c r="A4860" s="852" t="s">
        <v>3251</v>
      </c>
      <c r="B4860" s="567"/>
      <c r="C4860" s="567"/>
      <c r="D4860" s="567"/>
      <c r="E4860" s="567"/>
      <c r="F4860" s="567"/>
    </row>
    <row r="4861" spans="1:6">
      <c r="A4861" s="854" t="s">
        <v>528</v>
      </c>
      <c r="B4861" s="567"/>
      <c r="C4861" s="567"/>
      <c r="D4861" s="567"/>
      <c r="E4861" s="567"/>
      <c r="F4861" s="567"/>
    </row>
    <row r="4862" spans="1:6">
      <c r="A4862" s="853" t="s">
        <v>281</v>
      </c>
      <c r="B4862" s="567"/>
      <c r="C4862" s="567"/>
      <c r="D4862" s="567"/>
      <c r="E4862" s="567"/>
      <c r="F4862" s="567"/>
    </row>
    <row r="4863" spans="1:6">
      <c r="A4863" s="855" t="s">
        <v>3251</v>
      </c>
      <c r="B4863" s="567"/>
      <c r="C4863" s="567"/>
      <c r="D4863" s="567"/>
      <c r="E4863" s="567"/>
      <c r="F4863" s="567"/>
    </row>
    <row r="4864" spans="1:6">
      <c r="A4864" s="850" t="s">
        <v>2244</v>
      </c>
      <c r="B4864" s="567"/>
      <c r="C4864" s="567">
        <v>1</v>
      </c>
      <c r="D4864" s="567">
        <v>1000000</v>
      </c>
      <c r="E4864" s="567"/>
      <c r="F4864" s="567"/>
    </row>
    <row r="4865" spans="1:6">
      <c r="A4865" s="851" t="s">
        <v>3251</v>
      </c>
      <c r="B4865" s="567"/>
      <c r="C4865" s="567">
        <v>1</v>
      </c>
      <c r="D4865" s="567">
        <v>1000000</v>
      </c>
      <c r="E4865" s="567"/>
      <c r="F4865" s="567"/>
    </row>
    <row r="4866" spans="1:6">
      <c r="A4866" s="852" t="s">
        <v>3251</v>
      </c>
      <c r="B4866" s="567"/>
      <c r="C4866" s="567">
        <v>1</v>
      </c>
      <c r="D4866" s="567">
        <v>1000000</v>
      </c>
      <c r="E4866" s="567"/>
      <c r="F4866" s="567"/>
    </row>
    <row r="4867" spans="1:6">
      <c r="A4867" s="854" t="s">
        <v>528</v>
      </c>
      <c r="B4867" s="567"/>
      <c r="C4867" s="567">
        <v>1</v>
      </c>
      <c r="D4867" s="567">
        <v>1000000</v>
      </c>
      <c r="E4867" s="567"/>
      <c r="F4867" s="567"/>
    </row>
    <row r="4868" spans="1:6">
      <c r="A4868" s="853" t="s">
        <v>288</v>
      </c>
      <c r="B4868" s="567"/>
      <c r="C4868" s="567">
        <v>1</v>
      </c>
      <c r="D4868" s="567">
        <v>1000000</v>
      </c>
      <c r="E4868" s="567"/>
      <c r="F4868" s="567"/>
    </row>
    <row r="4869" spans="1:6">
      <c r="A4869" s="855" t="s">
        <v>3251</v>
      </c>
      <c r="B4869" s="567"/>
      <c r="C4869" s="567">
        <v>1</v>
      </c>
      <c r="D4869" s="567">
        <v>1000000</v>
      </c>
      <c r="E4869" s="567"/>
      <c r="F4869" s="567"/>
    </row>
    <row r="4870" spans="1:6">
      <c r="A4870" s="850" t="s">
        <v>3251</v>
      </c>
      <c r="B4870" s="567">
        <v>5800335</v>
      </c>
      <c r="C4870" s="567">
        <v>1</v>
      </c>
      <c r="D4870" s="567">
        <v>4524806</v>
      </c>
      <c r="E4870" s="567">
        <v>19714006</v>
      </c>
      <c r="F4870" s="567">
        <v>2595869</v>
      </c>
    </row>
    <row r="4871" spans="1:6">
      <c r="A4871" s="851">
        <v>2</v>
      </c>
      <c r="B4871" s="567">
        <v>5800335</v>
      </c>
      <c r="C4871" s="567">
        <v>1</v>
      </c>
      <c r="D4871" s="567">
        <v>4524806</v>
      </c>
      <c r="E4871" s="567">
        <v>19714006</v>
      </c>
      <c r="F4871" s="567">
        <v>2595869</v>
      </c>
    </row>
    <row r="4872" spans="1:6">
      <c r="A4872" s="852" t="s">
        <v>3251</v>
      </c>
      <c r="B4872" s="567">
        <v>5800335</v>
      </c>
      <c r="C4872" s="567">
        <v>1</v>
      </c>
      <c r="D4872" s="567">
        <v>4524806</v>
      </c>
      <c r="E4872" s="567">
        <v>19714006</v>
      </c>
      <c r="F4872" s="567">
        <v>2595869</v>
      </c>
    </row>
    <row r="4873" spans="1:6">
      <c r="A4873" s="854" t="s">
        <v>318</v>
      </c>
      <c r="B4873" s="567">
        <v>5800335</v>
      </c>
      <c r="C4873" s="567">
        <v>1</v>
      </c>
      <c r="D4873" s="567">
        <v>4524806</v>
      </c>
      <c r="E4873" s="567">
        <v>19714006</v>
      </c>
      <c r="F4873" s="567">
        <v>2595869</v>
      </c>
    </row>
    <row r="4874" spans="1:6">
      <c r="A4874" s="853" t="s">
        <v>291</v>
      </c>
      <c r="B4874" s="567">
        <v>5800335</v>
      </c>
      <c r="C4874" s="567">
        <v>1</v>
      </c>
      <c r="D4874" s="567">
        <v>4524806</v>
      </c>
      <c r="E4874" s="567">
        <v>19714006</v>
      </c>
      <c r="F4874" s="567">
        <v>2595869</v>
      </c>
    </row>
    <row r="4875" spans="1:6">
      <c r="A4875" s="855" t="s">
        <v>391</v>
      </c>
      <c r="B4875" s="567">
        <v>4524806</v>
      </c>
      <c r="C4875" s="567">
        <v>1</v>
      </c>
      <c r="D4875" s="567">
        <v>4524806</v>
      </c>
      <c r="E4875" s="567">
        <v>1415972</v>
      </c>
      <c r="F4875" s="567">
        <v>13708</v>
      </c>
    </row>
    <row r="4876" spans="1:6">
      <c r="A4876" s="855" t="s">
        <v>418</v>
      </c>
      <c r="B4876" s="567">
        <v>1275529</v>
      </c>
      <c r="C4876" s="567"/>
      <c r="D4876" s="567"/>
      <c r="E4876" s="567">
        <v>18298034</v>
      </c>
      <c r="F4876" s="567">
        <v>2582161</v>
      </c>
    </row>
    <row r="4877" spans="1:6">
      <c r="A4877" s="726" t="s">
        <v>2705</v>
      </c>
      <c r="B4877" s="567">
        <v>75200429</v>
      </c>
      <c r="C4877" s="567">
        <v>32</v>
      </c>
      <c r="D4877" s="567">
        <v>128465438</v>
      </c>
      <c r="E4877" s="567">
        <v>63784776.4859</v>
      </c>
      <c r="F4877" s="567">
        <v>58515330.189569995</v>
      </c>
    </row>
    <row r="4878" spans="1:6">
      <c r="A4878" s="845" t="s">
        <v>1347</v>
      </c>
      <c r="B4878" s="567"/>
      <c r="C4878" s="567">
        <v>1</v>
      </c>
      <c r="D4878" s="567">
        <v>3150000</v>
      </c>
      <c r="E4878" s="567"/>
      <c r="F4878" s="567">
        <v>2615012</v>
      </c>
    </row>
    <row r="4879" spans="1:6">
      <c r="A4879" s="846" t="s">
        <v>3251</v>
      </c>
      <c r="B4879" s="567"/>
      <c r="C4879" s="567">
        <v>1</v>
      </c>
      <c r="D4879" s="567">
        <v>3150000</v>
      </c>
      <c r="E4879" s="567"/>
      <c r="F4879" s="567">
        <v>2615012</v>
      </c>
    </row>
    <row r="4880" spans="1:6">
      <c r="A4880" s="847">
        <v>0.95</v>
      </c>
      <c r="B4880" s="567"/>
      <c r="C4880" s="567">
        <v>1</v>
      </c>
      <c r="D4880" s="567">
        <v>3150000</v>
      </c>
      <c r="E4880" s="567"/>
      <c r="F4880" s="567">
        <v>2615012</v>
      </c>
    </row>
    <row r="4881" spans="1:6">
      <c r="A4881" s="848">
        <v>0.85799333333333339</v>
      </c>
      <c r="B4881" s="567"/>
      <c r="C4881" s="567">
        <v>1</v>
      </c>
      <c r="D4881" s="567">
        <v>3150000</v>
      </c>
      <c r="E4881" s="567"/>
      <c r="F4881" s="567">
        <v>2615012</v>
      </c>
    </row>
    <row r="4882" spans="1:6">
      <c r="A4882" s="849" t="s">
        <v>3251</v>
      </c>
      <c r="B4882" s="567"/>
      <c r="C4882" s="567">
        <v>1</v>
      </c>
      <c r="D4882" s="567">
        <v>3150000</v>
      </c>
      <c r="E4882" s="567"/>
      <c r="F4882" s="567">
        <v>2615012</v>
      </c>
    </row>
    <row r="4883" spans="1:6">
      <c r="A4883" s="850" t="s">
        <v>1346</v>
      </c>
      <c r="B4883" s="567"/>
      <c r="C4883" s="567">
        <v>1</v>
      </c>
      <c r="D4883" s="567">
        <v>3150000</v>
      </c>
      <c r="E4883" s="567"/>
      <c r="F4883" s="567">
        <v>2615012</v>
      </c>
    </row>
    <row r="4884" spans="1:6">
      <c r="A4884" s="851" t="s">
        <v>3251</v>
      </c>
      <c r="B4884" s="567"/>
      <c r="C4884" s="567">
        <v>1</v>
      </c>
      <c r="D4884" s="567">
        <v>3150000</v>
      </c>
      <c r="E4884" s="567"/>
      <c r="F4884" s="567">
        <v>2615012</v>
      </c>
    </row>
    <row r="4885" spans="1:6">
      <c r="A4885" s="852" t="s">
        <v>3251</v>
      </c>
      <c r="B4885" s="567"/>
      <c r="C4885" s="567">
        <v>1</v>
      </c>
      <c r="D4885" s="567">
        <v>3150000</v>
      </c>
      <c r="E4885" s="567"/>
      <c r="F4885" s="567">
        <v>2615012</v>
      </c>
    </row>
    <row r="4886" spans="1:6">
      <c r="A4886" s="854" t="s">
        <v>529</v>
      </c>
      <c r="B4886" s="567"/>
      <c r="C4886" s="567">
        <v>1</v>
      </c>
      <c r="D4886" s="567">
        <v>3150000</v>
      </c>
      <c r="E4886" s="567"/>
      <c r="F4886" s="567">
        <v>2615012</v>
      </c>
    </row>
    <row r="4887" spans="1:6">
      <c r="A4887" s="853" t="s">
        <v>274</v>
      </c>
      <c r="B4887" s="567"/>
      <c r="C4887" s="567">
        <v>1</v>
      </c>
      <c r="D4887" s="567">
        <v>3150000</v>
      </c>
      <c r="E4887" s="567"/>
      <c r="F4887" s="567">
        <v>2615012</v>
      </c>
    </row>
    <row r="4888" spans="1:6">
      <c r="A4888" s="855" t="s">
        <v>319</v>
      </c>
      <c r="B4888" s="567"/>
      <c r="C4888" s="567">
        <v>1</v>
      </c>
      <c r="D4888" s="567">
        <v>3150000</v>
      </c>
      <c r="E4888" s="567"/>
      <c r="F4888" s="567">
        <v>2615012</v>
      </c>
    </row>
    <row r="4889" spans="1:6">
      <c r="A4889" s="845" t="s">
        <v>339</v>
      </c>
      <c r="B4889" s="567">
        <v>4000000</v>
      </c>
      <c r="C4889" s="567">
        <v>3</v>
      </c>
      <c r="D4889" s="567">
        <v>4000000</v>
      </c>
      <c r="E4889" s="567">
        <v>1514723.3372199999</v>
      </c>
      <c r="F4889" s="567">
        <v>615934.46719000011</v>
      </c>
    </row>
    <row r="4890" spans="1:6">
      <c r="A4890" s="846" t="s">
        <v>3251</v>
      </c>
      <c r="B4890" s="567">
        <v>4000000</v>
      </c>
      <c r="C4890" s="567">
        <v>3</v>
      </c>
      <c r="D4890" s="567">
        <v>4000000</v>
      </c>
      <c r="E4890" s="567">
        <v>1514723.3372199999</v>
      </c>
      <c r="F4890" s="567">
        <v>615934.46719000011</v>
      </c>
    </row>
    <row r="4891" spans="1:6">
      <c r="A4891" s="847">
        <v>0.03</v>
      </c>
      <c r="B4891" s="567">
        <v>1000000</v>
      </c>
      <c r="C4891" s="567">
        <v>1</v>
      </c>
      <c r="D4891" s="567">
        <v>1000000</v>
      </c>
      <c r="E4891" s="567">
        <v>9093.0596500000011</v>
      </c>
      <c r="F4891" s="567">
        <v>7909.6372599999995</v>
      </c>
    </row>
    <row r="4892" spans="1:6">
      <c r="A4892" s="848" t="s">
        <v>3251</v>
      </c>
      <c r="B4892" s="567">
        <v>1000000</v>
      </c>
      <c r="C4892" s="567">
        <v>1</v>
      </c>
      <c r="D4892" s="567">
        <v>1000000</v>
      </c>
      <c r="E4892" s="567">
        <v>9093.0596500000011</v>
      </c>
      <c r="F4892" s="567">
        <v>7909.6372599999995</v>
      </c>
    </row>
    <row r="4893" spans="1:6">
      <c r="A4893" s="849" t="s">
        <v>3251</v>
      </c>
      <c r="B4893" s="567">
        <v>1000000</v>
      </c>
      <c r="C4893" s="567">
        <v>1</v>
      </c>
      <c r="D4893" s="567">
        <v>1000000</v>
      </c>
      <c r="E4893" s="567">
        <v>9093.0596500000011</v>
      </c>
      <c r="F4893" s="567">
        <v>7909.6372599999995</v>
      </c>
    </row>
    <row r="4894" spans="1:6">
      <c r="A4894" s="850" t="s">
        <v>3251</v>
      </c>
      <c r="B4894" s="567">
        <v>1000000</v>
      </c>
      <c r="C4894" s="567">
        <v>1</v>
      </c>
      <c r="D4894" s="567">
        <v>1000000</v>
      </c>
      <c r="E4894" s="567">
        <v>9093.0596500000011</v>
      </c>
      <c r="F4894" s="567">
        <v>7909.6372599999995</v>
      </c>
    </row>
    <row r="4895" spans="1:6">
      <c r="A4895" s="851" t="s">
        <v>341</v>
      </c>
      <c r="B4895" s="567">
        <v>1000000</v>
      </c>
      <c r="C4895" s="567">
        <v>1</v>
      </c>
      <c r="D4895" s="567">
        <v>1000000</v>
      </c>
      <c r="E4895" s="567">
        <v>9093.0596500000011</v>
      </c>
      <c r="F4895" s="567">
        <v>7909.6372599999995</v>
      </c>
    </row>
    <row r="4896" spans="1:6">
      <c r="A4896" s="852" t="s">
        <v>3251</v>
      </c>
      <c r="B4896" s="567">
        <v>1000000</v>
      </c>
      <c r="C4896" s="567">
        <v>1</v>
      </c>
      <c r="D4896" s="567">
        <v>1000000</v>
      </c>
      <c r="E4896" s="567">
        <v>9093.0596500000011</v>
      </c>
      <c r="F4896" s="567">
        <v>7909.6372599999995</v>
      </c>
    </row>
    <row r="4897" spans="1:6">
      <c r="A4897" s="854" t="s">
        <v>318</v>
      </c>
      <c r="B4897" s="567">
        <v>1000000</v>
      </c>
      <c r="C4897" s="567">
        <v>1</v>
      </c>
      <c r="D4897" s="567">
        <v>1000000</v>
      </c>
      <c r="E4897" s="567">
        <v>9093.0596500000011</v>
      </c>
      <c r="F4897" s="567">
        <v>7909.6372599999995</v>
      </c>
    </row>
    <row r="4898" spans="1:6">
      <c r="A4898" s="853" t="s">
        <v>295</v>
      </c>
      <c r="B4898" s="567">
        <v>1000000</v>
      </c>
      <c r="C4898" s="567">
        <v>1</v>
      </c>
      <c r="D4898" s="567">
        <v>1000000</v>
      </c>
      <c r="E4898" s="567">
        <v>9093.0596500000011</v>
      </c>
      <c r="F4898" s="567">
        <v>7909.6372599999995</v>
      </c>
    </row>
    <row r="4899" spans="1:6">
      <c r="A4899" s="855" t="s">
        <v>337</v>
      </c>
      <c r="B4899" s="567">
        <v>1000000</v>
      </c>
      <c r="C4899" s="567">
        <v>1</v>
      </c>
      <c r="D4899" s="567">
        <v>1000000</v>
      </c>
      <c r="E4899" s="567">
        <v>9093.0596500000011</v>
      </c>
      <c r="F4899" s="567">
        <v>7909.6372599999995</v>
      </c>
    </row>
    <row r="4900" spans="1:6">
      <c r="A4900" s="847">
        <v>0.05</v>
      </c>
      <c r="B4900" s="567">
        <v>1500000</v>
      </c>
      <c r="C4900" s="567">
        <v>1</v>
      </c>
      <c r="D4900" s="567">
        <v>1500000</v>
      </c>
      <c r="E4900" s="567">
        <v>65993.354000000007</v>
      </c>
      <c r="F4900" s="567">
        <v>40170.353999999999</v>
      </c>
    </row>
    <row r="4901" spans="1:6">
      <c r="A4901" s="848" t="s">
        <v>3251</v>
      </c>
      <c r="B4901" s="567">
        <v>1500000</v>
      </c>
      <c r="C4901" s="567">
        <v>1</v>
      </c>
      <c r="D4901" s="567">
        <v>1500000</v>
      </c>
      <c r="E4901" s="567">
        <v>65993.354000000007</v>
      </c>
      <c r="F4901" s="567">
        <v>40170.353999999999</v>
      </c>
    </row>
    <row r="4902" spans="1:6">
      <c r="A4902" s="849" t="s">
        <v>3251</v>
      </c>
      <c r="B4902" s="567">
        <v>1500000</v>
      </c>
      <c r="C4902" s="567">
        <v>1</v>
      </c>
      <c r="D4902" s="567">
        <v>1500000</v>
      </c>
      <c r="E4902" s="567">
        <v>65993.354000000007</v>
      </c>
      <c r="F4902" s="567">
        <v>40170.353999999999</v>
      </c>
    </row>
    <row r="4903" spans="1:6">
      <c r="A4903" s="850" t="s">
        <v>3251</v>
      </c>
      <c r="B4903" s="567">
        <v>1500000</v>
      </c>
      <c r="C4903" s="567">
        <v>1</v>
      </c>
      <c r="D4903" s="567">
        <v>1500000</v>
      </c>
      <c r="E4903" s="567">
        <v>65993.354000000007</v>
      </c>
      <c r="F4903" s="567">
        <v>40170.353999999999</v>
      </c>
    </row>
    <row r="4904" spans="1:6">
      <c r="A4904" s="851" t="s">
        <v>338</v>
      </c>
      <c r="B4904" s="567">
        <v>1500000</v>
      </c>
      <c r="C4904" s="567">
        <v>1</v>
      </c>
      <c r="D4904" s="567">
        <v>1500000</v>
      </c>
      <c r="E4904" s="567">
        <v>65993.354000000007</v>
      </c>
      <c r="F4904" s="567">
        <v>40170.353999999999</v>
      </c>
    </row>
    <row r="4905" spans="1:6">
      <c r="A4905" s="852" t="s">
        <v>3251</v>
      </c>
      <c r="B4905" s="567">
        <v>1500000</v>
      </c>
      <c r="C4905" s="567">
        <v>1</v>
      </c>
      <c r="D4905" s="567">
        <v>1500000</v>
      </c>
      <c r="E4905" s="567">
        <v>65993.354000000007</v>
      </c>
      <c r="F4905" s="567">
        <v>40170.353999999999</v>
      </c>
    </row>
    <row r="4906" spans="1:6">
      <c r="A4906" s="854" t="s">
        <v>318</v>
      </c>
      <c r="B4906" s="567">
        <v>1500000</v>
      </c>
      <c r="C4906" s="567">
        <v>1</v>
      </c>
      <c r="D4906" s="567">
        <v>1500000</v>
      </c>
      <c r="E4906" s="567">
        <v>65993.354000000007</v>
      </c>
      <c r="F4906" s="567">
        <v>40170.353999999999</v>
      </c>
    </row>
    <row r="4907" spans="1:6">
      <c r="A4907" s="853" t="s">
        <v>295</v>
      </c>
      <c r="B4907" s="567">
        <v>1500000</v>
      </c>
      <c r="C4907" s="567">
        <v>1</v>
      </c>
      <c r="D4907" s="567">
        <v>1500000</v>
      </c>
      <c r="E4907" s="567">
        <v>65993.354000000007</v>
      </c>
      <c r="F4907" s="567">
        <v>40170.353999999999</v>
      </c>
    </row>
    <row r="4908" spans="1:6">
      <c r="A4908" s="855" t="s">
        <v>337</v>
      </c>
      <c r="B4908" s="567">
        <v>1500000</v>
      </c>
      <c r="C4908" s="567">
        <v>1</v>
      </c>
      <c r="D4908" s="567">
        <v>1500000</v>
      </c>
      <c r="E4908" s="567">
        <v>65993.354000000007</v>
      </c>
      <c r="F4908" s="567">
        <v>40170.353999999999</v>
      </c>
    </row>
    <row r="4909" spans="1:6">
      <c r="A4909" s="847">
        <v>0.3</v>
      </c>
      <c r="B4909" s="567">
        <v>1500000</v>
      </c>
      <c r="C4909" s="567">
        <v>1</v>
      </c>
      <c r="D4909" s="567">
        <v>1500000</v>
      </c>
      <c r="E4909" s="567">
        <v>1439636.9235699999</v>
      </c>
      <c r="F4909" s="567">
        <v>567854.47593000007</v>
      </c>
    </row>
    <row r="4910" spans="1:6">
      <c r="A4910" s="848" t="s">
        <v>3251</v>
      </c>
      <c r="B4910" s="567">
        <v>1500000</v>
      </c>
      <c r="C4910" s="567">
        <v>1</v>
      </c>
      <c r="D4910" s="567">
        <v>1500000</v>
      </c>
      <c r="E4910" s="567">
        <v>1439636.9235699999</v>
      </c>
      <c r="F4910" s="567">
        <v>567854.47593000007</v>
      </c>
    </row>
    <row r="4911" spans="1:6">
      <c r="A4911" s="849" t="s">
        <v>3251</v>
      </c>
      <c r="B4911" s="567">
        <v>1500000</v>
      </c>
      <c r="C4911" s="567">
        <v>1</v>
      </c>
      <c r="D4911" s="567">
        <v>1500000</v>
      </c>
      <c r="E4911" s="567">
        <v>1439636.9235699999</v>
      </c>
      <c r="F4911" s="567">
        <v>567854.47593000007</v>
      </c>
    </row>
    <row r="4912" spans="1:6">
      <c r="A4912" s="850" t="s">
        <v>3251</v>
      </c>
      <c r="B4912" s="567">
        <v>1500000</v>
      </c>
      <c r="C4912" s="567">
        <v>1</v>
      </c>
      <c r="D4912" s="567">
        <v>1500000</v>
      </c>
      <c r="E4912" s="567">
        <v>1439636.9235699999</v>
      </c>
      <c r="F4912" s="567">
        <v>567854.47593000007</v>
      </c>
    </row>
    <row r="4913" spans="1:6">
      <c r="A4913" s="851" t="s">
        <v>340</v>
      </c>
      <c r="B4913" s="567">
        <v>1500000</v>
      </c>
      <c r="C4913" s="567">
        <v>1</v>
      </c>
      <c r="D4913" s="567">
        <v>1500000</v>
      </c>
      <c r="E4913" s="567">
        <v>1439636.9235699999</v>
      </c>
      <c r="F4913" s="567">
        <v>567854.47593000007</v>
      </c>
    </row>
    <row r="4914" spans="1:6">
      <c r="A4914" s="852" t="s">
        <v>3251</v>
      </c>
      <c r="B4914" s="567">
        <v>1500000</v>
      </c>
      <c r="C4914" s="567">
        <v>1</v>
      </c>
      <c r="D4914" s="567">
        <v>1500000</v>
      </c>
      <c r="E4914" s="567">
        <v>1439636.9235699999</v>
      </c>
      <c r="F4914" s="567">
        <v>567854.47593000007</v>
      </c>
    </row>
    <row r="4915" spans="1:6">
      <c r="A4915" s="854" t="s">
        <v>318</v>
      </c>
      <c r="B4915" s="567">
        <v>1500000</v>
      </c>
      <c r="C4915" s="567">
        <v>1</v>
      </c>
      <c r="D4915" s="567">
        <v>1500000</v>
      </c>
      <c r="E4915" s="567">
        <v>1439636.9235699999</v>
      </c>
      <c r="F4915" s="567">
        <v>567854.47593000007</v>
      </c>
    </row>
    <row r="4916" spans="1:6">
      <c r="A4916" s="853" t="s">
        <v>295</v>
      </c>
      <c r="B4916" s="567">
        <v>1500000</v>
      </c>
      <c r="C4916" s="567">
        <v>1</v>
      </c>
      <c r="D4916" s="567">
        <v>1500000</v>
      </c>
      <c r="E4916" s="567">
        <v>1439636.9235699999</v>
      </c>
      <c r="F4916" s="567">
        <v>567854.47593000007</v>
      </c>
    </row>
    <row r="4917" spans="1:6">
      <c r="A4917" s="855" t="s">
        <v>337</v>
      </c>
      <c r="B4917" s="567">
        <v>1500000</v>
      </c>
      <c r="C4917" s="567">
        <v>1</v>
      </c>
      <c r="D4917" s="567">
        <v>1500000</v>
      </c>
      <c r="E4917" s="567">
        <v>1439636.9235699999</v>
      </c>
      <c r="F4917" s="567">
        <v>567854.47593000007</v>
      </c>
    </row>
    <row r="4918" spans="1:6">
      <c r="A4918" s="845" t="s">
        <v>207</v>
      </c>
      <c r="B4918" s="567"/>
      <c r="C4918" s="567">
        <v>1</v>
      </c>
      <c r="D4918" s="567">
        <v>16117420</v>
      </c>
      <c r="E4918" s="567">
        <v>14444734.85826</v>
      </c>
      <c r="F4918" s="567">
        <v>12355378.156100001</v>
      </c>
    </row>
    <row r="4919" spans="1:6">
      <c r="A4919" s="846" t="s">
        <v>30</v>
      </c>
      <c r="B4919" s="567"/>
      <c r="C4919" s="567">
        <v>1</v>
      </c>
      <c r="D4919" s="567">
        <v>16117420</v>
      </c>
      <c r="E4919" s="567">
        <v>14444734.85826</v>
      </c>
      <c r="F4919" s="567">
        <v>12355378.156100001</v>
      </c>
    </row>
    <row r="4920" spans="1:6">
      <c r="A4920" s="847">
        <v>0.44</v>
      </c>
      <c r="B4920" s="567"/>
      <c r="C4920" s="567">
        <v>1</v>
      </c>
      <c r="D4920" s="567">
        <v>16117420</v>
      </c>
      <c r="E4920" s="567">
        <v>14444734.85826</v>
      </c>
      <c r="F4920" s="567">
        <v>12355378.156100001</v>
      </c>
    </row>
    <row r="4921" spans="1:6">
      <c r="A4921" s="848">
        <v>0.76658535647144521</v>
      </c>
      <c r="B4921" s="567"/>
      <c r="C4921" s="567">
        <v>1</v>
      </c>
      <c r="D4921" s="567">
        <v>16117420</v>
      </c>
      <c r="E4921" s="567">
        <v>14444734.85826</v>
      </c>
      <c r="F4921" s="567">
        <v>12355378.156100001</v>
      </c>
    </row>
    <row r="4922" spans="1:6">
      <c r="A4922" s="849" t="s">
        <v>3251</v>
      </c>
      <c r="B4922" s="567"/>
      <c r="C4922" s="567">
        <v>1</v>
      </c>
      <c r="D4922" s="567">
        <v>16117420</v>
      </c>
      <c r="E4922" s="567">
        <v>14444734.85826</v>
      </c>
      <c r="F4922" s="567">
        <v>12355378.156100001</v>
      </c>
    </row>
    <row r="4923" spans="1:6">
      <c r="A4923" s="850" t="s">
        <v>199</v>
      </c>
      <c r="B4923" s="567"/>
      <c r="C4923" s="567">
        <v>1</v>
      </c>
      <c r="D4923" s="567">
        <v>16117420</v>
      </c>
      <c r="E4923" s="567">
        <v>14444734.85826</v>
      </c>
      <c r="F4923" s="567">
        <v>12355378.156100001</v>
      </c>
    </row>
    <row r="4924" spans="1:6">
      <c r="A4924" s="851" t="s">
        <v>3251</v>
      </c>
      <c r="B4924" s="567"/>
      <c r="C4924" s="567">
        <v>1</v>
      </c>
      <c r="D4924" s="567">
        <v>16117420</v>
      </c>
      <c r="E4924" s="567">
        <v>14444734.85826</v>
      </c>
      <c r="F4924" s="567">
        <v>12355378.156100001</v>
      </c>
    </row>
    <row r="4925" spans="1:6">
      <c r="A4925" s="852" t="s">
        <v>28</v>
      </c>
      <c r="B4925" s="567"/>
      <c r="C4925" s="567">
        <v>1</v>
      </c>
      <c r="D4925" s="567">
        <v>16117420</v>
      </c>
      <c r="E4925" s="567">
        <v>14444734.85826</v>
      </c>
      <c r="F4925" s="567">
        <v>12355378.156100001</v>
      </c>
    </row>
    <row r="4926" spans="1:6">
      <c r="A4926" s="854" t="s">
        <v>317</v>
      </c>
      <c r="B4926" s="729"/>
      <c r="C4926" s="729">
        <v>1</v>
      </c>
      <c r="D4926" s="729">
        <v>16117420</v>
      </c>
      <c r="E4926" s="729">
        <v>14444734.85826</v>
      </c>
      <c r="F4926" s="729">
        <v>12355378.156100001</v>
      </c>
    </row>
    <row r="4927" spans="1:6">
      <c r="A4927" s="853" t="s">
        <v>46</v>
      </c>
      <c r="B4927" s="567"/>
      <c r="C4927" s="567">
        <v>1</v>
      </c>
      <c r="D4927" s="567">
        <v>16117420</v>
      </c>
      <c r="E4927" s="567">
        <v>14444734.85826</v>
      </c>
      <c r="F4927" s="567">
        <v>12355378.156100001</v>
      </c>
    </row>
    <row r="4928" spans="1:6">
      <c r="A4928" s="855" t="s">
        <v>3251</v>
      </c>
      <c r="B4928" s="567"/>
      <c r="C4928" s="567">
        <v>1</v>
      </c>
      <c r="D4928" s="567">
        <v>16117420</v>
      </c>
      <c r="E4928" s="567">
        <v>14444734.85826</v>
      </c>
      <c r="F4928" s="567">
        <v>12355378.156100001</v>
      </c>
    </row>
    <row r="4929" spans="1:6">
      <c r="A4929" s="845" t="s">
        <v>2562</v>
      </c>
      <c r="B4929" s="567"/>
      <c r="C4929" s="567">
        <v>1</v>
      </c>
      <c r="D4929" s="567">
        <v>2200000</v>
      </c>
      <c r="E4929" s="567">
        <v>2172548.1244099997</v>
      </c>
      <c r="F4929" s="567"/>
    </row>
    <row r="4930" spans="1:6">
      <c r="A4930" s="846" t="s">
        <v>3251</v>
      </c>
      <c r="B4930" s="567"/>
      <c r="C4930" s="567">
        <v>1</v>
      </c>
      <c r="D4930" s="567">
        <v>2200000</v>
      </c>
      <c r="E4930" s="567">
        <v>2172548.1244099997</v>
      </c>
      <c r="F4930" s="567"/>
    </row>
    <row r="4931" spans="1:6">
      <c r="A4931" s="847">
        <v>1</v>
      </c>
      <c r="B4931" s="567"/>
      <c r="C4931" s="567">
        <v>1</v>
      </c>
      <c r="D4931" s="567">
        <v>2200000</v>
      </c>
      <c r="E4931" s="567">
        <v>2172548.1244099997</v>
      </c>
      <c r="F4931" s="567"/>
    </row>
    <row r="4932" spans="1:6">
      <c r="A4932" s="848" t="s">
        <v>3251</v>
      </c>
      <c r="B4932" s="567"/>
      <c r="C4932" s="567">
        <v>1</v>
      </c>
      <c r="D4932" s="567">
        <v>2200000</v>
      </c>
      <c r="E4932" s="567">
        <v>2172548.1244099997</v>
      </c>
      <c r="F4932" s="567"/>
    </row>
    <row r="4933" spans="1:6">
      <c r="A4933" s="849" t="s">
        <v>3251</v>
      </c>
      <c r="B4933" s="567"/>
      <c r="C4933" s="567">
        <v>1</v>
      </c>
      <c r="D4933" s="567">
        <v>2200000</v>
      </c>
      <c r="E4933" s="567">
        <v>2172548.1244099997</v>
      </c>
      <c r="F4933" s="567"/>
    </row>
    <row r="4934" spans="1:6">
      <c r="A4934" s="850" t="s">
        <v>2560</v>
      </c>
      <c r="B4934" s="567"/>
      <c r="C4934" s="567">
        <v>1</v>
      </c>
      <c r="D4934" s="567">
        <v>2200000</v>
      </c>
      <c r="E4934" s="567">
        <v>2172548.1244099997</v>
      </c>
      <c r="F4934" s="567"/>
    </row>
    <row r="4935" spans="1:6">
      <c r="A4935" s="851" t="s">
        <v>2561</v>
      </c>
      <c r="B4935" s="567"/>
      <c r="C4935" s="567">
        <v>1</v>
      </c>
      <c r="D4935" s="567">
        <v>2200000</v>
      </c>
      <c r="E4935" s="567">
        <v>2172548.1244099997</v>
      </c>
      <c r="F4935" s="567"/>
    </row>
    <row r="4936" spans="1:6">
      <c r="A4936" s="852" t="s">
        <v>3251</v>
      </c>
      <c r="B4936" s="567"/>
      <c r="C4936" s="567">
        <v>1</v>
      </c>
      <c r="D4936" s="567">
        <v>2200000</v>
      </c>
      <c r="E4936" s="567">
        <v>2172548.1244099997</v>
      </c>
      <c r="F4936" s="567"/>
    </row>
    <row r="4937" spans="1:6">
      <c r="A4937" s="854" t="s">
        <v>2286</v>
      </c>
      <c r="B4937" s="567"/>
      <c r="C4937" s="567">
        <v>1</v>
      </c>
      <c r="D4937" s="567">
        <v>2200000</v>
      </c>
      <c r="E4937" s="567">
        <v>2172548.1244099997</v>
      </c>
      <c r="F4937" s="567"/>
    </row>
    <row r="4938" spans="1:6">
      <c r="A4938" s="853" t="s">
        <v>276</v>
      </c>
      <c r="B4938" s="567"/>
      <c r="C4938" s="567">
        <v>1</v>
      </c>
      <c r="D4938" s="567">
        <v>2200000</v>
      </c>
      <c r="E4938" s="567">
        <v>2172548.1244099997</v>
      </c>
      <c r="F4938" s="567"/>
    </row>
    <row r="4939" spans="1:6">
      <c r="A4939" s="855" t="s">
        <v>3251</v>
      </c>
      <c r="B4939" s="567"/>
      <c r="C4939" s="567">
        <v>1</v>
      </c>
      <c r="D4939" s="567">
        <v>2200000</v>
      </c>
      <c r="E4939" s="567">
        <v>2172548.1244099997</v>
      </c>
      <c r="F4939" s="567"/>
    </row>
    <row r="4940" spans="1:6">
      <c r="A4940" s="845" t="s">
        <v>20</v>
      </c>
      <c r="B4940" s="567">
        <v>13200000</v>
      </c>
      <c r="C4940" s="567">
        <v>6</v>
      </c>
      <c r="D4940" s="567">
        <v>15300000</v>
      </c>
      <c r="E4940" s="567">
        <v>10348741</v>
      </c>
      <c r="F4940" s="567">
        <v>7682801</v>
      </c>
    </row>
    <row r="4941" spans="1:6">
      <c r="A4941" s="846" t="s">
        <v>3251</v>
      </c>
      <c r="B4941" s="567">
        <v>13200000</v>
      </c>
      <c r="C4941" s="567">
        <v>6</v>
      </c>
      <c r="D4941" s="567">
        <v>15300000</v>
      </c>
      <c r="E4941" s="567">
        <v>10348741</v>
      </c>
      <c r="F4941" s="567">
        <v>7682801</v>
      </c>
    </row>
    <row r="4942" spans="1:6">
      <c r="A4942" s="847">
        <v>0.73</v>
      </c>
      <c r="B4942" s="567">
        <v>1000000</v>
      </c>
      <c r="C4942" s="567">
        <v>1</v>
      </c>
      <c r="D4942" s="567">
        <v>1000000</v>
      </c>
      <c r="E4942" s="567">
        <v>706252</v>
      </c>
      <c r="F4942" s="567">
        <v>385985</v>
      </c>
    </row>
    <row r="4943" spans="1:6">
      <c r="A4943" s="848" t="s">
        <v>3251</v>
      </c>
      <c r="B4943" s="567">
        <v>1000000</v>
      </c>
      <c r="C4943" s="567">
        <v>1</v>
      </c>
      <c r="D4943" s="567">
        <v>1000000</v>
      </c>
      <c r="E4943" s="567">
        <v>706252</v>
      </c>
      <c r="F4943" s="567">
        <v>385985</v>
      </c>
    </row>
    <row r="4944" spans="1:6">
      <c r="A4944" s="849" t="s">
        <v>3251</v>
      </c>
      <c r="B4944" s="567">
        <v>1000000</v>
      </c>
      <c r="C4944" s="567">
        <v>1</v>
      </c>
      <c r="D4944" s="567">
        <v>1000000</v>
      </c>
      <c r="E4944" s="567">
        <v>706252</v>
      </c>
      <c r="F4944" s="567">
        <v>385985</v>
      </c>
    </row>
    <row r="4945" spans="1:6">
      <c r="A4945" s="850" t="s">
        <v>3251</v>
      </c>
      <c r="B4945" s="567">
        <v>1000000</v>
      </c>
      <c r="C4945" s="567">
        <v>1</v>
      </c>
      <c r="D4945" s="567">
        <v>1000000</v>
      </c>
      <c r="E4945" s="567">
        <v>706252</v>
      </c>
      <c r="F4945" s="567">
        <v>385985</v>
      </c>
    </row>
    <row r="4946" spans="1:6">
      <c r="A4946" s="851">
        <v>1</v>
      </c>
      <c r="B4946" s="567">
        <v>1000000</v>
      </c>
      <c r="C4946" s="567">
        <v>1</v>
      </c>
      <c r="D4946" s="567">
        <v>1000000</v>
      </c>
      <c r="E4946" s="567">
        <v>706252</v>
      </c>
      <c r="F4946" s="567">
        <v>385985</v>
      </c>
    </row>
    <row r="4947" spans="1:6">
      <c r="A4947" s="852" t="s">
        <v>3251</v>
      </c>
      <c r="B4947" s="567">
        <v>1000000</v>
      </c>
      <c r="C4947" s="567">
        <v>1</v>
      </c>
      <c r="D4947" s="567">
        <v>1000000</v>
      </c>
      <c r="E4947" s="567">
        <v>706252</v>
      </c>
      <c r="F4947" s="567">
        <v>385985</v>
      </c>
    </row>
    <row r="4948" spans="1:6">
      <c r="A4948" s="854" t="s">
        <v>318</v>
      </c>
      <c r="B4948" s="567">
        <v>1000000</v>
      </c>
      <c r="C4948" s="567">
        <v>1</v>
      </c>
      <c r="D4948" s="567">
        <v>1000000</v>
      </c>
      <c r="E4948" s="567">
        <v>706252</v>
      </c>
      <c r="F4948" s="567">
        <v>385985</v>
      </c>
    </row>
    <row r="4949" spans="1:6">
      <c r="A4949" s="853" t="s">
        <v>308</v>
      </c>
      <c r="B4949" s="567">
        <v>1000000</v>
      </c>
      <c r="C4949" s="567">
        <v>1</v>
      </c>
      <c r="D4949" s="567">
        <v>1000000</v>
      </c>
      <c r="E4949" s="567">
        <v>706252</v>
      </c>
      <c r="F4949" s="567">
        <v>385985</v>
      </c>
    </row>
    <row r="4950" spans="1:6">
      <c r="A4950" s="855" t="s">
        <v>3251</v>
      </c>
      <c r="B4950" s="567">
        <v>1000000</v>
      </c>
      <c r="C4950" s="567">
        <v>1</v>
      </c>
      <c r="D4950" s="567">
        <v>1000000</v>
      </c>
      <c r="E4950" s="567">
        <v>706252</v>
      </c>
      <c r="F4950" s="567">
        <v>385985</v>
      </c>
    </row>
    <row r="4951" spans="1:6">
      <c r="A4951" s="847">
        <v>0.9</v>
      </c>
      <c r="B4951" s="567">
        <v>1000000</v>
      </c>
      <c r="C4951" s="567">
        <v>1</v>
      </c>
      <c r="D4951" s="567">
        <v>1000000</v>
      </c>
      <c r="E4951" s="567">
        <v>938715</v>
      </c>
      <c r="F4951" s="567">
        <v>412816</v>
      </c>
    </row>
    <row r="4952" spans="1:6">
      <c r="A4952" s="848" t="s">
        <v>3251</v>
      </c>
      <c r="B4952" s="567">
        <v>1000000</v>
      </c>
      <c r="C4952" s="567">
        <v>1</v>
      </c>
      <c r="D4952" s="567">
        <v>1000000</v>
      </c>
      <c r="E4952" s="567">
        <v>938715</v>
      </c>
      <c r="F4952" s="567">
        <v>412816</v>
      </c>
    </row>
    <row r="4953" spans="1:6">
      <c r="A4953" s="849" t="s">
        <v>661</v>
      </c>
      <c r="B4953" s="567">
        <v>1000000</v>
      </c>
      <c r="C4953" s="567">
        <v>1</v>
      </c>
      <c r="D4953" s="567">
        <v>1000000</v>
      </c>
      <c r="E4953" s="567">
        <v>938715</v>
      </c>
      <c r="F4953" s="567">
        <v>412816</v>
      </c>
    </row>
    <row r="4954" spans="1:6">
      <c r="A4954" s="850" t="s">
        <v>805</v>
      </c>
      <c r="B4954" s="567">
        <v>1000000</v>
      </c>
      <c r="C4954" s="567">
        <v>1</v>
      </c>
      <c r="D4954" s="567">
        <v>1000000</v>
      </c>
      <c r="E4954" s="567">
        <v>938715</v>
      </c>
      <c r="F4954" s="567">
        <v>412816</v>
      </c>
    </row>
    <row r="4955" spans="1:6">
      <c r="A4955" s="851" t="s">
        <v>3251</v>
      </c>
      <c r="B4955" s="567">
        <v>1000000</v>
      </c>
      <c r="C4955" s="567">
        <v>1</v>
      </c>
      <c r="D4955" s="567">
        <v>1000000</v>
      </c>
      <c r="E4955" s="567">
        <v>938715</v>
      </c>
      <c r="F4955" s="567">
        <v>412816</v>
      </c>
    </row>
    <row r="4956" spans="1:6">
      <c r="A4956" s="852" t="s">
        <v>3251</v>
      </c>
      <c r="B4956" s="567">
        <v>1000000</v>
      </c>
      <c r="C4956" s="567">
        <v>1</v>
      </c>
      <c r="D4956" s="567">
        <v>1000000</v>
      </c>
      <c r="E4956" s="567">
        <v>938715</v>
      </c>
      <c r="F4956" s="567">
        <v>412816</v>
      </c>
    </row>
    <row r="4957" spans="1:6">
      <c r="A4957" s="854" t="s">
        <v>527</v>
      </c>
      <c r="B4957" s="567">
        <v>1000000</v>
      </c>
      <c r="C4957" s="567">
        <v>1</v>
      </c>
      <c r="D4957" s="567">
        <v>1000000</v>
      </c>
      <c r="E4957" s="567">
        <v>938715</v>
      </c>
      <c r="F4957" s="567">
        <v>412816</v>
      </c>
    </row>
    <row r="4958" spans="1:6">
      <c r="A4958" s="853" t="s">
        <v>305</v>
      </c>
      <c r="B4958" s="567">
        <v>1000000</v>
      </c>
      <c r="C4958" s="567">
        <v>1</v>
      </c>
      <c r="D4958" s="567">
        <v>1000000</v>
      </c>
      <c r="E4958" s="567">
        <v>938715</v>
      </c>
      <c r="F4958" s="567">
        <v>412816</v>
      </c>
    </row>
    <row r="4959" spans="1:6">
      <c r="A4959" s="855" t="s">
        <v>319</v>
      </c>
      <c r="B4959" s="567">
        <v>1000000</v>
      </c>
      <c r="C4959" s="567">
        <v>1</v>
      </c>
      <c r="D4959" s="567">
        <v>1000000</v>
      </c>
      <c r="E4959" s="567">
        <v>938715</v>
      </c>
      <c r="F4959" s="567">
        <v>412816</v>
      </c>
    </row>
    <row r="4960" spans="1:6">
      <c r="A4960" s="847">
        <v>32</v>
      </c>
      <c r="B4960" s="567">
        <v>5600000</v>
      </c>
      <c r="C4960" s="567">
        <v>1</v>
      </c>
      <c r="D4960" s="567">
        <v>7700000</v>
      </c>
      <c r="E4960" s="567">
        <v>5171738</v>
      </c>
      <c r="F4960" s="567">
        <v>2347093</v>
      </c>
    </row>
    <row r="4961" spans="1:6">
      <c r="A4961" s="848" t="s">
        <v>3251</v>
      </c>
      <c r="B4961" s="567">
        <v>5600000</v>
      </c>
      <c r="C4961" s="567">
        <v>1</v>
      </c>
      <c r="D4961" s="567">
        <v>7700000</v>
      </c>
      <c r="E4961" s="567">
        <v>5171738</v>
      </c>
      <c r="F4961" s="567">
        <v>2347093</v>
      </c>
    </row>
    <row r="4962" spans="1:6">
      <c r="A4962" s="849" t="s">
        <v>3251</v>
      </c>
      <c r="B4962" s="567">
        <v>5600000</v>
      </c>
      <c r="C4962" s="567">
        <v>1</v>
      </c>
      <c r="D4962" s="567">
        <v>7700000</v>
      </c>
      <c r="E4962" s="567">
        <v>5171738</v>
      </c>
      <c r="F4962" s="567">
        <v>2347093</v>
      </c>
    </row>
    <row r="4963" spans="1:6">
      <c r="A4963" s="850" t="s">
        <v>3251</v>
      </c>
      <c r="B4963" s="567">
        <v>5600000</v>
      </c>
      <c r="C4963" s="567">
        <v>1</v>
      </c>
      <c r="D4963" s="567">
        <v>7700000</v>
      </c>
      <c r="E4963" s="567">
        <v>5171738</v>
      </c>
      <c r="F4963" s="567">
        <v>2347093</v>
      </c>
    </row>
    <row r="4964" spans="1:6">
      <c r="A4964" s="851" t="s">
        <v>450</v>
      </c>
      <c r="B4964" s="567">
        <v>5600000</v>
      </c>
      <c r="C4964" s="567">
        <v>1</v>
      </c>
      <c r="D4964" s="567">
        <v>7700000</v>
      </c>
      <c r="E4964" s="567">
        <v>5171738</v>
      </c>
      <c r="F4964" s="567">
        <v>2347093</v>
      </c>
    </row>
    <row r="4965" spans="1:6">
      <c r="A4965" s="852" t="s">
        <v>3251</v>
      </c>
      <c r="B4965" s="567">
        <v>5600000</v>
      </c>
      <c r="C4965" s="567">
        <v>1</v>
      </c>
      <c r="D4965" s="567">
        <v>7700000</v>
      </c>
      <c r="E4965" s="567">
        <v>5171738</v>
      </c>
      <c r="F4965" s="567">
        <v>2347093</v>
      </c>
    </row>
    <row r="4966" spans="1:6">
      <c r="A4966" s="854" t="s">
        <v>318</v>
      </c>
      <c r="B4966" s="567">
        <v>5600000</v>
      </c>
      <c r="C4966" s="567">
        <v>1</v>
      </c>
      <c r="D4966" s="567">
        <v>7700000</v>
      </c>
      <c r="E4966" s="567">
        <v>5171738</v>
      </c>
      <c r="F4966" s="567">
        <v>2347093</v>
      </c>
    </row>
    <row r="4967" spans="1:6">
      <c r="A4967" s="853" t="s">
        <v>266</v>
      </c>
      <c r="B4967" s="567">
        <v>5600000</v>
      </c>
      <c r="C4967" s="567">
        <v>1</v>
      </c>
      <c r="D4967" s="567">
        <v>7700000</v>
      </c>
      <c r="E4967" s="567">
        <v>5171738</v>
      </c>
      <c r="F4967" s="567">
        <v>2347093</v>
      </c>
    </row>
    <row r="4968" spans="1:6">
      <c r="A4968" s="855" t="s">
        <v>3251</v>
      </c>
      <c r="B4968" s="567">
        <v>5600000</v>
      </c>
      <c r="C4968" s="567">
        <v>1</v>
      </c>
      <c r="D4968" s="567">
        <v>7700000</v>
      </c>
      <c r="E4968" s="567">
        <v>5171738</v>
      </c>
      <c r="F4968" s="567">
        <v>2347093</v>
      </c>
    </row>
    <row r="4969" spans="1:6">
      <c r="A4969" s="847">
        <v>70</v>
      </c>
      <c r="B4969" s="567">
        <v>3600000</v>
      </c>
      <c r="C4969" s="567">
        <v>2</v>
      </c>
      <c r="D4969" s="567">
        <v>3600000</v>
      </c>
      <c r="E4969" s="567">
        <v>3532036</v>
      </c>
      <c r="F4969" s="567">
        <v>2560394</v>
      </c>
    </row>
    <row r="4970" spans="1:6">
      <c r="A4970" s="848" t="s">
        <v>3251</v>
      </c>
      <c r="B4970" s="567">
        <v>3600000</v>
      </c>
      <c r="C4970" s="567">
        <v>2</v>
      </c>
      <c r="D4970" s="567">
        <v>3600000</v>
      </c>
      <c r="E4970" s="567">
        <v>3532036</v>
      </c>
      <c r="F4970" s="567">
        <v>2560394</v>
      </c>
    </row>
    <row r="4971" spans="1:6">
      <c r="A4971" s="849" t="s">
        <v>3251</v>
      </c>
      <c r="B4971" s="567">
        <v>3600000</v>
      </c>
      <c r="C4971" s="567">
        <v>2</v>
      </c>
      <c r="D4971" s="567">
        <v>3600000</v>
      </c>
      <c r="E4971" s="567">
        <v>3532036</v>
      </c>
      <c r="F4971" s="567">
        <v>2560394</v>
      </c>
    </row>
    <row r="4972" spans="1:6">
      <c r="A4972" s="850" t="s">
        <v>3251</v>
      </c>
      <c r="B4972" s="567">
        <v>3600000</v>
      </c>
      <c r="C4972" s="567">
        <v>2</v>
      </c>
      <c r="D4972" s="567">
        <v>3600000</v>
      </c>
      <c r="E4972" s="567">
        <v>3532036</v>
      </c>
      <c r="F4972" s="567">
        <v>2560394</v>
      </c>
    </row>
    <row r="4973" spans="1:6">
      <c r="A4973" s="851" t="s">
        <v>451</v>
      </c>
      <c r="B4973" s="567">
        <v>2000000</v>
      </c>
      <c r="C4973" s="567">
        <v>1</v>
      </c>
      <c r="D4973" s="567">
        <v>2000000</v>
      </c>
      <c r="E4973" s="567">
        <v>1958887</v>
      </c>
      <c r="F4973" s="567">
        <v>1256459</v>
      </c>
    </row>
    <row r="4974" spans="1:6">
      <c r="A4974" s="852" t="s">
        <v>3251</v>
      </c>
      <c r="B4974" s="567">
        <v>2000000</v>
      </c>
      <c r="C4974" s="567">
        <v>1</v>
      </c>
      <c r="D4974" s="567">
        <v>2000000</v>
      </c>
      <c r="E4974" s="567">
        <v>1958887</v>
      </c>
      <c r="F4974" s="567">
        <v>1256459</v>
      </c>
    </row>
    <row r="4975" spans="1:6">
      <c r="A4975" s="854" t="s">
        <v>318</v>
      </c>
      <c r="B4975" s="567">
        <v>2000000</v>
      </c>
      <c r="C4975" s="567">
        <v>1</v>
      </c>
      <c r="D4975" s="567">
        <v>2000000</v>
      </c>
      <c r="E4975" s="567">
        <v>1958887</v>
      </c>
      <c r="F4975" s="567">
        <v>1256459</v>
      </c>
    </row>
    <row r="4976" spans="1:6">
      <c r="A4976" s="853" t="s">
        <v>266</v>
      </c>
      <c r="B4976" s="567">
        <v>2000000</v>
      </c>
      <c r="C4976" s="567">
        <v>1</v>
      </c>
      <c r="D4976" s="567">
        <v>2000000</v>
      </c>
      <c r="E4976" s="567">
        <v>1958887</v>
      </c>
      <c r="F4976" s="567">
        <v>1256459</v>
      </c>
    </row>
    <row r="4977" spans="1:6">
      <c r="A4977" s="855" t="s">
        <v>3251</v>
      </c>
      <c r="B4977" s="567">
        <v>2000000</v>
      </c>
      <c r="C4977" s="567">
        <v>1</v>
      </c>
      <c r="D4977" s="567">
        <v>2000000</v>
      </c>
      <c r="E4977" s="567">
        <v>1958887</v>
      </c>
      <c r="F4977" s="567">
        <v>1256459</v>
      </c>
    </row>
    <row r="4978" spans="1:6">
      <c r="A4978" s="851" t="s">
        <v>452</v>
      </c>
      <c r="B4978" s="567">
        <v>1600000</v>
      </c>
      <c r="C4978" s="567">
        <v>1</v>
      </c>
      <c r="D4978" s="567">
        <v>1600000</v>
      </c>
      <c r="E4978" s="567">
        <v>1573149</v>
      </c>
      <c r="F4978" s="567">
        <v>1303935</v>
      </c>
    </row>
    <row r="4979" spans="1:6">
      <c r="A4979" s="852" t="s">
        <v>3251</v>
      </c>
      <c r="B4979" s="567">
        <v>1600000</v>
      </c>
      <c r="C4979" s="567">
        <v>1</v>
      </c>
      <c r="D4979" s="567">
        <v>1600000</v>
      </c>
      <c r="E4979" s="567">
        <v>1573149</v>
      </c>
      <c r="F4979" s="567">
        <v>1303935</v>
      </c>
    </row>
    <row r="4980" spans="1:6">
      <c r="A4980" s="854" t="s">
        <v>318</v>
      </c>
      <c r="B4980" s="567">
        <v>1600000</v>
      </c>
      <c r="C4980" s="567">
        <v>1</v>
      </c>
      <c r="D4980" s="567">
        <v>1600000</v>
      </c>
      <c r="E4980" s="567">
        <v>1573149</v>
      </c>
      <c r="F4980" s="567">
        <v>1303935</v>
      </c>
    </row>
    <row r="4981" spans="1:6">
      <c r="A4981" s="853" t="s">
        <v>266</v>
      </c>
      <c r="B4981" s="567">
        <v>1600000</v>
      </c>
      <c r="C4981" s="567">
        <v>1</v>
      </c>
      <c r="D4981" s="567">
        <v>1600000</v>
      </c>
      <c r="E4981" s="567">
        <v>1573149</v>
      </c>
      <c r="F4981" s="567">
        <v>1303935</v>
      </c>
    </row>
    <row r="4982" spans="1:6">
      <c r="A4982" s="855" t="s">
        <v>3251</v>
      </c>
      <c r="B4982" s="567">
        <v>1600000</v>
      </c>
      <c r="C4982" s="567">
        <v>1</v>
      </c>
      <c r="D4982" s="567">
        <v>1600000</v>
      </c>
      <c r="E4982" s="567">
        <v>1573149</v>
      </c>
      <c r="F4982" s="567">
        <v>1303935</v>
      </c>
    </row>
    <row r="4983" spans="1:6">
      <c r="A4983" s="847">
        <v>90</v>
      </c>
      <c r="B4983" s="567">
        <v>2000000</v>
      </c>
      <c r="C4983" s="567">
        <v>1</v>
      </c>
      <c r="D4983" s="567">
        <v>2000000</v>
      </c>
      <c r="E4983" s="567"/>
      <c r="F4983" s="567">
        <v>1976513</v>
      </c>
    </row>
    <row r="4984" spans="1:6">
      <c r="A4984" s="848">
        <v>0.98825649999999998</v>
      </c>
      <c r="B4984" s="567">
        <v>2000000</v>
      </c>
      <c r="C4984" s="567">
        <v>1</v>
      </c>
      <c r="D4984" s="567">
        <v>2000000</v>
      </c>
      <c r="E4984" s="567"/>
      <c r="F4984" s="567">
        <v>1976513</v>
      </c>
    </row>
    <row r="4985" spans="1:6">
      <c r="A4985" s="849" t="s">
        <v>3251</v>
      </c>
      <c r="B4985" s="567">
        <v>2000000</v>
      </c>
      <c r="C4985" s="567">
        <v>1</v>
      </c>
      <c r="D4985" s="567">
        <v>2000000</v>
      </c>
      <c r="E4985" s="567"/>
      <c r="F4985" s="567">
        <v>1976513</v>
      </c>
    </row>
    <row r="4986" spans="1:6">
      <c r="A4986" s="850" t="s">
        <v>2398</v>
      </c>
      <c r="B4986" s="567">
        <v>2000000</v>
      </c>
      <c r="C4986" s="567">
        <v>1</v>
      </c>
      <c r="D4986" s="567">
        <v>2000000</v>
      </c>
      <c r="E4986" s="567"/>
      <c r="F4986" s="567">
        <v>1976513</v>
      </c>
    </row>
    <row r="4987" spans="1:6">
      <c r="A4987" s="851" t="s">
        <v>2358</v>
      </c>
      <c r="B4987" s="567">
        <v>2000000</v>
      </c>
      <c r="C4987" s="567">
        <v>1</v>
      </c>
      <c r="D4987" s="567">
        <v>2000000</v>
      </c>
      <c r="E4987" s="567"/>
      <c r="F4987" s="567">
        <v>1976513</v>
      </c>
    </row>
    <row r="4988" spans="1:6">
      <c r="A4988" s="852" t="s">
        <v>3251</v>
      </c>
      <c r="B4988" s="567">
        <v>2000000</v>
      </c>
      <c r="C4988" s="567">
        <v>1</v>
      </c>
      <c r="D4988" s="567">
        <v>2000000</v>
      </c>
      <c r="E4988" s="567"/>
      <c r="F4988" s="567">
        <v>1976513</v>
      </c>
    </row>
    <row r="4989" spans="1:6">
      <c r="A4989" s="854" t="s">
        <v>2286</v>
      </c>
      <c r="B4989" s="567">
        <v>2000000</v>
      </c>
      <c r="C4989" s="567">
        <v>1</v>
      </c>
      <c r="D4989" s="567">
        <v>2000000</v>
      </c>
      <c r="E4989" s="567"/>
      <c r="F4989" s="567">
        <v>1976513</v>
      </c>
    </row>
    <row r="4990" spans="1:6">
      <c r="A4990" s="853" t="s">
        <v>302</v>
      </c>
      <c r="B4990" s="567">
        <v>2000000</v>
      </c>
      <c r="C4990" s="567">
        <v>1</v>
      </c>
      <c r="D4990" s="567">
        <v>2000000</v>
      </c>
      <c r="E4990" s="567"/>
      <c r="F4990" s="567">
        <v>1976513</v>
      </c>
    </row>
    <row r="4991" spans="1:6">
      <c r="A4991" s="855" t="s">
        <v>3251</v>
      </c>
      <c r="B4991" s="567">
        <v>2000000</v>
      </c>
      <c r="C4991" s="567">
        <v>1</v>
      </c>
      <c r="D4991" s="567">
        <v>2000000</v>
      </c>
      <c r="E4991" s="567"/>
      <c r="F4991" s="567">
        <v>1976513</v>
      </c>
    </row>
    <row r="4992" spans="1:6">
      <c r="A4992" s="845" t="s">
        <v>483</v>
      </c>
      <c r="B4992" s="567">
        <v>35000000</v>
      </c>
      <c r="C4992" s="567">
        <v>1</v>
      </c>
      <c r="D4992" s="567">
        <v>35000000</v>
      </c>
      <c r="E4992" s="567">
        <v>0</v>
      </c>
      <c r="F4992" s="567">
        <v>1753249</v>
      </c>
    </row>
    <row r="4993" spans="1:6">
      <c r="A4993" s="846" t="s">
        <v>3251</v>
      </c>
      <c r="B4993" s="567">
        <v>35000000</v>
      </c>
      <c r="C4993" s="567">
        <v>1</v>
      </c>
      <c r="D4993" s="567">
        <v>35000000</v>
      </c>
      <c r="E4993" s="567">
        <v>0</v>
      </c>
      <c r="F4993" s="567">
        <v>1753249</v>
      </c>
    </row>
    <row r="4994" spans="1:6">
      <c r="A4994" s="847">
        <v>0.1</v>
      </c>
      <c r="B4994" s="567">
        <v>35000000</v>
      </c>
      <c r="C4994" s="567">
        <v>1</v>
      </c>
      <c r="D4994" s="567">
        <v>35000000</v>
      </c>
      <c r="E4994" s="567">
        <v>0</v>
      </c>
      <c r="F4994" s="567">
        <v>1753249</v>
      </c>
    </row>
    <row r="4995" spans="1:6">
      <c r="A4995" s="848" t="s">
        <v>3251</v>
      </c>
      <c r="B4995" s="567">
        <v>35000000</v>
      </c>
      <c r="C4995" s="567">
        <v>1</v>
      </c>
      <c r="D4995" s="567">
        <v>35000000</v>
      </c>
      <c r="E4995" s="567">
        <v>0</v>
      </c>
      <c r="F4995" s="567">
        <v>1753249</v>
      </c>
    </row>
    <row r="4996" spans="1:6">
      <c r="A4996" s="849" t="s">
        <v>3251</v>
      </c>
      <c r="B4996" s="567">
        <v>35000000</v>
      </c>
      <c r="C4996" s="567">
        <v>1</v>
      </c>
      <c r="D4996" s="567">
        <v>35000000</v>
      </c>
      <c r="E4996" s="567">
        <v>0</v>
      </c>
      <c r="F4996" s="567">
        <v>1753249</v>
      </c>
    </row>
    <row r="4997" spans="1:6">
      <c r="A4997" s="850" t="s">
        <v>3251</v>
      </c>
      <c r="B4997" s="567">
        <v>35000000</v>
      </c>
      <c r="C4997" s="567">
        <v>1</v>
      </c>
      <c r="D4997" s="567">
        <v>35000000</v>
      </c>
      <c r="E4997" s="567">
        <v>0</v>
      </c>
      <c r="F4997" s="567">
        <v>1753249</v>
      </c>
    </row>
    <row r="4998" spans="1:6">
      <c r="A4998" s="851" t="s">
        <v>474</v>
      </c>
      <c r="B4998" s="567">
        <v>35000000</v>
      </c>
      <c r="C4998" s="567">
        <v>1</v>
      </c>
      <c r="D4998" s="567">
        <v>35000000</v>
      </c>
      <c r="E4998" s="567">
        <v>0</v>
      </c>
      <c r="F4998" s="567">
        <v>1753249</v>
      </c>
    </row>
    <row r="4999" spans="1:6">
      <c r="A4999" s="852" t="s">
        <v>3251</v>
      </c>
      <c r="B4999" s="567">
        <v>35000000</v>
      </c>
      <c r="C4999" s="567">
        <v>1</v>
      </c>
      <c r="D4999" s="567">
        <v>35000000</v>
      </c>
      <c r="E4999" s="567">
        <v>0</v>
      </c>
      <c r="F4999" s="567">
        <v>1753249</v>
      </c>
    </row>
    <row r="5000" spans="1:6">
      <c r="A5000" s="854" t="s">
        <v>318</v>
      </c>
      <c r="B5000" s="567">
        <v>35000000</v>
      </c>
      <c r="C5000" s="567">
        <v>1</v>
      </c>
      <c r="D5000" s="567">
        <v>35000000</v>
      </c>
      <c r="E5000" s="567">
        <v>0</v>
      </c>
      <c r="F5000" s="567">
        <v>1753249</v>
      </c>
    </row>
    <row r="5001" spans="1:6">
      <c r="A5001" s="853" t="s">
        <v>272</v>
      </c>
      <c r="B5001" s="567">
        <v>35000000</v>
      </c>
      <c r="C5001" s="567">
        <v>1</v>
      </c>
      <c r="D5001" s="567">
        <v>35000000</v>
      </c>
      <c r="E5001" s="567">
        <v>0</v>
      </c>
      <c r="F5001" s="567">
        <v>1753249</v>
      </c>
    </row>
    <row r="5002" spans="1:6">
      <c r="A5002" s="855" t="s">
        <v>480</v>
      </c>
      <c r="B5002" s="567">
        <v>35000000</v>
      </c>
      <c r="C5002" s="567">
        <v>1</v>
      </c>
      <c r="D5002" s="567">
        <v>35000000</v>
      </c>
      <c r="E5002" s="567">
        <v>0</v>
      </c>
      <c r="F5002" s="567">
        <v>1753249</v>
      </c>
    </row>
    <row r="5003" spans="1:6">
      <c r="A5003" s="845" t="s">
        <v>1344</v>
      </c>
      <c r="B5003" s="567"/>
      <c r="C5003" s="567">
        <v>1</v>
      </c>
      <c r="D5003" s="567">
        <v>6250000</v>
      </c>
      <c r="E5003" s="567"/>
      <c r="F5003" s="567">
        <v>5665358</v>
      </c>
    </row>
    <row r="5004" spans="1:6">
      <c r="A5004" s="846" t="s">
        <v>3251</v>
      </c>
      <c r="B5004" s="567"/>
      <c r="C5004" s="567">
        <v>1</v>
      </c>
      <c r="D5004" s="567">
        <v>6250000</v>
      </c>
      <c r="E5004" s="567"/>
      <c r="F5004" s="567">
        <v>5665358</v>
      </c>
    </row>
    <row r="5005" spans="1:6">
      <c r="A5005" s="847">
        <v>0.95</v>
      </c>
      <c r="B5005" s="567"/>
      <c r="C5005" s="567">
        <v>1</v>
      </c>
      <c r="D5005" s="567">
        <v>6250000</v>
      </c>
      <c r="E5005" s="567"/>
      <c r="F5005" s="567">
        <v>5665358</v>
      </c>
    </row>
    <row r="5006" spans="1:6">
      <c r="A5006" s="848">
        <v>0.83016253968253972</v>
      </c>
      <c r="B5006" s="567"/>
      <c r="C5006" s="567">
        <v>1</v>
      </c>
      <c r="D5006" s="567">
        <v>6250000</v>
      </c>
      <c r="E5006" s="567"/>
      <c r="F5006" s="567">
        <v>5665358</v>
      </c>
    </row>
    <row r="5007" spans="1:6">
      <c r="A5007" s="849" t="s">
        <v>3251</v>
      </c>
      <c r="B5007" s="567"/>
      <c r="C5007" s="567">
        <v>1</v>
      </c>
      <c r="D5007" s="567">
        <v>6250000</v>
      </c>
      <c r="E5007" s="567"/>
      <c r="F5007" s="567">
        <v>5665358</v>
      </c>
    </row>
    <row r="5008" spans="1:6">
      <c r="A5008" s="850" t="s">
        <v>1343</v>
      </c>
      <c r="B5008" s="567"/>
      <c r="C5008" s="567">
        <v>1</v>
      </c>
      <c r="D5008" s="567">
        <v>6250000</v>
      </c>
      <c r="E5008" s="567"/>
      <c r="F5008" s="567">
        <v>5665358</v>
      </c>
    </row>
    <row r="5009" spans="1:6">
      <c r="A5009" s="851" t="s">
        <v>3251</v>
      </c>
      <c r="B5009" s="567"/>
      <c r="C5009" s="567">
        <v>1</v>
      </c>
      <c r="D5009" s="567">
        <v>6250000</v>
      </c>
      <c r="E5009" s="567"/>
      <c r="F5009" s="567">
        <v>5665358</v>
      </c>
    </row>
    <row r="5010" spans="1:6">
      <c r="A5010" s="852" t="s">
        <v>3251</v>
      </c>
      <c r="B5010" s="567"/>
      <c r="C5010" s="567">
        <v>1</v>
      </c>
      <c r="D5010" s="567">
        <v>6250000</v>
      </c>
      <c r="E5010" s="567"/>
      <c r="F5010" s="567">
        <v>5665358</v>
      </c>
    </row>
    <row r="5011" spans="1:6">
      <c r="A5011" s="854" t="s">
        <v>529</v>
      </c>
      <c r="B5011" s="567"/>
      <c r="C5011" s="567">
        <v>1</v>
      </c>
      <c r="D5011" s="567">
        <v>6250000</v>
      </c>
      <c r="E5011" s="567"/>
      <c r="F5011" s="567">
        <v>5665358</v>
      </c>
    </row>
    <row r="5012" spans="1:6">
      <c r="A5012" s="853" t="s">
        <v>274</v>
      </c>
      <c r="B5012" s="567"/>
      <c r="C5012" s="567">
        <v>1</v>
      </c>
      <c r="D5012" s="567">
        <v>6250000</v>
      </c>
      <c r="E5012" s="567"/>
      <c r="F5012" s="567">
        <v>5665358</v>
      </c>
    </row>
    <row r="5013" spans="1:6">
      <c r="A5013" s="855" t="s">
        <v>319</v>
      </c>
      <c r="B5013" s="567"/>
      <c r="C5013" s="567">
        <v>1</v>
      </c>
      <c r="D5013" s="567">
        <v>6250000</v>
      </c>
      <c r="E5013" s="567"/>
      <c r="F5013" s="567">
        <v>5665358</v>
      </c>
    </row>
    <row r="5014" spans="1:6">
      <c r="A5014" s="845" t="s">
        <v>1342</v>
      </c>
      <c r="B5014" s="567"/>
      <c r="C5014" s="567">
        <v>1</v>
      </c>
      <c r="D5014" s="567">
        <v>2000000</v>
      </c>
      <c r="E5014" s="567"/>
      <c r="F5014" s="567">
        <v>691349</v>
      </c>
    </row>
    <row r="5015" spans="1:6">
      <c r="A5015" s="846" t="s">
        <v>3251</v>
      </c>
      <c r="B5015" s="567"/>
      <c r="C5015" s="567">
        <v>1</v>
      </c>
      <c r="D5015" s="567">
        <v>2000000</v>
      </c>
      <c r="E5015" s="567"/>
      <c r="F5015" s="567">
        <v>691349</v>
      </c>
    </row>
    <row r="5016" spans="1:6">
      <c r="A5016" s="847">
        <v>0.5</v>
      </c>
      <c r="B5016" s="567"/>
      <c r="C5016" s="567">
        <v>1</v>
      </c>
      <c r="D5016" s="567">
        <v>2000000</v>
      </c>
      <c r="E5016" s="567"/>
      <c r="F5016" s="567">
        <v>691349</v>
      </c>
    </row>
    <row r="5017" spans="1:6">
      <c r="A5017" s="848">
        <v>0.90645728000000003</v>
      </c>
      <c r="B5017" s="567"/>
      <c r="C5017" s="567">
        <v>1</v>
      </c>
      <c r="D5017" s="567">
        <v>2000000</v>
      </c>
      <c r="E5017" s="567"/>
      <c r="F5017" s="567">
        <v>691349</v>
      </c>
    </row>
    <row r="5018" spans="1:6">
      <c r="A5018" s="849" t="s">
        <v>3251</v>
      </c>
      <c r="B5018" s="567"/>
      <c r="C5018" s="567">
        <v>1</v>
      </c>
      <c r="D5018" s="567">
        <v>2000000</v>
      </c>
      <c r="E5018" s="567"/>
      <c r="F5018" s="567">
        <v>691349</v>
      </c>
    </row>
    <row r="5019" spans="1:6">
      <c r="A5019" s="850" t="s">
        <v>1341</v>
      </c>
      <c r="B5019" s="567"/>
      <c r="C5019" s="567">
        <v>1</v>
      </c>
      <c r="D5019" s="567">
        <v>2000000</v>
      </c>
      <c r="E5019" s="567"/>
      <c r="F5019" s="567">
        <v>691349</v>
      </c>
    </row>
    <row r="5020" spans="1:6">
      <c r="A5020" s="851" t="s">
        <v>3251</v>
      </c>
      <c r="B5020" s="567"/>
      <c r="C5020" s="567">
        <v>1</v>
      </c>
      <c r="D5020" s="567">
        <v>2000000</v>
      </c>
      <c r="E5020" s="567"/>
      <c r="F5020" s="567">
        <v>691349</v>
      </c>
    </row>
    <row r="5021" spans="1:6">
      <c r="A5021" s="852" t="s">
        <v>3251</v>
      </c>
      <c r="B5021" s="567"/>
      <c r="C5021" s="567">
        <v>1</v>
      </c>
      <c r="D5021" s="567">
        <v>2000000</v>
      </c>
      <c r="E5021" s="567"/>
      <c r="F5021" s="567">
        <v>691349</v>
      </c>
    </row>
    <row r="5022" spans="1:6">
      <c r="A5022" s="854" t="s">
        <v>529</v>
      </c>
      <c r="B5022" s="567"/>
      <c r="C5022" s="567">
        <v>1</v>
      </c>
      <c r="D5022" s="567">
        <v>2000000</v>
      </c>
      <c r="E5022" s="567"/>
      <c r="F5022" s="567">
        <v>691349</v>
      </c>
    </row>
    <row r="5023" spans="1:6">
      <c r="A5023" s="853" t="s">
        <v>274</v>
      </c>
      <c r="B5023" s="567"/>
      <c r="C5023" s="567">
        <v>1</v>
      </c>
      <c r="D5023" s="567">
        <v>2000000</v>
      </c>
      <c r="E5023" s="567"/>
      <c r="F5023" s="567">
        <v>691349</v>
      </c>
    </row>
    <row r="5024" spans="1:6">
      <c r="A5024" s="855" t="s">
        <v>319</v>
      </c>
      <c r="B5024" s="567"/>
      <c r="C5024" s="567">
        <v>1</v>
      </c>
      <c r="D5024" s="567">
        <v>2000000</v>
      </c>
      <c r="E5024" s="567"/>
      <c r="F5024" s="567">
        <v>691349</v>
      </c>
    </row>
    <row r="5025" spans="1:6">
      <c r="A5025" s="845" t="s">
        <v>1340</v>
      </c>
      <c r="B5025" s="567"/>
      <c r="C5025" s="567">
        <v>1</v>
      </c>
      <c r="D5025" s="567">
        <v>1000000</v>
      </c>
      <c r="E5025" s="567"/>
      <c r="F5025" s="567">
        <v>215431</v>
      </c>
    </row>
    <row r="5026" spans="1:6">
      <c r="A5026" s="846" t="s">
        <v>3251</v>
      </c>
      <c r="B5026" s="567"/>
      <c r="C5026" s="567">
        <v>1</v>
      </c>
      <c r="D5026" s="567">
        <v>1000000</v>
      </c>
      <c r="E5026" s="567"/>
      <c r="F5026" s="567">
        <v>215431</v>
      </c>
    </row>
    <row r="5027" spans="1:6">
      <c r="A5027" s="847">
        <v>0.35</v>
      </c>
      <c r="B5027" s="567"/>
      <c r="C5027" s="567">
        <v>1</v>
      </c>
      <c r="D5027" s="567">
        <v>1000000</v>
      </c>
      <c r="E5027" s="567"/>
      <c r="F5027" s="567">
        <v>215431</v>
      </c>
    </row>
    <row r="5028" spans="1:6">
      <c r="A5028" s="848">
        <v>0.3456745</v>
      </c>
      <c r="B5028" s="567"/>
      <c r="C5028" s="567">
        <v>1</v>
      </c>
      <c r="D5028" s="567">
        <v>1000000</v>
      </c>
      <c r="E5028" s="567"/>
      <c r="F5028" s="567">
        <v>215431</v>
      </c>
    </row>
    <row r="5029" spans="1:6">
      <c r="A5029" s="849" t="s">
        <v>3251</v>
      </c>
      <c r="B5029" s="567"/>
      <c r="C5029" s="567">
        <v>1</v>
      </c>
      <c r="D5029" s="567">
        <v>1000000</v>
      </c>
      <c r="E5029" s="567"/>
      <c r="F5029" s="567">
        <v>215431</v>
      </c>
    </row>
    <row r="5030" spans="1:6">
      <c r="A5030" s="850" t="s">
        <v>1339</v>
      </c>
      <c r="B5030" s="567"/>
      <c r="C5030" s="567">
        <v>1</v>
      </c>
      <c r="D5030" s="567">
        <v>1000000</v>
      </c>
      <c r="E5030" s="567"/>
      <c r="F5030" s="567">
        <v>215431</v>
      </c>
    </row>
    <row r="5031" spans="1:6">
      <c r="A5031" s="851" t="s">
        <v>3251</v>
      </c>
      <c r="B5031" s="567"/>
      <c r="C5031" s="567">
        <v>1</v>
      </c>
      <c r="D5031" s="567">
        <v>1000000</v>
      </c>
      <c r="E5031" s="567"/>
      <c r="F5031" s="567">
        <v>215431</v>
      </c>
    </row>
    <row r="5032" spans="1:6">
      <c r="A5032" s="852" t="s">
        <v>3251</v>
      </c>
      <c r="B5032" s="567"/>
      <c r="C5032" s="567">
        <v>1</v>
      </c>
      <c r="D5032" s="567">
        <v>1000000</v>
      </c>
      <c r="E5032" s="567"/>
      <c r="F5032" s="567">
        <v>215431</v>
      </c>
    </row>
    <row r="5033" spans="1:6">
      <c r="A5033" s="854" t="s">
        <v>529</v>
      </c>
      <c r="B5033" s="567"/>
      <c r="C5033" s="567">
        <v>1</v>
      </c>
      <c r="D5033" s="567">
        <v>1000000</v>
      </c>
      <c r="E5033" s="567"/>
      <c r="F5033" s="567">
        <v>215431</v>
      </c>
    </row>
    <row r="5034" spans="1:6">
      <c r="A5034" s="853" t="s">
        <v>274</v>
      </c>
      <c r="B5034" s="567"/>
      <c r="C5034" s="567">
        <v>1</v>
      </c>
      <c r="D5034" s="567">
        <v>1000000</v>
      </c>
      <c r="E5034" s="567"/>
      <c r="F5034" s="567">
        <v>215431</v>
      </c>
    </row>
    <row r="5035" spans="1:6">
      <c r="A5035" s="855" t="s">
        <v>319</v>
      </c>
      <c r="B5035" s="567"/>
      <c r="C5035" s="567">
        <v>1</v>
      </c>
      <c r="D5035" s="567">
        <v>1000000</v>
      </c>
      <c r="E5035" s="567"/>
      <c r="F5035" s="567">
        <v>215431</v>
      </c>
    </row>
    <row r="5036" spans="1:6">
      <c r="A5036" s="845" t="s">
        <v>67</v>
      </c>
      <c r="B5036" s="567">
        <v>2500000</v>
      </c>
      <c r="C5036" s="567">
        <v>2</v>
      </c>
      <c r="D5036" s="567">
        <v>3500000</v>
      </c>
      <c r="E5036" s="567">
        <v>2205993.0454299999</v>
      </c>
      <c r="F5036" s="567">
        <v>115458</v>
      </c>
    </row>
    <row r="5037" spans="1:6">
      <c r="A5037" s="846" t="s">
        <v>3251</v>
      </c>
      <c r="B5037" s="567">
        <v>2500000</v>
      </c>
      <c r="C5037" s="567">
        <v>2</v>
      </c>
      <c r="D5037" s="567">
        <v>3500000</v>
      </c>
      <c r="E5037" s="567">
        <v>2205993.0454299999</v>
      </c>
      <c r="F5037" s="567">
        <v>115458</v>
      </c>
    </row>
    <row r="5038" spans="1:6">
      <c r="A5038" s="847">
        <v>0.4</v>
      </c>
      <c r="B5038" s="567">
        <v>2500000</v>
      </c>
      <c r="C5038" s="567">
        <v>1</v>
      </c>
      <c r="D5038" s="567">
        <v>2500000</v>
      </c>
      <c r="E5038" s="567">
        <v>1218477.3228</v>
      </c>
      <c r="F5038" s="567">
        <v>115458</v>
      </c>
    </row>
    <row r="5039" spans="1:6">
      <c r="A5039" s="848" t="s">
        <v>3251</v>
      </c>
      <c r="B5039" s="567">
        <v>2500000</v>
      </c>
      <c r="C5039" s="567">
        <v>1</v>
      </c>
      <c r="D5039" s="567">
        <v>2500000</v>
      </c>
      <c r="E5039" s="567">
        <v>1218477.3228</v>
      </c>
      <c r="F5039" s="567">
        <v>115458</v>
      </c>
    </row>
    <row r="5040" spans="1:6">
      <c r="A5040" s="849" t="s">
        <v>3251</v>
      </c>
      <c r="B5040" s="567">
        <v>2500000</v>
      </c>
      <c r="C5040" s="567">
        <v>1</v>
      </c>
      <c r="D5040" s="567">
        <v>2500000</v>
      </c>
      <c r="E5040" s="567">
        <v>1218477.3228</v>
      </c>
      <c r="F5040" s="567">
        <v>115458</v>
      </c>
    </row>
    <row r="5041" spans="1:6">
      <c r="A5041" s="850" t="s">
        <v>3251</v>
      </c>
      <c r="B5041" s="567">
        <v>2500000</v>
      </c>
      <c r="C5041" s="567">
        <v>1</v>
      </c>
      <c r="D5041" s="567">
        <v>2500000</v>
      </c>
      <c r="E5041" s="567">
        <v>1218477.3228</v>
      </c>
      <c r="F5041" s="567">
        <v>115458</v>
      </c>
    </row>
    <row r="5042" spans="1:6">
      <c r="A5042" s="851" t="s">
        <v>325</v>
      </c>
      <c r="B5042" s="567">
        <v>2500000</v>
      </c>
      <c r="C5042" s="567">
        <v>1</v>
      </c>
      <c r="D5042" s="567">
        <v>2500000</v>
      </c>
      <c r="E5042" s="567">
        <v>1218477.3228</v>
      </c>
      <c r="F5042" s="567">
        <v>115458</v>
      </c>
    </row>
    <row r="5043" spans="1:6">
      <c r="A5043" s="852" t="s">
        <v>3251</v>
      </c>
      <c r="B5043" s="567">
        <v>2500000</v>
      </c>
      <c r="C5043" s="567">
        <v>1</v>
      </c>
      <c r="D5043" s="567">
        <v>2500000</v>
      </c>
      <c r="E5043" s="567">
        <v>1218477.3228</v>
      </c>
      <c r="F5043" s="567">
        <v>115458</v>
      </c>
    </row>
    <row r="5044" spans="1:6">
      <c r="A5044" s="854" t="s">
        <v>318</v>
      </c>
      <c r="B5044" s="567">
        <v>2500000</v>
      </c>
      <c r="C5044" s="567">
        <v>1</v>
      </c>
      <c r="D5044" s="567">
        <v>2500000</v>
      </c>
      <c r="E5044" s="567">
        <v>1218477.3228</v>
      </c>
      <c r="F5044" s="567">
        <v>115458</v>
      </c>
    </row>
    <row r="5045" spans="1:6">
      <c r="A5045" s="853" t="s">
        <v>295</v>
      </c>
      <c r="B5045" s="567">
        <v>2500000</v>
      </c>
      <c r="C5045" s="567">
        <v>1</v>
      </c>
      <c r="D5045" s="567">
        <v>2500000</v>
      </c>
      <c r="E5045" s="567">
        <v>1218477.3228</v>
      </c>
      <c r="F5045" s="567">
        <v>115458</v>
      </c>
    </row>
    <row r="5046" spans="1:6">
      <c r="A5046" s="855" t="s">
        <v>319</v>
      </c>
      <c r="B5046" s="567">
        <v>2500000</v>
      </c>
      <c r="C5046" s="567">
        <v>1</v>
      </c>
      <c r="D5046" s="567">
        <v>2500000</v>
      </c>
      <c r="E5046" s="567">
        <v>1218477.3228</v>
      </c>
      <c r="F5046" s="567">
        <v>115458</v>
      </c>
    </row>
    <row r="5047" spans="1:6">
      <c r="A5047" s="847">
        <v>0.85</v>
      </c>
      <c r="B5047" s="567"/>
      <c r="C5047" s="567">
        <v>1</v>
      </c>
      <c r="D5047" s="567">
        <v>1000000</v>
      </c>
      <c r="E5047" s="567">
        <v>987515.72262999997</v>
      </c>
      <c r="F5047" s="567"/>
    </row>
    <row r="5048" spans="1:6">
      <c r="A5048" s="848" t="s">
        <v>3251</v>
      </c>
      <c r="B5048" s="567"/>
      <c r="C5048" s="567">
        <v>1</v>
      </c>
      <c r="D5048" s="567">
        <v>1000000</v>
      </c>
      <c r="E5048" s="567">
        <v>987515.72262999997</v>
      </c>
      <c r="F5048" s="567"/>
    </row>
    <row r="5049" spans="1:6">
      <c r="A5049" s="849" t="s">
        <v>3251</v>
      </c>
      <c r="B5049" s="567"/>
      <c r="C5049" s="567">
        <v>1</v>
      </c>
      <c r="D5049" s="567">
        <v>1000000</v>
      </c>
      <c r="E5049" s="567">
        <v>987515.72262999997</v>
      </c>
      <c r="F5049" s="567"/>
    </row>
    <row r="5050" spans="1:6">
      <c r="A5050" s="850" t="s">
        <v>2566</v>
      </c>
      <c r="B5050" s="567"/>
      <c r="C5050" s="567">
        <v>1</v>
      </c>
      <c r="D5050" s="567">
        <v>1000000</v>
      </c>
      <c r="E5050" s="567">
        <v>987515.72262999997</v>
      </c>
      <c r="F5050" s="567"/>
    </row>
    <row r="5051" spans="1:6">
      <c r="A5051" s="851" t="s">
        <v>2567</v>
      </c>
      <c r="B5051" s="567"/>
      <c r="C5051" s="567">
        <v>1</v>
      </c>
      <c r="D5051" s="567">
        <v>1000000</v>
      </c>
      <c r="E5051" s="567">
        <v>987515.72262999997</v>
      </c>
      <c r="F5051" s="567"/>
    </row>
    <row r="5052" spans="1:6">
      <c r="A5052" s="852" t="s">
        <v>3251</v>
      </c>
      <c r="B5052" s="567"/>
      <c r="C5052" s="567">
        <v>1</v>
      </c>
      <c r="D5052" s="567">
        <v>1000000</v>
      </c>
      <c r="E5052" s="567">
        <v>987515.72262999997</v>
      </c>
      <c r="F5052" s="567"/>
    </row>
    <row r="5053" spans="1:6">
      <c r="A5053" s="854" t="s">
        <v>2286</v>
      </c>
      <c r="B5053" s="567"/>
      <c r="C5053" s="567">
        <v>1</v>
      </c>
      <c r="D5053" s="567">
        <v>1000000</v>
      </c>
      <c r="E5053" s="567">
        <v>987515.72262999997</v>
      </c>
      <c r="F5053" s="567"/>
    </row>
    <row r="5054" spans="1:6">
      <c r="A5054" s="853" t="s">
        <v>276</v>
      </c>
      <c r="B5054" s="567"/>
      <c r="C5054" s="567">
        <v>1</v>
      </c>
      <c r="D5054" s="567">
        <v>1000000</v>
      </c>
      <c r="E5054" s="567">
        <v>987515.72262999997</v>
      </c>
      <c r="F5054" s="567"/>
    </row>
    <row r="5055" spans="1:6">
      <c r="A5055" s="855" t="s">
        <v>3251</v>
      </c>
      <c r="B5055" s="567"/>
      <c r="C5055" s="567">
        <v>1</v>
      </c>
      <c r="D5055" s="567">
        <v>1000000</v>
      </c>
      <c r="E5055" s="567">
        <v>987515.72262999997</v>
      </c>
      <c r="F5055" s="567"/>
    </row>
    <row r="5056" spans="1:6">
      <c r="A5056" s="845" t="s">
        <v>2565</v>
      </c>
      <c r="B5056" s="567"/>
      <c r="C5056" s="567">
        <v>1</v>
      </c>
      <c r="D5056" s="567">
        <v>2086589</v>
      </c>
      <c r="E5056" s="567">
        <v>1825032.1356600001</v>
      </c>
      <c r="F5056" s="567"/>
    </row>
    <row r="5057" spans="1:6">
      <c r="A5057" s="846" t="s">
        <v>3251</v>
      </c>
      <c r="B5057" s="567"/>
      <c r="C5057" s="567">
        <v>1</v>
      </c>
      <c r="D5057" s="567">
        <v>2086589</v>
      </c>
      <c r="E5057" s="567">
        <v>1825032.1356600001</v>
      </c>
      <c r="F5057" s="567"/>
    </row>
    <row r="5058" spans="1:6">
      <c r="A5058" s="847">
        <v>0.95</v>
      </c>
      <c r="B5058" s="567"/>
      <c r="C5058" s="567">
        <v>1</v>
      </c>
      <c r="D5058" s="567">
        <v>2086589</v>
      </c>
      <c r="E5058" s="567">
        <v>1825032.1356600001</v>
      </c>
      <c r="F5058" s="567"/>
    </row>
    <row r="5059" spans="1:6">
      <c r="A5059" s="848" t="s">
        <v>3251</v>
      </c>
      <c r="B5059" s="567"/>
      <c r="C5059" s="567">
        <v>1</v>
      </c>
      <c r="D5059" s="567">
        <v>2086589</v>
      </c>
      <c r="E5059" s="567">
        <v>1825032.1356600001</v>
      </c>
      <c r="F5059" s="567"/>
    </row>
    <row r="5060" spans="1:6">
      <c r="A5060" s="849" t="s">
        <v>3251</v>
      </c>
      <c r="B5060" s="567"/>
      <c r="C5060" s="567">
        <v>1</v>
      </c>
      <c r="D5060" s="567">
        <v>2086589</v>
      </c>
      <c r="E5060" s="567">
        <v>1825032.1356600001</v>
      </c>
      <c r="F5060" s="567"/>
    </row>
    <row r="5061" spans="1:6">
      <c r="A5061" s="850" t="s">
        <v>2563</v>
      </c>
      <c r="B5061" s="567"/>
      <c r="C5061" s="567">
        <v>1</v>
      </c>
      <c r="D5061" s="567">
        <v>2086589</v>
      </c>
      <c r="E5061" s="567">
        <v>1825032.1356600001</v>
      </c>
      <c r="F5061" s="567"/>
    </row>
    <row r="5062" spans="1:6">
      <c r="A5062" s="851" t="s">
        <v>2564</v>
      </c>
      <c r="B5062" s="567"/>
      <c r="C5062" s="567">
        <v>1</v>
      </c>
      <c r="D5062" s="567">
        <v>2086589</v>
      </c>
      <c r="E5062" s="567">
        <v>1825032.1356600001</v>
      </c>
      <c r="F5062" s="567"/>
    </row>
    <row r="5063" spans="1:6">
      <c r="A5063" s="852" t="s">
        <v>3251</v>
      </c>
      <c r="B5063" s="567"/>
      <c r="C5063" s="567">
        <v>1</v>
      </c>
      <c r="D5063" s="567">
        <v>2086589</v>
      </c>
      <c r="E5063" s="567">
        <v>1825032.1356600001</v>
      </c>
      <c r="F5063" s="567"/>
    </row>
    <row r="5064" spans="1:6">
      <c r="A5064" s="854" t="s">
        <v>2286</v>
      </c>
      <c r="B5064" s="567"/>
      <c r="C5064" s="567">
        <v>1</v>
      </c>
      <c r="D5064" s="567">
        <v>2086589</v>
      </c>
      <c r="E5064" s="567">
        <v>1825032.1356600001</v>
      </c>
      <c r="F5064" s="567"/>
    </row>
    <row r="5065" spans="1:6">
      <c r="A5065" s="853" t="s">
        <v>276</v>
      </c>
      <c r="B5065" s="567"/>
      <c r="C5065" s="567">
        <v>1</v>
      </c>
      <c r="D5065" s="567">
        <v>2086589</v>
      </c>
      <c r="E5065" s="567">
        <v>1825032.1356600001</v>
      </c>
      <c r="F5065" s="567"/>
    </row>
    <row r="5066" spans="1:6">
      <c r="A5066" s="855" t="s">
        <v>3251</v>
      </c>
      <c r="B5066" s="567"/>
      <c r="C5066" s="567">
        <v>1</v>
      </c>
      <c r="D5066" s="567">
        <v>2086589</v>
      </c>
      <c r="E5066" s="567">
        <v>1825032.1356600001</v>
      </c>
      <c r="F5066" s="567"/>
    </row>
    <row r="5067" spans="1:6">
      <c r="A5067" s="845" t="s">
        <v>3251</v>
      </c>
      <c r="B5067" s="567">
        <v>20500429</v>
      </c>
      <c r="C5067" s="567">
        <v>13</v>
      </c>
      <c r="D5067" s="567">
        <v>37861429</v>
      </c>
      <c r="E5067" s="567">
        <v>31273003.984919995</v>
      </c>
      <c r="F5067" s="567">
        <v>26805359.566280004</v>
      </c>
    </row>
    <row r="5068" spans="1:6">
      <c r="A5068" s="846" t="s">
        <v>3251</v>
      </c>
      <c r="B5068" s="567">
        <v>20500429</v>
      </c>
      <c r="C5068" s="567">
        <v>13</v>
      </c>
      <c r="D5068" s="567">
        <v>37861429</v>
      </c>
      <c r="E5068" s="567">
        <v>31273003.984919995</v>
      </c>
      <c r="F5068" s="567">
        <v>26805359.566280004</v>
      </c>
    </row>
    <row r="5069" spans="1:6">
      <c r="A5069" s="847">
        <v>0</v>
      </c>
      <c r="B5069" s="567">
        <v>1000000</v>
      </c>
      <c r="C5069" s="567">
        <v>1</v>
      </c>
      <c r="D5069" s="567">
        <v>1000000</v>
      </c>
      <c r="E5069" s="567"/>
      <c r="F5069" s="567">
        <v>176073.98230999999</v>
      </c>
    </row>
    <row r="5070" spans="1:6">
      <c r="A5070" s="848" t="s">
        <v>3251</v>
      </c>
      <c r="B5070" s="567">
        <v>1000000</v>
      </c>
      <c r="C5070" s="567">
        <v>1</v>
      </c>
      <c r="D5070" s="567">
        <v>1000000</v>
      </c>
      <c r="E5070" s="567"/>
      <c r="F5070" s="567">
        <v>176073.98230999999</v>
      </c>
    </row>
    <row r="5071" spans="1:6">
      <c r="A5071" s="849" t="s">
        <v>3251</v>
      </c>
      <c r="B5071" s="567">
        <v>1000000</v>
      </c>
      <c r="C5071" s="567">
        <v>1</v>
      </c>
      <c r="D5071" s="567">
        <v>1000000</v>
      </c>
      <c r="E5071" s="567"/>
      <c r="F5071" s="567">
        <v>176073.98230999999</v>
      </c>
    </row>
    <row r="5072" spans="1:6">
      <c r="A5072" s="850" t="s">
        <v>3251</v>
      </c>
      <c r="B5072" s="567">
        <v>1000000</v>
      </c>
      <c r="C5072" s="567">
        <v>1</v>
      </c>
      <c r="D5072" s="567">
        <v>1000000</v>
      </c>
      <c r="E5072" s="567"/>
      <c r="F5072" s="567">
        <v>176073.98230999999</v>
      </c>
    </row>
    <row r="5073" spans="1:6">
      <c r="A5073" s="851" t="s">
        <v>2528</v>
      </c>
      <c r="B5073" s="567">
        <v>1000000</v>
      </c>
      <c r="C5073" s="567">
        <v>1</v>
      </c>
      <c r="D5073" s="567">
        <v>1000000</v>
      </c>
      <c r="E5073" s="567"/>
      <c r="F5073" s="567">
        <v>176073.98230999999</v>
      </c>
    </row>
    <row r="5074" spans="1:6">
      <c r="A5074" s="852" t="s">
        <v>3251</v>
      </c>
      <c r="B5074" s="567">
        <v>1000000</v>
      </c>
      <c r="C5074" s="567">
        <v>1</v>
      </c>
      <c r="D5074" s="567">
        <v>1000000</v>
      </c>
      <c r="E5074" s="567"/>
      <c r="F5074" s="567">
        <v>176073.98230999999</v>
      </c>
    </row>
    <row r="5075" spans="1:6">
      <c r="A5075" s="854" t="s">
        <v>2286</v>
      </c>
      <c r="B5075" s="567">
        <v>1000000</v>
      </c>
      <c r="C5075" s="567">
        <v>1</v>
      </c>
      <c r="D5075" s="567">
        <v>1000000</v>
      </c>
      <c r="E5075" s="567"/>
      <c r="F5075" s="567">
        <v>176073.98230999999</v>
      </c>
    </row>
    <row r="5076" spans="1:6">
      <c r="A5076" s="853" t="s">
        <v>296</v>
      </c>
      <c r="B5076" s="567">
        <v>1000000</v>
      </c>
      <c r="C5076" s="567">
        <v>1</v>
      </c>
      <c r="D5076" s="567">
        <v>1000000</v>
      </c>
      <c r="E5076" s="567"/>
      <c r="F5076" s="567">
        <v>176073.98230999999</v>
      </c>
    </row>
    <row r="5077" spans="1:6">
      <c r="A5077" s="855" t="s">
        <v>2285</v>
      </c>
      <c r="B5077" s="567">
        <v>1000000</v>
      </c>
      <c r="C5077" s="567">
        <v>1</v>
      </c>
      <c r="D5077" s="567">
        <v>1000000</v>
      </c>
      <c r="E5077" s="567"/>
      <c r="F5077" s="567">
        <v>176073.98230999999</v>
      </c>
    </row>
    <row r="5078" spans="1:6">
      <c r="A5078" s="847">
        <v>0.71</v>
      </c>
      <c r="B5078" s="567"/>
      <c r="C5078" s="567">
        <v>1</v>
      </c>
      <c r="D5078" s="567">
        <v>14610000</v>
      </c>
      <c r="E5078" s="567">
        <v>13611907</v>
      </c>
      <c r="F5078" s="567">
        <v>10529573</v>
      </c>
    </row>
    <row r="5079" spans="1:6">
      <c r="A5079" s="848" t="s">
        <v>3251</v>
      </c>
      <c r="B5079" s="567"/>
      <c r="C5079" s="567">
        <v>1</v>
      </c>
      <c r="D5079" s="567">
        <v>14610000</v>
      </c>
      <c r="E5079" s="567">
        <v>13611907</v>
      </c>
      <c r="F5079" s="567">
        <v>10529573</v>
      </c>
    </row>
    <row r="5080" spans="1:6">
      <c r="A5080" s="849" t="s">
        <v>3251</v>
      </c>
      <c r="B5080" s="567"/>
      <c r="C5080" s="567">
        <v>1</v>
      </c>
      <c r="D5080" s="567">
        <v>14610000</v>
      </c>
      <c r="E5080" s="567">
        <v>13611907</v>
      </c>
      <c r="F5080" s="567">
        <v>10529573</v>
      </c>
    </row>
    <row r="5081" spans="1:6">
      <c r="A5081" s="850" t="s">
        <v>1256</v>
      </c>
      <c r="B5081" s="567"/>
      <c r="C5081" s="567">
        <v>1</v>
      </c>
      <c r="D5081" s="567">
        <v>14610000</v>
      </c>
      <c r="E5081" s="567">
        <v>13611907</v>
      </c>
      <c r="F5081" s="567">
        <v>10529573</v>
      </c>
    </row>
    <row r="5082" spans="1:6">
      <c r="A5082" s="851" t="s">
        <v>3251</v>
      </c>
      <c r="B5082" s="567"/>
      <c r="C5082" s="567">
        <v>1</v>
      </c>
      <c r="D5082" s="567">
        <v>14610000</v>
      </c>
      <c r="E5082" s="567">
        <v>13611907</v>
      </c>
      <c r="F5082" s="567">
        <v>10529573</v>
      </c>
    </row>
    <row r="5083" spans="1:6">
      <c r="A5083" s="852" t="s">
        <v>3251</v>
      </c>
      <c r="B5083" s="567"/>
      <c r="C5083" s="567">
        <v>1</v>
      </c>
      <c r="D5083" s="567">
        <v>14610000</v>
      </c>
      <c r="E5083" s="567">
        <v>13611907</v>
      </c>
      <c r="F5083" s="567">
        <v>10529573</v>
      </c>
    </row>
    <row r="5084" spans="1:6">
      <c r="A5084" s="854" t="s">
        <v>529</v>
      </c>
      <c r="B5084" s="567"/>
      <c r="C5084" s="567">
        <v>1</v>
      </c>
      <c r="D5084" s="567">
        <v>14610000</v>
      </c>
      <c r="E5084" s="567">
        <v>13611907</v>
      </c>
      <c r="F5084" s="567">
        <v>10529573</v>
      </c>
    </row>
    <row r="5085" spans="1:6">
      <c r="A5085" s="853" t="s">
        <v>298</v>
      </c>
      <c r="B5085" s="567"/>
      <c r="C5085" s="567">
        <v>1</v>
      </c>
      <c r="D5085" s="567">
        <v>14610000</v>
      </c>
      <c r="E5085" s="567">
        <v>13611907</v>
      </c>
      <c r="F5085" s="567">
        <v>10529573</v>
      </c>
    </row>
    <row r="5086" spans="1:6">
      <c r="A5086" s="855" t="s">
        <v>319</v>
      </c>
      <c r="B5086" s="567"/>
      <c r="C5086" s="567">
        <v>1</v>
      </c>
      <c r="D5086" s="567">
        <v>14610000</v>
      </c>
      <c r="E5086" s="567">
        <v>13611907</v>
      </c>
      <c r="F5086" s="567">
        <v>10529573</v>
      </c>
    </row>
    <row r="5087" spans="1:6">
      <c r="A5087" s="847">
        <v>0.83</v>
      </c>
      <c r="B5087" s="567">
        <v>1200000</v>
      </c>
      <c r="C5087" s="567">
        <v>1</v>
      </c>
      <c r="D5087" s="567">
        <v>1200000</v>
      </c>
      <c r="E5087" s="567">
        <v>1182853</v>
      </c>
      <c r="F5087" s="567">
        <v>996542</v>
      </c>
    </row>
    <row r="5088" spans="1:6">
      <c r="A5088" s="848" t="s">
        <v>3251</v>
      </c>
      <c r="B5088" s="567">
        <v>1200000</v>
      </c>
      <c r="C5088" s="567">
        <v>1</v>
      </c>
      <c r="D5088" s="567">
        <v>1200000</v>
      </c>
      <c r="E5088" s="567">
        <v>1182853</v>
      </c>
      <c r="F5088" s="567">
        <v>996542</v>
      </c>
    </row>
    <row r="5089" spans="1:6">
      <c r="A5089" s="849" t="s">
        <v>3251</v>
      </c>
      <c r="B5089" s="567">
        <v>1200000</v>
      </c>
      <c r="C5089" s="567">
        <v>1</v>
      </c>
      <c r="D5089" s="567">
        <v>1200000</v>
      </c>
      <c r="E5089" s="567">
        <v>1182853</v>
      </c>
      <c r="F5089" s="567">
        <v>996542</v>
      </c>
    </row>
    <row r="5090" spans="1:6">
      <c r="A5090" s="850" t="s">
        <v>3251</v>
      </c>
      <c r="B5090" s="567">
        <v>1200000</v>
      </c>
      <c r="C5090" s="567">
        <v>1</v>
      </c>
      <c r="D5090" s="567">
        <v>1200000</v>
      </c>
      <c r="E5090" s="567">
        <v>1182853</v>
      </c>
      <c r="F5090" s="567">
        <v>996542</v>
      </c>
    </row>
    <row r="5091" spans="1:6">
      <c r="A5091" s="851">
        <v>1</v>
      </c>
      <c r="B5091" s="567">
        <v>1200000</v>
      </c>
      <c r="C5091" s="567">
        <v>1</v>
      </c>
      <c r="D5091" s="567">
        <v>1200000</v>
      </c>
      <c r="E5091" s="567">
        <v>1182853</v>
      </c>
      <c r="F5091" s="567">
        <v>996542</v>
      </c>
    </row>
    <row r="5092" spans="1:6">
      <c r="A5092" s="852" t="s">
        <v>3251</v>
      </c>
      <c r="B5092" s="567">
        <v>1200000</v>
      </c>
      <c r="C5092" s="567">
        <v>1</v>
      </c>
      <c r="D5092" s="567">
        <v>1200000</v>
      </c>
      <c r="E5092" s="567">
        <v>1182853</v>
      </c>
      <c r="F5092" s="567">
        <v>996542</v>
      </c>
    </row>
    <row r="5093" spans="1:6">
      <c r="A5093" s="854" t="s">
        <v>318</v>
      </c>
      <c r="B5093" s="567">
        <v>1200000</v>
      </c>
      <c r="C5093" s="567">
        <v>1</v>
      </c>
      <c r="D5093" s="567">
        <v>1200000</v>
      </c>
      <c r="E5093" s="567">
        <v>1182853</v>
      </c>
      <c r="F5093" s="567">
        <v>996542</v>
      </c>
    </row>
    <row r="5094" spans="1:6">
      <c r="A5094" s="853" t="s">
        <v>291</v>
      </c>
      <c r="B5094" s="567">
        <v>1200000</v>
      </c>
      <c r="C5094" s="567">
        <v>1</v>
      </c>
      <c r="D5094" s="567">
        <v>1200000</v>
      </c>
      <c r="E5094" s="567">
        <v>1182853</v>
      </c>
      <c r="F5094" s="567">
        <v>996542</v>
      </c>
    </row>
    <row r="5095" spans="1:6">
      <c r="A5095" s="855" t="s">
        <v>391</v>
      </c>
      <c r="B5095" s="567">
        <v>1200000</v>
      </c>
      <c r="C5095" s="567">
        <v>1</v>
      </c>
      <c r="D5095" s="567">
        <v>1200000</v>
      </c>
      <c r="E5095" s="567">
        <v>1182853</v>
      </c>
      <c r="F5095" s="567">
        <v>996542</v>
      </c>
    </row>
    <row r="5096" spans="1:6">
      <c r="A5096" s="847">
        <v>0.9</v>
      </c>
      <c r="B5096" s="567">
        <v>2700000</v>
      </c>
      <c r="C5096" s="567">
        <v>1</v>
      </c>
      <c r="D5096" s="567">
        <v>2700000</v>
      </c>
      <c r="E5096" s="567"/>
      <c r="F5096" s="567">
        <v>1032465.73999</v>
      </c>
    </row>
    <row r="5097" spans="1:6">
      <c r="A5097" s="848" t="s">
        <v>3251</v>
      </c>
      <c r="B5097" s="567">
        <v>2700000</v>
      </c>
      <c r="C5097" s="567">
        <v>1</v>
      </c>
      <c r="D5097" s="567">
        <v>2700000</v>
      </c>
      <c r="E5097" s="567"/>
      <c r="F5097" s="567">
        <v>1032465.73999</v>
      </c>
    </row>
    <row r="5098" spans="1:6">
      <c r="A5098" s="849" t="s">
        <v>3251</v>
      </c>
      <c r="B5098" s="567">
        <v>2700000</v>
      </c>
      <c r="C5098" s="567">
        <v>1</v>
      </c>
      <c r="D5098" s="567">
        <v>2700000</v>
      </c>
      <c r="E5098" s="567"/>
      <c r="F5098" s="567">
        <v>1032465.73999</v>
      </c>
    </row>
    <row r="5099" spans="1:6">
      <c r="A5099" s="850" t="s">
        <v>3251</v>
      </c>
      <c r="B5099" s="567">
        <v>2700000</v>
      </c>
      <c r="C5099" s="567">
        <v>1</v>
      </c>
      <c r="D5099" s="567">
        <v>2700000</v>
      </c>
      <c r="E5099" s="567"/>
      <c r="F5099" s="567">
        <v>1032465.73999</v>
      </c>
    </row>
    <row r="5100" spans="1:6">
      <c r="A5100" s="851" t="s">
        <v>2526</v>
      </c>
      <c r="B5100" s="567">
        <v>2700000</v>
      </c>
      <c r="C5100" s="567">
        <v>1</v>
      </c>
      <c r="D5100" s="567">
        <v>2700000</v>
      </c>
      <c r="E5100" s="567"/>
      <c r="F5100" s="567">
        <v>1032465.73999</v>
      </c>
    </row>
    <row r="5101" spans="1:6">
      <c r="A5101" s="852" t="s">
        <v>3251</v>
      </c>
      <c r="B5101" s="567">
        <v>2700000</v>
      </c>
      <c r="C5101" s="567">
        <v>1</v>
      </c>
      <c r="D5101" s="567">
        <v>2700000</v>
      </c>
      <c r="E5101" s="567"/>
      <c r="F5101" s="567">
        <v>1032465.73999</v>
      </c>
    </row>
    <row r="5102" spans="1:6">
      <c r="A5102" s="854" t="s">
        <v>2286</v>
      </c>
      <c r="B5102" s="567">
        <v>2700000</v>
      </c>
      <c r="C5102" s="567">
        <v>1</v>
      </c>
      <c r="D5102" s="567">
        <v>2700000</v>
      </c>
      <c r="E5102" s="567"/>
      <c r="F5102" s="567">
        <v>1032465.73999</v>
      </c>
    </row>
    <row r="5103" spans="1:6">
      <c r="A5103" s="853" t="s">
        <v>296</v>
      </c>
      <c r="B5103" s="567">
        <v>2700000</v>
      </c>
      <c r="C5103" s="567">
        <v>1</v>
      </c>
      <c r="D5103" s="567">
        <v>2700000</v>
      </c>
      <c r="E5103" s="567"/>
      <c r="F5103" s="567">
        <v>1032465.73999</v>
      </c>
    </row>
    <row r="5104" spans="1:6">
      <c r="A5104" s="855" t="s">
        <v>2285</v>
      </c>
      <c r="B5104" s="567">
        <v>2700000</v>
      </c>
      <c r="C5104" s="567">
        <v>1</v>
      </c>
      <c r="D5104" s="567">
        <v>2700000</v>
      </c>
      <c r="E5104" s="567"/>
      <c r="F5104" s="567">
        <v>1032465.73999</v>
      </c>
    </row>
    <row r="5105" spans="1:6">
      <c r="A5105" s="847">
        <v>70</v>
      </c>
      <c r="B5105" s="567">
        <v>1500000</v>
      </c>
      <c r="C5105" s="567">
        <v>1</v>
      </c>
      <c r="D5105" s="567">
        <v>1500000</v>
      </c>
      <c r="E5105" s="567">
        <v>891114.49126000004</v>
      </c>
      <c r="F5105" s="567">
        <v>473319.82117000001</v>
      </c>
    </row>
    <row r="5106" spans="1:6">
      <c r="A5106" s="848" t="s">
        <v>3251</v>
      </c>
      <c r="B5106" s="567">
        <v>1500000</v>
      </c>
      <c r="C5106" s="567">
        <v>1</v>
      </c>
      <c r="D5106" s="567">
        <v>1500000</v>
      </c>
      <c r="E5106" s="567">
        <v>891114.49126000004</v>
      </c>
      <c r="F5106" s="567">
        <v>473319.82117000001</v>
      </c>
    </row>
    <row r="5107" spans="1:6">
      <c r="A5107" s="849" t="s">
        <v>3251</v>
      </c>
      <c r="B5107" s="567">
        <v>1500000</v>
      </c>
      <c r="C5107" s="567">
        <v>1</v>
      </c>
      <c r="D5107" s="567">
        <v>1500000</v>
      </c>
      <c r="E5107" s="567">
        <v>891114.49126000004</v>
      </c>
      <c r="F5107" s="567">
        <v>473319.82117000001</v>
      </c>
    </row>
    <row r="5108" spans="1:6">
      <c r="A5108" s="850" t="s">
        <v>2461</v>
      </c>
      <c r="B5108" s="567">
        <v>1500000</v>
      </c>
      <c r="C5108" s="567">
        <v>1</v>
      </c>
      <c r="D5108" s="567">
        <v>1500000</v>
      </c>
      <c r="E5108" s="567">
        <v>891114.49126000004</v>
      </c>
      <c r="F5108" s="567">
        <v>473319.82117000001</v>
      </c>
    </row>
    <row r="5109" spans="1:6">
      <c r="A5109" s="851" t="s">
        <v>2460</v>
      </c>
      <c r="B5109" s="567">
        <v>1500000</v>
      </c>
      <c r="C5109" s="567">
        <v>1</v>
      </c>
      <c r="D5109" s="567">
        <v>1500000</v>
      </c>
      <c r="E5109" s="567">
        <v>891114.49126000004</v>
      </c>
      <c r="F5109" s="567">
        <v>473319.82117000001</v>
      </c>
    </row>
    <row r="5110" spans="1:6">
      <c r="A5110" s="852" t="s">
        <v>3251</v>
      </c>
      <c r="B5110" s="567">
        <v>1500000</v>
      </c>
      <c r="C5110" s="567">
        <v>1</v>
      </c>
      <c r="D5110" s="567">
        <v>1500000</v>
      </c>
      <c r="E5110" s="567">
        <v>891114.49126000004</v>
      </c>
      <c r="F5110" s="567">
        <v>473319.82117000001</v>
      </c>
    </row>
    <row r="5111" spans="1:6">
      <c r="A5111" s="854" t="s">
        <v>2286</v>
      </c>
      <c r="B5111" s="567">
        <v>1500000</v>
      </c>
      <c r="C5111" s="567">
        <v>1</v>
      </c>
      <c r="D5111" s="567">
        <v>1500000</v>
      </c>
      <c r="E5111" s="567">
        <v>891114.49126000004</v>
      </c>
      <c r="F5111" s="567">
        <v>473319.82117000001</v>
      </c>
    </row>
    <row r="5112" spans="1:6">
      <c r="A5112" s="853" t="s">
        <v>300</v>
      </c>
      <c r="B5112" s="567">
        <v>1500000</v>
      </c>
      <c r="C5112" s="567">
        <v>1</v>
      </c>
      <c r="D5112" s="567">
        <v>1500000</v>
      </c>
      <c r="E5112" s="567">
        <v>891114.49126000004</v>
      </c>
      <c r="F5112" s="567">
        <v>473319.82117000001</v>
      </c>
    </row>
    <row r="5113" spans="1:6">
      <c r="A5113" s="855" t="s">
        <v>319</v>
      </c>
      <c r="B5113" s="567">
        <v>1500000</v>
      </c>
      <c r="C5113" s="567">
        <v>1</v>
      </c>
      <c r="D5113" s="567">
        <v>1500000</v>
      </c>
      <c r="E5113" s="567">
        <v>891114.49126000004</v>
      </c>
      <c r="F5113" s="567">
        <v>473319.82117000001</v>
      </c>
    </row>
    <row r="5114" spans="1:6">
      <c r="A5114" s="847">
        <v>80</v>
      </c>
      <c r="B5114" s="567">
        <v>1000000</v>
      </c>
      <c r="C5114" s="567">
        <v>1</v>
      </c>
      <c r="D5114" s="567">
        <v>1000000</v>
      </c>
      <c r="E5114" s="567">
        <v>858807</v>
      </c>
      <c r="F5114" s="567">
        <v>682716</v>
      </c>
    </row>
    <row r="5115" spans="1:6">
      <c r="A5115" s="848" t="s">
        <v>3251</v>
      </c>
      <c r="B5115" s="567">
        <v>1000000</v>
      </c>
      <c r="C5115" s="567">
        <v>1</v>
      </c>
      <c r="D5115" s="567">
        <v>1000000</v>
      </c>
      <c r="E5115" s="567">
        <v>858807</v>
      </c>
      <c r="F5115" s="567">
        <v>682716</v>
      </c>
    </row>
    <row r="5116" spans="1:6">
      <c r="A5116" s="849" t="s">
        <v>3251</v>
      </c>
      <c r="B5116" s="567">
        <v>1000000</v>
      </c>
      <c r="C5116" s="567">
        <v>1</v>
      </c>
      <c r="D5116" s="567">
        <v>1000000</v>
      </c>
      <c r="E5116" s="567">
        <v>858807</v>
      </c>
      <c r="F5116" s="567">
        <v>682716</v>
      </c>
    </row>
    <row r="5117" spans="1:6">
      <c r="A5117" s="850" t="s">
        <v>3251</v>
      </c>
      <c r="B5117" s="567">
        <v>1000000</v>
      </c>
      <c r="C5117" s="567">
        <v>1</v>
      </c>
      <c r="D5117" s="567">
        <v>1000000</v>
      </c>
      <c r="E5117" s="567">
        <v>858807</v>
      </c>
      <c r="F5117" s="567">
        <v>682716</v>
      </c>
    </row>
    <row r="5118" spans="1:6">
      <c r="A5118" s="851" t="s">
        <v>507</v>
      </c>
      <c r="B5118" s="567">
        <v>1000000</v>
      </c>
      <c r="C5118" s="567">
        <v>1</v>
      </c>
      <c r="D5118" s="567">
        <v>1000000</v>
      </c>
      <c r="E5118" s="567">
        <v>858807</v>
      </c>
      <c r="F5118" s="567">
        <v>682716</v>
      </c>
    </row>
    <row r="5119" spans="1:6">
      <c r="A5119" s="852" t="s">
        <v>3251</v>
      </c>
      <c r="B5119" s="567">
        <v>1000000</v>
      </c>
      <c r="C5119" s="567">
        <v>1</v>
      </c>
      <c r="D5119" s="567">
        <v>1000000</v>
      </c>
      <c r="E5119" s="567">
        <v>858807</v>
      </c>
      <c r="F5119" s="567">
        <v>682716</v>
      </c>
    </row>
    <row r="5120" spans="1:6">
      <c r="A5120" s="854" t="s">
        <v>318</v>
      </c>
      <c r="B5120" s="567">
        <v>1000000</v>
      </c>
      <c r="C5120" s="567">
        <v>1</v>
      </c>
      <c r="D5120" s="567">
        <v>1000000</v>
      </c>
      <c r="E5120" s="567">
        <v>858807</v>
      </c>
      <c r="F5120" s="567">
        <v>682716</v>
      </c>
    </row>
    <row r="5121" spans="1:6">
      <c r="A5121" s="853" t="s">
        <v>303</v>
      </c>
      <c r="B5121" s="567">
        <v>1000000</v>
      </c>
      <c r="C5121" s="567">
        <v>1</v>
      </c>
      <c r="D5121" s="567">
        <v>1000000</v>
      </c>
      <c r="E5121" s="567">
        <v>858807</v>
      </c>
      <c r="F5121" s="567">
        <v>682716</v>
      </c>
    </row>
    <row r="5122" spans="1:6">
      <c r="A5122" s="855" t="s">
        <v>480</v>
      </c>
      <c r="B5122" s="567">
        <v>1000000</v>
      </c>
      <c r="C5122" s="567">
        <v>1</v>
      </c>
      <c r="D5122" s="567">
        <v>1000000</v>
      </c>
      <c r="E5122" s="567">
        <v>858807</v>
      </c>
      <c r="F5122" s="567">
        <v>682716</v>
      </c>
    </row>
    <row r="5123" spans="1:6">
      <c r="A5123" s="847">
        <v>92</v>
      </c>
      <c r="B5123" s="567">
        <v>1000000</v>
      </c>
      <c r="C5123" s="567">
        <v>1</v>
      </c>
      <c r="D5123" s="567">
        <v>1000000</v>
      </c>
      <c r="E5123" s="567">
        <v>959637.21280999994</v>
      </c>
      <c r="F5123" s="567">
        <v>911207.79450000008</v>
      </c>
    </row>
    <row r="5124" spans="1:6">
      <c r="A5124" s="848" t="s">
        <v>3251</v>
      </c>
      <c r="B5124" s="567">
        <v>1000000</v>
      </c>
      <c r="C5124" s="567">
        <v>1</v>
      </c>
      <c r="D5124" s="567">
        <v>1000000</v>
      </c>
      <c r="E5124" s="567">
        <v>959637.21280999994</v>
      </c>
      <c r="F5124" s="567">
        <v>911207.79450000008</v>
      </c>
    </row>
    <row r="5125" spans="1:6">
      <c r="A5125" s="849" t="s">
        <v>3251</v>
      </c>
      <c r="B5125" s="567">
        <v>1000000</v>
      </c>
      <c r="C5125" s="567">
        <v>1</v>
      </c>
      <c r="D5125" s="567">
        <v>1000000</v>
      </c>
      <c r="E5125" s="567">
        <v>959637.21280999994</v>
      </c>
      <c r="F5125" s="567">
        <v>911207.79450000008</v>
      </c>
    </row>
    <row r="5126" spans="1:6">
      <c r="A5126" s="850" t="s">
        <v>3251</v>
      </c>
      <c r="B5126" s="567">
        <v>1000000</v>
      </c>
      <c r="C5126" s="567">
        <v>1</v>
      </c>
      <c r="D5126" s="567">
        <v>1000000</v>
      </c>
      <c r="E5126" s="567">
        <v>959637.21280999994</v>
      </c>
      <c r="F5126" s="567">
        <v>911207.79450000008</v>
      </c>
    </row>
    <row r="5127" spans="1:6">
      <c r="A5127" s="851" t="s">
        <v>492</v>
      </c>
      <c r="B5127" s="567">
        <v>1000000</v>
      </c>
      <c r="C5127" s="567">
        <v>1</v>
      </c>
      <c r="D5127" s="567">
        <v>1000000</v>
      </c>
      <c r="E5127" s="567">
        <v>959637.21280999994</v>
      </c>
      <c r="F5127" s="567">
        <v>911207.79450000008</v>
      </c>
    </row>
    <row r="5128" spans="1:6">
      <c r="A5128" s="852" t="s">
        <v>3251</v>
      </c>
      <c r="B5128" s="567">
        <v>1000000</v>
      </c>
      <c r="C5128" s="567">
        <v>1</v>
      </c>
      <c r="D5128" s="567">
        <v>1000000</v>
      </c>
      <c r="E5128" s="567">
        <v>959637.21280999994</v>
      </c>
      <c r="F5128" s="567">
        <v>911207.79450000008</v>
      </c>
    </row>
    <row r="5129" spans="1:6">
      <c r="A5129" s="854" t="s">
        <v>318</v>
      </c>
      <c r="B5129" s="567">
        <v>1000000</v>
      </c>
      <c r="C5129" s="567">
        <v>1</v>
      </c>
      <c r="D5129" s="567">
        <v>1000000</v>
      </c>
      <c r="E5129" s="567">
        <v>959637.21280999994</v>
      </c>
      <c r="F5129" s="567">
        <v>911207.79450000008</v>
      </c>
    </row>
    <row r="5130" spans="1:6">
      <c r="A5130" s="853" t="s">
        <v>303</v>
      </c>
      <c r="B5130" s="567">
        <v>1000000</v>
      </c>
      <c r="C5130" s="567">
        <v>1</v>
      </c>
      <c r="D5130" s="567">
        <v>1000000</v>
      </c>
      <c r="E5130" s="567">
        <v>959637.21280999994</v>
      </c>
      <c r="F5130" s="567">
        <v>911207.79450000008</v>
      </c>
    </row>
    <row r="5131" spans="1:6">
      <c r="A5131" s="855" t="s">
        <v>319</v>
      </c>
      <c r="B5131" s="567">
        <v>1000000</v>
      </c>
      <c r="C5131" s="567">
        <v>1</v>
      </c>
      <c r="D5131" s="567">
        <v>1000000</v>
      </c>
      <c r="E5131" s="567">
        <v>959637.21280999994</v>
      </c>
      <c r="F5131" s="567">
        <v>911207.79450000008</v>
      </c>
    </row>
    <row r="5132" spans="1:6">
      <c r="A5132" s="847">
        <v>98</v>
      </c>
      <c r="B5132" s="567">
        <v>1480000</v>
      </c>
      <c r="C5132" s="567">
        <v>1</v>
      </c>
      <c r="D5132" s="567">
        <v>1480000</v>
      </c>
      <c r="E5132" s="567">
        <v>1476024.8841400002</v>
      </c>
      <c r="F5132" s="567">
        <v>1455793.88687</v>
      </c>
    </row>
    <row r="5133" spans="1:6">
      <c r="A5133" s="848" t="s">
        <v>3251</v>
      </c>
      <c r="B5133" s="567">
        <v>1480000</v>
      </c>
      <c r="C5133" s="567">
        <v>1</v>
      </c>
      <c r="D5133" s="567">
        <v>1480000</v>
      </c>
      <c r="E5133" s="567">
        <v>1476024.8841400002</v>
      </c>
      <c r="F5133" s="567">
        <v>1455793.88687</v>
      </c>
    </row>
    <row r="5134" spans="1:6">
      <c r="A5134" s="849" t="s">
        <v>3251</v>
      </c>
      <c r="B5134" s="567">
        <v>1480000</v>
      </c>
      <c r="C5134" s="567">
        <v>1</v>
      </c>
      <c r="D5134" s="567">
        <v>1480000</v>
      </c>
      <c r="E5134" s="567">
        <v>1476024.8841400002</v>
      </c>
      <c r="F5134" s="567">
        <v>1455793.88687</v>
      </c>
    </row>
    <row r="5135" spans="1:6">
      <c r="A5135" s="850" t="s">
        <v>3251</v>
      </c>
      <c r="B5135" s="567">
        <v>1480000</v>
      </c>
      <c r="C5135" s="567">
        <v>1</v>
      </c>
      <c r="D5135" s="567">
        <v>1480000</v>
      </c>
      <c r="E5135" s="567">
        <v>1476024.8841400002</v>
      </c>
      <c r="F5135" s="567">
        <v>1455793.88687</v>
      </c>
    </row>
    <row r="5136" spans="1:6">
      <c r="A5136" s="851" t="s">
        <v>491</v>
      </c>
      <c r="B5136" s="567">
        <v>1480000</v>
      </c>
      <c r="C5136" s="567">
        <v>1</v>
      </c>
      <c r="D5136" s="567">
        <v>1480000</v>
      </c>
      <c r="E5136" s="567">
        <v>1476024.8841400002</v>
      </c>
      <c r="F5136" s="567">
        <v>1455793.88687</v>
      </c>
    </row>
    <row r="5137" spans="1:6">
      <c r="A5137" s="852" t="s">
        <v>3251</v>
      </c>
      <c r="B5137" s="567">
        <v>1480000</v>
      </c>
      <c r="C5137" s="567">
        <v>1</v>
      </c>
      <c r="D5137" s="567">
        <v>1480000</v>
      </c>
      <c r="E5137" s="567">
        <v>1476024.8841400002</v>
      </c>
      <c r="F5137" s="567">
        <v>1455793.88687</v>
      </c>
    </row>
    <row r="5138" spans="1:6">
      <c r="A5138" s="854" t="s">
        <v>318</v>
      </c>
      <c r="B5138" s="567">
        <v>1480000</v>
      </c>
      <c r="C5138" s="567">
        <v>1</v>
      </c>
      <c r="D5138" s="567">
        <v>1480000</v>
      </c>
      <c r="E5138" s="567">
        <v>1476024.8841400002</v>
      </c>
      <c r="F5138" s="567">
        <v>1455793.88687</v>
      </c>
    </row>
    <row r="5139" spans="1:6">
      <c r="A5139" s="853" t="s">
        <v>303</v>
      </c>
      <c r="B5139" s="567">
        <v>1480000</v>
      </c>
      <c r="C5139" s="567">
        <v>1</v>
      </c>
      <c r="D5139" s="567">
        <v>1480000</v>
      </c>
      <c r="E5139" s="567">
        <v>1476024.8841400002</v>
      </c>
      <c r="F5139" s="567">
        <v>1455793.88687</v>
      </c>
    </row>
    <row r="5140" spans="1:6">
      <c r="A5140" s="855" t="s">
        <v>319</v>
      </c>
      <c r="B5140" s="567">
        <v>1480000</v>
      </c>
      <c r="C5140" s="567">
        <v>1</v>
      </c>
      <c r="D5140" s="567">
        <v>1480000</v>
      </c>
      <c r="E5140" s="567">
        <v>1476024.8841400002</v>
      </c>
      <c r="F5140" s="567">
        <v>1455793.88687</v>
      </c>
    </row>
    <row r="5141" spans="1:6">
      <c r="A5141" s="847">
        <v>99</v>
      </c>
      <c r="B5141" s="567">
        <v>1000000</v>
      </c>
      <c r="C5141" s="567">
        <v>1</v>
      </c>
      <c r="D5141" s="567">
        <v>1000000</v>
      </c>
      <c r="E5141" s="567">
        <v>913764.62757999997</v>
      </c>
      <c r="F5141" s="567">
        <v>714307.89893000002</v>
      </c>
    </row>
    <row r="5142" spans="1:6">
      <c r="A5142" s="848" t="s">
        <v>3251</v>
      </c>
      <c r="B5142" s="567">
        <v>1000000</v>
      </c>
      <c r="C5142" s="567">
        <v>1</v>
      </c>
      <c r="D5142" s="567">
        <v>1000000</v>
      </c>
      <c r="E5142" s="567">
        <v>913764.62757999997</v>
      </c>
      <c r="F5142" s="567">
        <v>714307.89893000002</v>
      </c>
    </row>
    <row r="5143" spans="1:6">
      <c r="A5143" s="849" t="s">
        <v>3251</v>
      </c>
      <c r="B5143" s="567">
        <v>1000000</v>
      </c>
      <c r="C5143" s="567">
        <v>1</v>
      </c>
      <c r="D5143" s="567">
        <v>1000000</v>
      </c>
      <c r="E5143" s="567">
        <v>913764.62757999997</v>
      </c>
      <c r="F5143" s="567">
        <v>714307.89893000002</v>
      </c>
    </row>
    <row r="5144" spans="1:6">
      <c r="A5144" s="850" t="s">
        <v>2458</v>
      </c>
      <c r="B5144" s="567">
        <v>1000000</v>
      </c>
      <c r="C5144" s="567">
        <v>1</v>
      </c>
      <c r="D5144" s="567">
        <v>1000000</v>
      </c>
      <c r="E5144" s="567">
        <v>913764.62757999997</v>
      </c>
      <c r="F5144" s="567">
        <v>714307.89893000002</v>
      </c>
    </row>
    <row r="5145" spans="1:6">
      <c r="A5145" s="851" t="s">
        <v>2459</v>
      </c>
      <c r="B5145" s="567">
        <v>1000000</v>
      </c>
      <c r="C5145" s="567">
        <v>1</v>
      </c>
      <c r="D5145" s="567">
        <v>1000000</v>
      </c>
      <c r="E5145" s="567">
        <v>913764.62757999997</v>
      </c>
      <c r="F5145" s="567">
        <v>714307.89893000002</v>
      </c>
    </row>
    <row r="5146" spans="1:6">
      <c r="A5146" s="852" t="s">
        <v>3251</v>
      </c>
      <c r="B5146" s="567">
        <v>1000000</v>
      </c>
      <c r="C5146" s="567">
        <v>1</v>
      </c>
      <c r="D5146" s="567">
        <v>1000000</v>
      </c>
      <c r="E5146" s="567">
        <v>913764.62757999997</v>
      </c>
      <c r="F5146" s="567">
        <v>714307.89893000002</v>
      </c>
    </row>
    <row r="5147" spans="1:6">
      <c r="A5147" s="854" t="s">
        <v>2286</v>
      </c>
      <c r="B5147" s="567">
        <v>1000000</v>
      </c>
      <c r="C5147" s="567">
        <v>1</v>
      </c>
      <c r="D5147" s="567">
        <v>1000000</v>
      </c>
      <c r="E5147" s="567">
        <v>913764.62757999997</v>
      </c>
      <c r="F5147" s="567">
        <v>714307.89893000002</v>
      </c>
    </row>
    <row r="5148" spans="1:6">
      <c r="A5148" s="853" t="s">
        <v>300</v>
      </c>
      <c r="B5148" s="567">
        <v>1000000</v>
      </c>
      <c r="C5148" s="567">
        <v>1</v>
      </c>
      <c r="D5148" s="567">
        <v>1000000</v>
      </c>
      <c r="E5148" s="567">
        <v>913764.62757999997</v>
      </c>
      <c r="F5148" s="567">
        <v>714307.89893000002</v>
      </c>
    </row>
    <row r="5149" spans="1:6">
      <c r="A5149" s="855" t="s">
        <v>319</v>
      </c>
      <c r="B5149" s="567">
        <v>1000000</v>
      </c>
      <c r="C5149" s="567">
        <v>1</v>
      </c>
      <c r="D5149" s="567">
        <v>1000000</v>
      </c>
      <c r="E5149" s="567">
        <v>913764.62757999997</v>
      </c>
      <c r="F5149" s="567">
        <v>714307.89893000002</v>
      </c>
    </row>
    <row r="5150" spans="1:6">
      <c r="A5150" s="847">
        <v>100</v>
      </c>
      <c r="B5150" s="567">
        <v>9620429</v>
      </c>
      <c r="C5150" s="567">
        <v>3</v>
      </c>
      <c r="D5150" s="567">
        <v>9890429</v>
      </c>
      <c r="E5150" s="567">
        <v>9795784.6570800003</v>
      </c>
      <c r="F5150" s="567">
        <v>9594443.8142799996</v>
      </c>
    </row>
    <row r="5151" spans="1:6">
      <c r="A5151" s="848" t="s">
        <v>3251</v>
      </c>
      <c r="B5151" s="567">
        <v>9620429</v>
      </c>
      <c r="C5151" s="567">
        <v>3</v>
      </c>
      <c r="D5151" s="567">
        <v>9890429</v>
      </c>
      <c r="E5151" s="567">
        <v>9795784.6570800003</v>
      </c>
      <c r="F5151" s="567">
        <v>9594443.8142799996</v>
      </c>
    </row>
    <row r="5152" spans="1:6">
      <c r="A5152" s="849" t="s">
        <v>3251</v>
      </c>
      <c r="B5152" s="567">
        <v>9620429</v>
      </c>
      <c r="C5152" s="567">
        <v>3</v>
      </c>
      <c r="D5152" s="567">
        <v>9890429</v>
      </c>
      <c r="E5152" s="567">
        <v>9795784.6570800003</v>
      </c>
      <c r="F5152" s="567">
        <v>9594443.8142799996</v>
      </c>
    </row>
    <row r="5153" spans="1:6">
      <c r="A5153" s="850" t="s">
        <v>3251</v>
      </c>
      <c r="B5153" s="567">
        <v>9620429</v>
      </c>
      <c r="C5153" s="567">
        <v>3</v>
      </c>
      <c r="D5153" s="567">
        <v>9890429</v>
      </c>
      <c r="E5153" s="567">
        <v>9795784.6570800003</v>
      </c>
      <c r="F5153" s="567">
        <v>9594443.8142799996</v>
      </c>
    </row>
    <row r="5154" spans="1:6">
      <c r="A5154" s="851" t="s">
        <v>489</v>
      </c>
      <c r="B5154" s="567">
        <v>1700429</v>
      </c>
      <c r="C5154" s="567">
        <v>1</v>
      </c>
      <c r="D5154" s="567">
        <v>1900429</v>
      </c>
      <c r="E5154" s="567">
        <v>1895673.2991900002</v>
      </c>
      <c r="F5154" s="567">
        <v>1879815.8291599995</v>
      </c>
    </row>
    <row r="5155" spans="1:6">
      <c r="A5155" s="852" t="s">
        <v>3251</v>
      </c>
      <c r="B5155" s="567">
        <v>1700429</v>
      </c>
      <c r="C5155" s="567">
        <v>1</v>
      </c>
      <c r="D5155" s="567">
        <v>1900429</v>
      </c>
      <c r="E5155" s="567">
        <v>1895673.2991900002</v>
      </c>
      <c r="F5155" s="567">
        <v>1879815.8291599995</v>
      </c>
    </row>
    <row r="5156" spans="1:6">
      <c r="A5156" s="854" t="s">
        <v>318</v>
      </c>
      <c r="B5156" s="567">
        <v>1700429</v>
      </c>
      <c r="C5156" s="567">
        <v>1</v>
      </c>
      <c r="D5156" s="567">
        <v>1900429</v>
      </c>
      <c r="E5156" s="567">
        <v>1895673.2991900002</v>
      </c>
      <c r="F5156" s="567">
        <v>1879815.8291599995</v>
      </c>
    </row>
    <row r="5157" spans="1:6">
      <c r="A5157" s="853" t="s">
        <v>303</v>
      </c>
      <c r="B5157" s="567">
        <v>1700429</v>
      </c>
      <c r="C5157" s="567">
        <v>1</v>
      </c>
      <c r="D5157" s="567">
        <v>1900429</v>
      </c>
      <c r="E5157" s="567">
        <v>1895673.2991900002</v>
      </c>
      <c r="F5157" s="567">
        <v>1879815.8291599995</v>
      </c>
    </row>
    <row r="5158" spans="1:6">
      <c r="A5158" s="855" t="s">
        <v>319</v>
      </c>
      <c r="B5158" s="567">
        <v>1700429</v>
      </c>
      <c r="C5158" s="567">
        <v>1</v>
      </c>
      <c r="D5158" s="567">
        <v>1900429</v>
      </c>
      <c r="E5158" s="567">
        <v>1895673.2991900002</v>
      </c>
      <c r="F5158" s="567">
        <v>1879815.8291599995</v>
      </c>
    </row>
    <row r="5159" spans="1:6">
      <c r="A5159" s="851" t="s">
        <v>490</v>
      </c>
      <c r="B5159" s="567">
        <v>1920000</v>
      </c>
      <c r="C5159" s="567">
        <v>1</v>
      </c>
      <c r="D5159" s="567">
        <v>1920000</v>
      </c>
      <c r="E5159" s="567">
        <v>1915832.6932099999</v>
      </c>
      <c r="F5159" s="567">
        <v>1914304.0723700006</v>
      </c>
    </row>
    <row r="5160" spans="1:6">
      <c r="A5160" s="852" t="s">
        <v>3251</v>
      </c>
      <c r="B5160" s="567">
        <v>1920000</v>
      </c>
      <c r="C5160" s="567">
        <v>1</v>
      </c>
      <c r="D5160" s="567">
        <v>1920000</v>
      </c>
      <c r="E5160" s="567">
        <v>1915832.6932099999</v>
      </c>
      <c r="F5160" s="567">
        <v>1914304.0723700006</v>
      </c>
    </row>
    <row r="5161" spans="1:6">
      <c r="A5161" s="854" t="s">
        <v>318</v>
      </c>
      <c r="B5161" s="567">
        <v>1920000</v>
      </c>
      <c r="C5161" s="567">
        <v>1</v>
      </c>
      <c r="D5161" s="567">
        <v>1920000</v>
      </c>
      <c r="E5161" s="567">
        <v>1915832.6932099999</v>
      </c>
      <c r="F5161" s="567">
        <v>1914304.0723700006</v>
      </c>
    </row>
    <row r="5162" spans="1:6">
      <c r="A5162" s="853" t="s">
        <v>303</v>
      </c>
      <c r="B5162" s="567">
        <v>1920000</v>
      </c>
      <c r="C5162" s="567">
        <v>1</v>
      </c>
      <c r="D5162" s="567">
        <v>1920000</v>
      </c>
      <c r="E5162" s="567">
        <v>1915832.6932099999</v>
      </c>
      <c r="F5162" s="567">
        <v>1914304.0723700006</v>
      </c>
    </row>
    <row r="5163" spans="1:6">
      <c r="A5163" s="855" t="s">
        <v>319</v>
      </c>
      <c r="B5163" s="567">
        <v>1920000</v>
      </c>
      <c r="C5163" s="567">
        <v>1</v>
      </c>
      <c r="D5163" s="567">
        <v>1920000</v>
      </c>
      <c r="E5163" s="567">
        <v>1915832.6932099999</v>
      </c>
      <c r="F5163" s="567">
        <v>1914304.0723700006</v>
      </c>
    </row>
    <row r="5164" spans="1:6">
      <c r="A5164" s="851" t="s">
        <v>488</v>
      </c>
      <c r="B5164" s="567">
        <v>6000000</v>
      </c>
      <c r="C5164" s="567">
        <v>1</v>
      </c>
      <c r="D5164" s="567">
        <v>6070000</v>
      </c>
      <c r="E5164" s="567">
        <v>5984278.6646800004</v>
      </c>
      <c r="F5164" s="567">
        <v>5800323.9127500001</v>
      </c>
    </row>
    <row r="5165" spans="1:6">
      <c r="A5165" s="852" t="s">
        <v>3251</v>
      </c>
      <c r="B5165" s="567">
        <v>6000000</v>
      </c>
      <c r="C5165" s="567">
        <v>1</v>
      </c>
      <c r="D5165" s="567">
        <v>6070000</v>
      </c>
      <c r="E5165" s="567">
        <v>5984278.6646800004</v>
      </c>
      <c r="F5165" s="567">
        <v>5800323.9127500001</v>
      </c>
    </row>
    <row r="5166" spans="1:6">
      <c r="A5166" s="854" t="s">
        <v>318</v>
      </c>
      <c r="B5166" s="567">
        <v>6000000</v>
      </c>
      <c r="C5166" s="567">
        <v>1</v>
      </c>
      <c r="D5166" s="567">
        <v>6070000</v>
      </c>
      <c r="E5166" s="567">
        <v>5984278.6646800004</v>
      </c>
      <c r="F5166" s="567">
        <v>5800323.9127500001</v>
      </c>
    </row>
    <row r="5167" spans="1:6">
      <c r="A5167" s="853" t="s">
        <v>303</v>
      </c>
      <c r="B5167" s="567">
        <v>6000000</v>
      </c>
      <c r="C5167" s="567">
        <v>1</v>
      </c>
      <c r="D5167" s="567">
        <v>6070000</v>
      </c>
      <c r="E5167" s="567">
        <v>5984278.6646800004</v>
      </c>
      <c r="F5167" s="567">
        <v>5800323.9127500001</v>
      </c>
    </row>
    <row r="5168" spans="1:6">
      <c r="A5168" s="855" t="s">
        <v>319</v>
      </c>
      <c r="B5168" s="567">
        <v>6000000</v>
      </c>
      <c r="C5168" s="567">
        <v>1</v>
      </c>
      <c r="D5168" s="567">
        <v>6070000</v>
      </c>
      <c r="E5168" s="567">
        <v>5984278.6646800004</v>
      </c>
      <c r="F5168" s="567">
        <v>5800323.9127500001</v>
      </c>
    </row>
    <row r="5169" spans="1:6">
      <c r="A5169" s="847" t="s">
        <v>3251</v>
      </c>
      <c r="B5169" s="567"/>
      <c r="C5169" s="567">
        <v>1</v>
      </c>
      <c r="D5169" s="567">
        <v>2481000</v>
      </c>
      <c r="E5169" s="567">
        <v>1583111.1120499999</v>
      </c>
      <c r="F5169" s="567">
        <v>238915.62823</v>
      </c>
    </row>
    <row r="5170" spans="1:6">
      <c r="A5170" s="848" t="s">
        <v>3251</v>
      </c>
      <c r="B5170" s="567"/>
      <c r="C5170" s="567">
        <v>1</v>
      </c>
      <c r="D5170" s="567">
        <v>2481000</v>
      </c>
      <c r="E5170" s="567">
        <v>1583111.1120499999</v>
      </c>
      <c r="F5170" s="567">
        <v>238915.62823</v>
      </c>
    </row>
    <row r="5171" spans="1:6">
      <c r="A5171" s="849" t="s">
        <v>3251</v>
      </c>
      <c r="B5171" s="567"/>
      <c r="C5171" s="567">
        <v>1</v>
      </c>
      <c r="D5171" s="567">
        <v>2481000</v>
      </c>
      <c r="E5171" s="567">
        <v>1583111.1120499999</v>
      </c>
      <c r="F5171" s="567">
        <v>238915.62823</v>
      </c>
    </row>
    <row r="5172" spans="1:6">
      <c r="A5172" s="850" t="s">
        <v>3251</v>
      </c>
      <c r="B5172" s="567"/>
      <c r="C5172" s="567">
        <v>1</v>
      </c>
      <c r="D5172" s="567">
        <v>2481000</v>
      </c>
      <c r="E5172" s="567">
        <v>1583111.1120499999</v>
      </c>
      <c r="F5172" s="567">
        <v>238915.62823</v>
      </c>
    </row>
    <row r="5173" spans="1:6">
      <c r="A5173" s="851" t="s">
        <v>2480</v>
      </c>
      <c r="B5173" s="567"/>
      <c r="C5173" s="567">
        <v>1</v>
      </c>
      <c r="D5173" s="567">
        <v>2481000</v>
      </c>
      <c r="E5173" s="567">
        <v>1583111.1120499999</v>
      </c>
      <c r="F5173" s="567">
        <v>238915.62823</v>
      </c>
    </row>
    <row r="5174" spans="1:6">
      <c r="A5174" s="852" t="s">
        <v>3251</v>
      </c>
      <c r="B5174" s="567"/>
      <c r="C5174" s="567">
        <v>1</v>
      </c>
      <c r="D5174" s="567">
        <v>2481000</v>
      </c>
      <c r="E5174" s="567">
        <v>1583111.1120499999</v>
      </c>
      <c r="F5174" s="567">
        <v>238915.62823</v>
      </c>
    </row>
    <row r="5175" spans="1:6">
      <c r="A5175" s="854" t="s">
        <v>2286</v>
      </c>
      <c r="B5175" s="567"/>
      <c r="C5175" s="567">
        <v>1</v>
      </c>
      <c r="D5175" s="567">
        <v>2481000</v>
      </c>
      <c r="E5175" s="567">
        <v>1583111.1120499999</v>
      </c>
      <c r="F5175" s="567">
        <v>238915.62823</v>
      </c>
    </row>
    <row r="5176" spans="1:6">
      <c r="A5176" s="853" t="s">
        <v>296</v>
      </c>
      <c r="B5176" s="567"/>
      <c r="C5176" s="567">
        <v>1</v>
      </c>
      <c r="D5176" s="567">
        <v>2481000</v>
      </c>
      <c r="E5176" s="567">
        <v>1583111.1120499999</v>
      </c>
      <c r="F5176" s="567">
        <v>238915.62823</v>
      </c>
    </row>
    <row r="5177" spans="1:6">
      <c r="A5177" s="855" t="s">
        <v>510</v>
      </c>
      <c r="B5177" s="567"/>
      <c r="C5177" s="567">
        <v>1</v>
      </c>
      <c r="D5177" s="567">
        <v>2481000</v>
      </c>
      <c r="E5177" s="567">
        <v>1583111.1120499999</v>
      </c>
      <c r="F5177" s="567">
        <v>238915.62823</v>
      </c>
    </row>
    <row r="5178" spans="1:6">
      <c r="A5178" s="726" t="s">
        <v>2706</v>
      </c>
      <c r="B5178" s="567"/>
      <c r="C5178" s="567">
        <v>1</v>
      </c>
      <c r="D5178" s="567">
        <v>1745300</v>
      </c>
      <c r="E5178" s="567">
        <v>1744367.02226</v>
      </c>
      <c r="F5178" s="567"/>
    </row>
    <row r="5179" spans="1:6">
      <c r="A5179" s="845" t="s">
        <v>2570</v>
      </c>
      <c r="B5179" s="567"/>
      <c r="C5179" s="567">
        <v>1</v>
      </c>
      <c r="D5179" s="567">
        <v>1745300</v>
      </c>
      <c r="E5179" s="567">
        <v>1744367.02226</v>
      </c>
      <c r="F5179" s="567"/>
    </row>
    <row r="5180" spans="1:6">
      <c r="A5180" s="846" t="s">
        <v>3251</v>
      </c>
      <c r="B5180" s="567"/>
      <c r="C5180" s="567">
        <v>1</v>
      </c>
      <c r="D5180" s="567">
        <v>1745300</v>
      </c>
      <c r="E5180" s="567">
        <v>1744367.02226</v>
      </c>
      <c r="F5180" s="567"/>
    </row>
    <row r="5181" spans="1:6">
      <c r="A5181" s="847">
        <v>1</v>
      </c>
      <c r="B5181" s="567"/>
      <c r="C5181" s="567">
        <v>1</v>
      </c>
      <c r="D5181" s="567">
        <v>1745300</v>
      </c>
      <c r="E5181" s="567">
        <v>1744367.02226</v>
      </c>
      <c r="F5181" s="567"/>
    </row>
    <row r="5182" spans="1:6">
      <c r="A5182" s="848" t="s">
        <v>3251</v>
      </c>
      <c r="B5182" s="567"/>
      <c r="C5182" s="567">
        <v>1</v>
      </c>
      <c r="D5182" s="567">
        <v>1745300</v>
      </c>
      <c r="E5182" s="567">
        <v>1744367.02226</v>
      </c>
      <c r="F5182" s="567"/>
    </row>
    <row r="5183" spans="1:6">
      <c r="A5183" s="849" t="s">
        <v>3251</v>
      </c>
      <c r="B5183" s="567"/>
      <c r="C5183" s="567">
        <v>1</v>
      </c>
      <c r="D5183" s="567">
        <v>1745300</v>
      </c>
      <c r="E5183" s="567">
        <v>1744367.02226</v>
      </c>
      <c r="F5183" s="567"/>
    </row>
    <row r="5184" spans="1:6">
      <c r="A5184" s="850" t="s">
        <v>2568</v>
      </c>
      <c r="B5184" s="567"/>
      <c r="C5184" s="567">
        <v>1</v>
      </c>
      <c r="D5184" s="567">
        <v>1745300</v>
      </c>
      <c r="E5184" s="567">
        <v>1744367.02226</v>
      </c>
      <c r="F5184" s="567"/>
    </row>
    <row r="5185" spans="1:6">
      <c r="A5185" s="851" t="s">
        <v>2569</v>
      </c>
      <c r="B5185" s="567"/>
      <c r="C5185" s="567">
        <v>1</v>
      </c>
      <c r="D5185" s="567">
        <v>1745300</v>
      </c>
      <c r="E5185" s="567">
        <v>1744367.02226</v>
      </c>
      <c r="F5185" s="567"/>
    </row>
    <row r="5186" spans="1:6">
      <c r="A5186" s="852" t="s">
        <v>3251</v>
      </c>
      <c r="B5186" s="567"/>
      <c r="C5186" s="567">
        <v>1</v>
      </c>
      <c r="D5186" s="567">
        <v>1745300</v>
      </c>
      <c r="E5186" s="567">
        <v>1744367.02226</v>
      </c>
      <c r="F5186" s="567"/>
    </row>
    <row r="5187" spans="1:6">
      <c r="A5187" s="854" t="s">
        <v>2286</v>
      </c>
      <c r="B5187" s="567"/>
      <c r="C5187" s="567">
        <v>1</v>
      </c>
      <c r="D5187" s="567">
        <v>1745300</v>
      </c>
      <c r="E5187" s="567">
        <v>1744367.02226</v>
      </c>
      <c r="F5187" s="567"/>
    </row>
    <row r="5188" spans="1:6">
      <c r="A5188" s="853" t="s">
        <v>276</v>
      </c>
      <c r="B5188" s="567"/>
      <c r="C5188" s="567">
        <v>1</v>
      </c>
      <c r="D5188" s="567">
        <v>1745300</v>
      </c>
      <c r="E5188" s="567">
        <v>1744367.02226</v>
      </c>
      <c r="F5188" s="567"/>
    </row>
    <row r="5189" spans="1:6">
      <c r="A5189" s="855" t="s">
        <v>3251</v>
      </c>
      <c r="B5189" s="567"/>
      <c r="C5189" s="567">
        <v>1</v>
      </c>
      <c r="D5189" s="567">
        <v>1745300</v>
      </c>
      <c r="E5189" s="567">
        <v>1744367.02226</v>
      </c>
      <c r="F5189" s="567"/>
    </row>
    <row r="5190" spans="1:6">
      <c r="A5190" s="726" t="s">
        <v>2708</v>
      </c>
      <c r="B5190" s="567">
        <v>426247018</v>
      </c>
      <c r="C5190" s="567">
        <v>105</v>
      </c>
      <c r="D5190" s="567">
        <v>1021794355.024579</v>
      </c>
      <c r="E5190" s="567">
        <v>293552549.74129999</v>
      </c>
      <c r="F5190" s="567">
        <v>307290619.38087994</v>
      </c>
    </row>
    <row r="5191" spans="1:6">
      <c r="A5191" s="845" t="s">
        <v>3257</v>
      </c>
      <c r="B5191" s="567"/>
      <c r="C5191" s="567">
        <v>1</v>
      </c>
      <c r="D5191" s="567">
        <v>7638000</v>
      </c>
      <c r="E5191" s="567"/>
      <c r="F5191" s="567">
        <v>4146876.1746199997</v>
      </c>
    </row>
    <row r="5192" spans="1:6">
      <c r="A5192" s="846" t="s">
        <v>3251</v>
      </c>
      <c r="B5192" s="567"/>
      <c r="C5192" s="567">
        <v>1</v>
      </c>
      <c r="D5192" s="567">
        <v>7638000</v>
      </c>
      <c r="E5192" s="567"/>
      <c r="F5192" s="567">
        <v>4146876.1746199997</v>
      </c>
    </row>
    <row r="5193" spans="1:6">
      <c r="A5193" s="847">
        <v>0.52</v>
      </c>
      <c r="B5193" s="567"/>
      <c r="C5193" s="567">
        <v>1</v>
      </c>
      <c r="D5193" s="567">
        <v>7638000</v>
      </c>
      <c r="E5193" s="567"/>
      <c r="F5193" s="567">
        <v>4146876.1746199997</v>
      </c>
    </row>
    <row r="5194" spans="1:6">
      <c r="A5194" s="848">
        <v>0.54292696708824295</v>
      </c>
      <c r="B5194" s="567"/>
      <c r="C5194" s="567">
        <v>1</v>
      </c>
      <c r="D5194" s="567">
        <v>7638000</v>
      </c>
      <c r="E5194" s="567"/>
      <c r="F5194" s="567">
        <v>4146876.1746199997</v>
      </c>
    </row>
    <row r="5195" spans="1:6">
      <c r="A5195" s="849" t="s">
        <v>3251</v>
      </c>
      <c r="B5195" s="567"/>
      <c r="C5195" s="567">
        <v>1</v>
      </c>
      <c r="D5195" s="567">
        <v>7638000</v>
      </c>
      <c r="E5195" s="567"/>
      <c r="F5195" s="567">
        <v>4146876.1746199997</v>
      </c>
    </row>
    <row r="5196" spans="1:6">
      <c r="A5196" s="850" t="s">
        <v>1221</v>
      </c>
      <c r="B5196" s="567"/>
      <c r="C5196" s="567">
        <v>1</v>
      </c>
      <c r="D5196" s="567">
        <v>7638000</v>
      </c>
      <c r="E5196" s="567"/>
      <c r="F5196" s="567">
        <v>4146876.1746199997</v>
      </c>
    </row>
    <row r="5197" spans="1:6">
      <c r="A5197" s="851" t="s">
        <v>3251</v>
      </c>
      <c r="B5197" s="567"/>
      <c r="C5197" s="567">
        <v>1</v>
      </c>
      <c r="D5197" s="567">
        <v>7638000</v>
      </c>
      <c r="E5197" s="567"/>
      <c r="F5197" s="567">
        <v>4146876.1746199997</v>
      </c>
    </row>
    <row r="5198" spans="1:6">
      <c r="A5198" s="852" t="s">
        <v>3251</v>
      </c>
      <c r="B5198" s="567"/>
      <c r="C5198" s="567">
        <v>1</v>
      </c>
      <c r="D5198" s="567">
        <v>7638000</v>
      </c>
      <c r="E5198" s="567"/>
      <c r="F5198" s="567">
        <v>4146876.1746199997</v>
      </c>
    </row>
    <row r="5199" spans="1:6">
      <c r="A5199" s="854" t="s">
        <v>529</v>
      </c>
      <c r="B5199" s="567"/>
      <c r="C5199" s="567">
        <v>1</v>
      </c>
      <c r="D5199" s="567">
        <v>7638000</v>
      </c>
      <c r="E5199" s="567"/>
      <c r="F5199" s="567">
        <v>4146876.1746199997</v>
      </c>
    </row>
    <row r="5200" spans="1:6">
      <c r="A5200" s="853" t="s">
        <v>283</v>
      </c>
      <c r="B5200" s="567"/>
      <c r="C5200" s="567">
        <v>1</v>
      </c>
      <c r="D5200" s="567">
        <v>7638000</v>
      </c>
      <c r="E5200" s="567"/>
      <c r="F5200" s="567">
        <v>4146876.1746199997</v>
      </c>
    </row>
    <row r="5201" spans="1:6">
      <c r="A5201" s="855" t="s">
        <v>480</v>
      </c>
      <c r="B5201" s="567"/>
      <c r="C5201" s="567">
        <v>1</v>
      </c>
      <c r="D5201" s="567">
        <v>7638000</v>
      </c>
      <c r="E5201" s="567"/>
      <c r="F5201" s="567">
        <v>4146876.1746199997</v>
      </c>
    </row>
    <row r="5202" spans="1:6">
      <c r="A5202" s="845" t="s">
        <v>474</v>
      </c>
      <c r="B5202" s="567">
        <v>220426000</v>
      </c>
      <c r="C5202" s="567">
        <v>10</v>
      </c>
      <c r="D5202" s="567">
        <v>237397627</v>
      </c>
      <c r="E5202" s="567">
        <v>43414084.206</v>
      </c>
      <c r="F5202" s="567">
        <v>41087413.453269996</v>
      </c>
    </row>
    <row r="5203" spans="1:6">
      <c r="A5203" s="846" t="s">
        <v>3251</v>
      </c>
      <c r="B5203" s="567">
        <v>220426000</v>
      </c>
      <c r="C5203" s="567">
        <v>10</v>
      </c>
      <c r="D5203" s="567">
        <v>237397627</v>
      </c>
      <c r="E5203" s="567">
        <v>43414084.206</v>
      </c>
      <c r="F5203" s="567">
        <v>41087413.453269996</v>
      </c>
    </row>
    <row r="5204" spans="1:6">
      <c r="A5204" s="847">
        <v>0.4</v>
      </c>
      <c r="B5204" s="567"/>
      <c r="C5204" s="567">
        <v>1</v>
      </c>
      <c r="D5204" s="567">
        <v>5650000</v>
      </c>
      <c r="E5204" s="567"/>
      <c r="F5204" s="567">
        <v>3046552.4775799997</v>
      </c>
    </row>
    <row r="5205" spans="1:6">
      <c r="A5205" s="848" t="s">
        <v>3251</v>
      </c>
      <c r="B5205" s="567"/>
      <c r="C5205" s="567">
        <v>1</v>
      </c>
      <c r="D5205" s="567">
        <v>5650000</v>
      </c>
      <c r="E5205" s="567"/>
      <c r="F5205" s="567">
        <v>3046552.4775799997</v>
      </c>
    </row>
    <row r="5206" spans="1:6">
      <c r="A5206" s="849" t="s">
        <v>3251</v>
      </c>
      <c r="B5206" s="567"/>
      <c r="C5206" s="567">
        <v>1</v>
      </c>
      <c r="D5206" s="567">
        <v>5650000</v>
      </c>
      <c r="E5206" s="567"/>
      <c r="F5206" s="567">
        <v>3046552.4775799997</v>
      </c>
    </row>
    <row r="5207" spans="1:6">
      <c r="A5207" s="850" t="s">
        <v>1217</v>
      </c>
      <c r="B5207" s="567"/>
      <c r="C5207" s="567">
        <v>1</v>
      </c>
      <c r="D5207" s="567">
        <v>5650000</v>
      </c>
      <c r="E5207" s="567"/>
      <c r="F5207" s="567">
        <v>3046552.4775799997</v>
      </c>
    </row>
    <row r="5208" spans="1:6">
      <c r="A5208" s="851" t="s">
        <v>3251</v>
      </c>
      <c r="B5208" s="567"/>
      <c r="C5208" s="567">
        <v>1</v>
      </c>
      <c r="D5208" s="567">
        <v>5650000</v>
      </c>
      <c r="E5208" s="567"/>
      <c r="F5208" s="567">
        <v>3046552.4775799997</v>
      </c>
    </row>
    <row r="5209" spans="1:6">
      <c r="A5209" s="852" t="s">
        <v>3251</v>
      </c>
      <c r="B5209" s="567"/>
      <c r="C5209" s="567">
        <v>1</v>
      </c>
      <c r="D5209" s="567">
        <v>5650000</v>
      </c>
      <c r="E5209" s="567"/>
      <c r="F5209" s="567">
        <v>3046552.4775799997</v>
      </c>
    </row>
    <row r="5210" spans="1:6">
      <c r="A5210" s="854" t="s">
        <v>529</v>
      </c>
      <c r="B5210" s="567"/>
      <c r="C5210" s="567">
        <v>1</v>
      </c>
      <c r="D5210" s="567">
        <v>5650000</v>
      </c>
      <c r="E5210" s="567"/>
      <c r="F5210" s="567">
        <v>3046552.4775799997</v>
      </c>
    </row>
    <row r="5211" spans="1:6">
      <c r="A5211" s="853" t="s">
        <v>282</v>
      </c>
      <c r="B5211" s="567"/>
      <c r="C5211" s="567">
        <v>1</v>
      </c>
      <c r="D5211" s="567">
        <v>5650000</v>
      </c>
      <c r="E5211" s="567"/>
      <c r="F5211" s="567">
        <v>3046552.4775799997</v>
      </c>
    </row>
    <row r="5212" spans="1:6">
      <c r="A5212" s="855" t="s">
        <v>319</v>
      </c>
      <c r="B5212" s="567"/>
      <c r="C5212" s="567">
        <v>1</v>
      </c>
      <c r="D5212" s="567">
        <v>5650000</v>
      </c>
      <c r="E5212" s="567"/>
      <c r="F5212" s="567">
        <v>3046552.4775799997</v>
      </c>
    </row>
    <row r="5213" spans="1:6">
      <c r="A5213" s="847">
        <v>0.62</v>
      </c>
      <c r="B5213" s="567">
        <v>168206000</v>
      </c>
      <c r="C5213" s="567">
        <v>1</v>
      </c>
      <c r="D5213" s="567">
        <v>168206000</v>
      </c>
      <c r="E5213" s="567">
        <v>0</v>
      </c>
      <c r="F5213" s="567">
        <v>4940000</v>
      </c>
    </row>
    <row r="5214" spans="1:6">
      <c r="A5214" s="848" t="s">
        <v>3251</v>
      </c>
      <c r="B5214" s="567">
        <v>168206000</v>
      </c>
      <c r="C5214" s="567">
        <v>1</v>
      </c>
      <c r="D5214" s="567">
        <v>168206000</v>
      </c>
      <c r="E5214" s="567">
        <v>0</v>
      </c>
      <c r="F5214" s="567">
        <v>4940000</v>
      </c>
    </row>
    <row r="5215" spans="1:6">
      <c r="A5215" s="849" t="s">
        <v>3251</v>
      </c>
      <c r="B5215" s="567">
        <v>168206000</v>
      </c>
      <c r="C5215" s="567">
        <v>1</v>
      </c>
      <c r="D5215" s="567">
        <v>168206000</v>
      </c>
      <c r="E5215" s="567">
        <v>0</v>
      </c>
      <c r="F5215" s="567">
        <v>4940000</v>
      </c>
    </row>
    <row r="5216" spans="1:6">
      <c r="A5216" s="850" t="s">
        <v>3251</v>
      </c>
      <c r="B5216" s="567">
        <v>168206000</v>
      </c>
      <c r="C5216" s="567">
        <v>1</v>
      </c>
      <c r="D5216" s="567">
        <v>168206000</v>
      </c>
      <c r="E5216" s="567">
        <v>0</v>
      </c>
      <c r="F5216" s="567">
        <v>4940000</v>
      </c>
    </row>
    <row r="5217" spans="1:6">
      <c r="A5217" s="851" t="s">
        <v>474</v>
      </c>
      <c r="B5217" s="567">
        <v>168206000</v>
      </c>
      <c r="C5217" s="567">
        <v>1</v>
      </c>
      <c r="D5217" s="567">
        <v>168206000</v>
      </c>
      <c r="E5217" s="567">
        <v>0</v>
      </c>
      <c r="F5217" s="567">
        <v>4940000</v>
      </c>
    </row>
    <row r="5218" spans="1:6">
      <c r="A5218" s="852" t="s">
        <v>3251</v>
      </c>
      <c r="B5218" s="567">
        <v>168206000</v>
      </c>
      <c r="C5218" s="567">
        <v>1</v>
      </c>
      <c r="D5218" s="567">
        <v>168206000</v>
      </c>
      <c r="E5218" s="567">
        <v>0</v>
      </c>
      <c r="F5218" s="567">
        <v>4940000</v>
      </c>
    </row>
    <row r="5219" spans="1:6">
      <c r="A5219" s="854" t="s">
        <v>318</v>
      </c>
      <c r="B5219" s="567">
        <v>168206000</v>
      </c>
      <c r="C5219" s="567">
        <v>1</v>
      </c>
      <c r="D5219" s="567">
        <v>168206000</v>
      </c>
      <c r="E5219" s="567">
        <v>0</v>
      </c>
      <c r="F5219" s="567">
        <v>4940000</v>
      </c>
    </row>
    <row r="5220" spans="1:6">
      <c r="A5220" s="853" t="s">
        <v>272</v>
      </c>
      <c r="B5220" s="567">
        <v>168206000</v>
      </c>
      <c r="C5220" s="567">
        <v>1</v>
      </c>
      <c r="D5220" s="567">
        <v>168206000</v>
      </c>
      <c r="E5220" s="567">
        <v>0</v>
      </c>
      <c r="F5220" s="567">
        <v>4940000</v>
      </c>
    </row>
    <row r="5221" spans="1:6">
      <c r="A5221" s="855" t="s">
        <v>480</v>
      </c>
      <c r="B5221" s="567">
        <v>168206000</v>
      </c>
      <c r="C5221" s="567">
        <v>1</v>
      </c>
      <c r="D5221" s="567">
        <v>168206000</v>
      </c>
      <c r="E5221" s="567">
        <v>0</v>
      </c>
      <c r="F5221" s="567">
        <v>4940000</v>
      </c>
    </row>
    <row r="5222" spans="1:6">
      <c r="A5222" s="847">
        <v>1</v>
      </c>
      <c r="B5222" s="567"/>
      <c r="C5222" s="567">
        <v>1</v>
      </c>
      <c r="D5222" s="567">
        <v>5056000</v>
      </c>
      <c r="E5222" s="567"/>
      <c r="F5222" s="567">
        <v>4438680.7176900003</v>
      </c>
    </row>
    <row r="5223" spans="1:6">
      <c r="A5223" s="848" t="s">
        <v>3251</v>
      </c>
      <c r="B5223" s="567"/>
      <c r="C5223" s="567">
        <v>1</v>
      </c>
      <c r="D5223" s="567">
        <v>5056000</v>
      </c>
      <c r="E5223" s="567"/>
      <c r="F5223" s="567">
        <v>4438680.7176900003</v>
      </c>
    </row>
    <row r="5224" spans="1:6">
      <c r="A5224" s="849" t="s">
        <v>3251</v>
      </c>
      <c r="B5224" s="567"/>
      <c r="C5224" s="567">
        <v>1</v>
      </c>
      <c r="D5224" s="567">
        <v>5056000</v>
      </c>
      <c r="E5224" s="567"/>
      <c r="F5224" s="567">
        <v>4438680.7176900003</v>
      </c>
    </row>
    <row r="5225" spans="1:6">
      <c r="A5225" s="850" t="s">
        <v>3092</v>
      </c>
      <c r="B5225" s="567"/>
      <c r="C5225" s="567">
        <v>1</v>
      </c>
      <c r="D5225" s="567">
        <v>5056000</v>
      </c>
      <c r="E5225" s="567"/>
      <c r="F5225" s="567">
        <v>4438680.7176900003</v>
      </c>
    </row>
    <row r="5226" spans="1:6">
      <c r="A5226" s="851" t="s">
        <v>3251</v>
      </c>
      <c r="B5226" s="567"/>
      <c r="C5226" s="567">
        <v>1</v>
      </c>
      <c r="D5226" s="567">
        <v>5056000</v>
      </c>
      <c r="E5226" s="567"/>
      <c r="F5226" s="567">
        <v>4438680.7176900003</v>
      </c>
    </row>
    <row r="5227" spans="1:6">
      <c r="A5227" s="852" t="s">
        <v>3251</v>
      </c>
      <c r="B5227" s="567"/>
      <c r="C5227" s="567">
        <v>1</v>
      </c>
      <c r="D5227" s="567">
        <v>5056000</v>
      </c>
      <c r="E5227" s="567"/>
      <c r="F5227" s="567">
        <v>4438680.7176900003</v>
      </c>
    </row>
    <row r="5228" spans="1:6">
      <c r="A5228" s="854" t="s">
        <v>529</v>
      </c>
      <c r="B5228" s="567"/>
      <c r="C5228" s="567">
        <v>1</v>
      </c>
      <c r="D5228" s="567">
        <v>5056000</v>
      </c>
      <c r="E5228" s="567"/>
      <c r="F5228" s="567">
        <v>4438680.7176900003</v>
      </c>
    </row>
    <row r="5229" spans="1:6">
      <c r="A5229" s="853" t="s">
        <v>282</v>
      </c>
      <c r="B5229" s="567"/>
      <c r="C5229" s="567">
        <v>1</v>
      </c>
      <c r="D5229" s="567">
        <v>5056000</v>
      </c>
      <c r="E5229" s="567"/>
      <c r="F5229" s="567">
        <v>4438680.7176900003</v>
      </c>
    </row>
    <row r="5230" spans="1:6">
      <c r="A5230" s="855" t="s">
        <v>319</v>
      </c>
      <c r="B5230" s="567"/>
      <c r="C5230" s="567">
        <v>1</v>
      </c>
      <c r="D5230" s="567">
        <v>5056000</v>
      </c>
      <c r="E5230" s="567"/>
      <c r="F5230" s="567">
        <v>4438680.7176900003</v>
      </c>
    </row>
    <row r="5231" spans="1:6">
      <c r="A5231" s="847">
        <v>64</v>
      </c>
      <c r="B5231" s="567">
        <v>45000000</v>
      </c>
      <c r="C5231" s="567">
        <v>1</v>
      </c>
      <c r="D5231" s="567">
        <v>45000000</v>
      </c>
      <c r="E5231" s="567">
        <v>31000000</v>
      </c>
      <c r="F5231" s="567">
        <v>16400000</v>
      </c>
    </row>
    <row r="5232" spans="1:6">
      <c r="A5232" s="848">
        <v>0.36444444444444446</v>
      </c>
      <c r="B5232" s="567">
        <v>45000000</v>
      </c>
      <c r="C5232" s="567">
        <v>1</v>
      </c>
      <c r="D5232" s="567">
        <v>45000000</v>
      </c>
      <c r="E5232" s="567">
        <v>31000000</v>
      </c>
      <c r="F5232" s="567">
        <v>16400000</v>
      </c>
    </row>
    <row r="5233" spans="1:6">
      <c r="A5233" s="849" t="s">
        <v>3251</v>
      </c>
      <c r="B5233" s="567">
        <v>45000000</v>
      </c>
      <c r="C5233" s="567">
        <v>1</v>
      </c>
      <c r="D5233" s="567">
        <v>45000000</v>
      </c>
      <c r="E5233" s="567">
        <v>31000000</v>
      </c>
      <c r="F5233" s="567">
        <v>16400000</v>
      </c>
    </row>
    <row r="5234" spans="1:6">
      <c r="A5234" s="850" t="s">
        <v>3107</v>
      </c>
      <c r="B5234" s="567">
        <v>45000000</v>
      </c>
      <c r="C5234" s="567">
        <v>1</v>
      </c>
      <c r="D5234" s="567">
        <v>45000000</v>
      </c>
      <c r="E5234" s="567">
        <v>31000000</v>
      </c>
      <c r="F5234" s="567">
        <v>16400000</v>
      </c>
    </row>
    <row r="5235" spans="1:6">
      <c r="A5235" s="851" t="s">
        <v>3251</v>
      </c>
      <c r="B5235" s="567">
        <v>45000000</v>
      </c>
      <c r="C5235" s="567">
        <v>1</v>
      </c>
      <c r="D5235" s="567">
        <v>45000000</v>
      </c>
      <c r="E5235" s="567">
        <v>31000000</v>
      </c>
      <c r="F5235" s="567">
        <v>16400000</v>
      </c>
    </row>
    <row r="5236" spans="1:6">
      <c r="A5236" s="852" t="s">
        <v>3251</v>
      </c>
      <c r="B5236" s="567">
        <v>45000000</v>
      </c>
      <c r="C5236" s="567">
        <v>1</v>
      </c>
      <c r="D5236" s="567">
        <v>45000000</v>
      </c>
      <c r="E5236" s="567">
        <v>31000000</v>
      </c>
      <c r="F5236" s="567">
        <v>16400000</v>
      </c>
    </row>
    <row r="5237" spans="1:6">
      <c r="A5237" s="854" t="s">
        <v>526</v>
      </c>
      <c r="B5237" s="567">
        <v>45000000</v>
      </c>
      <c r="C5237" s="567">
        <v>1</v>
      </c>
      <c r="D5237" s="567">
        <v>45000000</v>
      </c>
      <c r="E5237" s="567">
        <v>31000000</v>
      </c>
      <c r="F5237" s="567">
        <v>16400000</v>
      </c>
    </row>
    <row r="5238" spans="1:6">
      <c r="A5238" s="853" t="s">
        <v>269</v>
      </c>
      <c r="B5238" s="567">
        <v>45000000</v>
      </c>
      <c r="C5238" s="567">
        <v>1</v>
      </c>
      <c r="D5238" s="567">
        <v>45000000</v>
      </c>
      <c r="E5238" s="567">
        <v>31000000</v>
      </c>
      <c r="F5238" s="567">
        <v>16400000</v>
      </c>
    </row>
    <row r="5239" spans="1:6">
      <c r="A5239" s="855" t="s">
        <v>480</v>
      </c>
      <c r="B5239" s="567">
        <v>45000000</v>
      </c>
      <c r="C5239" s="567">
        <v>1</v>
      </c>
      <c r="D5239" s="567">
        <v>45000000</v>
      </c>
      <c r="E5239" s="567">
        <v>31000000</v>
      </c>
      <c r="F5239" s="567">
        <v>16400000</v>
      </c>
    </row>
    <row r="5240" spans="1:6">
      <c r="A5240" s="847">
        <v>85</v>
      </c>
      <c r="B5240" s="567">
        <v>1500000</v>
      </c>
      <c r="C5240" s="567">
        <v>1</v>
      </c>
      <c r="D5240" s="567">
        <v>3000000</v>
      </c>
      <c r="E5240" s="567">
        <v>2561711.1869999999</v>
      </c>
      <c r="F5240" s="567">
        <v>2538915.0839999998</v>
      </c>
    </row>
    <row r="5241" spans="1:6">
      <c r="A5241" s="848">
        <v>0.84630502799999996</v>
      </c>
      <c r="B5241" s="567">
        <v>1500000</v>
      </c>
      <c r="C5241" s="567">
        <v>1</v>
      </c>
      <c r="D5241" s="567">
        <v>3000000</v>
      </c>
      <c r="E5241" s="567">
        <v>2561711.1869999999</v>
      </c>
      <c r="F5241" s="567">
        <v>2538915.0839999998</v>
      </c>
    </row>
    <row r="5242" spans="1:6">
      <c r="A5242" s="849" t="s">
        <v>3251</v>
      </c>
      <c r="B5242" s="567">
        <v>1500000</v>
      </c>
      <c r="C5242" s="567">
        <v>1</v>
      </c>
      <c r="D5242" s="567">
        <v>3000000</v>
      </c>
      <c r="E5242" s="567">
        <v>2561711.1869999999</v>
      </c>
      <c r="F5242" s="567">
        <v>2538915.0839999998</v>
      </c>
    </row>
    <row r="5243" spans="1:6">
      <c r="A5243" s="850" t="s">
        <v>3113</v>
      </c>
      <c r="B5243" s="567">
        <v>1500000</v>
      </c>
      <c r="C5243" s="567">
        <v>1</v>
      </c>
      <c r="D5243" s="567">
        <v>3000000</v>
      </c>
      <c r="E5243" s="567">
        <v>2561711.1869999999</v>
      </c>
      <c r="F5243" s="567">
        <v>2538915.0839999998</v>
      </c>
    </row>
    <row r="5244" spans="1:6">
      <c r="A5244" s="851" t="s">
        <v>3251</v>
      </c>
      <c r="B5244" s="567">
        <v>1500000</v>
      </c>
      <c r="C5244" s="567">
        <v>1</v>
      </c>
      <c r="D5244" s="567">
        <v>3000000</v>
      </c>
      <c r="E5244" s="567">
        <v>2561711.1869999999</v>
      </c>
      <c r="F5244" s="567">
        <v>2538915.0839999998</v>
      </c>
    </row>
    <row r="5245" spans="1:6">
      <c r="A5245" s="852" t="s">
        <v>3251</v>
      </c>
      <c r="B5245" s="567">
        <v>1500000</v>
      </c>
      <c r="C5245" s="567">
        <v>1</v>
      </c>
      <c r="D5245" s="567">
        <v>3000000</v>
      </c>
      <c r="E5245" s="567">
        <v>2561711.1869999999</v>
      </c>
      <c r="F5245" s="567">
        <v>2538915.0839999998</v>
      </c>
    </row>
    <row r="5246" spans="1:6">
      <c r="A5246" s="854" t="s">
        <v>526</v>
      </c>
      <c r="B5246" s="567">
        <v>1500000</v>
      </c>
      <c r="C5246" s="567">
        <v>1</v>
      </c>
      <c r="D5246" s="567">
        <v>3000000</v>
      </c>
      <c r="E5246" s="567">
        <v>2561711.1869999999</v>
      </c>
      <c r="F5246" s="567">
        <v>2538915.0839999998</v>
      </c>
    </row>
    <row r="5247" spans="1:6">
      <c r="A5247" s="853" t="s">
        <v>269</v>
      </c>
      <c r="B5247" s="567">
        <v>1500000</v>
      </c>
      <c r="C5247" s="567">
        <v>1</v>
      </c>
      <c r="D5247" s="567">
        <v>3000000</v>
      </c>
      <c r="E5247" s="567">
        <v>2561711.1869999999</v>
      </c>
      <c r="F5247" s="567">
        <v>2538915.0839999998</v>
      </c>
    </row>
    <row r="5248" spans="1:6">
      <c r="A5248" s="855" t="s">
        <v>319</v>
      </c>
      <c r="B5248" s="567">
        <v>1500000</v>
      </c>
      <c r="C5248" s="567">
        <v>1</v>
      </c>
      <c r="D5248" s="567">
        <v>3000000</v>
      </c>
      <c r="E5248" s="567">
        <v>2561711.1869999999</v>
      </c>
      <c r="F5248" s="567">
        <v>2538915.0839999998</v>
      </c>
    </row>
    <row r="5249" spans="1:6">
      <c r="A5249" s="847">
        <v>95</v>
      </c>
      <c r="B5249" s="567">
        <v>2820000</v>
      </c>
      <c r="C5249" s="567">
        <v>2</v>
      </c>
      <c r="D5249" s="567">
        <v>3695800</v>
      </c>
      <c r="E5249" s="567">
        <v>3569937.8650000002</v>
      </c>
      <c r="F5249" s="567">
        <v>3524215.6209999993</v>
      </c>
    </row>
    <row r="5250" spans="1:6">
      <c r="A5250" s="848">
        <v>0.94955178134920615</v>
      </c>
      <c r="B5250" s="567">
        <v>2000000</v>
      </c>
      <c r="C5250" s="567">
        <v>1</v>
      </c>
      <c r="D5250" s="567">
        <v>2520000</v>
      </c>
      <c r="E5250" s="567">
        <v>2438208.1329999999</v>
      </c>
      <c r="F5250" s="567">
        <v>2392870.4889999996</v>
      </c>
    </row>
    <row r="5251" spans="1:6">
      <c r="A5251" s="849" t="s">
        <v>3251</v>
      </c>
      <c r="B5251" s="567">
        <v>2000000</v>
      </c>
      <c r="C5251" s="567">
        <v>1</v>
      </c>
      <c r="D5251" s="567">
        <v>2520000</v>
      </c>
      <c r="E5251" s="567">
        <v>2438208.1329999999</v>
      </c>
      <c r="F5251" s="567">
        <v>2392870.4889999996</v>
      </c>
    </row>
    <row r="5252" spans="1:6">
      <c r="A5252" s="850" t="s">
        <v>3108</v>
      </c>
      <c r="B5252" s="567">
        <v>2000000</v>
      </c>
      <c r="C5252" s="567">
        <v>1</v>
      </c>
      <c r="D5252" s="567">
        <v>2520000</v>
      </c>
      <c r="E5252" s="567">
        <v>2438208.1329999999</v>
      </c>
      <c r="F5252" s="567">
        <v>2392870.4889999996</v>
      </c>
    </row>
    <row r="5253" spans="1:6">
      <c r="A5253" s="851" t="s">
        <v>3251</v>
      </c>
      <c r="B5253" s="567">
        <v>2000000</v>
      </c>
      <c r="C5253" s="567">
        <v>1</v>
      </c>
      <c r="D5253" s="567">
        <v>2520000</v>
      </c>
      <c r="E5253" s="567">
        <v>2438208.1329999999</v>
      </c>
      <c r="F5253" s="567">
        <v>2392870.4889999996</v>
      </c>
    </row>
    <row r="5254" spans="1:6">
      <c r="A5254" s="852" t="s">
        <v>3251</v>
      </c>
      <c r="B5254" s="567">
        <v>2000000</v>
      </c>
      <c r="C5254" s="567">
        <v>1</v>
      </c>
      <c r="D5254" s="567">
        <v>2520000</v>
      </c>
      <c r="E5254" s="567">
        <v>2438208.1329999999</v>
      </c>
      <c r="F5254" s="567">
        <v>2392870.4889999996</v>
      </c>
    </row>
    <row r="5255" spans="1:6">
      <c r="A5255" s="854" t="s">
        <v>526</v>
      </c>
      <c r="B5255" s="567">
        <v>2000000</v>
      </c>
      <c r="C5255" s="567">
        <v>1</v>
      </c>
      <c r="D5255" s="567">
        <v>2520000</v>
      </c>
      <c r="E5255" s="567">
        <v>2438208.1329999999</v>
      </c>
      <c r="F5255" s="567">
        <v>2392870.4889999996</v>
      </c>
    </row>
    <row r="5256" spans="1:6">
      <c r="A5256" s="853" t="s">
        <v>269</v>
      </c>
      <c r="B5256" s="567">
        <v>2000000</v>
      </c>
      <c r="C5256" s="567">
        <v>1</v>
      </c>
      <c r="D5256" s="567">
        <v>2520000</v>
      </c>
      <c r="E5256" s="567">
        <v>2438208.1329999999</v>
      </c>
      <c r="F5256" s="567">
        <v>2392870.4889999996</v>
      </c>
    </row>
    <row r="5257" spans="1:6">
      <c r="A5257" s="855" t="s">
        <v>319</v>
      </c>
      <c r="B5257" s="567">
        <v>2000000</v>
      </c>
      <c r="C5257" s="567">
        <v>1</v>
      </c>
      <c r="D5257" s="567">
        <v>2520000</v>
      </c>
      <c r="E5257" s="567">
        <v>2438208.1329999999</v>
      </c>
      <c r="F5257" s="567">
        <v>2392870.4889999996</v>
      </c>
    </row>
    <row r="5258" spans="1:6">
      <c r="A5258" s="848">
        <v>0.9621918115325736</v>
      </c>
      <c r="B5258" s="567">
        <v>820000</v>
      </c>
      <c r="C5258" s="567">
        <v>1</v>
      </c>
      <c r="D5258" s="567">
        <v>1175800</v>
      </c>
      <c r="E5258" s="567">
        <v>1131729.7320000001</v>
      </c>
      <c r="F5258" s="567">
        <v>1131345.132</v>
      </c>
    </row>
    <row r="5259" spans="1:6">
      <c r="A5259" s="849" t="s">
        <v>3251</v>
      </c>
      <c r="B5259" s="567">
        <v>820000</v>
      </c>
      <c r="C5259" s="567">
        <v>1</v>
      </c>
      <c r="D5259" s="567">
        <v>1175800</v>
      </c>
      <c r="E5259" s="567">
        <v>1131729.7320000001</v>
      </c>
      <c r="F5259" s="567">
        <v>1131345.132</v>
      </c>
    </row>
    <row r="5260" spans="1:6">
      <c r="A5260" s="850" t="s">
        <v>3114</v>
      </c>
      <c r="B5260" s="567">
        <v>820000</v>
      </c>
      <c r="C5260" s="567">
        <v>1</v>
      </c>
      <c r="D5260" s="567">
        <v>1175800</v>
      </c>
      <c r="E5260" s="567">
        <v>1131729.7320000001</v>
      </c>
      <c r="F5260" s="567">
        <v>1131345.132</v>
      </c>
    </row>
    <row r="5261" spans="1:6">
      <c r="A5261" s="851" t="s">
        <v>3251</v>
      </c>
      <c r="B5261" s="567">
        <v>820000</v>
      </c>
      <c r="C5261" s="567">
        <v>1</v>
      </c>
      <c r="D5261" s="567">
        <v>1175800</v>
      </c>
      <c r="E5261" s="567">
        <v>1131729.7320000001</v>
      </c>
      <c r="F5261" s="567">
        <v>1131345.132</v>
      </c>
    </row>
    <row r="5262" spans="1:6">
      <c r="A5262" s="852" t="s">
        <v>3251</v>
      </c>
      <c r="B5262" s="567">
        <v>820000</v>
      </c>
      <c r="C5262" s="567">
        <v>1</v>
      </c>
      <c r="D5262" s="567">
        <v>1175800</v>
      </c>
      <c r="E5262" s="567">
        <v>1131729.7320000001</v>
      </c>
      <c r="F5262" s="567">
        <v>1131345.132</v>
      </c>
    </row>
    <row r="5263" spans="1:6">
      <c r="A5263" s="854" t="s">
        <v>526</v>
      </c>
      <c r="B5263" s="567">
        <v>820000</v>
      </c>
      <c r="C5263" s="567">
        <v>1</v>
      </c>
      <c r="D5263" s="567">
        <v>1175800</v>
      </c>
      <c r="E5263" s="567">
        <v>1131729.7320000001</v>
      </c>
      <c r="F5263" s="567">
        <v>1131345.132</v>
      </c>
    </row>
    <row r="5264" spans="1:6">
      <c r="A5264" s="853" t="s">
        <v>269</v>
      </c>
      <c r="B5264" s="567">
        <v>820000</v>
      </c>
      <c r="C5264" s="567">
        <v>1</v>
      </c>
      <c r="D5264" s="567">
        <v>1175800</v>
      </c>
      <c r="E5264" s="567">
        <v>1131729.7320000001</v>
      </c>
      <c r="F5264" s="567">
        <v>1131345.132</v>
      </c>
    </row>
    <row r="5265" spans="1:6">
      <c r="A5265" s="855" t="s">
        <v>319</v>
      </c>
      <c r="B5265" s="567">
        <v>820000</v>
      </c>
      <c r="C5265" s="567">
        <v>1</v>
      </c>
      <c r="D5265" s="567">
        <v>1175800</v>
      </c>
      <c r="E5265" s="567">
        <v>1131729.7320000001</v>
      </c>
      <c r="F5265" s="567">
        <v>1131345.132</v>
      </c>
    </row>
    <row r="5266" spans="1:6">
      <c r="A5266" s="847">
        <v>98</v>
      </c>
      <c r="B5266" s="567">
        <v>600000</v>
      </c>
      <c r="C5266" s="567">
        <v>1</v>
      </c>
      <c r="D5266" s="567">
        <v>1716000</v>
      </c>
      <c r="E5266" s="567">
        <v>1641677.8829999999</v>
      </c>
      <c r="F5266" s="567">
        <v>1562253.2959999999</v>
      </c>
    </row>
    <row r="5267" spans="1:6">
      <c r="A5267" s="848">
        <v>0.91040401864801856</v>
      </c>
      <c r="B5267" s="567">
        <v>600000</v>
      </c>
      <c r="C5267" s="567">
        <v>1</v>
      </c>
      <c r="D5267" s="567">
        <v>1716000</v>
      </c>
      <c r="E5267" s="567">
        <v>1641677.8829999999</v>
      </c>
      <c r="F5267" s="567">
        <v>1562253.2959999999</v>
      </c>
    </row>
    <row r="5268" spans="1:6">
      <c r="A5268" s="849" t="s">
        <v>3251</v>
      </c>
      <c r="B5268" s="567">
        <v>600000</v>
      </c>
      <c r="C5268" s="567">
        <v>1</v>
      </c>
      <c r="D5268" s="567">
        <v>1716000</v>
      </c>
      <c r="E5268" s="567">
        <v>1641677.8829999999</v>
      </c>
      <c r="F5268" s="567">
        <v>1562253.2959999999</v>
      </c>
    </row>
    <row r="5269" spans="1:6">
      <c r="A5269" s="850" t="s">
        <v>3111</v>
      </c>
      <c r="B5269" s="567">
        <v>600000</v>
      </c>
      <c r="C5269" s="567">
        <v>1</v>
      </c>
      <c r="D5269" s="567">
        <v>1716000</v>
      </c>
      <c r="E5269" s="567">
        <v>1641677.8829999999</v>
      </c>
      <c r="F5269" s="567">
        <v>1562253.2959999999</v>
      </c>
    </row>
    <row r="5270" spans="1:6">
      <c r="A5270" s="851" t="s">
        <v>3251</v>
      </c>
      <c r="B5270" s="567">
        <v>600000</v>
      </c>
      <c r="C5270" s="567">
        <v>1</v>
      </c>
      <c r="D5270" s="567">
        <v>1716000</v>
      </c>
      <c r="E5270" s="567">
        <v>1641677.8829999999</v>
      </c>
      <c r="F5270" s="567">
        <v>1562253.2959999999</v>
      </c>
    </row>
    <row r="5271" spans="1:6">
      <c r="A5271" s="852" t="s">
        <v>3251</v>
      </c>
      <c r="B5271" s="567">
        <v>600000</v>
      </c>
      <c r="C5271" s="567">
        <v>1</v>
      </c>
      <c r="D5271" s="567">
        <v>1716000</v>
      </c>
      <c r="E5271" s="567">
        <v>1641677.8829999999</v>
      </c>
      <c r="F5271" s="567">
        <v>1562253.2959999999</v>
      </c>
    </row>
    <row r="5272" spans="1:6">
      <c r="A5272" s="854" t="s">
        <v>526</v>
      </c>
      <c r="B5272" s="567">
        <v>600000</v>
      </c>
      <c r="C5272" s="567">
        <v>1</v>
      </c>
      <c r="D5272" s="567">
        <v>1716000</v>
      </c>
      <c r="E5272" s="567">
        <v>1641677.8829999999</v>
      </c>
      <c r="F5272" s="567">
        <v>1562253.2959999999</v>
      </c>
    </row>
    <row r="5273" spans="1:6">
      <c r="A5273" s="853" t="s">
        <v>269</v>
      </c>
      <c r="B5273" s="567">
        <v>600000</v>
      </c>
      <c r="C5273" s="567">
        <v>1</v>
      </c>
      <c r="D5273" s="567">
        <v>1716000</v>
      </c>
      <c r="E5273" s="567">
        <v>1641677.8829999999</v>
      </c>
      <c r="F5273" s="567">
        <v>1562253.2959999999</v>
      </c>
    </row>
    <row r="5274" spans="1:6">
      <c r="A5274" s="855" t="s">
        <v>319</v>
      </c>
      <c r="B5274" s="567">
        <v>600000</v>
      </c>
      <c r="C5274" s="567">
        <v>1</v>
      </c>
      <c r="D5274" s="567">
        <v>1716000</v>
      </c>
      <c r="E5274" s="567">
        <v>1641677.8829999999</v>
      </c>
      <c r="F5274" s="567">
        <v>1562253.2959999999</v>
      </c>
    </row>
    <row r="5275" spans="1:6">
      <c r="A5275" s="847">
        <v>100</v>
      </c>
      <c r="B5275" s="567">
        <v>2300000</v>
      </c>
      <c r="C5275" s="567">
        <v>2</v>
      </c>
      <c r="D5275" s="567">
        <v>5073827</v>
      </c>
      <c r="E5275" s="567">
        <v>4640757.2709999997</v>
      </c>
      <c r="F5275" s="567">
        <v>4636796.2570000002</v>
      </c>
    </row>
    <row r="5276" spans="1:6">
      <c r="A5276" s="848">
        <v>0.87444966407473279</v>
      </c>
      <c r="B5276" s="567">
        <v>1500000</v>
      </c>
      <c r="C5276" s="567">
        <v>1</v>
      </c>
      <c r="D5276" s="567">
        <v>3423827</v>
      </c>
      <c r="E5276" s="567">
        <v>2994535.2710000002</v>
      </c>
      <c r="F5276" s="567">
        <v>2993964.37</v>
      </c>
    </row>
    <row r="5277" spans="1:6">
      <c r="A5277" s="849" t="s">
        <v>3251</v>
      </c>
      <c r="B5277" s="567">
        <v>1500000</v>
      </c>
      <c r="C5277" s="567">
        <v>1</v>
      </c>
      <c r="D5277" s="567">
        <v>3423827</v>
      </c>
      <c r="E5277" s="567">
        <v>2994535.2710000002</v>
      </c>
      <c r="F5277" s="567">
        <v>2993964.37</v>
      </c>
    </row>
    <row r="5278" spans="1:6">
      <c r="A5278" s="850" t="s">
        <v>3112</v>
      </c>
      <c r="B5278" s="567">
        <v>1500000</v>
      </c>
      <c r="C5278" s="567">
        <v>1</v>
      </c>
      <c r="D5278" s="567">
        <v>3423827</v>
      </c>
      <c r="E5278" s="567">
        <v>2994535.2710000002</v>
      </c>
      <c r="F5278" s="567">
        <v>2993964.37</v>
      </c>
    </row>
    <row r="5279" spans="1:6">
      <c r="A5279" s="851" t="s">
        <v>3251</v>
      </c>
      <c r="B5279" s="567">
        <v>1500000</v>
      </c>
      <c r="C5279" s="567">
        <v>1</v>
      </c>
      <c r="D5279" s="567">
        <v>3423827</v>
      </c>
      <c r="E5279" s="567">
        <v>2994535.2710000002</v>
      </c>
      <c r="F5279" s="567">
        <v>2993964.37</v>
      </c>
    </row>
    <row r="5280" spans="1:6">
      <c r="A5280" s="852" t="s">
        <v>3251</v>
      </c>
      <c r="B5280" s="567">
        <v>1500000</v>
      </c>
      <c r="C5280" s="567">
        <v>1</v>
      </c>
      <c r="D5280" s="567">
        <v>3423827</v>
      </c>
      <c r="E5280" s="567">
        <v>2994535.2710000002</v>
      </c>
      <c r="F5280" s="567">
        <v>2993964.37</v>
      </c>
    </row>
    <row r="5281" spans="1:6">
      <c r="A5281" s="854" t="s">
        <v>526</v>
      </c>
      <c r="B5281" s="567">
        <v>1500000</v>
      </c>
      <c r="C5281" s="567">
        <v>1</v>
      </c>
      <c r="D5281" s="567">
        <v>3423827</v>
      </c>
      <c r="E5281" s="567">
        <v>2994535.2710000002</v>
      </c>
      <c r="F5281" s="567">
        <v>2993964.37</v>
      </c>
    </row>
    <row r="5282" spans="1:6">
      <c r="A5282" s="853" t="s">
        <v>269</v>
      </c>
      <c r="B5282" s="567">
        <v>1500000</v>
      </c>
      <c r="C5282" s="567">
        <v>1</v>
      </c>
      <c r="D5282" s="567">
        <v>3423827</v>
      </c>
      <c r="E5282" s="567">
        <v>2994535.2710000002</v>
      </c>
      <c r="F5282" s="567">
        <v>2993964.37</v>
      </c>
    </row>
    <row r="5283" spans="1:6">
      <c r="A5283" s="855" t="s">
        <v>319</v>
      </c>
      <c r="B5283" s="567">
        <v>1500000</v>
      </c>
      <c r="C5283" s="567">
        <v>1</v>
      </c>
      <c r="D5283" s="567">
        <v>3423827</v>
      </c>
      <c r="E5283" s="567">
        <v>2994535.2710000002</v>
      </c>
      <c r="F5283" s="567">
        <v>2993964.37</v>
      </c>
    </row>
    <row r="5284" spans="1:6">
      <c r="A5284" s="848">
        <v>0.99565568909090918</v>
      </c>
      <c r="B5284" s="567">
        <v>800000</v>
      </c>
      <c r="C5284" s="567">
        <v>1</v>
      </c>
      <c r="D5284" s="567">
        <v>1650000</v>
      </c>
      <c r="E5284" s="567">
        <v>1646222</v>
      </c>
      <c r="F5284" s="567">
        <v>1642831.8870000001</v>
      </c>
    </row>
    <row r="5285" spans="1:6">
      <c r="A5285" s="849" t="s">
        <v>3251</v>
      </c>
      <c r="B5285" s="567">
        <v>800000</v>
      </c>
      <c r="C5285" s="567">
        <v>1</v>
      </c>
      <c r="D5285" s="567">
        <v>1650000</v>
      </c>
      <c r="E5285" s="567">
        <v>1646222</v>
      </c>
      <c r="F5285" s="567">
        <v>1642831.8870000001</v>
      </c>
    </row>
    <row r="5286" spans="1:6">
      <c r="A5286" s="850" t="s">
        <v>3106</v>
      </c>
      <c r="B5286" s="567">
        <v>800000</v>
      </c>
      <c r="C5286" s="567">
        <v>1</v>
      </c>
      <c r="D5286" s="567">
        <v>1650000</v>
      </c>
      <c r="E5286" s="567">
        <v>1646222</v>
      </c>
      <c r="F5286" s="567">
        <v>1642831.8870000001</v>
      </c>
    </row>
    <row r="5287" spans="1:6">
      <c r="A5287" s="851" t="s">
        <v>3251</v>
      </c>
      <c r="B5287" s="567">
        <v>800000</v>
      </c>
      <c r="C5287" s="567">
        <v>1</v>
      </c>
      <c r="D5287" s="567">
        <v>1650000</v>
      </c>
      <c r="E5287" s="567">
        <v>1646222</v>
      </c>
      <c r="F5287" s="567">
        <v>1642831.8870000001</v>
      </c>
    </row>
    <row r="5288" spans="1:6">
      <c r="A5288" s="852" t="s">
        <v>3251</v>
      </c>
      <c r="B5288" s="567">
        <v>800000</v>
      </c>
      <c r="C5288" s="567">
        <v>1</v>
      </c>
      <c r="D5288" s="567">
        <v>1650000</v>
      </c>
      <c r="E5288" s="567">
        <v>1646222</v>
      </c>
      <c r="F5288" s="567">
        <v>1642831.8870000001</v>
      </c>
    </row>
    <row r="5289" spans="1:6">
      <c r="A5289" s="854" t="s">
        <v>526</v>
      </c>
      <c r="B5289" s="567">
        <v>800000</v>
      </c>
      <c r="C5289" s="567">
        <v>1</v>
      </c>
      <c r="D5289" s="567">
        <v>1650000</v>
      </c>
      <c r="E5289" s="567">
        <v>1646222</v>
      </c>
      <c r="F5289" s="567">
        <v>1642831.8870000001</v>
      </c>
    </row>
    <row r="5290" spans="1:6">
      <c r="A5290" s="853" t="s">
        <v>269</v>
      </c>
      <c r="B5290" s="567">
        <v>800000</v>
      </c>
      <c r="C5290" s="567">
        <v>1</v>
      </c>
      <c r="D5290" s="567">
        <v>1650000</v>
      </c>
      <c r="E5290" s="567">
        <v>1646222</v>
      </c>
      <c r="F5290" s="567">
        <v>1642831.8870000001</v>
      </c>
    </row>
    <row r="5291" spans="1:6">
      <c r="A5291" s="855" t="s">
        <v>319</v>
      </c>
      <c r="B5291" s="567">
        <v>800000</v>
      </c>
      <c r="C5291" s="567">
        <v>1</v>
      </c>
      <c r="D5291" s="567">
        <v>1650000</v>
      </c>
      <c r="E5291" s="567">
        <v>1646222</v>
      </c>
      <c r="F5291" s="567">
        <v>1642831.8870000001</v>
      </c>
    </row>
    <row r="5292" spans="1:6">
      <c r="A5292" s="845" t="s">
        <v>135</v>
      </c>
      <c r="B5292" s="567"/>
      <c r="C5292" s="567">
        <v>2</v>
      </c>
      <c r="D5292" s="567">
        <v>5970114</v>
      </c>
      <c r="E5292" s="567">
        <v>5808820.2689499995</v>
      </c>
      <c r="F5292" s="567">
        <v>5665636.4089300008</v>
      </c>
    </row>
    <row r="5293" spans="1:6">
      <c r="A5293" s="846" t="s">
        <v>13</v>
      </c>
      <c r="B5293" s="567"/>
      <c r="C5293" s="567">
        <v>2</v>
      </c>
      <c r="D5293" s="567">
        <v>5970114</v>
      </c>
      <c r="E5293" s="567">
        <v>5808820.2689499995</v>
      </c>
      <c r="F5293" s="567">
        <v>5665636.4089300008</v>
      </c>
    </row>
    <row r="5294" spans="1:6">
      <c r="A5294" s="847" t="s">
        <v>116</v>
      </c>
      <c r="B5294" s="567"/>
      <c r="C5294" s="567">
        <v>2</v>
      </c>
      <c r="D5294" s="567">
        <v>5970114</v>
      </c>
      <c r="E5294" s="567">
        <v>5808820.2689499995</v>
      </c>
      <c r="F5294" s="567">
        <v>5665636.4089300008</v>
      </c>
    </row>
    <row r="5295" spans="1:6">
      <c r="A5295" s="848" t="s">
        <v>3251</v>
      </c>
      <c r="B5295" s="567"/>
      <c r="C5295" s="567">
        <v>2</v>
      </c>
      <c r="D5295" s="567">
        <v>5970114</v>
      </c>
      <c r="E5295" s="567">
        <v>5808820.2689499995</v>
      </c>
      <c r="F5295" s="567">
        <v>5665636.4089300008</v>
      </c>
    </row>
    <row r="5296" spans="1:6">
      <c r="A5296" s="849" t="s">
        <v>3251</v>
      </c>
      <c r="B5296" s="567"/>
      <c r="C5296" s="567">
        <v>2</v>
      </c>
      <c r="D5296" s="567">
        <v>5970114</v>
      </c>
      <c r="E5296" s="567">
        <v>5808820.2689499995</v>
      </c>
      <c r="F5296" s="567">
        <v>5665636.4089300008</v>
      </c>
    </row>
    <row r="5297" spans="1:6">
      <c r="A5297" s="850" t="s">
        <v>132</v>
      </c>
      <c r="B5297" s="567"/>
      <c r="C5297" s="567">
        <v>1</v>
      </c>
      <c r="D5297" s="567">
        <v>1753614</v>
      </c>
      <c r="E5297" s="567">
        <v>1688998.4175199999</v>
      </c>
      <c r="F5297" s="567">
        <v>1623094.8989000004</v>
      </c>
    </row>
    <row r="5298" spans="1:6">
      <c r="A5298" s="851" t="s">
        <v>3251</v>
      </c>
      <c r="B5298" s="567"/>
      <c r="C5298" s="567">
        <v>1</v>
      </c>
      <c r="D5298" s="567">
        <v>1753614</v>
      </c>
      <c r="E5298" s="567">
        <v>1688998.4175199999</v>
      </c>
      <c r="F5298" s="567">
        <v>1623094.8989000004</v>
      </c>
    </row>
    <row r="5299" spans="1:6">
      <c r="A5299" s="852" t="s">
        <v>86</v>
      </c>
      <c r="B5299" s="567"/>
      <c r="C5299" s="567">
        <v>1</v>
      </c>
      <c r="D5299" s="567">
        <v>1753614</v>
      </c>
      <c r="E5299" s="567">
        <v>1688998.4175199999</v>
      </c>
      <c r="F5299" s="567">
        <v>1623094.8989000004</v>
      </c>
    </row>
    <row r="5300" spans="1:6">
      <c r="A5300" s="854" t="s">
        <v>317</v>
      </c>
      <c r="B5300" s="729"/>
      <c r="C5300" s="729">
        <v>1</v>
      </c>
      <c r="D5300" s="729">
        <v>1753614</v>
      </c>
      <c r="E5300" s="729">
        <v>1688998.4175199999</v>
      </c>
      <c r="F5300" s="729">
        <v>1623094.8989000004</v>
      </c>
    </row>
    <row r="5301" spans="1:6">
      <c r="A5301" s="853" t="s">
        <v>104</v>
      </c>
      <c r="B5301" s="567"/>
      <c r="C5301" s="567">
        <v>1</v>
      </c>
      <c r="D5301" s="567">
        <v>1753614</v>
      </c>
      <c r="E5301" s="567">
        <v>1688998.4175199999</v>
      </c>
      <c r="F5301" s="567">
        <v>1623094.8989000004</v>
      </c>
    </row>
    <row r="5302" spans="1:6">
      <c r="A5302" s="855" t="s">
        <v>3251</v>
      </c>
      <c r="B5302" s="567"/>
      <c r="C5302" s="567">
        <v>1</v>
      </c>
      <c r="D5302" s="567">
        <v>1753614</v>
      </c>
      <c r="E5302" s="567">
        <v>1688998.4175199999</v>
      </c>
      <c r="F5302" s="567">
        <v>1623094.8989000004</v>
      </c>
    </row>
    <row r="5303" spans="1:6">
      <c r="A5303" s="850" t="s">
        <v>133</v>
      </c>
      <c r="B5303" s="567"/>
      <c r="C5303" s="567">
        <v>1</v>
      </c>
      <c r="D5303" s="567">
        <v>4216500</v>
      </c>
      <c r="E5303" s="567">
        <v>4119821.8514299998</v>
      </c>
      <c r="F5303" s="567">
        <v>4042541.5100300005</v>
      </c>
    </row>
    <row r="5304" spans="1:6">
      <c r="A5304" s="851" t="s">
        <v>3251</v>
      </c>
      <c r="B5304" s="567"/>
      <c r="C5304" s="567">
        <v>1</v>
      </c>
      <c r="D5304" s="567">
        <v>4216500</v>
      </c>
      <c r="E5304" s="567">
        <v>4119821.8514299998</v>
      </c>
      <c r="F5304" s="567">
        <v>4042541.5100300005</v>
      </c>
    </row>
    <row r="5305" spans="1:6">
      <c r="A5305" s="852" t="s">
        <v>86</v>
      </c>
      <c r="B5305" s="567"/>
      <c r="C5305" s="567">
        <v>1</v>
      </c>
      <c r="D5305" s="567">
        <v>4216500</v>
      </c>
      <c r="E5305" s="567">
        <v>4119821.8514299998</v>
      </c>
      <c r="F5305" s="567">
        <v>4042541.5100300005</v>
      </c>
    </row>
    <row r="5306" spans="1:6">
      <c r="A5306" s="854" t="s">
        <v>317</v>
      </c>
      <c r="B5306" s="729"/>
      <c r="C5306" s="729">
        <v>1</v>
      </c>
      <c r="D5306" s="729">
        <v>4216500</v>
      </c>
      <c r="E5306" s="729">
        <v>4119821.8514299998</v>
      </c>
      <c r="F5306" s="729">
        <v>4042541.5100300005</v>
      </c>
    </row>
    <row r="5307" spans="1:6">
      <c r="A5307" s="853" t="s">
        <v>104</v>
      </c>
      <c r="B5307" s="567"/>
      <c r="C5307" s="567">
        <v>1</v>
      </c>
      <c r="D5307" s="567">
        <v>4216500</v>
      </c>
      <c r="E5307" s="567">
        <v>4119821.8514299998</v>
      </c>
      <c r="F5307" s="567">
        <v>4042541.5100300005</v>
      </c>
    </row>
    <row r="5308" spans="1:6">
      <c r="A5308" s="855" t="s">
        <v>3251</v>
      </c>
      <c r="B5308" s="567"/>
      <c r="C5308" s="567">
        <v>1</v>
      </c>
      <c r="D5308" s="567">
        <v>4216500</v>
      </c>
      <c r="E5308" s="567">
        <v>4119821.8514299998</v>
      </c>
      <c r="F5308" s="567">
        <v>4042541.5100300005</v>
      </c>
    </row>
    <row r="5309" spans="1:6">
      <c r="A5309" s="845" t="s">
        <v>2573</v>
      </c>
      <c r="B5309" s="567"/>
      <c r="C5309" s="567">
        <v>2</v>
      </c>
      <c r="D5309" s="567">
        <v>2730000</v>
      </c>
      <c r="E5309" s="567">
        <v>2664977.2062300001</v>
      </c>
      <c r="F5309" s="567"/>
    </row>
    <row r="5310" spans="1:6">
      <c r="A5310" s="846" t="s">
        <v>3251</v>
      </c>
      <c r="B5310" s="567"/>
      <c r="C5310" s="567">
        <v>2</v>
      </c>
      <c r="D5310" s="567">
        <v>2730000</v>
      </c>
      <c r="E5310" s="567">
        <v>2664977.2062300001</v>
      </c>
      <c r="F5310" s="567"/>
    </row>
    <row r="5311" spans="1:6">
      <c r="A5311" s="847">
        <v>1</v>
      </c>
      <c r="B5311" s="567"/>
      <c r="C5311" s="567">
        <v>2</v>
      </c>
      <c r="D5311" s="567">
        <v>2730000</v>
      </c>
      <c r="E5311" s="567">
        <v>2664977.2062300001</v>
      </c>
      <c r="F5311" s="567"/>
    </row>
    <row r="5312" spans="1:6">
      <c r="A5312" s="848" t="s">
        <v>3251</v>
      </c>
      <c r="B5312" s="567"/>
      <c r="C5312" s="567">
        <v>2</v>
      </c>
      <c r="D5312" s="567">
        <v>2730000</v>
      </c>
      <c r="E5312" s="567">
        <v>2664977.2062300001</v>
      </c>
      <c r="F5312" s="567"/>
    </row>
    <row r="5313" spans="1:6">
      <c r="A5313" s="849" t="s">
        <v>3251</v>
      </c>
      <c r="B5313" s="567"/>
      <c r="C5313" s="567">
        <v>2</v>
      </c>
      <c r="D5313" s="567">
        <v>2730000</v>
      </c>
      <c r="E5313" s="567">
        <v>2664977.2062300001</v>
      </c>
      <c r="F5313" s="567"/>
    </row>
    <row r="5314" spans="1:6">
      <c r="A5314" s="850" t="s">
        <v>2574</v>
      </c>
      <c r="B5314" s="567"/>
      <c r="C5314" s="567">
        <v>1</v>
      </c>
      <c r="D5314" s="567">
        <v>1400000</v>
      </c>
      <c r="E5314" s="567">
        <v>1381353.47826</v>
      </c>
      <c r="F5314" s="567"/>
    </row>
    <row r="5315" spans="1:6">
      <c r="A5315" s="851" t="s">
        <v>2575</v>
      </c>
      <c r="B5315" s="567"/>
      <c r="C5315" s="567">
        <v>1</v>
      </c>
      <c r="D5315" s="567">
        <v>1400000</v>
      </c>
      <c r="E5315" s="567">
        <v>1381353.47826</v>
      </c>
      <c r="F5315" s="567"/>
    </row>
    <row r="5316" spans="1:6">
      <c r="A5316" s="852" t="s">
        <v>3251</v>
      </c>
      <c r="B5316" s="567"/>
      <c r="C5316" s="567">
        <v>1</v>
      </c>
      <c r="D5316" s="567">
        <v>1400000</v>
      </c>
      <c r="E5316" s="567">
        <v>1381353.47826</v>
      </c>
      <c r="F5316" s="567"/>
    </row>
    <row r="5317" spans="1:6">
      <c r="A5317" s="854" t="s">
        <v>2286</v>
      </c>
      <c r="B5317" s="567"/>
      <c r="C5317" s="567">
        <v>1</v>
      </c>
      <c r="D5317" s="567">
        <v>1400000</v>
      </c>
      <c r="E5317" s="567">
        <v>1381353.47826</v>
      </c>
      <c r="F5317" s="567"/>
    </row>
    <row r="5318" spans="1:6">
      <c r="A5318" s="853" t="s">
        <v>276</v>
      </c>
      <c r="B5318" s="567"/>
      <c r="C5318" s="567">
        <v>1</v>
      </c>
      <c r="D5318" s="567">
        <v>1400000</v>
      </c>
      <c r="E5318" s="567">
        <v>1381353.47826</v>
      </c>
      <c r="F5318" s="567"/>
    </row>
    <row r="5319" spans="1:6">
      <c r="A5319" s="855" t="s">
        <v>3251</v>
      </c>
      <c r="B5319" s="567"/>
      <c r="C5319" s="567">
        <v>1</v>
      </c>
      <c r="D5319" s="567">
        <v>1400000</v>
      </c>
      <c r="E5319" s="567">
        <v>1381353.47826</v>
      </c>
      <c r="F5319" s="567"/>
    </row>
    <row r="5320" spans="1:6">
      <c r="A5320" s="850" t="s">
        <v>2571</v>
      </c>
      <c r="B5320" s="567"/>
      <c r="C5320" s="567">
        <v>1</v>
      </c>
      <c r="D5320" s="567">
        <v>1330000</v>
      </c>
      <c r="E5320" s="567">
        <v>1283623.7279700001</v>
      </c>
      <c r="F5320" s="567"/>
    </row>
    <row r="5321" spans="1:6">
      <c r="A5321" s="851" t="s">
        <v>2572</v>
      </c>
      <c r="B5321" s="567"/>
      <c r="C5321" s="567">
        <v>1</v>
      </c>
      <c r="D5321" s="567">
        <v>1330000</v>
      </c>
      <c r="E5321" s="567">
        <v>1283623.7279700001</v>
      </c>
      <c r="F5321" s="567"/>
    </row>
    <row r="5322" spans="1:6">
      <c r="A5322" s="852" t="s">
        <v>3251</v>
      </c>
      <c r="B5322" s="567"/>
      <c r="C5322" s="567">
        <v>1</v>
      </c>
      <c r="D5322" s="567">
        <v>1330000</v>
      </c>
      <c r="E5322" s="567">
        <v>1283623.7279700001</v>
      </c>
      <c r="F5322" s="567"/>
    </row>
    <row r="5323" spans="1:6">
      <c r="A5323" s="854" t="s">
        <v>2286</v>
      </c>
      <c r="B5323" s="567"/>
      <c r="C5323" s="567">
        <v>1</v>
      </c>
      <c r="D5323" s="567">
        <v>1330000</v>
      </c>
      <c r="E5323" s="567">
        <v>1283623.7279700001</v>
      </c>
      <c r="F5323" s="567"/>
    </row>
    <row r="5324" spans="1:6">
      <c r="A5324" s="853" t="s">
        <v>276</v>
      </c>
      <c r="B5324" s="567"/>
      <c r="C5324" s="567">
        <v>1</v>
      </c>
      <c r="D5324" s="567">
        <v>1330000</v>
      </c>
      <c r="E5324" s="567">
        <v>1283623.7279700001</v>
      </c>
      <c r="F5324" s="567"/>
    </row>
    <row r="5325" spans="1:6">
      <c r="A5325" s="855" t="s">
        <v>3251</v>
      </c>
      <c r="B5325" s="567"/>
      <c r="C5325" s="567">
        <v>1</v>
      </c>
      <c r="D5325" s="567">
        <v>1330000</v>
      </c>
      <c r="E5325" s="567">
        <v>1283623.7279700001</v>
      </c>
      <c r="F5325" s="567"/>
    </row>
    <row r="5326" spans="1:6">
      <c r="A5326" s="845" t="s">
        <v>475</v>
      </c>
      <c r="B5326" s="567">
        <v>19900000</v>
      </c>
      <c r="C5326" s="567">
        <v>1</v>
      </c>
      <c r="D5326" s="567">
        <v>19900000</v>
      </c>
      <c r="E5326" s="567">
        <v>0</v>
      </c>
      <c r="F5326" s="567">
        <v>0</v>
      </c>
    </row>
    <row r="5327" spans="1:6">
      <c r="A5327" s="846" t="s">
        <v>3251</v>
      </c>
      <c r="B5327" s="567">
        <v>19900000</v>
      </c>
      <c r="C5327" s="567">
        <v>1</v>
      </c>
      <c r="D5327" s="567">
        <v>19900000</v>
      </c>
      <c r="E5327" s="567">
        <v>0</v>
      </c>
      <c r="F5327" s="567">
        <v>0</v>
      </c>
    </row>
    <row r="5328" spans="1:6">
      <c r="A5328" s="847">
        <v>0</v>
      </c>
      <c r="B5328" s="567">
        <v>19900000</v>
      </c>
      <c r="C5328" s="567">
        <v>1</v>
      </c>
      <c r="D5328" s="567">
        <v>19900000</v>
      </c>
      <c r="E5328" s="567">
        <v>0</v>
      </c>
      <c r="F5328" s="567">
        <v>0</v>
      </c>
    </row>
    <row r="5329" spans="1:6">
      <c r="A5329" s="848" t="s">
        <v>3251</v>
      </c>
      <c r="B5329" s="567">
        <v>19900000</v>
      </c>
      <c r="C5329" s="567">
        <v>1</v>
      </c>
      <c r="D5329" s="567">
        <v>19900000</v>
      </c>
      <c r="E5329" s="567">
        <v>0</v>
      </c>
      <c r="F5329" s="567">
        <v>0</v>
      </c>
    </row>
    <row r="5330" spans="1:6">
      <c r="A5330" s="849" t="s">
        <v>3251</v>
      </c>
      <c r="B5330" s="567">
        <v>19900000</v>
      </c>
      <c r="C5330" s="567">
        <v>1</v>
      </c>
      <c r="D5330" s="567">
        <v>19900000</v>
      </c>
      <c r="E5330" s="567">
        <v>0</v>
      </c>
      <c r="F5330" s="567">
        <v>0</v>
      </c>
    </row>
    <row r="5331" spans="1:6">
      <c r="A5331" s="850" t="s">
        <v>3251</v>
      </c>
      <c r="B5331" s="567">
        <v>19900000</v>
      </c>
      <c r="C5331" s="567">
        <v>1</v>
      </c>
      <c r="D5331" s="567">
        <v>19900000</v>
      </c>
      <c r="E5331" s="567">
        <v>0</v>
      </c>
      <c r="F5331" s="567">
        <v>0</v>
      </c>
    </row>
    <row r="5332" spans="1:6">
      <c r="A5332" s="851" t="s">
        <v>474</v>
      </c>
      <c r="B5332" s="567">
        <v>19900000</v>
      </c>
      <c r="C5332" s="567">
        <v>1</v>
      </c>
      <c r="D5332" s="567">
        <v>19900000</v>
      </c>
      <c r="E5332" s="567">
        <v>0</v>
      </c>
      <c r="F5332" s="567">
        <v>0</v>
      </c>
    </row>
    <row r="5333" spans="1:6">
      <c r="A5333" s="852" t="s">
        <v>3251</v>
      </c>
      <c r="B5333" s="567">
        <v>19900000</v>
      </c>
      <c r="C5333" s="567">
        <v>1</v>
      </c>
      <c r="D5333" s="567">
        <v>19900000</v>
      </c>
      <c r="E5333" s="567">
        <v>0</v>
      </c>
      <c r="F5333" s="567">
        <v>0</v>
      </c>
    </row>
    <row r="5334" spans="1:6">
      <c r="A5334" s="854" t="s">
        <v>318</v>
      </c>
      <c r="B5334" s="567">
        <v>19900000</v>
      </c>
      <c r="C5334" s="567">
        <v>1</v>
      </c>
      <c r="D5334" s="567">
        <v>19900000</v>
      </c>
      <c r="E5334" s="567">
        <v>0</v>
      </c>
      <c r="F5334" s="567">
        <v>0</v>
      </c>
    </row>
    <row r="5335" spans="1:6">
      <c r="A5335" s="853" t="s">
        <v>272</v>
      </c>
      <c r="B5335" s="567">
        <v>19900000</v>
      </c>
      <c r="C5335" s="567">
        <v>1</v>
      </c>
      <c r="D5335" s="567">
        <v>19900000</v>
      </c>
      <c r="E5335" s="567">
        <v>0</v>
      </c>
      <c r="F5335" s="567">
        <v>0</v>
      </c>
    </row>
    <row r="5336" spans="1:6">
      <c r="A5336" s="855" t="s">
        <v>472</v>
      </c>
      <c r="B5336" s="567">
        <v>19900000</v>
      </c>
      <c r="C5336" s="567">
        <v>1</v>
      </c>
      <c r="D5336" s="567">
        <v>19900000</v>
      </c>
      <c r="E5336" s="567">
        <v>0</v>
      </c>
      <c r="F5336" s="567">
        <v>0</v>
      </c>
    </row>
    <row r="5337" spans="1:6">
      <c r="A5337" s="845" t="s">
        <v>2578</v>
      </c>
      <c r="B5337" s="567"/>
      <c r="C5337" s="567">
        <v>1</v>
      </c>
      <c r="D5337" s="567">
        <v>1566000</v>
      </c>
      <c r="E5337" s="567">
        <v>1557124.19196</v>
      </c>
      <c r="F5337" s="567"/>
    </row>
    <row r="5338" spans="1:6">
      <c r="A5338" s="846" t="s">
        <v>3251</v>
      </c>
      <c r="B5338" s="567"/>
      <c r="C5338" s="567">
        <v>1</v>
      </c>
      <c r="D5338" s="567">
        <v>1566000</v>
      </c>
      <c r="E5338" s="567">
        <v>1557124.19196</v>
      </c>
      <c r="F5338" s="567"/>
    </row>
    <row r="5339" spans="1:6">
      <c r="A5339" s="847">
        <v>1</v>
      </c>
      <c r="B5339" s="567"/>
      <c r="C5339" s="567">
        <v>1</v>
      </c>
      <c r="D5339" s="567">
        <v>1566000</v>
      </c>
      <c r="E5339" s="567">
        <v>1557124.19196</v>
      </c>
      <c r="F5339" s="567"/>
    </row>
    <row r="5340" spans="1:6">
      <c r="A5340" s="848" t="s">
        <v>3251</v>
      </c>
      <c r="B5340" s="567"/>
      <c r="C5340" s="567">
        <v>1</v>
      </c>
      <c r="D5340" s="567">
        <v>1566000</v>
      </c>
      <c r="E5340" s="567">
        <v>1557124.19196</v>
      </c>
      <c r="F5340" s="567"/>
    </row>
    <row r="5341" spans="1:6">
      <c r="A5341" s="849" t="s">
        <v>3251</v>
      </c>
      <c r="B5341" s="567"/>
      <c r="C5341" s="567">
        <v>1</v>
      </c>
      <c r="D5341" s="567">
        <v>1566000</v>
      </c>
      <c r="E5341" s="567">
        <v>1557124.19196</v>
      </c>
      <c r="F5341" s="567"/>
    </row>
    <row r="5342" spans="1:6">
      <c r="A5342" s="850" t="s">
        <v>2576</v>
      </c>
      <c r="B5342" s="567"/>
      <c r="C5342" s="567">
        <v>1</v>
      </c>
      <c r="D5342" s="567">
        <v>1566000</v>
      </c>
      <c r="E5342" s="567">
        <v>1557124.19196</v>
      </c>
      <c r="F5342" s="567"/>
    </row>
    <row r="5343" spans="1:6">
      <c r="A5343" s="851" t="s">
        <v>2577</v>
      </c>
      <c r="B5343" s="567"/>
      <c r="C5343" s="567">
        <v>1</v>
      </c>
      <c r="D5343" s="567">
        <v>1566000</v>
      </c>
      <c r="E5343" s="567">
        <v>1557124.19196</v>
      </c>
      <c r="F5343" s="567"/>
    </row>
    <row r="5344" spans="1:6">
      <c r="A5344" s="852" t="s">
        <v>3251</v>
      </c>
      <c r="B5344" s="567"/>
      <c r="C5344" s="567">
        <v>1</v>
      </c>
      <c r="D5344" s="567">
        <v>1566000</v>
      </c>
      <c r="E5344" s="567">
        <v>1557124.19196</v>
      </c>
      <c r="F5344" s="567"/>
    </row>
    <row r="5345" spans="1:6">
      <c r="A5345" s="854" t="s">
        <v>2286</v>
      </c>
      <c r="B5345" s="567"/>
      <c r="C5345" s="567">
        <v>1</v>
      </c>
      <c r="D5345" s="567">
        <v>1566000</v>
      </c>
      <c r="E5345" s="567">
        <v>1557124.19196</v>
      </c>
      <c r="F5345" s="567"/>
    </row>
    <row r="5346" spans="1:6">
      <c r="A5346" s="853" t="s">
        <v>276</v>
      </c>
      <c r="B5346" s="567"/>
      <c r="C5346" s="567">
        <v>1</v>
      </c>
      <c r="D5346" s="567">
        <v>1566000</v>
      </c>
      <c r="E5346" s="567">
        <v>1557124.19196</v>
      </c>
      <c r="F5346" s="567"/>
    </row>
    <row r="5347" spans="1:6">
      <c r="A5347" s="855" t="s">
        <v>3251</v>
      </c>
      <c r="B5347" s="567"/>
      <c r="C5347" s="567">
        <v>1</v>
      </c>
      <c r="D5347" s="567">
        <v>1566000</v>
      </c>
      <c r="E5347" s="567">
        <v>1557124.19196</v>
      </c>
      <c r="F5347" s="567"/>
    </row>
    <row r="5348" spans="1:6">
      <c r="A5348" s="845" t="s">
        <v>102</v>
      </c>
      <c r="B5348" s="567"/>
      <c r="C5348" s="567">
        <v>1</v>
      </c>
      <c r="D5348" s="567">
        <v>130800000</v>
      </c>
      <c r="E5348" s="567"/>
      <c r="F5348" s="567">
        <v>76882000</v>
      </c>
    </row>
    <row r="5349" spans="1:6">
      <c r="A5349" s="846" t="s">
        <v>3251</v>
      </c>
      <c r="B5349" s="567"/>
      <c r="C5349" s="567">
        <v>1</v>
      </c>
      <c r="D5349" s="567">
        <v>130800000</v>
      </c>
      <c r="E5349" s="567"/>
      <c r="F5349" s="567">
        <v>76882000</v>
      </c>
    </row>
    <row r="5350" spans="1:6">
      <c r="A5350" s="847" t="s">
        <v>3251</v>
      </c>
      <c r="B5350" s="567"/>
      <c r="C5350" s="567">
        <v>1</v>
      </c>
      <c r="D5350" s="567">
        <v>130800000</v>
      </c>
      <c r="E5350" s="567"/>
      <c r="F5350" s="567">
        <v>76882000</v>
      </c>
    </row>
    <row r="5351" spans="1:6">
      <c r="A5351" s="848" t="s">
        <v>3251</v>
      </c>
      <c r="B5351" s="567"/>
      <c r="C5351" s="567">
        <v>1</v>
      </c>
      <c r="D5351" s="567">
        <v>130800000</v>
      </c>
      <c r="E5351" s="567"/>
      <c r="F5351" s="567">
        <v>76882000</v>
      </c>
    </row>
    <row r="5352" spans="1:6">
      <c r="A5352" s="849" t="s">
        <v>3251</v>
      </c>
      <c r="B5352" s="567"/>
      <c r="C5352" s="567">
        <v>1</v>
      </c>
      <c r="D5352" s="567">
        <v>130800000</v>
      </c>
      <c r="E5352" s="567"/>
      <c r="F5352" s="567">
        <v>76882000</v>
      </c>
    </row>
    <row r="5353" spans="1:6">
      <c r="A5353" s="850" t="s">
        <v>204</v>
      </c>
      <c r="B5353" s="567"/>
      <c r="C5353" s="567">
        <v>1</v>
      </c>
      <c r="D5353" s="567">
        <v>130800000</v>
      </c>
      <c r="E5353" s="567"/>
      <c r="F5353" s="567">
        <v>76882000</v>
      </c>
    </row>
    <row r="5354" spans="1:6">
      <c r="A5354" s="851" t="s">
        <v>3251</v>
      </c>
      <c r="B5354" s="567"/>
      <c r="C5354" s="567">
        <v>1</v>
      </c>
      <c r="D5354" s="567">
        <v>130800000</v>
      </c>
      <c r="E5354" s="567"/>
      <c r="F5354" s="567">
        <v>76882000</v>
      </c>
    </row>
    <row r="5355" spans="1:6">
      <c r="A5355" s="852" t="s">
        <v>3251</v>
      </c>
      <c r="B5355" s="567"/>
      <c r="C5355" s="567">
        <v>1</v>
      </c>
      <c r="D5355" s="567">
        <v>130800000</v>
      </c>
      <c r="E5355" s="567"/>
      <c r="F5355" s="567">
        <v>76882000</v>
      </c>
    </row>
    <row r="5356" spans="1:6">
      <c r="A5356" s="854" t="s">
        <v>317</v>
      </c>
      <c r="B5356" s="729"/>
      <c r="C5356" s="729">
        <v>1</v>
      </c>
      <c r="D5356" s="729">
        <v>130800000</v>
      </c>
      <c r="E5356" s="729"/>
      <c r="F5356" s="729">
        <v>76882000</v>
      </c>
    </row>
    <row r="5357" spans="1:6">
      <c r="A5357" s="853" t="s">
        <v>92</v>
      </c>
      <c r="B5357" s="567"/>
      <c r="C5357" s="567">
        <v>1</v>
      </c>
      <c r="D5357" s="567">
        <v>130800000</v>
      </c>
      <c r="E5357" s="567"/>
      <c r="F5357" s="567">
        <v>76882000</v>
      </c>
    </row>
    <row r="5358" spans="1:6">
      <c r="A5358" s="855" t="s">
        <v>3251</v>
      </c>
      <c r="B5358" s="567"/>
      <c r="C5358" s="567">
        <v>1</v>
      </c>
      <c r="D5358" s="567">
        <v>130800000</v>
      </c>
      <c r="E5358" s="567"/>
      <c r="F5358" s="567">
        <v>76882000</v>
      </c>
    </row>
    <row r="5359" spans="1:6">
      <c r="A5359" s="845" t="s">
        <v>20</v>
      </c>
      <c r="B5359" s="567">
        <v>72101373</v>
      </c>
      <c r="C5359" s="567">
        <v>12</v>
      </c>
      <c r="D5359" s="567">
        <v>54127699</v>
      </c>
      <c r="E5359" s="567">
        <v>50162344.042240001</v>
      </c>
      <c r="F5359" s="567">
        <v>12823960</v>
      </c>
    </row>
    <row r="5360" spans="1:6">
      <c r="A5360" s="846" t="s">
        <v>3251</v>
      </c>
      <c r="B5360" s="567">
        <v>72101373</v>
      </c>
      <c r="C5360" s="567">
        <v>12</v>
      </c>
      <c r="D5360" s="567">
        <v>54127699</v>
      </c>
      <c r="E5360" s="567">
        <v>50162344.042240001</v>
      </c>
      <c r="F5360" s="567">
        <v>12823960</v>
      </c>
    </row>
    <row r="5361" spans="1:6">
      <c r="A5361" s="847">
        <v>0</v>
      </c>
      <c r="B5361" s="567">
        <v>2139000</v>
      </c>
      <c r="C5361" s="567">
        <v>1</v>
      </c>
      <c r="D5361" s="567">
        <v>2139000</v>
      </c>
      <c r="E5361" s="567">
        <v>2127611.2351899999</v>
      </c>
      <c r="F5361" s="567">
        <v>88331</v>
      </c>
    </row>
    <row r="5362" spans="1:6">
      <c r="A5362" s="848" t="s">
        <v>3251</v>
      </c>
      <c r="B5362" s="567">
        <v>2139000</v>
      </c>
      <c r="C5362" s="567">
        <v>1</v>
      </c>
      <c r="D5362" s="567">
        <v>2139000</v>
      </c>
      <c r="E5362" s="567">
        <v>2127611.2351899999</v>
      </c>
      <c r="F5362" s="567">
        <v>88331</v>
      </c>
    </row>
    <row r="5363" spans="1:6">
      <c r="A5363" s="849" t="s">
        <v>3251</v>
      </c>
      <c r="B5363" s="567">
        <v>2139000</v>
      </c>
      <c r="C5363" s="567">
        <v>1</v>
      </c>
      <c r="D5363" s="567">
        <v>2139000</v>
      </c>
      <c r="E5363" s="567">
        <v>2127611.2351899999</v>
      </c>
      <c r="F5363" s="567">
        <v>88331</v>
      </c>
    </row>
    <row r="5364" spans="1:6">
      <c r="A5364" s="850" t="s">
        <v>3251</v>
      </c>
      <c r="B5364" s="567">
        <v>2139000</v>
      </c>
      <c r="C5364" s="567">
        <v>1</v>
      </c>
      <c r="D5364" s="567">
        <v>2139000</v>
      </c>
      <c r="E5364" s="567">
        <v>2127611.2351899999</v>
      </c>
      <c r="F5364" s="567">
        <v>88331</v>
      </c>
    </row>
    <row r="5365" spans="1:6">
      <c r="A5365" s="851" t="s">
        <v>331</v>
      </c>
      <c r="B5365" s="567">
        <v>2139000</v>
      </c>
      <c r="C5365" s="567">
        <v>1</v>
      </c>
      <c r="D5365" s="567">
        <v>2139000</v>
      </c>
      <c r="E5365" s="567">
        <v>2127611.2351899999</v>
      </c>
      <c r="F5365" s="567">
        <v>88331</v>
      </c>
    </row>
    <row r="5366" spans="1:6">
      <c r="A5366" s="852" t="s">
        <v>3251</v>
      </c>
      <c r="B5366" s="567">
        <v>2139000</v>
      </c>
      <c r="C5366" s="567">
        <v>1</v>
      </c>
      <c r="D5366" s="567">
        <v>2139000</v>
      </c>
      <c r="E5366" s="567">
        <v>2127611.2351899999</v>
      </c>
      <c r="F5366" s="567">
        <v>88331</v>
      </c>
    </row>
    <row r="5367" spans="1:6">
      <c r="A5367" s="854" t="s">
        <v>318</v>
      </c>
      <c r="B5367" s="567">
        <v>2139000</v>
      </c>
      <c r="C5367" s="567">
        <v>1</v>
      </c>
      <c r="D5367" s="567">
        <v>2139000</v>
      </c>
      <c r="E5367" s="567">
        <v>2127611.2351899999</v>
      </c>
      <c r="F5367" s="567">
        <v>88331</v>
      </c>
    </row>
    <row r="5368" spans="1:6">
      <c r="A5368" s="853" t="s">
        <v>295</v>
      </c>
      <c r="B5368" s="567">
        <v>2139000</v>
      </c>
      <c r="C5368" s="567">
        <v>1</v>
      </c>
      <c r="D5368" s="567">
        <v>2139000</v>
      </c>
      <c r="E5368" s="567">
        <v>2127611.2351899999</v>
      </c>
      <c r="F5368" s="567">
        <v>88331</v>
      </c>
    </row>
    <row r="5369" spans="1:6">
      <c r="A5369" s="855" t="s">
        <v>319</v>
      </c>
      <c r="B5369" s="567">
        <v>2139000</v>
      </c>
      <c r="C5369" s="567">
        <v>1</v>
      </c>
      <c r="D5369" s="567">
        <v>2139000</v>
      </c>
      <c r="E5369" s="567">
        <v>2127611.2351899999</v>
      </c>
      <c r="F5369" s="567">
        <v>88331</v>
      </c>
    </row>
    <row r="5370" spans="1:6">
      <c r="A5370" s="847">
        <v>0.05</v>
      </c>
      <c r="B5370" s="567">
        <v>1450000</v>
      </c>
      <c r="C5370" s="567">
        <v>1</v>
      </c>
      <c r="D5370" s="567">
        <v>1450000</v>
      </c>
      <c r="E5370" s="567">
        <v>1114943.40965</v>
      </c>
      <c r="F5370" s="567">
        <v>1023623</v>
      </c>
    </row>
    <row r="5371" spans="1:6">
      <c r="A5371" s="848" t="s">
        <v>3251</v>
      </c>
      <c r="B5371" s="567">
        <v>1450000</v>
      </c>
      <c r="C5371" s="567">
        <v>1</v>
      </c>
      <c r="D5371" s="567">
        <v>1450000</v>
      </c>
      <c r="E5371" s="567">
        <v>1114943.40965</v>
      </c>
      <c r="F5371" s="567">
        <v>1023623</v>
      </c>
    </row>
    <row r="5372" spans="1:6">
      <c r="A5372" s="849" t="s">
        <v>3251</v>
      </c>
      <c r="B5372" s="567">
        <v>1450000</v>
      </c>
      <c r="C5372" s="567">
        <v>1</v>
      </c>
      <c r="D5372" s="567">
        <v>1450000</v>
      </c>
      <c r="E5372" s="567">
        <v>1114943.40965</v>
      </c>
      <c r="F5372" s="567">
        <v>1023623</v>
      </c>
    </row>
    <row r="5373" spans="1:6">
      <c r="A5373" s="850" t="s">
        <v>3251</v>
      </c>
      <c r="B5373" s="567">
        <v>1450000</v>
      </c>
      <c r="C5373" s="567">
        <v>1</v>
      </c>
      <c r="D5373" s="567">
        <v>1450000</v>
      </c>
      <c r="E5373" s="567">
        <v>1114943.40965</v>
      </c>
      <c r="F5373" s="567">
        <v>1023623</v>
      </c>
    </row>
    <row r="5374" spans="1:6">
      <c r="A5374" s="851" t="s">
        <v>328</v>
      </c>
      <c r="B5374" s="567">
        <v>1450000</v>
      </c>
      <c r="C5374" s="567">
        <v>1</v>
      </c>
      <c r="D5374" s="567">
        <v>1450000</v>
      </c>
      <c r="E5374" s="567">
        <v>1114943.40965</v>
      </c>
      <c r="F5374" s="567">
        <v>1023623</v>
      </c>
    </row>
    <row r="5375" spans="1:6">
      <c r="A5375" s="852" t="s">
        <v>3251</v>
      </c>
      <c r="B5375" s="567">
        <v>1450000</v>
      </c>
      <c r="C5375" s="567">
        <v>1</v>
      </c>
      <c r="D5375" s="567">
        <v>1450000</v>
      </c>
      <c r="E5375" s="567">
        <v>1114943.40965</v>
      </c>
      <c r="F5375" s="567">
        <v>1023623</v>
      </c>
    </row>
    <row r="5376" spans="1:6">
      <c r="A5376" s="854" t="s">
        <v>318</v>
      </c>
      <c r="B5376" s="567">
        <v>1450000</v>
      </c>
      <c r="C5376" s="567">
        <v>1</v>
      </c>
      <c r="D5376" s="567">
        <v>1450000</v>
      </c>
      <c r="E5376" s="567">
        <v>1114943.40965</v>
      </c>
      <c r="F5376" s="567">
        <v>1023623</v>
      </c>
    </row>
    <row r="5377" spans="1:6">
      <c r="A5377" s="853" t="s">
        <v>295</v>
      </c>
      <c r="B5377" s="567">
        <v>1450000</v>
      </c>
      <c r="C5377" s="567">
        <v>1</v>
      </c>
      <c r="D5377" s="567">
        <v>1450000</v>
      </c>
      <c r="E5377" s="567">
        <v>1114943.40965</v>
      </c>
      <c r="F5377" s="567">
        <v>1023623</v>
      </c>
    </row>
    <row r="5378" spans="1:6">
      <c r="A5378" s="855" t="s">
        <v>319</v>
      </c>
      <c r="B5378" s="567">
        <v>1450000</v>
      </c>
      <c r="C5378" s="567">
        <v>1</v>
      </c>
      <c r="D5378" s="567">
        <v>1450000</v>
      </c>
      <c r="E5378" s="567">
        <v>1114943.40965</v>
      </c>
      <c r="F5378" s="567">
        <v>1023623</v>
      </c>
    </row>
    <row r="5379" spans="1:6">
      <c r="A5379" s="847">
        <v>0.18</v>
      </c>
      <c r="B5379" s="567">
        <v>10125000</v>
      </c>
      <c r="C5379" s="567">
        <v>1</v>
      </c>
      <c r="D5379" s="567">
        <v>10125000</v>
      </c>
      <c r="E5379" s="567">
        <v>9926536</v>
      </c>
      <c r="F5379" s="567">
        <v>496888</v>
      </c>
    </row>
    <row r="5380" spans="1:6">
      <c r="A5380" s="848" t="s">
        <v>3251</v>
      </c>
      <c r="B5380" s="567">
        <v>10125000</v>
      </c>
      <c r="C5380" s="567">
        <v>1</v>
      </c>
      <c r="D5380" s="567">
        <v>10125000</v>
      </c>
      <c r="E5380" s="567">
        <v>9926536</v>
      </c>
      <c r="F5380" s="567">
        <v>496888</v>
      </c>
    </row>
    <row r="5381" spans="1:6">
      <c r="A5381" s="849" t="s">
        <v>3251</v>
      </c>
      <c r="B5381" s="567">
        <v>10125000</v>
      </c>
      <c r="C5381" s="567">
        <v>1</v>
      </c>
      <c r="D5381" s="567">
        <v>10125000</v>
      </c>
      <c r="E5381" s="567">
        <v>9926536</v>
      </c>
      <c r="F5381" s="567">
        <v>496888</v>
      </c>
    </row>
    <row r="5382" spans="1:6">
      <c r="A5382" s="850" t="s">
        <v>3251</v>
      </c>
      <c r="B5382" s="567">
        <v>10125000</v>
      </c>
      <c r="C5382" s="567">
        <v>1</v>
      </c>
      <c r="D5382" s="567">
        <v>10125000</v>
      </c>
      <c r="E5382" s="567">
        <v>9926536</v>
      </c>
      <c r="F5382" s="567">
        <v>496888</v>
      </c>
    </row>
    <row r="5383" spans="1:6">
      <c r="A5383" s="851" t="s">
        <v>348</v>
      </c>
      <c r="B5383" s="567">
        <v>10125000</v>
      </c>
      <c r="C5383" s="567">
        <v>1</v>
      </c>
      <c r="D5383" s="567">
        <v>10125000</v>
      </c>
      <c r="E5383" s="567">
        <v>9926536</v>
      </c>
      <c r="F5383" s="567">
        <v>496888</v>
      </c>
    </row>
    <row r="5384" spans="1:6">
      <c r="A5384" s="852" t="s">
        <v>3251</v>
      </c>
      <c r="B5384" s="567">
        <v>10125000</v>
      </c>
      <c r="C5384" s="567">
        <v>1</v>
      </c>
      <c r="D5384" s="567">
        <v>10125000</v>
      </c>
      <c r="E5384" s="567">
        <v>9926536</v>
      </c>
      <c r="F5384" s="567">
        <v>496888</v>
      </c>
    </row>
    <row r="5385" spans="1:6">
      <c r="A5385" s="854" t="s">
        <v>318</v>
      </c>
      <c r="B5385" s="567">
        <v>10125000</v>
      </c>
      <c r="C5385" s="567">
        <v>1</v>
      </c>
      <c r="D5385" s="567">
        <v>10125000</v>
      </c>
      <c r="E5385" s="567">
        <v>9926536</v>
      </c>
      <c r="F5385" s="567">
        <v>496888</v>
      </c>
    </row>
    <row r="5386" spans="1:6">
      <c r="A5386" s="853" t="s">
        <v>308</v>
      </c>
      <c r="B5386" s="567">
        <v>10125000</v>
      </c>
      <c r="C5386" s="567">
        <v>1</v>
      </c>
      <c r="D5386" s="567">
        <v>10125000</v>
      </c>
      <c r="E5386" s="567">
        <v>9926536</v>
      </c>
      <c r="F5386" s="567">
        <v>496888</v>
      </c>
    </row>
    <row r="5387" spans="1:6">
      <c r="A5387" s="855" t="s">
        <v>3251</v>
      </c>
      <c r="B5387" s="567">
        <v>10125000</v>
      </c>
      <c r="C5387" s="567">
        <v>1</v>
      </c>
      <c r="D5387" s="567">
        <v>10125000</v>
      </c>
      <c r="E5387" s="567">
        <v>9926536</v>
      </c>
      <c r="F5387" s="567">
        <v>496888</v>
      </c>
    </row>
    <row r="5388" spans="1:6">
      <c r="A5388" s="847">
        <v>0.35</v>
      </c>
      <c r="B5388" s="567">
        <v>10700000</v>
      </c>
      <c r="C5388" s="567">
        <v>1</v>
      </c>
      <c r="D5388" s="567">
        <v>10700000</v>
      </c>
      <c r="E5388" s="567">
        <v>10001729</v>
      </c>
      <c r="F5388" s="567">
        <v>2668575</v>
      </c>
    </row>
    <row r="5389" spans="1:6">
      <c r="A5389" s="848" t="s">
        <v>3251</v>
      </c>
      <c r="B5389" s="567">
        <v>10700000</v>
      </c>
      <c r="C5389" s="567">
        <v>1</v>
      </c>
      <c r="D5389" s="567">
        <v>10700000</v>
      </c>
      <c r="E5389" s="567">
        <v>10001729</v>
      </c>
      <c r="F5389" s="567">
        <v>2668575</v>
      </c>
    </row>
    <row r="5390" spans="1:6">
      <c r="A5390" s="849" t="s">
        <v>3251</v>
      </c>
      <c r="B5390" s="567">
        <v>10700000</v>
      </c>
      <c r="C5390" s="567">
        <v>1</v>
      </c>
      <c r="D5390" s="567">
        <v>10700000</v>
      </c>
      <c r="E5390" s="567">
        <v>10001729</v>
      </c>
      <c r="F5390" s="567">
        <v>2668575</v>
      </c>
    </row>
    <row r="5391" spans="1:6">
      <c r="A5391" s="850" t="s">
        <v>3251</v>
      </c>
      <c r="B5391" s="567">
        <v>10700000</v>
      </c>
      <c r="C5391" s="567">
        <v>1</v>
      </c>
      <c r="D5391" s="567">
        <v>10700000</v>
      </c>
      <c r="E5391" s="567">
        <v>10001729</v>
      </c>
      <c r="F5391" s="567">
        <v>2668575</v>
      </c>
    </row>
    <row r="5392" spans="1:6">
      <c r="A5392" s="851" t="s">
        <v>349</v>
      </c>
      <c r="B5392" s="567">
        <v>10700000</v>
      </c>
      <c r="C5392" s="567">
        <v>1</v>
      </c>
      <c r="D5392" s="567">
        <v>10700000</v>
      </c>
      <c r="E5392" s="567">
        <v>10001729</v>
      </c>
      <c r="F5392" s="567">
        <v>2668575</v>
      </c>
    </row>
    <row r="5393" spans="1:6">
      <c r="A5393" s="852" t="s">
        <v>3251</v>
      </c>
      <c r="B5393" s="567">
        <v>10700000</v>
      </c>
      <c r="C5393" s="567">
        <v>1</v>
      </c>
      <c r="D5393" s="567">
        <v>10700000</v>
      </c>
      <c r="E5393" s="567">
        <v>10001729</v>
      </c>
      <c r="F5393" s="567">
        <v>2668575</v>
      </c>
    </row>
    <row r="5394" spans="1:6">
      <c r="A5394" s="854" t="s">
        <v>318</v>
      </c>
      <c r="B5394" s="567">
        <v>10700000</v>
      </c>
      <c r="C5394" s="567">
        <v>1</v>
      </c>
      <c r="D5394" s="567">
        <v>10700000</v>
      </c>
      <c r="E5394" s="567">
        <v>10001729</v>
      </c>
      <c r="F5394" s="567">
        <v>2668575</v>
      </c>
    </row>
    <row r="5395" spans="1:6">
      <c r="A5395" s="853" t="s">
        <v>308</v>
      </c>
      <c r="B5395" s="567">
        <v>10700000</v>
      </c>
      <c r="C5395" s="567">
        <v>1</v>
      </c>
      <c r="D5395" s="567">
        <v>10700000</v>
      </c>
      <c r="E5395" s="567">
        <v>10001729</v>
      </c>
      <c r="F5395" s="567">
        <v>2668575</v>
      </c>
    </row>
    <row r="5396" spans="1:6">
      <c r="A5396" s="855" t="s">
        <v>3251</v>
      </c>
      <c r="B5396" s="567">
        <v>10700000</v>
      </c>
      <c r="C5396" s="567">
        <v>1</v>
      </c>
      <c r="D5396" s="567">
        <v>10700000</v>
      </c>
      <c r="E5396" s="567">
        <v>10001729</v>
      </c>
      <c r="F5396" s="567">
        <v>2668575</v>
      </c>
    </row>
    <row r="5397" spans="1:6">
      <c r="A5397" s="847">
        <v>0.8</v>
      </c>
      <c r="B5397" s="567"/>
      <c r="C5397" s="567">
        <v>1</v>
      </c>
      <c r="D5397" s="567">
        <v>1500000</v>
      </c>
      <c r="E5397" s="567">
        <v>1431469.3974000001</v>
      </c>
      <c r="F5397" s="567"/>
    </row>
    <row r="5398" spans="1:6">
      <c r="A5398" s="848" t="s">
        <v>3251</v>
      </c>
      <c r="B5398" s="567"/>
      <c r="C5398" s="567">
        <v>1</v>
      </c>
      <c r="D5398" s="567">
        <v>1500000</v>
      </c>
      <c r="E5398" s="567">
        <v>1431469.3974000001</v>
      </c>
      <c r="F5398" s="567"/>
    </row>
    <row r="5399" spans="1:6">
      <c r="A5399" s="849" t="s">
        <v>3251</v>
      </c>
      <c r="B5399" s="567"/>
      <c r="C5399" s="567">
        <v>1</v>
      </c>
      <c r="D5399" s="567">
        <v>1500000</v>
      </c>
      <c r="E5399" s="567">
        <v>1431469.3974000001</v>
      </c>
      <c r="F5399" s="567"/>
    </row>
    <row r="5400" spans="1:6">
      <c r="A5400" s="850" t="s">
        <v>2581</v>
      </c>
      <c r="B5400" s="567"/>
      <c r="C5400" s="567">
        <v>1</v>
      </c>
      <c r="D5400" s="567">
        <v>1500000</v>
      </c>
      <c r="E5400" s="567">
        <v>1431469.3974000001</v>
      </c>
      <c r="F5400" s="567"/>
    </row>
    <row r="5401" spans="1:6">
      <c r="A5401" s="851" t="s">
        <v>2582</v>
      </c>
      <c r="B5401" s="567"/>
      <c r="C5401" s="567">
        <v>1</v>
      </c>
      <c r="D5401" s="567">
        <v>1500000</v>
      </c>
      <c r="E5401" s="567">
        <v>1431469.3974000001</v>
      </c>
      <c r="F5401" s="567"/>
    </row>
    <row r="5402" spans="1:6">
      <c r="A5402" s="852" t="s">
        <v>3251</v>
      </c>
      <c r="B5402" s="567"/>
      <c r="C5402" s="567">
        <v>1</v>
      </c>
      <c r="D5402" s="567">
        <v>1500000</v>
      </c>
      <c r="E5402" s="567">
        <v>1431469.3974000001</v>
      </c>
      <c r="F5402" s="567"/>
    </row>
    <row r="5403" spans="1:6">
      <c r="A5403" s="854" t="s">
        <v>2286</v>
      </c>
      <c r="B5403" s="567"/>
      <c r="C5403" s="567">
        <v>1</v>
      </c>
      <c r="D5403" s="567">
        <v>1500000</v>
      </c>
      <c r="E5403" s="567">
        <v>1431469.3974000001</v>
      </c>
      <c r="F5403" s="567"/>
    </row>
    <row r="5404" spans="1:6">
      <c r="A5404" s="853" t="s">
        <v>276</v>
      </c>
      <c r="B5404" s="567"/>
      <c r="C5404" s="567">
        <v>1</v>
      </c>
      <c r="D5404" s="567">
        <v>1500000</v>
      </c>
      <c r="E5404" s="567">
        <v>1431469.3974000001</v>
      </c>
      <c r="F5404" s="567"/>
    </row>
    <row r="5405" spans="1:6">
      <c r="A5405" s="855" t="s">
        <v>3251</v>
      </c>
      <c r="B5405" s="567"/>
      <c r="C5405" s="567">
        <v>1</v>
      </c>
      <c r="D5405" s="567">
        <v>1500000</v>
      </c>
      <c r="E5405" s="567">
        <v>1431469.3974000001</v>
      </c>
      <c r="F5405" s="567"/>
    </row>
    <row r="5406" spans="1:6">
      <c r="A5406" s="847">
        <v>0.86</v>
      </c>
      <c r="B5406" s="567">
        <v>7187373</v>
      </c>
      <c r="C5406" s="567">
        <v>1</v>
      </c>
      <c r="D5406" s="567">
        <v>7267373</v>
      </c>
      <c r="E5406" s="567">
        <v>7185043</v>
      </c>
      <c r="F5406" s="567">
        <v>3241237</v>
      </c>
    </row>
    <row r="5407" spans="1:6">
      <c r="A5407" s="848" t="s">
        <v>3251</v>
      </c>
      <c r="B5407" s="567">
        <v>7187373</v>
      </c>
      <c r="C5407" s="567">
        <v>1</v>
      </c>
      <c r="D5407" s="567">
        <v>7267373</v>
      </c>
      <c r="E5407" s="567">
        <v>7185043</v>
      </c>
      <c r="F5407" s="567">
        <v>3241237</v>
      </c>
    </row>
    <row r="5408" spans="1:6">
      <c r="A5408" s="849" t="s">
        <v>3251</v>
      </c>
      <c r="B5408" s="567">
        <v>7187373</v>
      </c>
      <c r="C5408" s="567">
        <v>1</v>
      </c>
      <c r="D5408" s="567">
        <v>7267373</v>
      </c>
      <c r="E5408" s="567">
        <v>7185043</v>
      </c>
      <c r="F5408" s="567">
        <v>3241237</v>
      </c>
    </row>
    <row r="5409" spans="1:6">
      <c r="A5409" s="850" t="s">
        <v>3251</v>
      </c>
      <c r="B5409" s="567">
        <v>7187373</v>
      </c>
      <c r="C5409" s="567">
        <v>1</v>
      </c>
      <c r="D5409" s="567">
        <v>7267373</v>
      </c>
      <c r="E5409" s="567">
        <v>7185043</v>
      </c>
      <c r="F5409" s="567">
        <v>3241237</v>
      </c>
    </row>
    <row r="5410" spans="1:6">
      <c r="A5410" s="851" t="s">
        <v>347</v>
      </c>
      <c r="B5410" s="567">
        <v>7187373</v>
      </c>
      <c r="C5410" s="567">
        <v>1</v>
      </c>
      <c r="D5410" s="567">
        <v>7267373</v>
      </c>
      <c r="E5410" s="567">
        <v>7185043</v>
      </c>
      <c r="F5410" s="567">
        <v>3241237</v>
      </c>
    </row>
    <row r="5411" spans="1:6">
      <c r="A5411" s="852" t="s">
        <v>3251</v>
      </c>
      <c r="B5411" s="567">
        <v>7187373</v>
      </c>
      <c r="C5411" s="567">
        <v>1</v>
      </c>
      <c r="D5411" s="567">
        <v>7267373</v>
      </c>
      <c r="E5411" s="567">
        <v>7185043</v>
      </c>
      <c r="F5411" s="567">
        <v>3241237</v>
      </c>
    </row>
    <row r="5412" spans="1:6">
      <c r="A5412" s="854" t="s">
        <v>318</v>
      </c>
      <c r="B5412" s="567">
        <v>7187373</v>
      </c>
      <c r="C5412" s="567">
        <v>1</v>
      </c>
      <c r="D5412" s="567">
        <v>7267373</v>
      </c>
      <c r="E5412" s="567">
        <v>7185043</v>
      </c>
      <c r="F5412" s="567">
        <v>3241237</v>
      </c>
    </row>
    <row r="5413" spans="1:6">
      <c r="A5413" s="853" t="s">
        <v>308</v>
      </c>
      <c r="B5413" s="567">
        <v>7187373</v>
      </c>
      <c r="C5413" s="567">
        <v>1</v>
      </c>
      <c r="D5413" s="567">
        <v>7267373</v>
      </c>
      <c r="E5413" s="567">
        <v>7185043</v>
      </c>
      <c r="F5413" s="567">
        <v>3241237</v>
      </c>
    </row>
    <row r="5414" spans="1:6">
      <c r="A5414" s="855" t="s">
        <v>3251</v>
      </c>
      <c r="B5414" s="567">
        <v>7187373</v>
      </c>
      <c r="C5414" s="567">
        <v>1</v>
      </c>
      <c r="D5414" s="567">
        <v>7267373</v>
      </c>
      <c r="E5414" s="567">
        <v>7185043</v>
      </c>
      <c r="F5414" s="567">
        <v>3241237</v>
      </c>
    </row>
    <row r="5415" spans="1:6">
      <c r="A5415" s="847">
        <v>5</v>
      </c>
      <c r="B5415" s="567">
        <v>15000000</v>
      </c>
      <c r="C5415" s="567">
        <v>1</v>
      </c>
      <c r="D5415" s="567">
        <v>4875000</v>
      </c>
      <c r="E5415" s="567">
        <v>4730789</v>
      </c>
      <c r="F5415" s="567">
        <v>421255</v>
      </c>
    </row>
    <row r="5416" spans="1:6">
      <c r="A5416" s="848" t="s">
        <v>3251</v>
      </c>
      <c r="B5416" s="567">
        <v>15000000</v>
      </c>
      <c r="C5416" s="567">
        <v>1</v>
      </c>
      <c r="D5416" s="567">
        <v>4875000</v>
      </c>
      <c r="E5416" s="567">
        <v>4730789</v>
      </c>
      <c r="F5416" s="567">
        <v>421255</v>
      </c>
    </row>
    <row r="5417" spans="1:6">
      <c r="A5417" s="849" t="s">
        <v>3251</v>
      </c>
      <c r="B5417" s="567">
        <v>15000000</v>
      </c>
      <c r="C5417" s="567">
        <v>1</v>
      </c>
      <c r="D5417" s="567">
        <v>4875000</v>
      </c>
      <c r="E5417" s="567">
        <v>4730789</v>
      </c>
      <c r="F5417" s="567">
        <v>421255</v>
      </c>
    </row>
    <row r="5418" spans="1:6">
      <c r="A5418" s="850" t="s">
        <v>3251</v>
      </c>
      <c r="B5418" s="567">
        <v>15000000</v>
      </c>
      <c r="C5418" s="567">
        <v>1</v>
      </c>
      <c r="D5418" s="567">
        <v>4875000</v>
      </c>
      <c r="E5418" s="567">
        <v>4730789</v>
      </c>
      <c r="F5418" s="567">
        <v>421255</v>
      </c>
    </row>
    <row r="5419" spans="1:6">
      <c r="A5419" s="851" t="s">
        <v>438</v>
      </c>
      <c r="B5419" s="567">
        <v>15000000</v>
      </c>
      <c r="C5419" s="567">
        <v>1</v>
      </c>
      <c r="D5419" s="567">
        <v>4875000</v>
      </c>
      <c r="E5419" s="567">
        <v>4730789</v>
      </c>
      <c r="F5419" s="567">
        <v>421255</v>
      </c>
    </row>
    <row r="5420" spans="1:6">
      <c r="A5420" s="852" t="s">
        <v>3251</v>
      </c>
      <c r="B5420" s="567">
        <v>15000000</v>
      </c>
      <c r="C5420" s="567">
        <v>1</v>
      </c>
      <c r="D5420" s="567">
        <v>4875000</v>
      </c>
      <c r="E5420" s="567">
        <v>4730789</v>
      </c>
      <c r="F5420" s="567">
        <v>421255</v>
      </c>
    </row>
    <row r="5421" spans="1:6">
      <c r="A5421" s="854" t="s">
        <v>318</v>
      </c>
      <c r="B5421" s="567">
        <v>15000000</v>
      </c>
      <c r="C5421" s="567">
        <v>1</v>
      </c>
      <c r="D5421" s="567">
        <v>4875000</v>
      </c>
      <c r="E5421" s="567">
        <v>4730789</v>
      </c>
      <c r="F5421" s="567">
        <v>421255</v>
      </c>
    </row>
    <row r="5422" spans="1:6">
      <c r="A5422" s="853" t="s">
        <v>266</v>
      </c>
      <c r="B5422" s="567">
        <v>15000000</v>
      </c>
      <c r="C5422" s="567">
        <v>1</v>
      </c>
      <c r="D5422" s="567">
        <v>4875000</v>
      </c>
      <c r="E5422" s="567">
        <v>4730789</v>
      </c>
      <c r="F5422" s="567">
        <v>421255</v>
      </c>
    </row>
    <row r="5423" spans="1:6">
      <c r="A5423" s="855" t="s">
        <v>3251</v>
      </c>
      <c r="B5423" s="567">
        <v>15000000</v>
      </c>
      <c r="C5423" s="567">
        <v>1</v>
      </c>
      <c r="D5423" s="567">
        <v>4875000</v>
      </c>
      <c r="E5423" s="567">
        <v>4730789</v>
      </c>
      <c r="F5423" s="567">
        <v>421255</v>
      </c>
    </row>
    <row r="5424" spans="1:6">
      <c r="A5424" s="847">
        <v>15</v>
      </c>
      <c r="B5424" s="567">
        <v>4500000</v>
      </c>
      <c r="C5424" s="567">
        <v>1</v>
      </c>
      <c r="D5424" s="567">
        <v>4500000</v>
      </c>
      <c r="E5424" s="567">
        <v>3801162</v>
      </c>
      <c r="F5424" s="567">
        <v>399109</v>
      </c>
    </row>
    <row r="5425" spans="1:6">
      <c r="A5425" s="848" t="s">
        <v>3251</v>
      </c>
      <c r="B5425" s="567">
        <v>4500000</v>
      </c>
      <c r="C5425" s="567">
        <v>1</v>
      </c>
      <c r="D5425" s="567">
        <v>4500000</v>
      </c>
      <c r="E5425" s="567">
        <v>3801162</v>
      </c>
      <c r="F5425" s="567">
        <v>399109</v>
      </c>
    </row>
    <row r="5426" spans="1:6">
      <c r="A5426" s="849" t="s">
        <v>3251</v>
      </c>
      <c r="B5426" s="567">
        <v>4500000</v>
      </c>
      <c r="C5426" s="567">
        <v>1</v>
      </c>
      <c r="D5426" s="567">
        <v>4500000</v>
      </c>
      <c r="E5426" s="567">
        <v>3801162</v>
      </c>
      <c r="F5426" s="567">
        <v>399109</v>
      </c>
    </row>
    <row r="5427" spans="1:6">
      <c r="A5427" s="850" t="s">
        <v>3251</v>
      </c>
      <c r="B5427" s="567">
        <v>4500000</v>
      </c>
      <c r="C5427" s="567">
        <v>1</v>
      </c>
      <c r="D5427" s="567">
        <v>4500000</v>
      </c>
      <c r="E5427" s="567">
        <v>3801162</v>
      </c>
      <c r="F5427" s="567">
        <v>399109</v>
      </c>
    </row>
    <row r="5428" spans="1:6">
      <c r="A5428" s="851" t="s">
        <v>435</v>
      </c>
      <c r="B5428" s="567">
        <v>4500000</v>
      </c>
      <c r="C5428" s="567">
        <v>1</v>
      </c>
      <c r="D5428" s="567">
        <v>4500000</v>
      </c>
      <c r="E5428" s="567">
        <v>3801162</v>
      </c>
      <c r="F5428" s="567">
        <v>399109</v>
      </c>
    </row>
    <row r="5429" spans="1:6">
      <c r="A5429" s="852" t="s">
        <v>3251</v>
      </c>
      <c r="B5429" s="567">
        <v>4500000</v>
      </c>
      <c r="C5429" s="567">
        <v>1</v>
      </c>
      <c r="D5429" s="567">
        <v>4500000</v>
      </c>
      <c r="E5429" s="567">
        <v>3801162</v>
      </c>
      <c r="F5429" s="567">
        <v>399109</v>
      </c>
    </row>
    <row r="5430" spans="1:6">
      <c r="A5430" s="854" t="s">
        <v>318</v>
      </c>
      <c r="B5430" s="567">
        <v>4500000</v>
      </c>
      <c r="C5430" s="567">
        <v>1</v>
      </c>
      <c r="D5430" s="567">
        <v>4500000</v>
      </c>
      <c r="E5430" s="567">
        <v>3801162</v>
      </c>
      <c r="F5430" s="567">
        <v>399109</v>
      </c>
    </row>
    <row r="5431" spans="1:6">
      <c r="A5431" s="853" t="s">
        <v>266</v>
      </c>
      <c r="B5431" s="567">
        <v>4500000</v>
      </c>
      <c r="C5431" s="567">
        <v>1</v>
      </c>
      <c r="D5431" s="567">
        <v>4500000</v>
      </c>
      <c r="E5431" s="567">
        <v>3801162</v>
      </c>
      <c r="F5431" s="567">
        <v>399109</v>
      </c>
    </row>
    <row r="5432" spans="1:6">
      <c r="A5432" s="855" t="s">
        <v>3251</v>
      </c>
      <c r="B5432" s="567">
        <v>4500000</v>
      </c>
      <c r="C5432" s="567">
        <v>1</v>
      </c>
      <c r="D5432" s="567">
        <v>4500000</v>
      </c>
      <c r="E5432" s="567">
        <v>3801162</v>
      </c>
      <c r="F5432" s="567">
        <v>399109</v>
      </c>
    </row>
    <row r="5433" spans="1:6">
      <c r="A5433" s="847">
        <v>45</v>
      </c>
      <c r="B5433" s="567">
        <v>15000000</v>
      </c>
      <c r="C5433" s="567">
        <v>1</v>
      </c>
      <c r="D5433" s="567">
        <v>4300000</v>
      </c>
      <c r="E5433" s="567">
        <v>3782556</v>
      </c>
      <c r="F5433" s="567">
        <v>821935</v>
      </c>
    </row>
    <row r="5434" spans="1:6">
      <c r="A5434" s="848" t="s">
        <v>3251</v>
      </c>
      <c r="B5434" s="567">
        <v>15000000</v>
      </c>
      <c r="C5434" s="567">
        <v>1</v>
      </c>
      <c r="D5434" s="567">
        <v>4300000</v>
      </c>
      <c r="E5434" s="567">
        <v>3782556</v>
      </c>
      <c r="F5434" s="567">
        <v>821935</v>
      </c>
    </row>
    <row r="5435" spans="1:6">
      <c r="A5435" s="849" t="s">
        <v>3251</v>
      </c>
      <c r="B5435" s="567">
        <v>15000000</v>
      </c>
      <c r="C5435" s="567">
        <v>1</v>
      </c>
      <c r="D5435" s="567">
        <v>4300000</v>
      </c>
      <c r="E5435" s="567">
        <v>3782556</v>
      </c>
      <c r="F5435" s="567">
        <v>821935</v>
      </c>
    </row>
    <row r="5436" spans="1:6">
      <c r="A5436" s="850" t="s">
        <v>3251</v>
      </c>
      <c r="B5436" s="567">
        <v>15000000</v>
      </c>
      <c r="C5436" s="567">
        <v>1</v>
      </c>
      <c r="D5436" s="567">
        <v>4300000</v>
      </c>
      <c r="E5436" s="567">
        <v>3782556</v>
      </c>
      <c r="F5436" s="567">
        <v>821935</v>
      </c>
    </row>
    <row r="5437" spans="1:6">
      <c r="A5437" s="851" t="s">
        <v>437</v>
      </c>
      <c r="B5437" s="567">
        <v>15000000</v>
      </c>
      <c r="C5437" s="567">
        <v>1</v>
      </c>
      <c r="D5437" s="567">
        <v>4300000</v>
      </c>
      <c r="E5437" s="567">
        <v>3782556</v>
      </c>
      <c r="F5437" s="567">
        <v>821935</v>
      </c>
    </row>
    <row r="5438" spans="1:6">
      <c r="A5438" s="852" t="s">
        <v>3251</v>
      </c>
      <c r="B5438" s="567">
        <v>15000000</v>
      </c>
      <c r="C5438" s="567">
        <v>1</v>
      </c>
      <c r="D5438" s="567">
        <v>4300000</v>
      </c>
      <c r="E5438" s="567">
        <v>3782556</v>
      </c>
      <c r="F5438" s="567">
        <v>821935</v>
      </c>
    </row>
    <row r="5439" spans="1:6">
      <c r="A5439" s="854" t="s">
        <v>318</v>
      </c>
      <c r="B5439" s="567">
        <v>15000000</v>
      </c>
      <c r="C5439" s="567">
        <v>1</v>
      </c>
      <c r="D5439" s="567">
        <v>4300000</v>
      </c>
      <c r="E5439" s="567">
        <v>3782556</v>
      </c>
      <c r="F5439" s="567">
        <v>821935</v>
      </c>
    </row>
    <row r="5440" spans="1:6">
      <c r="A5440" s="853" t="s">
        <v>266</v>
      </c>
      <c r="B5440" s="567">
        <v>15000000</v>
      </c>
      <c r="C5440" s="567">
        <v>1</v>
      </c>
      <c r="D5440" s="567">
        <v>4300000</v>
      </c>
      <c r="E5440" s="567">
        <v>3782556</v>
      </c>
      <c r="F5440" s="567">
        <v>821935</v>
      </c>
    </row>
    <row r="5441" spans="1:6">
      <c r="A5441" s="855" t="s">
        <v>3251</v>
      </c>
      <c r="B5441" s="567">
        <v>15000000</v>
      </c>
      <c r="C5441" s="567">
        <v>1</v>
      </c>
      <c r="D5441" s="567">
        <v>4300000</v>
      </c>
      <c r="E5441" s="567">
        <v>3782556</v>
      </c>
      <c r="F5441" s="567">
        <v>821935</v>
      </c>
    </row>
    <row r="5442" spans="1:6">
      <c r="A5442" s="847">
        <v>52</v>
      </c>
      <c r="B5442" s="567">
        <v>500000</v>
      </c>
      <c r="C5442" s="567">
        <v>1</v>
      </c>
      <c r="D5442" s="567">
        <v>1100000</v>
      </c>
      <c r="E5442" s="567">
        <v>616982</v>
      </c>
      <c r="F5442" s="567">
        <v>262446</v>
      </c>
    </row>
    <row r="5443" spans="1:6">
      <c r="A5443" s="848" t="s">
        <v>3251</v>
      </c>
      <c r="B5443" s="567">
        <v>500000</v>
      </c>
      <c r="C5443" s="567">
        <v>1</v>
      </c>
      <c r="D5443" s="567">
        <v>1100000</v>
      </c>
      <c r="E5443" s="567">
        <v>616982</v>
      </c>
      <c r="F5443" s="567">
        <v>262446</v>
      </c>
    </row>
    <row r="5444" spans="1:6">
      <c r="A5444" s="849" t="s">
        <v>3251</v>
      </c>
      <c r="B5444" s="567">
        <v>500000</v>
      </c>
      <c r="C5444" s="567">
        <v>1</v>
      </c>
      <c r="D5444" s="567">
        <v>1100000</v>
      </c>
      <c r="E5444" s="567">
        <v>616982</v>
      </c>
      <c r="F5444" s="567">
        <v>262446</v>
      </c>
    </row>
    <row r="5445" spans="1:6">
      <c r="A5445" s="850" t="s">
        <v>3251</v>
      </c>
      <c r="B5445" s="567">
        <v>500000</v>
      </c>
      <c r="C5445" s="567">
        <v>1</v>
      </c>
      <c r="D5445" s="567">
        <v>1100000</v>
      </c>
      <c r="E5445" s="567">
        <v>616982</v>
      </c>
      <c r="F5445" s="567">
        <v>262446</v>
      </c>
    </row>
    <row r="5446" spans="1:6">
      <c r="A5446" s="851" t="s">
        <v>440</v>
      </c>
      <c r="B5446" s="567">
        <v>500000</v>
      </c>
      <c r="C5446" s="567">
        <v>1</v>
      </c>
      <c r="D5446" s="567">
        <v>1100000</v>
      </c>
      <c r="E5446" s="567">
        <v>616982</v>
      </c>
      <c r="F5446" s="567">
        <v>262446</v>
      </c>
    </row>
    <row r="5447" spans="1:6">
      <c r="A5447" s="852" t="s">
        <v>3251</v>
      </c>
      <c r="B5447" s="567">
        <v>500000</v>
      </c>
      <c r="C5447" s="567">
        <v>1</v>
      </c>
      <c r="D5447" s="567">
        <v>1100000</v>
      </c>
      <c r="E5447" s="567">
        <v>616982</v>
      </c>
      <c r="F5447" s="567">
        <v>262446</v>
      </c>
    </row>
    <row r="5448" spans="1:6">
      <c r="A5448" s="854" t="s">
        <v>318</v>
      </c>
      <c r="B5448" s="567">
        <v>500000</v>
      </c>
      <c r="C5448" s="567">
        <v>1</v>
      </c>
      <c r="D5448" s="567">
        <v>1100000</v>
      </c>
      <c r="E5448" s="567">
        <v>616982</v>
      </c>
      <c r="F5448" s="567">
        <v>262446</v>
      </c>
    </row>
    <row r="5449" spans="1:6">
      <c r="A5449" s="853" t="s">
        <v>266</v>
      </c>
      <c r="B5449" s="567">
        <v>500000</v>
      </c>
      <c r="C5449" s="567">
        <v>1</v>
      </c>
      <c r="D5449" s="567">
        <v>1100000</v>
      </c>
      <c r="E5449" s="567">
        <v>616982</v>
      </c>
      <c r="F5449" s="567">
        <v>262446</v>
      </c>
    </row>
    <row r="5450" spans="1:6">
      <c r="A5450" s="855" t="s">
        <v>3251</v>
      </c>
      <c r="B5450" s="567">
        <v>500000</v>
      </c>
      <c r="C5450" s="567">
        <v>1</v>
      </c>
      <c r="D5450" s="567">
        <v>1100000</v>
      </c>
      <c r="E5450" s="567">
        <v>616982</v>
      </c>
      <c r="F5450" s="567">
        <v>262446</v>
      </c>
    </row>
    <row r="5451" spans="1:6">
      <c r="A5451" s="847">
        <v>85</v>
      </c>
      <c r="B5451" s="567">
        <v>4500000</v>
      </c>
      <c r="C5451" s="567">
        <v>1</v>
      </c>
      <c r="D5451" s="567">
        <v>4500000</v>
      </c>
      <c r="E5451" s="567">
        <v>4191770</v>
      </c>
      <c r="F5451" s="567">
        <v>2184926</v>
      </c>
    </row>
    <row r="5452" spans="1:6">
      <c r="A5452" s="848" t="s">
        <v>3251</v>
      </c>
      <c r="B5452" s="567">
        <v>4500000</v>
      </c>
      <c r="C5452" s="567">
        <v>1</v>
      </c>
      <c r="D5452" s="567">
        <v>4500000</v>
      </c>
      <c r="E5452" s="567">
        <v>4191770</v>
      </c>
      <c r="F5452" s="567">
        <v>2184926</v>
      </c>
    </row>
    <row r="5453" spans="1:6">
      <c r="A5453" s="849" t="s">
        <v>3251</v>
      </c>
      <c r="B5453" s="567">
        <v>4500000</v>
      </c>
      <c r="C5453" s="567">
        <v>1</v>
      </c>
      <c r="D5453" s="567">
        <v>4500000</v>
      </c>
      <c r="E5453" s="567">
        <v>4191770</v>
      </c>
      <c r="F5453" s="567">
        <v>2184926</v>
      </c>
    </row>
    <row r="5454" spans="1:6">
      <c r="A5454" s="850" t="s">
        <v>3251</v>
      </c>
      <c r="B5454" s="567">
        <v>4500000</v>
      </c>
      <c r="C5454" s="567">
        <v>1</v>
      </c>
      <c r="D5454" s="567">
        <v>4500000</v>
      </c>
      <c r="E5454" s="567">
        <v>4191770</v>
      </c>
      <c r="F5454" s="567">
        <v>2184926</v>
      </c>
    </row>
    <row r="5455" spans="1:6">
      <c r="A5455" s="851" t="s">
        <v>439</v>
      </c>
      <c r="B5455" s="567">
        <v>4500000</v>
      </c>
      <c r="C5455" s="567">
        <v>1</v>
      </c>
      <c r="D5455" s="567">
        <v>4500000</v>
      </c>
      <c r="E5455" s="567">
        <v>4191770</v>
      </c>
      <c r="F5455" s="567">
        <v>2184926</v>
      </c>
    </row>
    <row r="5456" spans="1:6">
      <c r="A5456" s="852" t="s">
        <v>3251</v>
      </c>
      <c r="B5456" s="567">
        <v>4500000</v>
      </c>
      <c r="C5456" s="567">
        <v>1</v>
      </c>
      <c r="D5456" s="567">
        <v>4500000</v>
      </c>
      <c r="E5456" s="567">
        <v>4191770</v>
      </c>
      <c r="F5456" s="567">
        <v>2184926</v>
      </c>
    </row>
    <row r="5457" spans="1:6">
      <c r="A5457" s="854" t="s">
        <v>318</v>
      </c>
      <c r="B5457" s="567">
        <v>4500000</v>
      </c>
      <c r="C5457" s="567">
        <v>1</v>
      </c>
      <c r="D5457" s="567">
        <v>4500000</v>
      </c>
      <c r="E5457" s="567">
        <v>4191770</v>
      </c>
      <c r="F5457" s="567">
        <v>2184926</v>
      </c>
    </row>
    <row r="5458" spans="1:6">
      <c r="A5458" s="853" t="s">
        <v>266</v>
      </c>
      <c r="B5458" s="567">
        <v>4500000</v>
      </c>
      <c r="C5458" s="567">
        <v>1</v>
      </c>
      <c r="D5458" s="567">
        <v>4500000</v>
      </c>
      <c r="E5458" s="567">
        <v>4191770</v>
      </c>
      <c r="F5458" s="567">
        <v>2184926</v>
      </c>
    </row>
    <row r="5459" spans="1:6">
      <c r="A5459" s="855" t="s">
        <v>3251</v>
      </c>
      <c r="B5459" s="567">
        <v>4500000</v>
      </c>
      <c r="C5459" s="567">
        <v>1</v>
      </c>
      <c r="D5459" s="567">
        <v>4500000</v>
      </c>
      <c r="E5459" s="567">
        <v>4191770</v>
      </c>
      <c r="F5459" s="567">
        <v>2184926</v>
      </c>
    </row>
    <row r="5460" spans="1:6">
      <c r="A5460" s="847">
        <v>86</v>
      </c>
      <c r="B5460" s="567">
        <v>1000000</v>
      </c>
      <c r="C5460" s="567">
        <v>1</v>
      </c>
      <c r="D5460" s="567">
        <v>1671326</v>
      </c>
      <c r="E5460" s="567">
        <v>1251753</v>
      </c>
      <c r="F5460" s="567">
        <v>1215635</v>
      </c>
    </row>
    <row r="5461" spans="1:6">
      <c r="A5461" s="848" t="s">
        <v>3251</v>
      </c>
      <c r="B5461" s="567">
        <v>1000000</v>
      </c>
      <c r="C5461" s="567">
        <v>1</v>
      </c>
      <c r="D5461" s="567">
        <v>1671326</v>
      </c>
      <c r="E5461" s="567">
        <v>1251753</v>
      </c>
      <c r="F5461" s="567">
        <v>1215635</v>
      </c>
    </row>
    <row r="5462" spans="1:6">
      <c r="A5462" s="849" t="s">
        <v>3251</v>
      </c>
      <c r="B5462" s="567">
        <v>1000000</v>
      </c>
      <c r="C5462" s="567">
        <v>1</v>
      </c>
      <c r="D5462" s="567">
        <v>1671326</v>
      </c>
      <c r="E5462" s="567">
        <v>1251753</v>
      </c>
      <c r="F5462" s="567">
        <v>1215635</v>
      </c>
    </row>
    <row r="5463" spans="1:6">
      <c r="A5463" s="850" t="s">
        <v>3251</v>
      </c>
      <c r="B5463" s="567">
        <v>1000000</v>
      </c>
      <c r="C5463" s="567">
        <v>1</v>
      </c>
      <c r="D5463" s="567">
        <v>1671326</v>
      </c>
      <c r="E5463" s="567">
        <v>1251753</v>
      </c>
      <c r="F5463" s="567">
        <v>1215635</v>
      </c>
    </row>
    <row r="5464" spans="1:6">
      <c r="A5464" s="851" t="s">
        <v>441</v>
      </c>
      <c r="B5464" s="567">
        <v>1000000</v>
      </c>
      <c r="C5464" s="567">
        <v>1</v>
      </c>
      <c r="D5464" s="567">
        <v>1671326</v>
      </c>
      <c r="E5464" s="567">
        <v>1251753</v>
      </c>
      <c r="F5464" s="567">
        <v>1215635</v>
      </c>
    </row>
    <row r="5465" spans="1:6">
      <c r="A5465" s="852" t="s">
        <v>3251</v>
      </c>
      <c r="B5465" s="567">
        <v>1000000</v>
      </c>
      <c r="C5465" s="567">
        <v>1</v>
      </c>
      <c r="D5465" s="567">
        <v>1671326</v>
      </c>
      <c r="E5465" s="567">
        <v>1251753</v>
      </c>
      <c r="F5465" s="567">
        <v>1215635</v>
      </c>
    </row>
    <row r="5466" spans="1:6">
      <c r="A5466" s="854" t="s">
        <v>318</v>
      </c>
      <c r="B5466" s="567">
        <v>1000000</v>
      </c>
      <c r="C5466" s="567">
        <v>1</v>
      </c>
      <c r="D5466" s="567">
        <v>1671326</v>
      </c>
      <c r="E5466" s="567">
        <v>1251753</v>
      </c>
      <c r="F5466" s="567">
        <v>1215635</v>
      </c>
    </row>
    <row r="5467" spans="1:6">
      <c r="A5467" s="853" t="s">
        <v>266</v>
      </c>
      <c r="B5467" s="567">
        <v>1000000</v>
      </c>
      <c r="C5467" s="567">
        <v>1</v>
      </c>
      <c r="D5467" s="567">
        <v>1671326</v>
      </c>
      <c r="E5467" s="567">
        <v>1251753</v>
      </c>
      <c r="F5467" s="567">
        <v>1215635</v>
      </c>
    </row>
    <row r="5468" spans="1:6">
      <c r="A5468" s="855" t="s">
        <v>3251</v>
      </c>
      <c r="B5468" s="567">
        <v>1000000</v>
      </c>
      <c r="C5468" s="567">
        <v>1</v>
      </c>
      <c r="D5468" s="567">
        <v>1671326</v>
      </c>
      <c r="E5468" s="567">
        <v>1251753</v>
      </c>
      <c r="F5468" s="567">
        <v>1215635</v>
      </c>
    </row>
    <row r="5469" spans="1:6">
      <c r="A5469" s="845" t="s">
        <v>330</v>
      </c>
      <c r="B5469" s="567">
        <v>2086885</v>
      </c>
      <c r="C5469" s="567">
        <v>1</v>
      </c>
      <c r="D5469" s="567">
        <v>2306885</v>
      </c>
      <c r="E5469" s="567">
        <v>2278224.0315999999</v>
      </c>
      <c r="F5469" s="567">
        <v>1921212</v>
      </c>
    </row>
    <row r="5470" spans="1:6">
      <c r="A5470" s="846" t="s">
        <v>3251</v>
      </c>
      <c r="B5470" s="567">
        <v>2086885</v>
      </c>
      <c r="C5470" s="567">
        <v>1</v>
      </c>
      <c r="D5470" s="567">
        <v>2306885</v>
      </c>
      <c r="E5470" s="567">
        <v>2278224.0315999999</v>
      </c>
      <c r="F5470" s="567">
        <v>1921212</v>
      </c>
    </row>
    <row r="5471" spans="1:6">
      <c r="A5471" s="847">
        <v>0.75</v>
      </c>
      <c r="B5471" s="567">
        <v>2086885</v>
      </c>
      <c r="C5471" s="567">
        <v>1</v>
      </c>
      <c r="D5471" s="567">
        <v>2306885</v>
      </c>
      <c r="E5471" s="567">
        <v>2278224.0315999999</v>
      </c>
      <c r="F5471" s="567">
        <v>1921212</v>
      </c>
    </row>
    <row r="5472" spans="1:6">
      <c r="A5472" s="848" t="s">
        <v>3251</v>
      </c>
      <c r="B5472" s="567">
        <v>2086885</v>
      </c>
      <c r="C5472" s="567">
        <v>1</v>
      </c>
      <c r="D5472" s="567">
        <v>2306885</v>
      </c>
      <c r="E5472" s="567">
        <v>2278224.0315999999</v>
      </c>
      <c r="F5472" s="567">
        <v>1921212</v>
      </c>
    </row>
    <row r="5473" spans="1:6">
      <c r="A5473" s="849" t="s">
        <v>3251</v>
      </c>
      <c r="B5473" s="567">
        <v>2086885</v>
      </c>
      <c r="C5473" s="567">
        <v>1</v>
      </c>
      <c r="D5473" s="567">
        <v>2306885</v>
      </c>
      <c r="E5473" s="567">
        <v>2278224.0315999999</v>
      </c>
      <c r="F5473" s="567">
        <v>1921212</v>
      </c>
    </row>
    <row r="5474" spans="1:6">
      <c r="A5474" s="850" t="s">
        <v>3251</v>
      </c>
      <c r="B5474" s="567">
        <v>2086885</v>
      </c>
      <c r="C5474" s="567">
        <v>1</v>
      </c>
      <c r="D5474" s="567">
        <v>2306885</v>
      </c>
      <c r="E5474" s="567">
        <v>2278224.0315999999</v>
      </c>
      <c r="F5474" s="567">
        <v>1921212</v>
      </c>
    </row>
    <row r="5475" spans="1:6">
      <c r="A5475" s="851" t="s">
        <v>329</v>
      </c>
      <c r="B5475" s="567">
        <v>2086885</v>
      </c>
      <c r="C5475" s="567">
        <v>1</v>
      </c>
      <c r="D5475" s="567">
        <v>2306885</v>
      </c>
      <c r="E5475" s="567">
        <v>2278224.0315999999</v>
      </c>
      <c r="F5475" s="567">
        <v>1921212</v>
      </c>
    </row>
    <row r="5476" spans="1:6">
      <c r="A5476" s="852" t="s">
        <v>3251</v>
      </c>
      <c r="B5476" s="567">
        <v>2086885</v>
      </c>
      <c r="C5476" s="567">
        <v>1</v>
      </c>
      <c r="D5476" s="567">
        <v>2306885</v>
      </c>
      <c r="E5476" s="567">
        <v>2278224.0315999999</v>
      </c>
      <c r="F5476" s="567">
        <v>1921212</v>
      </c>
    </row>
    <row r="5477" spans="1:6">
      <c r="A5477" s="854" t="s">
        <v>318</v>
      </c>
      <c r="B5477" s="567">
        <v>2086885</v>
      </c>
      <c r="C5477" s="567">
        <v>1</v>
      </c>
      <c r="D5477" s="567">
        <v>2306885</v>
      </c>
      <c r="E5477" s="567">
        <v>2278224.0315999999</v>
      </c>
      <c r="F5477" s="567">
        <v>1921212</v>
      </c>
    </row>
    <row r="5478" spans="1:6">
      <c r="A5478" s="853" t="s">
        <v>295</v>
      </c>
      <c r="B5478" s="567">
        <v>2086885</v>
      </c>
      <c r="C5478" s="567">
        <v>1</v>
      </c>
      <c r="D5478" s="567">
        <v>2306885</v>
      </c>
      <c r="E5478" s="567">
        <v>2278224.0315999999</v>
      </c>
      <c r="F5478" s="567">
        <v>1921212</v>
      </c>
    </row>
    <row r="5479" spans="1:6">
      <c r="A5479" s="855" t="s">
        <v>319</v>
      </c>
      <c r="B5479" s="567">
        <v>2086885</v>
      </c>
      <c r="C5479" s="567">
        <v>1</v>
      </c>
      <c r="D5479" s="567">
        <v>2306885</v>
      </c>
      <c r="E5479" s="567">
        <v>2278224.0315999999</v>
      </c>
      <c r="F5479" s="567">
        <v>1921212</v>
      </c>
    </row>
    <row r="5480" spans="1:6">
      <c r="A5480" s="845" t="s">
        <v>88</v>
      </c>
      <c r="B5480" s="567"/>
      <c r="C5480" s="567">
        <v>1</v>
      </c>
      <c r="D5480" s="567">
        <v>12000000</v>
      </c>
      <c r="E5480" s="567">
        <v>0</v>
      </c>
      <c r="F5480" s="567">
        <v>0</v>
      </c>
    </row>
    <row r="5481" spans="1:6">
      <c r="A5481" s="846" t="s">
        <v>3251</v>
      </c>
      <c r="B5481" s="567"/>
      <c r="C5481" s="567">
        <v>1</v>
      </c>
      <c r="D5481" s="567">
        <v>12000000</v>
      </c>
      <c r="E5481" s="567">
        <v>0</v>
      </c>
      <c r="F5481" s="567">
        <v>0</v>
      </c>
    </row>
    <row r="5482" spans="1:6">
      <c r="A5482" s="847">
        <v>0</v>
      </c>
      <c r="B5482" s="567"/>
      <c r="C5482" s="567">
        <v>1</v>
      </c>
      <c r="D5482" s="567">
        <v>12000000</v>
      </c>
      <c r="E5482" s="567">
        <v>0</v>
      </c>
      <c r="F5482" s="567">
        <v>0</v>
      </c>
    </row>
    <row r="5483" spans="1:6">
      <c r="A5483" s="848">
        <v>0</v>
      </c>
      <c r="B5483" s="567"/>
      <c r="C5483" s="567">
        <v>1</v>
      </c>
      <c r="D5483" s="567">
        <v>12000000</v>
      </c>
      <c r="E5483" s="567">
        <v>0</v>
      </c>
      <c r="F5483" s="567">
        <v>0</v>
      </c>
    </row>
    <row r="5484" spans="1:6">
      <c r="A5484" s="849" t="s">
        <v>3251</v>
      </c>
      <c r="B5484" s="567"/>
      <c r="C5484" s="567">
        <v>1</v>
      </c>
      <c r="D5484" s="567">
        <v>12000000</v>
      </c>
      <c r="E5484" s="567">
        <v>0</v>
      </c>
      <c r="F5484" s="567">
        <v>0</v>
      </c>
    </row>
    <row r="5485" spans="1:6">
      <c r="A5485" s="850" t="s">
        <v>87</v>
      </c>
      <c r="B5485" s="567"/>
      <c r="C5485" s="567">
        <v>1</v>
      </c>
      <c r="D5485" s="567">
        <v>12000000</v>
      </c>
      <c r="E5485" s="567">
        <v>0</v>
      </c>
      <c r="F5485" s="567">
        <v>0</v>
      </c>
    </row>
    <row r="5486" spans="1:6">
      <c r="A5486" s="851" t="s">
        <v>3251</v>
      </c>
      <c r="B5486" s="567"/>
      <c r="C5486" s="567">
        <v>1</v>
      </c>
      <c r="D5486" s="567">
        <v>12000000</v>
      </c>
      <c r="E5486" s="567">
        <v>0</v>
      </c>
      <c r="F5486" s="567">
        <v>0</v>
      </c>
    </row>
    <row r="5487" spans="1:6">
      <c r="A5487" s="852" t="s">
        <v>86</v>
      </c>
      <c r="B5487" s="567"/>
      <c r="C5487" s="567">
        <v>1</v>
      </c>
      <c r="D5487" s="567">
        <v>12000000</v>
      </c>
      <c r="E5487" s="567">
        <v>0</v>
      </c>
      <c r="F5487" s="567">
        <v>0</v>
      </c>
    </row>
    <row r="5488" spans="1:6">
      <c r="A5488" s="854" t="s">
        <v>317</v>
      </c>
      <c r="B5488" s="729"/>
      <c r="C5488" s="729">
        <v>1</v>
      </c>
      <c r="D5488" s="729">
        <v>12000000</v>
      </c>
      <c r="E5488" s="729">
        <v>0</v>
      </c>
      <c r="F5488" s="729">
        <v>0</v>
      </c>
    </row>
    <row r="5489" spans="1:6">
      <c r="A5489" s="853" t="s">
        <v>89</v>
      </c>
      <c r="B5489" s="567"/>
      <c r="C5489" s="567">
        <v>1</v>
      </c>
      <c r="D5489" s="567">
        <v>12000000</v>
      </c>
      <c r="E5489" s="567">
        <v>0</v>
      </c>
      <c r="F5489" s="567">
        <v>0</v>
      </c>
    </row>
    <row r="5490" spans="1:6">
      <c r="A5490" s="855" t="s">
        <v>3251</v>
      </c>
      <c r="B5490" s="567"/>
      <c r="C5490" s="567">
        <v>1</v>
      </c>
      <c r="D5490" s="567">
        <v>12000000</v>
      </c>
      <c r="E5490" s="567">
        <v>0</v>
      </c>
      <c r="F5490" s="567">
        <v>0</v>
      </c>
    </row>
    <row r="5491" spans="1:6">
      <c r="A5491" s="845" t="s">
        <v>356</v>
      </c>
      <c r="B5491" s="567">
        <v>1380000</v>
      </c>
      <c r="C5491" s="567">
        <v>1</v>
      </c>
      <c r="D5491" s="567">
        <v>1380000</v>
      </c>
      <c r="E5491" s="567">
        <v>0</v>
      </c>
      <c r="F5491" s="567">
        <v>0</v>
      </c>
    </row>
    <row r="5492" spans="1:6">
      <c r="A5492" s="846" t="s">
        <v>3251</v>
      </c>
      <c r="B5492" s="567">
        <v>1380000</v>
      </c>
      <c r="C5492" s="567">
        <v>1</v>
      </c>
      <c r="D5492" s="567">
        <v>1380000</v>
      </c>
      <c r="E5492" s="567">
        <v>0</v>
      </c>
      <c r="F5492" s="567">
        <v>0</v>
      </c>
    </row>
    <row r="5493" spans="1:6">
      <c r="A5493" s="847">
        <v>0</v>
      </c>
      <c r="B5493" s="567">
        <v>1380000</v>
      </c>
      <c r="C5493" s="567">
        <v>1</v>
      </c>
      <c r="D5493" s="567">
        <v>1380000</v>
      </c>
      <c r="E5493" s="567">
        <v>0</v>
      </c>
      <c r="F5493" s="567">
        <v>0</v>
      </c>
    </row>
    <row r="5494" spans="1:6">
      <c r="A5494" s="848" t="s">
        <v>3251</v>
      </c>
      <c r="B5494" s="567">
        <v>1380000</v>
      </c>
      <c r="C5494" s="567">
        <v>1</v>
      </c>
      <c r="D5494" s="567">
        <v>1380000</v>
      </c>
      <c r="E5494" s="567">
        <v>0</v>
      </c>
      <c r="F5494" s="567">
        <v>0</v>
      </c>
    </row>
    <row r="5495" spans="1:6">
      <c r="A5495" s="849" t="s">
        <v>3251</v>
      </c>
      <c r="B5495" s="567">
        <v>1380000</v>
      </c>
      <c r="C5495" s="567">
        <v>1</v>
      </c>
      <c r="D5495" s="567">
        <v>1380000</v>
      </c>
      <c r="E5495" s="567">
        <v>0</v>
      </c>
      <c r="F5495" s="567">
        <v>0</v>
      </c>
    </row>
    <row r="5496" spans="1:6">
      <c r="A5496" s="850" t="s">
        <v>3251</v>
      </c>
      <c r="B5496" s="567">
        <v>1380000</v>
      </c>
      <c r="C5496" s="567">
        <v>1</v>
      </c>
      <c r="D5496" s="567">
        <v>1380000</v>
      </c>
      <c r="E5496" s="567">
        <v>0</v>
      </c>
      <c r="F5496" s="567">
        <v>0</v>
      </c>
    </row>
    <row r="5497" spans="1:6">
      <c r="A5497" s="851" t="s">
        <v>353</v>
      </c>
      <c r="B5497" s="567">
        <v>1380000</v>
      </c>
      <c r="C5497" s="567">
        <v>1</v>
      </c>
      <c r="D5497" s="567">
        <v>1380000</v>
      </c>
      <c r="E5497" s="567">
        <v>0</v>
      </c>
      <c r="F5497" s="567">
        <v>0</v>
      </c>
    </row>
    <row r="5498" spans="1:6">
      <c r="A5498" s="852" t="s">
        <v>3251</v>
      </c>
      <c r="B5498" s="567">
        <v>1380000</v>
      </c>
      <c r="C5498" s="567">
        <v>1</v>
      </c>
      <c r="D5498" s="567">
        <v>1380000</v>
      </c>
      <c r="E5498" s="567">
        <v>0</v>
      </c>
      <c r="F5498" s="567">
        <v>0</v>
      </c>
    </row>
    <row r="5499" spans="1:6">
      <c r="A5499" s="854" t="s">
        <v>318</v>
      </c>
      <c r="B5499" s="567">
        <v>1380000</v>
      </c>
      <c r="C5499" s="567">
        <v>1</v>
      </c>
      <c r="D5499" s="567">
        <v>1380000</v>
      </c>
      <c r="E5499" s="567">
        <v>0</v>
      </c>
      <c r="F5499" s="567">
        <v>0</v>
      </c>
    </row>
    <row r="5500" spans="1:6">
      <c r="A5500" s="853" t="s">
        <v>308</v>
      </c>
      <c r="B5500" s="567">
        <v>1380000</v>
      </c>
      <c r="C5500" s="567">
        <v>1</v>
      </c>
      <c r="D5500" s="567">
        <v>1380000</v>
      </c>
      <c r="E5500" s="567">
        <v>0</v>
      </c>
      <c r="F5500" s="567">
        <v>0</v>
      </c>
    </row>
    <row r="5501" spans="1:6">
      <c r="A5501" s="855" t="s">
        <v>3251</v>
      </c>
      <c r="B5501" s="567">
        <v>1380000</v>
      </c>
      <c r="C5501" s="567">
        <v>1</v>
      </c>
      <c r="D5501" s="567">
        <v>1380000</v>
      </c>
      <c r="E5501" s="567">
        <v>0</v>
      </c>
      <c r="F5501" s="567">
        <v>0</v>
      </c>
    </row>
    <row r="5502" spans="1:6">
      <c r="A5502" s="845" t="s">
        <v>434</v>
      </c>
      <c r="B5502" s="567">
        <v>3000000</v>
      </c>
      <c r="C5502" s="567">
        <v>1</v>
      </c>
      <c r="D5502" s="567">
        <v>3000000</v>
      </c>
      <c r="E5502" s="567">
        <v>0</v>
      </c>
      <c r="F5502" s="567">
        <v>0</v>
      </c>
    </row>
    <row r="5503" spans="1:6">
      <c r="A5503" s="846" t="s">
        <v>3251</v>
      </c>
      <c r="B5503" s="567">
        <v>3000000</v>
      </c>
      <c r="C5503" s="567">
        <v>1</v>
      </c>
      <c r="D5503" s="567">
        <v>3000000</v>
      </c>
      <c r="E5503" s="567">
        <v>0</v>
      </c>
      <c r="F5503" s="567">
        <v>0</v>
      </c>
    </row>
    <row r="5504" spans="1:6">
      <c r="A5504" s="847" t="s">
        <v>3251</v>
      </c>
      <c r="B5504" s="567">
        <v>3000000</v>
      </c>
      <c r="C5504" s="567">
        <v>1</v>
      </c>
      <c r="D5504" s="567">
        <v>3000000</v>
      </c>
      <c r="E5504" s="567">
        <v>0</v>
      </c>
      <c r="F5504" s="567">
        <v>0</v>
      </c>
    </row>
    <row r="5505" spans="1:6">
      <c r="A5505" s="848" t="s">
        <v>3251</v>
      </c>
      <c r="B5505" s="567">
        <v>3000000</v>
      </c>
      <c r="C5505" s="567">
        <v>1</v>
      </c>
      <c r="D5505" s="567">
        <v>3000000</v>
      </c>
      <c r="E5505" s="567">
        <v>0</v>
      </c>
      <c r="F5505" s="567">
        <v>0</v>
      </c>
    </row>
    <row r="5506" spans="1:6">
      <c r="A5506" s="849" t="s">
        <v>3251</v>
      </c>
      <c r="B5506" s="567">
        <v>3000000</v>
      </c>
      <c r="C5506" s="567">
        <v>1</v>
      </c>
      <c r="D5506" s="567">
        <v>3000000</v>
      </c>
      <c r="E5506" s="567">
        <v>0</v>
      </c>
      <c r="F5506" s="567">
        <v>0</v>
      </c>
    </row>
    <row r="5507" spans="1:6">
      <c r="A5507" s="850" t="s">
        <v>3251</v>
      </c>
      <c r="B5507" s="567">
        <v>3000000</v>
      </c>
      <c r="C5507" s="567">
        <v>1</v>
      </c>
      <c r="D5507" s="567">
        <v>3000000</v>
      </c>
      <c r="E5507" s="567">
        <v>0</v>
      </c>
      <c r="F5507" s="567">
        <v>0</v>
      </c>
    </row>
    <row r="5508" spans="1:6">
      <c r="A5508" s="851" t="s">
        <v>433</v>
      </c>
      <c r="B5508" s="567">
        <v>3000000</v>
      </c>
      <c r="C5508" s="567">
        <v>1</v>
      </c>
      <c r="D5508" s="567">
        <v>3000000</v>
      </c>
      <c r="E5508" s="567">
        <v>0</v>
      </c>
      <c r="F5508" s="567">
        <v>0</v>
      </c>
    </row>
    <row r="5509" spans="1:6">
      <c r="A5509" s="852" t="s">
        <v>3251</v>
      </c>
      <c r="B5509" s="567">
        <v>3000000</v>
      </c>
      <c r="C5509" s="567">
        <v>1</v>
      </c>
      <c r="D5509" s="567">
        <v>3000000</v>
      </c>
      <c r="E5509" s="567">
        <v>0</v>
      </c>
      <c r="F5509" s="567">
        <v>0</v>
      </c>
    </row>
    <row r="5510" spans="1:6">
      <c r="A5510" s="854" t="s">
        <v>318</v>
      </c>
      <c r="B5510" s="567">
        <v>3000000</v>
      </c>
      <c r="C5510" s="567">
        <v>1</v>
      </c>
      <c r="D5510" s="567">
        <v>3000000</v>
      </c>
      <c r="E5510" s="567">
        <v>0</v>
      </c>
      <c r="F5510" s="567">
        <v>0</v>
      </c>
    </row>
    <row r="5511" spans="1:6">
      <c r="A5511" s="853" t="s">
        <v>266</v>
      </c>
      <c r="B5511" s="567">
        <v>3000000</v>
      </c>
      <c r="C5511" s="567">
        <v>1</v>
      </c>
      <c r="D5511" s="567">
        <v>3000000</v>
      </c>
      <c r="E5511" s="567">
        <v>0</v>
      </c>
      <c r="F5511" s="567">
        <v>0</v>
      </c>
    </row>
    <row r="5512" spans="1:6">
      <c r="A5512" s="855" t="s">
        <v>3251</v>
      </c>
      <c r="B5512" s="567">
        <v>3000000</v>
      </c>
      <c r="C5512" s="567">
        <v>1</v>
      </c>
      <c r="D5512" s="567">
        <v>3000000</v>
      </c>
      <c r="E5512" s="567">
        <v>0</v>
      </c>
      <c r="F5512" s="567">
        <v>0</v>
      </c>
    </row>
    <row r="5513" spans="1:6">
      <c r="A5513" s="845" t="s">
        <v>351</v>
      </c>
      <c r="B5513" s="567">
        <v>1788831</v>
      </c>
      <c r="C5513" s="567">
        <v>1</v>
      </c>
      <c r="D5513" s="567">
        <v>1788831</v>
      </c>
      <c r="E5513" s="567">
        <v>836383</v>
      </c>
      <c r="F5513" s="567">
        <v>0</v>
      </c>
    </row>
    <row r="5514" spans="1:6">
      <c r="A5514" s="846" t="s">
        <v>3251</v>
      </c>
      <c r="B5514" s="567">
        <v>1788831</v>
      </c>
      <c r="C5514" s="567">
        <v>1</v>
      </c>
      <c r="D5514" s="567">
        <v>1788831</v>
      </c>
      <c r="E5514" s="567">
        <v>836383</v>
      </c>
      <c r="F5514" s="567">
        <v>0</v>
      </c>
    </row>
    <row r="5515" spans="1:6">
      <c r="A5515" s="847">
        <v>0.87</v>
      </c>
      <c r="B5515" s="567">
        <v>1788831</v>
      </c>
      <c r="C5515" s="567">
        <v>1</v>
      </c>
      <c r="D5515" s="567">
        <v>1788831</v>
      </c>
      <c r="E5515" s="567">
        <v>836383</v>
      </c>
      <c r="F5515" s="567">
        <v>0</v>
      </c>
    </row>
    <row r="5516" spans="1:6">
      <c r="A5516" s="848" t="s">
        <v>3251</v>
      </c>
      <c r="B5516" s="567">
        <v>1788831</v>
      </c>
      <c r="C5516" s="567">
        <v>1</v>
      </c>
      <c r="D5516" s="567">
        <v>1788831</v>
      </c>
      <c r="E5516" s="567">
        <v>836383</v>
      </c>
      <c r="F5516" s="567">
        <v>0</v>
      </c>
    </row>
    <row r="5517" spans="1:6">
      <c r="A5517" s="849" t="s">
        <v>3251</v>
      </c>
      <c r="B5517" s="567">
        <v>1788831</v>
      </c>
      <c r="C5517" s="567">
        <v>1</v>
      </c>
      <c r="D5517" s="567">
        <v>1788831</v>
      </c>
      <c r="E5517" s="567">
        <v>836383</v>
      </c>
      <c r="F5517" s="567">
        <v>0</v>
      </c>
    </row>
    <row r="5518" spans="1:6">
      <c r="A5518" s="850" t="s">
        <v>3251</v>
      </c>
      <c r="B5518" s="567">
        <v>1788831</v>
      </c>
      <c r="C5518" s="567">
        <v>1</v>
      </c>
      <c r="D5518" s="567">
        <v>1788831</v>
      </c>
      <c r="E5518" s="567">
        <v>836383</v>
      </c>
      <c r="F5518" s="567">
        <v>0</v>
      </c>
    </row>
    <row r="5519" spans="1:6">
      <c r="A5519" s="851" t="s">
        <v>350</v>
      </c>
      <c r="B5519" s="567">
        <v>1788831</v>
      </c>
      <c r="C5519" s="567">
        <v>1</v>
      </c>
      <c r="D5519" s="567">
        <v>1788831</v>
      </c>
      <c r="E5519" s="567">
        <v>836383</v>
      </c>
      <c r="F5519" s="567">
        <v>0</v>
      </c>
    </row>
    <row r="5520" spans="1:6">
      <c r="A5520" s="852" t="s">
        <v>3251</v>
      </c>
      <c r="B5520" s="567">
        <v>1788831</v>
      </c>
      <c r="C5520" s="567">
        <v>1</v>
      </c>
      <c r="D5520" s="567">
        <v>1788831</v>
      </c>
      <c r="E5520" s="567">
        <v>836383</v>
      </c>
      <c r="F5520" s="567">
        <v>0</v>
      </c>
    </row>
    <row r="5521" spans="1:6">
      <c r="A5521" s="854" t="s">
        <v>318</v>
      </c>
      <c r="B5521" s="567">
        <v>1788831</v>
      </c>
      <c r="C5521" s="567">
        <v>1</v>
      </c>
      <c r="D5521" s="567">
        <v>1788831</v>
      </c>
      <c r="E5521" s="567">
        <v>836383</v>
      </c>
      <c r="F5521" s="567">
        <v>0</v>
      </c>
    </row>
    <row r="5522" spans="1:6">
      <c r="A5522" s="853" t="s">
        <v>308</v>
      </c>
      <c r="B5522" s="567">
        <v>1788831</v>
      </c>
      <c r="C5522" s="567">
        <v>1</v>
      </c>
      <c r="D5522" s="567">
        <v>1788831</v>
      </c>
      <c r="E5522" s="567">
        <v>836383</v>
      </c>
      <c r="F5522" s="567">
        <v>0</v>
      </c>
    </row>
    <row r="5523" spans="1:6">
      <c r="A5523" s="855" t="s">
        <v>3251</v>
      </c>
      <c r="B5523" s="567">
        <v>1788831</v>
      </c>
      <c r="C5523" s="567">
        <v>1</v>
      </c>
      <c r="D5523" s="567">
        <v>1788831</v>
      </c>
      <c r="E5523" s="567">
        <v>836383</v>
      </c>
      <c r="F5523" s="567">
        <v>0</v>
      </c>
    </row>
    <row r="5524" spans="1:6">
      <c r="A5524" s="845" t="s">
        <v>3131</v>
      </c>
      <c r="B5524" s="567"/>
      <c r="C5524" s="567">
        <v>1</v>
      </c>
      <c r="D5524" s="567">
        <v>3830000</v>
      </c>
      <c r="E5524" s="567"/>
      <c r="F5524" s="567"/>
    </row>
    <row r="5525" spans="1:6">
      <c r="A5525" s="846" t="s">
        <v>3251</v>
      </c>
      <c r="B5525" s="567"/>
      <c r="C5525" s="567">
        <v>1</v>
      </c>
      <c r="D5525" s="567">
        <v>3830000</v>
      </c>
      <c r="E5525" s="567"/>
      <c r="F5525" s="567"/>
    </row>
    <row r="5526" spans="1:6">
      <c r="A5526" s="847">
        <v>0.98</v>
      </c>
      <c r="B5526" s="567"/>
      <c r="C5526" s="567">
        <v>1</v>
      </c>
      <c r="D5526" s="567">
        <v>3830000</v>
      </c>
      <c r="E5526" s="567"/>
      <c r="F5526" s="567"/>
    </row>
    <row r="5527" spans="1:6">
      <c r="A5527" s="848">
        <v>0.98</v>
      </c>
      <c r="B5527" s="567"/>
      <c r="C5527" s="567">
        <v>1</v>
      </c>
      <c r="D5527" s="567">
        <v>3830000</v>
      </c>
      <c r="E5527" s="567"/>
      <c r="F5527" s="567"/>
    </row>
    <row r="5528" spans="1:6">
      <c r="A5528" s="849">
        <v>2011</v>
      </c>
      <c r="B5528" s="567"/>
      <c r="C5528" s="567">
        <v>1</v>
      </c>
      <c r="D5528" s="567">
        <v>3830000</v>
      </c>
      <c r="E5528" s="567"/>
      <c r="F5528" s="567"/>
    </row>
    <row r="5529" spans="1:6">
      <c r="A5529" s="850" t="s">
        <v>3130</v>
      </c>
      <c r="B5529" s="567"/>
      <c r="C5529" s="567">
        <v>1</v>
      </c>
      <c r="D5529" s="567">
        <v>3830000</v>
      </c>
      <c r="E5529" s="567"/>
      <c r="F5529" s="567"/>
    </row>
    <row r="5530" spans="1:6">
      <c r="A5530" s="851" t="s">
        <v>3251</v>
      </c>
      <c r="B5530" s="567"/>
      <c r="C5530" s="567">
        <v>1</v>
      </c>
      <c r="D5530" s="567">
        <v>3830000</v>
      </c>
      <c r="E5530" s="567"/>
      <c r="F5530" s="567"/>
    </row>
    <row r="5531" spans="1:6">
      <c r="A5531" s="852" t="s">
        <v>3251</v>
      </c>
      <c r="B5531" s="567"/>
      <c r="C5531" s="567">
        <v>1</v>
      </c>
      <c r="D5531" s="567">
        <v>3830000</v>
      </c>
      <c r="E5531" s="567"/>
      <c r="F5531" s="567"/>
    </row>
    <row r="5532" spans="1:6">
      <c r="A5532" s="854" t="s">
        <v>526</v>
      </c>
      <c r="B5532" s="567"/>
      <c r="C5532" s="567">
        <v>1</v>
      </c>
      <c r="D5532" s="567">
        <v>3830000</v>
      </c>
      <c r="E5532" s="567"/>
      <c r="F5532" s="567"/>
    </row>
    <row r="5533" spans="1:6">
      <c r="A5533" s="853" t="s">
        <v>270</v>
      </c>
      <c r="B5533" s="567"/>
      <c r="C5533" s="567">
        <v>1</v>
      </c>
      <c r="D5533" s="567">
        <v>3830000</v>
      </c>
      <c r="E5533" s="567"/>
      <c r="F5533" s="567"/>
    </row>
    <row r="5534" spans="1:6">
      <c r="A5534" s="855" t="s">
        <v>3251</v>
      </c>
      <c r="B5534" s="567"/>
      <c r="C5534" s="567">
        <v>1</v>
      </c>
      <c r="D5534" s="567">
        <v>3830000</v>
      </c>
      <c r="E5534" s="567"/>
      <c r="F5534" s="567"/>
    </row>
    <row r="5535" spans="1:6">
      <c r="A5535" s="845" t="s">
        <v>3125</v>
      </c>
      <c r="B5535" s="567"/>
      <c r="C5535" s="567">
        <v>1</v>
      </c>
      <c r="D5535" s="567">
        <v>2750000</v>
      </c>
      <c r="E5535" s="567"/>
      <c r="F5535" s="567"/>
    </row>
    <row r="5536" spans="1:6">
      <c r="A5536" s="846" t="s">
        <v>3251</v>
      </c>
      <c r="B5536" s="567"/>
      <c r="C5536" s="567">
        <v>1</v>
      </c>
      <c r="D5536" s="567">
        <v>2750000</v>
      </c>
      <c r="E5536" s="567"/>
      <c r="F5536" s="567"/>
    </row>
    <row r="5537" spans="1:6">
      <c r="A5537" s="847">
        <v>0.85</v>
      </c>
      <c r="B5537" s="567"/>
      <c r="C5537" s="567">
        <v>1</v>
      </c>
      <c r="D5537" s="567">
        <v>2750000</v>
      </c>
      <c r="E5537" s="567"/>
      <c r="F5537" s="567"/>
    </row>
    <row r="5538" spans="1:6">
      <c r="A5538" s="848">
        <v>0.6</v>
      </c>
      <c r="B5538" s="567"/>
      <c r="C5538" s="567">
        <v>1</v>
      </c>
      <c r="D5538" s="567">
        <v>2750000</v>
      </c>
      <c r="E5538" s="567"/>
      <c r="F5538" s="567"/>
    </row>
    <row r="5539" spans="1:6">
      <c r="A5539" s="849">
        <v>2021</v>
      </c>
      <c r="B5539" s="567"/>
      <c r="C5539" s="567">
        <v>1</v>
      </c>
      <c r="D5539" s="567">
        <v>2750000</v>
      </c>
      <c r="E5539" s="567"/>
      <c r="F5539" s="567"/>
    </row>
    <row r="5540" spans="1:6">
      <c r="A5540" s="850" t="s">
        <v>3124</v>
      </c>
      <c r="B5540" s="567"/>
      <c r="C5540" s="567">
        <v>1</v>
      </c>
      <c r="D5540" s="567">
        <v>2750000</v>
      </c>
      <c r="E5540" s="567"/>
      <c r="F5540" s="567"/>
    </row>
    <row r="5541" spans="1:6">
      <c r="A5541" s="851" t="s">
        <v>3251</v>
      </c>
      <c r="B5541" s="567"/>
      <c r="C5541" s="567">
        <v>1</v>
      </c>
      <c r="D5541" s="567">
        <v>2750000</v>
      </c>
      <c r="E5541" s="567"/>
      <c r="F5541" s="567"/>
    </row>
    <row r="5542" spans="1:6">
      <c r="A5542" s="852" t="s">
        <v>3251</v>
      </c>
      <c r="B5542" s="567"/>
      <c r="C5542" s="567">
        <v>1</v>
      </c>
      <c r="D5542" s="567">
        <v>2750000</v>
      </c>
      <c r="E5542" s="567"/>
      <c r="F5542" s="567"/>
    </row>
    <row r="5543" spans="1:6">
      <c r="A5543" s="854" t="s">
        <v>526</v>
      </c>
      <c r="B5543" s="567"/>
      <c r="C5543" s="567">
        <v>1</v>
      </c>
      <c r="D5543" s="567">
        <v>2750000</v>
      </c>
      <c r="E5543" s="567"/>
      <c r="F5543" s="567"/>
    </row>
    <row r="5544" spans="1:6">
      <c r="A5544" s="853" t="s">
        <v>270</v>
      </c>
      <c r="B5544" s="567"/>
      <c r="C5544" s="567">
        <v>1</v>
      </c>
      <c r="D5544" s="567">
        <v>2750000</v>
      </c>
      <c r="E5544" s="567"/>
      <c r="F5544" s="567"/>
    </row>
    <row r="5545" spans="1:6">
      <c r="A5545" s="855" t="s">
        <v>3251</v>
      </c>
      <c r="B5545" s="567"/>
      <c r="C5545" s="567">
        <v>1</v>
      </c>
      <c r="D5545" s="567">
        <v>2750000</v>
      </c>
      <c r="E5545" s="567"/>
      <c r="F5545" s="567"/>
    </row>
    <row r="5546" spans="1:6">
      <c r="A5546" s="845" t="s">
        <v>355</v>
      </c>
      <c r="B5546" s="567">
        <v>3633000</v>
      </c>
      <c r="C5546" s="567">
        <v>1</v>
      </c>
      <c r="D5546" s="567">
        <v>3633000</v>
      </c>
      <c r="E5546" s="567">
        <v>0</v>
      </c>
      <c r="F5546" s="567">
        <v>0</v>
      </c>
    </row>
    <row r="5547" spans="1:6">
      <c r="A5547" s="846" t="s">
        <v>3251</v>
      </c>
      <c r="B5547" s="567">
        <v>3633000</v>
      </c>
      <c r="C5547" s="567">
        <v>1</v>
      </c>
      <c r="D5547" s="567">
        <v>3633000</v>
      </c>
      <c r="E5547" s="567">
        <v>0</v>
      </c>
      <c r="F5547" s="567">
        <v>0</v>
      </c>
    </row>
    <row r="5548" spans="1:6">
      <c r="A5548" s="847">
        <v>0</v>
      </c>
      <c r="B5548" s="567">
        <v>3633000</v>
      </c>
      <c r="C5548" s="567">
        <v>1</v>
      </c>
      <c r="D5548" s="567">
        <v>3633000</v>
      </c>
      <c r="E5548" s="567">
        <v>0</v>
      </c>
      <c r="F5548" s="567">
        <v>0</v>
      </c>
    </row>
    <row r="5549" spans="1:6">
      <c r="A5549" s="848" t="s">
        <v>3251</v>
      </c>
      <c r="B5549" s="567">
        <v>3633000</v>
      </c>
      <c r="C5549" s="567">
        <v>1</v>
      </c>
      <c r="D5549" s="567">
        <v>3633000</v>
      </c>
      <c r="E5549" s="567">
        <v>0</v>
      </c>
      <c r="F5549" s="567">
        <v>0</v>
      </c>
    </row>
    <row r="5550" spans="1:6">
      <c r="A5550" s="849" t="s">
        <v>3251</v>
      </c>
      <c r="B5550" s="567">
        <v>3633000</v>
      </c>
      <c r="C5550" s="567">
        <v>1</v>
      </c>
      <c r="D5550" s="567">
        <v>3633000</v>
      </c>
      <c r="E5550" s="567">
        <v>0</v>
      </c>
      <c r="F5550" s="567">
        <v>0</v>
      </c>
    </row>
    <row r="5551" spans="1:6">
      <c r="A5551" s="850" t="s">
        <v>3251</v>
      </c>
      <c r="B5551" s="567">
        <v>3633000</v>
      </c>
      <c r="C5551" s="567">
        <v>1</v>
      </c>
      <c r="D5551" s="567">
        <v>3633000</v>
      </c>
      <c r="E5551" s="567">
        <v>0</v>
      </c>
      <c r="F5551" s="567">
        <v>0</v>
      </c>
    </row>
    <row r="5552" spans="1:6">
      <c r="A5552" s="851" t="s">
        <v>353</v>
      </c>
      <c r="B5552" s="567">
        <v>3633000</v>
      </c>
      <c r="C5552" s="567">
        <v>1</v>
      </c>
      <c r="D5552" s="567">
        <v>3633000</v>
      </c>
      <c r="E5552" s="567">
        <v>0</v>
      </c>
      <c r="F5552" s="567">
        <v>0</v>
      </c>
    </row>
    <row r="5553" spans="1:6">
      <c r="A5553" s="852" t="s">
        <v>3251</v>
      </c>
      <c r="B5553" s="567">
        <v>3633000</v>
      </c>
      <c r="C5553" s="567">
        <v>1</v>
      </c>
      <c r="D5553" s="567">
        <v>3633000</v>
      </c>
      <c r="E5553" s="567">
        <v>0</v>
      </c>
      <c r="F5553" s="567">
        <v>0</v>
      </c>
    </row>
    <row r="5554" spans="1:6">
      <c r="A5554" s="854" t="s">
        <v>318</v>
      </c>
      <c r="B5554" s="567">
        <v>3633000</v>
      </c>
      <c r="C5554" s="567">
        <v>1</v>
      </c>
      <c r="D5554" s="567">
        <v>3633000</v>
      </c>
      <c r="E5554" s="567">
        <v>0</v>
      </c>
      <c r="F5554" s="567">
        <v>0</v>
      </c>
    </row>
    <row r="5555" spans="1:6">
      <c r="A5555" s="853" t="s">
        <v>308</v>
      </c>
      <c r="B5555" s="567">
        <v>3633000</v>
      </c>
      <c r="C5555" s="567">
        <v>1</v>
      </c>
      <c r="D5555" s="567">
        <v>3633000</v>
      </c>
      <c r="E5555" s="567">
        <v>0</v>
      </c>
      <c r="F5555" s="567">
        <v>0</v>
      </c>
    </row>
    <row r="5556" spans="1:6">
      <c r="A5556" s="855" t="s">
        <v>3251</v>
      </c>
      <c r="B5556" s="567">
        <v>3633000</v>
      </c>
      <c r="C5556" s="567">
        <v>1</v>
      </c>
      <c r="D5556" s="567">
        <v>3633000</v>
      </c>
      <c r="E5556" s="567">
        <v>0</v>
      </c>
      <c r="F5556" s="567">
        <v>0</v>
      </c>
    </row>
    <row r="5557" spans="1:6">
      <c r="A5557" s="845" t="s">
        <v>1224</v>
      </c>
      <c r="B5557" s="567"/>
      <c r="C5557" s="567">
        <v>1</v>
      </c>
      <c r="D5557" s="567">
        <v>1760000</v>
      </c>
      <c r="E5557" s="567"/>
      <c r="F5557" s="567">
        <v>0</v>
      </c>
    </row>
    <row r="5558" spans="1:6">
      <c r="A5558" s="846" t="s">
        <v>3251</v>
      </c>
      <c r="B5558" s="567"/>
      <c r="C5558" s="567">
        <v>1</v>
      </c>
      <c r="D5558" s="567">
        <v>1760000</v>
      </c>
      <c r="E5558" s="567"/>
      <c r="F5558" s="567">
        <v>0</v>
      </c>
    </row>
    <row r="5559" spans="1:6">
      <c r="A5559" s="847" t="s">
        <v>474</v>
      </c>
      <c r="B5559" s="567"/>
      <c r="C5559" s="567">
        <v>1</v>
      </c>
      <c r="D5559" s="567">
        <v>1760000</v>
      </c>
      <c r="E5559" s="567"/>
      <c r="F5559" s="567">
        <v>0</v>
      </c>
    </row>
    <row r="5560" spans="1:6">
      <c r="A5560" s="848">
        <v>0.24071895424836601</v>
      </c>
      <c r="B5560" s="567"/>
      <c r="C5560" s="567">
        <v>1</v>
      </c>
      <c r="D5560" s="567">
        <v>1760000</v>
      </c>
      <c r="E5560" s="567"/>
      <c r="F5560" s="567">
        <v>0</v>
      </c>
    </row>
    <row r="5561" spans="1:6">
      <c r="A5561" s="849" t="s">
        <v>3251</v>
      </c>
      <c r="B5561" s="567"/>
      <c r="C5561" s="567">
        <v>1</v>
      </c>
      <c r="D5561" s="567">
        <v>1760000</v>
      </c>
      <c r="E5561" s="567"/>
      <c r="F5561" s="567">
        <v>0</v>
      </c>
    </row>
    <row r="5562" spans="1:6">
      <c r="A5562" s="850" t="s">
        <v>1223</v>
      </c>
      <c r="B5562" s="567"/>
      <c r="C5562" s="567">
        <v>1</v>
      </c>
      <c r="D5562" s="567">
        <v>1760000</v>
      </c>
      <c r="E5562" s="567"/>
      <c r="F5562" s="567">
        <v>0</v>
      </c>
    </row>
    <row r="5563" spans="1:6">
      <c r="A5563" s="851" t="s">
        <v>3251</v>
      </c>
      <c r="B5563" s="567"/>
      <c r="C5563" s="567">
        <v>1</v>
      </c>
      <c r="D5563" s="567">
        <v>1760000</v>
      </c>
      <c r="E5563" s="567"/>
      <c r="F5563" s="567">
        <v>0</v>
      </c>
    </row>
    <row r="5564" spans="1:6">
      <c r="A5564" s="852" t="s">
        <v>3251</v>
      </c>
      <c r="B5564" s="567"/>
      <c r="C5564" s="567">
        <v>1</v>
      </c>
      <c r="D5564" s="567">
        <v>1760000</v>
      </c>
      <c r="E5564" s="567"/>
      <c r="F5564" s="567">
        <v>0</v>
      </c>
    </row>
    <row r="5565" spans="1:6">
      <c r="A5565" s="854" t="s">
        <v>529</v>
      </c>
      <c r="B5565" s="567"/>
      <c r="C5565" s="567">
        <v>1</v>
      </c>
      <c r="D5565" s="567">
        <v>1760000</v>
      </c>
      <c r="E5565" s="567"/>
      <c r="F5565" s="567">
        <v>0</v>
      </c>
    </row>
    <row r="5566" spans="1:6">
      <c r="A5566" s="853" t="s">
        <v>283</v>
      </c>
      <c r="B5566" s="567"/>
      <c r="C5566" s="567">
        <v>1</v>
      </c>
      <c r="D5566" s="567">
        <v>1760000</v>
      </c>
      <c r="E5566" s="567"/>
      <c r="F5566" s="567">
        <v>0</v>
      </c>
    </row>
    <row r="5567" spans="1:6">
      <c r="A5567" s="855" t="s">
        <v>480</v>
      </c>
      <c r="B5567" s="567"/>
      <c r="C5567" s="567">
        <v>1</v>
      </c>
      <c r="D5567" s="567">
        <v>1760000</v>
      </c>
      <c r="E5567" s="567"/>
      <c r="F5567" s="567">
        <v>0</v>
      </c>
    </row>
    <row r="5568" spans="1:6">
      <c r="A5568" s="845" t="s">
        <v>2580</v>
      </c>
      <c r="B5568" s="567"/>
      <c r="C5568" s="567">
        <v>1</v>
      </c>
      <c r="D5568" s="567">
        <v>1500000</v>
      </c>
      <c r="E5568" s="567">
        <v>0</v>
      </c>
      <c r="F5568" s="567"/>
    </row>
    <row r="5569" spans="1:6">
      <c r="A5569" s="846" t="s">
        <v>3251</v>
      </c>
      <c r="B5569" s="567"/>
      <c r="C5569" s="567">
        <v>1</v>
      </c>
      <c r="D5569" s="567">
        <v>1500000</v>
      </c>
      <c r="E5569" s="567">
        <v>0</v>
      </c>
      <c r="F5569" s="567"/>
    </row>
    <row r="5570" spans="1:6">
      <c r="A5570" s="847">
        <v>0</v>
      </c>
      <c r="B5570" s="567"/>
      <c r="C5570" s="567">
        <v>1</v>
      </c>
      <c r="D5570" s="567">
        <v>1500000</v>
      </c>
      <c r="E5570" s="567">
        <v>0</v>
      </c>
      <c r="F5570" s="567"/>
    </row>
    <row r="5571" spans="1:6">
      <c r="A5571" s="848" t="s">
        <v>3251</v>
      </c>
      <c r="B5571" s="567"/>
      <c r="C5571" s="567">
        <v>1</v>
      </c>
      <c r="D5571" s="567">
        <v>1500000</v>
      </c>
      <c r="E5571" s="567">
        <v>0</v>
      </c>
      <c r="F5571" s="567"/>
    </row>
    <row r="5572" spans="1:6">
      <c r="A5572" s="849" t="s">
        <v>3251</v>
      </c>
      <c r="B5572" s="567"/>
      <c r="C5572" s="567">
        <v>1</v>
      </c>
      <c r="D5572" s="567">
        <v>1500000</v>
      </c>
      <c r="E5572" s="567">
        <v>0</v>
      </c>
      <c r="F5572" s="567"/>
    </row>
    <row r="5573" spans="1:6">
      <c r="A5573" s="850" t="s">
        <v>2579</v>
      </c>
      <c r="B5573" s="567"/>
      <c r="C5573" s="567">
        <v>1</v>
      </c>
      <c r="D5573" s="567">
        <v>1500000</v>
      </c>
      <c r="E5573" s="567">
        <v>0</v>
      </c>
      <c r="F5573" s="567"/>
    </row>
    <row r="5574" spans="1:6">
      <c r="A5574" s="851" t="s">
        <v>2533</v>
      </c>
      <c r="B5574" s="567"/>
      <c r="C5574" s="567">
        <v>1</v>
      </c>
      <c r="D5574" s="567">
        <v>1500000</v>
      </c>
      <c r="E5574" s="567">
        <v>0</v>
      </c>
      <c r="F5574" s="567"/>
    </row>
    <row r="5575" spans="1:6">
      <c r="A5575" s="852" t="s">
        <v>3251</v>
      </c>
      <c r="B5575" s="567"/>
      <c r="C5575" s="567">
        <v>1</v>
      </c>
      <c r="D5575" s="567">
        <v>1500000</v>
      </c>
      <c r="E5575" s="567">
        <v>0</v>
      </c>
      <c r="F5575" s="567"/>
    </row>
    <row r="5576" spans="1:6">
      <c r="A5576" s="854" t="s">
        <v>2286</v>
      </c>
      <c r="B5576" s="567"/>
      <c r="C5576" s="567">
        <v>1</v>
      </c>
      <c r="D5576" s="567">
        <v>1500000</v>
      </c>
      <c r="E5576" s="567">
        <v>0</v>
      </c>
      <c r="F5576" s="567"/>
    </row>
    <row r="5577" spans="1:6">
      <c r="A5577" s="853" t="s">
        <v>276</v>
      </c>
      <c r="B5577" s="567"/>
      <c r="C5577" s="567">
        <v>1</v>
      </c>
      <c r="D5577" s="567">
        <v>1500000</v>
      </c>
      <c r="E5577" s="567">
        <v>0</v>
      </c>
      <c r="F5577" s="567"/>
    </row>
    <row r="5578" spans="1:6">
      <c r="A5578" s="855" t="s">
        <v>3251</v>
      </c>
      <c r="B5578" s="567"/>
      <c r="C5578" s="567">
        <v>1</v>
      </c>
      <c r="D5578" s="567">
        <v>1500000</v>
      </c>
      <c r="E5578" s="567">
        <v>0</v>
      </c>
      <c r="F5578" s="567"/>
    </row>
    <row r="5579" spans="1:6">
      <c r="A5579" s="845" t="s">
        <v>354</v>
      </c>
      <c r="B5579" s="567">
        <v>2900000</v>
      </c>
      <c r="C5579" s="567">
        <v>1</v>
      </c>
      <c r="D5579" s="567">
        <v>2900000</v>
      </c>
      <c r="E5579" s="567">
        <v>0</v>
      </c>
      <c r="F5579" s="567">
        <v>0</v>
      </c>
    </row>
    <row r="5580" spans="1:6">
      <c r="A5580" s="846" t="s">
        <v>3251</v>
      </c>
      <c r="B5580" s="567">
        <v>2900000</v>
      </c>
      <c r="C5580" s="567">
        <v>1</v>
      </c>
      <c r="D5580" s="567">
        <v>2900000</v>
      </c>
      <c r="E5580" s="567">
        <v>0</v>
      </c>
      <c r="F5580" s="567">
        <v>0</v>
      </c>
    </row>
    <row r="5581" spans="1:6">
      <c r="A5581" s="847">
        <v>0</v>
      </c>
      <c r="B5581" s="567">
        <v>2900000</v>
      </c>
      <c r="C5581" s="567">
        <v>1</v>
      </c>
      <c r="D5581" s="567">
        <v>2900000</v>
      </c>
      <c r="E5581" s="567">
        <v>0</v>
      </c>
      <c r="F5581" s="567">
        <v>0</v>
      </c>
    </row>
    <row r="5582" spans="1:6">
      <c r="A5582" s="848" t="s">
        <v>3251</v>
      </c>
      <c r="B5582" s="567">
        <v>2900000</v>
      </c>
      <c r="C5582" s="567">
        <v>1</v>
      </c>
      <c r="D5582" s="567">
        <v>2900000</v>
      </c>
      <c r="E5582" s="567">
        <v>0</v>
      </c>
      <c r="F5582" s="567">
        <v>0</v>
      </c>
    </row>
    <row r="5583" spans="1:6">
      <c r="A5583" s="849" t="s">
        <v>3251</v>
      </c>
      <c r="B5583" s="567">
        <v>2900000</v>
      </c>
      <c r="C5583" s="567">
        <v>1</v>
      </c>
      <c r="D5583" s="567">
        <v>2900000</v>
      </c>
      <c r="E5583" s="567">
        <v>0</v>
      </c>
      <c r="F5583" s="567">
        <v>0</v>
      </c>
    </row>
    <row r="5584" spans="1:6">
      <c r="A5584" s="850" t="s">
        <v>3251</v>
      </c>
      <c r="B5584" s="567">
        <v>2900000</v>
      </c>
      <c r="C5584" s="567">
        <v>1</v>
      </c>
      <c r="D5584" s="567">
        <v>2900000</v>
      </c>
      <c r="E5584" s="567">
        <v>0</v>
      </c>
      <c r="F5584" s="567">
        <v>0</v>
      </c>
    </row>
    <row r="5585" spans="1:6">
      <c r="A5585" s="851" t="s">
        <v>353</v>
      </c>
      <c r="B5585" s="567">
        <v>2900000</v>
      </c>
      <c r="C5585" s="567">
        <v>1</v>
      </c>
      <c r="D5585" s="567">
        <v>2900000</v>
      </c>
      <c r="E5585" s="567">
        <v>0</v>
      </c>
      <c r="F5585" s="567">
        <v>0</v>
      </c>
    </row>
    <row r="5586" spans="1:6">
      <c r="A5586" s="852" t="s">
        <v>3251</v>
      </c>
      <c r="B5586" s="567">
        <v>2900000</v>
      </c>
      <c r="C5586" s="567">
        <v>1</v>
      </c>
      <c r="D5586" s="567">
        <v>2900000</v>
      </c>
      <c r="E5586" s="567">
        <v>0</v>
      </c>
      <c r="F5586" s="567">
        <v>0</v>
      </c>
    </row>
    <row r="5587" spans="1:6">
      <c r="A5587" s="854" t="s">
        <v>318</v>
      </c>
      <c r="B5587" s="567">
        <v>2900000</v>
      </c>
      <c r="C5587" s="567">
        <v>1</v>
      </c>
      <c r="D5587" s="567">
        <v>2900000</v>
      </c>
      <c r="E5587" s="567">
        <v>0</v>
      </c>
      <c r="F5587" s="567">
        <v>0</v>
      </c>
    </row>
    <row r="5588" spans="1:6">
      <c r="A5588" s="853" t="s">
        <v>308</v>
      </c>
      <c r="B5588" s="567">
        <v>2900000</v>
      </c>
      <c r="C5588" s="567">
        <v>1</v>
      </c>
      <c r="D5588" s="567">
        <v>2900000</v>
      </c>
      <c r="E5588" s="567">
        <v>0</v>
      </c>
      <c r="F5588" s="567">
        <v>0</v>
      </c>
    </row>
    <row r="5589" spans="1:6">
      <c r="A5589" s="855" t="s">
        <v>3251</v>
      </c>
      <c r="B5589" s="567">
        <v>2900000</v>
      </c>
      <c r="C5589" s="567">
        <v>1</v>
      </c>
      <c r="D5589" s="567">
        <v>2900000</v>
      </c>
      <c r="E5589" s="567">
        <v>0</v>
      </c>
      <c r="F5589" s="567">
        <v>0</v>
      </c>
    </row>
    <row r="5590" spans="1:6">
      <c r="A5590" s="845" t="s">
        <v>1337</v>
      </c>
      <c r="B5590" s="567"/>
      <c r="C5590" s="567">
        <v>1</v>
      </c>
      <c r="D5590" s="567">
        <v>1200000</v>
      </c>
      <c r="E5590" s="567"/>
      <c r="F5590" s="567">
        <v>302251</v>
      </c>
    </row>
    <row r="5591" spans="1:6">
      <c r="A5591" s="846" t="s">
        <v>3251</v>
      </c>
      <c r="B5591" s="567"/>
      <c r="C5591" s="567">
        <v>1</v>
      </c>
      <c r="D5591" s="567">
        <v>1200000</v>
      </c>
      <c r="E5591" s="567"/>
      <c r="F5591" s="567">
        <v>302251</v>
      </c>
    </row>
    <row r="5592" spans="1:6">
      <c r="A5592" s="847">
        <v>0.8</v>
      </c>
      <c r="B5592" s="567"/>
      <c r="C5592" s="567">
        <v>1</v>
      </c>
      <c r="D5592" s="567">
        <v>1200000</v>
      </c>
      <c r="E5592" s="567"/>
      <c r="F5592" s="567">
        <v>302251</v>
      </c>
    </row>
    <row r="5593" spans="1:6">
      <c r="A5593" s="848">
        <v>0.21543100000000001</v>
      </c>
      <c r="B5593" s="567"/>
      <c r="C5593" s="567">
        <v>1</v>
      </c>
      <c r="D5593" s="567">
        <v>1200000</v>
      </c>
      <c r="E5593" s="567"/>
      <c r="F5593" s="567">
        <v>302251</v>
      </c>
    </row>
    <row r="5594" spans="1:6">
      <c r="A5594" s="849" t="s">
        <v>3251</v>
      </c>
      <c r="B5594" s="567"/>
      <c r="C5594" s="567">
        <v>1</v>
      </c>
      <c r="D5594" s="567">
        <v>1200000</v>
      </c>
      <c r="E5594" s="567"/>
      <c r="F5594" s="567">
        <v>302251</v>
      </c>
    </row>
    <row r="5595" spans="1:6">
      <c r="A5595" s="850" t="s">
        <v>1336</v>
      </c>
      <c r="B5595" s="567"/>
      <c r="C5595" s="567">
        <v>1</v>
      </c>
      <c r="D5595" s="567">
        <v>1200000</v>
      </c>
      <c r="E5595" s="567"/>
      <c r="F5595" s="567">
        <v>302251</v>
      </c>
    </row>
    <row r="5596" spans="1:6">
      <c r="A5596" s="851" t="s">
        <v>3251</v>
      </c>
      <c r="B5596" s="567"/>
      <c r="C5596" s="567">
        <v>1</v>
      </c>
      <c r="D5596" s="567">
        <v>1200000</v>
      </c>
      <c r="E5596" s="567"/>
      <c r="F5596" s="567">
        <v>302251</v>
      </c>
    </row>
    <row r="5597" spans="1:6">
      <c r="A5597" s="852" t="s">
        <v>3251</v>
      </c>
      <c r="B5597" s="567"/>
      <c r="C5597" s="567">
        <v>1</v>
      </c>
      <c r="D5597" s="567">
        <v>1200000</v>
      </c>
      <c r="E5597" s="567"/>
      <c r="F5597" s="567">
        <v>302251</v>
      </c>
    </row>
    <row r="5598" spans="1:6">
      <c r="A5598" s="854" t="s">
        <v>529</v>
      </c>
      <c r="B5598" s="567"/>
      <c r="C5598" s="567">
        <v>1</v>
      </c>
      <c r="D5598" s="567">
        <v>1200000</v>
      </c>
      <c r="E5598" s="567"/>
      <c r="F5598" s="567">
        <v>302251</v>
      </c>
    </row>
    <row r="5599" spans="1:6">
      <c r="A5599" s="853" t="s">
        <v>274</v>
      </c>
      <c r="B5599" s="567"/>
      <c r="C5599" s="567">
        <v>1</v>
      </c>
      <c r="D5599" s="567">
        <v>1200000</v>
      </c>
      <c r="E5599" s="567"/>
      <c r="F5599" s="567">
        <v>302251</v>
      </c>
    </row>
    <row r="5600" spans="1:6">
      <c r="A5600" s="855" t="s">
        <v>319</v>
      </c>
      <c r="B5600" s="567"/>
      <c r="C5600" s="567">
        <v>1</v>
      </c>
      <c r="D5600" s="567">
        <v>1200000</v>
      </c>
      <c r="E5600" s="567"/>
      <c r="F5600" s="567">
        <v>302251</v>
      </c>
    </row>
    <row r="5601" spans="1:6">
      <c r="A5601" s="845" t="s">
        <v>2499</v>
      </c>
      <c r="B5601" s="567">
        <v>5500000</v>
      </c>
      <c r="C5601" s="567">
        <v>4</v>
      </c>
      <c r="D5601" s="567">
        <v>5500000</v>
      </c>
      <c r="E5601" s="567"/>
      <c r="F5601" s="567">
        <v>4680299.7924199998</v>
      </c>
    </row>
    <row r="5602" spans="1:6">
      <c r="A5602" s="846" t="s">
        <v>3251</v>
      </c>
      <c r="B5602" s="567">
        <v>5500000</v>
      </c>
      <c r="C5602" s="567">
        <v>4</v>
      </c>
      <c r="D5602" s="567">
        <v>5500000</v>
      </c>
      <c r="E5602" s="567"/>
      <c r="F5602" s="567">
        <v>4680299.7924199998</v>
      </c>
    </row>
    <row r="5603" spans="1:6">
      <c r="A5603" s="847">
        <v>0.8</v>
      </c>
      <c r="B5603" s="567">
        <v>1000000</v>
      </c>
      <c r="C5603" s="567">
        <v>1</v>
      </c>
      <c r="D5603" s="567">
        <v>1000000</v>
      </c>
      <c r="E5603" s="567"/>
      <c r="F5603" s="567">
        <v>783191.57597000001</v>
      </c>
    </row>
    <row r="5604" spans="1:6">
      <c r="A5604" s="848" t="s">
        <v>3251</v>
      </c>
      <c r="B5604" s="567">
        <v>1000000</v>
      </c>
      <c r="C5604" s="567">
        <v>1</v>
      </c>
      <c r="D5604" s="567">
        <v>1000000</v>
      </c>
      <c r="E5604" s="567"/>
      <c r="F5604" s="567">
        <v>783191.57597000001</v>
      </c>
    </row>
    <row r="5605" spans="1:6">
      <c r="A5605" s="849" t="s">
        <v>3251</v>
      </c>
      <c r="B5605" s="567">
        <v>1000000</v>
      </c>
      <c r="C5605" s="567">
        <v>1</v>
      </c>
      <c r="D5605" s="567">
        <v>1000000</v>
      </c>
      <c r="E5605" s="567"/>
      <c r="F5605" s="567">
        <v>783191.57597000001</v>
      </c>
    </row>
    <row r="5606" spans="1:6">
      <c r="A5606" s="850" t="s">
        <v>3251</v>
      </c>
      <c r="B5606" s="567">
        <v>1000000</v>
      </c>
      <c r="C5606" s="567">
        <v>1</v>
      </c>
      <c r="D5606" s="567">
        <v>1000000</v>
      </c>
      <c r="E5606" s="567"/>
      <c r="F5606" s="567">
        <v>783191.57597000001</v>
      </c>
    </row>
    <row r="5607" spans="1:6">
      <c r="A5607" s="851" t="s">
        <v>2498</v>
      </c>
      <c r="B5607" s="567">
        <v>1000000</v>
      </c>
      <c r="C5607" s="567">
        <v>1</v>
      </c>
      <c r="D5607" s="567">
        <v>1000000</v>
      </c>
      <c r="E5607" s="567"/>
      <c r="F5607" s="567">
        <v>783191.57597000001</v>
      </c>
    </row>
    <row r="5608" spans="1:6">
      <c r="A5608" s="852" t="s">
        <v>3251</v>
      </c>
      <c r="B5608" s="567">
        <v>1000000</v>
      </c>
      <c r="C5608" s="567">
        <v>1</v>
      </c>
      <c r="D5608" s="567">
        <v>1000000</v>
      </c>
      <c r="E5608" s="567"/>
      <c r="F5608" s="567">
        <v>783191.57597000001</v>
      </c>
    </row>
    <row r="5609" spans="1:6">
      <c r="A5609" s="854" t="s">
        <v>2286</v>
      </c>
      <c r="B5609" s="567">
        <v>1000000</v>
      </c>
      <c r="C5609" s="567">
        <v>1</v>
      </c>
      <c r="D5609" s="567">
        <v>1000000</v>
      </c>
      <c r="E5609" s="567"/>
      <c r="F5609" s="567">
        <v>783191.57597000001</v>
      </c>
    </row>
    <row r="5610" spans="1:6">
      <c r="A5610" s="853" t="s">
        <v>296</v>
      </c>
      <c r="B5610" s="567">
        <v>1000000</v>
      </c>
      <c r="C5610" s="567">
        <v>1</v>
      </c>
      <c r="D5610" s="567">
        <v>1000000</v>
      </c>
      <c r="E5610" s="567"/>
      <c r="F5610" s="567">
        <v>783191.57597000001</v>
      </c>
    </row>
    <row r="5611" spans="1:6">
      <c r="A5611" s="855" t="s">
        <v>2285</v>
      </c>
      <c r="B5611" s="567">
        <v>1000000</v>
      </c>
      <c r="C5611" s="567">
        <v>1</v>
      </c>
      <c r="D5611" s="567">
        <v>1000000</v>
      </c>
      <c r="E5611" s="567"/>
      <c r="F5611" s="567">
        <v>783191.57597000001</v>
      </c>
    </row>
    <row r="5612" spans="1:6">
      <c r="A5612" s="847">
        <v>0.9</v>
      </c>
      <c r="B5612" s="567">
        <v>1000000</v>
      </c>
      <c r="C5612" s="567">
        <v>1</v>
      </c>
      <c r="D5612" s="567">
        <v>1000000</v>
      </c>
      <c r="E5612" s="567"/>
      <c r="F5612" s="567">
        <v>780812.71394000005</v>
      </c>
    </row>
    <row r="5613" spans="1:6">
      <c r="A5613" s="848" t="s">
        <v>3251</v>
      </c>
      <c r="B5613" s="567">
        <v>1000000</v>
      </c>
      <c r="C5613" s="567">
        <v>1</v>
      </c>
      <c r="D5613" s="567">
        <v>1000000</v>
      </c>
      <c r="E5613" s="567"/>
      <c r="F5613" s="567">
        <v>780812.71394000005</v>
      </c>
    </row>
    <row r="5614" spans="1:6">
      <c r="A5614" s="849" t="s">
        <v>3251</v>
      </c>
      <c r="B5614" s="567">
        <v>1000000</v>
      </c>
      <c r="C5614" s="567">
        <v>1</v>
      </c>
      <c r="D5614" s="567">
        <v>1000000</v>
      </c>
      <c r="E5614" s="567"/>
      <c r="F5614" s="567">
        <v>780812.71394000005</v>
      </c>
    </row>
    <row r="5615" spans="1:6">
      <c r="A5615" s="850" t="s">
        <v>3251</v>
      </c>
      <c r="B5615" s="567">
        <v>1000000</v>
      </c>
      <c r="C5615" s="567">
        <v>1</v>
      </c>
      <c r="D5615" s="567">
        <v>1000000</v>
      </c>
      <c r="E5615" s="567"/>
      <c r="F5615" s="567">
        <v>780812.71394000005</v>
      </c>
    </row>
    <row r="5616" spans="1:6">
      <c r="A5616" s="851" t="s">
        <v>2501</v>
      </c>
      <c r="B5616" s="567">
        <v>1000000</v>
      </c>
      <c r="C5616" s="567">
        <v>1</v>
      </c>
      <c r="D5616" s="567">
        <v>1000000</v>
      </c>
      <c r="E5616" s="567"/>
      <c r="F5616" s="567">
        <v>780812.71394000005</v>
      </c>
    </row>
    <row r="5617" spans="1:6">
      <c r="A5617" s="852" t="s">
        <v>3251</v>
      </c>
      <c r="B5617" s="567">
        <v>1000000</v>
      </c>
      <c r="C5617" s="567">
        <v>1</v>
      </c>
      <c r="D5617" s="567">
        <v>1000000</v>
      </c>
      <c r="E5617" s="567"/>
      <c r="F5617" s="567">
        <v>780812.71394000005</v>
      </c>
    </row>
    <row r="5618" spans="1:6">
      <c r="A5618" s="854" t="s">
        <v>2286</v>
      </c>
      <c r="B5618" s="567">
        <v>1000000</v>
      </c>
      <c r="C5618" s="567">
        <v>1</v>
      </c>
      <c r="D5618" s="567">
        <v>1000000</v>
      </c>
      <c r="E5618" s="567"/>
      <c r="F5618" s="567">
        <v>780812.71394000005</v>
      </c>
    </row>
    <row r="5619" spans="1:6">
      <c r="A5619" s="853" t="s">
        <v>296</v>
      </c>
      <c r="B5619" s="567">
        <v>1000000</v>
      </c>
      <c r="C5619" s="567">
        <v>1</v>
      </c>
      <c r="D5619" s="567">
        <v>1000000</v>
      </c>
      <c r="E5619" s="567"/>
      <c r="F5619" s="567">
        <v>780812.71394000005</v>
      </c>
    </row>
    <row r="5620" spans="1:6">
      <c r="A5620" s="855" t="s">
        <v>2285</v>
      </c>
      <c r="B5620" s="567">
        <v>1000000</v>
      </c>
      <c r="C5620" s="567">
        <v>1</v>
      </c>
      <c r="D5620" s="567">
        <v>1000000</v>
      </c>
      <c r="E5620" s="567"/>
      <c r="F5620" s="567">
        <v>780812.71394000005</v>
      </c>
    </row>
    <row r="5621" spans="1:6">
      <c r="A5621" s="847">
        <v>0.97</v>
      </c>
      <c r="B5621" s="567">
        <v>1500000</v>
      </c>
      <c r="C5621" s="567">
        <v>1</v>
      </c>
      <c r="D5621" s="567">
        <v>1500000</v>
      </c>
      <c r="E5621" s="567"/>
      <c r="F5621" s="567">
        <v>1334245.1762899999</v>
      </c>
    </row>
    <row r="5622" spans="1:6">
      <c r="A5622" s="848" t="s">
        <v>3251</v>
      </c>
      <c r="B5622" s="567">
        <v>1500000</v>
      </c>
      <c r="C5622" s="567">
        <v>1</v>
      </c>
      <c r="D5622" s="567">
        <v>1500000</v>
      </c>
      <c r="E5622" s="567"/>
      <c r="F5622" s="567">
        <v>1334245.1762899999</v>
      </c>
    </row>
    <row r="5623" spans="1:6">
      <c r="A5623" s="849" t="s">
        <v>3251</v>
      </c>
      <c r="B5623" s="567">
        <v>1500000</v>
      </c>
      <c r="C5623" s="567">
        <v>1</v>
      </c>
      <c r="D5623" s="567">
        <v>1500000</v>
      </c>
      <c r="E5623" s="567"/>
      <c r="F5623" s="567">
        <v>1334245.1762899999</v>
      </c>
    </row>
    <row r="5624" spans="1:6">
      <c r="A5624" s="850" t="s">
        <v>3251</v>
      </c>
      <c r="B5624" s="567">
        <v>1500000</v>
      </c>
      <c r="C5624" s="567">
        <v>1</v>
      </c>
      <c r="D5624" s="567">
        <v>1500000</v>
      </c>
      <c r="E5624" s="567"/>
      <c r="F5624" s="567">
        <v>1334245.1762899999</v>
      </c>
    </row>
    <row r="5625" spans="1:6">
      <c r="A5625" s="851" t="s">
        <v>2502</v>
      </c>
      <c r="B5625" s="567">
        <v>1500000</v>
      </c>
      <c r="C5625" s="567">
        <v>1</v>
      </c>
      <c r="D5625" s="567">
        <v>1500000</v>
      </c>
      <c r="E5625" s="567"/>
      <c r="F5625" s="567">
        <v>1334245.1762899999</v>
      </c>
    </row>
    <row r="5626" spans="1:6">
      <c r="A5626" s="852" t="s">
        <v>3251</v>
      </c>
      <c r="B5626" s="567">
        <v>1500000</v>
      </c>
      <c r="C5626" s="567">
        <v>1</v>
      </c>
      <c r="D5626" s="567">
        <v>1500000</v>
      </c>
      <c r="E5626" s="567"/>
      <c r="F5626" s="567">
        <v>1334245.1762899999</v>
      </c>
    </row>
    <row r="5627" spans="1:6">
      <c r="A5627" s="854" t="s">
        <v>2286</v>
      </c>
      <c r="B5627" s="567">
        <v>1500000</v>
      </c>
      <c r="C5627" s="567">
        <v>1</v>
      </c>
      <c r="D5627" s="567">
        <v>1500000</v>
      </c>
      <c r="E5627" s="567"/>
      <c r="F5627" s="567">
        <v>1334245.1762899999</v>
      </c>
    </row>
    <row r="5628" spans="1:6">
      <c r="A5628" s="853" t="s">
        <v>296</v>
      </c>
      <c r="B5628" s="567">
        <v>1500000</v>
      </c>
      <c r="C5628" s="567">
        <v>1</v>
      </c>
      <c r="D5628" s="567">
        <v>1500000</v>
      </c>
      <c r="E5628" s="567"/>
      <c r="F5628" s="567">
        <v>1334245.1762899999</v>
      </c>
    </row>
    <row r="5629" spans="1:6">
      <c r="A5629" s="855" t="s">
        <v>2285</v>
      </c>
      <c r="B5629" s="567">
        <v>1500000</v>
      </c>
      <c r="C5629" s="567">
        <v>1</v>
      </c>
      <c r="D5629" s="567">
        <v>1500000</v>
      </c>
      <c r="E5629" s="567"/>
      <c r="F5629" s="567">
        <v>1334245.1762899999</v>
      </c>
    </row>
    <row r="5630" spans="1:6">
      <c r="A5630" s="847">
        <v>1</v>
      </c>
      <c r="B5630" s="567">
        <v>2000000</v>
      </c>
      <c r="C5630" s="567">
        <v>1</v>
      </c>
      <c r="D5630" s="567">
        <v>2000000</v>
      </c>
      <c r="E5630" s="567"/>
      <c r="F5630" s="567">
        <v>1782050.3262199999</v>
      </c>
    </row>
    <row r="5631" spans="1:6">
      <c r="A5631" s="848" t="s">
        <v>3251</v>
      </c>
      <c r="B5631" s="567">
        <v>2000000</v>
      </c>
      <c r="C5631" s="567">
        <v>1</v>
      </c>
      <c r="D5631" s="567">
        <v>2000000</v>
      </c>
      <c r="E5631" s="567"/>
      <c r="F5631" s="567">
        <v>1782050.3262199999</v>
      </c>
    </row>
    <row r="5632" spans="1:6">
      <c r="A5632" s="849" t="s">
        <v>3251</v>
      </c>
      <c r="B5632" s="567">
        <v>2000000</v>
      </c>
      <c r="C5632" s="567">
        <v>1</v>
      </c>
      <c r="D5632" s="567">
        <v>2000000</v>
      </c>
      <c r="E5632" s="567"/>
      <c r="F5632" s="567">
        <v>1782050.3262199999</v>
      </c>
    </row>
    <row r="5633" spans="1:6">
      <c r="A5633" s="850" t="s">
        <v>3251</v>
      </c>
      <c r="B5633" s="567">
        <v>2000000</v>
      </c>
      <c r="C5633" s="567">
        <v>1</v>
      </c>
      <c r="D5633" s="567">
        <v>2000000</v>
      </c>
      <c r="E5633" s="567"/>
      <c r="F5633" s="567">
        <v>1782050.3262199999</v>
      </c>
    </row>
    <row r="5634" spans="1:6">
      <c r="A5634" s="851" t="s">
        <v>2504</v>
      </c>
      <c r="B5634" s="567">
        <v>2000000</v>
      </c>
      <c r="C5634" s="567">
        <v>1</v>
      </c>
      <c r="D5634" s="567">
        <v>2000000</v>
      </c>
      <c r="E5634" s="567"/>
      <c r="F5634" s="567">
        <v>1782050.3262199999</v>
      </c>
    </row>
    <row r="5635" spans="1:6">
      <c r="A5635" s="852" t="s">
        <v>3251</v>
      </c>
      <c r="B5635" s="567">
        <v>2000000</v>
      </c>
      <c r="C5635" s="567">
        <v>1</v>
      </c>
      <c r="D5635" s="567">
        <v>2000000</v>
      </c>
      <c r="E5635" s="567"/>
      <c r="F5635" s="567">
        <v>1782050.3262199999</v>
      </c>
    </row>
    <row r="5636" spans="1:6">
      <c r="A5636" s="854" t="s">
        <v>2286</v>
      </c>
      <c r="B5636" s="567">
        <v>2000000</v>
      </c>
      <c r="C5636" s="567">
        <v>1</v>
      </c>
      <c r="D5636" s="567">
        <v>2000000</v>
      </c>
      <c r="E5636" s="567"/>
      <c r="F5636" s="567">
        <v>1782050.3262199999</v>
      </c>
    </row>
    <row r="5637" spans="1:6">
      <c r="A5637" s="853" t="s">
        <v>296</v>
      </c>
      <c r="B5637" s="567">
        <v>2000000</v>
      </c>
      <c r="C5637" s="567">
        <v>1</v>
      </c>
      <c r="D5637" s="567">
        <v>2000000</v>
      </c>
      <c r="E5637" s="567"/>
      <c r="F5637" s="567">
        <v>1782050.3262199999</v>
      </c>
    </row>
    <row r="5638" spans="1:6">
      <c r="A5638" s="855" t="s">
        <v>2285</v>
      </c>
      <c r="B5638" s="567">
        <v>2000000</v>
      </c>
      <c r="C5638" s="567">
        <v>1</v>
      </c>
      <c r="D5638" s="567">
        <v>2000000</v>
      </c>
      <c r="E5638" s="567"/>
      <c r="F5638" s="567">
        <v>1782050.3262199999</v>
      </c>
    </row>
    <row r="5639" spans="1:6">
      <c r="A5639" s="845" t="s">
        <v>21</v>
      </c>
      <c r="B5639" s="567"/>
      <c r="C5639" s="567">
        <v>1</v>
      </c>
      <c r="D5639" s="567">
        <v>13400000</v>
      </c>
      <c r="E5639" s="567">
        <v>13258054.142879998</v>
      </c>
      <c r="F5639" s="567">
        <v>12588559.163829999</v>
      </c>
    </row>
    <row r="5640" spans="1:6">
      <c r="A5640" s="846" t="s">
        <v>20</v>
      </c>
      <c r="B5640" s="567"/>
      <c r="C5640" s="567">
        <v>1</v>
      </c>
      <c r="D5640" s="567">
        <v>13400000</v>
      </c>
      <c r="E5640" s="567">
        <v>13258054.142879998</v>
      </c>
      <c r="F5640" s="567">
        <v>12588559.163829999</v>
      </c>
    </row>
    <row r="5641" spans="1:6">
      <c r="A5641" s="847">
        <v>0.99</v>
      </c>
      <c r="B5641" s="567"/>
      <c r="C5641" s="567">
        <v>1</v>
      </c>
      <c r="D5641" s="567">
        <v>13400000</v>
      </c>
      <c r="E5641" s="567">
        <v>13258054.142879998</v>
      </c>
      <c r="F5641" s="567">
        <v>12588559.163829999</v>
      </c>
    </row>
    <row r="5642" spans="1:6">
      <c r="A5642" s="848">
        <v>0.93944471371865668</v>
      </c>
      <c r="B5642" s="567"/>
      <c r="C5642" s="567">
        <v>1</v>
      </c>
      <c r="D5642" s="567">
        <v>13400000</v>
      </c>
      <c r="E5642" s="567">
        <v>13258054.142879998</v>
      </c>
      <c r="F5642" s="567">
        <v>12588559.163829999</v>
      </c>
    </row>
    <row r="5643" spans="1:6">
      <c r="A5643" s="849" t="s">
        <v>3251</v>
      </c>
      <c r="B5643" s="567"/>
      <c r="C5643" s="567">
        <v>1</v>
      </c>
      <c r="D5643" s="567">
        <v>13400000</v>
      </c>
      <c r="E5643" s="567">
        <v>13258054.142879998</v>
      </c>
      <c r="F5643" s="567">
        <v>12588559.163829999</v>
      </c>
    </row>
    <row r="5644" spans="1:6">
      <c r="A5644" s="850" t="s">
        <v>196</v>
      </c>
      <c r="B5644" s="567"/>
      <c r="C5644" s="567">
        <v>1</v>
      </c>
      <c r="D5644" s="567">
        <v>13400000</v>
      </c>
      <c r="E5644" s="567">
        <v>13258054.142879998</v>
      </c>
      <c r="F5644" s="567">
        <v>12588559.163829999</v>
      </c>
    </row>
    <row r="5645" spans="1:6">
      <c r="A5645" s="851" t="s">
        <v>3251</v>
      </c>
      <c r="B5645" s="567"/>
      <c r="C5645" s="567">
        <v>1</v>
      </c>
      <c r="D5645" s="567">
        <v>13400000</v>
      </c>
      <c r="E5645" s="567">
        <v>13258054.142879998</v>
      </c>
      <c r="F5645" s="567">
        <v>12588559.163829999</v>
      </c>
    </row>
    <row r="5646" spans="1:6">
      <c r="A5646" s="852" t="s">
        <v>16</v>
      </c>
      <c r="B5646" s="567"/>
      <c r="C5646" s="567">
        <v>1</v>
      </c>
      <c r="D5646" s="567">
        <v>13400000</v>
      </c>
      <c r="E5646" s="567">
        <v>13258054.142879998</v>
      </c>
      <c r="F5646" s="567">
        <v>12588559.163829999</v>
      </c>
    </row>
    <row r="5647" spans="1:6">
      <c r="A5647" s="854" t="s">
        <v>317</v>
      </c>
      <c r="B5647" s="729"/>
      <c r="C5647" s="729">
        <v>1</v>
      </c>
      <c r="D5647" s="729">
        <v>13400000</v>
      </c>
      <c r="E5647" s="729">
        <v>13258054.142879998</v>
      </c>
      <c r="F5647" s="729">
        <v>12588559.163829999</v>
      </c>
    </row>
    <row r="5648" spans="1:6">
      <c r="A5648" s="853" t="s">
        <v>46</v>
      </c>
      <c r="B5648" s="567"/>
      <c r="C5648" s="567">
        <v>1</v>
      </c>
      <c r="D5648" s="567">
        <v>13400000</v>
      </c>
      <c r="E5648" s="567">
        <v>13258054.142879998</v>
      </c>
      <c r="F5648" s="567">
        <v>12588559.163829999</v>
      </c>
    </row>
    <row r="5649" spans="1:6">
      <c r="A5649" s="855" t="s">
        <v>3251</v>
      </c>
      <c r="B5649" s="567"/>
      <c r="C5649" s="567">
        <v>1</v>
      </c>
      <c r="D5649" s="567">
        <v>13400000</v>
      </c>
      <c r="E5649" s="567">
        <v>13258054.142879998</v>
      </c>
      <c r="F5649" s="567">
        <v>12588559.163829999</v>
      </c>
    </row>
    <row r="5650" spans="1:6">
      <c r="A5650" s="845" t="s">
        <v>3110</v>
      </c>
      <c r="B5650" s="567">
        <v>2000000</v>
      </c>
      <c r="C5650" s="567">
        <v>1</v>
      </c>
      <c r="D5650" s="567">
        <v>2682000</v>
      </c>
      <c r="E5650" s="567">
        <v>2361729.2820000001</v>
      </c>
      <c r="F5650" s="567">
        <v>1946488.9979999999</v>
      </c>
    </row>
    <row r="5651" spans="1:6">
      <c r="A5651" s="846" t="s">
        <v>3251</v>
      </c>
      <c r="B5651" s="567">
        <v>2000000</v>
      </c>
      <c r="C5651" s="567">
        <v>1</v>
      </c>
      <c r="D5651" s="567">
        <v>2682000</v>
      </c>
      <c r="E5651" s="567">
        <v>2361729.2820000001</v>
      </c>
      <c r="F5651" s="567">
        <v>1946488.9979999999</v>
      </c>
    </row>
    <row r="5652" spans="1:6">
      <c r="A5652" s="847">
        <v>80</v>
      </c>
      <c r="B5652" s="567">
        <v>2000000</v>
      </c>
      <c r="C5652" s="567">
        <v>1</v>
      </c>
      <c r="D5652" s="567">
        <v>2682000</v>
      </c>
      <c r="E5652" s="567">
        <v>2361729.2820000001</v>
      </c>
      <c r="F5652" s="567">
        <v>1946488.9979999999</v>
      </c>
    </row>
    <row r="5653" spans="1:6">
      <c r="A5653" s="848">
        <v>0.72576025279642054</v>
      </c>
      <c r="B5653" s="567">
        <v>2000000</v>
      </c>
      <c r="C5653" s="567">
        <v>1</v>
      </c>
      <c r="D5653" s="567">
        <v>2682000</v>
      </c>
      <c r="E5653" s="567">
        <v>2361729.2820000001</v>
      </c>
      <c r="F5653" s="567">
        <v>1946488.9979999999</v>
      </c>
    </row>
    <row r="5654" spans="1:6">
      <c r="A5654" s="849" t="s">
        <v>3251</v>
      </c>
      <c r="B5654" s="567">
        <v>2000000</v>
      </c>
      <c r="C5654" s="567">
        <v>1</v>
      </c>
      <c r="D5654" s="567">
        <v>2682000</v>
      </c>
      <c r="E5654" s="567">
        <v>2361729.2820000001</v>
      </c>
      <c r="F5654" s="567">
        <v>1946488.9979999999</v>
      </c>
    </row>
    <row r="5655" spans="1:6">
      <c r="A5655" s="850" t="s">
        <v>3109</v>
      </c>
      <c r="B5655" s="567">
        <v>2000000</v>
      </c>
      <c r="C5655" s="567">
        <v>1</v>
      </c>
      <c r="D5655" s="567">
        <v>2682000</v>
      </c>
      <c r="E5655" s="567">
        <v>2361729.2820000001</v>
      </c>
      <c r="F5655" s="567">
        <v>1946488.9979999999</v>
      </c>
    </row>
    <row r="5656" spans="1:6">
      <c r="A5656" s="851" t="s">
        <v>3251</v>
      </c>
      <c r="B5656" s="567">
        <v>2000000</v>
      </c>
      <c r="C5656" s="567">
        <v>1</v>
      </c>
      <c r="D5656" s="567">
        <v>2682000</v>
      </c>
      <c r="E5656" s="567">
        <v>2361729.2820000001</v>
      </c>
      <c r="F5656" s="567">
        <v>1946488.9979999999</v>
      </c>
    </row>
    <row r="5657" spans="1:6">
      <c r="A5657" s="852" t="s">
        <v>3251</v>
      </c>
      <c r="B5657" s="567">
        <v>2000000</v>
      </c>
      <c r="C5657" s="567">
        <v>1</v>
      </c>
      <c r="D5657" s="567">
        <v>2682000</v>
      </c>
      <c r="E5657" s="567">
        <v>2361729.2820000001</v>
      </c>
      <c r="F5657" s="567">
        <v>1946488.9979999999</v>
      </c>
    </row>
    <row r="5658" spans="1:6">
      <c r="A5658" s="854" t="s">
        <v>526</v>
      </c>
      <c r="B5658" s="567">
        <v>2000000</v>
      </c>
      <c r="C5658" s="567">
        <v>1</v>
      </c>
      <c r="D5658" s="567">
        <v>2682000</v>
      </c>
      <c r="E5658" s="567">
        <v>2361729.2820000001</v>
      </c>
      <c r="F5658" s="567">
        <v>1946488.9979999999</v>
      </c>
    </row>
    <row r="5659" spans="1:6">
      <c r="A5659" s="853" t="s">
        <v>269</v>
      </c>
      <c r="B5659" s="567">
        <v>2000000</v>
      </c>
      <c r="C5659" s="567">
        <v>1</v>
      </c>
      <c r="D5659" s="567">
        <v>2682000</v>
      </c>
      <c r="E5659" s="567">
        <v>2361729.2820000001</v>
      </c>
      <c r="F5659" s="567">
        <v>1946488.9979999999</v>
      </c>
    </row>
    <row r="5660" spans="1:6">
      <c r="A5660" s="855" t="s">
        <v>319</v>
      </c>
      <c r="B5660" s="567">
        <v>2000000</v>
      </c>
      <c r="C5660" s="567">
        <v>1</v>
      </c>
      <c r="D5660" s="567">
        <v>2682000</v>
      </c>
      <c r="E5660" s="567">
        <v>2361729.2820000001</v>
      </c>
      <c r="F5660" s="567">
        <v>1946488.9979999999</v>
      </c>
    </row>
    <row r="5661" spans="1:6">
      <c r="A5661" s="845" t="s">
        <v>2404</v>
      </c>
      <c r="B5661" s="567">
        <v>500000</v>
      </c>
      <c r="C5661" s="567">
        <v>1</v>
      </c>
      <c r="D5661" s="567">
        <v>1100000</v>
      </c>
      <c r="E5661" s="567"/>
      <c r="F5661" s="567">
        <v>1058042</v>
      </c>
    </row>
    <row r="5662" spans="1:6">
      <c r="A5662" s="846" t="s">
        <v>3251</v>
      </c>
      <c r="B5662" s="567">
        <v>500000</v>
      </c>
      <c r="C5662" s="567">
        <v>1</v>
      </c>
      <c r="D5662" s="567">
        <v>1100000</v>
      </c>
      <c r="E5662" s="567"/>
      <c r="F5662" s="567">
        <v>1058042</v>
      </c>
    </row>
    <row r="5663" spans="1:6">
      <c r="A5663" s="847">
        <v>98</v>
      </c>
      <c r="B5663" s="567">
        <v>500000</v>
      </c>
      <c r="C5663" s="567">
        <v>1</v>
      </c>
      <c r="D5663" s="567">
        <v>1100000</v>
      </c>
      <c r="E5663" s="567"/>
      <c r="F5663" s="567">
        <v>1058042</v>
      </c>
    </row>
    <row r="5664" spans="1:6">
      <c r="A5664" s="848">
        <v>0.96185636363636362</v>
      </c>
      <c r="B5664" s="567">
        <v>500000</v>
      </c>
      <c r="C5664" s="567">
        <v>1</v>
      </c>
      <c r="D5664" s="567">
        <v>1100000</v>
      </c>
      <c r="E5664" s="567"/>
      <c r="F5664" s="567">
        <v>1058042</v>
      </c>
    </row>
    <row r="5665" spans="1:6">
      <c r="A5665" s="849" t="s">
        <v>3251</v>
      </c>
      <c r="B5665" s="567">
        <v>500000</v>
      </c>
      <c r="C5665" s="567">
        <v>1</v>
      </c>
      <c r="D5665" s="567">
        <v>1100000</v>
      </c>
      <c r="E5665" s="567"/>
      <c r="F5665" s="567">
        <v>1058042</v>
      </c>
    </row>
    <row r="5666" spans="1:6">
      <c r="A5666" s="850" t="s">
        <v>2403</v>
      </c>
      <c r="B5666" s="567">
        <v>500000</v>
      </c>
      <c r="C5666" s="567">
        <v>1</v>
      </c>
      <c r="D5666" s="567">
        <v>1100000</v>
      </c>
      <c r="E5666" s="567"/>
      <c r="F5666" s="567">
        <v>1058042</v>
      </c>
    </row>
    <row r="5667" spans="1:6">
      <c r="A5667" s="851" t="s">
        <v>3251</v>
      </c>
      <c r="B5667" s="567">
        <v>500000</v>
      </c>
      <c r="C5667" s="567">
        <v>1</v>
      </c>
      <c r="D5667" s="567">
        <v>1100000</v>
      </c>
      <c r="E5667" s="567"/>
      <c r="F5667" s="567">
        <v>1058042</v>
      </c>
    </row>
    <row r="5668" spans="1:6">
      <c r="A5668" s="852" t="s">
        <v>3251</v>
      </c>
      <c r="B5668" s="567">
        <v>500000</v>
      </c>
      <c r="C5668" s="567">
        <v>1</v>
      </c>
      <c r="D5668" s="567">
        <v>1100000</v>
      </c>
      <c r="E5668" s="567"/>
      <c r="F5668" s="567">
        <v>1058042</v>
      </c>
    </row>
    <row r="5669" spans="1:6">
      <c r="A5669" s="854" t="s">
        <v>2286</v>
      </c>
      <c r="B5669" s="567">
        <v>500000</v>
      </c>
      <c r="C5669" s="567">
        <v>1</v>
      </c>
      <c r="D5669" s="567">
        <v>1100000</v>
      </c>
      <c r="E5669" s="567"/>
      <c r="F5669" s="567">
        <v>1058042</v>
      </c>
    </row>
    <row r="5670" spans="1:6">
      <c r="A5670" s="853" t="s">
        <v>302</v>
      </c>
      <c r="B5670" s="567">
        <v>500000</v>
      </c>
      <c r="C5670" s="567">
        <v>1</v>
      </c>
      <c r="D5670" s="567">
        <v>1100000</v>
      </c>
      <c r="E5670" s="567"/>
      <c r="F5670" s="567">
        <v>1058042</v>
      </c>
    </row>
    <row r="5671" spans="1:6">
      <c r="A5671" s="855" t="s">
        <v>3251</v>
      </c>
      <c r="B5671" s="567">
        <v>500000</v>
      </c>
      <c r="C5671" s="567">
        <v>1</v>
      </c>
      <c r="D5671" s="567">
        <v>1100000</v>
      </c>
      <c r="E5671" s="567"/>
      <c r="F5671" s="567">
        <v>1058042</v>
      </c>
    </row>
    <row r="5672" spans="1:6">
      <c r="A5672" s="845" t="s">
        <v>14</v>
      </c>
      <c r="B5672" s="567"/>
      <c r="C5672" s="567">
        <v>1</v>
      </c>
      <c r="D5672" s="567">
        <v>3500000</v>
      </c>
      <c r="E5672" s="567"/>
      <c r="F5672" s="567"/>
    </row>
    <row r="5673" spans="1:6">
      <c r="A5673" s="846" t="s">
        <v>14</v>
      </c>
      <c r="B5673" s="567"/>
      <c r="C5673" s="567">
        <v>1</v>
      </c>
      <c r="D5673" s="567">
        <v>3500000</v>
      </c>
      <c r="E5673" s="567"/>
      <c r="F5673" s="567"/>
    </row>
    <row r="5674" spans="1:6">
      <c r="A5674" s="847">
        <v>1</v>
      </c>
      <c r="B5674" s="567"/>
      <c r="C5674" s="567">
        <v>1</v>
      </c>
      <c r="D5674" s="567">
        <v>3500000</v>
      </c>
      <c r="E5674" s="567"/>
      <c r="F5674" s="567"/>
    </row>
    <row r="5675" spans="1:6">
      <c r="A5675" s="848">
        <v>1</v>
      </c>
      <c r="B5675" s="567"/>
      <c r="C5675" s="567">
        <v>1</v>
      </c>
      <c r="D5675" s="567">
        <v>3500000</v>
      </c>
      <c r="E5675" s="567"/>
      <c r="F5675" s="567"/>
    </row>
    <row r="5676" spans="1:6">
      <c r="A5676" s="849" t="s">
        <v>3251</v>
      </c>
      <c r="B5676" s="567"/>
      <c r="C5676" s="567">
        <v>1</v>
      </c>
      <c r="D5676" s="567">
        <v>3500000</v>
      </c>
      <c r="E5676" s="567"/>
      <c r="F5676" s="567"/>
    </row>
    <row r="5677" spans="1:6">
      <c r="A5677" s="850" t="s">
        <v>48</v>
      </c>
      <c r="B5677" s="567"/>
      <c r="C5677" s="567">
        <v>1</v>
      </c>
      <c r="D5677" s="567">
        <v>3500000</v>
      </c>
      <c r="E5677" s="567"/>
      <c r="F5677" s="567"/>
    </row>
    <row r="5678" spans="1:6">
      <c r="A5678" s="851" t="s">
        <v>3251</v>
      </c>
      <c r="B5678" s="567"/>
      <c r="C5678" s="567">
        <v>1</v>
      </c>
      <c r="D5678" s="567">
        <v>3500000</v>
      </c>
      <c r="E5678" s="567"/>
      <c r="F5678" s="567"/>
    </row>
    <row r="5679" spans="1:6">
      <c r="A5679" s="852" t="s">
        <v>3251</v>
      </c>
      <c r="B5679" s="567"/>
      <c r="C5679" s="567">
        <v>1</v>
      </c>
      <c r="D5679" s="567">
        <v>3500000</v>
      </c>
      <c r="E5679" s="567"/>
      <c r="F5679" s="567"/>
    </row>
    <row r="5680" spans="1:6">
      <c r="A5680" s="854" t="s">
        <v>317</v>
      </c>
      <c r="B5680" s="729"/>
      <c r="C5680" s="729">
        <v>1</v>
      </c>
      <c r="D5680" s="729">
        <v>3500000</v>
      </c>
      <c r="E5680" s="729"/>
      <c r="F5680" s="729"/>
    </row>
    <row r="5681" spans="1:6">
      <c r="A5681" s="853" t="s">
        <v>56</v>
      </c>
      <c r="B5681" s="567"/>
      <c r="C5681" s="567">
        <v>1</v>
      </c>
      <c r="D5681" s="567">
        <v>3500000</v>
      </c>
      <c r="E5681" s="567"/>
      <c r="F5681" s="567"/>
    </row>
    <row r="5682" spans="1:6">
      <c r="A5682" s="855" t="s">
        <v>3251</v>
      </c>
      <c r="B5682" s="567"/>
      <c r="C5682" s="567">
        <v>1</v>
      </c>
      <c r="D5682" s="567">
        <v>3500000</v>
      </c>
      <c r="E5682" s="567"/>
      <c r="F5682" s="567"/>
    </row>
    <row r="5683" spans="1:6">
      <c r="A5683" s="845" t="s">
        <v>37</v>
      </c>
      <c r="B5683" s="567"/>
      <c r="C5683" s="567">
        <v>1</v>
      </c>
      <c r="D5683" s="567">
        <v>24450000</v>
      </c>
      <c r="E5683" s="567">
        <v>24282957.477630001</v>
      </c>
      <c r="F5683" s="567">
        <v>23938306.589190003</v>
      </c>
    </row>
    <row r="5684" spans="1:6">
      <c r="A5684" s="846" t="s">
        <v>13</v>
      </c>
      <c r="B5684" s="567"/>
      <c r="C5684" s="567">
        <v>1</v>
      </c>
      <c r="D5684" s="567">
        <v>24450000</v>
      </c>
      <c r="E5684" s="567">
        <v>24282957.477630001</v>
      </c>
      <c r="F5684" s="567">
        <v>23938306.589190003</v>
      </c>
    </row>
    <row r="5685" spans="1:6">
      <c r="A5685" s="847">
        <v>1</v>
      </c>
      <c r="B5685" s="567"/>
      <c r="C5685" s="567">
        <v>1</v>
      </c>
      <c r="D5685" s="567">
        <v>24450000</v>
      </c>
      <c r="E5685" s="567">
        <v>24282957.477630001</v>
      </c>
      <c r="F5685" s="567">
        <v>23938306.589190003</v>
      </c>
    </row>
    <row r="5686" spans="1:6">
      <c r="A5686" s="848">
        <v>0.97907184413865045</v>
      </c>
      <c r="B5686" s="567"/>
      <c r="C5686" s="567">
        <v>1</v>
      </c>
      <c r="D5686" s="567">
        <v>24450000</v>
      </c>
      <c r="E5686" s="567">
        <v>24282957.477630001</v>
      </c>
      <c r="F5686" s="567">
        <v>23938306.589190003</v>
      </c>
    </row>
    <row r="5687" spans="1:6">
      <c r="A5687" s="849" t="s">
        <v>3251</v>
      </c>
      <c r="B5687" s="567"/>
      <c r="C5687" s="567">
        <v>1</v>
      </c>
      <c r="D5687" s="567">
        <v>24450000</v>
      </c>
      <c r="E5687" s="567">
        <v>24282957.477630001</v>
      </c>
      <c r="F5687" s="567">
        <v>23938306.589190003</v>
      </c>
    </row>
    <row r="5688" spans="1:6">
      <c r="A5688" s="850" t="s">
        <v>201</v>
      </c>
      <c r="B5688" s="567"/>
      <c r="C5688" s="567">
        <v>1</v>
      </c>
      <c r="D5688" s="567">
        <v>24450000</v>
      </c>
      <c r="E5688" s="567">
        <v>24282957.477630001</v>
      </c>
      <c r="F5688" s="567">
        <v>23938306.589190003</v>
      </c>
    </row>
    <row r="5689" spans="1:6">
      <c r="A5689" s="851" t="s">
        <v>3251</v>
      </c>
      <c r="B5689" s="567"/>
      <c r="C5689" s="567">
        <v>1</v>
      </c>
      <c r="D5689" s="567">
        <v>24450000</v>
      </c>
      <c r="E5689" s="567">
        <v>24282957.477630001</v>
      </c>
      <c r="F5689" s="567">
        <v>23938306.589190003</v>
      </c>
    </row>
    <row r="5690" spans="1:6">
      <c r="A5690" s="852" t="s">
        <v>34</v>
      </c>
      <c r="B5690" s="567"/>
      <c r="C5690" s="567">
        <v>1</v>
      </c>
      <c r="D5690" s="567">
        <v>24450000</v>
      </c>
      <c r="E5690" s="567">
        <v>24282957.477630001</v>
      </c>
      <c r="F5690" s="567">
        <v>23938306.589190003</v>
      </c>
    </row>
    <row r="5691" spans="1:6">
      <c r="A5691" s="854" t="s">
        <v>317</v>
      </c>
      <c r="B5691" s="729"/>
      <c r="C5691" s="729">
        <v>1</v>
      </c>
      <c r="D5691" s="729">
        <v>24450000</v>
      </c>
      <c r="E5691" s="729">
        <v>24282957.477630001</v>
      </c>
      <c r="F5691" s="729">
        <v>23938306.589190003</v>
      </c>
    </row>
    <row r="5692" spans="1:6">
      <c r="A5692" s="853" t="s">
        <v>46</v>
      </c>
      <c r="B5692" s="567"/>
      <c r="C5692" s="567">
        <v>1</v>
      </c>
      <c r="D5692" s="567">
        <v>24450000</v>
      </c>
      <c r="E5692" s="567">
        <v>24282957.477630001</v>
      </c>
      <c r="F5692" s="567">
        <v>23938306.589190003</v>
      </c>
    </row>
    <row r="5693" spans="1:6">
      <c r="A5693" s="855" t="s">
        <v>3251</v>
      </c>
      <c r="B5693" s="567"/>
      <c r="C5693" s="567">
        <v>1</v>
      </c>
      <c r="D5693" s="567">
        <v>24450000</v>
      </c>
      <c r="E5693" s="567">
        <v>24282957.477630001</v>
      </c>
      <c r="F5693" s="567">
        <v>23938306.589190003</v>
      </c>
    </row>
    <row r="5694" spans="1:6">
      <c r="A5694" s="845" t="s">
        <v>67</v>
      </c>
      <c r="B5694" s="567">
        <v>1500000</v>
      </c>
      <c r="C5694" s="567">
        <v>6</v>
      </c>
      <c r="D5694" s="567">
        <v>29150000</v>
      </c>
      <c r="E5694" s="567">
        <v>9598227.1627300009</v>
      </c>
      <c r="F5694" s="567">
        <v>7337675.353219999</v>
      </c>
    </row>
    <row r="5695" spans="1:6">
      <c r="A5695" s="846" t="s">
        <v>20</v>
      </c>
      <c r="B5695" s="567"/>
      <c r="C5695" s="567">
        <v>1</v>
      </c>
      <c r="D5695" s="567">
        <v>8400000</v>
      </c>
      <c r="E5695" s="567">
        <v>8188286.16273</v>
      </c>
      <c r="F5695" s="567">
        <v>7337675.353219999</v>
      </c>
    </row>
    <row r="5696" spans="1:6">
      <c r="A5696" s="847" t="s">
        <v>134</v>
      </c>
      <c r="B5696" s="567"/>
      <c r="C5696" s="567">
        <v>1</v>
      </c>
      <c r="D5696" s="567">
        <v>8400000</v>
      </c>
      <c r="E5696" s="567">
        <v>8188286.16273</v>
      </c>
      <c r="F5696" s="567">
        <v>7337675.353219999</v>
      </c>
    </row>
    <row r="5697" spans="1:6">
      <c r="A5697" s="848" t="s">
        <v>3251</v>
      </c>
      <c r="B5697" s="567"/>
      <c r="C5697" s="567">
        <v>1</v>
      </c>
      <c r="D5697" s="567">
        <v>8400000</v>
      </c>
      <c r="E5697" s="567">
        <v>8188286.16273</v>
      </c>
      <c r="F5697" s="567">
        <v>7337675.353219999</v>
      </c>
    </row>
    <row r="5698" spans="1:6">
      <c r="A5698" s="849" t="s">
        <v>3251</v>
      </c>
      <c r="B5698" s="567"/>
      <c r="C5698" s="567">
        <v>1</v>
      </c>
      <c r="D5698" s="567">
        <v>8400000</v>
      </c>
      <c r="E5698" s="567">
        <v>8188286.16273</v>
      </c>
      <c r="F5698" s="567">
        <v>7337675.353219999</v>
      </c>
    </row>
    <row r="5699" spans="1:6">
      <c r="A5699" s="850" t="s">
        <v>131</v>
      </c>
      <c r="B5699" s="567"/>
      <c r="C5699" s="567">
        <v>1</v>
      </c>
      <c r="D5699" s="567">
        <v>8400000</v>
      </c>
      <c r="E5699" s="567">
        <v>8188286.16273</v>
      </c>
      <c r="F5699" s="567">
        <v>7337675.353219999</v>
      </c>
    </row>
    <row r="5700" spans="1:6">
      <c r="A5700" s="851" t="s">
        <v>3251</v>
      </c>
      <c r="B5700" s="567"/>
      <c r="C5700" s="567">
        <v>1</v>
      </c>
      <c r="D5700" s="567">
        <v>8400000</v>
      </c>
      <c r="E5700" s="567">
        <v>8188286.16273</v>
      </c>
      <c r="F5700" s="567">
        <v>7337675.353219999</v>
      </c>
    </row>
    <row r="5701" spans="1:6">
      <c r="A5701" s="852" t="s">
        <v>86</v>
      </c>
      <c r="B5701" s="567"/>
      <c r="C5701" s="567">
        <v>1</v>
      </c>
      <c r="D5701" s="567">
        <v>8400000</v>
      </c>
      <c r="E5701" s="567">
        <v>8188286.16273</v>
      </c>
      <c r="F5701" s="567">
        <v>7337675.353219999</v>
      </c>
    </row>
    <row r="5702" spans="1:6">
      <c r="A5702" s="854" t="s">
        <v>317</v>
      </c>
      <c r="B5702" s="729"/>
      <c r="C5702" s="729">
        <v>1</v>
      </c>
      <c r="D5702" s="729">
        <v>8400000</v>
      </c>
      <c r="E5702" s="729">
        <v>8188286.16273</v>
      </c>
      <c r="F5702" s="729">
        <v>7337675.353219999</v>
      </c>
    </row>
    <row r="5703" spans="1:6">
      <c r="A5703" s="853" t="s">
        <v>104</v>
      </c>
      <c r="B5703" s="567"/>
      <c r="C5703" s="567">
        <v>1</v>
      </c>
      <c r="D5703" s="567">
        <v>8400000</v>
      </c>
      <c r="E5703" s="567">
        <v>8188286.16273</v>
      </c>
      <c r="F5703" s="567">
        <v>7337675.353219999</v>
      </c>
    </row>
    <row r="5704" spans="1:6">
      <c r="A5704" s="855" t="s">
        <v>3251</v>
      </c>
      <c r="B5704" s="567"/>
      <c r="C5704" s="567">
        <v>1</v>
      </c>
      <c r="D5704" s="567">
        <v>8400000</v>
      </c>
      <c r="E5704" s="567">
        <v>8188286.16273</v>
      </c>
      <c r="F5704" s="567">
        <v>7337675.353219999</v>
      </c>
    </row>
    <row r="5705" spans="1:6">
      <c r="A5705" s="846" t="s">
        <v>67</v>
      </c>
      <c r="B5705" s="567"/>
      <c r="C5705" s="567">
        <v>1</v>
      </c>
      <c r="D5705" s="567">
        <v>2250000</v>
      </c>
      <c r="E5705" s="567"/>
      <c r="F5705" s="567"/>
    </row>
    <row r="5706" spans="1:6">
      <c r="A5706" s="847">
        <v>0.17</v>
      </c>
      <c r="B5706" s="567"/>
      <c r="C5706" s="567">
        <v>1</v>
      </c>
      <c r="D5706" s="567">
        <v>2250000</v>
      </c>
      <c r="E5706" s="567"/>
      <c r="F5706" s="567"/>
    </row>
    <row r="5707" spans="1:6">
      <c r="A5707" s="848">
        <v>0.35</v>
      </c>
      <c r="B5707" s="567"/>
      <c r="C5707" s="567">
        <v>1</v>
      </c>
      <c r="D5707" s="567">
        <v>2250000</v>
      </c>
      <c r="E5707" s="567"/>
      <c r="F5707" s="567"/>
    </row>
    <row r="5708" spans="1:6">
      <c r="A5708" s="849" t="s">
        <v>3251</v>
      </c>
      <c r="B5708" s="567"/>
      <c r="C5708" s="567">
        <v>1</v>
      </c>
      <c r="D5708" s="567">
        <v>2250000</v>
      </c>
      <c r="E5708" s="567"/>
      <c r="F5708" s="567"/>
    </row>
    <row r="5709" spans="1:6">
      <c r="A5709" s="850" t="s">
        <v>211</v>
      </c>
      <c r="B5709" s="567"/>
      <c r="C5709" s="567">
        <v>1</v>
      </c>
      <c r="D5709" s="567">
        <v>2250000</v>
      </c>
      <c r="E5709" s="567"/>
      <c r="F5709" s="567"/>
    </row>
    <row r="5710" spans="1:6">
      <c r="A5710" s="851" t="s">
        <v>3251</v>
      </c>
      <c r="B5710" s="567"/>
      <c r="C5710" s="567">
        <v>1</v>
      </c>
      <c r="D5710" s="567">
        <v>2250000</v>
      </c>
      <c r="E5710" s="567"/>
      <c r="F5710" s="567"/>
    </row>
    <row r="5711" spans="1:6">
      <c r="A5711" s="852" t="s">
        <v>3251</v>
      </c>
      <c r="B5711" s="567"/>
      <c r="C5711" s="567">
        <v>1</v>
      </c>
      <c r="D5711" s="567">
        <v>2250000</v>
      </c>
      <c r="E5711" s="567"/>
      <c r="F5711" s="567"/>
    </row>
    <row r="5712" spans="1:6">
      <c r="A5712" s="854" t="s">
        <v>317</v>
      </c>
      <c r="B5712" s="729"/>
      <c r="C5712" s="729">
        <v>1</v>
      </c>
      <c r="D5712" s="729">
        <v>2250000</v>
      </c>
      <c r="E5712" s="729"/>
      <c r="F5712" s="729"/>
    </row>
    <row r="5713" spans="1:6">
      <c r="A5713" s="853" t="s">
        <v>56</v>
      </c>
      <c r="B5713" s="567"/>
      <c r="C5713" s="567">
        <v>1</v>
      </c>
      <c r="D5713" s="567">
        <v>2250000</v>
      </c>
      <c r="E5713" s="567"/>
      <c r="F5713" s="567"/>
    </row>
    <row r="5714" spans="1:6">
      <c r="A5714" s="855" t="s">
        <v>3251</v>
      </c>
      <c r="B5714" s="567"/>
      <c r="C5714" s="567">
        <v>1</v>
      </c>
      <c r="D5714" s="567">
        <v>2250000</v>
      </c>
      <c r="E5714" s="567"/>
      <c r="F5714" s="567"/>
    </row>
    <row r="5715" spans="1:6">
      <c r="A5715" s="846" t="s">
        <v>3251</v>
      </c>
      <c r="B5715" s="567">
        <v>1500000</v>
      </c>
      <c r="C5715" s="567">
        <v>4</v>
      </c>
      <c r="D5715" s="567">
        <v>18500000</v>
      </c>
      <c r="E5715" s="567">
        <v>1409941</v>
      </c>
      <c r="F5715" s="567">
        <v>0</v>
      </c>
    </row>
    <row r="5716" spans="1:6">
      <c r="A5716" s="847">
        <v>0.05</v>
      </c>
      <c r="B5716" s="567">
        <v>1500000</v>
      </c>
      <c r="C5716" s="567">
        <v>1</v>
      </c>
      <c r="D5716" s="567">
        <v>1500000</v>
      </c>
      <c r="E5716" s="567">
        <v>1409941</v>
      </c>
      <c r="F5716" s="567">
        <v>0</v>
      </c>
    </row>
    <row r="5717" spans="1:6">
      <c r="A5717" s="848" t="s">
        <v>3251</v>
      </c>
      <c r="B5717" s="567">
        <v>1500000</v>
      </c>
      <c r="C5717" s="567">
        <v>1</v>
      </c>
      <c r="D5717" s="567">
        <v>1500000</v>
      </c>
      <c r="E5717" s="567">
        <v>1409941</v>
      </c>
      <c r="F5717" s="567">
        <v>0</v>
      </c>
    </row>
    <row r="5718" spans="1:6">
      <c r="A5718" s="849" t="s">
        <v>3251</v>
      </c>
      <c r="B5718" s="567">
        <v>1500000</v>
      </c>
      <c r="C5718" s="567">
        <v>1</v>
      </c>
      <c r="D5718" s="567">
        <v>1500000</v>
      </c>
      <c r="E5718" s="567">
        <v>1409941</v>
      </c>
      <c r="F5718" s="567">
        <v>0</v>
      </c>
    </row>
    <row r="5719" spans="1:6">
      <c r="A5719" s="850" t="s">
        <v>3251</v>
      </c>
      <c r="B5719" s="567">
        <v>1500000</v>
      </c>
      <c r="C5719" s="567">
        <v>1</v>
      </c>
      <c r="D5719" s="567">
        <v>1500000</v>
      </c>
      <c r="E5719" s="567">
        <v>1409941</v>
      </c>
      <c r="F5719" s="567">
        <v>0</v>
      </c>
    </row>
    <row r="5720" spans="1:6">
      <c r="A5720" s="851" t="s">
        <v>352</v>
      </c>
      <c r="B5720" s="567">
        <v>1500000</v>
      </c>
      <c r="C5720" s="567">
        <v>1</v>
      </c>
      <c r="D5720" s="567">
        <v>1500000</v>
      </c>
      <c r="E5720" s="567">
        <v>1409941</v>
      </c>
      <c r="F5720" s="567">
        <v>0</v>
      </c>
    </row>
    <row r="5721" spans="1:6">
      <c r="A5721" s="852" t="s">
        <v>3251</v>
      </c>
      <c r="B5721" s="567">
        <v>1500000</v>
      </c>
      <c r="C5721" s="567">
        <v>1</v>
      </c>
      <c r="D5721" s="567">
        <v>1500000</v>
      </c>
      <c r="E5721" s="567">
        <v>1409941</v>
      </c>
      <c r="F5721" s="567">
        <v>0</v>
      </c>
    </row>
    <row r="5722" spans="1:6">
      <c r="A5722" s="854" t="s">
        <v>318</v>
      </c>
      <c r="B5722" s="567">
        <v>1500000</v>
      </c>
      <c r="C5722" s="567">
        <v>1</v>
      </c>
      <c r="D5722" s="567">
        <v>1500000</v>
      </c>
      <c r="E5722" s="567">
        <v>1409941</v>
      </c>
      <c r="F5722" s="567">
        <v>0</v>
      </c>
    </row>
    <row r="5723" spans="1:6">
      <c r="A5723" s="853" t="s">
        <v>308</v>
      </c>
      <c r="B5723" s="567">
        <v>1500000</v>
      </c>
      <c r="C5723" s="567">
        <v>1</v>
      </c>
      <c r="D5723" s="567">
        <v>1500000</v>
      </c>
      <c r="E5723" s="567">
        <v>1409941</v>
      </c>
      <c r="F5723" s="567">
        <v>0</v>
      </c>
    </row>
    <row r="5724" spans="1:6">
      <c r="A5724" s="855" t="s">
        <v>3251</v>
      </c>
      <c r="B5724" s="567">
        <v>1500000</v>
      </c>
      <c r="C5724" s="567">
        <v>1</v>
      </c>
      <c r="D5724" s="567">
        <v>1500000</v>
      </c>
      <c r="E5724" s="567">
        <v>1409941</v>
      </c>
      <c r="F5724" s="567">
        <v>0</v>
      </c>
    </row>
    <row r="5725" spans="1:6">
      <c r="A5725" s="847">
        <v>0.75</v>
      </c>
      <c r="B5725" s="567"/>
      <c r="C5725" s="567">
        <v>1</v>
      </c>
      <c r="D5725" s="567">
        <v>1700000</v>
      </c>
      <c r="E5725" s="567"/>
      <c r="F5725" s="567"/>
    </row>
    <row r="5726" spans="1:6">
      <c r="A5726" s="848">
        <v>0.31</v>
      </c>
      <c r="B5726" s="567"/>
      <c r="C5726" s="567">
        <v>1</v>
      </c>
      <c r="D5726" s="567">
        <v>1700000</v>
      </c>
      <c r="E5726" s="567"/>
      <c r="F5726" s="567"/>
    </row>
    <row r="5727" spans="1:6">
      <c r="A5727" s="849">
        <v>2023</v>
      </c>
      <c r="B5727" s="567"/>
      <c r="C5727" s="567">
        <v>1</v>
      </c>
      <c r="D5727" s="567">
        <v>1700000</v>
      </c>
      <c r="E5727" s="567"/>
      <c r="F5727" s="567"/>
    </row>
    <row r="5728" spans="1:6">
      <c r="A5728" s="850" t="s">
        <v>3128</v>
      </c>
      <c r="B5728" s="567"/>
      <c r="C5728" s="567">
        <v>1</v>
      </c>
      <c r="D5728" s="567">
        <v>1700000</v>
      </c>
      <c r="E5728" s="567"/>
      <c r="F5728" s="567"/>
    </row>
    <row r="5729" spans="1:6">
      <c r="A5729" s="851" t="s">
        <v>3251</v>
      </c>
      <c r="B5729" s="567"/>
      <c r="C5729" s="567">
        <v>1</v>
      </c>
      <c r="D5729" s="567">
        <v>1700000</v>
      </c>
      <c r="E5729" s="567"/>
      <c r="F5729" s="567"/>
    </row>
    <row r="5730" spans="1:6">
      <c r="A5730" s="852" t="s">
        <v>3251</v>
      </c>
      <c r="B5730" s="567"/>
      <c r="C5730" s="567">
        <v>1</v>
      </c>
      <c r="D5730" s="567">
        <v>1700000</v>
      </c>
      <c r="E5730" s="567"/>
      <c r="F5730" s="567"/>
    </row>
    <row r="5731" spans="1:6">
      <c r="A5731" s="854" t="s">
        <v>526</v>
      </c>
      <c r="B5731" s="567"/>
      <c r="C5731" s="567">
        <v>1</v>
      </c>
      <c r="D5731" s="567">
        <v>1700000</v>
      </c>
      <c r="E5731" s="567"/>
      <c r="F5731" s="567"/>
    </row>
    <row r="5732" spans="1:6">
      <c r="A5732" s="853" t="s">
        <v>270</v>
      </c>
      <c r="B5732" s="567"/>
      <c r="C5732" s="567">
        <v>1</v>
      </c>
      <c r="D5732" s="567">
        <v>1700000</v>
      </c>
      <c r="E5732" s="567"/>
      <c r="F5732" s="567"/>
    </row>
    <row r="5733" spans="1:6">
      <c r="A5733" s="855" t="s">
        <v>3251</v>
      </c>
      <c r="B5733" s="567"/>
      <c r="C5733" s="567">
        <v>1</v>
      </c>
      <c r="D5733" s="567">
        <v>1700000</v>
      </c>
      <c r="E5733" s="567"/>
      <c r="F5733" s="567"/>
    </row>
    <row r="5734" spans="1:6">
      <c r="A5734" s="847">
        <v>0.86</v>
      </c>
      <c r="B5734" s="567"/>
      <c r="C5734" s="567">
        <v>1</v>
      </c>
      <c r="D5734" s="567">
        <v>10000000</v>
      </c>
      <c r="E5734" s="567"/>
      <c r="F5734" s="567"/>
    </row>
    <row r="5735" spans="1:6">
      <c r="A5735" s="848">
        <v>0.8</v>
      </c>
      <c r="B5735" s="567"/>
      <c r="C5735" s="567">
        <v>1</v>
      </c>
      <c r="D5735" s="567">
        <v>10000000</v>
      </c>
      <c r="E5735" s="567"/>
      <c r="F5735" s="567"/>
    </row>
    <row r="5736" spans="1:6">
      <c r="A5736" s="849" t="s">
        <v>3251</v>
      </c>
      <c r="B5736" s="567"/>
      <c r="C5736" s="567">
        <v>1</v>
      </c>
      <c r="D5736" s="567">
        <v>10000000</v>
      </c>
      <c r="E5736" s="567"/>
      <c r="F5736" s="567"/>
    </row>
    <row r="5737" spans="1:6">
      <c r="A5737" s="850" t="s">
        <v>3126</v>
      </c>
      <c r="B5737" s="567"/>
      <c r="C5737" s="567">
        <v>1</v>
      </c>
      <c r="D5737" s="567">
        <v>10000000</v>
      </c>
      <c r="E5737" s="567"/>
      <c r="F5737" s="567"/>
    </row>
    <row r="5738" spans="1:6">
      <c r="A5738" s="851" t="s">
        <v>3251</v>
      </c>
      <c r="B5738" s="567"/>
      <c r="C5738" s="567">
        <v>1</v>
      </c>
      <c r="D5738" s="567">
        <v>10000000</v>
      </c>
      <c r="E5738" s="567"/>
      <c r="F5738" s="567"/>
    </row>
    <row r="5739" spans="1:6">
      <c r="A5739" s="852" t="s">
        <v>3251</v>
      </c>
      <c r="B5739" s="567"/>
      <c r="C5739" s="567">
        <v>1</v>
      </c>
      <c r="D5739" s="567">
        <v>10000000</v>
      </c>
      <c r="E5739" s="567"/>
      <c r="F5739" s="567"/>
    </row>
    <row r="5740" spans="1:6">
      <c r="A5740" s="854" t="s">
        <v>526</v>
      </c>
      <c r="B5740" s="567"/>
      <c r="C5740" s="567">
        <v>1</v>
      </c>
      <c r="D5740" s="567">
        <v>10000000</v>
      </c>
      <c r="E5740" s="567"/>
      <c r="F5740" s="567"/>
    </row>
    <row r="5741" spans="1:6">
      <c r="A5741" s="853" t="s">
        <v>270</v>
      </c>
      <c r="B5741" s="567"/>
      <c r="C5741" s="567">
        <v>1</v>
      </c>
      <c r="D5741" s="567">
        <v>10000000</v>
      </c>
      <c r="E5741" s="567"/>
      <c r="F5741" s="567"/>
    </row>
    <row r="5742" spans="1:6">
      <c r="A5742" s="855" t="s">
        <v>3251</v>
      </c>
      <c r="B5742" s="567"/>
      <c r="C5742" s="567">
        <v>1</v>
      </c>
      <c r="D5742" s="567">
        <v>10000000</v>
      </c>
      <c r="E5742" s="567"/>
      <c r="F5742" s="567"/>
    </row>
    <row r="5743" spans="1:6">
      <c r="A5743" s="847">
        <v>0.96250000000000002</v>
      </c>
      <c r="B5743" s="567"/>
      <c r="C5743" s="567">
        <v>1</v>
      </c>
      <c r="D5743" s="567">
        <v>5300000</v>
      </c>
      <c r="E5743" s="567"/>
      <c r="F5743" s="567"/>
    </row>
    <row r="5744" spans="1:6">
      <c r="A5744" s="848">
        <v>0.5</v>
      </c>
      <c r="B5744" s="567"/>
      <c r="C5744" s="567">
        <v>1</v>
      </c>
      <c r="D5744" s="567">
        <v>5300000</v>
      </c>
      <c r="E5744" s="567"/>
      <c r="F5744" s="567"/>
    </row>
    <row r="5745" spans="1:6">
      <c r="A5745" s="849">
        <v>2006</v>
      </c>
      <c r="B5745" s="567"/>
      <c r="C5745" s="567">
        <v>1</v>
      </c>
      <c r="D5745" s="567">
        <v>5300000</v>
      </c>
      <c r="E5745" s="567"/>
      <c r="F5745" s="567"/>
    </row>
    <row r="5746" spans="1:6">
      <c r="A5746" s="850" t="s">
        <v>3132</v>
      </c>
      <c r="B5746" s="567"/>
      <c r="C5746" s="567">
        <v>1</v>
      </c>
      <c r="D5746" s="567">
        <v>5300000</v>
      </c>
      <c r="E5746" s="567"/>
      <c r="F5746" s="567"/>
    </row>
    <row r="5747" spans="1:6">
      <c r="A5747" s="851" t="s">
        <v>3251</v>
      </c>
      <c r="B5747" s="567"/>
      <c r="C5747" s="567">
        <v>1</v>
      </c>
      <c r="D5747" s="567">
        <v>5300000</v>
      </c>
      <c r="E5747" s="567"/>
      <c r="F5747" s="567"/>
    </row>
    <row r="5748" spans="1:6">
      <c r="A5748" s="852" t="s">
        <v>3251</v>
      </c>
      <c r="B5748" s="567"/>
      <c r="C5748" s="567">
        <v>1</v>
      </c>
      <c r="D5748" s="567">
        <v>5300000</v>
      </c>
      <c r="E5748" s="567"/>
      <c r="F5748" s="567"/>
    </row>
    <row r="5749" spans="1:6">
      <c r="A5749" s="854" t="s">
        <v>526</v>
      </c>
      <c r="B5749" s="567"/>
      <c r="C5749" s="567">
        <v>1</v>
      </c>
      <c r="D5749" s="567">
        <v>5300000</v>
      </c>
      <c r="E5749" s="567"/>
      <c r="F5749" s="567"/>
    </row>
    <row r="5750" spans="1:6">
      <c r="A5750" s="853" t="s">
        <v>270</v>
      </c>
      <c r="B5750" s="567"/>
      <c r="C5750" s="567">
        <v>1</v>
      </c>
      <c r="D5750" s="567">
        <v>5300000</v>
      </c>
      <c r="E5750" s="567"/>
      <c r="F5750" s="567"/>
    </row>
    <row r="5751" spans="1:6">
      <c r="A5751" s="855" t="s">
        <v>3251</v>
      </c>
      <c r="B5751" s="567"/>
      <c r="C5751" s="567">
        <v>1</v>
      </c>
      <c r="D5751" s="567">
        <v>5300000</v>
      </c>
      <c r="E5751" s="567"/>
      <c r="F5751" s="567"/>
    </row>
    <row r="5752" spans="1:6">
      <c r="A5752" s="845" t="s">
        <v>71</v>
      </c>
      <c r="B5752" s="567"/>
      <c r="C5752" s="567">
        <v>5</v>
      </c>
      <c r="D5752" s="567">
        <v>196860000</v>
      </c>
      <c r="E5752" s="567"/>
      <c r="F5752" s="567"/>
    </row>
    <row r="5753" spans="1:6">
      <c r="A5753" s="846" t="s">
        <v>3251</v>
      </c>
      <c r="B5753" s="567"/>
      <c r="C5753" s="567">
        <v>5</v>
      </c>
      <c r="D5753" s="567">
        <v>196860000</v>
      </c>
      <c r="E5753" s="567"/>
      <c r="F5753" s="567"/>
    </row>
    <row r="5754" spans="1:6">
      <c r="A5754" s="847">
        <v>0.05</v>
      </c>
      <c r="B5754" s="567"/>
      <c r="C5754" s="567">
        <v>1</v>
      </c>
      <c r="D5754" s="567">
        <v>4500000</v>
      </c>
      <c r="E5754" s="567"/>
      <c r="F5754" s="567"/>
    </row>
    <row r="5755" spans="1:6">
      <c r="A5755" s="848">
        <v>0.05</v>
      </c>
      <c r="B5755" s="567"/>
      <c r="C5755" s="567">
        <v>1</v>
      </c>
      <c r="D5755" s="567">
        <v>4500000</v>
      </c>
      <c r="E5755" s="567"/>
      <c r="F5755" s="567"/>
    </row>
    <row r="5756" spans="1:6">
      <c r="A5756" s="849">
        <v>2021</v>
      </c>
      <c r="B5756" s="567"/>
      <c r="C5756" s="567">
        <v>1</v>
      </c>
      <c r="D5756" s="567">
        <v>4500000</v>
      </c>
      <c r="E5756" s="567"/>
      <c r="F5756" s="567"/>
    </row>
    <row r="5757" spans="1:6">
      <c r="A5757" s="850" t="s">
        <v>3122</v>
      </c>
      <c r="B5757" s="567"/>
      <c r="C5757" s="567">
        <v>1</v>
      </c>
      <c r="D5757" s="567">
        <v>4500000</v>
      </c>
      <c r="E5757" s="567"/>
      <c r="F5757" s="567"/>
    </row>
    <row r="5758" spans="1:6">
      <c r="A5758" s="851" t="s">
        <v>3251</v>
      </c>
      <c r="B5758" s="567"/>
      <c r="C5758" s="567">
        <v>1</v>
      </c>
      <c r="D5758" s="567">
        <v>4500000</v>
      </c>
      <c r="E5758" s="567"/>
      <c r="F5758" s="567"/>
    </row>
    <row r="5759" spans="1:6">
      <c r="A5759" s="852" t="s">
        <v>3251</v>
      </c>
      <c r="B5759" s="567"/>
      <c r="C5759" s="567">
        <v>1</v>
      </c>
      <c r="D5759" s="567">
        <v>4500000</v>
      </c>
      <c r="E5759" s="567"/>
      <c r="F5759" s="567"/>
    </row>
    <row r="5760" spans="1:6">
      <c r="A5760" s="854" t="s">
        <v>526</v>
      </c>
      <c r="B5760" s="567"/>
      <c r="C5760" s="567">
        <v>1</v>
      </c>
      <c r="D5760" s="567">
        <v>4500000</v>
      </c>
      <c r="E5760" s="567"/>
      <c r="F5760" s="567"/>
    </row>
    <row r="5761" spans="1:6">
      <c r="A5761" s="853" t="s">
        <v>270</v>
      </c>
      <c r="B5761" s="567"/>
      <c r="C5761" s="567">
        <v>1</v>
      </c>
      <c r="D5761" s="567">
        <v>4500000</v>
      </c>
      <c r="E5761" s="567"/>
      <c r="F5761" s="567"/>
    </row>
    <row r="5762" spans="1:6">
      <c r="A5762" s="855" t="s">
        <v>3251</v>
      </c>
      <c r="B5762" s="567"/>
      <c r="C5762" s="567">
        <v>1</v>
      </c>
      <c r="D5762" s="567">
        <v>4500000</v>
      </c>
      <c r="E5762" s="567"/>
      <c r="F5762" s="567"/>
    </row>
    <row r="5763" spans="1:6">
      <c r="A5763" s="847">
        <v>0.15</v>
      </c>
      <c r="B5763" s="567"/>
      <c r="C5763" s="567">
        <v>1</v>
      </c>
      <c r="D5763" s="567">
        <v>2500000</v>
      </c>
      <c r="E5763" s="567"/>
      <c r="F5763" s="567"/>
    </row>
    <row r="5764" spans="1:6">
      <c r="A5764" s="848">
        <v>0</v>
      </c>
      <c r="B5764" s="567"/>
      <c r="C5764" s="567">
        <v>1</v>
      </c>
      <c r="D5764" s="567">
        <v>2500000</v>
      </c>
      <c r="E5764" s="567"/>
      <c r="F5764" s="567"/>
    </row>
    <row r="5765" spans="1:6">
      <c r="A5765" s="849">
        <v>2024</v>
      </c>
      <c r="B5765" s="567"/>
      <c r="C5765" s="567">
        <v>1</v>
      </c>
      <c r="D5765" s="567">
        <v>2500000</v>
      </c>
      <c r="E5765" s="567"/>
      <c r="F5765" s="567"/>
    </row>
    <row r="5766" spans="1:6">
      <c r="A5766" s="850" t="s">
        <v>3129</v>
      </c>
      <c r="B5766" s="567"/>
      <c r="C5766" s="567">
        <v>1</v>
      </c>
      <c r="D5766" s="567">
        <v>2500000</v>
      </c>
      <c r="E5766" s="567"/>
      <c r="F5766" s="567"/>
    </row>
    <row r="5767" spans="1:6">
      <c r="A5767" s="851" t="s">
        <v>3251</v>
      </c>
      <c r="B5767" s="567"/>
      <c r="C5767" s="567">
        <v>1</v>
      </c>
      <c r="D5767" s="567">
        <v>2500000</v>
      </c>
      <c r="E5767" s="567"/>
      <c r="F5767" s="567"/>
    </row>
    <row r="5768" spans="1:6">
      <c r="A5768" s="852" t="s">
        <v>3251</v>
      </c>
      <c r="B5768" s="567"/>
      <c r="C5768" s="567">
        <v>1</v>
      </c>
      <c r="D5768" s="567">
        <v>2500000</v>
      </c>
      <c r="E5768" s="567"/>
      <c r="F5768" s="567"/>
    </row>
    <row r="5769" spans="1:6">
      <c r="A5769" s="854" t="s">
        <v>526</v>
      </c>
      <c r="B5769" s="567"/>
      <c r="C5769" s="567">
        <v>1</v>
      </c>
      <c r="D5769" s="567">
        <v>2500000</v>
      </c>
      <c r="E5769" s="567"/>
      <c r="F5769" s="567"/>
    </row>
    <row r="5770" spans="1:6">
      <c r="A5770" s="853" t="s">
        <v>270</v>
      </c>
      <c r="B5770" s="567"/>
      <c r="C5770" s="567">
        <v>1</v>
      </c>
      <c r="D5770" s="567">
        <v>2500000</v>
      </c>
      <c r="E5770" s="567"/>
      <c r="F5770" s="567"/>
    </row>
    <row r="5771" spans="1:6">
      <c r="A5771" s="855" t="s">
        <v>3251</v>
      </c>
      <c r="B5771" s="567"/>
      <c r="C5771" s="567">
        <v>1</v>
      </c>
      <c r="D5771" s="567">
        <v>2500000</v>
      </c>
      <c r="E5771" s="567"/>
      <c r="F5771" s="567"/>
    </row>
    <row r="5772" spans="1:6">
      <c r="A5772" s="847">
        <v>0.6</v>
      </c>
      <c r="B5772" s="567"/>
      <c r="C5772" s="567">
        <v>1</v>
      </c>
      <c r="D5772" s="567">
        <v>2000000</v>
      </c>
      <c r="E5772" s="567"/>
      <c r="F5772" s="567"/>
    </row>
    <row r="5773" spans="1:6">
      <c r="A5773" s="848">
        <v>0.6</v>
      </c>
      <c r="B5773" s="567"/>
      <c r="C5773" s="567">
        <v>1</v>
      </c>
      <c r="D5773" s="567">
        <v>2000000</v>
      </c>
      <c r="E5773" s="567"/>
      <c r="F5773" s="567"/>
    </row>
    <row r="5774" spans="1:6">
      <c r="A5774" s="849">
        <v>2021</v>
      </c>
      <c r="B5774" s="567"/>
      <c r="C5774" s="567">
        <v>1</v>
      </c>
      <c r="D5774" s="567">
        <v>2000000</v>
      </c>
      <c r="E5774" s="567"/>
      <c r="F5774" s="567"/>
    </row>
    <row r="5775" spans="1:6">
      <c r="A5775" s="850" t="s">
        <v>3123</v>
      </c>
      <c r="B5775" s="567"/>
      <c r="C5775" s="567">
        <v>1</v>
      </c>
      <c r="D5775" s="567">
        <v>2000000</v>
      </c>
      <c r="E5775" s="567"/>
      <c r="F5775" s="567"/>
    </row>
    <row r="5776" spans="1:6">
      <c r="A5776" s="851" t="s">
        <v>3251</v>
      </c>
      <c r="B5776" s="567"/>
      <c r="C5776" s="567">
        <v>1</v>
      </c>
      <c r="D5776" s="567">
        <v>2000000</v>
      </c>
      <c r="E5776" s="567"/>
      <c r="F5776" s="567"/>
    </row>
    <row r="5777" spans="1:6">
      <c r="A5777" s="852" t="s">
        <v>3251</v>
      </c>
      <c r="B5777" s="567"/>
      <c r="C5777" s="567">
        <v>1</v>
      </c>
      <c r="D5777" s="567">
        <v>2000000</v>
      </c>
      <c r="E5777" s="567"/>
      <c r="F5777" s="567"/>
    </row>
    <row r="5778" spans="1:6">
      <c r="A5778" s="854" t="s">
        <v>526</v>
      </c>
      <c r="B5778" s="567"/>
      <c r="C5778" s="567">
        <v>1</v>
      </c>
      <c r="D5778" s="567">
        <v>2000000</v>
      </c>
      <c r="E5778" s="567"/>
      <c r="F5778" s="567"/>
    </row>
    <row r="5779" spans="1:6">
      <c r="A5779" s="853" t="s">
        <v>270</v>
      </c>
      <c r="B5779" s="567"/>
      <c r="C5779" s="567">
        <v>1</v>
      </c>
      <c r="D5779" s="567">
        <v>2000000</v>
      </c>
      <c r="E5779" s="567"/>
      <c r="F5779" s="567"/>
    </row>
    <row r="5780" spans="1:6">
      <c r="A5780" s="855" t="s">
        <v>3251</v>
      </c>
      <c r="B5780" s="567"/>
      <c r="C5780" s="567">
        <v>1</v>
      </c>
      <c r="D5780" s="567">
        <v>2000000</v>
      </c>
      <c r="E5780" s="567"/>
      <c r="F5780" s="567"/>
    </row>
    <row r="5781" spans="1:6">
      <c r="A5781" s="847">
        <v>0.85</v>
      </c>
      <c r="B5781" s="567"/>
      <c r="C5781" s="567">
        <v>1</v>
      </c>
      <c r="D5781" s="567">
        <v>18760000</v>
      </c>
      <c r="E5781" s="567"/>
      <c r="F5781" s="567"/>
    </row>
    <row r="5782" spans="1:6">
      <c r="A5782" s="848">
        <v>0.95</v>
      </c>
      <c r="B5782" s="567"/>
      <c r="C5782" s="567">
        <v>1</v>
      </c>
      <c r="D5782" s="567">
        <v>18760000</v>
      </c>
      <c r="E5782" s="567"/>
      <c r="F5782" s="567"/>
    </row>
    <row r="5783" spans="1:6">
      <c r="A5783" s="849">
        <v>2012</v>
      </c>
      <c r="B5783" s="567"/>
      <c r="C5783" s="567">
        <v>1</v>
      </c>
      <c r="D5783" s="567">
        <v>18760000</v>
      </c>
      <c r="E5783" s="567"/>
      <c r="F5783" s="567"/>
    </row>
    <row r="5784" spans="1:6">
      <c r="A5784" s="850" t="s">
        <v>3121</v>
      </c>
      <c r="B5784" s="567"/>
      <c r="C5784" s="567">
        <v>1</v>
      </c>
      <c r="D5784" s="567">
        <v>18760000</v>
      </c>
      <c r="E5784" s="567"/>
      <c r="F5784" s="567"/>
    </row>
    <row r="5785" spans="1:6">
      <c r="A5785" s="851" t="s">
        <v>3251</v>
      </c>
      <c r="B5785" s="567"/>
      <c r="C5785" s="567">
        <v>1</v>
      </c>
      <c r="D5785" s="567">
        <v>18760000</v>
      </c>
      <c r="E5785" s="567"/>
      <c r="F5785" s="567"/>
    </row>
    <row r="5786" spans="1:6">
      <c r="A5786" s="852" t="s">
        <v>3251</v>
      </c>
      <c r="B5786" s="567"/>
      <c r="C5786" s="567">
        <v>1</v>
      </c>
      <c r="D5786" s="567">
        <v>18760000</v>
      </c>
      <c r="E5786" s="567"/>
      <c r="F5786" s="567"/>
    </row>
    <row r="5787" spans="1:6">
      <c r="A5787" s="854" t="s">
        <v>526</v>
      </c>
      <c r="B5787" s="567"/>
      <c r="C5787" s="567">
        <v>1</v>
      </c>
      <c r="D5787" s="567">
        <v>18760000</v>
      </c>
      <c r="E5787" s="567"/>
      <c r="F5787" s="567"/>
    </row>
    <row r="5788" spans="1:6">
      <c r="A5788" s="853" t="s">
        <v>270</v>
      </c>
      <c r="B5788" s="567"/>
      <c r="C5788" s="567">
        <v>1</v>
      </c>
      <c r="D5788" s="567">
        <v>18760000</v>
      </c>
      <c r="E5788" s="567"/>
      <c r="F5788" s="567"/>
    </row>
    <row r="5789" spans="1:6">
      <c r="A5789" s="855" t="s">
        <v>3251</v>
      </c>
      <c r="B5789" s="567"/>
      <c r="C5789" s="567">
        <v>1</v>
      </c>
      <c r="D5789" s="567">
        <v>18760000</v>
      </c>
      <c r="E5789" s="567"/>
      <c r="F5789" s="567"/>
    </row>
    <row r="5790" spans="1:6">
      <c r="A5790" s="847">
        <v>0.88</v>
      </c>
      <c r="B5790" s="567"/>
      <c r="C5790" s="567">
        <v>1</v>
      </c>
      <c r="D5790" s="567">
        <v>169100000</v>
      </c>
      <c r="E5790" s="567"/>
      <c r="F5790" s="567"/>
    </row>
    <row r="5791" spans="1:6">
      <c r="A5791" s="848">
        <v>0.87</v>
      </c>
      <c r="B5791" s="567"/>
      <c r="C5791" s="567">
        <v>1</v>
      </c>
      <c r="D5791" s="567">
        <v>169100000</v>
      </c>
      <c r="E5791" s="567"/>
      <c r="F5791" s="567"/>
    </row>
    <row r="5792" spans="1:6">
      <c r="A5792" s="849" t="s">
        <v>3251</v>
      </c>
      <c r="B5792" s="567"/>
      <c r="C5792" s="567">
        <v>1</v>
      </c>
      <c r="D5792" s="567">
        <v>169100000</v>
      </c>
      <c r="E5792" s="567"/>
      <c r="F5792" s="567"/>
    </row>
    <row r="5793" spans="1:6">
      <c r="A5793" s="850" t="s">
        <v>3127</v>
      </c>
      <c r="B5793" s="567"/>
      <c r="C5793" s="567">
        <v>1</v>
      </c>
      <c r="D5793" s="567">
        <v>169100000</v>
      </c>
      <c r="E5793" s="567"/>
      <c r="F5793" s="567"/>
    </row>
    <row r="5794" spans="1:6">
      <c r="A5794" s="851" t="s">
        <v>3251</v>
      </c>
      <c r="B5794" s="567"/>
      <c r="C5794" s="567">
        <v>1</v>
      </c>
      <c r="D5794" s="567">
        <v>169100000</v>
      </c>
      <c r="E5794" s="567"/>
      <c r="F5794" s="567"/>
    </row>
    <row r="5795" spans="1:6">
      <c r="A5795" s="852" t="s">
        <v>3251</v>
      </c>
      <c r="B5795" s="567"/>
      <c r="C5795" s="567">
        <v>1</v>
      </c>
      <c r="D5795" s="567">
        <v>169100000</v>
      </c>
      <c r="E5795" s="567"/>
      <c r="F5795" s="567"/>
    </row>
    <row r="5796" spans="1:6">
      <c r="A5796" s="854" t="s">
        <v>526</v>
      </c>
      <c r="B5796" s="567"/>
      <c r="C5796" s="567">
        <v>1</v>
      </c>
      <c r="D5796" s="567">
        <v>169100000</v>
      </c>
      <c r="E5796" s="567"/>
      <c r="F5796" s="567"/>
    </row>
    <row r="5797" spans="1:6">
      <c r="A5797" s="853" t="s">
        <v>270</v>
      </c>
      <c r="B5797" s="567"/>
      <c r="C5797" s="567">
        <v>1</v>
      </c>
      <c r="D5797" s="567">
        <v>169100000</v>
      </c>
      <c r="E5797" s="567"/>
      <c r="F5797" s="567"/>
    </row>
    <row r="5798" spans="1:6">
      <c r="A5798" s="855" t="s">
        <v>3251</v>
      </c>
      <c r="B5798" s="567"/>
      <c r="C5798" s="567">
        <v>1</v>
      </c>
      <c r="D5798" s="567">
        <v>169100000</v>
      </c>
      <c r="E5798" s="567"/>
      <c r="F5798" s="567"/>
    </row>
    <row r="5799" spans="1:6">
      <c r="A5799" s="845" t="s">
        <v>3260</v>
      </c>
      <c r="B5799" s="567">
        <v>39214204</v>
      </c>
      <c r="C5799" s="567">
        <v>1</v>
      </c>
      <c r="D5799" s="567">
        <v>39294204</v>
      </c>
      <c r="E5799" s="567">
        <v>29359632</v>
      </c>
      <c r="F5799" s="567">
        <v>6406700</v>
      </c>
    </row>
    <row r="5800" spans="1:6">
      <c r="A5800" s="846" t="s">
        <v>3251</v>
      </c>
      <c r="B5800" s="567">
        <v>39214204</v>
      </c>
      <c r="C5800" s="567">
        <v>1</v>
      </c>
      <c r="D5800" s="567">
        <v>39294204</v>
      </c>
      <c r="E5800" s="567">
        <v>29359632</v>
      </c>
      <c r="F5800" s="567">
        <v>6406700</v>
      </c>
    </row>
    <row r="5801" spans="1:6">
      <c r="A5801" s="847">
        <v>2.31</v>
      </c>
      <c r="B5801" s="567">
        <v>39214204</v>
      </c>
      <c r="C5801" s="567">
        <v>1</v>
      </c>
      <c r="D5801" s="567">
        <v>39294204</v>
      </c>
      <c r="E5801" s="567">
        <v>29359632</v>
      </c>
      <c r="F5801" s="567">
        <v>6406700</v>
      </c>
    </row>
    <row r="5802" spans="1:6">
      <c r="A5802" s="848" t="s">
        <v>3251</v>
      </c>
      <c r="B5802" s="567">
        <v>39214204</v>
      </c>
      <c r="C5802" s="567">
        <v>1</v>
      </c>
      <c r="D5802" s="567">
        <v>39294204</v>
      </c>
      <c r="E5802" s="567">
        <v>29359632</v>
      </c>
      <c r="F5802" s="567">
        <v>6406700</v>
      </c>
    </row>
    <row r="5803" spans="1:6">
      <c r="A5803" s="849" t="s">
        <v>3251</v>
      </c>
      <c r="B5803" s="567">
        <v>39214204</v>
      </c>
      <c r="C5803" s="567">
        <v>1</v>
      </c>
      <c r="D5803" s="567">
        <v>39294204</v>
      </c>
      <c r="E5803" s="567">
        <v>29359632</v>
      </c>
      <c r="F5803" s="567">
        <v>6406700</v>
      </c>
    </row>
    <row r="5804" spans="1:6">
      <c r="A5804" s="850" t="s">
        <v>3251</v>
      </c>
      <c r="B5804" s="567">
        <v>39214204</v>
      </c>
      <c r="C5804" s="567">
        <v>1</v>
      </c>
      <c r="D5804" s="567">
        <v>39294204</v>
      </c>
      <c r="E5804" s="567">
        <v>29359632</v>
      </c>
      <c r="F5804" s="567">
        <v>6406700</v>
      </c>
    </row>
    <row r="5805" spans="1:6">
      <c r="A5805" s="851">
        <v>8</v>
      </c>
      <c r="B5805" s="567">
        <v>39214204</v>
      </c>
      <c r="C5805" s="567">
        <v>1</v>
      </c>
      <c r="D5805" s="567">
        <v>39294204</v>
      </c>
      <c r="E5805" s="567">
        <v>29359632</v>
      </c>
      <c r="F5805" s="567">
        <v>6406700</v>
      </c>
    </row>
    <row r="5806" spans="1:6">
      <c r="A5806" s="852" t="s">
        <v>3251</v>
      </c>
      <c r="B5806" s="567">
        <v>39214204</v>
      </c>
      <c r="C5806" s="567">
        <v>1</v>
      </c>
      <c r="D5806" s="567">
        <v>39294204</v>
      </c>
      <c r="E5806" s="567">
        <v>29359632</v>
      </c>
      <c r="F5806" s="567">
        <v>6406700</v>
      </c>
    </row>
    <row r="5807" spans="1:6">
      <c r="A5807" s="854" t="s">
        <v>318</v>
      </c>
      <c r="B5807" s="567">
        <v>39214204</v>
      </c>
      <c r="C5807" s="567">
        <v>1</v>
      </c>
      <c r="D5807" s="567">
        <v>39294204</v>
      </c>
      <c r="E5807" s="567">
        <v>29359632</v>
      </c>
      <c r="F5807" s="567">
        <v>6406700</v>
      </c>
    </row>
    <row r="5808" spans="1:6">
      <c r="A5808" s="853" t="s">
        <v>308</v>
      </c>
      <c r="B5808" s="567">
        <v>39214204</v>
      </c>
      <c r="C5808" s="567">
        <v>1</v>
      </c>
      <c r="D5808" s="567">
        <v>39294204</v>
      </c>
      <c r="E5808" s="567">
        <v>29359632</v>
      </c>
      <c r="F5808" s="567">
        <v>6406700</v>
      </c>
    </row>
    <row r="5809" spans="1:6">
      <c r="A5809" s="855" t="s">
        <v>3251</v>
      </c>
      <c r="B5809" s="567">
        <v>39214204</v>
      </c>
      <c r="C5809" s="567">
        <v>1</v>
      </c>
      <c r="D5809" s="567">
        <v>39294204</v>
      </c>
      <c r="E5809" s="567">
        <v>29359632</v>
      </c>
      <c r="F5809" s="567">
        <v>6406700</v>
      </c>
    </row>
    <row r="5810" spans="1:6">
      <c r="A5810" s="845" t="s">
        <v>3251</v>
      </c>
      <c r="B5810" s="567">
        <v>50316725</v>
      </c>
      <c r="C5810" s="567">
        <v>42</v>
      </c>
      <c r="D5810" s="567">
        <v>207679995.02457899</v>
      </c>
      <c r="E5810" s="567">
        <v>107969992.72908001</v>
      </c>
      <c r="F5810" s="567">
        <v>106505198.44740002</v>
      </c>
    </row>
    <row r="5811" spans="1:6">
      <c r="A5811" s="846" t="s">
        <v>13</v>
      </c>
      <c r="B5811" s="567"/>
      <c r="C5811" s="567">
        <v>2</v>
      </c>
      <c r="D5811" s="567">
        <v>4691000</v>
      </c>
      <c r="E5811" s="567">
        <v>3490494</v>
      </c>
      <c r="F5811" s="567">
        <v>4691000</v>
      </c>
    </row>
    <row r="5812" spans="1:6">
      <c r="A5812" s="847">
        <v>0.85</v>
      </c>
      <c r="B5812" s="567"/>
      <c r="C5812" s="567">
        <v>1</v>
      </c>
      <c r="D5812" s="567">
        <v>3591000</v>
      </c>
      <c r="E5812" s="567">
        <v>2392072</v>
      </c>
      <c r="F5812" s="567">
        <v>3591000</v>
      </c>
    </row>
    <row r="5813" spans="1:6">
      <c r="A5813" s="848" t="s">
        <v>3251</v>
      </c>
      <c r="B5813" s="567"/>
      <c r="C5813" s="567">
        <v>1</v>
      </c>
      <c r="D5813" s="567">
        <v>3591000</v>
      </c>
      <c r="E5813" s="567">
        <v>2392072</v>
      </c>
      <c r="F5813" s="567">
        <v>3591000</v>
      </c>
    </row>
    <row r="5814" spans="1:6">
      <c r="A5814" s="849" t="s">
        <v>799</v>
      </c>
      <c r="B5814" s="567"/>
      <c r="C5814" s="567">
        <v>1</v>
      </c>
      <c r="D5814" s="567">
        <v>3591000</v>
      </c>
      <c r="E5814" s="567">
        <v>2392072</v>
      </c>
      <c r="F5814" s="567">
        <v>3591000</v>
      </c>
    </row>
    <row r="5815" spans="1:6">
      <c r="A5815" s="850" t="s">
        <v>3211</v>
      </c>
      <c r="B5815" s="567"/>
      <c r="C5815" s="567">
        <v>1</v>
      </c>
      <c r="D5815" s="567">
        <v>3591000</v>
      </c>
      <c r="E5815" s="567">
        <v>2392072</v>
      </c>
      <c r="F5815" s="567">
        <v>3591000</v>
      </c>
    </row>
    <row r="5816" spans="1:6">
      <c r="A5816" s="851" t="s">
        <v>3251</v>
      </c>
      <c r="B5816" s="567"/>
      <c r="C5816" s="567">
        <v>1</v>
      </c>
      <c r="D5816" s="567">
        <v>3591000</v>
      </c>
      <c r="E5816" s="567">
        <v>2392072</v>
      </c>
      <c r="F5816" s="567">
        <v>3591000</v>
      </c>
    </row>
    <row r="5817" spans="1:6">
      <c r="A5817" s="852" t="s">
        <v>3207</v>
      </c>
      <c r="B5817" s="567"/>
      <c r="C5817" s="567">
        <v>1</v>
      </c>
      <c r="D5817" s="567">
        <v>3591000</v>
      </c>
      <c r="E5817" s="567">
        <v>2392072</v>
      </c>
      <c r="F5817" s="567">
        <v>3591000</v>
      </c>
    </row>
    <row r="5818" spans="1:6">
      <c r="A5818" s="854" t="s">
        <v>526</v>
      </c>
      <c r="B5818" s="567"/>
      <c r="C5818" s="567">
        <v>1</v>
      </c>
      <c r="D5818" s="567">
        <v>3591000</v>
      </c>
      <c r="E5818" s="567">
        <v>2392072</v>
      </c>
      <c r="F5818" s="567">
        <v>3591000</v>
      </c>
    </row>
    <row r="5819" spans="1:6">
      <c r="A5819" s="853" t="s">
        <v>287</v>
      </c>
      <c r="B5819" s="567"/>
      <c r="C5819" s="567">
        <v>1</v>
      </c>
      <c r="D5819" s="567">
        <v>3591000</v>
      </c>
      <c r="E5819" s="567">
        <v>2392072</v>
      </c>
      <c r="F5819" s="567">
        <v>3591000</v>
      </c>
    </row>
    <row r="5820" spans="1:6">
      <c r="A5820" s="855" t="s">
        <v>319</v>
      </c>
      <c r="B5820" s="567"/>
      <c r="C5820" s="567">
        <v>1</v>
      </c>
      <c r="D5820" s="567">
        <v>3591000</v>
      </c>
      <c r="E5820" s="567">
        <v>2392072</v>
      </c>
      <c r="F5820" s="567">
        <v>3591000</v>
      </c>
    </row>
    <row r="5821" spans="1:6">
      <c r="A5821" s="847">
        <v>1</v>
      </c>
      <c r="B5821" s="567"/>
      <c r="C5821" s="567">
        <v>1</v>
      </c>
      <c r="D5821" s="567">
        <v>1100000</v>
      </c>
      <c r="E5821" s="567">
        <v>1098422</v>
      </c>
      <c r="F5821" s="567">
        <v>1100000</v>
      </c>
    </row>
    <row r="5822" spans="1:6">
      <c r="A5822" s="848" t="s">
        <v>3251</v>
      </c>
      <c r="B5822" s="567"/>
      <c r="C5822" s="567">
        <v>1</v>
      </c>
      <c r="D5822" s="567">
        <v>1100000</v>
      </c>
      <c r="E5822" s="567">
        <v>1098422</v>
      </c>
      <c r="F5822" s="567">
        <v>1100000</v>
      </c>
    </row>
    <row r="5823" spans="1:6">
      <c r="A5823" s="849" t="s">
        <v>799</v>
      </c>
      <c r="B5823" s="567"/>
      <c r="C5823" s="567">
        <v>1</v>
      </c>
      <c r="D5823" s="567">
        <v>1100000</v>
      </c>
      <c r="E5823" s="567">
        <v>1098422</v>
      </c>
      <c r="F5823" s="567">
        <v>1100000</v>
      </c>
    </row>
    <row r="5824" spans="1:6">
      <c r="A5824" s="850" t="s">
        <v>3213</v>
      </c>
      <c r="B5824" s="567"/>
      <c r="C5824" s="567">
        <v>1</v>
      </c>
      <c r="D5824" s="567">
        <v>1100000</v>
      </c>
      <c r="E5824" s="567">
        <v>1098422</v>
      </c>
      <c r="F5824" s="567">
        <v>1100000</v>
      </c>
    </row>
    <row r="5825" spans="1:6">
      <c r="A5825" s="851" t="s">
        <v>3251</v>
      </c>
      <c r="B5825" s="567"/>
      <c r="C5825" s="567">
        <v>1</v>
      </c>
      <c r="D5825" s="567">
        <v>1100000</v>
      </c>
      <c r="E5825" s="567">
        <v>1098422</v>
      </c>
      <c r="F5825" s="567">
        <v>1100000</v>
      </c>
    </row>
    <row r="5826" spans="1:6">
      <c r="A5826" s="852" t="s">
        <v>3207</v>
      </c>
      <c r="B5826" s="567"/>
      <c r="C5826" s="567">
        <v>1</v>
      </c>
      <c r="D5826" s="567">
        <v>1100000</v>
      </c>
      <c r="E5826" s="567">
        <v>1098422</v>
      </c>
      <c r="F5826" s="567">
        <v>1100000</v>
      </c>
    </row>
    <row r="5827" spans="1:6">
      <c r="A5827" s="854" t="s">
        <v>526</v>
      </c>
      <c r="B5827" s="567"/>
      <c r="C5827" s="567">
        <v>1</v>
      </c>
      <c r="D5827" s="567">
        <v>1100000</v>
      </c>
      <c r="E5827" s="567">
        <v>1098422</v>
      </c>
      <c r="F5827" s="567">
        <v>1100000</v>
      </c>
    </row>
    <row r="5828" spans="1:6">
      <c r="A5828" s="853" t="s">
        <v>287</v>
      </c>
      <c r="B5828" s="567"/>
      <c r="C5828" s="567">
        <v>1</v>
      </c>
      <c r="D5828" s="567">
        <v>1100000</v>
      </c>
      <c r="E5828" s="567">
        <v>1098422</v>
      </c>
      <c r="F5828" s="567">
        <v>1100000</v>
      </c>
    </row>
    <row r="5829" spans="1:6">
      <c r="A5829" s="855" t="s">
        <v>319</v>
      </c>
      <c r="B5829" s="567"/>
      <c r="C5829" s="567">
        <v>1</v>
      </c>
      <c r="D5829" s="567">
        <v>1100000</v>
      </c>
      <c r="E5829" s="567">
        <v>1098422</v>
      </c>
      <c r="F5829" s="567">
        <v>1100000</v>
      </c>
    </row>
    <row r="5830" spans="1:6">
      <c r="A5830" s="846" t="s">
        <v>20</v>
      </c>
      <c r="B5830" s="567"/>
      <c r="C5830" s="567">
        <v>8</v>
      </c>
      <c r="D5830" s="567">
        <v>33817941</v>
      </c>
      <c r="E5830" s="567">
        <v>30186157.562859997</v>
      </c>
      <c r="F5830" s="567">
        <v>23258812.142330002</v>
      </c>
    </row>
    <row r="5831" spans="1:6">
      <c r="A5831" s="847">
        <v>0.35</v>
      </c>
      <c r="B5831" s="567"/>
      <c r="C5831" s="567">
        <v>1</v>
      </c>
      <c r="D5831" s="567">
        <v>4000000</v>
      </c>
      <c r="E5831" s="567">
        <v>2649570.8295700001</v>
      </c>
      <c r="F5831" s="567">
        <v>960980.72667</v>
      </c>
    </row>
    <row r="5832" spans="1:6">
      <c r="A5832" s="848" t="s">
        <v>3251</v>
      </c>
      <c r="B5832" s="567"/>
      <c r="C5832" s="567">
        <v>1</v>
      </c>
      <c r="D5832" s="567">
        <v>4000000</v>
      </c>
      <c r="E5832" s="567">
        <v>2649570.8295700001</v>
      </c>
      <c r="F5832" s="567">
        <v>960980.72667</v>
      </c>
    </row>
    <row r="5833" spans="1:6">
      <c r="A5833" s="849" t="s">
        <v>3251</v>
      </c>
      <c r="B5833" s="567"/>
      <c r="C5833" s="567">
        <v>1</v>
      </c>
      <c r="D5833" s="567">
        <v>4000000</v>
      </c>
      <c r="E5833" s="567">
        <v>2649570.8295700001</v>
      </c>
      <c r="F5833" s="567">
        <v>960980.72667</v>
      </c>
    </row>
    <row r="5834" spans="1:6">
      <c r="A5834" s="850" t="s">
        <v>148</v>
      </c>
      <c r="B5834" s="567"/>
      <c r="C5834" s="567">
        <v>1</v>
      </c>
      <c r="D5834" s="567">
        <v>4000000</v>
      </c>
      <c r="E5834" s="567">
        <v>2649570.8295700001</v>
      </c>
      <c r="F5834" s="567">
        <v>960980.72667</v>
      </c>
    </row>
    <row r="5835" spans="1:6">
      <c r="A5835" s="851" t="s">
        <v>3251</v>
      </c>
      <c r="B5835" s="567"/>
      <c r="C5835" s="567">
        <v>1</v>
      </c>
      <c r="D5835" s="567">
        <v>4000000</v>
      </c>
      <c r="E5835" s="567">
        <v>2649570.8295700001</v>
      </c>
      <c r="F5835" s="567">
        <v>960980.72667</v>
      </c>
    </row>
    <row r="5836" spans="1:6">
      <c r="A5836" s="852" t="s">
        <v>150</v>
      </c>
      <c r="B5836" s="567"/>
      <c r="C5836" s="567">
        <v>1</v>
      </c>
      <c r="D5836" s="567">
        <v>4000000</v>
      </c>
      <c r="E5836" s="567">
        <v>2649570.8295700001</v>
      </c>
      <c r="F5836" s="567">
        <v>960980.72667</v>
      </c>
    </row>
    <row r="5837" spans="1:6">
      <c r="A5837" s="854" t="s">
        <v>317</v>
      </c>
      <c r="B5837" s="729"/>
      <c r="C5837" s="729">
        <v>1</v>
      </c>
      <c r="D5837" s="729">
        <v>4000000</v>
      </c>
      <c r="E5837" s="729">
        <v>2649570.8295700001</v>
      </c>
      <c r="F5837" s="729">
        <v>960980.72667</v>
      </c>
    </row>
    <row r="5838" spans="1:6">
      <c r="A5838" s="853" t="s">
        <v>144</v>
      </c>
      <c r="B5838" s="567"/>
      <c r="C5838" s="567">
        <v>1</v>
      </c>
      <c r="D5838" s="567">
        <v>4000000</v>
      </c>
      <c r="E5838" s="567">
        <v>2649570.8295700001</v>
      </c>
      <c r="F5838" s="567">
        <v>960980.72667</v>
      </c>
    </row>
    <row r="5839" spans="1:6">
      <c r="A5839" s="855" t="s">
        <v>3251</v>
      </c>
      <c r="B5839" s="567"/>
      <c r="C5839" s="567">
        <v>1</v>
      </c>
      <c r="D5839" s="567">
        <v>4000000</v>
      </c>
      <c r="E5839" s="567">
        <v>2649570.8295700001</v>
      </c>
      <c r="F5839" s="567">
        <v>960980.72667</v>
      </c>
    </row>
    <row r="5840" spans="1:6">
      <c r="A5840" s="847">
        <v>0.67</v>
      </c>
      <c r="B5840" s="567"/>
      <c r="C5840" s="567">
        <v>1</v>
      </c>
      <c r="D5840" s="567">
        <v>8000000</v>
      </c>
      <c r="E5840" s="567">
        <v>6376600.51339</v>
      </c>
      <c r="F5840" s="567">
        <v>1500620.6656900002</v>
      </c>
    </row>
    <row r="5841" spans="1:6">
      <c r="A5841" s="848" t="s">
        <v>3251</v>
      </c>
      <c r="B5841" s="567"/>
      <c r="C5841" s="567">
        <v>1</v>
      </c>
      <c r="D5841" s="567">
        <v>8000000</v>
      </c>
      <c r="E5841" s="567">
        <v>6376600.51339</v>
      </c>
      <c r="F5841" s="567">
        <v>1500620.6656900002</v>
      </c>
    </row>
    <row r="5842" spans="1:6">
      <c r="A5842" s="849" t="s">
        <v>3251</v>
      </c>
      <c r="B5842" s="567"/>
      <c r="C5842" s="567">
        <v>1</v>
      </c>
      <c r="D5842" s="567">
        <v>8000000</v>
      </c>
      <c r="E5842" s="567">
        <v>6376600.51339</v>
      </c>
      <c r="F5842" s="567">
        <v>1500620.6656900002</v>
      </c>
    </row>
    <row r="5843" spans="1:6">
      <c r="A5843" s="850" t="s">
        <v>79</v>
      </c>
      <c r="B5843" s="567"/>
      <c r="C5843" s="567">
        <v>1</v>
      </c>
      <c r="D5843" s="567">
        <v>8000000</v>
      </c>
      <c r="E5843" s="567">
        <v>6376600.51339</v>
      </c>
      <c r="F5843" s="567">
        <v>1500620.6656900002</v>
      </c>
    </row>
    <row r="5844" spans="1:6">
      <c r="A5844" s="851" t="s">
        <v>3251</v>
      </c>
      <c r="B5844" s="567"/>
      <c r="C5844" s="567">
        <v>1</v>
      </c>
      <c r="D5844" s="567">
        <v>8000000</v>
      </c>
      <c r="E5844" s="567">
        <v>6376600.51339</v>
      </c>
      <c r="F5844" s="567">
        <v>1500620.6656900002</v>
      </c>
    </row>
    <row r="5845" spans="1:6">
      <c r="A5845" s="852" t="s">
        <v>80</v>
      </c>
      <c r="B5845" s="567"/>
      <c r="C5845" s="567">
        <v>1</v>
      </c>
      <c r="D5845" s="567">
        <v>8000000</v>
      </c>
      <c r="E5845" s="567">
        <v>6376600.51339</v>
      </c>
      <c r="F5845" s="567">
        <v>1500620.6656900002</v>
      </c>
    </row>
    <row r="5846" spans="1:6">
      <c r="A5846" s="854" t="s">
        <v>317</v>
      </c>
      <c r="B5846" s="729"/>
      <c r="C5846" s="729">
        <v>1</v>
      </c>
      <c r="D5846" s="729">
        <v>8000000</v>
      </c>
      <c r="E5846" s="729">
        <v>6376600.51339</v>
      </c>
      <c r="F5846" s="729">
        <v>1500620.6656900002</v>
      </c>
    </row>
    <row r="5847" spans="1:6">
      <c r="A5847" s="853" t="s">
        <v>74</v>
      </c>
      <c r="B5847" s="567"/>
      <c r="C5847" s="567">
        <v>1</v>
      </c>
      <c r="D5847" s="567">
        <v>8000000</v>
      </c>
      <c r="E5847" s="567">
        <v>6376600.51339</v>
      </c>
      <c r="F5847" s="567">
        <v>1500620.6656900002</v>
      </c>
    </row>
    <row r="5848" spans="1:6">
      <c r="A5848" s="855" t="s">
        <v>3251</v>
      </c>
      <c r="B5848" s="567"/>
      <c r="C5848" s="567">
        <v>1</v>
      </c>
      <c r="D5848" s="567">
        <v>8000000</v>
      </c>
      <c r="E5848" s="567">
        <v>6376600.51339</v>
      </c>
      <c r="F5848" s="567">
        <v>1500620.6656900002</v>
      </c>
    </row>
    <row r="5849" spans="1:6">
      <c r="A5849" s="847">
        <v>0.85</v>
      </c>
      <c r="B5849" s="567"/>
      <c r="C5849" s="567">
        <v>1</v>
      </c>
      <c r="D5849" s="567">
        <v>3750000</v>
      </c>
      <c r="E5849" s="567">
        <v>3335589.9153400003</v>
      </c>
      <c r="F5849" s="567">
        <v>3098229.6641500001</v>
      </c>
    </row>
    <row r="5850" spans="1:6">
      <c r="A5850" s="848" t="s">
        <v>3251</v>
      </c>
      <c r="B5850" s="567"/>
      <c r="C5850" s="567">
        <v>1</v>
      </c>
      <c r="D5850" s="567">
        <v>3750000</v>
      </c>
      <c r="E5850" s="567">
        <v>3335589.9153400003</v>
      </c>
      <c r="F5850" s="567">
        <v>3098229.6641500001</v>
      </c>
    </row>
    <row r="5851" spans="1:6">
      <c r="A5851" s="849" t="s">
        <v>3251</v>
      </c>
      <c r="B5851" s="567"/>
      <c r="C5851" s="567">
        <v>1</v>
      </c>
      <c r="D5851" s="567">
        <v>3750000</v>
      </c>
      <c r="E5851" s="567">
        <v>3335589.9153400003</v>
      </c>
      <c r="F5851" s="567">
        <v>3098229.6641500001</v>
      </c>
    </row>
    <row r="5852" spans="1:6">
      <c r="A5852" s="850" t="s">
        <v>78</v>
      </c>
      <c r="B5852" s="567"/>
      <c r="C5852" s="567">
        <v>1</v>
      </c>
      <c r="D5852" s="567">
        <v>3750000</v>
      </c>
      <c r="E5852" s="567">
        <v>3335589.9153400003</v>
      </c>
      <c r="F5852" s="567">
        <v>3098229.6641500001</v>
      </c>
    </row>
    <row r="5853" spans="1:6">
      <c r="A5853" s="851" t="s">
        <v>3251</v>
      </c>
      <c r="B5853" s="567"/>
      <c r="C5853" s="567">
        <v>1</v>
      </c>
      <c r="D5853" s="567">
        <v>3750000</v>
      </c>
      <c r="E5853" s="567">
        <v>3335589.9153400003</v>
      </c>
      <c r="F5853" s="567">
        <v>3098229.6641500001</v>
      </c>
    </row>
    <row r="5854" spans="1:6">
      <c r="A5854" s="852" t="s">
        <v>80</v>
      </c>
      <c r="B5854" s="567"/>
      <c r="C5854" s="567">
        <v>1</v>
      </c>
      <c r="D5854" s="567">
        <v>3750000</v>
      </c>
      <c r="E5854" s="567">
        <v>3335589.9153400003</v>
      </c>
      <c r="F5854" s="567">
        <v>3098229.6641500001</v>
      </c>
    </row>
    <row r="5855" spans="1:6">
      <c r="A5855" s="854" t="s">
        <v>317</v>
      </c>
      <c r="B5855" s="729"/>
      <c r="C5855" s="729">
        <v>1</v>
      </c>
      <c r="D5855" s="729">
        <v>3750000</v>
      </c>
      <c r="E5855" s="729">
        <v>3335589.9153400003</v>
      </c>
      <c r="F5855" s="729">
        <v>3098229.6641500001</v>
      </c>
    </row>
    <row r="5856" spans="1:6">
      <c r="A5856" s="853" t="s">
        <v>74</v>
      </c>
      <c r="B5856" s="567"/>
      <c r="C5856" s="567">
        <v>1</v>
      </c>
      <c r="D5856" s="567">
        <v>3750000</v>
      </c>
      <c r="E5856" s="567">
        <v>3335589.9153400003</v>
      </c>
      <c r="F5856" s="567">
        <v>3098229.6641500001</v>
      </c>
    </row>
    <row r="5857" spans="1:6">
      <c r="A5857" s="855" t="s">
        <v>3251</v>
      </c>
      <c r="B5857" s="567"/>
      <c r="C5857" s="567">
        <v>1</v>
      </c>
      <c r="D5857" s="567">
        <v>3750000</v>
      </c>
      <c r="E5857" s="567">
        <v>3335589.9153400003</v>
      </c>
      <c r="F5857" s="567">
        <v>3098229.6641500001</v>
      </c>
    </row>
    <row r="5858" spans="1:6">
      <c r="A5858" s="847">
        <v>0.86</v>
      </c>
      <c r="B5858" s="567"/>
      <c r="C5858" s="567">
        <v>1</v>
      </c>
      <c r="D5858" s="567">
        <v>5434000</v>
      </c>
      <c r="E5858" s="567">
        <v>5380656</v>
      </c>
      <c r="F5858" s="567">
        <v>5434000</v>
      </c>
    </row>
    <row r="5859" spans="1:6">
      <c r="A5859" s="848" t="s">
        <v>3251</v>
      </c>
      <c r="B5859" s="567"/>
      <c r="C5859" s="567">
        <v>1</v>
      </c>
      <c r="D5859" s="567">
        <v>5434000</v>
      </c>
      <c r="E5859" s="567">
        <v>5380656</v>
      </c>
      <c r="F5859" s="567">
        <v>5434000</v>
      </c>
    </row>
    <row r="5860" spans="1:6">
      <c r="A5860" s="849" t="s">
        <v>3215</v>
      </c>
      <c r="B5860" s="567"/>
      <c r="C5860" s="567">
        <v>1</v>
      </c>
      <c r="D5860" s="567">
        <v>5434000</v>
      </c>
      <c r="E5860" s="567">
        <v>5380656</v>
      </c>
      <c r="F5860" s="567">
        <v>5434000</v>
      </c>
    </row>
    <row r="5861" spans="1:6">
      <c r="A5861" s="850" t="s">
        <v>3214</v>
      </c>
      <c r="B5861" s="567"/>
      <c r="C5861" s="567">
        <v>1</v>
      </c>
      <c r="D5861" s="567">
        <v>5434000</v>
      </c>
      <c r="E5861" s="567">
        <v>5380656</v>
      </c>
      <c r="F5861" s="567">
        <v>5434000</v>
      </c>
    </row>
    <row r="5862" spans="1:6">
      <c r="A5862" s="851" t="s">
        <v>3251</v>
      </c>
      <c r="B5862" s="567"/>
      <c r="C5862" s="567">
        <v>1</v>
      </c>
      <c r="D5862" s="567">
        <v>5434000</v>
      </c>
      <c r="E5862" s="567">
        <v>5380656</v>
      </c>
      <c r="F5862" s="567">
        <v>5434000</v>
      </c>
    </row>
    <row r="5863" spans="1:6">
      <c r="A5863" s="852" t="s">
        <v>3251</v>
      </c>
      <c r="B5863" s="567"/>
      <c r="C5863" s="567">
        <v>1</v>
      </c>
      <c r="D5863" s="567">
        <v>5434000</v>
      </c>
      <c r="E5863" s="567">
        <v>5380656</v>
      </c>
      <c r="F5863" s="567">
        <v>5434000</v>
      </c>
    </row>
    <row r="5864" spans="1:6">
      <c r="A5864" s="854" t="s">
        <v>526</v>
      </c>
      <c r="B5864" s="567"/>
      <c r="C5864" s="567">
        <v>1</v>
      </c>
      <c r="D5864" s="567">
        <v>5434000</v>
      </c>
      <c r="E5864" s="567">
        <v>5380656</v>
      </c>
      <c r="F5864" s="567">
        <v>5434000</v>
      </c>
    </row>
    <row r="5865" spans="1:6">
      <c r="A5865" s="853" t="s">
        <v>287</v>
      </c>
      <c r="B5865" s="567"/>
      <c r="C5865" s="567">
        <v>1</v>
      </c>
      <c r="D5865" s="567">
        <v>5434000</v>
      </c>
      <c r="E5865" s="567">
        <v>5380656</v>
      </c>
      <c r="F5865" s="567">
        <v>5434000</v>
      </c>
    </row>
    <row r="5866" spans="1:6">
      <c r="A5866" s="855" t="s">
        <v>319</v>
      </c>
      <c r="B5866" s="567"/>
      <c r="C5866" s="567">
        <v>1</v>
      </c>
      <c r="D5866" s="567">
        <v>5434000</v>
      </c>
      <c r="E5866" s="567">
        <v>5380656</v>
      </c>
      <c r="F5866" s="567">
        <v>5434000</v>
      </c>
    </row>
    <row r="5867" spans="1:6">
      <c r="A5867" s="847">
        <v>0.96</v>
      </c>
      <c r="B5867" s="567"/>
      <c r="C5867" s="567">
        <v>1</v>
      </c>
      <c r="D5867" s="567">
        <v>1770127</v>
      </c>
      <c r="E5867" s="567">
        <v>1718151.71478</v>
      </c>
      <c r="F5867" s="567">
        <v>1650832</v>
      </c>
    </row>
    <row r="5868" spans="1:6">
      <c r="A5868" s="848" t="s">
        <v>3251</v>
      </c>
      <c r="B5868" s="567"/>
      <c r="C5868" s="567">
        <v>1</v>
      </c>
      <c r="D5868" s="567">
        <v>1770127</v>
      </c>
      <c r="E5868" s="567">
        <v>1718151.71478</v>
      </c>
      <c r="F5868" s="567">
        <v>1650832</v>
      </c>
    </row>
    <row r="5869" spans="1:6">
      <c r="A5869" s="849" t="s">
        <v>3251</v>
      </c>
      <c r="B5869" s="567"/>
      <c r="C5869" s="567">
        <v>1</v>
      </c>
      <c r="D5869" s="567">
        <v>1770127</v>
      </c>
      <c r="E5869" s="567">
        <v>1718151.71478</v>
      </c>
      <c r="F5869" s="567">
        <v>1650832</v>
      </c>
    </row>
    <row r="5870" spans="1:6">
      <c r="A5870" s="850" t="s">
        <v>147</v>
      </c>
      <c r="B5870" s="567"/>
      <c r="C5870" s="567">
        <v>1</v>
      </c>
      <c r="D5870" s="567">
        <v>1770127</v>
      </c>
      <c r="E5870" s="567">
        <v>1718151.71478</v>
      </c>
      <c r="F5870" s="567">
        <v>1650832</v>
      </c>
    </row>
    <row r="5871" spans="1:6">
      <c r="A5871" s="851" t="s">
        <v>3251</v>
      </c>
      <c r="B5871" s="567"/>
      <c r="C5871" s="567">
        <v>1</v>
      </c>
      <c r="D5871" s="567">
        <v>1770127</v>
      </c>
      <c r="E5871" s="567">
        <v>1718151.71478</v>
      </c>
      <c r="F5871" s="567">
        <v>1650832</v>
      </c>
    </row>
    <row r="5872" spans="1:6">
      <c r="A5872" s="852" t="s">
        <v>150</v>
      </c>
      <c r="B5872" s="567"/>
      <c r="C5872" s="567">
        <v>1</v>
      </c>
      <c r="D5872" s="567">
        <v>1770127</v>
      </c>
      <c r="E5872" s="567">
        <v>1718151.71478</v>
      </c>
      <c r="F5872" s="567">
        <v>1650832</v>
      </c>
    </row>
    <row r="5873" spans="1:6">
      <c r="A5873" s="854" t="s">
        <v>317</v>
      </c>
      <c r="B5873" s="729"/>
      <c r="C5873" s="729">
        <v>1</v>
      </c>
      <c r="D5873" s="729">
        <v>1770127</v>
      </c>
      <c r="E5873" s="729">
        <v>1718151.71478</v>
      </c>
      <c r="F5873" s="729">
        <v>1650832</v>
      </c>
    </row>
    <row r="5874" spans="1:6">
      <c r="A5874" s="853" t="s">
        <v>144</v>
      </c>
      <c r="B5874" s="567"/>
      <c r="C5874" s="567">
        <v>1</v>
      </c>
      <c r="D5874" s="567">
        <v>1770127</v>
      </c>
      <c r="E5874" s="567">
        <v>1718151.71478</v>
      </c>
      <c r="F5874" s="567">
        <v>1650832</v>
      </c>
    </row>
    <row r="5875" spans="1:6">
      <c r="A5875" s="855" t="s">
        <v>3251</v>
      </c>
      <c r="B5875" s="567"/>
      <c r="C5875" s="567">
        <v>1</v>
      </c>
      <c r="D5875" s="567">
        <v>1770127</v>
      </c>
      <c r="E5875" s="567">
        <v>1718151.71478</v>
      </c>
      <c r="F5875" s="567">
        <v>1650832</v>
      </c>
    </row>
    <row r="5876" spans="1:6">
      <c r="A5876" s="847">
        <v>0.97</v>
      </c>
      <c r="B5876" s="567"/>
      <c r="C5876" s="567">
        <v>1</v>
      </c>
      <c r="D5876" s="567">
        <v>5813000</v>
      </c>
      <c r="E5876" s="567">
        <v>5732396</v>
      </c>
      <c r="F5876" s="567">
        <v>5570823</v>
      </c>
    </row>
    <row r="5877" spans="1:6">
      <c r="A5877" s="848" t="s">
        <v>3251</v>
      </c>
      <c r="B5877" s="567"/>
      <c r="C5877" s="567">
        <v>1</v>
      </c>
      <c r="D5877" s="567">
        <v>5813000</v>
      </c>
      <c r="E5877" s="567">
        <v>5732396</v>
      </c>
      <c r="F5877" s="567">
        <v>5570823</v>
      </c>
    </row>
    <row r="5878" spans="1:6">
      <c r="A5878" s="849" t="s">
        <v>3251</v>
      </c>
      <c r="B5878" s="567"/>
      <c r="C5878" s="567">
        <v>1</v>
      </c>
      <c r="D5878" s="567">
        <v>5813000</v>
      </c>
      <c r="E5878" s="567">
        <v>5732396</v>
      </c>
      <c r="F5878" s="567">
        <v>5570823</v>
      </c>
    </row>
    <row r="5879" spans="1:6">
      <c r="A5879" s="850" t="s">
        <v>146</v>
      </c>
      <c r="B5879" s="567"/>
      <c r="C5879" s="567">
        <v>1</v>
      </c>
      <c r="D5879" s="567">
        <v>5813000</v>
      </c>
      <c r="E5879" s="567">
        <v>5732396</v>
      </c>
      <c r="F5879" s="567">
        <v>5570823</v>
      </c>
    </row>
    <row r="5880" spans="1:6">
      <c r="A5880" s="851" t="s">
        <v>3251</v>
      </c>
      <c r="B5880" s="567"/>
      <c r="C5880" s="567">
        <v>1</v>
      </c>
      <c r="D5880" s="567">
        <v>5813000</v>
      </c>
      <c r="E5880" s="567">
        <v>5732396</v>
      </c>
      <c r="F5880" s="567">
        <v>5570823</v>
      </c>
    </row>
    <row r="5881" spans="1:6">
      <c r="A5881" s="852" t="s">
        <v>150</v>
      </c>
      <c r="B5881" s="567"/>
      <c r="C5881" s="567">
        <v>1</v>
      </c>
      <c r="D5881" s="567">
        <v>5813000</v>
      </c>
      <c r="E5881" s="567">
        <v>5732396</v>
      </c>
      <c r="F5881" s="567">
        <v>5570823</v>
      </c>
    </row>
    <row r="5882" spans="1:6">
      <c r="A5882" s="854" t="s">
        <v>317</v>
      </c>
      <c r="B5882" s="729"/>
      <c r="C5882" s="729">
        <v>1</v>
      </c>
      <c r="D5882" s="729">
        <v>5813000</v>
      </c>
      <c r="E5882" s="729">
        <v>5732396</v>
      </c>
      <c r="F5882" s="729">
        <v>5570823</v>
      </c>
    </row>
    <row r="5883" spans="1:6">
      <c r="A5883" s="853" t="s">
        <v>144</v>
      </c>
      <c r="B5883" s="567"/>
      <c r="C5883" s="567">
        <v>1</v>
      </c>
      <c r="D5883" s="567">
        <v>5813000</v>
      </c>
      <c r="E5883" s="567">
        <v>5732396</v>
      </c>
      <c r="F5883" s="567">
        <v>5570823</v>
      </c>
    </row>
    <row r="5884" spans="1:6">
      <c r="A5884" s="855" t="s">
        <v>3251</v>
      </c>
      <c r="B5884" s="567"/>
      <c r="C5884" s="567">
        <v>1</v>
      </c>
      <c r="D5884" s="567">
        <v>5813000</v>
      </c>
      <c r="E5884" s="567">
        <v>5732396</v>
      </c>
      <c r="F5884" s="567">
        <v>5570823</v>
      </c>
    </row>
    <row r="5885" spans="1:6">
      <c r="A5885" s="847">
        <v>0.98</v>
      </c>
      <c r="B5885" s="567"/>
      <c r="C5885" s="567">
        <v>1</v>
      </c>
      <c r="D5885" s="567">
        <v>1335814</v>
      </c>
      <c r="E5885" s="567">
        <v>1281251</v>
      </c>
      <c r="F5885" s="567">
        <v>1335814</v>
      </c>
    </row>
    <row r="5886" spans="1:6">
      <c r="A5886" s="848" t="s">
        <v>3251</v>
      </c>
      <c r="B5886" s="567"/>
      <c r="C5886" s="567">
        <v>1</v>
      </c>
      <c r="D5886" s="567">
        <v>1335814</v>
      </c>
      <c r="E5886" s="567">
        <v>1281251</v>
      </c>
      <c r="F5886" s="567">
        <v>1335814</v>
      </c>
    </row>
    <row r="5887" spans="1:6">
      <c r="A5887" s="849" t="s">
        <v>777</v>
      </c>
      <c r="B5887" s="567"/>
      <c r="C5887" s="567">
        <v>1</v>
      </c>
      <c r="D5887" s="567">
        <v>1335814</v>
      </c>
      <c r="E5887" s="567">
        <v>1281251</v>
      </c>
      <c r="F5887" s="567">
        <v>1335814</v>
      </c>
    </row>
    <row r="5888" spans="1:6">
      <c r="A5888" s="850" t="s">
        <v>3212</v>
      </c>
      <c r="B5888" s="567"/>
      <c r="C5888" s="567">
        <v>1</v>
      </c>
      <c r="D5888" s="567">
        <v>1335814</v>
      </c>
      <c r="E5888" s="567">
        <v>1281251</v>
      </c>
      <c r="F5888" s="567">
        <v>1335814</v>
      </c>
    </row>
    <row r="5889" spans="1:6">
      <c r="A5889" s="851" t="s">
        <v>3251</v>
      </c>
      <c r="B5889" s="567"/>
      <c r="C5889" s="567">
        <v>1</v>
      </c>
      <c r="D5889" s="567">
        <v>1335814</v>
      </c>
      <c r="E5889" s="567">
        <v>1281251</v>
      </c>
      <c r="F5889" s="567">
        <v>1335814</v>
      </c>
    </row>
    <row r="5890" spans="1:6">
      <c r="A5890" s="852" t="s">
        <v>3207</v>
      </c>
      <c r="B5890" s="567"/>
      <c r="C5890" s="567">
        <v>1</v>
      </c>
      <c r="D5890" s="567">
        <v>1335814</v>
      </c>
      <c r="E5890" s="567">
        <v>1281251</v>
      </c>
      <c r="F5890" s="567">
        <v>1335814</v>
      </c>
    </row>
    <row r="5891" spans="1:6">
      <c r="A5891" s="854" t="s">
        <v>526</v>
      </c>
      <c r="B5891" s="567"/>
      <c r="C5891" s="567">
        <v>1</v>
      </c>
      <c r="D5891" s="567">
        <v>1335814</v>
      </c>
      <c r="E5891" s="567">
        <v>1281251</v>
      </c>
      <c r="F5891" s="567">
        <v>1335814</v>
      </c>
    </row>
    <row r="5892" spans="1:6">
      <c r="A5892" s="853" t="s">
        <v>287</v>
      </c>
      <c r="B5892" s="567"/>
      <c r="C5892" s="567">
        <v>1</v>
      </c>
      <c r="D5892" s="567">
        <v>1335814</v>
      </c>
      <c r="E5892" s="567">
        <v>1281251</v>
      </c>
      <c r="F5892" s="567">
        <v>1335814</v>
      </c>
    </row>
    <row r="5893" spans="1:6">
      <c r="A5893" s="855" t="s">
        <v>319</v>
      </c>
      <c r="B5893" s="567"/>
      <c r="C5893" s="567">
        <v>1</v>
      </c>
      <c r="D5893" s="567">
        <v>1335814</v>
      </c>
      <c r="E5893" s="567">
        <v>1281251</v>
      </c>
      <c r="F5893" s="567">
        <v>1335814</v>
      </c>
    </row>
    <row r="5894" spans="1:6">
      <c r="A5894" s="847" t="s">
        <v>3251</v>
      </c>
      <c r="B5894" s="567"/>
      <c r="C5894" s="567">
        <v>1</v>
      </c>
      <c r="D5894" s="567">
        <v>3715000</v>
      </c>
      <c r="E5894" s="567">
        <v>3711941.58978</v>
      </c>
      <c r="F5894" s="567">
        <v>3707512.0858200002</v>
      </c>
    </row>
    <row r="5895" spans="1:6">
      <c r="A5895" s="848">
        <v>0.99</v>
      </c>
      <c r="B5895" s="567"/>
      <c r="C5895" s="567">
        <v>1</v>
      </c>
      <c r="D5895" s="567">
        <v>3715000</v>
      </c>
      <c r="E5895" s="567">
        <v>3711941.58978</v>
      </c>
      <c r="F5895" s="567">
        <v>3707512.0858200002</v>
      </c>
    </row>
    <row r="5896" spans="1:6">
      <c r="A5896" s="849" t="s">
        <v>3251</v>
      </c>
      <c r="B5896" s="567"/>
      <c r="C5896" s="567">
        <v>1</v>
      </c>
      <c r="D5896" s="567">
        <v>3715000</v>
      </c>
      <c r="E5896" s="567">
        <v>3711941.58978</v>
      </c>
      <c r="F5896" s="567">
        <v>3707512.0858200002</v>
      </c>
    </row>
    <row r="5897" spans="1:6">
      <c r="A5897" s="850" t="s">
        <v>145</v>
      </c>
      <c r="B5897" s="567"/>
      <c r="C5897" s="567">
        <v>1</v>
      </c>
      <c r="D5897" s="567">
        <v>3715000</v>
      </c>
      <c r="E5897" s="567">
        <v>3711941.58978</v>
      </c>
      <c r="F5897" s="567">
        <v>3707512.0858200002</v>
      </c>
    </row>
    <row r="5898" spans="1:6">
      <c r="A5898" s="851" t="s">
        <v>3251</v>
      </c>
      <c r="B5898" s="567"/>
      <c r="C5898" s="567">
        <v>1</v>
      </c>
      <c r="D5898" s="567">
        <v>3715000</v>
      </c>
      <c r="E5898" s="567">
        <v>3711941.58978</v>
      </c>
      <c r="F5898" s="567">
        <v>3707512.0858200002</v>
      </c>
    </row>
    <row r="5899" spans="1:6">
      <c r="A5899" s="852" t="s">
        <v>150</v>
      </c>
      <c r="B5899" s="567"/>
      <c r="C5899" s="567">
        <v>1</v>
      </c>
      <c r="D5899" s="567">
        <v>3715000</v>
      </c>
      <c r="E5899" s="567">
        <v>3711941.58978</v>
      </c>
      <c r="F5899" s="567">
        <v>3707512.0858200002</v>
      </c>
    </row>
    <row r="5900" spans="1:6">
      <c r="A5900" s="854" t="s">
        <v>317</v>
      </c>
      <c r="B5900" s="729"/>
      <c r="C5900" s="729">
        <v>1</v>
      </c>
      <c r="D5900" s="729">
        <v>3715000</v>
      </c>
      <c r="E5900" s="729">
        <v>3711941.58978</v>
      </c>
      <c r="F5900" s="729">
        <v>3707512.0858200002</v>
      </c>
    </row>
    <row r="5901" spans="1:6">
      <c r="A5901" s="853" t="s">
        <v>144</v>
      </c>
      <c r="B5901" s="567"/>
      <c r="C5901" s="567">
        <v>1</v>
      </c>
      <c r="D5901" s="567">
        <v>3715000</v>
      </c>
      <c r="E5901" s="567">
        <v>3711941.58978</v>
      </c>
      <c r="F5901" s="567">
        <v>3707512.0858200002</v>
      </c>
    </row>
    <row r="5902" spans="1:6">
      <c r="A5902" s="855" t="s">
        <v>3251</v>
      </c>
      <c r="B5902" s="567"/>
      <c r="C5902" s="567">
        <v>1</v>
      </c>
      <c r="D5902" s="567">
        <v>3715000</v>
      </c>
      <c r="E5902" s="567">
        <v>3711941.58978</v>
      </c>
      <c r="F5902" s="567">
        <v>3707512.0858200002</v>
      </c>
    </row>
    <row r="5903" spans="1:6">
      <c r="A5903" s="846" t="s">
        <v>3251</v>
      </c>
      <c r="B5903" s="567">
        <v>50316725</v>
      </c>
      <c r="C5903" s="567">
        <v>32</v>
      </c>
      <c r="D5903" s="567">
        <v>169171054.02457899</v>
      </c>
      <c r="E5903" s="567">
        <v>74293341.166220009</v>
      </c>
      <c r="F5903" s="567">
        <v>78555386.305069983</v>
      </c>
    </row>
    <row r="5904" spans="1:6">
      <c r="A5904" s="847">
        <v>0</v>
      </c>
      <c r="B5904" s="567">
        <v>3591118</v>
      </c>
      <c r="C5904" s="567">
        <v>3</v>
      </c>
      <c r="D5904" s="567">
        <v>3591118</v>
      </c>
      <c r="E5904" s="567">
        <v>0</v>
      </c>
      <c r="F5904" s="567">
        <v>0</v>
      </c>
    </row>
    <row r="5905" spans="1:6">
      <c r="A5905" s="848" t="s">
        <v>3251</v>
      </c>
      <c r="B5905" s="567">
        <v>3591118</v>
      </c>
      <c r="C5905" s="567">
        <v>3</v>
      </c>
      <c r="D5905" s="567">
        <v>3591118</v>
      </c>
      <c r="E5905" s="567">
        <v>0</v>
      </c>
      <c r="F5905" s="567">
        <v>0</v>
      </c>
    </row>
    <row r="5906" spans="1:6">
      <c r="A5906" s="849" t="s">
        <v>3251</v>
      </c>
      <c r="B5906" s="567">
        <v>3591118</v>
      </c>
      <c r="C5906" s="567">
        <v>3</v>
      </c>
      <c r="D5906" s="567">
        <v>3591118</v>
      </c>
      <c r="E5906" s="567">
        <v>0</v>
      </c>
      <c r="F5906" s="567">
        <v>0</v>
      </c>
    </row>
    <row r="5907" spans="1:6">
      <c r="A5907" s="850" t="s">
        <v>518</v>
      </c>
      <c r="B5907" s="567">
        <v>1000000</v>
      </c>
      <c r="C5907" s="567">
        <v>1</v>
      </c>
      <c r="D5907" s="567">
        <v>1000000</v>
      </c>
      <c r="E5907" s="567">
        <v>0</v>
      </c>
      <c r="F5907" s="567">
        <v>0</v>
      </c>
    </row>
    <row r="5908" spans="1:6">
      <c r="A5908" s="851" t="s">
        <v>3251</v>
      </c>
      <c r="B5908" s="567">
        <v>1000000</v>
      </c>
      <c r="C5908" s="567">
        <v>1</v>
      </c>
      <c r="D5908" s="567">
        <v>1000000</v>
      </c>
      <c r="E5908" s="567">
        <v>0</v>
      </c>
      <c r="F5908" s="567">
        <v>0</v>
      </c>
    </row>
    <row r="5909" spans="1:6">
      <c r="A5909" s="852" t="s">
        <v>3251</v>
      </c>
      <c r="B5909" s="567">
        <v>1000000</v>
      </c>
      <c r="C5909" s="567">
        <v>1</v>
      </c>
      <c r="D5909" s="567">
        <v>1000000</v>
      </c>
      <c r="E5909" s="567">
        <v>0</v>
      </c>
      <c r="F5909" s="567">
        <v>0</v>
      </c>
    </row>
    <row r="5910" spans="1:6">
      <c r="A5910" s="854" t="s">
        <v>318</v>
      </c>
      <c r="B5910" s="567">
        <v>1000000</v>
      </c>
      <c r="C5910" s="567">
        <v>1</v>
      </c>
      <c r="D5910" s="567">
        <v>1000000</v>
      </c>
      <c r="E5910" s="567">
        <v>0</v>
      </c>
      <c r="F5910" s="567">
        <v>0</v>
      </c>
    </row>
    <row r="5911" spans="1:6">
      <c r="A5911" s="853" t="s">
        <v>303</v>
      </c>
      <c r="B5911" s="567">
        <v>1000000</v>
      </c>
      <c r="C5911" s="567">
        <v>1</v>
      </c>
      <c r="D5911" s="567">
        <v>1000000</v>
      </c>
      <c r="E5911" s="567">
        <v>0</v>
      </c>
      <c r="F5911" s="567">
        <v>0</v>
      </c>
    </row>
    <row r="5912" spans="1:6">
      <c r="A5912" s="855" t="s">
        <v>510</v>
      </c>
      <c r="B5912" s="567">
        <v>1000000</v>
      </c>
      <c r="C5912" s="567">
        <v>1</v>
      </c>
      <c r="D5912" s="567">
        <v>1000000</v>
      </c>
      <c r="E5912" s="567">
        <v>0</v>
      </c>
      <c r="F5912" s="567">
        <v>0</v>
      </c>
    </row>
    <row r="5913" spans="1:6">
      <c r="A5913" s="850" t="s">
        <v>519</v>
      </c>
      <c r="B5913" s="567">
        <v>1340118</v>
      </c>
      <c r="C5913" s="567">
        <v>1</v>
      </c>
      <c r="D5913" s="567">
        <v>1340118</v>
      </c>
      <c r="E5913" s="567">
        <v>0</v>
      </c>
      <c r="F5913" s="567">
        <v>0</v>
      </c>
    </row>
    <row r="5914" spans="1:6">
      <c r="A5914" s="851" t="s">
        <v>3251</v>
      </c>
      <c r="B5914" s="567">
        <v>1340118</v>
      </c>
      <c r="C5914" s="567">
        <v>1</v>
      </c>
      <c r="D5914" s="567">
        <v>1340118</v>
      </c>
      <c r="E5914" s="567">
        <v>0</v>
      </c>
      <c r="F5914" s="567">
        <v>0</v>
      </c>
    </row>
    <row r="5915" spans="1:6">
      <c r="A5915" s="852" t="s">
        <v>3251</v>
      </c>
      <c r="B5915" s="567">
        <v>1340118</v>
      </c>
      <c r="C5915" s="567">
        <v>1</v>
      </c>
      <c r="D5915" s="567">
        <v>1340118</v>
      </c>
      <c r="E5915" s="567">
        <v>0</v>
      </c>
      <c r="F5915" s="567">
        <v>0</v>
      </c>
    </row>
    <row r="5916" spans="1:6">
      <c r="A5916" s="854" t="s">
        <v>318</v>
      </c>
      <c r="B5916" s="567">
        <v>1340118</v>
      </c>
      <c r="C5916" s="567">
        <v>1</v>
      </c>
      <c r="D5916" s="567">
        <v>1340118</v>
      </c>
      <c r="E5916" s="567">
        <v>0</v>
      </c>
      <c r="F5916" s="567">
        <v>0</v>
      </c>
    </row>
    <row r="5917" spans="1:6">
      <c r="A5917" s="853" t="s">
        <v>303</v>
      </c>
      <c r="B5917" s="567">
        <v>1340118</v>
      </c>
      <c r="C5917" s="567">
        <v>1</v>
      </c>
      <c r="D5917" s="567">
        <v>1340118</v>
      </c>
      <c r="E5917" s="567">
        <v>0</v>
      </c>
      <c r="F5917" s="567">
        <v>0</v>
      </c>
    </row>
    <row r="5918" spans="1:6">
      <c r="A5918" s="855" t="s">
        <v>510</v>
      </c>
      <c r="B5918" s="567">
        <v>1340118</v>
      </c>
      <c r="C5918" s="567">
        <v>1</v>
      </c>
      <c r="D5918" s="567">
        <v>1340118</v>
      </c>
      <c r="E5918" s="567">
        <v>0</v>
      </c>
      <c r="F5918" s="567">
        <v>0</v>
      </c>
    </row>
    <row r="5919" spans="1:6">
      <c r="A5919" s="850" t="s">
        <v>3251</v>
      </c>
      <c r="B5919" s="567">
        <v>1251000</v>
      </c>
      <c r="C5919" s="567">
        <v>1</v>
      </c>
      <c r="D5919" s="567">
        <v>1251000</v>
      </c>
      <c r="E5919" s="567">
        <v>0</v>
      </c>
      <c r="F5919" s="567">
        <v>0</v>
      </c>
    </row>
    <row r="5920" spans="1:6">
      <c r="A5920" s="851" t="s">
        <v>396</v>
      </c>
      <c r="B5920" s="567">
        <v>1251000</v>
      </c>
      <c r="C5920" s="567">
        <v>1</v>
      </c>
      <c r="D5920" s="567">
        <v>1251000</v>
      </c>
      <c r="E5920" s="567">
        <v>0</v>
      </c>
      <c r="F5920" s="567">
        <v>0</v>
      </c>
    </row>
    <row r="5921" spans="1:6">
      <c r="A5921" s="852" t="s">
        <v>3251</v>
      </c>
      <c r="B5921" s="567">
        <v>1251000</v>
      </c>
      <c r="C5921" s="567">
        <v>1</v>
      </c>
      <c r="D5921" s="567">
        <v>1251000</v>
      </c>
      <c r="E5921" s="567">
        <v>0</v>
      </c>
      <c r="F5921" s="567">
        <v>0</v>
      </c>
    </row>
    <row r="5922" spans="1:6">
      <c r="A5922" s="854" t="s">
        <v>318</v>
      </c>
      <c r="B5922" s="567">
        <v>1251000</v>
      </c>
      <c r="C5922" s="567">
        <v>1</v>
      </c>
      <c r="D5922" s="567">
        <v>1251000</v>
      </c>
      <c r="E5922" s="567">
        <v>0</v>
      </c>
      <c r="F5922" s="567">
        <v>0</v>
      </c>
    </row>
    <row r="5923" spans="1:6">
      <c r="A5923" s="853" t="s">
        <v>291</v>
      </c>
      <c r="B5923" s="567">
        <v>1251000</v>
      </c>
      <c r="C5923" s="567">
        <v>1</v>
      </c>
      <c r="D5923" s="567">
        <v>1251000</v>
      </c>
      <c r="E5923" s="567">
        <v>0</v>
      </c>
      <c r="F5923" s="567">
        <v>0</v>
      </c>
    </row>
    <row r="5924" spans="1:6">
      <c r="A5924" s="855" t="s">
        <v>391</v>
      </c>
      <c r="B5924" s="567">
        <v>1251000</v>
      </c>
      <c r="C5924" s="567">
        <v>1</v>
      </c>
      <c r="D5924" s="567">
        <v>1251000</v>
      </c>
      <c r="E5924" s="567">
        <v>0</v>
      </c>
      <c r="F5924" s="567">
        <v>0</v>
      </c>
    </row>
    <row r="5925" spans="1:6">
      <c r="A5925" s="847">
        <v>0.05</v>
      </c>
      <c r="B5925" s="567">
        <v>3000000</v>
      </c>
      <c r="C5925" s="567">
        <v>2</v>
      </c>
      <c r="D5925" s="567">
        <v>5250000</v>
      </c>
      <c r="E5925" s="567">
        <v>1364878</v>
      </c>
      <c r="F5925" s="567">
        <v>961960.33545000001</v>
      </c>
    </row>
    <row r="5926" spans="1:6">
      <c r="A5926" s="848" t="s">
        <v>3251</v>
      </c>
      <c r="B5926" s="567">
        <v>3000000</v>
      </c>
      <c r="C5926" s="567">
        <v>2</v>
      </c>
      <c r="D5926" s="567">
        <v>5250000</v>
      </c>
      <c r="E5926" s="567">
        <v>1364878</v>
      </c>
      <c r="F5926" s="567">
        <v>961960.33545000001</v>
      </c>
    </row>
    <row r="5927" spans="1:6">
      <c r="A5927" s="849" t="s">
        <v>3251</v>
      </c>
      <c r="B5927" s="567">
        <v>3000000</v>
      </c>
      <c r="C5927" s="567">
        <v>2</v>
      </c>
      <c r="D5927" s="567">
        <v>5250000</v>
      </c>
      <c r="E5927" s="567">
        <v>1364878</v>
      </c>
      <c r="F5927" s="567">
        <v>961960.33545000001</v>
      </c>
    </row>
    <row r="5928" spans="1:6">
      <c r="A5928" s="850" t="s">
        <v>1216</v>
      </c>
      <c r="B5928" s="567"/>
      <c r="C5928" s="567">
        <v>1</v>
      </c>
      <c r="D5928" s="567">
        <v>2250000</v>
      </c>
      <c r="E5928" s="567"/>
      <c r="F5928" s="567">
        <v>961960.33545000001</v>
      </c>
    </row>
    <row r="5929" spans="1:6">
      <c r="A5929" s="851" t="s">
        <v>3251</v>
      </c>
      <c r="B5929" s="567"/>
      <c r="C5929" s="567">
        <v>1</v>
      </c>
      <c r="D5929" s="567">
        <v>2250000</v>
      </c>
      <c r="E5929" s="567"/>
      <c r="F5929" s="567">
        <v>961960.33545000001</v>
      </c>
    </row>
    <row r="5930" spans="1:6">
      <c r="A5930" s="852" t="s">
        <v>3251</v>
      </c>
      <c r="B5930" s="567"/>
      <c r="C5930" s="567">
        <v>1</v>
      </c>
      <c r="D5930" s="567">
        <v>2250000</v>
      </c>
      <c r="E5930" s="567"/>
      <c r="F5930" s="567">
        <v>961960.33545000001</v>
      </c>
    </row>
    <row r="5931" spans="1:6">
      <c r="A5931" s="854" t="s">
        <v>529</v>
      </c>
      <c r="B5931" s="567"/>
      <c r="C5931" s="567">
        <v>1</v>
      </c>
      <c r="D5931" s="567">
        <v>2250000</v>
      </c>
      <c r="E5931" s="567"/>
      <c r="F5931" s="567">
        <v>961960.33545000001</v>
      </c>
    </row>
    <row r="5932" spans="1:6">
      <c r="A5932" s="853" t="s">
        <v>282</v>
      </c>
      <c r="B5932" s="567"/>
      <c r="C5932" s="567">
        <v>1</v>
      </c>
      <c r="D5932" s="567">
        <v>2250000</v>
      </c>
      <c r="E5932" s="567"/>
      <c r="F5932" s="567">
        <v>961960.33545000001</v>
      </c>
    </row>
    <row r="5933" spans="1:6">
      <c r="A5933" s="855" t="s">
        <v>319</v>
      </c>
      <c r="B5933" s="567"/>
      <c r="C5933" s="567">
        <v>1</v>
      </c>
      <c r="D5933" s="567">
        <v>2250000</v>
      </c>
      <c r="E5933" s="567"/>
      <c r="F5933" s="567">
        <v>961960.33545000001</v>
      </c>
    </row>
    <row r="5934" spans="1:6">
      <c r="A5934" s="850" t="s">
        <v>3251</v>
      </c>
      <c r="B5934" s="567">
        <v>3000000</v>
      </c>
      <c r="C5934" s="567">
        <v>1</v>
      </c>
      <c r="D5934" s="567">
        <v>3000000</v>
      </c>
      <c r="E5934" s="567">
        <v>1364878</v>
      </c>
      <c r="F5934" s="567">
        <v>0</v>
      </c>
    </row>
    <row r="5935" spans="1:6">
      <c r="A5935" s="851" t="s">
        <v>395</v>
      </c>
      <c r="B5935" s="567">
        <v>3000000</v>
      </c>
      <c r="C5935" s="567">
        <v>1</v>
      </c>
      <c r="D5935" s="567">
        <v>3000000</v>
      </c>
      <c r="E5935" s="567">
        <v>1364878</v>
      </c>
      <c r="F5935" s="567">
        <v>0</v>
      </c>
    </row>
    <row r="5936" spans="1:6">
      <c r="A5936" s="852" t="s">
        <v>3251</v>
      </c>
      <c r="B5936" s="567">
        <v>3000000</v>
      </c>
      <c r="C5936" s="567">
        <v>1</v>
      </c>
      <c r="D5936" s="567">
        <v>3000000</v>
      </c>
      <c r="E5936" s="567">
        <v>1364878</v>
      </c>
      <c r="F5936" s="567">
        <v>0</v>
      </c>
    </row>
    <row r="5937" spans="1:6">
      <c r="A5937" s="854" t="s">
        <v>318</v>
      </c>
      <c r="B5937" s="567">
        <v>3000000</v>
      </c>
      <c r="C5937" s="567">
        <v>1</v>
      </c>
      <c r="D5937" s="567">
        <v>3000000</v>
      </c>
      <c r="E5937" s="567">
        <v>1364878</v>
      </c>
      <c r="F5937" s="567">
        <v>0</v>
      </c>
    </row>
    <row r="5938" spans="1:6">
      <c r="A5938" s="853" t="s">
        <v>291</v>
      </c>
      <c r="B5938" s="567">
        <v>3000000</v>
      </c>
      <c r="C5938" s="567">
        <v>1</v>
      </c>
      <c r="D5938" s="567">
        <v>3000000</v>
      </c>
      <c r="E5938" s="567">
        <v>1364878</v>
      </c>
      <c r="F5938" s="567">
        <v>0</v>
      </c>
    </row>
    <row r="5939" spans="1:6">
      <c r="A5939" s="855" t="s">
        <v>391</v>
      </c>
      <c r="B5939" s="567">
        <v>3000000</v>
      </c>
      <c r="C5939" s="567">
        <v>1</v>
      </c>
      <c r="D5939" s="567">
        <v>3000000</v>
      </c>
      <c r="E5939" s="567">
        <v>1364878</v>
      </c>
      <c r="F5939" s="567">
        <v>0</v>
      </c>
    </row>
    <row r="5940" spans="1:6">
      <c r="A5940" s="847">
        <v>0.25</v>
      </c>
      <c r="B5940" s="567"/>
      <c r="C5940" s="567">
        <v>1</v>
      </c>
      <c r="D5940" s="567">
        <v>3000000</v>
      </c>
      <c r="E5940" s="567">
        <v>1699931</v>
      </c>
      <c r="F5940" s="567">
        <v>439863</v>
      </c>
    </row>
    <row r="5941" spans="1:6">
      <c r="A5941" s="848" t="s">
        <v>3251</v>
      </c>
      <c r="B5941" s="567"/>
      <c r="C5941" s="567">
        <v>1</v>
      </c>
      <c r="D5941" s="567">
        <v>3000000</v>
      </c>
      <c r="E5941" s="567">
        <v>1699931</v>
      </c>
      <c r="F5941" s="567">
        <v>439863</v>
      </c>
    </row>
    <row r="5942" spans="1:6">
      <c r="A5942" s="849" t="s">
        <v>3251</v>
      </c>
      <c r="B5942" s="567"/>
      <c r="C5942" s="567">
        <v>1</v>
      </c>
      <c r="D5942" s="567">
        <v>3000000</v>
      </c>
      <c r="E5942" s="567">
        <v>1699931</v>
      </c>
      <c r="F5942" s="567">
        <v>439863</v>
      </c>
    </row>
    <row r="5943" spans="1:6">
      <c r="A5943" s="850" t="s">
        <v>179</v>
      </c>
      <c r="B5943" s="567"/>
      <c r="C5943" s="567">
        <v>1</v>
      </c>
      <c r="D5943" s="567">
        <v>3000000</v>
      </c>
      <c r="E5943" s="567">
        <v>1699931</v>
      </c>
      <c r="F5943" s="567">
        <v>439863</v>
      </c>
    </row>
    <row r="5944" spans="1:6">
      <c r="A5944" s="851" t="s">
        <v>3251</v>
      </c>
      <c r="B5944" s="567"/>
      <c r="C5944" s="567">
        <v>1</v>
      </c>
      <c r="D5944" s="567">
        <v>3000000</v>
      </c>
      <c r="E5944" s="567">
        <v>1699931</v>
      </c>
      <c r="F5944" s="567">
        <v>439863</v>
      </c>
    </row>
    <row r="5945" spans="1:6">
      <c r="A5945" s="852" t="s">
        <v>183</v>
      </c>
      <c r="B5945" s="567"/>
      <c r="C5945" s="567">
        <v>1</v>
      </c>
      <c r="D5945" s="567">
        <v>3000000</v>
      </c>
      <c r="E5945" s="567">
        <v>1699931</v>
      </c>
      <c r="F5945" s="567">
        <v>439863</v>
      </c>
    </row>
    <row r="5946" spans="1:6">
      <c r="A5946" s="854" t="s">
        <v>317</v>
      </c>
      <c r="B5946" s="729"/>
      <c r="C5946" s="729">
        <v>1</v>
      </c>
      <c r="D5946" s="729">
        <v>3000000</v>
      </c>
      <c r="E5946" s="729">
        <v>1699931</v>
      </c>
      <c r="F5946" s="729">
        <v>439863</v>
      </c>
    </row>
    <row r="5947" spans="1:6">
      <c r="A5947" s="853" t="s">
        <v>166</v>
      </c>
      <c r="B5947" s="567"/>
      <c r="C5947" s="567">
        <v>1</v>
      </c>
      <c r="D5947" s="567">
        <v>3000000</v>
      </c>
      <c r="E5947" s="567">
        <v>1699931</v>
      </c>
      <c r="F5947" s="567">
        <v>439863</v>
      </c>
    </row>
    <row r="5948" spans="1:6">
      <c r="A5948" s="855" t="s">
        <v>3251</v>
      </c>
      <c r="B5948" s="567"/>
      <c r="C5948" s="567">
        <v>1</v>
      </c>
      <c r="D5948" s="567">
        <v>3000000</v>
      </c>
      <c r="E5948" s="567">
        <v>1699931</v>
      </c>
      <c r="F5948" s="567">
        <v>439863</v>
      </c>
    </row>
    <row r="5949" spans="1:6">
      <c r="A5949" s="847">
        <v>0.4</v>
      </c>
      <c r="B5949" s="567"/>
      <c r="C5949" s="567"/>
      <c r="D5949" s="567"/>
      <c r="E5949" s="567"/>
      <c r="F5949" s="567">
        <v>3046552.4775799997</v>
      </c>
    </row>
    <row r="5950" spans="1:6">
      <c r="A5950" s="848">
        <v>0.54</v>
      </c>
      <c r="B5950" s="567"/>
      <c r="C5950" s="567"/>
      <c r="D5950" s="567"/>
      <c r="E5950" s="567"/>
      <c r="F5950" s="567">
        <v>3046552.4775799997</v>
      </c>
    </row>
    <row r="5951" spans="1:6">
      <c r="A5951" s="849" t="s">
        <v>3251</v>
      </c>
      <c r="B5951" s="567"/>
      <c r="C5951" s="567"/>
      <c r="D5951" s="567"/>
      <c r="E5951" s="567"/>
      <c r="F5951" s="567">
        <v>3046552.4775799997</v>
      </c>
    </row>
    <row r="5952" spans="1:6">
      <c r="A5952" s="850" t="s">
        <v>3251</v>
      </c>
      <c r="B5952" s="567"/>
      <c r="C5952" s="567"/>
      <c r="D5952" s="567"/>
      <c r="E5952" s="567"/>
      <c r="F5952" s="567">
        <v>3046552.4775799997</v>
      </c>
    </row>
    <row r="5953" spans="1:6">
      <c r="A5953" s="851" t="s">
        <v>3251</v>
      </c>
      <c r="B5953" s="567"/>
      <c r="C5953" s="567"/>
      <c r="D5953" s="567"/>
      <c r="E5953" s="567"/>
      <c r="F5953" s="567">
        <v>3046552.4775799997</v>
      </c>
    </row>
    <row r="5954" spans="1:6">
      <c r="A5954" s="852" t="s">
        <v>3251</v>
      </c>
      <c r="B5954" s="567"/>
      <c r="C5954" s="567"/>
      <c r="D5954" s="567"/>
      <c r="E5954" s="567"/>
      <c r="F5954" s="567">
        <v>3046552.4775799997</v>
      </c>
    </row>
    <row r="5955" spans="1:6">
      <c r="A5955" s="854" t="s">
        <v>529</v>
      </c>
      <c r="B5955" s="567"/>
      <c r="C5955" s="567"/>
      <c r="D5955" s="567"/>
      <c r="E5955" s="567"/>
      <c r="F5955" s="567">
        <v>3046552.4775799997</v>
      </c>
    </row>
    <row r="5956" spans="1:6">
      <c r="A5956" s="853" t="s">
        <v>282</v>
      </c>
      <c r="B5956" s="567"/>
      <c r="C5956" s="567"/>
      <c r="D5956" s="567"/>
      <c r="E5956" s="567"/>
      <c r="F5956" s="567">
        <v>3046552.4775799997</v>
      </c>
    </row>
    <row r="5957" spans="1:6">
      <c r="A5957" s="855" t="s">
        <v>319</v>
      </c>
      <c r="B5957" s="567"/>
      <c r="C5957" s="567"/>
      <c r="D5957" s="567"/>
      <c r="E5957" s="567"/>
      <c r="F5957" s="567">
        <v>3046552.4775799997</v>
      </c>
    </row>
    <row r="5958" spans="1:6">
      <c r="A5958" s="847">
        <v>0.5</v>
      </c>
      <c r="B5958" s="567">
        <v>1400000</v>
      </c>
      <c r="C5958" s="567">
        <v>1</v>
      </c>
      <c r="D5958" s="567">
        <v>2750000</v>
      </c>
      <c r="E5958" s="567"/>
      <c r="F5958" s="567">
        <v>1092327.44881</v>
      </c>
    </row>
    <row r="5959" spans="1:6">
      <c r="A5959" s="848" t="s">
        <v>3251</v>
      </c>
      <c r="B5959" s="567">
        <v>1400000</v>
      </c>
      <c r="C5959" s="567">
        <v>1</v>
      </c>
      <c r="D5959" s="567">
        <v>2750000</v>
      </c>
      <c r="E5959" s="567"/>
      <c r="F5959" s="567">
        <v>1092327.44881</v>
      </c>
    </row>
    <row r="5960" spans="1:6">
      <c r="A5960" s="849" t="s">
        <v>3251</v>
      </c>
      <c r="B5960" s="567">
        <v>1400000</v>
      </c>
      <c r="C5960" s="567">
        <v>1</v>
      </c>
      <c r="D5960" s="567">
        <v>2750000</v>
      </c>
      <c r="E5960" s="567"/>
      <c r="F5960" s="567">
        <v>1092327.44881</v>
      </c>
    </row>
    <row r="5961" spans="1:6">
      <c r="A5961" s="850" t="s">
        <v>3251</v>
      </c>
      <c r="B5961" s="567">
        <v>1400000</v>
      </c>
      <c r="C5961" s="567">
        <v>1</v>
      </c>
      <c r="D5961" s="567">
        <v>2750000</v>
      </c>
      <c r="E5961" s="567"/>
      <c r="F5961" s="567">
        <v>1092327.44881</v>
      </c>
    </row>
    <row r="5962" spans="1:6">
      <c r="A5962" s="851" t="s">
        <v>2496</v>
      </c>
      <c r="B5962" s="567">
        <v>1400000</v>
      </c>
      <c r="C5962" s="567">
        <v>1</v>
      </c>
      <c r="D5962" s="567">
        <v>2750000</v>
      </c>
      <c r="E5962" s="567"/>
      <c r="F5962" s="567">
        <v>1092327.44881</v>
      </c>
    </row>
    <row r="5963" spans="1:6">
      <c r="A5963" s="852" t="s">
        <v>3251</v>
      </c>
      <c r="B5963" s="567">
        <v>1400000</v>
      </c>
      <c r="C5963" s="567">
        <v>1</v>
      </c>
      <c r="D5963" s="567">
        <v>2750000</v>
      </c>
      <c r="E5963" s="567"/>
      <c r="F5963" s="567">
        <v>1092327.44881</v>
      </c>
    </row>
    <row r="5964" spans="1:6">
      <c r="A5964" s="854" t="s">
        <v>2286</v>
      </c>
      <c r="B5964" s="567">
        <v>1400000</v>
      </c>
      <c r="C5964" s="567">
        <v>1</v>
      </c>
      <c r="D5964" s="567">
        <v>2750000</v>
      </c>
      <c r="E5964" s="567"/>
      <c r="F5964" s="567">
        <v>1092327.44881</v>
      </c>
    </row>
    <row r="5965" spans="1:6">
      <c r="A5965" s="853" t="s">
        <v>296</v>
      </c>
      <c r="B5965" s="567">
        <v>1400000</v>
      </c>
      <c r="C5965" s="567">
        <v>1</v>
      </c>
      <c r="D5965" s="567">
        <v>2750000</v>
      </c>
      <c r="E5965" s="567"/>
      <c r="F5965" s="567">
        <v>1092327.44881</v>
      </c>
    </row>
    <row r="5966" spans="1:6">
      <c r="A5966" s="855" t="s">
        <v>2285</v>
      </c>
      <c r="B5966" s="567">
        <v>1400000</v>
      </c>
      <c r="C5966" s="567">
        <v>1</v>
      </c>
      <c r="D5966" s="567">
        <v>2750000</v>
      </c>
      <c r="E5966" s="567"/>
      <c r="F5966" s="567">
        <v>1092327.44881</v>
      </c>
    </row>
    <row r="5967" spans="1:6">
      <c r="A5967" s="847">
        <v>0.75</v>
      </c>
      <c r="B5967" s="567">
        <v>600000</v>
      </c>
      <c r="C5967" s="567">
        <v>1</v>
      </c>
      <c r="D5967" s="567">
        <v>1520000</v>
      </c>
      <c r="E5967" s="567">
        <v>1414111.1751600001</v>
      </c>
      <c r="F5967" s="567">
        <v>649614.33151000005</v>
      </c>
    </row>
    <row r="5968" spans="1:6">
      <c r="A5968" s="848" t="s">
        <v>3251</v>
      </c>
      <c r="B5968" s="567">
        <v>600000</v>
      </c>
      <c r="C5968" s="567">
        <v>1</v>
      </c>
      <c r="D5968" s="567">
        <v>1520000</v>
      </c>
      <c r="E5968" s="567">
        <v>1414111.1751600001</v>
      </c>
      <c r="F5968" s="567">
        <v>649614.33151000005</v>
      </c>
    </row>
    <row r="5969" spans="1:6">
      <c r="A5969" s="849" t="s">
        <v>3251</v>
      </c>
      <c r="B5969" s="567">
        <v>600000</v>
      </c>
      <c r="C5969" s="567">
        <v>1</v>
      </c>
      <c r="D5969" s="567">
        <v>1520000</v>
      </c>
      <c r="E5969" s="567">
        <v>1414111.1751600001</v>
      </c>
      <c r="F5969" s="567">
        <v>649614.33151000005</v>
      </c>
    </row>
    <row r="5970" spans="1:6">
      <c r="A5970" s="850" t="s">
        <v>2473</v>
      </c>
      <c r="B5970" s="567">
        <v>600000</v>
      </c>
      <c r="C5970" s="567">
        <v>1</v>
      </c>
      <c r="D5970" s="567">
        <v>1520000</v>
      </c>
      <c r="E5970" s="567">
        <v>1414111.1751600001</v>
      </c>
      <c r="F5970" s="567">
        <v>649614.33151000005</v>
      </c>
    </row>
    <row r="5971" spans="1:6">
      <c r="A5971" s="851" t="s">
        <v>2474</v>
      </c>
      <c r="B5971" s="567">
        <v>600000</v>
      </c>
      <c r="C5971" s="567">
        <v>1</v>
      </c>
      <c r="D5971" s="567">
        <v>1520000</v>
      </c>
      <c r="E5971" s="567">
        <v>1414111.1751600001</v>
      </c>
      <c r="F5971" s="567">
        <v>649614.33151000005</v>
      </c>
    </row>
    <row r="5972" spans="1:6">
      <c r="A5972" s="852" t="s">
        <v>3251</v>
      </c>
      <c r="B5972" s="567">
        <v>600000</v>
      </c>
      <c r="C5972" s="567">
        <v>1</v>
      </c>
      <c r="D5972" s="567">
        <v>1520000</v>
      </c>
      <c r="E5972" s="567">
        <v>1414111.1751600001</v>
      </c>
      <c r="F5972" s="567">
        <v>649614.33151000005</v>
      </c>
    </row>
    <row r="5973" spans="1:6">
      <c r="A5973" s="854" t="s">
        <v>2286</v>
      </c>
      <c r="B5973" s="567">
        <v>600000</v>
      </c>
      <c r="C5973" s="567">
        <v>1</v>
      </c>
      <c r="D5973" s="567">
        <v>1520000</v>
      </c>
      <c r="E5973" s="567">
        <v>1414111.1751600001</v>
      </c>
      <c r="F5973" s="567">
        <v>649614.33151000005</v>
      </c>
    </row>
    <row r="5974" spans="1:6">
      <c r="A5974" s="853" t="s">
        <v>300</v>
      </c>
      <c r="B5974" s="567">
        <v>600000</v>
      </c>
      <c r="C5974" s="567">
        <v>1</v>
      </c>
      <c r="D5974" s="567">
        <v>1520000</v>
      </c>
      <c r="E5974" s="567">
        <v>1414111.1751600001</v>
      </c>
      <c r="F5974" s="567">
        <v>649614.33151000005</v>
      </c>
    </row>
    <row r="5975" spans="1:6">
      <c r="A5975" s="855" t="s">
        <v>319</v>
      </c>
      <c r="B5975" s="567">
        <v>600000</v>
      </c>
      <c r="C5975" s="567">
        <v>1</v>
      </c>
      <c r="D5975" s="567">
        <v>1520000</v>
      </c>
      <c r="E5975" s="567">
        <v>1414111.1751600001</v>
      </c>
      <c r="F5975" s="567">
        <v>649614.33151000005</v>
      </c>
    </row>
    <row r="5976" spans="1:6">
      <c r="A5976" s="847">
        <v>0.9</v>
      </c>
      <c r="B5976" s="567">
        <v>400000</v>
      </c>
      <c r="C5976" s="567">
        <v>2</v>
      </c>
      <c r="D5976" s="567">
        <v>3300000</v>
      </c>
      <c r="E5976" s="567">
        <v>1517700</v>
      </c>
      <c r="F5976" s="567">
        <v>2611980.3957500001</v>
      </c>
    </row>
    <row r="5977" spans="1:6">
      <c r="A5977" s="848" t="s">
        <v>3251</v>
      </c>
      <c r="B5977" s="567">
        <v>400000</v>
      </c>
      <c r="C5977" s="567">
        <v>2</v>
      </c>
      <c r="D5977" s="567">
        <v>3300000</v>
      </c>
      <c r="E5977" s="567">
        <v>1517700</v>
      </c>
      <c r="F5977" s="567">
        <v>2611980.3957500001</v>
      </c>
    </row>
    <row r="5978" spans="1:6">
      <c r="A5978" s="849" t="s">
        <v>3251</v>
      </c>
      <c r="B5978" s="567">
        <v>400000</v>
      </c>
      <c r="C5978" s="567">
        <v>2</v>
      </c>
      <c r="D5978" s="567">
        <v>3300000</v>
      </c>
      <c r="E5978" s="567">
        <v>1517700</v>
      </c>
      <c r="F5978" s="567">
        <v>2611980.3957500001</v>
      </c>
    </row>
    <row r="5979" spans="1:6">
      <c r="A5979" s="850" t="s">
        <v>1261</v>
      </c>
      <c r="B5979" s="567"/>
      <c r="C5979" s="567">
        <v>1</v>
      </c>
      <c r="D5979" s="567">
        <v>2000000</v>
      </c>
      <c r="E5979" s="567">
        <v>1517700</v>
      </c>
      <c r="F5979" s="567">
        <v>1428287</v>
      </c>
    </row>
    <row r="5980" spans="1:6">
      <c r="A5980" s="851" t="s">
        <v>3251</v>
      </c>
      <c r="B5980" s="567"/>
      <c r="C5980" s="567">
        <v>1</v>
      </c>
      <c r="D5980" s="567">
        <v>2000000</v>
      </c>
      <c r="E5980" s="567">
        <v>1517700</v>
      </c>
      <c r="F5980" s="567">
        <v>1428287</v>
      </c>
    </row>
    <row r="5981" spans="1:6">
      <c r="A5981" s="852" t="s">
        <v>3251</v>
      </c>
      <c r="B5981" s="567"/>
      <c r="C5981" s="567">
        <v>1</v>
      </c>
      <c r="D5981" s="567">
        <v>2000000</v>
      </c>
      <c r="E5981" s="567">
        <v>1517700</v>
      </c>
      <c r="F5981" s="567">
        <v>1428287</v>
      </c>
    </row>
    <row r="5982" spans="1:6">
      <c r="A5982" s="854" t="s">
        <v>529</v>
      </c>
      <c r="B5982" s="567"/>
      <c r="C5982" s="567">
        <v>1</v>
      </c>
      <c r="D5982" s="567">
        <v>2000000</v>
      </c>
      <c r="E5982" s="567">
        <v>1517700</v>
      </c>
      <c r="F5982" s="567">
        <v>1428287</v>
      </c>
    </row>
    <row r="5983" spans="1:6">
      <c r="A5983" s="853" t="s">
        <v>298</v>
      </c>
      <c r="B5983" s="567"/>
      <c r="C5983" s="567">
        <v>1</v>
      </c>
      <c r="D5983" s="567">
        <v>2000000</v>
      </c>
      <c r="E5983" s="567">
        <v>1517700</v>
      </c>
      <c r="F5983" s="567">
        <v>1428287</v>
      </c>
    </row>
    <row r="5984" spans="1:6">
      <c r="A5984" s="855" t="s">
        <v>319</v>
      </c>
      <c r="B5984" s="567"/>
      <c r="C5984" s="567">
        <v>1</v>
      </c>
      <c r="D5984" s="567">
        <v>2000000</v>
      </c>
      <c r="E5984" s="567">
        <v>1517700</v>
      </c>
      <c r="F5984" s="567">
        <v>1428287</v>
      </c>
    </row>
    <row r="5985" spans="1:6">
      <c r="A5985" s="850" t="s">
        <v>3251</v>
      </c>
      <c r="B5985" s="567">
        <v>400000</v>
      </c>
      <c r="C5985" s="567">
        <v>1</v>
      </c>
      <c r="D5985" s="567">
        <v>1300000</v>
      </c>
      <c r="E5985" s="567"/>
      <c r="F5985" s="567">
        <v>1183693.3957499999</v>
      </c>
    </row>
    <row r="5986" spans="1:6">
      <c r="A5986" s="851" t="s">
        <v>2492</v>
      </c>
      <c r="B5986" s="567">
        <v>400000</v>
      </c>
      <c r="C5986" s="567">
        <v>1</v>
      </c>
      <c r="D5986" s="567">
        <v>1300000</v>
      </c>
      <c r="E5986" s="567"/>
      <c r="F5986" s="567">
        <v>1183693.3957499999</v>
      </c>
    </row>
    <row r="5987" spans="1:6">
      <c r="A5987" s="852" t="s">
        <v>3251</v>
      </c>
      <c r="B5987" s="567">
        <v>400000</v>
      </c>
      <c r="C5987" s="567">
        <v>1</v>
      </c>
      <c r="D5987" s="567">
        <v>1300000</v>
      </c>
      <c r="E5987" s="567"/>
      <c r="F5987" s="567">
        <v>1183693.3957499999</v>
      </c>
    </row>
    <row r="5988" spans="1:6">
      <c r="A5988" s="854" t="s">
        <v>2286</v>
      </c>
      <c r="B5988" s="567">
        <v>400000</v>
      </c>
      <c r="C5988" s="567">
        <v>1</v>
      </c>
      <c r="D5988" s="567">
        <v>1300000</v>
      </c>
      <c r="E5988" s="567"/>
      <c r="F5988" s="567">
        <v>1183693.3957499999</v>
      </c>
    </row>
    <row r="5989" spans="1:6">
      <c r="A5989" s="853" t="s">
        <v>296</v>
      </c>
      <c r="B5989" s="567">
        <v>400000</v>
      </c>
      <c r="C5989" s="567">
        <v>1</v>
      </c>
      <c r="D5989" s="567">
        <v>1300000</v>
      </c>
      <c r="E5989" s="567"/>
      <c r="F5989" s="567">
        <v>1183693.3957499999</v>
      </c>
    </row>
    <row r="5990" spans="1:6">
      <c r="A5990" s="855" t="s">
        <v>2285</v>
      </c>
      <c r="B5990" s="567">
        <v>400000</v>
      </c>
      <c r="C5990" s="567">
        <v>1</v>
      </c>
      <c r="D5990" s="567">
        <v>1300000</v>
      </c>
      <c r="E5990" s="567"/>
      <c r="F5990" s="567">
        <v>1183693.3957499999</v>
      </c>
    </row>
    <row r="5991" spans="1:6">
      <c r="A5991" s="847">
        <v>0.95</v>
      </c>
      <c r="B5991" s="567">
        <v>4040000</v>
      </c>
      <c r="C5991" s="567">
        <v>3</v>
      </c>
      <c r="D5991" s="567">
        <v>7590000</v>
      </c>
      <c r="E5991" s="567">
        <v>6147103</v>
      </c>
      <c r="F5991" s="567">
        <v>4397175</v>
      </c>
    </row>
    <row r="5992" spans="1:6">
      <c r="A5992" s="848" t="s">
        <v>3251</v>
      </c>
      <c r="B5992" s="567">
        <v>4040000</v>
      </c>
      <c r="C5992" s="567">
        <v>3</v>
      </c>
      <c r="D5992" s="567">
        <v>7590000</v>
      </c>
      <c r="E5992" s="567">
        <v>6147103</v>
      </c>
      <c r="F5992" s="567">
        <v>4397175</v>
      </c>
    </row>
    <row r="5993" spans="1:6">
      <c r="A5993" s="849" t="s">
        <v>3251</v>
      </c>
      <c r="B5993" s="567">
        <v>4040000</v>
      </c>
      <c r="C5993" s="567">
        <v>3</v>
      </c>
      <c r="D5993" s="567">
        <v>7590000</v>
      </c>
      <c r="E5993" s="567">
        <v>6147103</v>
      </c>
      <c r="F5993" s="567">
        <v>4397175</v>
      </c>
    </row>
    <row r="5994" spans="1:6">
      <c r="A5994" s="850" t="s">
        <v>180</v>
      </c>
      <c r="B5994" s="567"/>
      <c r="C5994" s="567">
        <v>1</v>
      </c>
      <c r="D5994" s="567">
        <v>3000000</v>
      </c>
      <c r="E5994" s="567">
        <v>2160908</v>
      </c>
      <c r="F5994" s="567">
        <v>749639</v>
      </c>
    </row>
    <row r="5995" spans="1:6">
      <c r="A5995" s="851" t="s">
        <v>3251</v>
      </c>
      <c r="B5995" s="567"/>
      <c r="C5995" s="567">
        <v>1</v>
      </c>
      <c r="D5995" s="567">
        <v>3000000</v>
      </c>
      <c r="E5995" s="567">
        <v>2160908</v>
      </c>
      <c r="F5995" s="567">
        <v>749639</v>
      </c>
    </row>
    <row r="5996" spans="1:6">
      <c r="A5996" s="852" t="s">
        <v>184</v>
      </c>
      <c r="B5996" s="567"/>
      <c r="C5996" s="567">
        <v>1</v>
      </c>
      <c r="D5996" s="567">
        <v>3000000</v>
      </c>
      <c r="E5996" s="567">
        <v>2160908</v>
      </c>
      <c r="F5996" s="567">
        <v>749639</v>
      </c>
    </row>
    <row r="5997" spans="1:6">
      <c r="A5997" s="854" t="s">
        <v>317</v>
      </c>
      <c r="B5997" s="729"/>
      <c r="C5997" s="729">
        <v>1</v>
      </c>
      <c r="D5997" s="729">
        <v>3000000</v>
      </c>
      <c r="E5997" s="729">
        <v>2160908</v>
      </c>
      <c r="F5997" s="729">
        <v>749639</v>
      </c>
    </row>
    <row r="5998" spans="1:6">
      <c r="A5998" s="853" t="s">
        <v>166</v>
      </c>
      <c r="B5998" s="567"/>
      <c r="C5998" s="567">
        <v>1</v>
      </c>
      <c r="D5998" s="567">
        <v>3000000</v>
      </c>
      <c r="E5998" s="567">
        <v>2160908</v>
      </c>
      <c r="F5998" s="567">
        <v>749639</v>
      </c>
    </row>
    <row r="5999" spans="1:6">
      <c r="A5999" s="855" t="s">
        <v>3251</v>
      </c>
      <c r="B5999" s="567"/>
      <c r="C5999" s="567">
        <v>1</v>
      </c>
      <c r="D5999" s="567">
        <v>3000000</v>
      </c>
      <c r="E5999" s="567">
        <v>2160908</v>
      </c>
      <c r="F5999" s="567">
        <v>749639</v>
      </c>
    </row>
    <row r="6000" spans="1:6">
      <c r="A6000" s="850" t="s">
        <v>3251</v>
      </c>
      <c r="B6000" s="567">
        <v>4040000</v>
      </c>
      <c r="C6000" s="567">
        <v>2</v>
      </c>
      <c r="D6000" s="567">
        <v>4590000</v>
      </c>
      <c r="E6000" s="567">
        <v>3986195</v>
      </c>
      <c r="F6000" s="567">
        <v>3647536</v>
      </c>
    </row>
    <row r="6001" spans="1:6">
      <c r="A6001" s="851" t="s">
        <v>394</v>
      </c>
      <c r="B6001" s="567">
        <v>3000000</v>
      </c>
      <c r="C6001" s="567">
        <v>1</v>
      </c>
      <c r="D6001" s="567">
        <v>3000000</v>
      </c>
      <c r="E6001" s="567">
        <v>2586220</v>
      </c>
      <c r="F6001" s="567">
        <v>2301854</v>
      </c>
    </row>
    <row r="6002" spans="1:6">
      <c r="A6002" s="852" t="s">
        <v>3251</v>
      </c>
      <c r="B6002" s="567">
        <v>3000000</v>
      </c>
      <c r="C6002" s="567">
        <v>1</v>
      </c>
      <c r="D6002" s="567">
        <v>3000000</v>
      </c>
      <c r="E6002" s="567">
        <v>2586220</v>
      </c>
      <c r="F6002" s="567">
        <v>2301854</v>
      </c>
    </row>
    <row r="6003" spans="1:6">
      <c r="A6003" s="854" t="s">
        <v>318</v>
      </c>
      <c r="B6003" s="567">
        <v>3000000</v>
      </c>
      <c r="C6003" s="567">
        <v>1</v>
      </c>
      <c r="D6003" s="567">
        <v>3000000</v>
      </c>
      <c r="E6003" s="567">
        <v>2586220</v>
      </c>
      <c r="F6003" s="567">
        <v>2301854</v>
      </c>
    </row>
    <row r="6004" spans="1:6">
      <c r="A6004" s="853" t="s">
        <v>291</v>
      </c>
      <c r="B6004" s="567">
        <v>3000000</v>
      </c>
      <c r="C6004" s="567">
        <v>1</v>
      </c>
      <c r="D6004" s="567">
        <v>3000000</v>
      </c>
      <c r="E6004" s="567">
        <v>2586220</v>
      </c>
      <c r="F6004" s="567">
        <v>2301854</v>
      </c>
    </row>
    <row r="6005" spans="1:6">
      <c r="A6005" s="855" t="s">
        <v>391</v>
      </c>
      <c r="B6005" s="567">
        <v>3000000</v>
      </c>
      <c r="C6005" s="567">
        <v>1</v>
      </c>
      <c r="D6005" s="567">
        <v>3000000</v>
      </c>
      <c r="E6005" s="567">
        <v>2586220</v>
      </c>
      <c r="F6005" s="567">
        <v>2301854</v>
      </c>
    </row>
    <row r="6006" spans="1:6">
      <c r="A6006" s="851" t="s">
        <v>393</v>
      </c>
      <c r="B6006" s="567">
        <v>1040000</v>
      </c>
      <c r="C6006" s="567">
        <v>1</v>
      </c>
      <c r="D6006" s="567">
        <v>1590000</v>
      </c>
      <c r="E6006" s="567">
        <v>1399975</v>
      </c>
      <c r="F6006" s="567">
        <v>1345682</v>
      </c>
    </row>
    <row r="6007" spans="1:6">
      <c r="A6007" s="852" t="s">
        <v>3251</v>
      </c>
      <c r="B6007" s="567">
        <v>1040000</v>
      </c>
      <c r="C6007" s="567">
        <v>1</v>
      </c>
      <c r="D6007" s="567">
        <v>1590000</v>
      </c>
      <c r="E6007" s="567">
        <v>1399975</v>
      </c>
      <c r="F6007" s="567">
        <v>1345682</v>
      </c>
    </row>
    <row r="6008" spans="1:6">
      <c r="A6008" s="854" t="s">
        <v>318</v>
      </c>
      <c r="B6008" s="567">
        <v>1040000</v>
      </c>
      <c r="C6008" s="567">
        <v>1</v>
      </c>
      <c r="D6008" s="567">
        <v>1590000</v>
      </c>
      <c r="E6008" s="567">
        <v>1399975</v>
      </c>
      <c r="F6008" s="567">
        <v>1345682</v>
      </c>
    </row>
    <row r="6009" spans="1:6">
      <c r="A6009" s="853" t="s">
        <v>291</v>
      </c>
      <c r="B6009" s="567">
        <v>1040000</v>
      </c>
      <c r="C6009" s="567">
        <v>1</v>
      </c>
      <c r="D6009" s="567">
        <v>1590000</v>
      </c>
      <c r="E6009" s="567">
        <v>1399975</v>
      </c>
      <c r="F6009" s="567">
        <v>1345682</v>
      </c>
    </row>
    <row r="6010" spans="1:6">
      <c r="A6010" s="855" t="s">
        <v>391</v>
      </c>
      <c r="B6010" s="567">
        <v>1040000</v>
      </c>
      <c r="C6010" s="567">
        <v>1</v>
      </c>
      <c r="D6010" s="567">
        <v>1590000</v>
      </c>
      <c r="E6010" s="567">
        <v>1399975</v>
      </c>
      <c r="F6010" s="567">
        <v>1345682</v>
      </c>
    </row>
    <row r="6011" spans="1:6">
      <c r="A6011" s="847">
        <v>0.96</v>
      </c>
      <c r="B6011" s="567">
        <v>1236371</v>
      </c>
      <c r="C6011" s="567">
        <v>2</v>
      </c>
      <c r="D6011" s="567">
        <v>2371371</v>
      </c>
      <c r="E6011" s="567">
        <v>1028094</v>
      </c>
      <c r="F6011" s="567">
        <v>2240079.3443999998</v>
      </c>
    </row>
    <row r="6012" spans="1:6">
      <c r="A6012" s="848" t="s">
        <v>3251</v>
      </c>
      <c r="B6012" s="567">
        <v>1236371</v>
      </c>
      <c r="C6012" s="567">
        <v>2</v>
      </c>
      <c r="D6012" s="567">
        <v>2371371</v>
      </c>
      <c r="E6012" s="567">
        <v>1028094</v>
      </c>
      <c r="F6012" s="567">
        <v>2240079.3443999998</v>
      </c>
    </row>
    <row r="6013" spans="1:6">
      <c r="A6013" s="849" t="s">
        <v>3251</v>
      </c>
      <c r="B6013" s="567">
        <v>1236371</v>
      </c>
      <c r="C6013" s="567">
        <v>2</v>
      </c>
      <c r="D6013" s="567">
        <v>2371371</v>
      </c>
      <c r="E6013" s="567">
        <v>1028094</v>
      </c>
      <c r="F6013" s="567">
        <v>2240079.3443999998</v>
      </c>
    </row>
    <row r="6014" spans="1:6">
      <c r="A6014" s="850" t="s">
        <v>3251</v>
      </c>
      <c r="B6014" s="567">
        <v>1236371</v>
      </c>
      <c r="C6014" s="567">
        <v>2</v>
      </c>
      <c r="D6014" s="567">
        <v>2371371</v>
      </c>
      <c r="E6014" s="567">
        <v>1028094</v>
      </c>
      <c r="F6014" s="567">
        <v>2240079.3443999998</v>
      </c>
    </row>
    <row r="6015" spans="1:6">
      <c r="A6015" s="851" t="s">
        <v>419</v>
      </c>
      <c r="B6015" s="567">
        <v>1056371</v>
      </c>
      <c r="C6015" s="567">
        <v>1</v>
      </c>
      <c r="D6015" s="567">
        <v>1056371</v>
      </c>
      <c r="E6015" s="567">
        <v>1028094</v>
      </c>
      <c r="F6015" s="567">
        <v>1017397</v>
      </c>
    </row>
    <row r="6016" spans="1:6">
      <c r="A6016" s="852" t="s">
        <v>3251</v>
      </c>
      <c r="B6016" s="567">
        <v>1056371</v>
      </c>
      <c r="C6016" s="567">
        <v>1</v>
      </c>
      <c r="D6016" s="567">
        <v>1056371</v>
      </c>
      <c r="E6016" s="567">
        <v>1028094</v>
      </c>
      <c r="F6016" s="567">
        <v>1017397</v>
      </c>
    </row>
    <row r="6017" spans="1:6">
      <c r="A6017" s="854" t="s">
        <v>318</v>
      </c>
      <c r="B6017" s="567">
        <v>1056371</v>
      </c>
      <c r="C6017" s="567">
        <v>1</v>
      </c>
      <c r="D6017" s="567">
        <v>1056371</v>
      </c>
      <c r="E6017" s="567">
        <v>1028094</v>
      </c>
      <c r="F6017" s="567">
        <v>1017397</v>
      </c>
    </row>
    <row r="6018" spans="1:6">
      <c r="A6018" s="853" t="s">
        <v>291</v>
      </c>
      <c r="B6018" s="567">
        <v>1056371</v>
      </c>
      <c r="C6018" s="567">
        <v>1</v>
      </c>
      <c r="D6018" s="567">
        <v>1056371</v>
      </c>
      <c r="E6018" s="567">
        <v>1028094</v>
      </c>
      <c r="F6018" s="567">
        <v>1017397</v>
      </c>
    </row>
    <row r="6019" spans="1:6">
      <c r="A6019" s="855" t="s">
        <v>418</v>
      </c>
      <c r="B6019" s="567">
        <v>1056371</v>
      </c>
      <c r="C6019" s="567">
        <v>1</v>
      </c>
      <c r="D6019" s="567">
        <v>1056371</v>
      </c>
      <c r="E6019" s="567">
        <v>1028094</v>
      </c>
      <c r="F6019" s="567">
        <v>1017397</v>
      </c>
    </row>
    <row r="6020" spans="1:6">
      <c r="A6020" s="851" t="s">
        <v>2490</v>
      </c>
      <c r="B6020" s="567">
        <v>180000</v>
      </c>
      <c r="C6020" s="567">
        <v>1</v>
      </c>
      <c r="D6020" s="567">
        <v>1315000</v>
      </c>
      <c r="E6020" s="567"/>
      <c r="F6020" s="567">
        <v>1222682.3444000001</v>
      </c>
    </row>
    <row r="6021" spans="1:6">
      <c r="A6021" s="852" t="s">
        <v>3251</v>
      </c>
      <c r="B6021" s="567">
        <v>180000</v>
      </c>
      <c r="C6021" s="567">
        <v>1</v>
      </c>
      <c r="D6021" s="567">
        <v>1315000</v>
      </c>
      <c r="E6021" s="567"/>
      <c r="F6021" s="567">
        <v>1222682.3444000001</v>
      </c>
    </row>
    <row r="6022" spans="1:6">
      <c r="A6022" s="854" t="s">
        <v>2286</v>
      </c>
      <c r="B6022" s="567">
        <v>180000</v>
      </c>
      <c r="C6022" s="567">
        <v>1</v>
      </c>
      <c r="D6022" s="567">
        <v>1315000</v>
      </c>
      <c r="E6022" s="567"/>
      <c r="F6022" s="567">
        <v>1222682.3444000001</v>
      </c>
    </row>
    <row r="6023" spans="1:6">
      <c r="A6023" s="853" t="s">
        <v>296</v>
      </c>
      <c r="B6023" s="567">
        <v>180000</v>
      </c>
      <c r="C6023" s="567">
        <v>1</v>
      </c>
      <c r="D6023" s="567">
        <v>1315000</v>
      </c>
      <c r="E6023" s="567"/>
      <c r="F6023" s="567">
        <v>1222682.3444000001</v>
      </c>
    </row>
    <row r="6024" spans="1:6">
      <c r="A6024" s="855" t="s">
        <v>2285</v>
      </c>
      <c r="B6024" s="567">
        <v>180000</v>
      </c>
      <c r="C6024" s="567">
        <v>1</v>
      </c>
      <c r="D6024" s="567">
        <v>1315000</v>
      </c>
      <c r="E6024" s="567"/>
      <c r="F6024" s="567">
        <v>1222682.3444000001</v>
      </c>
    </row>
    <row r="6025" spans="1:6">
      <c r="A6025" s="847">
        <v>0.97</v>
      </c>
      <c r="B6025" s="567">
        <v>1088088</v>
      </c>
      <c r="C6025" s="567">
        <v>1</v>
      </c>
      <c r="D6025" s="567">
        <v>1088088</v>
      </c>
      <c r="E6025" s="567">
        <v>1086807</v>
      </c>
      <c r="F6025" s="567">
        <v>1055880</v>
      </c>
    </row>
    <row r="6026" spans="1:6">
      <c r="A6026" s="848" t="s">
        <v>3251</v>
      </c>
      <c r="B6026" s="567">
        <v>1088088</v>
      </c>
      <c r="C6026" s="567">
        <v>1</v>
      </c>
      <c r="D6026" s="567">
        <v>1088088</v>
      </c>
      <c r="E6026" s="567">
        <v>1086807</v>
      </c>
      <c r="F6026" s="567">
        <v>1055880</v>
      </c>
    </row>
    <row r="6027" spans="1:6">
      <c r="A6027" s="849" t="s">
        <v>3251</v>
      </c>
      <c r="B6027" s="567">
        <v>1088088</v>
      </c>
      <c r="C6027" s="567">
        <v>1</v>
      </c>
      <c r="D6027" s="567">
        <v>1088088</v>
      </c>
      <c r="E6027" s="567">
        <v>1086807</v>
      </c>
      <c r="F6027" s="567">
        <v>1055880</v>
      </c>
    </row>
    <row r="6028" spans="1:6">
      <c r="A6028" s="850" t="s">
        <v>3251</v>
      </c>
      <c r="B6028" s="567">
        <v>1088088</v>
      </c>
      <c r="C6028" s="567">
        <v>1</v>
      </c>
      <c r="D6028" s="567">
        <v>1088088</v>
      </c>
      <c r="E6028" s="567">
        <v>1086807</v>
      </c>
      <c r="F6028" s="567">
        <v>1055880</v>
      </c>
    </row>
    <row r="6029" spans="1:6">
      <c r="A6029" s="851" t="s">
        <v>420</v>
      </c>
      <c r="B6029" s="567">
        <v>1088088</v>
      </c>
      <c r="C6029" s="567">
        <v>1</v>
      </c>
      <c r="D6029" s="567">
        <v>1088088</v>
      </c>
      <c r="E6029" s="567">
        <v>1086807</v>
      </c>
      <c r="F6029" s="567">
        <v>1055880</v>
      </c>
    </row>
    <row r="6030" spans="1:6">
      <c r="A6030" s="852" t="s">
        <v>3251</v>
      </c>
      <c r="B6030" s="567">
        <v>1088088</v>
      </c>
      <c r="C6030" s="567">
        <v>1</v>
      </c>
      <c r="D6030" s="567">
        <v>1088088</v>
      </c>
      <c r="E6030" s="567">
        <v>1086807</v>
      </c>
      <c r="F6030" s="567">
        <v>1055880</v>
      </c>
    </row>
    <row r="6031" spans="1:6">
      <c r="A6031" s="854" t="s">
        <v>318</v>
      </c>
      <c r="B6031" s="567">
        <v>1088088</v>
      </c>
      <c r="C6031" s="567">
        <v>1</v>
      </c>
      <c r="D6031" s="567">
        <v>1088088</v>
      </c>
      <c r="E6031" s="567">
        <v>1086807</v>
      </c>
      <c r="F6031" s="567">
        <v>1055880</v>
      </c>
    </row>
    <row r="6032" spans="1:6">
      <c r="A6032" s="853" t="s">
        <v>291</v>
      </c>
      <c r="B6032" s="567">
        <v>1088088</v>
      </c>
      <c r="C6032" s="567">
        <v>1</v>
      </c>
      <c r="D6032" s="567">
        <v>1088088</v>
      </c>
      <c r="E6032" s="567">
        <v>1086807</v>
      </c>
      <c r="F6032" s="567">
        <v>1055880</v>
      </c>
    </row>
    <row r="6033" spans="1:6">
      <c r="A6033" s="855" t="s">
        <v>418</v>
      </c>
      <c r="B6033" s="567">
        <v>1088088</v>
      </c>
      <c r="C6033" s="567">
        <v>1</v>
      </c>
      <c r="D6033" s="567">
        <v>1088088</v>
      </c>
      <c r="E6033" s="567">
        <v>1086807</v>
      </c>
      <c r="F6033" s="567">
        <v>1055880</v>
      </c>
    </row>
    <row r="6034" spans="1:6">
      <c r="A6034" s="847">
        <v>0.98</v>
      </c>
      <c r="B6034" s="567">
        <v>800000</v>
      </c>
      <c r="C6034" s="567">
        <v>1</v>
      </c>
      <c r="D6034" s="567">
        <v>1200000</v>
      </c>
      <c r="E6034" s="567">
        <v>1162649.3286299999</v>
      </c>
      <c r="F6034" s="567">
        <v>1057618.42903</v>
      </c>
    </row>
    <row r="6035" spans="1:6">
      <c r="A6035" s="848" t="s">
        <v>3251</v>
      </c>
      <c r="B6035" s="567">
        <v>800000</v>
      </c>
      <c r="C6035" s="567">
        <v>1</v>
      </c>
      <c r="D6035" s="567">
        <v>1200000</v>
      </c>
      <c r="E6035" s="567">
        <v>1162649.3286299999</v>
      </c>
      <c r="F6035" s="567">
        <v>1057618.42903</v>
      </c>
    </row>
    <row r="6036" spans="1:6">
      <c r="A6036" s="849" t="s">
        <v>3251</v>
      </c>
      <c r="B6036" s="567">
        <v>800000</v>
      </c>
      <c r="C6036" s="567">
        <v>1</v>
      </c>
      <c r="D6036" s="567">
        <v>1200000</v>
      </c>
      <c r="E6036" s="567">
        <v>1162649.3286299999</v>
      </c>
      <c r="F6036" s="567">
        <v>1057618.42903</v>
      </c>
    </row>
    <row r="6037" spans="1:6">
      <c r="A6037" s="850" t="s">
        <v>2476</v>
      </c>
      <c r="B6037" s="567">
        <v>800000</v>
      </c>
      <c r="C6037" s="567">
        <v>1</v>
      </c>
      <c r="D6037" s="567">
        <v>1200000</v>
      </c>
      <c r="E6037" s="567">
        <v>1162649.3286299999</v>
      </c>
      <c r="F6037" s="567">
        <v>1057618.42903</v>
      </c>
    </row>
    <row r="6038" spans="1:6">
      <c r="A6038" s="851" t="s">
        <v>2475</v>
      </c>
      <c r="B6038" s="567">
        <v>800000</v>
      </c>
      <c r="C6038" s="567">
        <v>1</v>
      </c>
      <c r="D6038" s="567">
        <v>1200000</v>
      </c>
      <c r="E6038" s="567">
        <v>1162649.3286299999</v>
      </c>
      <c r="F6038" s="567">
        <v>1057618.42903</v>
      </c>
    </row>
    <row r="6039" spans="1:6">
      <c r="A6039" s="852" t="s">
        <v>3251</v>
      </c>
      <c r="B6039" s="567">
        <v>800000</v>
      </c>
      <c r="C6039" s="567">
        <v>1</v>
      </c>
      <c r="D6039" s="567">
        <v>1200000</v>
      </c>
      <c r="E6039" s="567">
        <v>1162649.3286299999</v>
      </c>
      <c r="F6039" s="567">
        <v>1057618.42903</v>
      </c>
    </row>
    <row r="6040" spans="1:6">
      <c r="A6040" s="854" t="s">
        <v>2286</v>
      </c>
      <c r="B6040" s="567">
        <v>800000</v>
      </c>
      <c r="C6040" s="567">
        <v>1</v>
      </c>
      <c r="D6040" s="567">
        <v>1200000</v>
      </c>
      <c r="E6040" s="567">
        <v>1162649.3286299999</v>
      </c>
      <c r="F6040" s="567">
        <v>1057618.42903</v>
      </c>
    </row>
    <row r="6041" spans="1:6">
      <c r="A6041" s="853" t="s">
        <v>300</v>
      </c>
      <c r="B6041" s="567">
        <v>800000</v>
      </c>
      <c r="C6041" s="567">
        <v>1</v>
      </c>
      <c r="D6041" s="567">
        <v>1200000</v>
      </c>
      <c r="E6041" s="567">
        <v>1162649.3286299999</v>
      </c>
      <c r="F6041" s="567">
        <v>1057618.42903</v>
      </c>
    </row>
    <row r="6042" spans="1:6">
      <c r="A6042" s="855" t="s">
        <v>319</v>
      </c>
      <c r="B6042" s="567">
        <v>800000</v>
      </c>
      <c r="C6042" s="567">
        <v>1</v>
      </c>
      <c r="D6042" s="567">
        <v>1200000</v>
      </c>
      <c r="E6042" s="567">
        <v>1162649.3286299999</v>
      </c>
      <c r="F6042" s="567">
        <v>1057618.42903</v>
      </c>
    </row>
    <row r="6043" spans="1:6">
      <c r="A6043" s="847">
        <v>0.99</v>
      </c>
      <c r="B6043" s="567"/>
      <c r="C6043" s="567">
        <v>1</v>
      </c>
      <c r="D6043" s="567">
        <v>5900000</v>
      </c>
      <c r="E6043" s="567">
        <v>5771602</v>
      </c>
      <c r="F6043" s="567">
        <v>5428259</v>
      </c>
    </row>
    <row r="6044" spans="1:6">
      <c r="A6044" s="848" t="s">
        <v>3251</v>
      </c>
      <c r="B6044" s="567"/>
      <c r="C6044" s="567">
        <v>1</v>
      </c>
      <c r="D6044" s="567">
        <v>5900000</v>
      </c>
      <c r="E6044" s="567">
        <v>5771602</v>
      </c>
      <c r="F6044" s="567">
        <v>5428259</v>
      </c>
    </row>
    <row r="6045" spans="1:6">
      <c r="A6045" s="849" t="s">
        <v>3251</v>
      </c>
      <c r="B6045" s="567"/>
      <c r="C6045" s="567">
        <v>1</v>
      </c>
      <c r="D6045" s="567">
        <v>5900000</v>
      </c>
      <c r="E6045" s="567">
        <v>5771602</v>
      </c>
      <c r="F6045" s="567">
        <v>5428259</v>
      </c>
    </row>
    <row r="6046" spans="1:6">
      <c r="A6046" s="850" t="s">
        <v>178</v>
      </c>
      <c r="B6046" s="567"/>
      <c r="C6046" s="567">
        <v>1</v>
      </c>
      <c r="D6046" s="567">
        <v>5900000</v>
      </c>
      <c r="E6046" s="567">
        <v>5771602</v>
      </c>
      <c r="F6046" s="567">
        <v>5428259</v>
      </c>
    </row>
    <row r="6047" spans="1:6">
      <c r="A6047" s="851" t="s">
        <v>3251</v>
      </c>
      <c r="B6047" s="567"/>
      <c r="C6047" s="567">
        <v>1</v>
      </c>
      <c r="D6047" s="567">
        <v>5900000</v>
      </c>
      <c r="E6047" s="567">
        <v>5771602</v>
      </c>
      <c r="F6047" s="567">
        <v>5428259</v>
      </c>
    </row>
    <row r="6048" spans="1:6">
      <c r="A6048" s="852" t="s">
        <v>177</v>
      </c>
      <c r="B6048" s="567"/>
      <c r="C6048" s="567">
        <v>1</v>
      </c>
      <c r="D6048" s="567">
        <v>5900000</v>
      </c>
      <c r="E6048" s="567">
        <v>5771602</v>
      </c>
      <c r="F6048" s="567">
        <v>5428259</v>
      </c>
    </row>
    <row r="6049" spans="1:6">
      <c r="A6049" s="854" t="s">
        <v>317</v>
      </c>
      <c r="B6049" s="729"/>
      <c r="C6049" s="729">
        <v>1</v>
      </c>
      <c r="D6049" s="729">
        <v>5900000</v>
      </c>
      <c r="E6049" s="729">
        <v>5771602</v>
      </c>
      <c r="F6049" s="729">
        <v>5428259</v>
      </c>
    </row>
    <row r="6050" spans="1:6">
      <c r="A6050" s="853" t="s">
        <v>166</v>
      </c>
      <c r="B6050" s="567"/>
      <c r="C6050" s="567">
        <v>1</v>
      </c>
      <c r="D6050" s="567">
        <v>5900000</v>
      </c>
      <c r="E6050" s="567">
        <v>5771602</v>
      </c>
      <c r="F6050" s="567">
        <v>5428259</v>
      </c>
    </row>
    <row r="6051" spans="1:6">
      <c r="A6051" s="855" t="s">
        <v>3251</v>
      </c>
      <c r="B6051" s="567"/>
      <c r="C6051" s="567">
        <v>1</v>
      </c>
      <c r="D6051" s="567">
        <v>5900000</v>
      </c>
      <c r="E6051" s="567">
        <v>5771602</v>
      </c>
      <c r="F6051" s="567">
        <v>5428259</v>
      </c>
    </row>
    <row r="6052" spans="1:6">
      <c r="A6052" s="847">
        <v>1</v>
      </c>
      <c r="B6052" s="567">
        <v>1950000</v>
      </c>
      <c r="C6052" s="567">
        <v>2</v>
      </c>
      <c r="D6052" s="567">
        <v>4308068</v>
      </c>
      <c r="E6052" s="567"/>
      <c r="F6052" s="567">
        <v>4116361.0527500003</v>
      </c>
    </row>
    <row r="6053" spans="1:6">
      <c r="A6053" s="848" t="s">
        <v>3251</v>
      </c>
      <c r="B6053" s="567">
        <v>1950000</v>
      </c>
      <c r="C6053" s="567">
        <v>2</v>
      </c>
      <c r="D6053" s="567">
        <v>4308068</v>
      </c>
      <c r="E6053" s="567"/>
      <c r="F6053" s="567">
        <v>4116361.0527500003</v>
      </c>
    </row>
    <row r="6054" spans="1:6">
      <c r="A6054" s="849" t="s">
        <v>3251</v>
      </c>
      <c r="B6054" s="567">
        <v>1950000</v>
      </c>
      <c r="C6054" s="567">
        <v>2</v>
      </c>
      <c r="D6054" s="567">
        <v>4308068</v>
      </c>
      <c r="E6054" s="567"/>
      <c r="F6054" s="567">
        <v>4116361.0527500003</v>
      </c>
    </row>
    <row r="6055" spans="1:6">
      <c r="A6055" s="850" t="s">
        <v>3251</v>
      </c>
      <c r="B6055" s="567">
        <v>1950000</v>
      </c>
      <c r="C6055" s="567">
        <v>2</v>
      </c>
      <c r="D6055" s="567">
        <v>4308068</v>
      </c>
      <c r="E6055" s="567"/>
      <c r="F6055" s="567">
        <v>4116361.0527500003</v>
      </c>
    </row>
    <row r="6056" spans="1:6">
      <c r="A6056" s="851" t="s">
        <v>2494</v>
      </c>
      <c r="B6056" s="567">
        <v>1500000</v>
      </c>
      <c r="C6056" s="567">
        <v>1</v>
      </c>
      <c r="D6056" s="567">
        <v>1900000</v>
      </c>
      <c r="E6056" s="567"/>
      <c r="F6056" s="567">
        <v>1728020.83372</v>
      </c>
    </row>
    <row r="6057" spans="1:6">
      <c r="A6057" s="852" t="s">
        <v>3251</v>
      </c>
      <c r="B6057" s="567">
        <v>1500000</v>
      </c>
      <c r="C6057" s="567">
        <v>1</v>
      </c>
      <c r="D6057" s="567">
        <v>1900000</v>
      </c>
      <c r="E6057" s="567"/>
      <c r="F6057" s="567">
        <v>1728020.83372</v>
      </c>
    </row>
    <row r="6058" spans="1:6">
      <c r="A6058" s="854" t="s">
        <v>2286</v>
      </c>
      <c r="B6058" s="567">
        <v>1500000</v>
      </c>
      <c r="C6058" s="567">
        <v>1</v>
      </c>
      <c r="D6058" s="567">
        <v>1900000</v>
      </c>
      <c r="E6058" s="567"/>
      <c r="F6058" s="567">
        <v>1728020.83372</v>
      </c>
    </row>
    <row r="6059" spans="1:6">
      <c r="A6059" s="853" t="s">
        <v>296</v>
      </c>
      <c r="B6059" s="567">
        <v>1500000</v>
      </c>
      <c r="C6059" s="567">
        <v>1</v>
      </c>
      <c r="D6059" s="567">
        <v>1900000</v>
      </c>
      <c r="E6059" s="567"/>
      <c r="F6059" s="567">
        <v>1728020.83372</v>
      </c>
    </row>
    <row r="6060" spans="1:6">
      <c r="A6060" s="855" t="s">
        <v>2285</v>
      </c>
      <c r="B6060" s="567">
        <v>1500000</v>
      </c>
      <c r="C6060" s="567">
        <v>1</v>
      </c>
      <c r="D6060" s="567">
        <v>1900000</v>
      </c>
      <c r="E6060" s="567"/>
      <c r="F6060" s="567">
        <v>1728020.83372</v>
      </c>
    </row>
    <row r="6061" spans="1:6">
      <c r="A6061" s="851" t="s">
        <v>2488</v>
      </c>
      <c r="B6061" s="567">
        <v>450000</v>
      </c>
      <c r="C6061" s="567">
        <v>1</v>
      </c>
      <c r="D6061" s="567">
        <v>2408068</v>
      </c>
      <c r="E6061" s="567"/>
      <c r="F6061" s="567">
        <v>2388340.2190300003</v>
      </c>
    </row>
    <row r="6062" spans="1:6">
      <c r="A6062" s="852" t="s">
        <v>3251</v>
      </c>
      <c r="B6062" s="567">
        <v>450000</v>
      </c>
      <c r="C6062" s="567">
        <v>1</v>
      </c>
      <c r="D6062" s="567">
        <v>2408068</v>
      </c>
      <c r="E6062" s="567"/>
      <c r="F6062" s="567">
        <v>2388340.2190300003</v>
      </c>
    </row>
    <row r="6063" spans="1:6">
      <c r="A6063" s="854" t="s">
        <v>2286</v>
      </c>
      <c r="B6063" s="567">
        <v>450000</v>
      </c>
      <c r="C6063" s="567">
        <v>1</v>
      </c>
      <c r="D6063" s="567">
        <v>2408068</v>
      </c>
      <c r="E6063" s="567"/>
      <c r="F6063" s="567">
        <v>2388340.2190300003</v>
      </c>
    </row>
    <row r="6064" spans="1:6">
      <c r="A6064" s="853" t="s">
        <v>296</v>
      </c>
      <c r="B6064" s="567">
        <v>450000</v>
      </c>
      <c r="C6064" s="567">
        <v>1</v>
      </c>
      <c r="D6064" s="567">
        <v>2408068</v>
      </c>
      <c r="E6064" s="567"/>
      <c r="F6064" s="567">
        <v>2388340.2190300003</v>
      </c>
    </row>
    <row r="6065" spans="1:6">
      <c r="A6065" s="855" t="s">
        <v>2285</v>
      </c>
      <c r="B6065" s="567">
        <v>450000</v>
      </c>
      <c r="C6065" s="567">
        <v>1</v>
      </c>
      <c r="D6065" s="567">
        <v>2408068</v>
      </c>
      <c r="E6065" s="567"/>
      <c r="F6065" s="567">
        <v>2388340.2190300003</v>
      </c>
    </row>
    <row r="6066" spans="1:6">
      <c r="A6066" s="847">
        <v>85</v>
      </c>
      <c r="B6066" s="567">
        <v>2019689</v>
      </c>
      <c r="C6066" s="567">
        <v>2</v>
      </c>
      <c r="D6066" s="567">
        <v>5834295</v>
      </c>
      <c r="E6066" s="567">
        <v>5780298.5164100006</v>
      </c>
      <c r="F6066" s="567">
        <v>1845149.3861500002</v>
      </c>
    </row>
    <row r="6067" spans="1:6">
      <c r="A6067" s="848" t="s">
        <v>3251</v>
      </c>
      <c r="B6067" s="567">
        <v>2019689</v>
      </c>
      <c r="C6067" s="567">
        <v>2</v>
      </c>
      <c r="D6067" s="567">
        <v>5834295</v>
      </c>
      <c r="E6067" s="567">
        <v>5780298.5164100006</v>
      </c>
      <c r="F6067" s="567">
        <v>1845149.3861500002</v>
      </c>
    </row>
    <row r="6068" spans="1:6">
      <c r="A6068" s="849" t="s">
        <v>3251</v>
      </c>
      <c r="B6068" s="567">
        <v>2019689</v>
      </c>
      <c r="C6068" s="567">
        <v>2</v>
      </c>
      <c r="D6068" s="567">
        <v>5834295</v>
      </c>
      <c r="E6068" s="567">
        <v>5780298.5164100006</v>
      </c>
      <c r="F6068" s="567">
        <v>1845149.3861500002</v>
      </c>
    </row>
    <row r="6069" spans="1:6">
      <c r="A6069" s="850" t="s">
        <v>3251</v>
      </c>
      <c r="B6069" s="567">
        <v>2019689</v>
      </c>
      <c r="C6069" s="567">
        <v>2</v>
      </c>
      <c r="D6069" s="567">
        <v>5834295</v>
      </c>
      <c r="E6069" s="567">
        <v>5780298.5164100006</v>
      </c>
      <c r="F6069" s="567">
        <v>1845149.3861500002</v>
      </c>
    </row>
    <row r="6070" spans="1:6">
      <c r="A6070" s="851" t="s">
        <v>505</v>
      </c>
      <c r="B6070" s="567">
        <v>2000000</v>
      </c>
      <c r="C6070" s="567">
        <v>1</v>
      </c>
      <c r="D6070" s="567">
        <v>2000000</v>
      </c>
      <c r="E6070" s="567">
        <v>1966975.5164100002</v>
      </c>
      <c r="F6070" s="567">
        <v>1840522.3861500002</v>
      </c>
    </row>
    <row r="6071" spans="1:6">
      <c r="A6071" s="852" t="s">
        <v>3251</v>
      </c>
      <c r="B6071" s="567">
        <v>2000000</v>
      </c>
      <c r="C6071" s="567">
        <v>1</v>
      </c>
      <c r="D6071" s="567">
        <v>2000000</v>
      </c>
      <c r="E6071" s="567">
        <v>1966975.5164100002</v>
      </c>
      <c r="F6071" s="567">
        <v>1840522.3861500002</v>
      </c>
    </row>
    <row r="6072" spans="1:6">
      <c r="A6072" s="854" t="s">
        <v>318</v>
      </c>
      <c r="B6072" s="567">
        <v>2000000</v>
      </c>
      <c r="C6072" s="567">
        <v>1</v>
      </c>
      <c r="D6072" s="567">
        <v>2000000</v>
      </c>
      <c r="E6072" s="567">
        <v>1966975.5164100002</v>
      </c>
      <c r="F6072" s="567">
        <v>1840522.3861500002</v>
      </c>
    </row>
    <row r="6073" spans="1:6">
      <c r="A6073" s="853" t="s">
        <v>303</v>
      </c>
      <c r="B6073" s="567">
        <v>2000000</v>
      </c>
      <c r="C6073" s="567">
        <v>1</v>
      </c>
      <c r="D6073" s="567">
        <v>2000000</v>
      </c>
      <c r="E6073" s="567">
        <v>1966975.5164100002</v>
      </c>
      <c r="F6073" s="567">
        <v>1840522.3861500002</v>
      </c>
    </row>
    <row r="6074" spans="1:6">
      <c r="A6074" s="855" t="s">
        <v>319</v>
      </c>
      <c r="B6074" s="567">
        <v>2000000</v>
      </c>
      <c r="C6074" s="567">
        <v>1</v>
      </c>
      <c r="D6074" s="567">
        <v>2000000</v>
      </c>
      <c r="E6074" s="567">
        <v>1966975.5164100002</v>
      </c>
      <c r="F6074" s="567">
        <v>1840522.3861500002</v>
      </c>
    </row>
    <row r="6075" spans="1:6">
      <c r="A6075" s="851" t="s">
        <v>509</v>
      </c>
      <c r="B6075" s="567">
        <v>19689</v>
      </c>
      <c r="C6075" s="567">
        <v>1</v>
      </c>
      <c r="D6075" s="567">
        <v>3834295</v>
      </c>
      <c r="E6075" s="567">
        <v>3813323</v>
      </c>
      <c r="F6075" s="567">
        <v>4627</v>
      </c>
    </row>
    <row r="6076" spans="1:6">
      <c r="A6076" s="852" t="s">
        <v>3251</v>
      </c>
      <c r="B6076" s="567">
        <v>19689</v>
      </c>
      <c r="C6076" s="567">
        <v>1</v>
      </c>
      <c r="D6076" s="567">
        <v>3834295</v>
      </c>
      <c r="E6076" s="567">
        <v>3813323</v>
      </c>
      <c r="F6076" s="567">
        <v>4627</v>
      </c>
    </row>
    <row r="6077" spans="1:6">
      <c r="A6077" s="854" t="s">
        <v>318</v>
      </c>
      <c r="B6077" s="567">
        <v>19689</v>
      </c>
      <c r="C6077" s="567">
        <v>1</v>
      </c>
      <c r="D6077" s="567">
        <v>3834295</v>
      </c>
      <c r="E6077" s="567">
        <v>3813323</v>
      </c>
      <c r="F6077" s="567">
        <v>4627</v>
      </c>
    </row>
    <row r="6078" spans="1:6">
      <c r="A6078" s="853" t="s">
        <v>303</v>
      </c>
      <c r="B6078" s="567">
        <v>19689</v>
      </c>
      <c r="C6078" s="567">
        <v>1</v>
      </c>
      <c r="D6078" s="567">
        <v>3834295</v>
      </c>
      <c r="E6078" s="567">
        <v>3813323</v>
      </c>
      <c r="F6078" s="567">
        <v>4627</v>
      </c>
    </row>
    <row r="6079" spans="1:6">
      <c r="A6079" s="855" t="s">
        <v>480</v>
      </c>
      <c r="B6079" s="567">
        <v>19689</v>
      </c>
      <c r="C6079" s="567">
        <v>1</v>
      </c>
      <c r="D6079" s="567">
        <v>3834295</v>
      </c>
      <c r="E6079" s="567">
        <v>3813323</v>
      </c>
      <c r="F6079" s="567">
        <v>4627</v>
      </c>
    </row>
    <row r="6080" spans="1:6">
      <c r="A6080" s="847">
        <v>99</v>
      </c>
      <c r="B6080" s="567">
        <v>7000000</v>
      </c>
      <c r="C6080" s="567">
        <v>1</v>
      </c>
      <c r="D6080" s="567">
        <v>9000000</v>
      </c>
      <c r="E6080" s="567">
        <v>8979498.2900200002</v>
      </c>
      <c r="F6080" s="567">
        <v>8969950.6052699983</v>
      </c>
    </row>
    <row r="6081" spans="1:6">
      <c r="A6081" s="848" t="s">
        <v>3251</v>
      </c>
      <c r="B6081" s="567">
        <v>7000000</v>
      </c>
      <c r="C6081" s="567">
        <v>1</v>
      </c>
      <c r="D6081" s="567">
        <v>9000000</v>
      </c>
      <c r="E6081" s="567">
        <v>8979498.2900200002</v>
      </c>
      <c r="F6081" s="567">
        <v>8969950.6052699983</v>
      </c>
    </row>
    <row r="6082" spans="1:6">
      <c r="A6082" s="849" t="s">
        <v>3251</v>
      </c>
      <c r="B6082" s="567">
        <v>7000000</v>
      </c>
      <c r="C6082" s="567">
        <v>1</v>
      </c>
      <c r="D6082" s="567">
        <v>9000000</v>
      </c>
      <c r="E6082" s="567">
        <v>8979498.2900200002</v>
      </c>
      <c r="F6082" s="567">
        <v>8969950.6052699983</v>
      </c>
    </row>
    <row r="6083" spans="1:6">
      <c r="A6083" s="850" t="s">
        <v>3251</v>
      </c>
      <c r="B6083" s="567">
        <v>7000000</v>
      </c>
      <c r="C6083" s="567">
        <v>1</v>
      </c>
      <c r="D6083" s="567">
        <v>9000000</v>
      </c>
      <c r="E6083" s="567">
        <v>8979498.2900200002</v>
      </c>
      <c r="F6083" s="567">
        <v>8969950.6052699983</v>
      </c>
    </row>
    <row r="6084" spans="1:6">
      <c r="A6084" s="851" t="s">
        <v>503</v>
      </c>
      <c r="B6084" s="567">
        <v>7000000</v>
      </c>
      <c r="C6084" s="567">
        <v>1</v>
      </c>
      <c r="D6084" s="567">
        <v>9000000</v>
      </c>
      <c r="E6084" s="567">
        <v>8979498.2900200002</v>
      </c>
      <c r="F6084" s="567">
        <v>8969950.6052699983</v>
      </c>
    </row>
    <row r="6085" spans="1:6">
      <c r="A6085" s="852" t="s">
        <v>3251</v>
      </c>
      <c r="B6085" s="567">
        <v>7000000</v>
      </c>
      <c r="C6085" s="567">
        <v>1</v>
      </c>
      <c r="D6085" s="567">
        <v>9000000</v>
      </c>
      <c r="E6085" s="567">
        <v>8979498.2900200002</v>
      </c>
      <c r="F6085" s="567">
        <v>8969950.6052699983</v>
      </c>
    </row>
    <row r="6086" spans="1:6">
      <c r="A6086" s="854" t="s">
        <v>318</v>
      </c>
      <c r="B6086" s="567">
        <v>7000000</v>
      </c>
      <c r="C6086" s="567">
        <v>1</v>
      </c>
      <c r="D6086" s="567">
        <v>9000000</v>
      </c>
      <c r="E6086" s="567">
        <v>8979498.2900200002</v>
      </c>
      <c r="F6086" s="567">
        <v>8969950.6052699983</v>
      </c>
    </row>
    <row r="6087" spans="1:6">
      <c r="A6087" s="853" t="s">
        <v>303</v>
      </c>
      <c r="B6087" s="567">
        <v>7000000</v>
      </c>
      <c r="C6087" s="567">
        <v>1</v>
      </c>
      <c r="D6087" s="567">
        <v>9000000</v>
      </c>
      <c r="E6087" s="567">
        <v>8979498.2900200002</v>
      </c>
      <c r="F6087" s="567">
        <v>8969950.6052699983</v>
      </c>
    </row>
    <row r="6088" spans="1:6">
      <c r="A6088" s="855" t="s">
        <v>319</v>
      </c>
      <c r="B6088" s="567">
        <v>7000000</v>
      </c>
      <c r="C6088" s="567">
        <v>1</v>
      </c>
      <c r="D6088" s="567">
        <v>9000000</v>
      </c>
      <c r="E6088" s="567">
        <v>8979498.2900200002</v>
      </c>
      <c r="F6088" s="567">
        <v>8969950.6052699983</v>
      </c>
    </row>
    <row r="6089" spans="1:6">
      <c r="A6089" s="847">
        <v>100</v>
      </c>
      <c r="B6089" s="567">
        <v>4766000</v>
      </c>
      <c r="C6089" s="567">
        <v>1</v>
      </c>
      <c r="D6089" s="567">
        <v>4916000</v>
      </c>
      <c r="E6089" s="567">
        <v>4856582.5360000003</v>
      </c>
      <c r="F6089" s="567">
        <v>4542655.4452300007</v>
      </c>
    </row>
    <row r="6090" spans="1:6">
      <c r="A6090" s="848" t="s">
        <v>3251</v>
      </c>
      <c r="B6090" s="567">
        <v>4766000</v>
      </c>
      <c r="C6090" s="567">
        <v>1</v>
      </c>
      <c r="D6090" s="567">
        <v>4916000</v>
      </c>
      <c r="E6090" s="567">
        <v>4856582.5360000003</v>
      </c>
      <c r="F6090" s="567">
        <v>4542655.4452300007</v>
      </c>
    </row>
    <row r="6091" spans="1:6">
      <c r="A6091" s="849" t="s">
        <v>3251</v>
      </c>
      <c r="B6091" s="567">
        <v>4766000</v>
      </c>
      <c r="C6091" s="567">
        <v>1</v>
      </c>
      <c r="D6091" s="567">
        <v>4916000</v>
      </c>
      <c r="E6091" s="567">
        <v>4856582.5360000003</v>
      </c>
      <c r="F6091" s="567">
        <v>4542655.4452300007</v>
      </c>
    </row>
    <row r="6092" spans="1:6">
      <c r="A6092" s="850" t="s">
        <v>3251</v>
      </c>
      <c r="B6092" s="567">
        <v>4766000</v>
      </c>
      <c r="C6092" s="567">
        <v>1</v>
      </c>
      <c r="D6092" s="567">
        <v>4916000</v>
      </c>
      <c r="E6092" s="567">
        <v>4856582.5360000003</v>
      </c>
      <c r="F6092" s="567">
        <v>4542655.4452300007</v>
      </c>
    </row>
    <row r="6093" spans="1:6">
      <c r="A6093" s="851" t="s">
        <v>504</v>
      </c>
      <c r="B6093" s="567">
        <v>4766000</v>
      </c>
      <c r="C6093" s="567">
        <v>1</v>
      </c>
      <c r="D6093" s="567">
        <v>4916000</v>
      </c>
      <c r="E6093" s="567">
        <v>4856582.5360000003</v>
      </c>
      <c r="F6093" s="567">
        <v>4542655.4452300007</v>
      </c>
    </row>
    <row r="6094" spans="1:6">
      <c r="A6094" s="852" t="s">
        <v>3251</v>
      </c>
      <c r="B6094" s="567">
        <v>4766000</v>
      </c>
      <c r="C6094" s="567">
        <v>1</v>
      </c>
      <c r="D6094" s="567">
        <v>4916000</v>
      </c>
      <c r="E6094" s="567">
        <v>4856582.5360000003</v>
      </c>
      <c r="F6094" s="567">
        <v>4542655.4452300007</v>
      </c>
    </row>
    <row r="6095" spans="1:6">
      <c r="A6095" s="854" t="s">
        <v>318</v>
      </c>
      <c r="B6095" s="567">
        <v>4766000</v>
      </c>
      <c r="C6095" s="567">
        <v>1</v>
      </c>
      <c r="D6095" s="567">
        <v>4916000</v>
      </c>
      <c r="E6095" s="567">
        <v>4856582.5360000003</v>
      </c>
      <c r="F6095" s="567">
        <v>4542655.4452300007</v>
      </c>
    </row>
    <row r="6096" spans="1:6">
      <c r="A6096" s="853" t="s">
        <v>303</v>
      </c>
      <c r="B6096" s="567">
        <v>4766000</v>
      </c>
      <c r="C6096" s="567">
        <v>1</v>
      </c>
      <c r="D6096" s="567">
        <v>4916000</v>
      </c>
      <c r="E6096" s="567">
        <v>4856582.5360000003</v>
      </c>
      <c r="F6096" s="567">
        <v>4542655.4452300007</v>
      </c>
    </row>
    <row r="6097" spans="1:6">
      <c r="A6097" s="855" t="s">
        <v>319</v>
      </c>
      <c r="B6097" s="567">
        <v>4766000</v>
      </c>
      <c r="C6097" s="567">
        <v>1</v>
      </c>
      <c r="D6097" s="567">
        <v>4916000</v>
      </c>
      <c r="E6097" s="567">
        <v>4856582.5360000003</v>
      </c>
      <c r="F6097" s="567">
        <v>4542655.4452300007</v>
      </c>
    </row>
    <row r="6098" spans="1:6">
      <c r="A6098" s="847" t="s">
        <v>3251</v>
      </c>
      <c r="B6098" s="567">
        <v>18425459</v>
      </c>
      <c r="C6098" s="567">
        <v>8</v>
      </c>
      <c r="D6098" s="567">
        <v>107552114.024579</v>
      </c>
      <c r="E6098" s="567">
        <v>33484086.32</v>
      </c>
      <c r="F6098" s="567">
        <v>36099960.05314</v>
      </c>
    </row>
    <row r="6099" spans="1:6">
      <c r="A6099" s="848">
        <v>0</v>
      </c>
      <c r="B6099" s="567"/>
      <c r="C6099" s="567"/>
      <c r="D6099" s="567"/>
      <c r="E6099" s="567"/>
      <c r="F6099" s="567">
        <v>961960.33545000001</v>
      </c>
    </row>
    <row r="6100" spans="1:6">
      <c r="A6100" s="849" t="s">
        <v>3251</v>
      </c>
      <c r="B6100" s="567"/>
      <c r="C6100" s="567"/>
      <c r="D6100" s="567"/>
      <c r="E6100" s="567"/>
      <c r="F6100" s="567">
        <v>961960.33545000001</v>
      </c>
    </row>
    <row r="6101" spans="1:6">
      <c r="A6101" s="850" t="s">
        <v>3251</v>
      </c>
      <c r="B6101" s="567"/>
      <c r="C6101" s="567"/>
      <c r="D6101" s="567"/>
      <c r="E6101" s="567"/>
      <c r="F6101" s="567">
        <v>961960.33545000001</v>
      </c>
    </row>
    <row r="6102" spans="1:6">
      <c r="A6102" s="851" t="s">
        <v>3251</v>
      </c>
      <c r="B6102" s="567"/>
      <c r="C6102" s="567"/>
      <c r="D6102" s="567"/>
      <c r="E6102" s="567"/>
      <c r="F6102" s="567">
        <v>961960.33545000001</v>
      </c>
    </row>
    <row r="6103" spans="1:6">
      <c r="A6103" s="852" t="s">
        <v>3251</v>
      </c>
      <c r="B6103" s="567"/>
      <c r="C6103" s="567"/>
      <c r="D6103" s="567"/>
      <c r="E6103" s="567"/>
      <c r="F6103" s="567">
        <v>961960.33545000001</v>
      </c>
    </row>
    <row r="6104" spans="1:6">
      <c r="A6104" s="854" t="s">
        <v>529</v>
      </c>
      <c r="B6104" s="567"/>
      <c r="C6104" s="567"/>
      <c r="D6104" s="567"/>
      <c r="E6104" s="567"/>
      <c r="F6104" s="567">
        <v>961960.33545000001</v>
      </c>
    </row>
    <row r="6105" spans="1:6">
      <c r="A6105" s="853" t="s">
        <v>282</v>
      </c>
      <c r="B6105" s="567"/>
      <c r="C6105" s="567"/>
      <c r="D6105" s="567"/>
      <c r="E6105" s="567"/>
      <c r="F6105" s="567">
        <v>961960.33545000001</v>
      </c>
    </row>
    <row r="6106" spans="1:6">
      <c r="A6106" s="855" t="s">
        <v>319</v>
      </c>
      <c r="B6106" s="567"/>
      <c r="C6106" s="567"/>
      <c r="D6106" s="567"/>
      <c r="E6106" s="567"/>
      <c r="F6106" s="567">
        <v>961960.33545000001</v>
      </c>
    </row>
    <row r="6107" spans="1:6">
      <c r="A6107" s="848">
        <v>0.66282614196932399</v>
      </c>
      <c r="B6107" s="567"/>
      <c r="C6107" s="567"/>
      <c r="D6107" s="567"/>
      <c r="E6107" s="567"/>
      <c r="F6107" s="567"/>
    </row>
    <row r="6108" spans="1:6">
      <c r="A6108" s="849" t="s">
        <v>3251</v>
      </c>
      <c r="B6108" s="567"/>
      <c r="C6108" s="567"/>
      <c r="D6108" s="567"/>
      <c r="E6108" s="567"/>
      <c r="F6108" s="567"/>
    </row>
    <row r="6109" spans="1:6">
      <c r="A6109" s="850" t="s">
        <v>3251</v>
      </c>
      <c r="B6109" s="567"/>
      <c r="C6109" s="567"/>
      <c r="D6109" s="567"/>
      <c r="E6109" s="567"/>
      <c r="F6109" s="567"/>
    </row>
    <row r="6110" spans="1:6">
      <c r="A6110" s="851" t="s">
        <v>3251</v>
      </c>
      <c r="B6110" s="567"/>
      <c r="C6110" s="567"/>
      <c r="D6110" s="567"/>
      <c r="E6110" s="567"/>
      <c r="F6110" s="567"/>
    </row>
    <row r="6111" spans="1:6">
      <c r="A6111" s="852" t="s">
        <v>3251</v>
      </c>
      <c r="B6111" s="567"/>
      <c r="C6111" s="567"/>
      <c r="D6111" s="567"/>
      <c r="E6111" s="567"/>
      <c r="F6111" s="567"/>
    </row>
    <row r="6112" spans="1:6">
      <c r="A6112" s="854" t="s">
        <v>529</v>
      </c>
      <c r="B6112" s="567"/>
      <c r="C6112" s="567"/>
      <c r="D6112" s="567"/>
      <c r="E6112" s="567"/>
      <c r="F6112" s="567"/>
    </row>
    <row r="6113" spans="1:6">
      <c r="A6113" s="853" t="s">
        <v>268</v>
      </c>
      <c r="B6113" s="567"/>
      <c r="C6113" s="567"/>
      <c r="D6113" s="567"/>
      <c r="E6113" s="567"/>
      <c r="F6113" s="567"/>
    </row>
    <row r="6114" spans="1:6">
      <c r="A6114" s="855" t="s">
        <v>319</v>
      </c>
      <c r="B6114" s="567"/>
      <c r="C6114" s="567"/>
      <c r="D6114" s="567"/>
      <c r="E6114" s="567"/>
      <c r="F6114" s="567"/>
    </row>
    <row r="6115" spans="1:6">
      <c r="A6115" s="848" t="s">
        <v>3251</v>
      </c>
      <c r="B6115" s="567">
        <v>18425459</v>
      </c>
      <c r="C6115" s="567">
        <v>8</v>
      </c>
      <c r="D6115" s="567">
        <v>107552114.024579</v>
      </c>
      <c r="E6115" s="567">
        <v>33484086.32</v>
      </c>
      <c r="F6115" s="567">
        <v>35137999.717689998</v>
      </c>
    </row>
    <row r="6116" spans="1:6">
      <c r="A6116" s="849" t="s">
        <v>3251</v>
      </c>
      <c r="B6116" s="567">
        <v>18425459</v>
      </c>
      <c r="C6116" s="567">
        <v>8</v>
      </c>
      <c r="D6116" s="567">
        <v>107552114.024579</v>
      </c>
      <c r="E6116" s="567">
        <v>33484086.32</v>
      </c>
      <c r="F6116" s="567">
        <v>35137999.717689998</v>
      </c>
    </row>
    <row r="6117" spans="1:6">
      <c r="A6117" s="850" t="s">
        <v>2261</v>
      </c>
      <c r="B6117" s="567"/>
      <c r="C6117" s="567"/>
      <c r="D6117" s="567"/>
      <c r="E6117" s="567"/>
      <c r="F6117" s="567"/>
    </row>
    <row r="6118" spans="1:6">
      <c r="A6118" s="851" t="s">
        <v>3251</v>
      </c>
      <c r="B6118" s="567"/>
      <c r="C6118" s="567"/>
      <c r="D6118" s="567"/>
      <c r="E6118" s="567"/>
      <c r="F6118" s="567"/>
    </row>
    <row r="6119" spans="1:6">
      <c r="A6119" s="852" t="s">
        <v>3251</v>
      </c>
      <c r="B6119" s="567"/>
      <c r="C6119" s="567"/>
      <c r="D6119" s="567"/>
      <c r="E6119" s="567"/>
      <c r="F6119" s="567"/>
    </row>
    <row r="6120" spans="1:6">
      <c r="A6120" s="854" t="s">
        <v>528</v>
      </c>
      <c r="B6120" s="567"/>
      <c r="C6120" s="567"/>
      <c r="D6120" s="567"/>
      <c r="E6120" s="567"/>
      <c r="F6120" s="567"/>
    </row>
    <row r="6121" spans="1:6">
      <c r="A6121" s="853" t="s">
        <v>281</v>
      </c>
      <c r="B6121" s="567"/>
      <c r="C6121" s="567"/>
      <c r="D6121" s="567"/>
      <c r="E6121" s="567"/>
      <c r="F6121" s="567"/>
    </row>
    <row r="6122" spans="1:6">
      <c r="A6122" s="855" t="s">
        <v>3251</v>
      </c>
      <c r="B6122" s="567"/>
      <c r="C6122" s="567"/>
      <c r="D6122" s="567"/>
      <c r="E6122" s="567"/>
      <c r="F6122" s="567"/>
    </row>
    <row r="6123" spans="1:6">
      <c r="A6123" s="850" t="s">
        <v>2224</v>
      </c>
      <c r="B6123" s="567"/>
      <c r="C6123" s="567">
        <v>1</v>
      </c>
      <c r="D6123" s="567">
        <v>1500000</v>
      </c>
      <c r="E6123" s="567"/>
      <c r="F6123" s="567"/>
    </row>
    <row r="6124" spans="1:6">
      <c r="A6124" s="851" t="s">
        <v>3251</v>
      </c>
      <c r="B6124" s="567"/>
      <c r="C6124" s="567">
        <v>1</v>
      </c>
      <c r="D6124" s="567">
        <v>1500000</v>
      </c>
      <c r="E6124" s="567"/>
      <c r="F6124" s="567"/>
    </row>
    <row r="6125" spans="1:6">
      <c r="A6125" s="852" t="s">
        <v>3251</v>
      </c>
      <c r="B6125" s="567"/>
      <c r="C6125" s="567">
        <v>1</v>
      </c>
      <c r="D6125" s="567">
        <v>1500000</v>
      </c>
      <c r="E6125" s="567"/>
      <c r="F6125" s="567"/>
    </row>
    <row r="6126" spans="1:6">
      <c r="A6126" s="854" t="s">
        <v>528</v>
      </c>
      <c r="B6126" s="567"/>
      <c r="C6126" s="567">
        <v>1</v>
      </c>
      <c r="D6126" s="567">
        <v>1500000</v>
      </c>
      <c r="E6126" s="567"/>
      <c r="F6126" s="567"/>
    </row>
    <row r="6127" spans="1:6">
      <c r="A6127" s="853" t="s">
        <v>288</v>
      </c>
      <c r="B6127" s="567"/>
      <c r="C6127" s="567">
        <v>1</v>
      </c>
      <c r="D6127" s="567">
        <v>1500000</v>
      </c>
      <c r="E6127" s="567"/>
      <c r="F6127" s="567"/>
    </row>
    <row r="6128" spans="1:6">
      <c r="A6128" s="855" t="s">
        <v>319</v>
      </c>
      <c r="B6128" s="567"/>
      <c r="C6128" s="567">
        <v>1</v>
      </c>
      <c r="D6128" s="567">
        <v>1500000</v>
      </c>
      <c r="E6128" s="567"/>
      <c r="F6128" s="567"/>
    </row>
    <row r="6129" spans="1:6">
      <c r="A6129" s="850" t="s">
        <v>3093</v>
      </c>
      <c r="B6129" s="567"/>
      <c r="C6129" s="567"/>
      <c r="D6129" s="567"/>
      <c r="E6129" s="567"/>
      <c r="F6129" s="567">
        <v>4438680.7176900003</v>
      </c>
    </row>
    <row r="6130" spans="1:6">
      <c r="A6130" s="851" t="s">
        <v>3251</v>
      </c>
      <c r="B6130" s="567"/>
      <c r="C6130" s="567"/>
      <c r="D6130" s="567"/>
      <c r="E6130" s="567"/>
      <c r="F6130" s="567">
        <v>4438680.7176900003</v>
      </c>
    </row>
    <row r="6131" spans="1:6">
      <c r="A6131" s="852" t="s">
        <v>3251</v>
      </c>
      <c r="B6131" s="567"/>
      <c r="C6131" s="567"/>
      <c r="D6131" s="567"/>
      <c r="E6131" s="567"/>
      <c r="F6131" s="567">
        <v>4438680.7176900003</v>
      </c>
    </row>
    <row r="6132" spans="1:6">
      <c r="A6132" s="854" t="s">
        <v>529</v>
      </c>
      <c r="B6132" s="567"/>
      <c r="C6132" s="567"/>
      <c r="D6132" s="567"/>
      <c r="E6132" s="567"/>
      <c r="F6132" s="567">
        <v>4438680.7176900003</v>
      </c>
    </row>
    <row r="6133" spans="1:6">
      <c r="A6133" s="853" t="s">
        <v>282</v>
      </c>
      <c r="B6133" s="567"/>
      <c r="C6133" s="567"/>
      <c r="D6133" s="567"/>
      <c r="E6133" s="567"/>
      <c r="F6133" s="567">
        <v>4438680.7176900003</v>
      </c>
    </row>
    <row r="6134" spans="1:6">
      <c r="A6134" s="855" t="s">
        <v>319</v>
      </c>
      <c r="B6134" s="567"/>
      <c r="C6134" s="567"/>
      <c r="D6134" s="567"/>
      <c r="E6134" s="567"/>
      <c r="F6134" s="567">
        <v>4438680.7176900003</v>
      </c>
    </row>
    <row r="6135" spans="1:6">
      <c r="A6135" s="850" t="s">
        <v>2252</v>
      </c>
      <c r="B6135" s="567"/>
      <c r="C6135" s="567">
        <v>1</v>
      </c>
      <c r="D6135" s="567">
        <v>12370909</v>
      </c>
      <c r="E6135" s="567">
        <v>12230047.15</v>
      </c>
      <c r="F6135" s="567">
        <v>12219052</v>
      </c>
    </row>
    <row r="6136" spans="1:6">
      <c r="A6136" s="851" t="s">
        <v>3251</v>
      </c>
      <c r="B6136" s="567"/>
      <c r="C6136" s="567">
        <v>1</v>
      </c>
      <c r="D6136" s="567">
        <v>12370909</v>
      </c>
      <c r="E6136" s="567">
        <v>12230047.15</v>
      </c>
      <c r="F6136" s="567">
        <v>12219052</v>
      </c>
    </row>
    <row r="6137" spans="1:6">
      <c r="A6137" s="852" t="s">
        <v>3251</v>
      </c>
      <c r="B6137" s="567"/>
      <c r="C6137" s="567">
        <v>1</v>
      </c>
      <c r="D6137" s="567">
        <v>12370909</v>
      </c>
      <c r="E6137" s="567">
        <v>12230047.15</v>
      </c>
      <c r="F6137" s="567">
        <v>12219052</v>
      </c>
    </row>
    <row r="6138" spans="1:6">
      <c r="A6138" s="854" t="s">
        <v>528</v>
      </c>
      <c r="B6138" s="567"/>
      <c r="C6138" s="567">
        <v>1</v>
      </c>
      <c r="D6138" s="567">
        <v>12370909</v>
      </c>
      <c r="E6138" s="567">
        <v>12230047.15</v>
      </c>
      <c r="F6138" s="567">
        <v>12219052</v>
      </c>
    </row>
    <row r="6139" spans="1:6">
      <c r="A6139" s="853" t="s">
        <v>290</v>
      </c>
      <c r="B6139" s="567"/>
      <c r="C6139" s="567">
        <v>1</v>
      </c>
      <c r="D6139" s="567">
        <v>12370909</v>
      </c>
      <c r="E6139" s="567">
        <v>12230047.15</v>
      </c>
      <c r="F6139" s="567">
        <v>12219052</v>
      </c>
    </row>
    <row r="6140" spans="1:6">
      <c r="A6140" s="855" t="s">
        <v>3251</v>
      </c>
      <c r="B6140" s="567"/>
      <c r="C6140" s="567">
        <v>1</v>
      </c>
      <c r="D6140" s="567">
        <v>12370909</v>
      </c>
      <c r="E6140" s="567">
        <v>12230047.15</v>
      </c>
      <c r="F6140" s="567">
        <v>12219052</v>
      </c>
    </row>
    <row r="6141" spans="1:6">
      <c r="A6141" s="850" t="s">
        <v>2222</v>
      </c>
      <c r="B6141" s="567"/>
      <c r="C6141" s="567">
        <v>1</v>
      </c>
      <c r="D6141" s="567">
        <v>59000000</v>
      </c>
      <c r="E6141" s="567"/>
      <c r="F6141" s="567"/>
    </row>
    <row r="6142" spans="1:6">
      <c r="A6142" s="851" t="s">
        <v>3251</v>
      </c>
      <c r="B6142" s="567"/>
      <c r="C6142" s="567">
        <v>1</v>
      </c>
      <c r="D6142" s="567">
        <v>59000000</v>
      </c>
      <c r="E6142" s="567"/>
      <c r="F6142" s="567"/>
    </row>
    <row r="6143" spans="1:6">
      <c r="A6143" s="852" t="s">
        <v>3251</v>
      </c>
      <c r="B6143" s="567"/>
      <c r="C6143" s="567">
        <v>1</v>
      </c>
      <c r="D6143" s="567">
        <v>59000000</v>
      </c>
      <c r="E6143" s="567"/>
      <c r="F6143" s="567"/>
    </row>
    <row r="6144" spans="1:6">
      <c r="A6144" s="854" t="s">
        <v>528</v>
      </c>
      <c r="B6144" s="567"/>
      <c r="C6144" s="567">
        <v>1</v>
      </c>
      <c r="D6144" s="567">
        <v>59000000</v>
      </c>
      <c r="E6144" s="567"/>
      <c r="F6144" s="567"/>
    </row>
    <row r="6145" spans="1:6">
      <c r="A6145" s="853" t="s">
        <v>288</v>
      </c>
      <c r="B6145" s="567"/>
      <c r="C6145" s="567">
        <v>1</v>
      </c>
      <c r="D6145" s="567">
        <v>59000000</v>
      </c>
      <c r="E6145" s="567"/>
      <c r="F6145" s="567"/>
    </row>
    <row r="6146" spans="1:6">
      <c r="A6146" s="855" t="s">
        <v>319</v>
      </c>
      <c r="B6146" s="567"/>
      <c r="C6146" s="567">
        <v>1</v>
      </c>
      <c r="D6146" s="567">
        <v>59000000</v>
      </c>
      <c r="E6146" s="567"/>
      <c r="F6146" s="567"/>
    </row>
    <row r="6147" spans="1:6">
      <c r="A6147" s="850" t="s">
        <v>3116</v>
      </c>
      <c r="B6147" s="567"/>
      <c r="C6147" s="567"/>
      <c r="D6147" s="567"/>
      <c r="E6147" s="567"/>
      <c r="F6147" s="567"/>
    </row>
    <row r="6148" spans="1:6">
      <c r="A6148" s="851" t="s">
        <v>3251</v>
      </c>
      <c r="B6148" s="567"/>
      <c r="C6148" s="567"/>
      <c r="D6148" s="567"/>
      <c r="E6148" s="567"/>
      <c r="F6148" s="567"/>
    </row>
    <row r="6149" spans="1:6">
      <c r="A6149" s="852" t="s">
        <v>3251</v>
      </c>
      <c r="B6149" s="567"/>
      <c r="C6149" s="567"/>
      <c r="D6149" s="567"/>
      <c r="E6149" s="567"/>
      <c r="F6149" s="567"/>
    </row>
    <row r="6150" spans="1:6">
      <c r="A6150" s="854" t="s">
        <v>526</v>
      </c>
      <c r="B6150" s="567"/>
      <c r="C6150" s="567"/>
      <c r="D6150" s="567"/>
      <c r="E6150" s="567"/>
      <c r="F6150" s="567"/>
    </row>
    <row r="6151" spans="1:6">
      <c r="A6151" s="853" t="s">
        <v>269</v>
      </c>
      <c r="B6151" s="567"/>
      <c r="C6151" s="567"/>
      <c r="D6151" s="567"/>
      <c r="E6151" s="567"/>
      <c r="F6151" s="567"/>
    </row>
    <row r="6152" spans="1:6">
      <c r="A6152" s="855" t="s">
        <v>480</v>
      </c>
      <c r="B6152" s="567"/>
      <c r="C6152" s="567"/>
      <c r="D6152" s="567"/>
      <c r="E6152" s="567"/>
      <c r="F6152" s="567"/>
    </row>
    <row r="6153" spans="1:6">
      <c r="A6153" s="850" t="s">
        <v>2251</v>
      </c>
      <c r="B6153" s="567"/>
      <c r="C6153" s="567">
        <v>1</v>
      </c>
      <c r="D6153" s="567">
        <v>12839500</v>
      </c>
      <c r="E6153" s="567">
        <v>12817395.17</v>
      </c>
      <c r="F6153" s="567">
        <v>12759454</v>
      </c>
    </row>
    <row r="6154" spans="1:6">
      <c r="A6154" s="851" t="s">
        <v>3251</v>
      </c>
      <c r="B6154" s="567"/>
      <c r="C6154" s="567">
        <v>1</v>
      </c>
      <c r="D6154" s="567">
        <v>12839500</v>
      </c>
      <c r="E6154" s="567">
        <v>12817395.17</v>
      </c>
      <c r="F6154" s="567">
        <v>12759454</v>
      </c>
    </row>
    <row r="6155" spans="1:6">
      <c r="A6155" s="852" t="s">
        <v>3251</v>
      </c>
      <c r="B6155" s="567"/>
      <c r="C6155" s="567">
        <v>1</v>
      </c>
      <c r="D6155" s="567">
        <v>12839500</v>
      </c>
      <c r="E6155" s="567">
        <v>12817395.17</v>
      </c>
      <c r="F6155" s="567">
        <v>12759454</v>
      </c>
    </row>
    <row r="6156" spans="1:6">
      <c r="A6156" s="854" t="s">
        <v>528</v>
      </c>
      <c r="B6156" s="567"/>
      <c r="C6156" s="567">
        <v>1</v>
      </c>
      <c r="D6156" s="567">
        <v>12839500</v>
      </c>
      <c r="E6156" s="567">
        <v>12817395.17</v>
      </c>
      <c r="F6156" s="567">
        <v>12759454</v>
      </c>
    </row>
    <row r="6157" spans="1:6">
      <c r="A6157" s="853" t="s">
        <v>290</v>
      </c>
      <c r="B6157" s="567"/>
      <c r="C6157" s="567">
        <v>1</v>
      </c>
      <c r="D6157" s="567">
        <v>12839500</v>
      </c>
      <c r="E6157" s="567">
        <v>12817395.17</v>
      </c>
      <c r="F6157" s="567">
        <v>12759454</v>
      </c>
    </row>
    <row r="6158" spans="1:6">
      <c r="A6158" s="855" t="s">
        <v>3251</v>
      </c>
      <c r="B6158" s="567"/>
      <c r="C6158" s="567">
        <v>1</v>
      </c>
      <c r="D6158" s="567">
        <v>12839500</v>
      </c>
      <c r="E6158" s="567">
        <v>12817395.17</v>
      </c>
      <c r="F6158" s="567">
        <v>12759454</v>
      </c>
    </row>
    <row r="6159" spans="1:6">
      <c r="A6159" s="850" t="s">
        <v>2211</v>
      </c>
      <c r="B6159" s="567"/>
      <c r="C6159" s="567">
        <v>1</v>
      </c>
      <c r="D6159" s="567">
        <v>2866246.0245790002</v>
      </c>
      <c r="E6159" s="567"/>
      <c r="F6159" s="567"/>
    </row>
    <row r="6160" spans="1:6">
      <c r="A6160" s="851" t="s">
        <v>2210</v>
      </c>
      <c r="B6160" s="567"/>
      <c r="C6160" s="567">
        <v>1</v>
      </c>
      <c r="D6160" s="567">
        <v>2866246.0245790002</v>
      </c>
      <c r="E6160" s="567"/>
      <c r="F6160" s="567"/>
    </row>
    <row r="6161" spans="1:6">
      <c r="A6161" s="852" t="s">
        <v>3251</v>
      </c>
      <c r="B6161" s="567"/>
      <c r="C6161" s="567">
        <v>1</v>
      </c>
      <c r="D6161" s="567">
        <v>2866246.0245790002</v>
      </c>
      <c r="E6161" s="567"/>
      <c r="F6161" s="567"/>
    </row>
    <row r="6162" spans="1:6">
      <c r="A6162" s="854" t="s">
        <v>528</v>
      </c>
      <c r="B6162" s="567"/>
      <c r="C6162" s="567">
        <v>1</v>
      </c>
      <c r="D6162" s="567">
        <v>2866246.0245790002</v>
      </c>
      <c r="E6162" s="567"/>
      <c r="F6162" s="567"/>
    </row>
    <row r="6163" spans="1:6">
      <c r="A6163" s="853" t="s">
        <v>286</v>
      </c>
      <c r="B6163" s="567"/>
      <c r="C6163" s="567">
        <v>1</v>
      </c>
      <c r="D6163" s="567">
        <v>2866246.0245790002</v>
      </c>
      <c r="E6163" s="567"/>
      <c r="F6163" s="567"/>
    </row>
    <row r="6164" spans="1:6">
      <c r="A6164" s="855" t="s">
        <v>319</v>
      </c>
      <c r="B6164" s="567"/>
      <c r="C6164" s="567">
        <v>1</v>
      </c>
      <c r="D6164" s="567">
        <v>2866246.0245790002</v>
      </c>
      <c r="E6164" s="567"/>
      <c r="F6164" s="567"/>
    </row>
    <row r="6165" spans="1:6">
      <c r="A6165" s="850" t="s">
        <v>2270</v>
      </c>
      <c r="B6165" s="567"/>
      <c r="C6165" s="567"/>
      <c r="D6165" s="567"/>
      <c r="E6165" s="567"/>
      <c r="F6165" s="567"/>
    </row>
    <row r="6166" spans="1:6">
      <c r="A6166" s="851" t="s">
        <v>3251</v>
      </c>
      <c r="B6166" s="567"/>
      <c r="C6166" s="567"/>
      <c r="D6166" s="567"/>
      <c r="E6166" s="567"/>
      <c r="F6166" s="567"/>
    </row>
    <row r="6167" spans="1:6">
      <c r="A6167" s="852" t="s">
        <v>3251</v>
      </c>
      <c r="B6167" s="567"/>
      <c r="C6167" s="567"/>
      <c r="D6167" s="567"/>
      <c r="E6167" s="567"/>
      <c r="F6167" s="567"/>
    </row>
    <row r="6168" spans="1:6">
      <c r="A6168" s="854" t="s">
        <v>528</v>
      </c>
      <c r="B6168" s="567"/>
      <c r="C6168" s="567"/>
      <c r="D6168" s="567"/>
      <c r="E6168" s="567"/>
      <c r="F6168" s="567"/>
    </row>
    <row r="6169" spans="1:6">
      <c r="A6169" s="853" t="s">
        <v>275</v>
      </c>
      <c r="B6169" s="567"/>
      <c r="C6169" s="567"/>
      <c r="D6169" s="567"/>
      <c r="E6169" s="567"/>
      <c r="F6169" s="567"/>
    </row>
    <row r="6170" spans="1:6">
      <c r="A6170" s="855" t="s">
        <v>3251</v>
      </c>
      <c r="B6170" s="567"/>
      <c r="C6170" s="567"/>
      <c r="D6170" s="567"/>
      <c r="E6170" s="567"/>
      <c r="F6170" s="567"/>
    </row>
    <row r="6171" spans="1:6">
      <c r="A6171" s="850" t="s">
        <v>3251</v>
      </c>
      <c r="B6171" s="567">
        <v>18425459</v>
      </c>
      <c r="C6171" s="567">
        <v>3</v>
      </c>
      <c r="D6171" s="567">
        <v>18975459</v>
      </c>
      <c r="E6171" s="567">
        <v>8436644</v>
      </c>
      <c r="F6171" s="567">
        <v>5720813</v>
      </c>
    </row>
    <row r="6172" spans="1:6">
      <c r="A6172" s="851">
        <v>2</v>
      </c>
      <c r="B6172" s="567">
        <v>2144459</v>
      </c>
      <c r="C6172" s="567">
        <v>1</v>
      </c>
      <c r="D6172" s="567">
        <v>2144459</v>
      </c>
      <c r="E6172" s="567">
        <v>2114901</v>
      </c>
      <c r="F6172" s="567">
        <v>2073277</v>
      </c>
    </row>
    <row r="6173" spans="1:6">
      <c r="A6173" s="852" t="s">
        <v>3251</v>
      </c>
      <c r="B6173" s="567">
        <v>2144459</v>
      </c>
      <c r="C6173" s="567">
        <v>1</v>
      </c>
      <c r="D6173" s="567">
        <v>2144459</v>
      </c>
      <c r="E6173" s="567">
        <v>2114901</v>
      </c>
      <c r="F6173" s="567">
        <v>2073277</v>
      </c>
    </row>
    <row r="6174" spans="1:6">
      <c r="A6174" s="854" t="s">
        <v>318</v>
      </c>
      <c r="B6174" s="567">
        <v>2144459</v>
      </c>
      <c r="C6174" s="567">
        <v>1</v>
      </c>
      <c r="D6174" s="567">
        <v>2144459</v>
      </c>
      <c r="E6174" s="567">
        <v>2114901</v>
      </c>
      <c r="F6174" s="567">
        <v>2073277</v>
      </c>
    </row>
    <row r="6175" spans="1:6">
      <c r="A6175" s="853" t="s">
        <v>291</v>
      </c>
      <c r="B6175" s="567">
        <v>2144459</v>
      </c>
      <c r="C6175" s="567">
        <v>1</v>
      </c>
      <c r="D6175" s="567">
        <v>2144459</v>
      </c>
      <c r="E6175" s="567">
        <v>2114901</v>
      </c>
      <c r="F6175" s="567">
        <v>2073277</v>
      </c>
    </row>
    <row r="6176" spans="1:6">
      <c r="A6176" s="855" t="s">
        <v>418</v>
      </c>
      <c r="B6176" s="567">
        <v>2144459</v>
      </c>
      <c r="C6176" s="567">
        <v>1</v>
      </c>
      <c r="D6176" s="567">
        <v>2144459</v>
      </c>
      <c r="E6176" s="567">
        <v>2114901</v>
      </c>
      <c r="F6176" s="567">
        <v>2073277</v>
      </c>
    </row>
    <row r="6177" spans="1:6">
      <c r="A6177" s="851">
        <v>4</v>
      </c>
      <c r="B6177" s="567">
        <v>8291000</v>
      </c>
      <c r="C6177" s="567">
        <v>1</v>
      </c>
      <c r="D6177" s="567">
        <v>8841000</v>
      </c>
      <c r="E6177" s="567">
        <v>5351073</v>
      </c>
      <c r="F6177" s="567">
        <v>3647536</v>
      </c>
    </row>
    <row r="6178" spans="1:6">
      <c r="A6178" s="852" t="s">
        <v>3251</v>
      </c>
      <c r="B6178" s="567">
        <v>8291000</v>
      </c>
      <c r="C6178" s="567">
        <v>1</v>
      </c>
      <c r="D6178" s="567">
        <v>8841000</v>
      </c>
      <c r="E6178" s="567">
        <v>5351073</v>
      </c>
      <c r="F6178" s="567">
        <v>3647536</v>
      </c>
    </row>
    <row r="6179" spans="1:6">
      <c r="A6179" s="854" t="s">
        <v>318</v>
      </c>
      <c r="B6179" s="567">
        <v>8291000</v>
      </c>
      <c r="C6179" s="567">
        <v>1</v>
      </c>
      <c r="D6179" s="567">
        <v>8841000</v>
      </c>
      <c r="E6179" s="567">
        <v>5351073</v>
      </c>
      <c r="F6179" s="567">
        <v>3647536</v>
      </c>
    </row>
    <row r="6180" spans="1:6">
      <c r="A6180" s="853" t="s">
        <v>291</v>
      </c>
      <c r="B6180" s="567">
        <v>8291000</v>
      </c>
      <c r="C6180" s="567">
        <v>1</v>
      </c>
      <c r="D6180" s="567">
        <v>8841000</v>
      </c>
      <c r="E6180" s="567">
        <v>5351073</v>
      </c>
      <c r="F6180" s="567">
        <v>3647536</v>
      </c>
    </row>
    <row r="6181" spans="1:6">
      <c r="A6181" s="855" t="s">
        <v>391</v>
      </c>
      <c r="B6181" s="567">
        <v>8291000</v>
      </c>
      <c r="C6181" s="567">
        <v>1</v>
      </c>
      <c r="D6181" s="567">
        <v>8841000</v>
      </c>
      <c r="E6181" s="567">
        <v>5351073</v>
      </c>
      <c r="F6181" s="567">
        <v>3647536</v>
      </c>
    </row>
    <row r="6182" spans="1:6">
      <c r="A6182" s="851" t="s">
        <v>3251</v>
      </c>
      <c r="B6182" s="567">
        <v>7990000</v>
      </c>
      <c r="C6182" s="567">
        <v>1</v>
      </c>
      <c r="D6182" s="567">
        <v>7990000</v>
      </c>
      <c r="E6182" s="567">
        <v>970670</v>
      </c>
      <c r="F6182" s="567">
        <v>0</v>
      </c>
    </row>
    <row r="6183" spans="1:6">
      <c r="A6183" s="852" t="s">
        <v>3251</v>
      </c>
      <c r="B6183" s="567">
        <v>7990000</v>
      </c>
      <c r="C6183" s="567">
        <v>1</v>
      </c>
      <c r="D6183" s="567">
        <v>7990000</v>
      </c>
      <c r="E6183" s="567">
        <v>970670</v>
      </c>
      <c r="F6183" s="567">
        <v>0</v>
      </c>
    </row>
    <row r="6184" spans="1:6">
      <c r="A6184" s="854" t="s">
        <v>318</v>
      </c>
      <c r="B6184" s="567">
        <v>7990000</v>
      </c>
      <c r="C6184" s="567">
        <v>1</v>
      </c>
      <c r="D6184" s="567">
        <v>7990000</v>
      </c>
      <c r="E6184" s="567">
        <v>970670</v>
      </c>
      <c r="F6184" s="567">
        <v>0</v>
      </c>
    </row>
    <row r="6185" spans="1:6">
      <c r="A6185" s="853" t="s">
        <v>272</v>
      </c>
      <c r="B6185" s="567">
        <v>7990000</v>
      </c>
      <c r="C6185" s="567">
        <v>1</v>
      </c>
      <c r="D6185" s="567">
        <v>7990000</v>
      </c>
      <c r="E6185" s="567">
        <v>970670</v>
      </c>
      <c r="F6185" s="567">
        <v>0</v>
      </c>
    </row>
    <row r="6186" spans="1:6">
      <c r="A6186" s="855" t="s">
        <v>472</v>
      </c>
      <c r="B6186" s="567">
        <v>7990000</v>
      </c>
      <c r="C6186" s="567">
        <v>1</v>
      </c>
      <c r="D6186" s="567">
        <v>7990000</v>
      </c>
      <c r="E6186" s="567">
        <v>970670</v>
      </c>
      <c r="F6186" s="567">
        <v>0</v>
      </c>
    </row>
    <row r="6187" spans="1:6">
      <c r="A6187" s="726" t="s">
        <v>2709</v>
      </c>
      <c r="B6187" s="567">
        <v>50000000</v>
      </c>
      <c r="C6187" s="567">
        <v>3</v>
      </c>
      <c r="D6187" s="567">
        <v>157555000</v>
      </c>
      <c r="E6187" s="567"/>
      <c r="F6187" s="567">
        <v>38500000</v>
      </c>
    </row>
    <row r="6188" spans="1:6">
      <c r="A6188" s="845" t="s">
        <v>3154</v>
      </c>
      <c r="B6188" s="567"/>
      <c r="C6188" s="567">
        <v>1</v>
      </c>
      <c r="D6188" s="567">
        <v>1555000</v>
      </c>
      <c r="E6188" s="567"/>
      <c r="F6188" s="567"/>
    </row>
    <row r="6189" spans="1:6">
      <c r="A6189" s="846" t="s">
        <v>3251</v>
      </c>
      <c r="B6189" s="567"/>
      <c r="C6189" s="567">
        <v>1</v>
      </c>
      <c r="D6189" s="567">
        <v>1555000</v>
      </c>
      <c r="E6189" s="567"/>
      <c r="F6189" s="567"/>
    </row>
    <row r="6190" spans="1:6">
      <c r="A6190" s="847">
        <v>0</v>
      </c>
      <c r="B6190" s="567"/>
      <c r="C6190" s="567">
        <v>1</v>
      </c>
      <c r="D6190" s="567">
        <v>1555000</v>
      </c>
      <c r="E6190" s="567"/>
      <c r="F6190" s="567"/>
    </row>
    <row r="6191" spans="1:6">
      <c r="A6191" s="848">
        <v>0</v>
      </c>
      <c r="B6191" s="567"/>
      <c r="C6191" s="567">
        <v>1</v>
      </c>
      <c r="D6191" s="567">
        <v>1555000</v>
      </c>
      <c r="E6191" s="567"/>
      <c r="F6191" s="567"/>
    </row>
    <row r="6192" spans="1:6">
      <c r="A6192" s="849" t="s">
        <v>3251</v>
      </c>
      <c r="B6192" s="567"/>
      <c r="C6192" s="567">
        <v>1</v>
      </c>
      <c r="D6192" s="567">
        <v>1555000</v>
      </c>
      <c r="E6192" s="567"/>
      <c r="F6192" s="567"/>
    </row>
    <row r="6193" spans="1:6">
      <c r="A6193" s="850" t="s">
        <v>3153</v>
      </c>
      <c r="B6193" s="567"/>
      <c r="C6193" s="567">
        <v>1</v>
      </c>
      <c r="D6193" s="567">
        <v>1555000</v>
      </c>
      <c r="E6193" s="567"/>
      <c r="F6193" s="567"/>
    </row>
    <row r="6194" spans="1:6">
      <c r="A6194" s="851" t="s">
        <v>3251</v>
      </c>
      <c r="B6194" s="567"/>
      <c r="C6194" s="567">
        <v>1</v>
      </c>
      <c r="D6194" s="567">
        <v>1555000</v>
      </c>
      <c r="E6194" s="567"/>
      <c r="F6194" s="567"/>
    </row>
    <row r="6195" spans="1:6">
      <c r="A6195" s="852" t="s">
        <v>3251</v>
      </c>
      <c r="B6195" s="567"/>
      <c r="C6195" s="567">
        <v>1</v>
      </c>
      <c r="D6195" s="567">
        <v>1555000</v>
      </c>
      <c r="E6195" s="567"/>
      <c r="F6195" s="567"/>
    </row>
    <row r="6196" spans="1:6">
      <c r="A6196" s="854" t="s">
        <v>526</v>
      </c>
      <c r="B6196" s="567"/>
      <c r="C6196" s="567">
        <v>1</v>
      </c>
      <c r="D6196" s="567">
        <v>1555000</v>
      </c>
      <c r="E6196" s="567"/>
      <c r="F6196" s="567"/>
    </row>
    <row r="6197" spans="1:6">
      <c r="A6197" s="853" t="s">
        <v>270</v>
      </c>
      <c r="B6197" s="567"/>
      <c r="C6197" s="567">
        <v>1</v>
      </c>
      <c r="D6197" s="567">
        <v>1555000</v>
      </c>
      <c r="E6197" s="567"/>
      <c r="F6197" s="567"/>
    </row>
    <row r="6198" spans="1:6">
      <c r="A6198" s="855" t="s">
        <v>3251</v>
      </c>
      <c r="B6198" s="567"/>
      <c r="C6198" s="567">
        <v>1</v>
      </c>
      <c r="D6198" s="567">
        <v>1555000</v>
      </c>
      <c r="E6198" s="567"/>
      <c r="F6198" s="567"/>
    </row>
    <row r="6199" spans="1:6">
      <c r="A6199" s="845" t="s">
        <v>3156</v>
      </c>
      <c r="B6199" s="567"/>
      <c r="C6199" s="567">
        <v>1</v>
      </c>
      <c r="D6199" s="567">
        <v>106000000</v>
      </c>
      <c r="E6199" s="567"/>
      <c r="F6199" s="567"/>
    </row>
    <row r="6200" spans="1:6">
      <c r="A6200" s="846" t="s">
        <v>3251</v>
      </c>
      <c r="B6200" s="567"/>
      <c r="C6200" s="567">
        <v>1</v>
      </c>
      <c r="D6200" s="567">
        <v>106000000</v>
      </c>
      <c r="E6200" s="567"/>
      <c r="F6200" s="567"/>
    </row>
    <row r="6201" spans="1:6">
      <c r="A6201" s="847">
        <v>0.25</v>
      </c>
      <c r="B6201" s="567"/>
      <c r="C6201" s="567">
        <v>1</v>
      </c>
      <c r="D6201" s="567">
        <v>106000000</v>
      </c>
      <c r="E6201" s="567"/>
      <c r="F6201" s="567"/>
    </row>
    <row r="6202" spans="1:6">
      <c r="A6202" s="848" t="s">
        <v>3251</v>
      </c>
      <c r="B6202" s="567"/>
      <c r="C6202" s="567">
        <v>1</v>
      </c>
      <c r="D6202" s="567">
        <v>106000000</v>
      </c>
      <c r="E6202" s="567"/>
      <c r="F6202" s="567"/>
    </row>
    <row r="6203" spans="1:6">
      <c r="A6203" s="849">
        <v>2012</v>
      </c>
      <c r="B6203" s="567"/>
      <c r="C6203" s="567">
        <v>1</v>
      </c>
      <c r="D6203" s="567">
        <v>106000000</v>
      </c>
      <c r="E6203" s="567"/>
      <c r="F6203" s="567"/>
    </row>
    <row r="6204" spans="1:6">
      <c r="A6204" s="850" t="s">
        <v>3155</v>
      </c>
      <c r="B6204" s="567"/>
      <c r="C6204" s="567">
        <v>1</v>
      </c>
      <c r="D6204" s="567">
        <v>106000000</v>
      </c>
      <c r="E6204" s="567"/>
      <c r="F6204" s="567"/>
    </row>
    <row r="6205" spans="1:6">
      <c r="A6205" s="851" t="s">
        <v>3251</v>
      </c>
      <c r="B6205" s="567"/>
      <c r="C6205" s="567">
        <v>1</v>
      </c>
      <c r="D6205" s="567">
        <v>106000000</v>
      </c>
      <c r="E6205" s="567"/>
      <c r="F6205" s="567"/>
    </row>
    <row r="6206" spans="1:6">
      <c r="A6206" s="852" t="s">
        <v>3251</v>
      </c>
      <c r="B6206" s="567"/>
      <c r="C6206" s="567">
        <v>1</v>
      </c>
      <c r="D6206" s="567">
        <v>106000000</v>
      </c>
      <c r="E6206" s="567"/>
      <c r="F6206" s="567"/>
    </row>
    <row r="6207" spans="1:6">
      <c r="A6207" s="854" t="s">
        <v>526</v>
      </c>
      <c r="B6207" s="567"/>
      <c r="C6207" s="567">
        <v>1</v>
      </c>
      <c r="D6207" s="567">
        <v>106000000</v>
      </c>
      <c r="E6207" s="567"/>
      <c r="F6207" s="567"/>
    </row>
    <row r="6208" spans="1:6">
      <c r="A6208" s="853" t="s">
        <v>270</v>
      </c>
      <c r="B6208" s="567"/>
      <c r="C6208" s="567">
        <v>1</v>
      </c>
      <c r="D6208" s="567">
        <v>106000000</v>
      </c>
      <c r="E6208" s="567"/>
      <c r="F6208" s="567"/>
    </row>
    <row r="6209" spans="1:6">
      <c r="A6209" s="855" t="s">
        <v>3251</v>
      </c>
      <c r="B6209" s="567"/>
      <c r="C6209" s="567">
        <v>1</v>
      </c>
      <c r="D6209" s="567">
        <v>106000000</v>
      </c>
      <c r="E6209" s="567"/>
      <c r="F6209" s="567"/>
    </row>
    <row r="6210" spans="1:6">
      <c r="A6210" s="845" t="s">
        <v>3251</v>
      </c>
      <c r="B6210" s="567">
        <v>50000000</v>
      </c>
      <c r="C6210" s="567">
        <v>1</v>
      </c>
      <c r="D6210" s="567">
        <v>50000000</v>
      </c>
      <c r="E6210" s="567"/>
      <c r="F6210" s="567">
        <v>38500000</v>
      </c>
    </row>
    <row r="6211" spans="1:6">
      <c r="A6211" s="846" t="s">
        <v>3251</v>
      </c>
      <c r="B6211" s="567">
        <v>50000000</v>
      </c>
      <c r="C6211" s="567">
        <v>1</v>
      </c>
      <c r="D6211" s="567">
        <v>50000000</v>
      </c>
      <c r="E6211" s="567"/>
      <c r="F6211" s="567">
        <v>38500000</v>
      </c>
    </row>
    <row r="6212" spans="1:6">
      <c r="A6212" s="847">
        <v>0.77</v>
      </c>
      <c r="B6212" s="567">
        <v>50000000</v>
      </c>
      <c r="C6212" s="567">
        <v>1</v>
      </c>
      <c r="D6212" s="567">
        <v>50000000</v>
      </c>
      <c r="E6212" s="567"/>
      <c r="F6212" s="567">
        <v>38500000</v>
      </c>
    </row>
    <row r="6213" spans="1:6">
      <c r="A6213" s="848">
        <v>0.77</v>
      </c>
      <c r="B6213" s="567">
        <v>50000000</v>
      </c>
      <c r="C6213" s="567">
        <v>1</v>
      </c>
      <c r="D6213" s="567">
        <v>50000000</v>
      </c>
      <c r="E6213" s="567"/>
      <c r="F6213" s="567">
        <v>38500000</v>
      </c>
    </row>
    <row r="6214" spans="1:6">
      <c r="A6214" s="849" t="s">
        <v>3251</v>
      </c>
      <c r="B6214" s="567">
        <v>50000000</v>
      </c>
      <c r="C6214" s="567">
        <v>1</v>
      </c>
      <c r="D6214" s="567">
        <v>50000000</v>
      </c>
      <c r="E6214" s="567"/>
      <c r="F6214" s="567">
        <v>38500000</v>
      </c>
    </row>
    <row r="6215" spans="1:6">
      <c r="A6215" s="850" t="s">
        <v>3251</v>
      </c>
      <c r="B6215" s="567">
        <v>50000000</v>
      </c>
      <c r="C6215" s="567">
        <v>1</v>
      </c>
      <c r="D6215" s="567">
        <v>50000000</v>
      </c>
      <c r="E6215" s="567"/>
      <c r="F6215" s="567">
        <v>38500000</v>
      </c>
    </row>
    <row r="6216" spans="1:6">
      <c r="A6216" s="851">
        <v>1</v>
      </c>
      <c r="B6216" s="567">
        <v>50000000</v>
      </c>
      <c r="C6216" s="567">
        <v>1</v>
      </c>
      <c r="D6216" s="567">
        <v>50000000</v>
      </c>
      <c r="E6216" s="567"/>
      <c r="F6216" s="567">
        <v>38500000</v>
      </c>
    </row>
    <row r="6217" spans="1:6">
      <c r="A6217" s="852" t="s">
        <v>3251</v>
      </c>
      <c r="B6217" s="567">
        <v>50000000</v>
      </c>
      <c r="C6217" s="567">
        <v>1</v>
      </c>
      <c r="D6217" s="567">
        <v>50000000</v>
      </c>
      <c r="E6217" s="567"/>
      <c r="F6217" s="567">
        <v>38500000</v>
      </c>
    </row>
    <row r="6218" spans="1:6">
      <c r="A6218" s="854" t="s">
        <v>318</v>
      </c>
      <c r="B6218" s="567">
        <v>50000000</v>
      </c>
      <c r="C6218" s="567">
        <v>1</v>
      </c>
      <c r="D6218" s="567">
        <v>50000000</v>
      </c>
      <c r="E6218" s="567"/>
      <c r="F6218" s="567">
        <v>38500000</v>
      </c>
    </row>
    <row r="6219" spans="1:6">
      <c r="A6219" s="853" t="s">
        <v>291</v>
      </c>
      <c r="B6219" s="567">
        <v>50000000</v>
      </c>
      <c r="C6219" s="567">
        <v>1</v>
      </c>
      <c r="D6219" s="567">
        <v>50000000</v>
      </c>
      <c r="E6219" s="567"/>
      <c r="F6219" s="567">
        <v>38500000</v>
      </c>
    </row>
    <row r="6220" spans="1:6">
      <c r="A6220" s="855" t="s">
        <v>418</v>
      </c>
      <c r="B6220" s="567">
        <v>50000000</v>
      </c>
      <c r="C6220" s="567">
        <v>1</v>
      </c>
      <c r="D6220" s="567">
        <v>50000000</v>
      </c>
      <c r="E6220" s="567"/>
      <c r="F6220" s="567">
        <v>38500000</v>
      </c>
    </row>
    <row r="6221" spans="1:6">
      <c r="A6221" s="726" t="s">
        <v>2711</v>
      </c>
      <c r="B6221" s="567">
        <v>38321961</v>
      </c>
      <c r="C6221" s="567">
        <v>63</v>
      </c>
      <c r="D6221" s="567">
        <v>271373381</v>
      </c>
      <c r="E6221" s="567">
        <v>101126389.60416</v>
      </c>
      <c r="F6221" s="567">
        <v>63921462.535279997</v>
      </c>
    </row>
    <row r="6222" spans="1:6">
      <c r="A6222" s="845" t="s">
        <v>1305</v>
      </c>
      <c r="B6222" s="567"/>
      <c r="C6222" s="567">
        <v>1</v>
      </c>
      <c r="D6222" s="567">
        <v>1400000</v>
      </c>
      <c r="E6222" s="567"/>
      <c r="F6222" s="567">
        <v>974.61</v>
      </c>
    </row>
    <row r="6223" spans="1:6">
      <c r="A6223" s="846" t="s">
        <v>3251</v>
      </c>
      <c r="B6223" s="567"/>
      <c r="C6223" s="567">
        <v>1</v>
      </c>
      <c r="D6223" s="567">
        <v>1400000</v>
      </c>
      <c r="E6223" s="567"/>
      <c r="F6223" s="567">
        <v>974.61</v>
      </c>
    </row>
    <row r="6224" spans="1:6">
      <c r="A6224" s="847">
        <v>0</v>
      </c>
      <c r="B6224" s="567"/>
      <c r="C6224" s="567">
        <v>1</v>
      </c>
      <c r="D6224" s="567">
        <v>1400000</v>
      </c>
      <c r="E6224" s="567"/>
      <c r="F6224" s="567">
        <v>974.61</v>
      </c>
    </row>
    <row r="6225" spans="1:6">
      <c r="A6225" s="848">
        <v>0</v>
      </c>
      <c r="B6225" s="567"/>
      <c r="C6225" s="567">
        <v>1</v>
      </c>
      <c r="D6225" s="567">
        <v>1400000</v>
      </c>
      <c r="E6225" s="567"/>
      <c r="F6225" s="567">
        <v>974.61</v>
      </c>
    </row>
    <row r="6226" spans="1:6">
      <c r="A6226" s="849" t="s">
        <v>3251</v>
      </c>
      <c r="B6226" s="567"/>
      <c r="C6226" s="567">
        <v>1</v>
      </c>
      <c r="D6226" s="567">
        <v>1400000</v>
      </c>
      <c r="E6226" s="567"/>
      <c r="F6226" s="567">
        <v>974.61</v>
      </c>
    </row>
    <row r="6227" spans="1:6">
      <c r="A6227" s="850" t="s">
        <v>1304</v>
      </c>
      <c r="B6227" s="567"/>
      <c r="C6227" s="567">
        <v>1</v>
      </c>
      <c r="D6227" s="567">
        <v>1400000</v>
      </c>
      <c r="E6227" s="567"/>
      <c r="F6227" s="567">
        <v>974.61</v>
      </c>
    </row>
    <row r="6228" spans="1:6">
      <c r="A6228" s="851" t="s">
        <v>3251</v>
      </c>
      <c r="B6228" s="567"/>
      <c r="C6228" s="567">
        <v>1</v>
      </c>
      <c r="D6228" s="567">
        <v>1400000</v>
      </c>
      <c r="E6228" s="567"/>
      <c r="F6228" s="567">
        <v>974.61</v>
      </c>
    </row>
    <row r="6229" spans="1:6">
      <c r="A6229" s="852" t="s">
        <v>3251</v>
      </c>
      <c r="B6229" s="567"/>
      <c r="C6229" s="567">
        <v>1</v>
      </c>
      <c r="D6229" s="567">
        <v>1400000</v>
      </c>
      <c r="E6229" s="567"/>
      <c r="F6229" s="567">
        <v>974.61</v>
      </c>
    </row>
    <row r="6230" spans="1:6">
      <c r="A6230" s="854" t="s">
        <v>529</v>
      </c>
      <c r="B6230" s="567"/>
      <c r="C6230" s="567">
        <v>1</v>
      </c>
      <c r="D6230" s="567">
        <v>1400000</v>
      </c>
      <c r="E6230" s="567"/>
      <c r="F6230" s="567">
        <v>974.61</v>
      </c>
    </row>
    <row r="6231" spans="1:6">
      <c r="A6231" s="853" t="s">
        <v>280</v>
      </c>
      <c r="B6231" s="567"/>
      <c r="C6231" s="567">
        <v>1</v>
      </c>
      <c r="D6231" s="567">
        <v>1400000</v>
      </c>
      <c r="E6231" s="567"/>
      <c r="F6231" s="567">
        <v>974.61</v>
      </c>
    </row>
    <row r="6232" spans="1:6">
      <c r="A6232" s="855" t="s">
        <v>319</v>
      </c>
      <c r="B6232" s="567"/>
      <c r="C6232" s="567">
        <v>1</v>
      </c>
      <c r="D6232" s="567">
        <v>1400000</v>
      </c>
      <c r="E6232" s="567"/>
      <c r="F6232" s="567">
        <v>974.61</v>
      </c>
    </row>
    <row r="6233" spans="1:6">
      <c r="A6233" s="845" t="s">
        <v>127</v>
      </c>
      <c r="B6233" s="567"/>
      <c r="C6233" s="567">
        <v>3</v>
      </c>
      <c r="D6233" s="567">
        <v>6343638</v>
      </c>
      <c r="E6233" s="567">
        <v>117022.17100999999</v>
      </c>
      <c r="F6233" s="567">
        <v>33403.370929999997</v>
      </c>
    </row>
    <row r="6234" spans="1:6">
      <c r="A6234" s="846" t="s">
        <v>129</v>
      </c>
      <c r="B6234" s="567"/>
      <c r="C6234" s="567">
        <v>1</v>
      </c>
      <c r="D6234" s="567">
        <v>2900000</v>
      </c>
      <c r="E6234" s="567">
        <v>8390.2854499999994</v>
      </c>
      <c r="F6234" s="567">
        <v>4445.8162300000004</v>
      </c>
    </row>
    <row r="6235" spans="1:6">
      <c r="A6235" s="847" t="s">
        <v>106</v>
      </c>
      <c r="B6235" s="567"/>
      <c r="C6235" s="567">
        <v>1</v>
      </c>
      <c r="D6235" s="567">
        <v>2900000</v>
      </c>
      <c r="E6235" s="567">
        <v>8390.2854499999994</v>
      </c>
      <c r="F6235" s="567">
        <v>4445.8162300000004</v>
      </c>
    </row>
    <row r="6236" spans="1:6">
      <c r="A6236" s="848" t="s">
        <v>3251</v>
      </c>
      <c r="B6236" s="567"/>
      <c r="C6236" s="567">
        <v>1</v>
      </c>
      <c r="D6236" s="567">
        <v>2900000</v>
      </c>
      <c r="E6236" s="567">
        <v>8390.2854499999994</v>
      </c>
      <c r="F6236" s="567">
        <v>4445.8162300000004</v>
      </c>
    </row>
    <row r="6237" spans="1:6">
      <c r="A6237" s="849" t="s">
        <v>3251</v>
      </c>
      <c r="B6237" s="567"/>
      <c r="C6237" s="567">
        <v>1</v>
      </c>
      <c r="D6237" s="567">
        <v>2900000</v>
      </c>
      <c r="E6237" s="567">
        <v>8390.2854499999994</v>
      </c>
      <c r="F6237" s="567">
        <v>4445.8162300000004</v>
      </c>
    </row>
    <row r="6238" spans="1:6">
      <c r="A6238" s="850" t="s">
        <v>124</v>
      </c>
      <c r="B6238" s="567"/>
      <c r="C6238" s="567">
        <v>1</v>
      </c>
      <c r="D6238" s="567">
        <v>2900000</v>
      </c>
      <c r="E6238" s="567">
        <v>8390.2854499999994</v>
      </c>
      <c r="F6238" s="567">
        <v>4445.8162300000004</v>
      </c>
    </row>
    <row r="6239" spans="1:6">
      <c r="A6239" s="851" t="s">
        <v>3251</v>
      </c>
      <c r="B6239" s="567"/>
      <c r="C6239" s="567">
        <v>1</v>
      </c>
      <c r="D6239" s="567">
        <v>2900000</v>
      </c>
      <c r="E6239" s="567">
        <v>8390.2854499999994</v>
      </c>
      <c r="F6239" s="567">
        <v>4445.8162300000004</v>
      </c>
    </row>
    <row r="6240" spans="1:6">
      <c r="A6240" s="852" t="s">
        <v>119</v>
      </c>
      <c r="B6240" s="567"/>
      <c r="C6240" s="567">
        <v>1</v>
      </c>
      <c r="D6240" s="567">
        <v>2900000</v>
      </c>
      <c r="E6240" s="567">
        <v>8390.2854499999994</v>
      </c>
      <c r="F6240" s="567">
        <v>4445.8162300000004</v>
      </c>
    </row>
    <row r="6241" spans="1:6">
      <c r="A6241" s="854" t="s">
        <v>317</v>
      </c>
      <c r="B6241" s="729"/>
      <c r="C6241" s="729">
        <v>1</v>
      </c>
      <c r="D6241" s="729">
        <v>2900000</v>
      </c>
      <c r="E6241" s="729">
        <v>8390.2854499999994</v>
      </c>
      <c r="F6241" s="729">
        <v>4445.8162300000004</v>
      </c>
    </row>
    <row r="6242" spans="1:6">
      <c r="A6242" s="853" t="s">
        <v>104</v>
      </c>
      <c r="B6242" s="567"/>
      <c r="C6242" s="567">
        <v>1</v>
      </c>
      <c r="D6242" s="567">
        <v>2900000</v>
      </c>
      <c r="E6242" s="567">
        <v>8390.2854499999994</v>
      </c>
      <c r="F6242" s="567">
        <v>4445.8162300000004</v>
      </c>
    </row>
    <row r="6243" spans="1:6">
      <c r="A6243" s="855" t="s">
        <v>3251</v>
      </c>
      <c r="B6243" s="567"/>
      <c r="C6243" s="567">
        <v>1</v>
      </c>
      <c r="D6243" s="567">
        <v>2900000</v>
      </c>
      <c r="E6243" s="567">
        <v>8390.2854499999994</v>
      </c>
      <c r="F6243" s="567">
        <v>4445.8162300000004</v>
      </c>
    </row>
    <row r="6244" spans="1:6">
      <c r="A6244" s="846" t="s">
        <v>126</v>
      </c>
      <c r="B6244" s="567"/>
      <c r="C6244" s="567">
        <v>2</v>
      </c>
      <c r="D6244" s="567">
        <v>3443638</v>
      </c>
      <c r="E6244" s="567">
        <v>108631.88556</v>
      </c>
      <c r="F6244" s="567">
        <v>28957.554700000001</v>
      </c>
    </row>
    <row r="6245" spans="1:6">
      <c r="A6245" s="847">
        <v>0</v>
      </c>
      <c r="B6245" s="567"/>
      <c r="C6245" s="567">
        <v>1</v>
      </c>
      <c r="D6245" s="567">
        <v>1743638</v>
      </c>
      <c r="E6245" s="567">
        <v>105475.68238</v>
      </c>
      <c r="F6245" s="567">
        <v>27361.35152</v>
      </c>
    </row>
    <row r="6246" spans="1:6">
      <c r="A6246" s="848" t="s">
        <v>3251</v>
      </c>
      <c r="B6246" s="567"/>
      <c r="C6246" s="567">
        <v>1</v>
      </c>
      <c r="D6246" s="567">
        <v>1743638</v>
      </c>
      <c r="E6246" s="567">
        <v>105475.68238</v>
      </c>
      <c r="F6246" s="567">
        <v>27361.35152</v>
      </c>
    </row>
    <row r="6247" spans="1:6">
      <c r="A6247" s="849" t="s">
        <v>3251</v>
      </c>
      <c r="B6247" s="567"/>
      <c r="C6247" s="567">
        <v>1</v>
      </c>
      <c r="D6247" s="567">
        <v>1743638</v>
      </c>
      <c r="E6247" s="567">
        <v>105475.68238</v>
      </c>
      <c r="F6247" s="567">
        <v>27361.35152</v>
      </c>
    </row>
    <row r="6248" spans="1:6">
      <c r="A6248" s="850" t="s">
        <v>120</v>
      </c>
      <c r="B6248" s="567"/>
      <c r="C6248" s="567">
        <v>1</v>
      </c>
      <c r="D6248" s="567">
        <v>1743638</v>
      </c>
      <c r="E6248" s="567">
        <v>105475.68238</v>
      </c>
      <c r="F6248" s="567">
        <v>27361.35152</v>
      </c>
    </row>
    <row r="6249" spans="1:6">
      <c r="A6249" s="851" t="s">
        <v>3251</v>
      </c>
      <c r="B6249" s="567"/>
      <c r="C6249" s="567">
        <v>1</v>
      </c>
      <c r="D6249" s="567">
        <v>1743638</v>
      </c>
      <c r="E6249" s="567">
        <v>105475.68238</v>
      </c>
      <c r="F6249" s="567">
        <v>27361.35152</v>
      </c>
    </row>
    <row r="6250" spans="1:6">
      <c r="A6250" s="852" t="s">
        <v>119</v>
      </c>
      <c r="B6250" s="567"/>
      <c r="C6250" s="567">
        <v>1</v>
      </c>
      <c r="D6250" s="567">
        <v>1743638</v>
      </c>
      <c r="E6250" s="567">
        <v>105475.68238</v>
      </c>
      <c r="F6250" s="567">
        <v>27361.35152</v>
      </c>
    </row>
    <row r="6251" spans="1:6">
      <c r="A6251" s="854" t="s">
        <v>317</v>
      </c>
      <c r="B6251" s="729"/>
      <c r="C6251" s="729">
        <v>1</v>
      </c>
      <c r="D6251" s="729">
        <v>1743638</v>
      </c>
      <c r="E6251" s="729">
        <v>105475.68238</v>
      </c>
      <c r="F6251" s="729">
        <v>27361.35152</v>
      </c>
    </row>
    <row r="6252" spans="1:6">
      <c r="A6252" s="853" t="s">
        <v>104</v>
      </c>
      <c r="B6252" s="567"/>
      <c r="C6252" s="567">
        <v>1</v>
      </c>
      <c r="D6252" s="567">
        <v>1743638</v>
      </c>
      <c r="E6252" s="567">
        <v>105475.68238</v>
      </c>
      <c r="F6252" s="567">
        <v>27361.35152</v>
      </c>
    </row>
    <row r="6253" spans="1:6">
      <c r="A6253" s="855" t="s">
        <v>3251</v>
      </c>
      <c r="B6253" s="567"/>
      <c r="C6253" s="567">
        <v>1</v>
      </c>
      <c r="D6253" s="567">
        <v>1743638</v>
      </c>
      <c r="E6253" s="567">
        <v>105475.68238</v>
      </c>
      <c r="F6253" s="567">
        <v>27361.35152</v>
      </c>
    </row>
    <row r="6254" spans="1:6">
      <c r="A6254" s="847" t="s">
        <v>106</v>
      </c>
      <c r="B6254" s="567"/>
      <c r="C6254" s="567">
        <v>1</v>
      </c>
      <c r="D6254" s="567">
        <v>1700000</v>
      </c>
      <c r="E6254" s="567">
        <v>3156.20318</v>
      </c>
      <c r="F6254" s="567">
        <v>1596.20318</v>
      </c>
    </row>
    <row r="6255" spans="1:6">
      <c r="A6255" s="848" t="s">
        <v>3251</v>
      </c>
      <c r="B6255" s="567"/>
      <c r="C6255" s="567">
        <v>1</v>
      </c>
      <c r="D6255" s="567">
        <v>1700000</v>
      </c>
      <c r="E6255" s="567">
        <v>3156.20318</v>
      </c>
      <c r="F6255" s="567">
        <v>1596.20318</v>
      </c>
    </row>
    <row r="6256" spans="1:6">
      <c r="A6256" s="849" t="s">
        <v>3251</v>
      </c>
      <c r="B6256" s="567"/>
      <c r="C6256" s="567">
        <v>1</v>
      </c>
      <c r="D6256" s="567">
        <v>1700000</v>
      </c>
      <c r="E6256" s="567">
        <v>3156.20318</v>
      </c>
      <c r="F6256" s="567">
        <v>1596.20318</v>
      </c>
    </row>
    <row r="6257" spans="1:6">
      <c r="A6257" s="850" t="s">
        <v>125</v>
      </c>
      <c r="B6257" s="567"/>
      <c r="C6257" s="567">
        <v>1</v>
      </c>
      <c r="D6257" s="567">
        <v>1700000</v>
      </c>
      <c r="E6257" s="567">
        <v>3156.20318</v>
      </c>
      <c r="F6257" s="567">
        <v>1596.20318</v>
      </c>
    </row>
    <row r="6258" spans="1:6">
      <c r="A6258" s="851" t="s">
        <v>3251</v>
      </c>
      <c r="B6258" s="567"/>
      <c r="C6258" s="567">
        <v>1</v>
      </c>
      <c r="D6258" s="567">
        <v>1700000</v>
      </c>
      <c r="E6258" s="567">
        <v>3156.20318</v>
      </c>
      <c r="F6258" s="567">
        <v>1596.20318</v>
      </c>
    </row>
    <row r="6259" spans="1:6">
      <c r="A6259" s="852" t="s">
        <v>119</v>
      </c>
      <c r="B6259" s="567"/>
      <c r="C6259" s="567">
        <v>1</v>
      </c>
      <c r="D6259" s="567">
        <v>1700000</v>
      </c>
      <c r="E6259" s="567">
        <v>3156.20318</v>
      </c>
      <c r="F6259" s="567">
        <v>1596.20318</v>
      </c>
    </row>
    <row r="6260" spans="1:6">
      <c r="A6260" s="854" t="s">
        <v>317</v>
      </c>
      <c r="B6260" s="729"/>
      <c r="C6260" s="729">
        <v>1</v>
      </c>
      <c r="D6260" s="729">
        <v>1700000</v>
      </c>
      <c r="E6260" s="729">
        <v>3156.20318</v>
      </c>
      <c r="F6260" s="729">
        <v>1596.20318</v>
      </c>
    </row>
    <row r="6261" spans="1:6">
      <c r="A6261" s="853" t="s">
        <v>104</v>
      </c>
      <c r="B6261" s="567"/>
      <c r="C6261" s="567">
        <v>1</v>
      </c>
      <c r="D6261" s="567">
        <v>1700000</v>
      </c>
      <c r="E6261" s="567">
        <v>3156.20318</v>
      </c>
      <c r="F6261" s="567">
        <v>1596.20318</v>
      </c>
    </row>
    <row r="6262" spans="1:6">
      <c r="A6262" s="855" t="s">
        <v>3251</v>
      </c>
      <c r="B6262" s="567"/>
      <c r="C6262" s="567">
        <v>1</v>
      </c>
      <c r="D6262" s="567">
        <v>1700000</v>
      </c>
      <c r="E6262" s="567">
        <v>3156.20318</v>
      </c>
      <c r="F6262" s="567">
        <v>1596.20318</v>
      </c>
    </row>
    <row r="6263" spans="1:6">
      <c r="A6263" s="845" t="s">
        <v>1325</v>
      </c>
      <c r="B6263" s="567"/>
      <c r="C6263" s="567">
        <v>1</v>
      </c>
      <c r="D6263" s="567">
        <v>1500000</v>
      </c>
      <c r="E6263" s="567"/>
      <c r="F6263" s="567">
        <v>0</v>
      </c>
    </row>
    <row r="6264" spans="1:6">
      <c r="A6264" s="846" t="s">
        <v>3251</v>
      </c>
      <c r="B6264" s="567"/>
      <c r="C6264" s="567">
        <v>1</v>
      </c>
      <c r="D6264" s="567">
        <v>1500000</v>
      </c>
      <c r="E6264" s="567"/>
      <c r="F6264" s="567">
        <v>0</v>
      </c>
    </row>
    <row r="6265" spans="1:6">
      <c r="A6265" s="847">
        <v>0</v>
      </c>
      <c r="B6265" s="567"/>
      <c r="C6265" s="567">
        <v>1</v>
      </c>
      <c r="D6265" s="567">
        <v>1500000</v>
      </c>
      <c r="E6265" s="567"/>
      <c r="F6265" s="567">
        <v>0</v>
      </c>
    </row>
    <row r="6266" spans="1:6">
      <c r="A6266" s="848">
        <v>0.73965333333333338</v>
      </c>
      <c r="B6266" s="567"/>
      <c r="C6266" s="567">
        <v>1</v>
      </c>
      <c r="D6266" s="567">
        <v>1500000</v>
      </c>
      <c r="E6266" s="567"/>
      <c r="F6266" s="567">
        <v>0</v>
      </c>
    </row>
    <row r="6267" spans="1:6">
      <c r="A6267" s="849" t="s">
        <v>3251</v>
      </c>
      <c r="B6267" s="567"/>
      <c r="C6267" s="567">
        <v>1</v>
      </c>
      <c r="D6267" s="567">
        <v>1500000</v>
      </c>
      <c r="E6267" s="567"/>
      <c r="F6267" s="567">
        <v>0</v>
      </c>
    </row>
    <row r="6268" spans="1:6">
      <c r="A6268" s="850" t="s">
        <v>1324</v>
      </c>
      <c r="B6268" s="567"/>
      <c r="C6268" s="567">
        <v>1</v>
      </c>
      <c r="D6268" s="567">
        <v>1500000</v>
      </c>
      <c r="E6268" s="567"/>
      <c r="F6268" s="567">
        <v>0</v>
      </c>
    </row>
    <row r="6269" spans="1:6">
      <c r="A6269" s="851" t="s">
        <v>3251</v>
      </c>
      <c r="B6269" s="567"/>
      <c r="C6269" s="567">
        <v>1</v>
      </c>
      <c r="D6269" s="567">
        <v>1500000</v>
      </c>
      <c r="E6269" s="567"/>
      <c r="F6269" s="567">
        <v>0</v>
      </c>
    </row>
    <row r="6270" spans="1:6">
      <c r="A6270" s="852" t="s">
        <v>3251</v>
      </c>
      <c r="B6270" s="567"/>
      <c r="C6270" s="567">
        <v>1</v>
      </c>
      <c r="D6270" s="567">
        <v>1500000</v>
      </c>
      <c r="E6270" s="567"/>
      <c r="F6270" s="567">
        <v>0</v>
      </c>
    </row>
    <row r="6271" spans="1:6">
      <c r="A6271" s="854" t="s">
        <v>529</v>
      </c>
      <c r="B6271" s="567"/>
      <c r="C6271" s="567">
        <v>1</v>
      </c>
      <c r="D6271" s="567">
        <v>1500000</v>
      </c>
      <c r="E6271" s="567"/>
      <c r="F6271" s="567">
        <v>0</v>
      </c>
    </row>
    <row r="6272" spans="1:6">
      <c r="A6272" s="853" t="s">
        <v>274</v>
      </c>
      <c r="B6272" s="567"/>
      <c r="C6272" s="567">
        <v>1</v>
      </c>
      <c r="D6272" s="567">
        <v>1500000</v>
      </c>
      <c r="E6272" s="567"/>
      <c r="F6272" s="567">
        <v>0</v>
      </c>
    </row>
    <row r="6273" spans="1:6">
      <c r="A6273" s="855" t="s">
        <v>319</v>
      </c>
      <c r="B6273" s="567"/>
      <c r="C6273" s="567">
        <v>1</v>
      </c>
      <c r="D6273" s="567">
        <v>1500000</v>
      </c>
      <c r="E6273" s="567"/>
      <c r="F6273" s="567">
        <v>0</v>
      </c>
    </row>
    <row r="6274" spans="1:6">
      <c r="A6274" s="845" t="s">
        <v>3162</v>
      </c>
      <c r="B6274" s="567"/>
      <c r="C6274" s="567">
        <v>1</v>
      </c>
      <c r="D6274" s="567">
        <v>7282000</v>
      </c>
      <c r="E6274" s="567"/>
      <c r="F6274" s="567"/>
    </row>
    <row r="6275" spans="1:6">
      <c r="A6275" s="846" t="s">
        <v>3251</v>
      </c>
      <c r="B6275" s="567"/>
      <c r="C6275" s="567">
        <v>1</v>
      </c>
      <c r="D6275" s="567">
        <v>7282000</v>
      </c>
      <c r="E6275" s="567"/>
      <c r="F6275" s="567"/>
    </row>
    <row r="6276" spans="1:6">
      <c r="A6276" s="847">
        <v>0.73</v>
      </c>
      <c r="B6276" s="567"/>
      <c r="C6276" s="567">
        <v>1</v>
      </c>
      <c r="D6276" s="567">
        <v>7282000</v>
      </c>
      <c r="E6276" s="567"/>
      <c r="F6276" s="567"/>
    </row>
    <row r="6277" spans="1:6">
      <c r="A6277" s="848">
        <v>0.38</v>
      </c>
      <c r="B6277" s="567"/>
      <c r="C6277" s="567">
        <v>1</v>
      </c>
      <c r="D6277" s="567">
        <v>7282000</v>
      </c>
      <c r="E6277" s="567"/>
      <c r="F6277" s="567"/>
    </row>
    <row r="6278" spans="1:6">
      <c r="A6278" s="849">
        <v>2008</v>
      </c>
      <c r="B6278" s="567"/>
      <c r="C6278" s="567">
        <v>1</v>
      </c>
      <c r="D6278" s="567">
        <v>7282000</v>
      </c>
      <c r="E6278" s="567"/>
      <c r="F6278" s="567"/>
    </row>
    <row r="6279" spans="1:6">
      <c r="A6279" s="850" t="s">
        <v>3161</v>
      </c>
      <c r="B6279" s="567"/>
      <c r="C6279" s="567">
        <v>1</v>
      </c>
      <c r="D6279" s="567">
        <v>7282000</v>
      </c>
      <c r="E6279" s="567"/>
      <c r="F6279" s="567"/>
    </row>
    <row r="6280" spans="1:6">
      <c r="A6280" s="851" t="s">
        <v>3251</v>
      </c>
      <c r="B6280" s="567"/>
      <c r="C6280" s="567">
        <v>1</v>
      </c>
      <c r="D6280" s="567">
        <v>7282000</v>
      </c>
      <c r="E6280" s="567"/>
      <c r="F6280" s="567"/>
    </row>
    <row r="6281" spans="1:6">
      <c r="A6281" s="852" t="s">
        <v>3251</v>
      </c>
      <c r="B6281" s="567"/>
      <c r="C6281" s="567">
        <v>1</v>
      </c>
      <c r="D6281" s="567">
        <v>7282000</v>
      </c>
      <c r="E6281" s="567"/>
      <c r="F6281" s="567"/>
    </row>
    <row r="6282" spans="1:6">
      <c r="A6282" s="854" t="s">
        <v>526</v>
      </c>
      <c r="B6282" s="567"/>
      <c r="C6282" s="567">
        <v>1</v>
      </c>
      <c r="D6282" s="567">
        <v>7282000</v>
      </c>
      <c r="E6282" s="567"/>
      <c r="F6282" s="567"/>
    </row>
    <row r="6283" spans="1:6">
      <c r="A6283" s="853" t="s">
        <v>270</v>
      </c>
      <c r="B6283" s="567"/>
      <c r="C6283" s="567">
        <v>1</v>
      </c>
      <c r="D6283" s="567">
        <v>7282000</v>
      </c>
      <c r="E6283" s="567"/>
      <c r="F6283" s="567"/>
    </row>
    <row r="6284" spans="1:6">
      <c r="A6284" s="855" t="s">
        <v>3251</v>
      </c>
      <c r="B6284" s="567"/>
      <c r="C6284" s="567">
        <v>1</v>
      </c>
      <c r="D6284" s="567">
        <v>7282000</v>
      </c>
      <c r="E6284" s="567"/>
      <c r="F6284" s="567"/>
    </row>
    <row r="6285" spans="1:6">
      <c r="A6285" s="845" t="s">
        <v>402</v>
      </c>
      <c r="B6285" s="567">
        <v>1500000</v>
      </c>
      <c r="C6285" s="567">
        <v>1</v>
      </c>
      <c r="D6285" s="567">
        <v>2608300</v>
      </c>
      <c r="E6285" s="567">
        <v>1401097</v>
      </c>
      <c r="F6285" s="567">
        <v>2238</v>
      </c>
    </row>
    <row r="6286" spans="1:6">
      <c r="A6286" s="846" t="s">
        <v>3251</v>
      </c>
      <c r="B6286" s="567">
        <v>1500000</v>
      </c>
      <c r="C6286" s="567">
        <v>1</v>
      </c>
      <c r="D6286" s="567">
        <v>2608300</v>
      </c>
      <c r="E6286" s="567">
        <v>1401097</v>
      </c>
      <c r="F6286" s="567">
        <v>2238</v>
      </c>
    </row>
    <row r="6287" spans="1:6">
      <c r="A6287" s="847">
        <v>0.05</v>
      </c>
      <c r="B6287" s="567">
        <v>1500000</v>
      </c>
      <c r="C6287" s="567">
        <v>1</v>
      </c>
      <c r="D6287" s="567">
        <v>2608300</v>
      </c>
      <c r="E6287" s="567">
        <v>1401097</v>
      </c>
      <c r="F6287" s="567">
        <v>2238</v>
      </c>
    </row>
    <row r="6288" spans="1:6">
      <c r="A6288" s="848" t="s">
        <v>3251</v>
      </c>
      <c r="B6288" s="567">
        <v>1500000</v>
      </c>
      <c r="C6288" s="567">
        <v>1</v>
      </c>
      <c r="D6288" s="567">
        <v>2608300</v>
      </c>
      <c r="E6288" s="567">
        <v>1401097</v>
      </c>
      <c r="F6288" s="567">
        <v>2238</v>
      </c>
    </row>
    <row r="6289" spans="1:6">
      <c r="A6289" s="849" t="s">
        <v>3251</v>
      </c>
      <c r="B6289" s="567">
        <v>1500000</v>
      </c>
      <c r="C6289" s="567">
        <v>1</v>
      </c>
      <c r="D6289" s="567">
        <v>2608300</v>
      </c>
      <c r="E6289" s="567">
        <v>1401097</v>
      </c>
      <c r="F6289" s="567">
        <v>2238</v>
      </c>
    </row>
    <row r="6290" spans="1:6">
      <c r="A6290" s="850" t="s">
        <v>3251</v>
      </c>
      <c r="B6290" s="567">
        <v>1500000</v>
      </c>
      <c r="C6290" s="567">
        <v>1</v>
      </c>
      <c r="D6290" s="567">
        <v>2608300</v>
      </c>
      <c r="E6290" s="567">
        <v>1401097</v>
      </c>
      <c r="F6290" s="567">
        <v>2238</v>
      </c>
    </row>
    <row r="6291" spans="1:6">
      <c r="A6291" s="851" t="s">
        <v>401</v>
      </c>
      <c r="B6291" s="567">
        <v>1500000</v>
      </c>
      <c r="C6291" s="567">
        <v>1</v>
      </c>
      <c r="D6291" s="567">
        <v>2608300</v>
      </c>
      <c r="E6291" s="567">
        <v>1401097</v>
      </c>
      <c r="F6291" s="567">
        <v>2238</v>
      </c>
    </row>
    <row r="6292" spans="1:6">
      <c r="A6292" s="852" t="s">
        <v>3251</v>
      </c>
      <c r="B6292" s="567">
        <v>1500000</v>
      </c>
      <c r="C6292" s="567">
        <v>1</v>
      </c>
      <c r="D6292" s="567">
        <v>2608300</v>
      </c>
      <c r="E6292" s="567">
        <v>1401097</v>
      </c>
      <c r="F6292" s="567">
        <v>2238</v>
      </c>
    </row>
    <row r="6293" spans="1:6">
      <c r="A6293" s="854" t="s">
        <v>318</v>
      </c>
      <c r="B6293" s="567">
        <v>1500000</v>
      </c>
      <c r="C6293" s="567">
        <v>1</v>
      </c>
      <c r="D6293" s="567">
        <v>2608300</v>
      </c>
      <c r="E6293" s="567">
        <v>1401097</v>
      </c>
      <c r="F6293" s="567">
        <v>2238</v>
      </c>
    </row>
    <row r="6294" spans="1:6">
      <c r="A6294" s="853" t="s">
        <v>291</v>
      </c>
      <c r="B6294" s="567">
        <v>1500000</v>
      </c>
      <c r="C6294" s="567">
        <v>1</v>
      </c>
      <c r="D6294" s="567">
        <v>2608300</v>
      </c>
      <c r="E6294" s="567">
        <v>1401097</v>
      </c>
      <c r="F6294" s="567">
        <v>2238</v>
      </c>
    </row>
    <row r="6295" spans="1:6">
      <c r="A6295" s="855" t="s">
        <v>391</v>
      </c>
      <c r="B6295" s="567">
        <v>1500000</v>
      </c>
      <c r="C6295" s="567">
        <v>1</v>
      </c>
      <c r="D6295" s="567">
        <v>2608300</v>
      </c>
      <c r="E6295" s="567">
        <v>1401097</v>
      </c>
      <c r="F6295" s="567">
        <v>2238</v>
      </c>
    </row>
    <row r="6296" spans="1:6">
      <c r="A6296" s="845" t="s">
        <v>3165</v>
      </c>
      <c r="B6296" s="567"/>
      <c r="C6296" s="567">
        <v>1</v>
      </c>
      <c r="D6296" s="567">
        <v>9000000</v>
      </c>
      <c r="E6296" s="567"/>
      <c r="F6296" s="567"/>
    </row>
    <row r="6297" spans="1:6">
      <c r="A6297" s="846" t="s">
        <v>3251</v>
      </c>
      <c r="B6297" s="567"/>
      <c r="C6297" s="567">
        <v>1</v>
      </c>
      <c r="D6297" s="567">
        <v>9000000</v>
      </c>
      <c r="E6297" s="567"/>
      <c r="F6297" s="567"/>
    </row>
    <row r="6298" spans="1:6">
      <c r="A6298" s="847">
        <v>0</v>
      </c>
      <c r="B6298" s="567"/>
      <c r="C6298" s="567">
        <v>1</v>
      </c>
      <c r="D6298" s="567">
        <v>9000000</v>
      </c>
      <c r="E6298" s="567"/>
      <c r="F6298" s="567"/>
    </row>
    <row r="6299" spans="1:6">
      <c r="A6299" s="848">
        <v>0</v>
      </c>
      <c r="B6299" s="567"/>
      <c r="C6299" s="567">
        <v>1</v>
      </c>
      <c r="D6299" s="567">
        <v>9000000</v>
      </c>
      <c r="E6299" s="567"/>
      <c r="F6299" s="567"/>
    </row>
    <row r="6300" spans="1:6">
      <c r="A6300" s="849">
        <v>2014</v>
      </c>
      <c r="B6300" s="567"/>
      <c r="C6300" s="567">
        <v>1</v>
      </c>
      <c r="D6300" s="567">
        <v>9000000</v>
      </c>
      <c r="E6300" s="567"/>
      <c r="F6300" s="567"/>
    </row>
    <row r="6301" spans="1:6">
      <c r="A6301" s="850" t="s">
        <v>3164</v>
      </c>
      <c r="B6301" s="567"/>
      <c r="C6301" s="567">
        <v>1</v>
      </c>
      <c r="D6301" s="567">
        <v>9000000</v>
      </c>
      <c r="E6301" s="567"/>
      <c r="F6301" s="567"/>
    </row>
    <row r="6302" spans="1:6">
      <c r="A6302" s="851" t="s">
        <v>3251</v>
      </c>
      <c r="B6302" s="567"/>
      <c r="C6302" s="567">
        <v>1</v>
      </c>
      <c r="D6302" s="567">
        <v>9000000</v>
      </c>
      <c r="E6302" s="567"/>
      <c r="F6302" s="567"/>
    </row>
    <row r="6303" spans="1:6">
      <c r="A6303" s="852" t="s">
        <v>3251</v>
      </c>
      <c r="B6303" s="567"/>
      <c r="C6303" s="567">
        <v>1</v>
      </c>
      <c r="D6303" s="567">
        <v>9000000</v>
      </c>
      <c r="E6303" s="567"/>
      <c r="F6303" s="567"/>
    </row>
    <row r="6304" spans="1:6">
      <c r="A6304" s="854" t="s">
        <v>526</v>
      </c>
      <c r="B6304" s="567"/>
      <c r="C6304" s="567">
        <v>1</v>
      </c>
      <c r="D6304" s="567">
        <v>9000000</v>
      </c>
      <c r="E6304" s="567"/>
      <c r="F6304" s="567"/>
    </row>
    <row r="6305" spans="1:6">
      <c r="A6305" s="853" t="s">
        <v>270</v>
      </c>
      <c r="B6305" s="567"/>
      <c r="C6305" s="567">
        <v>1</v>
      </c>
      <c r="D6305" s="567">
        <v>9000000</v>
      </c>
      <c r="E6305" s="567"/>
      <c r="F6305" s="567"/>
    </row>
    <row r="6306" spans="1:6">
      <c r="A6306" s="855" t="s">
        <v>3251</v>
      </c>
      <c r="B6306" s="567"/>
      <c r="C6306" s="567">
        <v>1</v>
      </c>
      <c r="D6306" s="567">
        <v>9000000</v>
      </c>
      <c r="E6306" s="567"/>
      <c r="F6306" s="567"/>
    </row>
    <row r="6307" spans="1:6">
      <c r="A6307" s="845" t="s">
        <v>2562</v>
      </c>
      <c r="B6307" s="567"/>
      <c r="C6307" s="567">
        <v>1</v>
      </c>
      <c r="D6307" s="567">
        <v>2340000</v>
      </c>
      <c r="E6307" s="567">
        <v>2338476.6952600004</v>
      </c>
      <c r="F6307" s="567"/>
    </row>
    <row r="6308" spans="1:6">
      <c r="A6308" s="846" t="s">
        <v>3251</v>
      </c>
      <c r="B6308" s="567"/>
      <c r="C6308" s="567">
        <v>1</v>
      </c>
      <c r="D6308" s="567">
        <v>2340000</v>
      </c>
      <c r="E6308" s="567">
        <v>2338476.6952600004</v>
      </c>
      <c r="F6308" s="567"/>
    </row>
    <row r="6309" spans="1:6">
      <c r="A6309" s="847">
        <v>1</v>
      </c>
      <c r="B6309" s="567"/>
      <c r="C6309" s="567">
        <v>1</v>
      </c>
      <c r="D6309" s="567">
        <v>2340000</v>
      </c>
      <c r="E6309" s="567">
        <v>2338476.6952600004</v>
      </c>
      <c r="F6309" s="567"/>
    </row>
    <row r="6310" spans="1:6">
      <c r="A6310" s="848" t="s">
        <v>3251</v>
      </c>
      <c r="B6310" s="567"/>
      <c r="C6310" s="567">
        <v>1</v>
      </c>
      <c r="D6310" s="567">
        <v>2340000</v>
      </c>
      <c r="E6310" s="567">
        <v>2338476.6952600004</v>
      </c>
      <c r="F6310" s="567"/>
    </row>
    <row r="6311" spans="1:6">
      <c r="A6311" s="849" t="s">
        <v>3251</v>
      </c>
      <c r="B6311" s="567"/>
      <c r="C6311" s="567">
        <v>1</v>
      </c>
      <c r="D6311" s="567">
        <v>2340000</v>
      </c>
      <c r="E6311" s="567">
        <v>2338476.6952600004</v>
      </c>
      <c r="F6311" s="567"/>
    </row>
    <row r="6312" spans="1:6">
      <c r="A6312" s="850" t="s">
        <v>2589</v>
      </c>
      <c r="B6312" s="567"/>
      <c r="C6312" s="567">
        <v>1</v>
      </c>
      <c r="D6312" s="567">
        <v>2340000</v>
      </c>
      <c r="E6312" s="567">
        <v>2338476.6952600004</v>
      </c>
      <c r="F6312" s="567"/>
    </row>
    <row r="6313" spans="1:6">
      <c r="A6313" s="851" t="s">
        <v>2590</v>
      </c>
      <c r="B6313" s="567"/>
      <c r="C6313" s="567">
        <v>1</v>
      </c>
      <c r="D6313" s="567">
        <v>2340000</v>
      </c>
      <c r="E6313" s="567">
        <v>2338476.6952600004</v>
      </c>
      <c r="F6313" s="567"/>
    </row>
    <row r="6314" spans="1:6">
      <c r="A6314" s="852" t="s">
        <v>3251</v>
      </c>
      <c r="B6314" s="567"/>
      <c r="C6314" s="567">
        <v>1</v>
      </c>
      <c r="D6314" s="567">
        <v>2340000</v>
      </c>
      <c r="E6314" s="567">
        <v>2338476.6952600004</v>
      </c>
      <c r="F6314" s="567"/>
    </row>
    <row r="6315" spans="1:6">
      <c r="A6315" s="854" t="s">
        <v>2286</v>
      </c>
      <c r="B6315" s="567"/>
      <c r="C6315" s="567">
        <v>1</v>
      </c>
      <c r="D6315" s="567">
        <v>2340000</v>
      </c>
      <c r="E6315" s="567">
        <v>2338476.6952600004</v>
      </c>
      <c r="F6315" s="567"/>
    </row>
    <row r="6316" spans="1:6">
      <c r="A6316" s="853" t="s">
        <v>276</v>
      </c>
      <c r="B6316" s="567"/>
      <c r="C6316" s="567">
        <v>1</v>
      </c>
      <c r="D6316" s="567">
        <v>2340000</v>
      </c>
      <c r="E6316" s="567">
        <v>2338476.6952600004</v>
      </c>
      <c r="F6316" s="567"/>
    </row>
    <row r="6317" spans="1:6">
      <c r="A6317" s="855" t="s">
        <v>3251</v>
      </c>
      <c r="B6317" s="567"/>
      <c r="C6317" s="567">
        <v>1</v>
      </c>
      <c r="D6317" s="567">
        <v>2340000</v>
      </c>
      <c r="E6317" s="567">
        <v>2338476.6952600004</v>
      </c>
      <c r="F6317" s="567"/>
    </row>
    <row r="6318" spans="1:6">
      <c r="A6318" s="845" t="s">
        <v>2588</v>
      </c>
      <c r="B6318" s="567"/>
      <c r="C6318" s="567">
        <v>1</v>
      </c>
      <c r="D6318" s="567">
        <v>1810000</v>
      </c>
      <c r="E6318" s="567">
        <v>1739813.8306</v>
      </c>
      <c r="F6318" s="567"/>
    </row>
    <row r="6319" spans="1:6">
      <c r="A6319" s="846" t="s">
        <v>3251</v>
      </c>
      <c r="B6319" s="567"/>
      <c r="C6319" s="567">
        <v>1</v>
      </c>
      <c r="D6319" s="567">
        <v>1810000</v>
      </c>
      <c r="E6319" s="567">
        <v>1739813.8306</v>
      </c>
      <c r="F6319" s="567"/>
    </row>
    <row r="6320" spans="1:6">
      <c r="A6320" s="847">
        <v>1</v>
      </c>
      <c r="B6320" s="567"/>
      <c r="C6320" s="567">
        <v>1</v>
      </c>
      <c r="D6320" s="567">
        <v>1810000</v>
      </c>
      <c r="E6320" s="567">
        <v>1739813.8306</v>
      </c>
      <c r="F6320" s="567"/>
    </row>
    <row r="6321" spans="1:6">
      <c r="A6321" s="848" t="s">
        <v>3251</v>
      </c>
      <c r="B6321" s="567"/>
      <c r="C6321" s="567">
        <v>1</v>
      </c>
      <c r="D6321" s="567">
        <v>1810000</v>
      </c>
      <c r="E6321" s="567">
        <v>1739813.8306</v>
      </c>
      <c r="F6321" s="567"/>
    </row>
    <row r="6322" spans="1:6">
      <c r="A6322" s="849" t="s">
        <v>3251</v>
      </c>
      <c r="B6322" s="567"/>
      <c r="C6322" s="567">
        <v>1</v>
      </c>
      <c r="D6322" s="567">
        <v>1810000</v>
      </c>
      <c r="E6322" s="567">
        <v>1739813.8306</v>
      </c>
      <c r="F6322" s="567"/>
    </row>
    <row r="6323" spans="1:6">
      <c r="A6323" s="850" t="s">
        <v>2586</v>
      </c>
      <c r="B6323" s="567"/>
      <c r="C6323" s="567">
        <v>1</v>
      </c>
      <c r="D6323" s="567">
        <v>1810000</v>
      </c>
      <c r="E6323" s="567">
        <v>1739813.8306</v>
      </c>
      <c r="F6323" s="567"/>
    </row>
    <row r="6324" spans="1:6">
      <c r="A6324" s="851" t="s">
        <v>2587</v>
      </c>
      <c r="B6324" s="567"/>
      <c r="C6324" s="567">
        <v>1</v>
      </c>
      <c r="D6324" s="567">
        <v>1810000</v>
      </c>
      <c r="E6324" s="567">
        <v>1739813.8306</v>
      </c>
      <c r="F6324" s="567"/>
    </row>
    <row r="6325" spans="1:6">
      <c r="A6325" s="852" t="s">
        <v>3251</v>
      </c>
      <c r="B6325" s="567"/>
      <c r="C6325" s="567">
        <v>1</v>
      </c>
      <c r="D6325" s="567">
        <v>1810000</v>
      </c>
      <c r="E6325" s="567">
        <v>1739813.8306</v>
      </c>
      <c r="F6325" s="567"/>
    </row>
    <row r="6326" spans="1:6">
      <c r="A6326" s="854" t="s">
        <v>2286</v>
      </c>
      <c r="B6326" s="567"/>
      <c r="C6326" s="567">
        <v>1</v>
      </c>
      <c r="D6326" s="567">
        <v>1810000</v>
      </c>
      <c r="E6326" s="567">
        <v>1739813.8306</v>
      </c>
      <c r="F6326" s="567"/>
    </row>
    <row r="6327" spans="1:6">
      <c r="A6327" s="853" t="s">
        <v>276</v>
      </c>
      <c r="B6327" s="567"/>
      <c r="C6327" s="567">
        <v>1</v>
      </c>
      <c r="D6327" s="567">
        <v>1810000</v>
      </c>
      <c r="E6327" s="567">
        <v>1739813.8306</v>
      </c>
      <c r="F6327" s="567"/>
    </row>
    <row r="6328" spans="1:6">
      <c r="A6328" s="855" t="s">
        <v>3251</v>
      </c>
      <c r="B6328" s="567"/>
      <c r="C6328" s="567">
        <v>1</v>
      </c>
      <c r="D6328" s="567">
        <v>1810000</v>
      </c>
      <c r="E6328" s="567">
        <v>1739813.8306</v>
      </c>
      <c r="F6328" s="567"/>
    </row>
    <row r="6329" spans="1:6">
      <c r="A6329" s="845" t="s">
        <v>70</v>
      </c>
      <c r="B6329" s="567"/>
      <c r="C6329" s="567">
        <v>1</v>
      </c>
      <c r="D6329" s="567">
        <v>8158300</v>
      </c>
      <c r="E6329" s="567"/>
      <c r="F6329" s="567"/>
    </row>
    <row r="6330" spans="1:6">
      <c r="A6330" s="846" t="s">
        <v>70</v>
      </c>
      <c r="B6330" s="567"/>
      <c r="C6330" s="567">
        <v>1</v>
      </c>
      <c r="D6330" s="567">
        <v>8158300</v>
      </c>
      <c r="E6330" s="567"/>
      <c r="F6330" s="567"/>
    </row>
    <row r="6331" spans="1:6">
      <c r="A6331" s="847">
        <v>1</v>
      </c>
      <c r="B6331" s="567"/>
      <c r="C6331" s="567">
        <v>1</v>
      </c>
      <c r="D6331" s="567">
        <v>8158300</v>
      </c>
      <c r="E6331" s="567"/>
      <c r="F6331" s="567"/>
    </row>
    <row r="6332" spans="1:6">
      <c r="A6332" s="848" t="s">
        <v>64</v>
      </c>
      <c r="B6332" s="567"/>
      <c r="C6332" s="567">
        <v>1</v>
      </c>
      <c r="D6332" s="567">
        <v>8158300</v>
      </c>
      <c r="E6332" s="567"/>
      <c r="F6332" s="567"/>
    </row>
    <row r="6333" spans="1:6">
      <c r="A6333" s="849" t="s">
        <v>3251</v>
      </c>
      <c r="B6333" s="567"/>
      <c r="C6333" s="567">
        <v>1</v>
      </c>
      <c r="D6333" s="567">
        <v>8158300</v>
      </c>
      <c r="E6333" s="567"/>
      <c r="F6333" s="567"/>
    </row>
    <row r="6334" spans="1:6">
      <c r="A6334" s="850" t="s">
        <v>53</v>
      </c>
      <c r="B6334" s="567"/>
      <c r="C6334" s="567">
        <v>1</v>
      </c>
      <c r="D6334" s="567">
        <v>8158300</v>
      </c>
      <c r="E6334" s="567"/>
      <c r="F6334" s="567"/>
    </row>
    <row r="6335" spans="1:6">
      <c r="A6335" s="851" t="s">
        <v>3251</v>
      </c>
      <c r="B6335" s="567"/>
      <c r="C6335" s="567">
        <v>1</v>
      </c>
      <c r="D6335" s="567">
        <v>8158300</v>
      </c>
      <c r="E6335" s="567"/>
      <c r="F6335" s="567"/>
    </row>
    <row r="6336" spans="1:6">
      <c r="A6336" s="852" t="s">
        <v>3251</v>
      </c>
      <c r="B6336" s="567"/>
      <c r="C6336" s="567">
        <v>1</v>
      </c>
      <c r="D6336" s="567">
        <v>8158300</v>
      </c>
      <c r="E6336" s="567"/>
      <c r="F6336" s="567"/>
    </row>
    <row r="6337" spans="1:6">
      <c r="A6337" s="854" t="s">
        <v>317</v>
      </c>
      <c r="B6337" s="729"/>
      <c r="C6337" s="729">
        <v>1</v>
      </c>
      <c r="D6337" s="729">
        <v>8158300</v>
      </c>
      <c r="E6337" s="729"/>
      <c r="F6337" s="729"/>
    </row>
    <row r="6338" spans="1:6">
      <c r="A6338" s="853" t="s">
        <v>56</v>
      </c>
      <c r="B6338" s="567"/>
      <c r="C6338" s="567">
        <v>1</v>
      </c>
      <c r="D6338" s="567">
        <v>8158300</v>
      </c>
      <c r="E6338" s="567"/>
      <c r="F6338" s="567"/>
    </row>
    <row r="6339" spans="1:6">
      <c r="A6339" s="855" t="s">
        <v>3251</v>
      </c>
      <c r="B6339" s="567"/>
      <c r="C6339" s="567">
        <v>1</v>
      </c>
      <c r="D6339" s="567">
        <v>8158300</v>
      </c>
      <c r="E6339" s="567"/>
      <c r="F6339" s="567"/>
    </row>
    <row r="6340" spans="1:6">
      <c r="A6340" s="845" t="s">
        <v>462</v>
      </c>
      <c r="B6340" s="567">
        <v>5000000</v>
      </c>
      <c r="C6340" s="567">
        <v>1</v>
      </c>
      <c r="D6340" s="567">
        <v>10000000</v>
      </c>
      <c r="E6340" s="567">
        <v>5018</v>
      </c>
      <c r="F6340" s="567">
        <v>5018</v>
      </c>
    </row>
    <row r="6341" spans="1:6">
      <c r="A6341" s="846" t="s">
        <v>3251</v>
      </c>
      <c r="B6341" s="567">
        <v>5000000</v>
      </c>
      <c r="C6341" s="567">
        <v>1</v>
      </c>
      <c r="D6341" s="567">
        <v>10000000</v>
      </c>
      <c r="E6341" s="567">
        <v>5018</v>
      </c>
      <c r="F6341" s="567">
        <v>5018</v>
      </c>
    </row>
    <row r="6342" spans="1:6">
      <c r="A6342" s="847">
        <v>0</v>
      </c>
      <c r="B6342" s="567">
        <v>5000000</v>
      </c>
      <c r="C6342" s="567">
        <v>1</v>
      </c>
      <c r="D6342" s="567">
        <v>10000000</v>
      </c>
      <c r="E6342" s="567">
        <v>5018</v>
      </c>
      <c r="F6342" s="567">
        <v>5018</v>
      </c>
    </row>
    <row r="6343" spans="1:6">
      <c r="A6343" s="848" t="s">
        <v>3251</v>
      </c>
      <c r="B6343" s="567">
        <v>5000000</v>
      </c>
      <c r="C6343" s="567">
        <v>1</v>
      </c>
      <c r="D6343" s="567">
        <v>10000000</v>
      </c>
      <c r="E6343" s="567">
        <v>5018</v>
      </c>
      <c r="F6343" s="567">
        <v>5018</v>
      </c>
    </row>
    <row r="6344" spans="1:6">
      <c r="A6344" s="849" t="s">
        <v>3251</v>
      </c>
      <c r="B6344" s="567">
        <v>5000000</v>
      </c>
      <c r="C6344" s="567">
        <v>1</v>
      </c>
      <c r="D6344" s="567">
        <v>10000000</v>
      </c>
      <c r="E6344" s="567">
        <v>5018</v>
      </c>
      <c r="F6344" s="567">
        <v>5018</v>
      </c>
    </row>
    <row r="6345" spans="1:6">
      <c r="A6345" s="850" t="s">
        <v>3251</v>
      </c>
      <c r="B6345" s="567">
        <v>5000000</v>
      </c>
      <c r="C6345" s="567">
        <v>1</v>
      </c>
      <c r="D6345" s="567">
        <v>10000000</v>
      </c>
      <c r="E6345" s="567">
        <v>5018</v>
      </c>
      <c r="F6345" s="567">
        <v>5018</v>
      </c>
    </row>
    <row r="6346" spans="1:6">
      <c r="A6346" s="851" t="s">
        <v>461</v>
      </c>
      <c r="B6346" s="567">
        <v>5000000</v>
      </c>
      <c r="C6346" s="567">
        <v>1</v>
      </c>
      <c r="D6346" s="567">
        <v>10000000</v>
      </c>
      <c r="E6346" s="567">
        <v>5018</v>
      </c>
      <c r="F6346" s="567">
        <v>5018</v>
      </c>
    </row>
    <row r="6347" spans="1:6">
      <c r="A6347" s="852" t="s">
        <v>3251</v>
      </c>
      <c r="B6347" s="567">
        <v>5000000</v>
      </c>
      <c r="C6347" s="567">
        <v>1</v>
      </c>
      <c r="D6347" s="567">
        <v>10000000</v>
      </c>
      <c r="E6347" s="567">
        <v>5018</v>
      </c>
      <c r="F6347" s="567">
        <v>5018</v>
      </c>
    </row>
    <row r="6348" spans="1:6">
      <c r="A6348" s="854" t="s">
        <v>318</v>
      </c>
      <c r="B6348" s="567">
        <v>5000000</v>
      </c>
      <c r="C6348" s="567">
        <v>1</v>
      </c>
      <c r="D6348" s="567">
        <v>10000000</v>
      </c>
      <c r="E6348" s="567">
        <v>5018</v>
      </c>
      <c r="F6348" s="567">
        <v>5018</v>
      </c>
    </row>
    <row r="6349" spans="1:6">
      <c r="A6349" s="853" t="s">
        <v>272</v>
      </c>
      <c r="B6349" s="567">
        <v>5000000</v>
      </c>
      <c r="C6349" s="567">
        <v>1</v>
      </c>
      <c r="D6349" s="567">
        <v>10000000</v>
      </c>
      <c r="E6349" s="567">
        <v>5018</v>
      </c>
      <c r="F6349" s="567">
        <v>5018</v>
      </c>
    </row>
    <row r="6350" spans="1:6">
      <c r="A6350" s="855" t="s">
        <v>319</v>
      </c>
      <c r="B6350" s="567">
        <v>5000000</v>
      </c>
      <c r="C6350" s="567">
        <v>1</v>
      </c>
      <c r="D6350" s="567">
        <v>10000000</v>
      </c>
      <c r="E6350" s="567">
        <v>5018</v>
      </c>
      <c r="F6350" s="567">
        <v>5018</v>
      </c>
    </row>
    <row r="6351" spans="1:6">
      <c r="A6351" s="845" t="s">
        <v>3167</v>
      </c>
      <c r="B6351" s="567"/>
      <c r="C6351" s="567">
        <v>1</v>
      </c>
      <c r="D6351" s="567">
        <v>1649846</v>
      </c>
      <c r="E6351" s="567"/>
      <c r="F6351" s="567"/>
    </row>
    <row r="6352" spans="1:6">
      <c r="A6352" s="846" t="s">
        <v>3251</v>
      </c>
      <c r="B6352" s="567"/>
      <c r="C6352" s="567">
        <v>1</v>
      </c>
      <c r="D6352" s="567">
        <v>1649846</v>
      </c>
      <c r="E6352" s="567"/>
      <c r="F6352" s="567"/>
    </row>
    <row r="6353" spans="1:6">
      <c r="A6353" s="847">
        <v>0</v>
      </c>
      <c r="B6353" s="567"/>
      <c r="C6353" s="567">
        <v>1</v>
      </c>
      <c r="D6353" s="567">
        <v>1649846</v>
      </c>
      <c r="E6353" s="567"/>
      <c r="F6353" s="567"/>
    </row>
    <row r="6354" spans="1:6">
      <c r="A6354" s="848">
        <v>0</v>
      </c>
      <c r="B6354" s="567"/>
      <c r="C6354" s="567">
        <v>1</v>
      </c>
      <c r="D6354" s="567">
        <v>1649846</v>
      </c>
      <c r="E6354" s="567"/>
      <c r="F6354" s="567"/>
    </row>
    <row r="6355" spans="1:6">
      <c r="A6355" s="849">
        <v>2014</v>
      </c>
      <c r="B6355" s="567"/>
      <c r="C6355" s="567">
        <v>1</v>
      </c>
      <c r="D6355" s="567">
        <v>1649846</v>
      </c>
      <c r="E6355" s="567"/>
      <c r="F6355" s="567"/>
    </row>
    <row r="6356" spans="1:6">
      <c r="A6356" s="850" t="s">
        <v>3166</v>
      </c>
      <c r="B6356" s="567"/>
      <c r="C6356" s="567">
        <v>1</v>
      </c>
      <c r="D6356" s="567">
        <v>1649846</v>
      </c>
      <c r="E6356" s="567"/>
      <c r="F6356" s="567"/>
    </row>
    <row r="6357" spans="1:6">
      <c r="A6357" s="851" t="s">
        <v>3251</v>
      </c>
      <c r="B6357" s="567"/>
      <c r="C6357" s="567">
        <v>1</v>
      </c>
      <c r="D6357" s="567">
        <v>1649846</v>
      </c>
      <c r="E6357" s="567"/>
      <c r="F6357" s="567"/>
    </row>
    <row r="6358" spans="1:6">
      <c r="A6358" s="852" t="s">
        <v>3251</v>
      </c>
      <c r="B6358" s="567"/>
      <c r="C6358" s="567">
        <v>1</v>
      </c>
      <c r="D6358" s="567">
        <v>1649846</v>
      </c>
      <c r="E6358" s="567"/>
      <c r="F6358" s="567"/>
    </row>
    <row r="6359" spans="1:6">
      <c r="A6359" s="854" t="s">
        <v>526</v>
      </c>
      <c r="B6359" s="567"/>
      <c r="C6359" s="567">
        <v>1</v>
      </c>
      <c r="D6359" s="567">
        <v>1649846</v>
      </c>
      <c r="E6359" s="567"/>
      <c r="F6359" s="567"/>
    </row>
    <row r="6360" spans="1:6">
      <c r="A6360" s="853" t="s">
        <v>270</v>
      </c>
      <c r="B6360" s="567"/>
      <c r="C6360" s="567">
        <v>1</v>
      </c>
      <c r="D6360" s="567">
        <v>1649846</v>
      </c>
      <c r="E6360" s="567"/>
      <c r="F6360" s="567"/>
    </row>
    <row r="6361" spans="1:6">
      <c r="A6361" s="855" t="s">
        <v>3251</v>
      </c>
      <c r="B6361" s="567"/>
      <c r="C6361" s="567">
        <v>1</v>
      </c>
      <c r="D6361" s="567">
        <v>1649846</v>
      </c>
      <c r="E6361" s="567"/>
      <c r="F6361" s="567"/>
    </row>
    <row r="6362" spans="1:6">
      <c r="A6362" s="845" t="s">
        <v>215</v>
      </c>
      <c r="B6362" s="567"/>
      <c r="C6362" s="567">
        <v>1</v>
      </c>
      <c r="D6362" s="567">
        <v>26300000</v>
      </c>
      <c r="E6362" s="567"/>
      <c r="F6362" s="567">
        <v>0</v>
      </c>
    </row>
    <row r="6363" spans="1:6">
      <c r="A6363" s="846" t="s">
        <v>3251</v>
      </c>
      <c r="B6363" s="567"/>
      <c r="C6363" s="567">
        <v>1</v>
      </c>
      <c r="D6363" s="567">
        <v>26300000</v>
      </c>
      <c r="E6363" s="567"/>
      <c r="F6363" s="567">
        <v>0</v>
      </c>
    </row>
    <row r="6364" spans="1:6">
      <c r="A6364" s="847" t="s">
        <v>3251</v>
      </c>
      <c r="B6364" s="567"/>
      <c r="C6364" s="567">
        <v>1</v>
      </c>
      <c r="D6364" s="567">
        <v>26300000</v>
      </c>
      <c r="E6364" s="567"/>
      <c r="F6364" s="567">
        <v>0</v>
      </c>
    </row>
    <row r="6365" spans="1:6">
      <c r="A6365" s="848" t="s">
        <v>3251</v>
      </c>
      <c r="B6365" s="567"/>
      <c r="C6365" s="567">
        <v>1</v>
      </c>
      <c r="D6365" s="567">
        <v>26300000</v>
      </c>
      <c r="E6365" s="567"/>
      <c r="F6365" s="567">
        <v>0</v>
      </c>
    </row>
    <row r="6366" spans="1:6">
      <c r="A6366" s="849" t="s">
        <v>3251</v>
      </c>
      <c r="B6366" s="567"/>
      <c r="C6366" s="567">
        <v>1</v>
      </c>
      <c r="D6366" s="567">
        <v>26300000</v>
      </c>
      <c r="E6366" s="567"/>
      <c r="F6366" s="567">
        <v>0</v>
      </c>
    </row>
    <row r="6367" spans="1:6">
      <c r="A6367" s="850" t="s">
        <v>205</v>
      </c>
      <c r="B6367" s="567"/>
      <c r="C6367" s="567">
        <v>1</v>
      </c>
      <c r="D6367" s="567">
        <v>26300000</v>
      </c>
      <c r="E6367" s="567"/>
      <c r="F6367" s="567">
        <v>0</v>
      </c>
    </row>
    <row r="6368" spans="1:6">
      <c r="A6368" s="851" t="s">
        <v>3251</v>
      </c>
      <c r="B6368" s="567"/>
      <c r="C6368" s="567">
        <v>1</v>
      </c>
      <c r="D6368" s="567">
        <v>26300000</v>
      </c>
      <c r="E6368" s="567"/>
      <c r="F6368" s="567">
        <v>0</v>
      </c>
    </row>
    <row r="6369" spans="1:6">
      <c r="A6369" s="852" t="s">
        <v>3251</v>
      </c>
      <c r="B6369" s="567"/>
      <c r="C6369" s="567">
        <v>1</v>
      </c>
      <c r="D6369" s="567">
        <v>26300000</v>
      </c>
      <c r="E6369" s="567"/>
      <c r="F6369" s="567">
        <v>0</v>
      </c>
    </row>
    <row r="6370" spans="1:6">
      <c r="A6370" s="854" t="s">
        <v>317</v>
      </c>
      <c r="B6370" s="729"/>
      <c r="C6370" s="729">
        <v>1</v>
      </c>
      <c r="D6370" s="729">
        <v>26300000</v>
      </c>
      <c r="E6370" s="729"/>
      <c r="F6370" s="729">
        <v>0</v>
      </c>
    </row>
    <row r="6371" spans="1:6">
      <c r="A6371" s="853" t="s">
        <v>92</v>
      </c>
      <c r="B6371" s="567"/>
      <c r="C6371" s="567">
        <v>1</v>
      </c>
      <c r="D6371" s="567">
        <v>26300000</v>
      </c>
      <c r="E6371" s="567"/>
      <c r="F6371" s="567">
        <v>0</v>
      </c>
    </row>
    <row r="6372" spans="1:6">
      <c r="A6372" s="855" t="s">
        <v>3251</v>
      </c>
      <c r="B6372" s="567"/>
      <c r="C6372" s="567">
        <v>1</v>
      </c>
      <c r="D6372" s="567">
        <v>26300000</v>
      </c>
      <c r="E6372" s="567"/>
      <c r="F6372" s="567">
        <v>0</v>
      </c>
    </row>
    <row r="6373" spans="1:6">
      <c r="A6373" s="845" t="s">
        <v>20</v>
      </c>
      <c r="B6373" s="567">
        <v>5150000</v>
      </c>
      <c r="C6373" s="567">
        <v>8</v>
      </c>
      <c r="D6373" s="567">
        <v>18236150</v>
      </c>
      <c r="E6373" s="567">
        <v>7984151.5554799996</v>
      </c>
      <c r="F6373" s="567">
        <v>5763669.5192299997</v>
      </c>
    </row>
    <row r="6374" spans="1:6">
      <c r="A6374" s="846" t="s">
        <v>3251</v>
      </c>
      <c r="B6374" s="567">
        <v>5150000</v>
      </c>
      <c r="C6374" s="567">
        <v>8</v>
      </c>
      <c r="D6374" s="567">
        <v>18236150</v>
      </c>
      <c r="E6374" s="567">
        <v>7984151.5554799996</v>
      </c>
      <c r="F6374" s="567">
        <v>5763669.5192299997</v>
      </c>
    </row>
    <row r="6375" spans="1:6">
      <c r="A6375" s="847">
        <v>0.01</v>
      </c>
      <c r="B6375" s="567"/>
      <c r="C6375" s="567">
        <v>1</v>
      </c>
      <c r="D6375" s="567">
        <v>1190000</v>
      </c>
      <c r="E6375" s="567">
        <v>1100458.4836500001</v>
      </c>
      <c r="F6375" s="567"/>
    </row>
    <row r="6376" spans="1:6">
      <c r="A6376" s="848" t="s">
        <v>3251</v>
      </c>
      <c r="B6376" s="567"/>
      <c r="C6376" s="567">
        <v>1</v>
      </c>
      <c r="D6376" s="567">
        <v>1190000</v>
      </c>
      <c r="E6376" s="567">
        <v>1100458.4836500001</v>
      </c>
      <c r="F6376" s="567"/>
    </row>
    <row r="6377" spans="1:6">
      <c r="A6377" s="849" t="s">
        <v>3251</v>
      </c>
      <c r="B6377" s="567"/>
      <c r="C6377" s="567">
        <v>1</v>
      </c>
      <c r="D6377" s="567">
        <v>1190000</v>
      </c>
      <c r="E6377" s="567">
        <v>1100458.4836500001</v>
      </c>
      <c r="F6377" s="567"/>
    </row>
    <row r="6378" spans="1:6">
      <c r="A6378" s="850" t="s">
        <v>2591</v>
      </c>
      <c r="B6378" s="567"/>
      <c r="C6378" s="567">
        <v>1</v>
      </c>
      <c r="D6378" s="567">
        <v>1190000</v>
      </c>
      <c r="E6378" s="567">
        <v>1100458.4836500001</v>
      </c>
      <c r="F6378" s="567"/>
    </row>
    <row r="6379" spans="1:6">
      <c r="A6379" s="851" t="s">
        <v>2592</v>
      </c>
      <c r="B6379" s="567"/>
      <c r="C6379" s="567">
        <v>1</v>
      </c>
      <c r="D6379" s="567">
        <v>1190000</v>
      </c>
      <c r="E6379" s="567">
        <v>1100458.4836500001</v>
      </c>
      <c r="F6379" s="567"/>
    </row>
    <row r="6380" spans="1:6">
      <c r="A6380" s="852" t="s">
        <v>3251</v>
      </c>
      <c r="B6380" s="567"/>
      <c r="C6380" s="567">
        <v>1</v>
      </c>
      <c r="D6380" s="567">
        <v>1190000</v>
      </c>
      <c r="E6380" s="567">
        <v>1100458.4836500001</v>
      </c>
      <c r="F6380" s="567"/>
    </row>
    <row r="6381" spans="1:6">
      <c r="A6381" s="854" t="s">
        <v>2286</v>
      </c>
      <c r="B6381" s="567"/>
      <c r="C6381" s="567">
        <v>1</v>
      </c>
      <c r="D6381" s="567">
        <v>1190000</v>
      </c>
      <c r="E6381" s="567">
        <v>1100458.4836500001</v>
      </c>
      <c r="F6381" s="567"/>
    </row>
    <row r="6382" spans="1:6">
      <c r="A6382" s="853" t="s">
        <v>276</v>
      </c>
      <c r="B6382" s="567"/>
      <c r="C6382" s="567">
        <v>1</v>
      </c>
      <c r="D6382" s="567">
        <v>1190000</v>
      </c>
      <c r="E6382" s="567">
        <v>1100458.4836500001</v>
      </c>
      <c r="F6382" s="567"/>
    </row>
    <row r="6383" spans="1:6">
      <c r="A6383" s="855" t="s">
        <v>3251</v>
      </c>
      <c r="B6383" s="567"/>
      <c r="C6383" s="567">
        <v>1</v>
      </c>
      <c r="D6383" s="567">
        <v>1190000</v>
      </c>
      <c r="E6383" s="567">
        <v>1100458.4836500001</v>
      </c>
      <c r="F6383" s="567"/>
    </row>
    <row r="6384" spans="1:6">
      <c r="A6384" s="847">
        <v>0.05</v>
      </c>
      <c r="B6384" s="567"/>
      <c r="C6384" s="567">
        <v>1</v>
      </c>
      <c r="D6384" s="567">
        <v>3815000</v>
      </c>
      <c r="E6384" s="567"/>
      <c r="F6384" s="567">
        <v>1092</v>
      </c>
    </row>
    <row r="6385" spans="1:6">
      <c r="A6385" s="848">
        <v>0.34866666666666668</v>
      </c>
      <c r="B6385" s="567"/>
      <c r="C6385" s="567">
        <v>1</v>
      </c>
      <c r="D6385" s="567">
        <v>3815000</v>
      </c>
      <c r="E6385" s="567"/>
      <c r="F6385" s="567">
        <v>1092</v>
      </c>
    </row>
    <row r="6386" spans="1:6">
      <c r="A6386" s="849" t="s">
        <v>3251</v>
      </c>
      <c r="B6386" s="567"/>
      <c r="C6386" s="567">
        <v>1</v>
      </c>
      <c r="D6386" s="567">
        <v>3815000</v>
      </c>
      <c r="E6386" s="567"/>
      <c r="F6386" s="567">
        <v>1092</v>
      </c>
    </row>
    <row r="6387" spans="1:6">
      <c r="A6387" s="850" t="s">
        <v>1319</v>
      </c>
      <c r="B6387" s="567"/>
      <c r="C6387" s="567">
        <v>1</v>
      </c>
      <c r="D6387" s="567">
        <v>3815000</v>
      </c>
      <c r="E6387" s="567"/>
      <c r="F6387" s="567">
        <v>1092</v>
      </c>
    </row>
    <row r="6388" spans="1:6">
      <c r="A6388" s="851" t="s">
        <v>3251</v>
      </c>
      <c r="B6388" s="567"/>
      <c r="C6388" s="567">
        <v>1</v>
      </c>
      <c r="D6388" s="567">
        <v>3815000</v>
      </c>
      <c r="E6388" s="567"/>
      <c r="F6388" s="567">
        <v>1092</v>
      </c>
    </row>
    <row r="6389" spans="1:6">
      <c r="A6389" s="852" t="s">
        <v>3251</v>
      </c>
      <c r="B6389" s="567"/>
      <c r="C6389" s="567">
        <v>1</v>
      </c>
      <c r="D6389" s="567">
        <v>3815000</v>
      </c>
      <c r="E6389" s="567"/>
      <c r="F6389" s="567">
        <v>1092</v>
      </c>
    </row>
    <row r="6390" spans="1:6">
      <c r="A6390" s="854" t="s">
        <v>529</v>
      </c>
      <c r="B6390" s="567"/>
      <c r="C6390" s="567">
        <v>1</v>
      </c>
      <c r="D6390" s="567">
        <v>3815000</v>
      </c>
      <c r="E6390" s="567"/>
      <c r="F6390" s="567">
        <v>1092</v>
      </c>
    </row>
    <row r="6391" spans="1:6">
      <c r="A6391" s="853" t="s">
        <v>299</v>
      </c>
      <c r="B6391" s="567"/>
      <c r="C6391" s="567">
        <v>1</v>
      </c>
      <c r="D6391" s="567">
        <v>3815000</v>
      </c>
      <c r="E6391" s="567"/>
      <c r="F6391" s="567">
        <v>1092</v>
      </c>
    </row>
    <row r="6392" spans="1:6">
      <c r="A6392" s="855" t="s">
        <v>319</v>
      </c>
      <c r="B6392" s="567"/>
      <c r="C6392" s="567">
        <v>1</v>
      </c>
      <c r="D6392" s="567">
        <v>3815000</v>
      </c>
      <c r="E6392" s="567"/>
      <c r="F6392" s="567">
        <v>1092</v>
      </c>
    </row>
    <row r="6393" spans="1:6">
      <c r="A6393" s="847">
        <v>0.15</v>
      </c>
      <c r="B6393" s="567"/>
      <c r="C6393" s="567">
        <v>1</v>
      </c>
      <c r="D6393" s="567">
        <v>1600000</v>
      </c>
      <c r="E6393" s="567"/>
      <c r="F6393" s="567">
        <v>6830</v>
      </c>
    </row>
    <row r="6394" spans="1:6">
      <c r="A6394" s="848">
        <v>2.8623853211009174E-4</v>
      </c>
      <c r="B6394" s="567"/>
      <c r="C6394" s="567">
        <v>1</v>
      </c>
      <c r="D6394" s="567">
        <v>1600000</v>
      </c>
      <c r="E6394" s="567"/>
      <c r="F6394" s="567">
        <v>6830</v>
      </c>
    </row>
    <row r="6395" spans="1:6">
      <c r="A6395" s="849" t="s">
        <v>3251</v>
      </c>
      <c r="B6395" s="567"/>
      <c r="C6395" s="567">
        <v>1</v>
      </c>
      <c r="D6395" s="567">
        <v>1600000</v>
      </c>
      <c r="E6395" s="567"/>
      <c r="F6395" s="567">
        <v>6830</v>
      </c>
    </row>
    <row r="6396" spans="1:6">
      <c r="A6396" s="850" t="s">
        <v>1318</v>
      </c>
      <c r="B6396" s="567"/>
      <c r="C6396" s="567">
        <v>1</v>
      </c>
      <c r="D6396" s="567">
        <v>1600000</v>
      </c>
      <c r="E6396" s="567"/>
      <c r="F6396" s="567">
        <v>6830</v>
      </c>
    </row>
    <row r="6397" spans="1:6">
      <c r="A6397" s="851" t="s">
        <v>3251</v>
      </c>
      <c r="B6397" s="567"/>
      <c r="C6397" s="567">
        <v>1</v>
      </c>
      <c r="D6397" s="567">
        <v>1600000</v>
      </c>
      <c r="E6397" s="567"/>
      <c r="F6397" s="567">
        <v>6830</v>
      </c>
    </row>
    <row r="6398" spans="1:6">
      <c r="A6398" s="852" t="s">
        <v>3251</v>
      </c>
      <c r="B6398" s="567"/>
      <c r="C6398" s="567">
        <v>1</v>
      </c>
      <c r="D6398" s="567">
        <v>1600000</v>
      </c>
      <c r="E6398" s="567"/>
      <c r="F6398" s="567">
        <v>6830</v>
      </c>
    </row>
    <row r="6399" spans="1:6">
      <c r="A6399" s="854" t="s">
        <v>529</v>
      </c>
      <c r="B6399" s="567"/>
      <c r="C6399" s="567">
        <v>1</v>
      </c>
      <c r="D6399" s="567">
        <v>1600000</v>
      </c>
      <c r="E6399" s="567"/>
      <c r="F6399" s="567">
        <v>6830</v>
      </c>
    </row>
    <row r="6400" spans="1:6">
      <c r="A6400" s="853" t="s">
        <v>299</v>
      </c>
      <c r="B6400" s="567"/>
      <c r="C6400" s="567">
        <v>1</v>
      </c>
      <c r="D6400" s="567">
        <v>1600000</v>
      </c>
      <c r="E6400" s="567"/>
      <c r="F6400" s="567">
        <v>6830</v>
      </c>
    </row>
    <row r="6401" spans="1:6">
      <c r="A6401" s="855" t="s">
        <v>319</v>
      </c>
      <c r="B6401" s="567"/>
      <c r="C6401" s="567">
        <v>1</v>
      </c>
      <c r="D6401" s="567">
        <v>1600000</v>
      </c>
      <c r="E6401" s="567"/>
      <c r="F6401" s="567">
        <v>6830</v>
      </c>
    </row>
    <row r="6402" spans="1:6">
      <c r="A6402" s="847">
        <v>0.55000000000000004</v>
      </c>
      <c r="B6402" s="567">
        <v>1300000</v>
      </c>
      <c r="C6402" s="567">
        <v>1</v>
      </c>
      <c r="D6402" s="567">
        <v>3073000</v>
      </c>
      <c r="E6402" s="567">
        <v>1807922</v>
      </c>
      <c r="F6402" s="567">
        <v>1483077</v>
      </c>
    </row>
    <row r="6403" spans="1:6">
      <c r="A6403" s="848" t="s">
        <v>3251</v>
      </c>
      <c r="B6403" s="567">
        <v>1300000</v>
      </c>
      <c r="C6403" s="567">
        <v>1</v>
      </c>
      <c r="D6403" s="567">
        <v>3073000</v>
      </c>
      <c r="E6403" s="567">
        <v>1807922</v>
      </c>
      <c r="F6403" s="567">
        <v>1483077</v>
      </c>
    </row>
    <row r="6404" spans="1:6">
      <c r="A6404" s="849" t="s">
        <v>3251</v>
      </c>
      <c r="B6404" s="567">
        <v>1300000</v>
      </c>
      <c r="C6404" s="567">
        <v>1</v>
      </c>
      <c r="D6404" s="567">
        <v>3073000</v>
      </c>
      <c r="E6404" s="567">
        <v>1807922</v>
      </c>
      <c r="F6404" s="567">
        <v>1483077</v>
      </c>
    </row>
    <row r="6405" spans="1:6">
      <c r="A6405" s="850" t="s">
        <v>3251</v>
      </c>
      <c r="B6405" s="567">
        <v>1300000</v>
      </c>
      <c r="C6405" s="567">
        <v>1</v>
      </c>
      <c r="D6405" s="567">
        <v>3073000</v>
      </c>
      <c r="E6405" s="567">
        <v>1807922</v>
      </c>
      <c r="F6405" s="567">
        <v>1483077</v>
      </c>
    </row>
    <row r="6406" spans="1:6">
      <c r="A6406" s="851" t="s">
        <v>464</v>
      </c>
      <c r="B6406" s="567">
        <v>1300000</v>
      </c>
      <c r="C6406" s="567">
        <v>1</v>
      </c>
      <c r="D6406" s="567">
        <v>3073000</v>
      </c>
      <c r="E6406" s="567">
        <v>1807922</v>
      </c>
      <c r="F6406" s="567">
        <v>1483077</v>
      </c>
    </row>
    <row r="6407" spans="1:6">
      <c r="A6407" s="852" t="s">
        <v>3251</v>
      </c>
      <c r="B6407" s="567">
        <v>1300000</v>
      </c>
      <c r="C6407" s="567">
        <v>1</v>
      </c>
      <c r="D6407" s="567">
        <v>3073000</v>
      </c>
      <c r="E6407" s="567">
        <v>1807922</v>
      </c>
      <c r="F6407" s="567">
        <v>1483077</v>
      </c>
    </row>
    <row r="6408" spans="1:6">
      <c r="A6408" s="854" t="s">
        <v>318</v>
      </c>
      <c r="B6408" s="567">
        <v>1300000</v>
      </c>
      <c r="C6408" s="567">
        <v>1</v>
      </c>
      <c r="D6408" s="567">
        <v>3073000</v>
      </c>
      <c r="E6408" s="567">
        <v>1807922</v>
      </c>
      <c r="F6408" s="567">
        <v>1483077</v>
      </c>
    </row>
    <row r="6409" spans="1:6">
      <c r="A6409" s="853" t="s">
        <v>272</v>
      </c>
      <c r="B6409" s="567">
        <v>1300000</v>
      </c>
      <c r="C6409" s="567">
        <v>1</v>
      </c>
      <c r="D6409" s="567">
        <v>3073000</v>
      </c>
      <c r="E6409" s="567">
        <v>1807922</v>
      </c>
      <c r="F6409" s="567">
        <v>1483077</v>
      </c>
    </row>
    <row r="6410" spans="1:6">
      <c r="A6410" s="855" t="s">
        <v>319</v>
      </c>
      <c r="B6410" s="567">
        <v>1300000</v>
      </c>
      <c r="C6410" s="567">
        <v>1</v>
      </c>
      <c r="D6410" s="567">
        <v>3073000</v>
      </c>
      <c r="E6410" s="567">
        <v>1807922</v>
      </c>
      <c r="F6410" s="567">
        <v>1483077</v>
      </c>
    </row>
    <row r="6411" spans="1:6">
      <c r="A6411" s="847">
        <v>0.65</v>
      </c>
      <c r="B6411" s="567">
        <v>500000</v>
      </c>
      <c r="C6411" s="567">
        <v>1</v>
      </c>
      <c r="D6411" s="567">
        <v>2906000</v>
      </c>
      <c r="E6411" s="567">
        <v>2706416.0718299998</v>
      </c>
      <c r="F6411" s="567">
        <v>737492.51922999998</v>
      </c>
    </row>
    <row r="6412" spans="1:6">
      <c r="A6412" s="848" t="s">
        <v>3251</v>
      </c>
      <c r="B6412" s="567">
        <v>500000</v>
      </c>
      <c r="C6412" s="567">
        <v>1</v>
      </c>
      <c r="D6412" s="567">
        <v>2906000</v>
      </c>
      <c r="E6412" s="567">
        <v>2706416.0718299998</v>
      </c>
      <c r="F6412" s="567">
        <v>737492.51922999998</v>
      </c>
    </row>
    <row r="6413" spans="1:6">
      <c r="A6413" s="849">
        <v>2013</v>
      </c>
      <c r="B6413" s="567">
        <v>500000</v>
      </c>
      <c r="C6413" s="567">
        <v>1</v>
      </c>
      <c r="D6413" s="567">
        <v>2906000</v>
      </c>
      <c r="E6413" s="567">
        <v>2706416.0718299998</v>
      </c>
      <c r="F6413" s="567">
        <v>737492.51922999998</v>
      </c>
    </row>
    <row r="6414" spans="1:6">
      <c r="A6414" s="850" t="s">
        <v>586</v>
      </c>
      <c r="B6414" s="567">
        <v>500000</v>
      </c>
      <c r="C6414" s="567">
        <v>1</v>
      </c>
      <c r="D6414" s="567">
        <v>2906000</v>
      </c>
      <c r="E6414" s="567">
        <v>2706416.0718299998</v>
      </c>
      <c r="F6414" s="567">
        <v>737492.51922999998</v>
      </c>
    </row>
    <row r="6415" spans="1:6">
      <c r="A6415" s="851" t="s">
        <v>3251</v>
      </c>
      <c r="B6415" s="567">
        <v>500000</v>
      </c>
      <c r="C6415" s="567">
        <v>1</v>
      </c>
      <c r="D6415" s="567">
        <v>2906000</v>
      </c>
      <c r="E6415" s="567">
        <v>2706416.0718299998</v>
      </c>
      <c r="F6415" s="567">
        <v>737492.51922999998</v>
      </c>
    </row>
    <row r="6416" spans="1:6">
      <c r="A6416" s="852" t="s">
        <v>3251</v>
      </c>
      <c r="B6416" s="567">
        <v>500000</v>
      </c>
      <c r="C6416" s="567">
        <v>1</v>
      </c>
      <c r="D6416" s="567">
        <v>2906000</v>
      </c>
      <c r="E6416" s="567">
        <v>2706416.0718299998</v>
      </c>
      <c r="F6416" s="567">
        <v>737492.51922999998</v>
      </c>
    </row>
    <row r="6417" spans="1:6">
      <c r="A6417" s="854" t="s">
        <v>527</v>
      </c>
      <c r="B6417" s="567">
        <v>500000</v>
      </c>
      <c r="C6417" s="567">
        <v>1</v>
      </c>
      <c r="D6417" s="567">
        <v>2906000</v>
      </c>
      <c r="E6417" s="567">
        <v>2706416.0718299998</v>
      </c>
      <c r="F6417" s="567">
        <v>737492.51922999998</v>
      </c>
    </row>
    <row r="6418" spans="1:6">
      <c r="A6418" s="853" t="s">
        <v>289</v>
      </c>
      <c r="B6418" s="567">
        <v>500000</v>
      </c>
      <c r="C6418" s="567">
        <v>1</v>
      </c>
      <c r="D6418" s="567">
        <v>2906000</v>
      </c>
      <c r="E6418" s="567">
        <v>2706416.0718299998</v>
      </c>
      <c r="F6418" s="567">
        <v>737492.51922999998</v>
      </c>
    </row>
    <row r="6419" spans="1:6">
      <c r="A6419" s="855" t="s">
        <v>319</v>
      </c>
      <c r="B6419" s="567">
        <v>500000</v>
      </c>
      <c r="C6419" s="567">
        <v>1</v>
      </c>
      <c r="D6419" s="567">
        <v>2906000</v>
      </c>
      <c r="E6419" s="567">
        <v>2706416.0718299998</v>
      </c>
      <c r="F6419" s="567">
        <v>737492.51922999998</v>
      </c>
    </row>
    <row r="6420" spans="1:6">
      <c r="A6420" s="847">
        <v>0.72</v>
      </c>
      <c r="B6420" s="567"/>
      <c r="C6420" s="567">
        <v>1</v>
      </c>
      <c r="D6420" s="567">
        <v>2715000</v>
      </c>
      <c r="E6420" s="567"/>
      <c r="F6420" s="567">
        <v>632429</v>
      </c>
    </row>
    <row r="6421" spans="1:6">
      <c r="A6421" s="848">
        <v>4.26875E-3</v>
      </c>
      <c r="B6421" s="567"/>
      <c r="C6421" s="567">
        <v>1</v>
      </c>
      <c r="D6421" s="567">
        <v>2715000</v>
      </c>
      <c r="E6421" s="567"/>
      <c r="F6421" s="567">
        <v>632429</v>
      </c>
    </row>
    <row r="6422" spans="1:6">
      <c r="A6422" s="849" t="s">
        <v>3251</v>
      </c>
      <c r="B6422" s="567"/>
      <c r="C6422" s="567">
        <v>1</v>
      </c>
      <c r="D6422" s="567">
        <v>2715000</v>
      </c>
      <c r="E6422" s="567"/>
      <c r="F6422" s="567">
        <v>632429</v>
      </c>
    </row>
    <row r="6423" spans="1:6">
      <c r="A6423" s="850" t="s">
        <v>1317</v>
      </c>
      <c r="B6423" s="567"/>
      <c r="C6423" s="567">
        <v>1</v>
      </c>
      <c r="D6423" s="567">
        <v>2715000</v>
      </c>
      <c r="E6423" s="567"/>
      <c r="F6423" s="567">
        <v>632429</v>
      </c>
    </row>
    <row r="6424" spans="1:6">
      <c r="A6424" s="851" t="s">
        <v>3251</v>
      </c>
      <c r="B6424" s="567"/>
      <c r="C6424" s="567">
        <v>1</v>
      </c>
      <c r="D6424" s="567">
        <v>2715000</v>
      </c>
      <c r="E6424" s="567"/>
      <c r="F6424" s="567">
        <v>632429</v>
      </c>
    </row>
    <row r="6425" spans="1:6">
      <c r="A6425" s="852" t="s">
        <v>3251</v>
      </c>
      <c r="B6425" s="567"/>
      <c r="C6425" s="567">
        <v>1</v>
      </c>
      <c r="D6425" s="567">
        <v>2715000</v>
      </c>
      <c r="E6425" s="567"/>
      <c r="F6425" s="567">
        <v>632429</v>
      </c>
    </row>
    <row r="6426" spans="1:6">
      <c r="A6426" s="854" t="s">
        <v>529</v>
      </c>
      <c r="B6426" s="567"/>
      <c r="C6426" s="567">
        <v>1</v>
      </c>
      <c r="D6426" s="567">
        <v>2715000</v>
      </c>
      <c r="E6426" s="567"/>
      <c r="F6426" s="567">
        <v>632429</v>
      </c>
    </row>
    <row r="6427" spans="1:6">
      <c r="A6427" s="853" t="s">
        <v>299</v>
      </c>
      <c r="B6427" s="567"/>
      <c r="C6427" s="567">
        <v>1</v>
      </c>
      <c r="D6427" s="567">
        <v>2715000</v>
      </c>
      <c r="E6427" s="567"/>
      <c r="F6427" s="567">
        <v>632429</v>
      </c>
    </row>
    <row r="6428" spans="1:6">
      <c r="A6428" s="855" t="s">
        <v>319</v>
      </c>
      <c r="B6428" s="567"/>
      <c r="C6428" s="567">
        <v>1</v>
      </c>
      <c r="D6428" s="567">
        <v>2715000</v>
      </c>
      <c r="E6428" s="567"/>
      <c r="F6428" s="567">
        <v>632429</v>
      </c>
    </row>
    <row r="6429" spans="1:6">
      <c r="A6429" s="847">
        <v>0.85</v>
      </c>
      <c r="B6429" s="567">
        <v>3000000</v>
      </c>
      <c r="C6429" s="567">
        <v>1</v>
      </c>
      <c r="D6429" s="567">
        <v>1819150</v>
      </c>
      <c r="E6429" s="567">
        <v>1413716</v>
      </c>
      <c r="F6429" s="567">
        <v>1990350</v>
      </c>
    </row>
    <row r="6430" spans="1:6">
      <c r="A6430" s="848">
        <v>1.0941098864854466</v>
      </c>
      <c r="B6430" s="567">
        <v>3000000</v>
      </c>
      <c r="C6430" s="567">
        <v>1</v>
      </c>
      <c r="D6430" s="567">
        <v>1819150</v>
      </c>
      <c r="E6430" s="567">
        <v>1413716</v>
      </c>
      <c r="F6430" s="567">
        <v>1990350</v>
      </c>
    </row>
    <row r="6431" spans="1:6">
      <c r="A6431" s="849" t="s">
        <v>3251</v>
      </c>
      <c r="B6431" s="567">
        <v>3000000</v>
      </c>
      <c r="C6431" s="567">
        <v>1</v>
      </c>
      <c r="D6431" s="567">
        <v>1819150</v>
      </c>
      <c r="E6431" s="567">
        <v>1413716</v>
      </c>
      <c r="F6431" s="567">
        <v>1990350</v>
      </c>
    </row>
    <row r="6432" spans="1:6">
      <c r="A6432" s="850" t="s">
        <v>3251</v>
      </c>
      <c r="B6432" s="567">
        <v>3000000</v>
      </c>
      <c r="C6432" s="567">
        <v>1</v>
      </c>
      <c r="D6432" s="567">
        <v>1819150</v>
      </c>
      <c r="E6432" s="567">
        <v>1413716</v>
      </c>
      <c r="F6432" s="567">
        <v>1990350</v>
      </c>
    </row>
    <row r="6433" spans="1:6">
      <c r="A6433" s="851" t="s">
        <v>448</v>
      </c>
      <c r="B6433" s="567">
        <v>3000000</v>
      </c>
      <c r="C6433" s="567">
        <v>1</v>
      </c>
      <c r="D6433" s="567">
        <v>1819150</v>
      </c>
      <c r="E6433" s="567">
        <v>1413716</v>
      </c>
      <c r="F6433" s="567">
        <v>1990350</v>
      </c>
    </row>
    <row r="6434" spans="1:6">
      <c r="A6434" s="852" t="s">
        <v>3251</v>
      </c>
      <c r="B6434" s="567">
        <v>3000000</v>
      </c>
      <c r="C6434" s="567">
        <v>1</v>
      </c>
      <c r="D6434" s="567">
        <v>1819150</v>
      </c>
      <c r="E6434" s="567">
        <v>1413716</v>
      </c>
      <c r="F6434" s="567">
        <v>1990350</v>
      </c>
    </row>
    <row r="6435" spans="1:6">
      <c r="A6435" s="854" t="s">
        <v>318</v>
      </c>
      <c r="B6435" s="567">
        <v>3000000</v>
      </c>
      <c r="C6435" s="567">
        <v>1</v>
      </c>
      <c r="D6435" s="567">
        <v>1819150</v>
      </c>
      <c r="E6435" s="567">
        <v>1413716</v>
      </c>
      <c r="F6435" s="567">
        <v>1990350</v>
      </c>
    </row>
    <row r="6436" spans="1:6">
      <c r="A6436" s="853" t="s">
        <v>266</v>
      </c>
      <c r="B6436" s="567">
        <v>3000000</v>
      </c>
      <c r="C6436" s="567">
        <v>1</v>
      </c>
      <c r="D6436" s="567">
        <v>1819150</v>
      </c>
      <c r="E6436" s="567">
        <v>1413716</v>
      </c>
      <c r="F6436" s="567">
        <v>1990350</v>
      </c>
    </row>
    <row r="6437" spans="1:6">
      <c r="A6437" s="855" t="s">
        <v>3251</v>
      </c>
      <c r="B6437" s="567">
        <v>3000000</v>
      </c>
      <c r="C6437" s="567">
        <v>1</v>
      </c>
      <c r="D6437" s="567">
        <v>1819150</v>
      </c>
      <c r="E6437" s="567">
        <v>1413716</v>
      </c>
      <c r="F6437" s="567">
        <v>1990350</v>
      </c>
    </row>
    <row r="6438" spans="1:6">
      <c r="A6438" s="847">
        <v>0.92</v>
      </c>
      <c r="B6438" s="567">
        <v>350000</v>
      </c>
      <c r="C6438" s="567">
        <v>1</v>
      </c>
      <c r="D6438" s="567">
        <v>1118000</v>
      </c>
      <c r="E6438" s="567">
        <v>955639</v>
      </c>
      <c r="F6438" s="567">
        <v>912399</v>
      </c>
    </row>
    <row r="6439" spans="1:6">
      <c r="A6439" s="848" t="s">
        <v>3251</v>
      </c>
      <c r="B6439" s="567">
        <v>350000</v>
      </c>
      <c r="C6439" s="567">
        <v>1</v>
      </c>
      <c r="D6439" s="567">
        <v>1118000</v>
      </c>
      <c r="E6439" s="567">
        <v>955639</v>
      </c>
      <c r="F6439" s="567">
        <v>912399</v>
      </c>
    </row>
    <row r="6440" spans="1:6">
      <c r="A6440" s="849" t="s">
        <v>3251</v>
      </c>
      <c r="B6440" s="567">
        <v>350000</v>
      </c>
      <c r="C6440" s="567">
        <v>1</v>
      </c>
      <c r="D6440" s="567">
        <v>1118000</v>
      </c>
      <c r="E6440" s="567">
        <v>955639</v>
      </c>
      <c r="F6440" s="567">
        <v>912399</v>
      </c>
    </row>
    <row r="6441" spans="1:6">
      <c r="A6441" s="850" t="s">
        <v>3251</v>
      </c>
      <c r="B6441" s="567">
        <v>350000</v>
      </c>
      <c r="C6441" s="567">
        <v>1</v>
      </c>
      <c r="D6441" s="567">
        <v>1118000</v>
      </c>
      <c r="E6441" s="567">
        <v>955639</v>
      </c>
      <c r="F6441" s="567">
        <v>912399</v>
      </c>
    </row>
    <row r="6442" spans="1:6">
      <c r="A6442" s="851" t="s">
        <v>466</v>
      </c>
      <c r="B6442" s="567">
        <v>350000</v>
      </c>
      <c r="C6442" s="567">
        <v>1</v>
      </c>
      <c r="D6442" s="567">
        <v>1118000</v>
      </c>
      <c r="E6442" s="567">
        <v>955639</v>
      </c>
      <c r="F6442" s="567">
        <v>912399</v>
      </c>
    </row>
    <row r="6443" spans="1:6">
      <c r="A6443" s="852" t="s">
        <v>3251</v>
      </c>
      <c r="B6443" s="567">
        <v>350000</v>
      </c>
      <c r="C6443" s="567">
        <v>1</v>
      </c>
      <c r="D6443" s="567">
        <v>1118000</v>
      </c>
      <c r="E6443" s="567">
        <v>955639</v>
      </c>
      <c r="F6443" s="567">
        <v>912399</v>
      </c>
    </row>
    <row r="6444" spans="1:6">
      <c r="A6444" s="854" t="s">
        <v>318</v>
      </c>
      <c r="B6444" s="567">
        <v>350000</v>
      </c>
      <c r="C6444" s="567">
        <v>1</v>
      </c>
      <c r="D6444" s="567">
        <v>1118000</v>
      </c>
      <c r="E6444" s="567">
        <v>955639</v>
      </c>
      <c r="F6444" s="567">
        <v>912399</v>
      </c>
    </row>
    <row r="6445" spans="1:6">
      <c r="A6445" s="853" t="s">
        <v>272</v>
      </c>
      <c r="B6445" s="567">
        <v>350000</v>
      </c>
      <c r="C6445" s="567">
        <v>1</v>
      </c>
      <c r="D6445" s="567">
        <v>1118000</v>
      </c>
      <c r="E6445" s="567">
        <v>955639</v>
      </c>
      <c r="F6445" s="567">
        <v>912399</v>
      </c>
    </row>
    <row r="6446" spans="1:6">
      <c r="A6446" s="855" t="s">
        <v>319</v>
      </c>
      <c r="B6446" s="567">
        <v>350000</v>
      </c>
      <c r="C6446" s="567">
        <v>1</v>
      </c>
      <c r="D6446" s="567">
        <v>1118000</v>
      </c>
      <c r="E6446" s="567">
        <v>955639</v>
      </c>
      <c r="F6446" s="567">
        <v>912399</v>
      </c>
    </row>
    <row r="6447" spans="1:6">
      <c r="A6447" s="845" t="s">
        <v>588</v>
      </c>
      <c r="B6447" s="567">
        <v>5000000</v>
      </c>
      <c r="C6447" s="567">
        <v>1</v>
      </c>
      <c r="D6447" s="567">
        <v>25000000</v>
      </c>
      <c r="E6447" s="567">
        <v>23977964.659110002</v>
      </c>
      <c r="F6447" s="567">
        <v>3893705.9654099997</v>
      </c>
    </row>
    <row r="6448" spans="1:6">
      <c r="A6448" s="846" t="s">
        <v>3251</v>
      </c>
      <c r="B6448" s="567">
        <v>5000000</v>
      </c>
      <c r="C6448" s="567">
        <v>1</v>
      </c>
      <c r="D6448" s="567">
        <v>25000000</v>
      </c>
      <c r="E6448" s="567">
        <v>23977964.659110002</v>
      </c>
      <c r="F6448" s="567">
        <v>3893705.9654099997</v>
      </c>
    </row>
    <row r="6449" spans="1:6">
      <c r="A6449" s="847">
        <v>0.15</v>
      </c>
      <c r="B6449" s="567">
        <v>5000000</v>
      </c>
      <c r="C6449" s="567">
        <v>1</v>
      </c>
      <c r="D6449" s="567">
        <v>25000000</v>
      </c>
      <c r="E6449" s="567">
        <v>23977964.659110002</v>
      </c>
      <c r="F6449" s="567">
        <v>3893705.9654099997</v>
      </c>
    </row>
    <row r="6450" spans="1:6">
      <c r="A6450" s="848" t="s">
        <v>3251</v>
      </c>
      <c r="B6450" s="567">
        <v>5000000</v>
      </c>
      <c r="C6450" s="567">
        <v>1</v>
      </c>
      <c r="D6450" s="567">
        <v>25000000</v>
      </c>
      <c r="E6450" s="567">
        <v>23977964.659110002</v>
      </c>
      <c r="F6450" s="567">
        <v>3893705.9654099997</v>
      </c>
    </row>
    <row r="6451" spans="1:6">
      <c r="A6451" s="849">
        <v>2018</v>
      </c>
      <c r="B6451" s="567">
        <v>5000000</v>
      </c>
      <c r="C6451" s="567">
        <v>1</v>
      </c>
      <c r="D6451" s="567">
        <v>25000000</v>
      </c>
      <c r="E6451" s="567">
        <v>23977964.659110002</v>
      </c>
      <c r="F6451" s="567">
        <v>3893705.9654099997</v>
      </c>
    </row>
    <row r="6452" spans="1:6">
      <c r="A6452" s="850" t="s">
        <v>587</v>
      </c>
      <c r="B6452" s="567">
        <v>5000000</v>
      </c>
      <c r="C6452" s="567">
        <v>1</v>
      </c>
      <c r="D6452" s="567">
        <v>25000000</v>
      </c>
      <c r="E6452" s="567">
        <v>23977964.659110002</v>
      </c>
      <c r="F6452" s="567">
        <v>3893705.9654099997</v>
      </c>
    </row>
    <row r="6453" spans="1:6">
      <c r="A6453" s="851" t="s">
        <v>3251</v>
      </c>
      <c r="B6453" s="567">
        <v>5000000</v>
      </c>
      <c r="C6453" s="567">
        <v>1</v>
      </c>
      <c r="D6453" s="567">
        <v>25000000</v>
      </c>
      <c r="E6453" s="567">
        <v>23977964.659110002</v>
      </c>
      <c r="F6453" s="567">
        <v>3893705.9654099997</v>
      </c>
    </row>
    <row r="6454" spans="1:6">
      <c r="A6454" s="852" t="s">
        <v>3251</v>
      </c>
      <c r="B6454" s="567">
        <v>5000000</v>
      </c>
      <c r="C6454" s="567">
        <v>1</v>
      </c>
      <c r="D6454" s="567">
        <v>25000000</v>
      </c>
      <c r="E6454" s="567">
        <v>23977964.659110002</v>
      </c>
      <c r="F6454" s="567">
        <v>3893705.9654099997</v>
      </c>
    </row>
    <row r="6455" spans="1:6">
      <c r="A6455" s="854" t="s">
        <v>527</v>
      </c>
      <c r="B6455" s="567">
        <v>5000000</v>
      </c>
      <c r="C6455" s="567">
        <v>1</v>
      </c>
      <c r="D6455" s="567">
        <v>25000000</v>
      </c>
      <c r="E6455" s="567">
        <v>23977964.659110002</v>
      </c>
      <c r="F6455" s="567">
        <v>3893705.9654099997</v>
      </c>
    </row>
    <row r="6456" spans="1:6">
      <c r="A6456" s="853" t="s">
        <v>289</v>
      </c>
      <c r="B6456" s="567">
        <v>5000000</v>
      </c>
      <c r="C6456" s="567">
        <v>1</v>
      </c>
      <c r="D6456" s="567">
        <v>25000000</v>
      </c>
      <c r="E6456" s="567">
        <v>23977964.659110002</v>
      </c>
      <c r="F6456" s="567">
        <v>3893705.9654099997</v>
      </c>
    </row>
    <row r="6457" spans="1:6">
      <c r="A6457" s="855" t="s">
        <v>319</v>
      </c>
      <c r="B6457" s="567">
        <v>5000000</v>
      </c>
      <c r="C6457" s="567">
        <v>1</v>
      </c>
      <c r="D6457" s="567">
        <v>25000000</v>
      </c>
      <c r="E6457" s="567">
        <v>23977964.659110002</v>
      </c>
      <c r="F6457" s="567">
        <v>3893705.9654099997</v>
      </c>
    </row>
    <row r="6458" spans="1:6">
      <c r="A6458" s="845" t="s">
        <v>330</v>
      </c>
      <c r="B6458" s="567">
        <v>1091961</v>
      </c>
      <c r="C6458" s="567">
        <v>1</v>
      </c>
      <c r="D6458" s="567">
        <v>1091961</v>
      </c>
      <c r="E6458" s="567">
        <v>34970.849000000002</v>
      </c>
      <c r="F6458" s="567">
        <v>0</v>
      </c>
    </row>
    <row r="6459" spans="1:6">
      <c r="A6459" s="846" t="s">
        <v>3251</v>
      </c>
      <c r="B6459" s="567">
        <v>1091961</v>
      </c>
      <c r="C6459" s="567">
        <v>1</v>
      </c>
      <c r="D6459" s="567">
        <v>1091961</v>
      </c>
      <c r="E6459" s="567">
        <v>34970.849000000002</v>
      </c>
      <c r="F6459" s="567">
        <v>0</v>
      </c>
    </row>
    <row r="6460" spans="1:6">
      <c r="A6460" s="847">
        <v>0</v>
      </c>
      <c r="B6460" s="567">
        <v>1091961</v>
      </c>
      <c r="C6460" s="567">
        <v>1</v>
      </c>
      <c r="D6460" s="567">
        <v>1091961</v>
      </c>
      <c r="E6460" s="567">
        <v>34970.849000000002</v>
      </c>
      <c r="F6460" s="567">
        <v>0</v>
      </c>
    </row>
    <row r="6461" spans="1:6">
      <c r="A6461" s="848" t="s">
        <v>3251</v>
      </c>
      <c r="B6461" s="567">
        <v>1091961</v>
      </c>
      <c r="C6461" s="567">
        <v>1</v>
      </c>
      <c r="D6461" s="567">
        <v>1091961</v>
      </c>
      <c r="E6461" s="567">
        <v>34970.849000000002</v>
      </c>
      <c r="F6461" s="567">
        <v>0</v>
      </c>
    </row>
    <row r="6462" spans="1:6">
      <c r="A6462" s="849" t="s">
        <v>3251</v>
      </c>
      <c r="B6462" s="567">
        <v>1091961</v>
      </c>
      <c r="C6462" s="567">
        <v>1</v>
      </c>
      <c r="D6462" s="567">
        <v>1091961</v>
      </c>
      <c r="E6462" s="567">
        <v>34970.849000000002</v>
      </c>
      <c r="F6462" s="567">
        <v>0</v>
      </c>
    </row>
    <row r="6463" spans="1:6">
      <c r="A6463" s="850" t="s">
        <v>3251</v>
      </c>
      <c r="B6463" s="567">
        <v>1091961</v>
      </c>
      <c r="C6463" s="567">
        <v>1</v>
      </c>
      <c r="D6463" s="567">
        <v>1091961</v>
      </c>
      <c r="E6463" s="567">
        <v>34970.849000000002</v>
      </c>
      <c r="F6463" s="567">
        <v>0</v>
      </c>
    </row>
    <row r="6464" spans="1:6">
      <c r="A6464" s="851" t="s">
        <v>342</v>
      </c>
      <c r="B6464" s="567">
        <v>1091961</v>
      </c>
      <c r="C6464" s="567">
        <v>1</v>
      </c>
      <c r="D6464" s="567">
        <v>1091961</v>
      </c>
      <c r="E6464" s="567">
        <v>34970.849000000002</v>
      </c>
      <c r="F6464" s="567">
        <v>0</v>
      </c>
    </row>
    <row r="6465" spans="1:6">
      <c r="A6465" s="852" t="s">
        <v>3251</v>
      </c>
      <c r="B6465" s="567">
        <v>1091961</v>
      </c>
      <c r="C6465" s="567">
        <v>1</v>
      </c>
      <c r="D6465" s="567">
        <v>1091961</v>
      </c>
      <c r="E6465" s="567">
        <v>34970.849000000002</v>
      </c>
      <c r="F6465" s="567">
        <v>0</v>
      </c>
    </row>
    <row r="6466" spans="1:6">
      <c r="A6466" s="854" t="s">
        <v>318</v>
      </c>
      <c r="B6466" s="567">
        <v>1091961</v>
      </c>
      <c r="C6466" s="567">
        <v>1</v>
      </c>
      <c r="D6466" s="567">
        <v>1091961</v>
      </c>
      <c r="E6466" s="567">
        <v>34970.849000000002</v>
      </c>
      <c r="F6466" s="567">
        <v>0</v>
      </c>
    </row>
    <row r="6467" spans="1:6">
      <c r="A6467" s="853" t="s">
        <v>295</v>
      </c>
      <c r="B6467" s="567">
        <v>1091961</v>
      </c>
      <c r="C6467" s="567">
        <v>1</v>
      </c>
      <c r="D6467" s="567">
        <v>1091961</v>
      </c>
      <c r="E6467" s="567">
        <v>34970.849000000002</v>
      </c>
      <c r="F6467" s="567">
        <v>0</v>
      </c>
    </row>
    <row r="6468" spans="1:6">
      <c r="A6468" s="855" t="s">
        <v>337</v>
      </c>
      <c r="B6468" s="567">
        <v>1091961</v>
      </c>
      <c r="C6468" s="567">
        <v>1</v>
      </c>
      <c r="D6468" s="567">
        <v>1091961</v>
      </c>
      <c r="E6468" s="567">
        <v>34970.849000000002</v>
      </c>
      <c r="F6468" s="567">
        <v>0</v>
      </c>
    </row>
    <row r="6469" spans="1:6">
      <c r="A6469" s="845" t="s">
        <v>2411</v>
      </c>
      <c r="B6469" s="567">
        <v>2400000</v>
      </c>
      <c r="C6469" s="567">
        <v>1</v>
      </c>
      <c r="D6469" s="567">
        <v>7490000</v>
      </c>
      <c r="E6469" s="567"/>
      <c r="F6469" s="567">
        <v>7118021</v>
      </c>
    </row>
    <row r="6470" spans="1:6">
      <c r="A6470" s="846" t="s">
        <v>3251</v>
      </c>
      <c r="B6470" s="567">
        <v>2400000</v>
      </c>
      <c r="C6470" s="567">
        <v>1</v>
      </c>
      <c r="D6470" s="567">
        <v>7490000</v>
      </c>
      <c r="E6470" s="567"/>
      <c r="F6470" s="567">
        <v>7118021</v>
      </c>
    </row>
    <row r="6471" spans="1:6">
      <c r="A6471" s="847">
        <v>98</v>
      </c>
      <c r="B6471" s="567">
        <v>2400000</v>
      </c>
      <c r="C6471" s="567">
        <v>1</v>
      </c>
      <c r="D6471" s="567">
        <v>7490000</v>
      </c>
      <c r="E6471" s="567"/>
      <c r="F6471" s="567">
        <v>7118021</v>
      </c>
    </row>
    <row r="6472" spans="1:6">
      <c r="A6472" s="848">
        <v>0.95033658210947936</v>
      </c>
      <c r="B6472" s="567">
        <v>2400000</v>
      </c>
      <c r="C6472" s="567">
        <v>1</v>
      </c>
      <c r="D6472" s="567">
        <v>7490000</v>
      </c>
      <c r="E6472" s="567"/>
      <c r="F6472" s="567">
        <v>7118021</v>
      </c>
    </row>
    <row r="6473" spans="1:6">
      <c r="A6473" s="849" t="s">
        <v>3251</v>
      </c>
      <c r="B6473" s="567">
        <v>2400000</v>
      </c>
      <c r="C6473" s="567">
        <v>1</v>
      </c>
      <c r="D6473" s="567">
        <v>7490000</v>
      </c>
      <c r="E6473" s="567"/>
      <c r="F6473" s="567">
        <v>7118021</v>
      </c>
    </row>
    <row r="6474" spans="1:6">
      <c r="A6474" s="850" t="s">
        <v>2410</v>
      </c>
      <c r="B6474" s="567">
        <v>2400000</v>
      </c>
      <c r="C6474" s="567">
        <v>1</v>
      </c>
      <c r="D6474" s="567">
        <v>7490000</v>
      </c>
      <c r="E6474" s="567"/>
      <c r="F6474" s="567">
        <v>7118021</v>
      </c>
    </row>
    <row r="6475" spans="1:6">
      <c r="A6475" s="851" t="s">
        <v>3251</v>
      </c>
      <c r="B6475" s="567">
        <v>2400000</v>
      </c>
      <c r="C6475" s="567">
        <v>1</v>
      </c>
      <c r="D6475" s="567">
        <v>7490000</v>
      </c>
      <c r="E6475" s="567"/>
      <c r="F6475" s="567">
        <v>7118021</v>
      </c>
    </row>
    <row r="6476" spans="1:6">
      <c r="A6476" s="852" t="s">
        <v>3251</v>
      </c>
      <c r="B6476" s="567">
        <v>2400000</v>
      </c>
      <c r="C6476" s="567">
        <v>1</v>
      </c>
      <c r="D6476" s="567">
        <v>7490000</v>
      </c>
      <c r="E6476" s="567"/>
      <c r="F6476" s="567">
        <v>7118021</v>
      </c>
    </row>
    <row r="6477" spans="1:6">
      <c r="A6477" s="854" t="s">
        <v>2286</v>
      </c>
      <c r="B6477" s="567">
        <v>2400000</v>
      </c>
      <c r="C6477" s="567">
        <v>1</v>
      </c>
      <c r="D6477" s="567">
        <v>7490000</v>
      </c>
      <c r="E6477" s="567"/>
      <c r="F6477" s="567">
        <v>7118021</v>
      </c>
    </row>
    <row r="6478" spans="1:6">
      <c r="A6478" s="853" t="s">
        <v>302</v>
      </c>
      <c r="B6478" s="567">
        <v>2400000</v>
      </c>
      <c r="C6478" s="567">
        <v>1</v>
      </c>
      <c r="D6478" s="567">
        <v>7490000</v>
      </c>
      <c r="E6478" s="567"/>
      <c r="F6478" s="567">
        <v>7118021</v>
      </c>
    </row>
    <row r="6479" spans="1:6">
      <c r="A6479" s="855" t="s">
        <v>3251</v>
      </c>
      <c r="B6479" s="567">
        <v>2400000</v>
      </c>
      <c r="C6479" s="567">
        <v>1</v>
      </c>
      <c r="D6479" s="567">
        <v>7490000</v>
      </c>
      <c r="E6479" s="567"/>
      <c r="F6479" s="567">
        <v>7118021</v>
      </c>
    </row>
    <row r="6480" spans="1:6">
      <c r="A6480" s="845" t="s">
        <v>72</v>
      </c>
      <c r="B6480" s="567"/>
      <c r="C6480" s="567">
        <v>1</v>
      </c>
      <c r="D6480" s="567">
        <v>2500000</v>
      </c>
      <c r="E6480" s="567"/>
      <c r="F6480" s="567"/>
    </row>
    <row r="6481" spans="1:6">
      <c r="A6481" s="846" t="s">
        <v>72</v>
      </c>
      <c r="B6481" s="567"/>
      <c r="C6481" s="567">
        <v>1</v>
      </c>
      <c r="D6481" s="567">
        <v>2500000</v>
      </c>
      <c r="E6481" s="567"/>
      <c r="F6481" s="567"/>
    </row>
    <row r="6482" spans="1:6">
      <c r="A6482" s="847">
        <v>0.01</v>
      </c>
      <c r="B6482" s="567"/>
      <c r="C6482" s="567">
        <v>1</v>
      </c>
      <c r="D6482" s="567">
        <v>2500000</v>
      </c>
      <c r="E6482" s="567"/>
      <c r="F6482" s="567"/>
    </row>
    <row r="6483" spans="1:6">
      <c r="A6483" s="848">
        <v>0.02</v>
      </c>
      <c r="B6483" s="567"/>
      <c r="C6483" s="567">
        <v>1</v>
      </c>
      <c r="D6483" s="567">
        <v>2500000</v>
      </c>
      <c r="E6483" s="567"/>
      <c r="F6483" s="567"/>
    </row>
    <row r="6484" spans="1:6">
      <c r="A6484" s="849" t="s">
        <v>3251</v>
      </c>
      <c r="B6484" s="567"/>
      <c r="C6484" s="567">
        <v>1</v>
      </c>
      <c r="D6484" s="567">
        <v>2500000</v>
      </c>
      <c r="E6484" s="567"/>
      <c r="F6484" s="567"/>
    </row>
    <row r="6485" spans="1:6">
      <c r="A6485" s="850" t="s">
        <v>55</v>
      </c>
      <c r="B6485" s="567"/>
      <c r="C6485" s="567">
        <v>1</v>
      </c>
      <c r="D6485" s="567">
        <v>2500000</v>
      </c>
      <c r="E6485" s="567"/>
      <c r="F6485" s="567"/>
    </row>
    <row r="6486" spans="1:6">
      <c r="A6486" s="851" t="s">
        <v>3251</v>
      </c>
      <c r="B6486" s="567"/>
      <c r="C6486" s="567">
        <v>1</v>
      </c>
      <c r="D6486" s="567">
        <v>2500000</v>
      </c>
      <c r="E6486" s="567"/>
      <c r="F6486" s="567"/>
    </row>
    <row r="6487" spans="1:6">
      <c r="A6487" s="852" t="s">
        <v>3251</v>
      </c>
      <c r="B6487" s="567"/>
      <c r="C6487" s="567">
        <v>1</v>
      </c>
      <c r="D6487" s="567">
        <v>2500000</v>
      </c>
      <c r="E6487" s="567"/>
      <c r="F6487" s="567"/>
    </row>
    <row r="6488" spans="1:6">
      <c r="A6488" s="854" t="s">
        <v>317</v>
      </c>
      <c r="B6488" s="729"/>
      <c r="C6488" s="729">
        <v>1</v>
      </c>
      <c r="D6488" s="729">
        <v>2500000</v>
      </c>
      <c r="E6488" s="729"/>
      <c r="F6488" s="729"/>
    </row>
    <row r="6489" spans="1:6">
      <c r="A6489" s="853" t="s">
        <v>56</v>
      </c>
      <c r="B6489" s="567"/>
      <c r="C6489" s="567">
        <v>1</v>
      </c>
      <c r="D6489" s="567">
        <v>2500000</v>
      </c>
      <c r="E6489" s="567"/>
      <c r="F6489" s="567"/>
    </row>
    <row r="6490" spans="1:6">
      <c r="A6490" s="855" t="s">
        <v>3251</v>
      </c>
      <c r="B6490" s="567"/>
      <c r="C6490" s="567">
        <v>1</v>
      </c>
      <c r="D6490" s="567">
        <v>2500000</v>
      </c>
      <c r="E6490" s="567"/>
      <c r="F6490" s="567"/>
    </row>
    <row r="6491" spans="1:6">
      <c r="A6491" s="845" t="s">
        <v>2595</v>
      </c>
      <c r="B6491" s="567"/>
      <c r="C6491" s="567">
        <v>1</v>
      </c>
      <c r="D6491" s="567">
        <v>2360000</v>
      </c>
      <c r="E6491" s="567">
        <v>2281036.4750999999</v>
      </c>
      <c r="F6491" s="567"/>
    </row>
    <row r="6492" spans="1:6">
      <c r="A6492" s="846" t="s">
        <v>3251</v>
      </c>
      <c r="B6492" s="567"/>
      <c r="C6492" s="567">
        <v>1</v>
      </c>
      <c r="D6492" s="567">
        <v>2360000</v>
      </c>
      <c r="E6492" s="567">
        <v>2281036.4750999999</v>
      </c>
      <c r="F6492" s="567"/>
    </row>
    <row r="6493" spans="1:6">
      <c r="A6493" s="847">
        <v>0.55000000000000004</v>
      </c>
      <c r="B6493" s="567"/>
      <c r="C6493" s="567">
        <v>1</v>
      </c>
      <c r="D6493" s="567">
        <v>2360000</v>
      </c>
      <c r="E6493" s="567">
        <v>2281036.4750999999</v>
      </c>
      <c r="F6493" s="567"/>
    </row>
    <row r="6494" spans="1:6">
      <c r="A6494" s="848" t="s">
        <v>3251</v>
      </c>
      <c r="B6494" s="567"/>
      <c r="C6494" s="567">
        <v>1</v>
      </c>
      <c r="D6494" s="567">
        <v>2360000</v>
      </c>
      <c r="E6494" s="567">
        <v>2281036.4750999999</v>
      </c>
      <c r="F6494" s="567"/>
    </row>
    <row r="6495" spans="1:6">
      <c r="A6495" s="849" t="s">
        <v>3251</v>
      </c>
      <c r="B6495" s="567"/>
      <c r="C6495" s="567">
        <v>1</v>
      </c>
      <c r="D6495" s="567">
        <v>2360000</v>
      </c>
      <c r="E6495" s="567">
        <v>2281036.4750999999</v>
      </c>
      <c r="F6495" s="567"/>
    </row>
    <row r="6496" spans="1:6">
      <c r="A6496" s="850" t="s">
        <v>2593</v>
      </c>
      <c r="B6496" s="567"/>
      <c r="C6496" s="567">
        <v>1</v>
      </c>
      <c r="D6496" s="567">
        <v>2360000</v>
      </c>
      <c r="E6496" s="567">
        <v>2281036.4750999999</v>
      </c>
      <c r="F6496" s="567"/>
    </row>
    <row r="6497" spans="1:6">
      <c r="A6497" s="851" t="s">
        <v>2594</v>
      </c>
      <c r="B6497" s="567"/>
      <c r="C6497" s="567">
        <v>1</v>
      </c>
      <c r="D6497" s="567">
        <v>2360000</v>
      </c>
      <c r="E6497" s="567">
        <v>2281036.4750999999</v>
      </c>
      <c r="F6497" s="567"/>
    </row>
    <row r="6498" spans="1:6">
      <c r="A6498" s="852" t="s">
        <v>3251</v>
      </c>
      <c r="B6498" s="567"/>
      <c r="C6498" s="567">
        <v>1</v>
      </c>
      <c r="D6498" s="567">
        <v>2360000</v>
      </c>
      <c r="E6498" s="567">
        <v>2281036.4750999999</v>
      </c>
      <c r="F6498" s="567"/>
    </row>
    <row r="6499" spans="1:6">
      <c r="A6499" s="854" t="s">
        <v>2286</v>
      </c>
      <c r="B6499" s="567"/>
      <c r="C6499" s="567">
        <v>1</v>
      </c>
      <c r="D6499" s="567">
        <v>2360000</v>
      </c>
      <c r="E6499" s="567">
        <v>2281036.4750999999</v>
      </c>
      <c r="F6499" s="567"/>
    </row>
    <row r="6500" spans="1:6">
      <c r="A6500" s="853" t="s">
        <v>276</v>
      </c>
      <c r="B6500" s="567"/>
      <c r="C6500" s="567">
        <v>1</v>
      </c>
      <c r="D6500" s="567">
        <v>2360000</v>
      </c>
      <c r="E6500" s="567">
        <v>2281036.4750999999</v>
      </c>
      <c r="F6500" s="567"/>
    </row>
    <row r="6501" spans="1:6">
      <c r="A6501" s="855" t="s">
        <v>3251</v>
      </c>
      <c r="B6501" s="567"/>
      <c r="C6501" s="567">
        <v>1</v>
      </c>
      <c r="D6501" s="567">
        <v>2360000</v>
      </c>
      <c r="E6501" s="567">
        <v>2281036.4750999999</v>
      </c>
      <c r="F6501" s="567"/>
    </row>
    <row r="6502" spans="1:6">
      <c r="A6502" s="845" t="s">
        <v>334</v>
      </c>
      <c r="B6502" s="567">
        <v>1200000</v>
      </c>
      <c r="C6502" s="567">
        <v>1</v>
      </c>
      <c r="D6502" s="567">
        <v>4906524</v>
      </c>
      <c r="E6502" s="567">
        <v>1347.913</v>
      </c>
      <c r="F6502" s="567">
        <v>1347.913</v>
      </c>
    </row>
    <row r="6503" spans="1:6">
      <c r="A6503" s="846" t="s">
        <v>3251</v>
      </c>
      <c r="B6503" s="567">
        <v>1200000</v>
      </c>
      <c r="C6503" s="567">
        <v>1</v>
      </c>
      <c r="D6503" s="567">
        <v>4906524</v>
      </c>
      <c r="E6503" s="567">
        <v>1347.913</v>
      </c>
      <c r="F6503" s="567">
        <v>1347.913</v>
      </c>
    </row>
    <row r="6504" spans="1:6">
      <c r="A6504" s="847">
        <v>0</v>
      </c>
      <c r="B6504" s="567">
        <v>1200000</v>
      </c>
      <c r="C6504" s="567">
        <v>1</v>
      </c>
      <c r="D6504" s="567">
        <v>4906524</v>
      </c>
      <c r="E6504" s="567">
        <v>1347.913</v>
      </c>
      <c r="F6504" s="567">
        <v>1347.913</v>
      </c>
    </row>
    <row r="6505" spans="1:6">
      <c r="A6505" s="848" t="s">
        <v>3251</v>
      </c>
      <c r="B6505" s="567">
        <v>1200000</v>
      </c>
      <c r="C6505" s="567">
        <v>1</v>
      </c>
      <c r="D6505" s="567">
        <v>4906524</v>
      </c>
      <c r="E6505" s="567">
        <v>1347.913</v>
      </c>
      <c r="F6505" s="567">
        <v>1347.913</v>
      </c>
    </row>
    <row r="6506" spans="1:6">
      <c r="A6506" s="849" t="s">
        <v>3251</v>
      </c>
      <c r="B6506" s="567">
        <v>1200000</v>
      </c>
      <c r="C6506" s="567">
        <v>1</v>
      </c>
      <c r="D6506" s="567">
        <v>4906524</v>
      </c>
      <c r="E6506" s="567">
        <v>1347.913</v>
      </c>
      <c r="F6506" s="567">
        <v>1347.913</v>
      </c>
    </row>
    <row r="6507" spans="1:6">
      <c r="A6507" s="850" t="s">
        <v>3251</v>
      </c>
      <c r="B6507" s="567">
        <v>1200000</v>
      </c>
      <c r="C6507" s="567">
        <v>1</v>
      </c>
      <c r="D6507" s="567">
        <v>4906524</v>
      </c>
      <c r="E6507" s="567">
        <v>1347.913</v>
      </c>
      <c r="F6507" s="567">
        <v>1347.913</v>
      </c>
    </row>
    <row r="6508" spans="1:6">
      <c r="A6508" s="851" t="s">
        <v>333</v>
      </c>
      <c r="B6508" s="567">
        <v>1200000</v>
      </c>
      <c r="C6508" s="567">
        <v>1</v>
      </c>
      <c r="D6508" s="567">
        <v>4906524</v>
      </c>
      <c r="E6508" s="567">
        <v>1347.913</v>
      </c>
      <c r="F6508" s="567">
        <v>1347.913</v>
      </c>
    </row>
    <row r="6509" spans="1:6">
      <c r="A6509" s="852" t="s">
        <v>3251</v>
      </c>
      <c r="B6509" s="567">
        <v>1200000</v>
      </c>
      <c r="C6509" s="567">
        <v>1</v>
      </c>
      <c r="D6509" s="567">
        <v>4906524</v>
      </c>
      <c r="E6509" s="567">
        <v>1347.913</v>
      </c>
      <c r="F6509" s="567">
        <v>1347.913</v>
      </c>
    </row>
    <row r="6510" spans="1:6">
      <c r="A6510" s="854" t="s">
        <v>318</v>
      </c>
      <c r="B6510" s="567">
        <v>1200000</v>
      </c>
      <c r="C6510" s="567">
        <v>1</v>
      </c>
      <c r="D6510" s="567">
        <v>4906524</v>
      </c>
      <c r="E6510" s="567">
        <v>1347.913</v>
      </c>
      <c r="F6510" s="567">
        <v>1347.913</v>
      </c>
    </row>
    <row r="6511" spans="1:6">
      <c r="A6511" s="853" t="s">
        <v>295</v>
      </c>
      <c r="B6511" s="567">
        <v>1200000</v>
      </c>
      <c r="C6511" s="567">
        <v>1</v>
      </c>
      <c r="D6511" s="567">
        <v>4906524</v>
      </c>
      <c r="E6511" s="567">
        <v>1347.913</v>
      </c>
      <c r="F6511" s="567">
        <v>1347.913</v>
      </c>
    </row>
    <row r="6512" spans="1:6">
      <c r="A6512" s="855" t="s">
        <v>319</v>
      </c>
      <c r="B6512" s="567">
        <v>1200000</v>
      </c>
      <c r="C6512" s="567">
        <v>1</v>
      </c>
      <c r="D6512" s="567">
        <v>4906524</v>
      </c>
      <c r="E6512" s="567">
        <v>1347.913</v>
      </c>
      <c r="F6512" s="567">
        <v>1347.913</v>
      </c>
    </row>
    <row r="6513" spans="1:6">
      <c r="A6513" s="845" t="s">
        <v>1303</v>
      </c>
      <c r="B6513" s="567"/>
      <c r="C6513" s="567">
        <v>1</v>
      </c>
      <c r="D6513" s="567">
        <v>3083000</v>
      </c>
      <c r="E6513" s="567"/>
      <c r="F6513" s="567">
        <v>1021151.31956</v>
      </c>
    </row>
    <row r="6514" spans="1:6">
      <c r="A6514" s="846" t="s">
        <v>3251</v>
      </c>
      <c r="B6514" s="567"/>
      <c r="C6514" s="567">
        <v>1</v>
      </c>
      <c r="D6514" s="567">
        <v>3083000</v>
      </c>
      <c r="E6514" s="567"/>
      <c r="F6514" s="567">
        <v>1021151.31956</v>
      </c>
    </row>
    <row r="6515" spans="1:6">
      <c r="A6515" s="847">
        <v>0.5</v>
      </c>
      <c r="B6515" s="567"/>
      <c r="C6515" s="567">
        <v>1</v>
      </c>
      <c r="D6515" s="567">
        <v>3083000</v>
      </c>
      <c r="E6515" s="567"/>
      <c r="F6515" s="567">
        <v>1021151.31956</v>
      </c>
    </row>
    <row r="6516" spans="1:6">
      <c r="A6516" s="848">
        <v>0</v>
      </c>
      <c r="B6516" s="567"/>
      <c r="C6516" s="567">
        <v>1</v>
      </c>
      <c r="D6516" s="567">
        <v>3083000</v>
      </c>
      <c r="E6516" s="567"/>
      <c r="F6516" s="567">
        <v>1021151.31956</v>
      </c>
    </row>
    <row r="6517" spans="1:6">
      <c r="A6517" s="849" t="s">
        <v>3251</v>
      </c>
      <c r="B6517" s="567"/>
      <c r="C6517" s="567">
        <v>1</v>
      </c>
      <c r="D6517" s="567">
        <v>3083000</v>
      </c>
      <c r="E6517" s="567"/>
      <c r="F6517" s="567">
        <v>1021151.31956</v>
      </c>
    </row>
    <row r="6518" spans="1:6">
      <c r="A6518" s="850" t="s">
        <v>1302</v>
      </c>
      <c r="B6518" s="567"/>
      <c r="C6518" s="567">
        <v>1</v>
      </c>
      <c r="D6518" s="567">
        <v>3083000</v>
      </c>
      <c r="E6518" s="567"/>
      <c r="F6518" s="567">
        <v>1021151.31956</v>
      </c>
    </row>
    <row r="6519" spans="1:6">
      <c r="A6519" s="851" t="s">
        <v>3251</v>
      </c>
      <c r="B6519" s="567"/>
      <c r="C6519" s="567">
        <v>1</v>
      </c>
      <c r="D6519" s="567">
        <v>3083000</v>
      </c>
      <c r="E6519" s="567"/>
      <c r="F6519" s="567">
        <v>1021151.31956</v>
      </c>
    </row>
    <row r="6520" spans="1:6">
      <c r="A6520" s="852" t="s">
        <v>3251</v>
      </c>
      <c r="B6520" s="567"/>
      <c r="C6520" s="567">
        <v>1</v>
      </c>
      <c r="D6520" s="567">
        <v>3083000</v>
      </c>
      <c r="E6520" s="567"/>
      <c r="F6520" s="567">
        <v>1021151.31956</v>
      </c>
    </row>
    <row r="6521" spans="1:6">
      <c r="A6521" s="854" t="s">
        <v>529</v>
      </c>
      <c r="B6521" s="567"/>
      <c r="C6521" s="567">
        <v>1</v>
      </c>
      <c r="D6521" s="567">
        <v>3083000</v>
      </c>
      <c r="E6521" s="567"/>
      <c r="F6521" s="567">
        <v>1021151.31956</v>
      </c>
    </row>
    <row r="6522" spans="1:6">
      <c r="A6522" s="853" t="s">
        <v>280</v>
      </c>
      <c r="B6522" s="567"/>
      <c r="C6522" s="567">
        <v>1</v>
      </c>
      <c r="D6522" s="567">
        <v>3083000</v>
      </c>
      <c r="E6522" s="567"/>
      <c r="F6522" s="567">
        <v>1021151.31956</v>
      </c>
    </row>
    <row r="6523" spans="1:6">
      <c r="A6523" s="855" t="s">
        <v>319</v>
      </c>
      <c r="B6523" s="567"/>
      <c r="C6523" s="567">
        <v>1</v>
      </c>
      <c r="D6523" s="567">
        <v>3083000</v>
      </c>
      <c r="E6523" s="567"/>
      <c r="F6523" s="567">
        <v>1021151.31956</v>
      </c>
    </row>
    <row r="6524" spans="1:6">
      <c r="A6524" s="845" t="s">
        <v>69</v>
      </c>
      <c r="B6524" s="567"/>
      <c r="C6524" s="567">
        <v>1</v>
      </c>
      <c r="D6524" s="567">
        <v>2671000</v>
      </c>
      <c r="E6524" s="567"/>
      <c r="F6524" s="567"/>
    </row>
    <row r="6525" spans="1:6">
      <c r="A6525" s="846" t="s">
        <v>69</v>
      </c>
      <c r="B6525" s="567"/>
      <c r="C6525" s="567">
        <v>1</v>
      </c>
      <c r="D6525" s="567">
        <v>2671000</v>
      </c>
      <c r="E6525" s="567"/>
      <c r="F6525" s="567"/>
    </row>
    <row r="6526" spans="1:6">
      <c r="A6526" s="847">
        <v>1</v>
      </c>
      <c r="B6526" s="567"/>
      <c r="C6526" s="567">
        <v>1</v>
      </c>
      <c r="D6526" s="567">
        <v>2671000</v>
      </c>
      <c r="E6526" s="567"/>
      <c r="F6526" s="567"/>
    </row>
    <row r="6527" spans="1:6">
      <c r="A6527" s="848">
        <v>1</v>
      </c>
      <c r="B6527" s="567"/>
      <c r="C6527" s="567">
        <v>1</v>
      </c>
      <c r="D6527" s="567">
        <v>2671000</v>
      </c>
      <c r="E6527" s="567"/>
      <c r="F6527" s="567"/>
    </row>
    <row r="6528" spans="1:6">
      <c r="A6528" s="849" t="s">
        <v>3251</v>
      </c>
      <c r="B6528" s="567"/>
      <c r="C6528" s="567">
        <v>1</v>
      </c>
      <c r="D6528" s="567">
        <v>2671000</v>
      </c>
      <c r="E6528" s="567"/>
      <c r="F6528" s="567"/>
    </row>
    <row r="6529" spans="1:6">
      <c r="A6529" s="850" t="s">
        <v>52</v>
      </c>
      <c r="B6529" s="567"/>
      <c r="C6529" s="567">
        <v>1</v>
      </c>
      <c r="D6529" s="567">
        <v>2671000</v>
      </c>
      <c r="E6529" s="567"/>
      <c r="F6529" s="567"/>
    </row>
    <row r="6530" spans="1:6">
      <c r="A6530" s="851" t="s">
        <v>3251</v>
      </c>
      <c r="B6530" s="567"/>
      <c r="C6530" s="567">
        <v>1</v>
      </c>
      <c r="D6530" s="567">
        <v>2671000</v>
      </c>
      <c r="E6530" s="567"/>
      <c r="F6530" s="567"/>
    </row>
    <row r="6531" spans="1:6">
      <c r="A6531" s="852" t="s">
        <v>3251</v>
      </c>
      <c r="B6531" s="567"/>
      <c r="C6531" s="567">
        <v>1</v>
      </c>
      <c r="D6531" s="567">
        <v>2671000</v>
      </c>
      <c r="E6531" s="567"/>
      <c r="F6531" s="567"/>
    </row>
    <row r="6532" spans="1:6">
      <c r="A6532" s="854" t="s">
        <v>317</v>
      </c>
      <c r="B6532" s="729"/>
      <c r="C6532" s="729">
        <v>1</v>
      </c>
      <c r="D6532" s="729">
        <v>2671000</v>
      </c>
      <c r="E6532" s="729"/>
      <c r="F6532" s="729"/>
    </row>
    <row r="6533" spans="1:6">
      <c r="A6533" s="853" t="s">
        <v>56</v>
      </c>
      <c r="B6533" s="567"/>
      <c r="C6533" s="567">
        <v>1</v>
      </c>
      <c r="D6533" s="567">
        <v>2671000</v>
      </c>
      <c r="E6533" s="567"/>
      <c r="F6533" s="567"/>
    </row>
    <row r="6534" spans="1:6">
      <c r="A6534" s="855" t="s">
        <v>3251</v>
      </c>
      <c r="B6534" s="567"/>
      <c r="C6534" s="567">
        <v>1</v>
      </c>
      <c r="D6534" s="567">
        <v>2671000</v>
      </c>
      <c r="E6534" s="567"/>
      <c r="F6534" s="567"/>
    </row>
    <row r="6535" spans="1:6">
      <c r="A6535" s="845" t="s">
        <v>585</v>
      </c>
      <c r="B6535" s="567">
        <v>600000</v>
      </c>
      <c r="C6535" s="567">
        <v>1</v>
      </c>
      <c r="D6535" s="567">
        <v>1188162</v>
      </c>
      <c r="E6535" s="567">
        <v>31091.867489999997</v>
      </c>
      <c r="F6535" s="567">
        <v>4237.6137900000003</v>
      </c>
    </row>
    <row r="6536" spans="1:6">
      <c r="A6536" s="846" t="s">
        <v>3251</v>
      </c>
      <c r="B6536" s="567">
        <v>600000</v>
      </c>
      <c r="C6536" s="567">
        <v>1</v>
      </c>
      <c r="D6536" s="567">
        <v>1188162</v>
      </c>
      <c r="E6536" s="567">
        <v>31091.867489999997</v>
      </c>
      <c r="F6536" s="567">
        <v>4237.6137900000003</v>
      </c>
    </row>
    <row r="6537" spans="1:6">
      <c r="A6537" s="847">
        <v>0</v>
      </c>
      <c r="B6537" s="567">
        <v>600000</v>
      </c>
      <c r="C6537" s="567">
        <v>1</v>
      </c>
      <c r="D6537" s="567">
        <v>1188162</v>
      </c>
      <c r="E6537" s="567">
        <v>31091.867489999997</v>
      </c>
      <c r="F6537" s="567">
        <v>4237.6137900000003</v>
      </c>
    </row>
    <row r="6538" spans="1:6">
      <c r="A6538" s="848" t="s">
        <v>3251</v>
      </c>
      <c r="B6538" s="567">
        <v>600000</v>
      </c>
      <c r="C6538" s="567">
        <v>1</v>
      </c>
      <c r="D6538" s="567">
        <v>1188162</v>
      </c>
      <c r="E6538" s="567">
        <v>31091.867489999997</v>
      </c>
      <c r="F6538" s="567">
        <v>4237.6137900000003</v>
      </c>
    </row>
    <row r="6539" spans="1:6">
      <c r="A6539" s="849">
        <v>2012</v>
      </c>
      <c r="B6539" s="567">
        <v>600000</v>
      </c>
      <c r="C6539" s="567">
        <v>1</v>
      </c>
      <c r="D6539" s="567">
        <v>1188162</v>
      </c>
      <c r="E6539" s="567">
        <v>31091.867489999997</v>
      </c>
      <c r="F6539" s="567">
        <v>4237.6137900000003</v>
      </c>
    </row>
    <row r="6540" spans="1:6">
      <c r="A6540" s="850" t="s">
        <v>584</v>
      </c>
      <c r="B6540" s="567">
        <v>600000</v>
      </c>
      <c r="C6540" s="567">
        <v>1</v>
      </c>
      <c r="D6540" s="567">
        <v>1188162</v>
      </c>
      <c r="E6540" s="567">
        <v>31091.867489999997</v>
      </c>
      <c r="F6540" s="567">
        <v>4237.6137900000003</v>
      </c>
    </row>
    <row r="6541" spans="1:6">
      <c r="A6541" s="851" t="s">
        <v>3251</v>
      </c>
      <c r="B6541" s="567">
        <v>600000</v>
      </c>
      <c r="C6541" s="567">
        <v>1</v>
      </c>
      <c r="D6541" s="567">
        <v>1188162</v>
      </c>
      <c r="E6541" s="567">
        <v>31091.867489999997</v>
      </c>
      <c r="F6541" s="567">
        <v>4237.6137900000003</v>
      </c>
    </row>
    <row r="6542" spans="1:6">
      <c r="A6542" s="852" t="s">
        <v>3251</v>
      </c>
      <c r="B6542" s="567">
        <v>600000</v>
      </c>
      <c r="C6542" s="567">
        <v>1</v>
      </c>
      <c r="D6542" s="567">
        <v>1188162</v>
      </c>
      <c r="E6542" s="567">
        <v>31091.867489999997</v>
      </c>
      <c r="F6542" s="567">
        <v>4237.6137900000003</v>
      </c>
    </row>
    <row r="6543" spans="1:6">
      <c r="A6543" s="854" t="s">
        <v>527</v>
      </c>
      <c r="B6543" s="567">
        <v>600000</v>
      </c>
      <c r="C6543" s="567">
        <v>1</v>
      </c>
      <c r="D6543" s="567">
        <v>1188162</v>
      </c>
      <c r="E6543" s="567">
        <v>31091.867489999997</v>
      </c>
      <c r="F6543" s="567">
        <v>4237.6137900000003</v>
      </c>
    </row>
    <row r="6544" spans="1:6">
      <c r="A6544" s="853" t="s">
        <v>289</v>
      </c>
      <c r="B6544" s="567">
        <v>600000</v>
      </c>
      <c r="C6544" s="567">
        <v>1</v>
      </c>
      <c r="D6544" s="567">
        <v>1188162</v>
      </c>
      <c r="E6544" s="567">
        <v>31091.867489999997</v>
      </c>
      <c r="F6544" s="567">
        <v>4237.6137900000003</v>
      </c>
    </row>
    <row r="6545" spans="1:6">
      <c r="A6545" s="855" t="s">
        <v>319</v>
      </c>
      <c r="B6545" s="567">
        <v>600000</v>
      </c>
      <c r="C6545" s="567">
        <v>1</v>
      </c>
      <c r="D6545" s="567">
        <v>1188162</v>
      </c>
      <c r="E6545" s="567">
        <v>31091.867489999997</v>
      </c>
      <c r="F6545" s="567">
        <v>4237.6137900000003</v>
      </c>
    </row>
    <row r="6546" spans="1:6">
      <c r="A6546" s="845" t="s">
        <v>3160</v>
      </c>
      <c r="B6546" s="567"/>
      <c r="C6546" s="567">
        <v>1</v>
      </c>
      <c r="D6546" s="567">
        <v>1525000</v>
      </c>
      <c r="E6546" s="567"/>
      <c r="F6546" s="567"/>
    </row>
    <row r="6547" spans="1:6">
      <c r="A6547" s="846" t="s">
        <v>3251</v>
      </c>
      <c r="B6547" s="567"/>
      <c r="C6547" s="567">
        <v>1</v>
      </c>
      <c r="D6547" s="567">
        <v>1525000</v>
      </c>
      <c r="E6547" s="567"/>
      <c r="F6547" s="567"/>
    </row>
    <row r="6548" spans="1:6">
      <c r="A6548" s="847">
        <v>1</v>
      </c>
      <c r="B6548" s="567"/>
      <c r="C6548" s="567">
        <v>1</v>
      </c>
      <c r="D6548" s="567">
        <v>1525000</v>
      </c>
      <c r="E6548" s="567"/>
      <c r="F6548" s="567"/>
    </row>
    <row r="6549" spans="1:6">
      <c r="A6549" s="848">
        <v>0.83</v>
      </c>
      <c r="B6549" s="567"/>
      <c r="C6549" s="567">
        <v>1</v>
      </c>
      <c r="D6549" s="567">
        <v>1525000</v>
      </c>
      <c r="E6549" s="567"/>
      <c r="F6549" s="567"/>
    </row>
    <row r="6550" spans="1:6">
      <c r="A6550" s="849">
        <v>2008</v>
      </c>
      <c r="B6550" s="567"/>
      <c r="C6550" s="567">
        <v>1</v>
      </c>
      <c r="D6550" s="567">
        <v>1525000</v>
      </c>
      <c r="E6550" s="567"/>
      <c r="F6550" s="567"/>
    </row>
    <row r="6551" spans="1:6">
      <c r="A6551" s="850" t="s">
        <v>3159</v>
      </c>
      <c r="B6551" s="567"/>
      <c r="C6551" s="567">
        <v>1</v>
      </c>
      <c r="D6551" s="567">
        <v>1525000</v>
      </c>
      <c r="E6551" s="567"/>
      <c r="F6551" s="567"/>
    </row>
    <row r="6552" spans="1:6">
      <c r="A6552" s="851" t="s">
        <v>3251</v>
      </c>
      <c r="B6552" s="567"/>
      <c r="C6552" s="567">
        <v>1</v>
      </c>
      <c r="D6552" s="567">
        <v>1525000</v>
      </c>
      <c r="E6552" s="567"/>
      <c r="F6552" s="567"/>
    </row>
    <row r="6553" spans="1:6">
      <c r="A6553" s="852" t="s">
        <v>3251</v>
      </c>
      <c r="B6553" s="567"/>
      <c r="C6553" s="567">
        <v>1</v>
      </c>
      <c r="D6553" s="567">
        <v>1525000</v>
      </c>
      <c r="E6553" s="567"/>
      <c r="F6553" s="567"/>
    </row>
    <row r="6554" spans="1:6">
      <c r="A6554" s="854" t="s">
        <v>526</v>
      </c>
      <c r="B6554" s="567"/>
      <c r="C6554" s="567">
        <v>1</v>
      </c>
      <c r="D6554" s="567">
        <v>1525000</v>
      </c>
      <c r="E6554" s="567"/>
      <c r="F6554" s="567"/>
    </row>
    <row r="6555" spans="1:6">
      <c r="A6555" s="853" t="s">
        <v>270</v>
      </c>
      <c r="B6555" s="567"/>
      <c r="C6555" s="567">
        <v>1</v>
      </c>
      <c r="D6555" s="567">
        <v>1525000</v>
      </c>
      <c r="E6555" s="567"/>
      <c r="F6555" s="567"/>
    </row>
    <row r="6556" spans="1:6">
      <c r="A6556" s="855" t="s">
        <v>3251</v>
      </c>
      <c r="B6556" s="567"/>
      <c r="C6556" s="567">
        <v>1</v>
      </c>
      <c r="D6556" s="567">
        <v>1525000</v>
      </c>
      <c r="E6556" s="567"/>
      <c r="F6556" s="567"/>
    </row>
    <row r="6557" spans="1:6">
      <c r="A6557" s="845" t="s">
        <v>2598</v>
      </c>
      <c r="B6557" s="567"/>
      <c r="C6557" s="567">
        <v>1</v>
      </c>
      <c r="D6557" s="567">
        <v>2574994</v>
      </c>
      <c r="E6557" s="567">
        <v>2568456.49119</v>
      </c>
      <c r="F6557" s="567"/>
    </row>
    <row r="6558" spans="1:6">
      <c r="A6558" s="846" t="s">
        <v>3251</v>
      </c>
      <c r="B6558" s="567"/>
      <c r="C6558" s="567">
        <v>1</v>
      </c>
      <c r="D6558" s="567">
        <v>2574994</v>
      </c>
      <c r="E6558" s="567">
        <v>2568456.49119</v>
      </c>
      <c r="F6558" s="567"/>
    </row>
    <row r="6559" spans="1:6">
      <c r="A6559" s="847">
        <v>0.5</v>
      </c>
      <c r="B6559" s="567"/>
      <c r="C6559" s="567">
        <v>1</v>
      </c>
      <c r="D6559" s="567">
        <v>2574994</v>
      </c>
      <c r="E6559" s="567">
        <v>2568456.49119</v>
      </c>
      <c r="F6559" s="567"/>
    </row>
    <row r="6560" spans="1:6">
      <c r="A6560" s="848" t="s">
        <v>3251</v>
      </c>
      <c r="B6560" s="567"/>
      <c r="C6560" s="567">
        <v>1</v>
      </c>
      <c r="D6560" s="567">
        <v>2574994</v>
      </c>
      <c r="E6560" s="567">
        <v>2568456.49119</v>
      </c>
      <c r="F6560" s="567"/>
    </row>
    <row r="6561" spans="1:6">
      <c r="A6561" s="849" t="s">
        <v>3251</v>
      </c>
      <c r="B6561" s="567"/>
      <c r="C6561" s="567">
        <v>1</v>
      </c>
      <c r="D6561" s="567">
        <v>2574994</v>
      </c>
      <c r="E6561" s="567">
        <v>2568456.49119</v>
      </c>
      <c r="F6561" s="567"/>
    </row>
    <row r="6562" spans="1:6">
      <c r="A6562" s="850" t="s">
        <v>2596</v>
      </c>
      <c r="B6562" s="567"/>
      <c r="C6562" s="567">
        <v>1</v>
      </c>
      <c r="D6562" s="567">
        <v>2574994</v>
      </c>
      <c r="E6562" s="567">
        <v>2568456.49119</v>
      </c>
      <c r="F6562" s="567"/>
    </row>
    <row r="6563" spans="1:6">
      <c r="A6563" s="851" t="s">
        <v>2597</v>
      </c>
      <c r="B6563" s="567"/>
      <c r="C6563" s="567">
        <v>1</v>
      </c>
      <c r="D6563" s="567">
        <v>2574994</v>
      </c>
      <c r="E6563" s="567">
        <v>2568456.49119</v>
      </c>
      <c r="F6563" s="567"/>
    </row>
    <row r="6564" spans="1:6">
      <c r="A6564" s="852" t="s">
        <v>3251</v>
      </c>
      <c r="B6564" s="567"/>
      <c r="C6564" s="567">
        <v>1</v>
      </c>
      <c r="D6564" s="567">
        <v>2574994</v>
      </c>
      <c r="E6564" s="567">
        <v>2568456.49119</v>
      </c>
      <c r="F6564" s="567"/>
    </row>
    <row r="6565" spans="1:6">
      <c r="A6565" s="854" t="s">
        <v>2286</v>
      </c>
      <c r="B6565" s="567"/>
      <c r="C6565" s="567">
        <v>1</v>
      </c>
      <c r="D6565" s="567">
        <v>2574994</v>
      </c>
      <c r="E6565" s="567">
        <v>2568456.49119</v>
      </c>
      <c r="F6565" s="567"/>
    </row>
    <row r="6566" spans="1:6">
      <c r="A6566" s="853" t="s">
        <v>276</v>
      </c>
      <c r="B6566" s="567"/>
      <c r="C6566" s="567">
        <v>1</v>
      </c>
      <c r="D6566" s="567">
        <v>2574994</v>
      </c>
      <c r="E6566" s="567">
        <v>2568456.49119</v>
      </c>
      <c r="F6566" s="567"/>
    </row>
    <row r="6567" spans="1:6">
      <c r="A6567" s="855" t="s">
        <v>3251</v>
      </c>
      <c r="B6567" s="567"/>
      <c r="C6567" s="567">
        <v>1</v>
      </c>
      <c r="D6567" s="567">
        <v>2574994</v>
      </c>
      <c r="E6567" s="567">
        <v>2568456.49119</v>
      </c>
      <c r="F6567" s="567"/>
    </row>
    <row r="6568" spans="1:6">
      <c r="A6568" s="845" t="s">
        <v>217</v>
      </c>
      <c r="B6568" s="567"/>
      <c r="C6568" s="567">
        <v>1</v>
      </c>
      <c r="D6568" s="567">
        <v>2110000</v>
      </c>
      <c r="E6568" s="567">
        <v>1516941.0222799999</v>
      </c>
      <c r="F6568" s="567">
        <v>1069818.3300800002</v>
      </c>
    </row>
    <row r="6569" spans="1:6">
      <c r="A6569" s="846" t="s">
        <v>30</v>
      </c>
      <c r="B6569" s="567"/>
      <c r="C6569" s="567">
        <v>1</v>
      </c>
      <c r="D6569" s="567">
        <v>2110000</v>
      </c>
      <c r="E6569" s="567">
        <v>1516941.0222799999</v>
      </c>
      <c r="F6569" s="567">
        <v>1069818.3300800002</v>
      </c>
    </row>
    <row r="6570" spans="1:6">
      <c r="A6570" s="847">
        <v>0.85</v>
      </c>
      <c r="B6570" s="567"/>
      <c r="C6570" s="567">
        <v>1</v>
      </c>
      <c r="D6570" s="567">
        <v>2110000</v>
      </c>
      <c r="E6570" s="567">
        <v>1516941.0222799999</v>
      </c>
      <c r="F6570" s="567">
        <v>1069818.3300800002</v>
      </c>
    </row>
    <row r="6571" spans="1:6">
      <c r="A6571" s="848" t="s">
        <v>3251</v>
      </c>
      <c r="B6571" s="567"/>
      <c r="C6571" s="567">
        <v>1</v>
      </c>
      <c r="D6571" s="567">
        <v>2110000</v>
      </c>
      <c r="E6571" s="567">
        <v>1516941.0222799999</v>
      </c>
      <c r="F6571" s="567">
        <v>1069818.3300800002</v>
      </c>
    </row>
    <row r="6572" spans="1:6">
      <c r="A6572" s="849" t="s">
        <v>3251</v>
      </c>
      <c r="B6572" s="567"/>
      <c r="C6572" s="567">
        <v>1</v>
      </c>
      <c r="D6572" s="567">
        <v>2110000</v>
      </c>
      <c r="E6572" s="567">
        <v>1516941.0222799999</v>
      </c>
      <c r="F6572" s="567">
        <v>1069818.3300800002</v>
      </c>
    </row>
    <row r="6573" spans="1:6">
      <c r="A6573" s="850" t="s">
        <v>122</v>
      </c>
      <c r="B6573" s="567"/>
      <c r="C6573" s="567">
        <v>1</v>
      </c>
      <c r="D6573" s="567">
        <v>2110000</v>
      </c>
      <c r="E6573" s="567">
        <v>1516941.0222799999</v>
      </c>
      <c r="F6573" s="567">
        <v>1069818.3300800002</v>
      </c>
    </row>
    <row r="6574" spans="1:6">
      <c r="A6574" s="851" t="s">
        <v>3251</v>
      </c>
      <c r="B6574" s="567"/>
      <c r="C6574" s="567">
        <v>1</v>
      </c>
      <c r="D6574" s="567">
        <v>2110000</v>
      </c>
      <c r="E6574" s="567">
        <v>1516941.0222799999</v>
      </c>
      <c r="F6574" s="567">
        <v>1069818.3300800002</v>
      </c>
    </row>
    <row r="6575" spans="1:6">
      <c r="A6575" s="852" t="s">
        <v>119</v>
      </c>
      <c r="B6575" s="567"/>
      <c r="C6575" s="567">
        <v>1</v>
      </c>
      <c r="D6575" s="567">
        <v>2110000</v>
      </c>
      <c r="E6575" s="567">
        <v>1516941.0222799999</v>
      </c>
      <c r="F6575" s="567">
        <v>1069818.3300800002</v>
      </c>
    </row>
    <row r="6576" spans="1:6">
      <c r="A6576" s="854" t="s">
        <v>317</v>
      </c>
      <c r="B6576" s="729"/>
      <c r="C6576" s="729">
        <v>1</v>
      </c>
      <c r="D6576" s="729">
        <v>2110000</v>
      </c>
      <c r="E6576" s="729">
        <v>1516941.0222799999</v>
      </c>
      <c r="F6576" s="729">
        <v>1069818.3300800002</v>
      </c>
    </row>
    <row r="6577" spans="1:6">
      <c r="A6577" s="853" t="s">
        <v>104</v>
      </c>
      <c r="B6577" s="567"/>
      <c r="C6577" s="567">
        <v>1</v>
      </c>
      <c r="D6577" s="567">
        <v>2110000</v>
      </c>
      <c r="E6577" s="567">
        <v>1516941.0222799999</v>
      </c>
      <c r="F6577" s="567">
        <v>1069818.3300800002</v>
      </c>
    </row>
    <row r="6578" spans="1:6">
      <c r="A6578" s="855" t="s">
        <v>3251</v>
      </c>
      <c r="B6578" s="567"/>
      <c r="C6578" s="567">
        <v>1</v>
      </c>
      <c r="D6578" s="567">
        <v>2110000</v>
      </c>
      <c r="E6578" s="567">
        <v>1516941.0222799999</v>
      </c>
      <c r="F6578" s="567">
        <v>1069818.3300800002</v>
      </c>
    </row>
    <row r="6579" spans="1:6">
      <c r="A6579" s="845" t="s">
        <v>67</v>
      </c>
      <c r="B6579" s="567"/>
      <c r="C6579" s="567">
        <v>2</v>
      </c>
      <c r="D6579" s="567">
        <v>7120000</v>
      </c>
      <c r="E6579" s="567">
        <v>6960768.8184900004</v>
      </c>
      <c r="F6579" s="567">
        <v>2789980.4971099999</v>
      </c>
    </row>
    <row r="6580" spans="1:6">
      <c r="A6580" s="846" t="s">
        <v>20</v>
      </c>
      <c r="B6580" s="567"/>
      <c r="C6580" s="567">
        <v>2</v>
      </c>
      <c r="D6580" s="567">
        <v>7120000</v>
      </c>
      <c r="E6580" s="567">
        <v>6960768.8184900004</v>
      </c>
      <c r="F6580" s="567">
        <v>2789980.4971099999</v>
      </c>
    </row>
    <row r="6581" spans="1:6">
      <c r="A6581" s="847">
        <v>30</v>
      </c>
      <c r="B6581" s="567"/>
      <c r="C6581" s="567">
        <v>1</v>
      </c>
      <c r="D6581" s="567">
        <v>1600000</v>
      </c>
      <c r="E6581" s="567">
        <v>1442450.3391099998</v>
      </c>
      <c r="F6581" s="567">
        <v>227372.04347999999</v>
      </c>
    </row>
    <row r="6582" spans="1:6">
      <c r="A6582" s="848" t="s">
        <v>3251</v>
      </c>
      <c r="B6582" s="567"/>
      <c r="C6582" s="567">
        <v>1</v>
      </c>
      <c r="D6582" s="567">
        <v>1600000</v>
      </c>
      <c r="E6582" s="567">
        <v>1442450.3391099998</v>
      </c>
      <c r="F6582" s="567">
        <v>227372.04347999999</v>
      </c>
    </row>
    <row r="6583" spans="1:6">
      <c r="A6583" s="849" t="s">
        <v>3251</v>
      </c>
      <c r="B6583" s="567"/>
      <c r="C6583" s="567">
        <v>1</v>
      </c>
      <c r="D6583" s="567">
        <v>1600000</v>
      </c>
      <c r="E6583" s="567">
        <v>1442450.3391099998</v>
      </c>
      <c r="F6583" s="567">
        <v>227372.04347999999</v>
      </c>
    </row>
    <row r="6584" spans="1:6">
      <c r="A6584" s="850" t="s">
        <v>121</v>
      </c>
      <c r="B6584" s="567"/>
      <c r="C6584" s="567">
        <v>1</v>
      </c>
      <c r="D6584" s="567">
        <v>1600000</v>
      </c>
      <c r="E6584" s="567">
        <v>1442450.3391099998</v>
      </c>
      <c r="F6584" s="567">
        <v>227372.04347999999</v>
      </c>
    </row>
    <row r="6585" spans="1:6">
      <c r="A6585" s="851" t="s">
        <v>3251</v>
      </c>
      <c r="B6585" s="567"/>
      <c r="C6585" s="567">
        <v>1</v>
      </c>
      <c r="D6585" s="567">
        <v>1600000</v>
      </c>
      <c r="E6585" s="567">
        <v>1442450.3391099998</v>
      </c>
      <c r="F6585" s="567">
        <v>227372.04347999999</v>
      </c>
    </row>
    <row r="6586" spans="1:6">
      <c r="A6586" s="852" t="s">
        <v>119</v>
      </c>
      <c r="B6586" s="567"/>
      <c r="C6586" s="567">
        <v>1</v>
      </c>
      <c r="D6586" s="567">
        <v>1600000</v>
      </c>
      <c r="E6586" s="567">
        <v>1442450.3391099998</v>
      </c>
      <c r="F6586" s="567">
        <v>227372.04347999999</v>
      </c>
    </row>
    <row r="6587" spans="1:6">
      <c r="A6587" s="854" t="s">
        <v>317</v>
      </c>
      <c r="B6587" s="729"/>
      <c r="C6587" s="729">
        <v>1</v>
      </c>
      <c r="D6587" s="729">
        <v>1600000</v>
      </c>
      <c r="E6587" s="729">
        <v>1442450.3391099998</v>
      </c>
      <c r="F6587" s="729">
        <v>227372.04347999999</v>
      </c>
    </row>
    <row r="6588" spans="1:6">
      <c r="A6588" s="853" t="s">
        <v>104</v>
      </c>
      <c r="B6588" s="567"/>
      <c r="C6588" s="567">
        <v>1</v>
      </c>
      <c r="D6588" s="567">
        <v>1600000</v>
      </c>
      <c r="E6588" s="567">
        <v>1442450.3391099998</v>
      </c>
      <c r="F6588" s="567">
        <v>227372.04347999999</v>
      </c>
    </row>
    <row r="6589" spans="1:6">
      <c r="A6589" s="855" t="s">
        <v>3251</v>
      </c>
      <c r="B6589" s="567"/>
      <c r="C6589" s="567">
        <v>1</v>
      </c>
      <c r="D6589" s="567">
        <v>1600000</v>
      </c>
      <c r="E6589" s="567">
        <v>1442450.3391099998</v>
      </c>
      <c r="F6589" s="567">
        <v>227372.04347999999</v>
      </c>
    </row>
    <row r="6590" spans="1:6">
      <c r="A6590" s="847" t="s">
        <v>128</v>
      </c>
      <c r="B6590" s="567"/>
      <c r="C6590" s="567">
        <v>1</v>
      </c>
      <c r="D6590" s="567">
        <v>5520000</v>
      </c>
      <c r="E6590" s="567">
        <v>5518318.4793800004</v>
      </c>
      <c r="F6590" s="567">
        <v>2562608.4536299999</v>
      </c>
    </row>
    <row r="6591" spans="1:6">
      <c r="A6591" s="848" t="s">
        <v>3251</v>
      </c>
      <c r="B6591" s="567"/>
      <c r="C6591" s="567">
        <v>1</v>
      </c>
      <c r="D6591" s="567">
        <v>5520000</v>
      </c>
      <c r="E6591" s="567">
        <v>5518318.4793800004</v>
      </c>
      <c r="F6591" s="567">
        <v>2562608.4536299999</v>
      </c>
    </row>
    <row r="6592" spans="1:6">
      <c r="A6592" s="849" t="s">
        <v>3251</v>
      </c>
      <c r="B6592" s="567"/>
      <c r="C6592" s="567">
        <v>1</v>
      </c>
      <c r="D6592" s="567">
        <v>5520000</v>
      </c>
      <c r="E6592" s="567">
        <v>5518318.4793800004</v>
      </c>
      <c r="F6592" s="567">
        <v>2562608.4536299999</v>
      </c>
    </row>
    <row r="6593" spans="1:6">
      <c r="A6593" s="850" t="s">
        <v>123</v>
      </c>
      <c r="B6593" s="567"/>
      <c r="C6593" s="567">
        <v>1</v>
      </c>
      <c r="D6593" s="567">
        <v>5520000</v>
      </c>
      <c r="E6593" s="567">
        <v>5518318.4793800004</v>
      </c>
      <c r="F6593" s="567">
        <v>2562608.4536299999</v>
      </c>
    </row>
    <row r="6594" spans="1:6">
      <c r="A6594" s="851" t="s">
        <v>3251</v>
      </c>
      <c r="B6594" s="567"/>
      <c r="C6594" s="567">
        <v>1</v>
      </c>
      <c r="D6594" s="567">
        <v>5520000</v>
      </c>
      <c r="E6594" s="567">
        <v>5518318.4793800004</v>
      </c>
      <c r="F6594" s="567">
        <v>2562608.4536299999</v>
      </c>
    </row>
    <row r="6595" spans="1:6">
      <c r="A6595" s="852" t="s">
        <v>119</v>
      </c>
      <c r="B6595" s="567"/>
      <c r="C6595" s="567">
        <v>1</v>
      </c>
      <c r="D6595" s="567">
        <v>5520000</v>
      </c>
      <c r="E6595" s="567">
        <v>5518318.4793800004</v>
      </c>
      <c r="F6595" s="567">
        <v>2562608.4536299999</v>
      </c>
    </row>
    <row r="6596" spans="1:6">
      <c r="A6596" s="854" t="s">
        <v>317</v>
      </c>
      <c r="B6596" s="729"/>
      <c r="C6596" s="729">
        <v>1</v>
      </c>
      <c r="D6596" s="729">
        <v>5520000</v>
      </c>
      <c r="E6596" s="729">
        <v>5518318.4793800004</v>
      </c>
      <c r="F6596" s="729">
        <v>2562608.4536299999</v>
      </c>
    </row>
    <row r="6597" spans="1:6">
      <c r="A6597" s="853" t="s">
        <v>104</v>
      </c>
      <c r="B6597" s="567"/>
      <c r="C6597" s="567">
        <v>1</v>
      </c>
      <c r="D6597" s="567">
        <v>5520000</v>
      </c>
      <c r="E6597" s="567">
        <v>5518318.4793800004</v>
      </c>
      <c r="F6597" s="567">
        <v>2562608.4536299999</v>
      </c>
    </row>
    <row r="6598" spans="1:6">
      <c r="A6598" s="855" t="s">
        <v>3251</v>
      </c>
      <c r="B6598" s="567"/>
      <c r="C6598" s="567">
        <v>1</v>
      </c>
      <c r="D6598" s="567">
        <v>5520000</v>
      </c>
      <c r="E6598" s="567">
        <v>5518318.4793800004</v>
      </c>
      <c r="F6598" s="567">
        <v>2562608.4536299999</v>
      </c>
    </row>
    <row r="6599" spans="1:6">
      <c r="A6599" s="845" t="s">
        <v>71</v>
      </c>
      <c r="B6599" s="567"/>
      <c r="C6599" s="567">
        <v>1</v>
      </c>
      <c r="D6599" s="567">
        <v>2720000</v>
      </c>
      <c r="E6599" s="567"/>
      <c r="F6599" s="567"/>
    </row>
    <row r="6600" spans="1:6">
      <c r="A6600" s="846" t="s">
        <v>71</v>
      </c>
      <c r="B6600" s="567"/>
      <c r="C6600" s="567">
        <v>1</v>
      </c>
      <c r="D6600" s="567">
        <v>2720000</v>
      </c>
      <c r="E6600" s="567"/>
      <c r="F6600" s="567"/>
    </row>
    <row r="6601" spans="1:6">
      <c r="A6601" s="847">
        <v>0.8</v>
      </c>
      <c r="B6601" s="567"/>
      <c r="C6601" s="567">
        <v>1</v>
      </c>
      <c r="D6601" s="567">
        <v>2720000</v>
      </c>
      <c r="E6601" s="567"/>
      <c r="F6601" s="567"/>
    </row>
    <row r="6602" spans="1:6">
      <c r="A6602" s="848" t="s">
        <v>66</v>
      </c>
      <c r="B6602" s="567"/>
      <c r="C6602" s="567">
        <v>1</v>
      </c>
      <c r="D6602" s="567">
        <v>2720000</v>
      </c>
      <c r="E6602" s="567"/>
      <c r="F6602" s="567"/>
    </row>
    <row r="6603" spans="1:6">
      <c r="A6603" s="849" t="s">
        <v>3251</v>
      </c>
      <c r="B6603" s="567"/>
      <c r="C6603" s="567">
        <v>1</v>
      </c>
      <c r="D6603" s="567">
        <v>2720000</v>
      </c>
      <c r="E6603" s="567"/>
      <c r="F6603" s="567"/>
    </row>
    <row r="6604" spans="1:6">
      <c r="A6604" s="850" t="s">
        <v>54</v>
      </c>
      <c r="B6604" s="567"/>
      <c r="C6604" s="567">
        <v>1</v>
      </c>
      <c r="D6604" s="567">
        <v>2720000</v>
      </c>
      <c r="E6604" s="567"/>
      <c r="F6604" s="567"/>
    </row>
    <row r="6605" spans="1:6">
      <c r="A6605" s="851" t="s">
        <v>3251</v>
      </c>
      <c r="B6605" s="567"/>
      <c r="C6605" s="567">
        <v>1</v>
      </c>
      <c r="D6605" s="567">
        <v>2720000</v>
      </c>
      <c r="E6605" s="567"/>
      <c r="F6605" s="567"/>
    </row>
    <row r="6606" spans="1:6">
      <c r="A6606" s="852" t="s">
        <v>3251</v>
      </c>
      <c r="B6606" s="567"/>
      <c r="C6606" s="567">
        <v>1</v>
      </c>
      <c r="D6606" s="567">
        <v>2720000</v>
      </c>
      <c r="E6606" s="567"/>
      <c r="F6606" s="567"/>
    </row>
    <row r="6607" spans="1:6">
      <c r="A6607" s="854" t="s">
        <v>317</v>
      </c>
      <c r="B6607" s="729"/>
      <c r="C6607" s="729">
        <v>1</v>
      </c>
      <c r="D6607" s="729">
        <v>2720000</v>
      </c>
      <c r="E6607" s="729"/>
      <c r="F6607" s="729"/>
    </row>
    <row r="6608" spans="1:6">
      <c r="A6608" s="853" t="s">
        <v>56</v>
      </c>
      <c r="B6608" s="567"/>
      <c r="C6608" s="567">
        <v>1</v>
      </c>
      <c r="D6608" s="567">
        <v>2720000</v>
      </c>
      <c r="E6608" s="567"/>
      <c r="F6608" s="567"/>
    </row>
    <row r="6609" spans="1:6">
      <c r="A6609" s="855" t="s">
        <v>3251</v>
      </c>
      <c r="B6609" s="567"/>
      <c r="C6609" s="567">
        <v>1</v>
      </c>
      <c r="D6609" s="567">
        <v>2720000</v>
      </c>
      <c r="E6609" s="567"/>
      <c r="F6609" s="567"/>
    </row>
    <row r="6610" spans="1:6">
      <c r="A6610" s="845" t="s">
        <v>2585</v>
      </c>
      <c r="B6610" s="567"/>
      <c r="C6610" s="567">
        <v>1</v>
      </c>
      <c r="D6610" s="567">
        <v>8400000</v>
      </c>
      <c r="E6610" s="567">
        <v>7372013.6901599998</v>
      </c>
      <c r="F6610" s="567"/>
    </row>
    <row r="6611" spans="1:6">
      <c r="A6611" s="846" t="s">
        <v>3251</v>
      </c>
      <c r="B6611" s="567"/>
      <c r="C6611" s="567">
        <v>1</v>
      </c>
      <c r="D6611" s="567">
        <v>8400000</v>
      </c>
      <c r="E6611" s="567">
        <v>7372013.6901599998</v>
      </c>
      <c r="F6611" s="567"/>
    </row>
    <row r="6612" spans="1:6">
      <c r="A6612" s="847">
        <v>0.95</v>
      </c>
      <c r="B6612" s="567"/>
      <c r="C6612" s="567">
        <v>1</v>
      </c>
      <c r="D6612" s="567">
        <v>8400000</v>
      </c>
      <c r="E6612" s="567">
        <v>7372013.6901599998</v>
      </c>
      <c r="F6612" s="567"/>
    </row>
    <row r="6613" spans="1:6">
      <c r="A6613" s="848" t="s">
        <v>3251</v>
      </c>
      <c r="B6613" s="567"/>
      <c r="C6613" s="567">
        <v>1</v>
      </c>
      <c r="D6613" s="567">
        <v>8400000</v>
      </c>
      <c r="E6613" s="567">
        <v>7372013.6901599998</v>
      </c>
      <c r="F6613" s="567"/>
    </row>
    <row r="6614" spans="1:6">
      <c r="A6614" s="849" t="s">
        <v>3251</v>
      </c>
      <c r="B6614" s="567"/>
      <c r="C6614" s="567">
        <v>1</v>
      </c>
      <c r="D6614" s="567">
        <v>8400000</v>
      </c>
      <c r="E6614" s="567">
        <v>7372013.6901599998</v>
      </c>
      <c r="F6614" s="567"/>
    </row>
    <row r="6615" spans="1:6">
      <c r="A6615" s="850" t="s">
        <v>2583</v>
      </c>
      <c r="B6615" s="567"/>
      <c r="C6615" s="567">
        <v>1</v>
      </c>
      <c r="D6615" s="567">
        <v>8400000</v>
      </c>
      <c r="E6615" s="567">
        <v>7372013.6901599998</v>
      </c>
      <c r="F6615" s="567"/>
    </row>
    <row r="6616" spans="1:6">
      <c r="A6616" s="851" t="s">
        <v>2584</v>
      </c>
      <c r="B6616" s="567"/>
      <c r="C6616" s="567">
        <v>1</v>
      </c>
      <c r="D6616" s="567">
        <v>8400000</v>
      </c>
      <c r="E6616" s="567">
        <v>7372013.6901599998</v>
      </c>
      <c r="F6616" s="567"/>
    </row>
    <row r="6617" spans="1:6">
      <c r="A6617" s="852" t="s">
        <v>3251</v>
      </c>
      <c r="B6617" s="567"/>
      <c r="C6617" s="567">
        <v>1</v>
      </c>
      <c r="D6617" s="567">
        <v>8400000</v>
      </c>
      <c r="E6617" s="567">
        <v>7372013.6901599998</v>
      </c>
      <c r="F6617" s="567"/>
    </row>
    <row r="6618" spans="1:6">
      <c r="A6618" s="854" t="s">
        <v>2286</v>
      </c>
      <c r="B6618" s="567"/>
      <c r="C6618" s="567">
        <v>1</v>
      </c>
      <c r="D6618" s="567">
        <v>8400000</v>
      </c>
      <c r="E6618" s="567">
        <v>7372013.6901599998</v>
      </c>
      <c r="F6618" s="567"/>
    </row>
    <row r="6619" spans="1:6">
      <c r="A6619" s="853" t="s">
        <v>276</v>
      </c>
      <c r="B6619" s="567"/>
      <c r="C6619" s="567">
        <v>1</v>
      </c>
      <c r="D6619" s="567">
        <v>8400000</v>
      </c>
      <c r="E6619" s="567">
        <v>7372013.6901599998</v>
      </c>
      <c r="F6619" s="567"/>
    </row>
    <row r="6620" spans="1:6">
      <c r="A6620" s="855" t="s">
        <v>3251</v>
      </c>
      <c r="B6620" s="567"/>
      <c r="C6620" s="567">
        <v>1</v>
      </c>
      <c r="D6620" s="567">
        <v>8400000</v>
      </c>
      <c r="E6620" s="567">
        <v>7372013.6901599998</v>
      </c>
      <c r="F6620" s="567"/>
    </row>
    <row r="6621" spans="1:6">
      <c r="A6621" s="845" t="s">
        <v>3251</v>
      </c>
      <c r="B6621" s="567">
        <v>16380000</v>
      </c>
      <c r="C6621" s="567">
        <v>25</v>
      </c>
      <c r="D6621" s="567">
        <v>100004506</v>
      </c>
      <c r="E6621" s="567">
        <v>42796218.565990001</v>
      </c>
      <c r="F6621" s="567">
        <v>42217896.396170005</v>
      </c>
    </row>
    <row r="6622" spans="1:6">
      <c r="A6622" s="846" t="s">
        <v>20</v>
      </c>
      <c r="B6622" s="567"/>
      <c r="C6622" s="567">
        <v>10</v>
      </c>
      <c r="D6622" s="567">
        <v>40955000</v>
      </c>
      <c r="E6622" s="567">
        <v>30126285.832989998</v>
      </c>
      <c r="F6622" s="567">
        <v>26164690.243349999</v>
      </c>
    </row>
    <row r="6623" spans="1:6">
      <c r="A6623" s="847">
        <v>0.02</v>
      </c>
      <c r="B6623" s="567"/>
      <c r="C6623" s="567">
        <v>1</v>
      </c>
      <c r="D6623" s="567">
        <v>3400000</v>
      </c>
      <c r="E6623" s="567">
        <v>124623.52535</v>
      </c>
      <c r="F6623" s="567">
        <v>13449.51281</v>
      </c>
    </row>
    <row r="6624" spans="1:6">
      <c r="A6624" s="848" t="s">
        <v>3251</v>
      </c>
      <c r="B6624" s="567"/>
      <c r="C6624" s="567">
        <v>1</v>
      </c>
      <c r="D6624" s="567">
        <v>3400000</v>
      </c>
      <c r="E6624" s="567">
        <v>124623.52535</v>
      </c>
      <c r="F6624" s="567">
        <v>13449.51281</v>
      </c>
    </row>
    <row r="6625" spans="1:6">
      <c r="A6625" s="849" t="s">
        <v>3251</v>
      </c>
      <c r="B6625" s="567"/>
      <c r="C6625" s="567">
        <v>1</v>
      </c>
      <c r="D6625" s="567">
        <v>3400000</v>
      </c>
      <c r="E6625" s="567">
        <v>124623.52535</v>
      </c>
      <c r="F6625" s="567">
        <v>13449.51281</v>
      </c>
    </row>
    <row r="6626" spans="1:6">
      <c r="A6626" s="850" t="s">
        <v>154</v>
      </c>
      <c r="B6626" s="567"/>
      <c r="C6626" s="567">
        <v>1</v>
      </c>
      <c r="D6626" s="567">
        <v>3400000</v>
      </c>
      <c r="E6626" s="567">
        <v>124623.52535</v>
      </c>
      <c r="F6626" s="567">
        <v>13449.51281</v>
      </c>
    </row>
    <row r="6627" spans="1:6">
      <c r="A6627" s="851" t="s">
        <v>3251</v>
      </c>
      <c r="B6627" s="567"/>
      <c r="C6627" s="567">
        <v>1</v>
      </c>
      <c r="D6627" s="567">
        <v>3400000</v>
      </c>
      <c r="E6627" s="567">
        <v>124623.52535</v>
      </c>
      <c r="F6627" s="567">
        <v>13449.51281</v>
      </c>
    </row>
    <row r="6628" spans="1:6">
      <c r="A6628" s="852" t="s">
        <v>151</v>
      </c>
      <c r="B6628" s="567"/>
      <c r="C6628" s="567">
        <v>1</v>
      </c>
      <c r="D6628" s="567">
        <v>3400000</v>
      </c>
      <c r="E6628" s="567">
        <v>124623.52535</v>
      </c>
      <c r="F6628" s="567">
        <v>13449.51281</v>
      </c>
    </row>
    <row r="6629" spans="1:6">
      <c r="A6629" s="854" t="s">
        <v>317</v>
      </c>
      <c r="B6629" s="729"/>
      <c r="C6629" s="729">
        <v>1</v>
      </c>
      <c r="D6629" s="729">
        <v>3400000</v>
      </c>
      <c r="E6629" s="729">
        <v>124623.52535</v>
      </c>
      <c r="F6629" s="729">
        <v>13449.51281</v>
      </c>
    </row>
    <row r="6630" spans="1:6">
      <c r="A6630" s="853" t="s">
        <v>144</v>
      </c>
      <c r="B6630" s="567"/>
      <c r="C6630" s="567">
        <v>1</v>
      </c>
      <c r="D6630" s="567">
        <v>3400000</v>
      </c>
      <c r="E6630" s="567">
        <v>124623.52535</v>
      </c>
      <c r="F6630" s="567">
        <v>13449.51281</v>
      </c>
    </row>
    <row r="6631" spans="1:6">
      <c r="A6631" s="855" t="s">
        <v>3251</v>
      </c>
      <c r="B6631" s="567"/>
      <c r="C6631" s="567">
        <v>1</v>
      </c>
      <c r="D6631" s="567">
        <v>3400000</v>
      </c>
      <c r="E6631" s="567">
        <v>124623.52535</v>
      </c>
      <c r="F6631" s="567">
        <v>13449.51281</v>
      </c>
    </row>
    <row r="6632" spans="1:6">
      <c r="A6632" s="847">
        <v>0.1</v>
      </c>
      <c r="B6632" s="567"/>
      <c r="C6632" s="567">
        <v>1</v>
      </c>
      <c r="D6632" s="567">
        <v>3200000</v>
      </c>
      <c r="E6632" s="567">
        <v>2815424.44147</v>
      </c>
      <c r="F6632" s="567">
        <v>194883.28863999998</v>
      </c>
    </row>
    <row r="6633" spans="1:6">
      <c r="A6633" s="848" t="s">
        <v>3251</v>
      </c>
      <c r="B6633" s="567"/>
      <c r="C6633" s="567">
        <v>1</v>
      </c>
      <c r="D6633" s="567">
        <v>3200000</v>
      </c>
      <c r="E6633" s="567">
        <v>2815424.44147</v>
      </c>
      <c r="F6633" s="567">
        <v>194883.28863999998</v>
      </c>
    </row>
    <row r="6634" spans="1:6">
      <c r="A6634" s="849" t="s">
        <v>3251</v>
      </c>
      <c r="B6634" s="567"/>
      <c r="C6634" s="567">
        <v>1</v>
      </c>
      <c r="D6634" s="567">
        <v>3200000</v>
      </c>
      <c r="E6634" s="567">
        <v>2815424.44147</v>
      </c>
      <c r="F6634" s="567">
        <v>194883.28863999998</v>
      </c>
    </row>
    <row r="6635" spans="1:6">
      <c r="A6635" s="850" t="s">
        <v>81</v>
      </c>
      <c r="B6635" s="567"/>
      <c r="C6635" s="567">
        <v>1</v>
      </c>
      <c r="D6635" s="567">
        <v>3200000</v>
      </c>
      <c r="E6635" s="567">
        <v>2815424.44147</v>
      </c>
      <c r="F6635" s="567">
        <v>194883.28863999998</v>
      </c>
    </row>
    <row r="6636" spans="1:6">
      <c r="A6636" s="851" t="s">
        <v>3251</v>
      </c>
      <c r="B6636" s="567"/>
      <c r="C6636" s="567">
        <v>1</v>
      </c>
      <c r="D6636" s="567">
        <v>3200000</v>
      </c>
      <c r="E6636" s="567">
        <v>2815424.44147</v>
      </c>
      <c r="F6636" s="567">
        <v>194883.28863999998</v>
      </c>
    </row>
    <row r="6637" spans="1:6">
      <c r="A6637" s="852" t="s">
        <v>83</v>
      </c>
      <c r="B6637" s="567"/>
      <c r="C6637" s="567">
        <v>1</v>
      </c>
      <c r="D6637" s="567">
        <v>3200000</v>
      </c>
      <c r="E6637" s="567">
        <v>2815424.44147</v>
      </c>
      <c r="F6637" s="567">
        <v>194883.28863999998</v>
      </c>
    </row>
    <row r="6638" spans="1:6">
      <c r="A6638" s="854" t="s">
        <v>317</v>
      </c>
      <c r="B6638" s="729"/>
      <c r="C6638" s="729">
        <v>1</v>
      </c>
      <c r="D6638" s="729">
        <v>3200000</v>
      </c>
      <c r="E6638" s="729">
        <v>2815424.44147</v>
      </c>
      <c r="F6638" s="729">
        <v>194883.28863999998</v>
      </c>
    </row>
    <row r="6639" spans="1:6">
      <c r="A6639" s="853" t="s">
        <v>74</v>
      </c>
      <c r="B6639" s="567"/>
      <c r="C6639" s="567">
        <v>1</v>
      </c>
      <c r="D6639" s="567">
        <v>3200000</v>
      </c>
      <c r="E6639" s="567">
        <v>2815424.44147</v>
      </c>
      <c r="F6639" s="567">
        <v>194883.28863999998</v>
      </c>
    </row>
    <row r="6640" spans="1:6">
      <c r="A6640" s="855" t="s">
        <v>3251</v>
      </c>
      <c r="B6640" s="567"/>
      <c r="C6640" s="567">
        <v>1</v>
      </c>
      <c r="D6640" s="567">
        <v>3200000</v>
      </c>
      <c r="E6640" s="567">
        <v>2815424.44147</v>
      </c>
      <c r="F6640" s="567">
        <v>194883.28863999998</v>
      </c>
    </row>
    <row r="6641" spans="1:6">
      <c r="A6641" s="847">
        <v>0.35</v>
      </c>
      <c r="B6641" s="567"/>
      <c r="C6641" s="567">
        <v>2</v>
      </c>
      <c r="D6641" s="567">
        <v>7178000</v>
      </c>
      <c r="E6641" s="567">
        <v>4562723.6012399998</v>
      </c>
      <c r="F6641" s="567">
        <v>1396896.3540000001</v>
      </c>
    </row>
    <row r="6642" spans="1:6">
      <c r="A6642" s="848" t="s">
        <v>3251</v>
      </c>
      <c r="B6642" s="567"/>
      <c r="C6642" s="567">
        <v>2</v>
      </c>
      <c r="D6642" s="567">
        <v>7178000</v>
      </c>
      <c r="E6642" s="567">
        <v>4562723.6012399998</v>
      </c>
      <c r="F6642" s="567">
        <v>1396896.3540000001</v>
      </c>
    </row>
    <row r="6643" spans="1:6">
      <c r="A6643" s="849" t="s">
        <v>3251</v>
      </c>
      <c r="B6643" s="567"/>
      <c r="C6643" s="567">
        <v>2</v>
      </c>
      <c r="D6643" s="567">
        <v>7178000</v>
      </c>
      <c r="E6643" s="567">
        <v>4562723.6012399998</v>
      </c>
      <c r="F6643" s="567">
        <v>1396896.3540000001</v>
      </c>
    </row>
    <row r="6644" spans="1:6">
      <c r="A6644" s="850" t="s">
        <v>155</v>
      </c>
      <c r="B6644" s="567"/>
      <c r="C6644" s="567">
        <v>1</v>
      </c>
      <c r="D6644" s="567">
        <v>4448000</v>
      </c>
      <c r="E6644" s="567">
        <v>3958952.8348099999</v>
      </c>
      <c r="F6644" s="567">
        <v>833517.22701999999</v>
      </c>
    </row>
    <row r="6645" spans="1:6">
      <c r="A6645" s="851" t="s">
        <v>3251</v>
      </c>
      <c r="B6645" s="567"/>
      <c r="C6645" s="567">
        <v>1</v>
      </c>
      <c r="D6645" s="567">
        <v>4448000</v>
      </c>
      <c r="E6645" s="567">
        <v>3958952.8348099999</v>
      </c>
      <c r="F6645" s="567">
        <v>833517.22701999999</v>
      </c>
    </row>
    <row r="6646" spans="1:6">
      <c r="A6646" s="852" t="s">
        <v>151</v>
      </c>
      <c r="B6646" s="567"/>
      <c r="C6646" s="567">
        <v>1</v>
      </c>
      <c r="D6646" s="567">
        <v>4448000</v>
      </c>
      <c r="E6646" s="567">
        <v>3958952.8348099999</v>
      </c>
      <c r="F6646" s="567">
        <v>833517.22701999999</v>
      </c>
    </row>
    <row r="6647" spans="1:6">
      <c r="A6647" s="854" t="s">
        <v>317</v>
      </c>
      <c r="B6647" s="729"/>
      <c r="C6647" s="729">
        <v>1</v>
      </c>
      <c r="D6647" s="729">
        <v>4448000</v>
      </c>
      <c r="E6647" s="729">
        <v>3958952.8348099999</v>
      </c>
      <c r="F6647" s="729">
        <v>833517.22701999999</v>
      </c>
    </row>
    <row r="6648" spans="1:6">
      <c r="A6648" s="853" t="s">
        <v>144</v>
      </c>
      <c r="B6648" s="567"/>
      <c r="C6648" s="567">
        <v>1</v>
      </c>
      <c r="D6648" s="567">
        <v>4448000</v>
      </c>
      <c r="E6648" s="567">
        <v>3958952.8348099999</v>
      </c>
      <c r="F6648" s="567">
        <v>833517.22701999999</v>
      </c>
    </row>
    <row r="6649" spans="1:6">
      <c r="A6649" s="855" t="s">
        <v>3251</v>
      </c>
      <c r="B6649" s="567"/>
      <c r="C6649" s="567">
        <v>1</v>
      </c>
      <c r="D6649" s="567">
        <v>4448000</v>
      </c>
      <c r="E6649" s="567">
        <v>3958952.8348099999</v>
      </c>
      <c r="F6649" s="567">
        <v>833517.22701999999</v>
      </c>
    </row>
    <row r="6650" spans="1:6">
      <c r="A6650" s="850" t="s">
        <v>152</v>
      </c>
      <c r="B6650" s="567"/>
      <c r="C6650" s="567">
        <v>1</v>
      </c>
      <c r="D6650" s="567">
        <v>2730000</v>
      </c>
      <c r="E6650" s="567">
        <v>603770.76642999996</v>
      </c>
      <c r="F6650" s="567">
        <v>563379.12698000006</v>
      </c>
    </row>
    <row r="6651" spans="1:6">
      <c r="A6651" s="851" t="s">
        <v>3251</v>
      </c>
      <c r="B6651" s="567"/>
      <c r="C6651" s="567">
        <v>1</v>
      </c>
      <c r="D6651" s="567">
        <v>2730000</v>
      </c>
      <c r="E6651" s="567">
        <v>603770.76642999996</v>
      </c>
      <c r="F6651" s="567">
        <v>563379.12698000006</v>
      </c>
    </row>
    <row r="6652" spans="1:6">
      <c r="A6652" s="852" t="s">
        <v>151</v>
      </c>
      <c r="B6652" s="567"/>
      <c r="C6652" s="567">
        <v>1</v>
      </c>
      <c r="D6652" s="567">
        <v>2730000</v>
      </c>
      <c r="E6652" s="567">
        <v>603770.76642999996</v>
      </c>
      <c r="F6652" s="567">
        <v>563379.12698000006</v>
      </c>
    </row>
    <row r="6653" spans="1:6">
      <c r="A6653" s="854" t="s">
        <v>317</v>
      </c>
      <c r="B6653" s="729"/>
      <c r="C6653" s="729">
        <v>1</v>
      </c>
      <c r="D6653" s="729">
        <v>2730000</v>
      </c>
      <c r="E6653" s="729">
        <v>603770.76642999996</v>
      </c>
      <c r="F6653" s="729">
        <v>563379.12698000006</v>
      </c>
    </row>
    <row r="6654" spans="1:6">
      <c r="A6654" s="853" t="s">
        <v>144</v>
      </c>
      <c r="B6654" s="567"/>
      <c r="C6654" s="567">
        <v>1</v>
      </c>
      <c r="D6654" s="567">
        <v>2730000</v>
      </c>
      <c r="E6654" s="567">
        <v>603770.76642999996</v>
      </c>
      <c r="F6654" s="567">
        <v>563379.12698000006</v>
      </c>
    </row>
    <row r="6655" spans="1:6">
      <c r="A6655" s="855" t="s">
        <v>3251</v>
      </c>
      <c r="B6655" s="567"/>
      <c r="C6655" s="567">
        <v>1</v>
      </c>
      <c r="D6655" s="567">
        <v>2730000</v>
      </c>
      <c r="E6655" s="567">
        <v>603770.76642999996</v>
      </c>
      <c r="F6655" s="567">
        <v>563379.12698000006</v>
      </c>
    </row>
    <row r="6656" spans="1:6">
      <c r="A6656" s="847">
        <v>0.7</v>
      </c>
      <c r="B6656" s="567"/>
      <c r="C6656" s="567">
        <v>1</v>
      </c>
      <c r="D6656" s="567">
        <v>2000000</v>
      </c>
      <c r="E6656" s="567">
        <v>1070656.74444</v>
      </c>
      <c r="F6656" s="567">
        <v>819399.51109000004</v>
      </c>
    </row>
    <row r="6657" spans="1:6">
      <c r="A6657" s="848" t="s">
        <v>3251</v>
      </c>
      <c r="B6657" s="567"/>
      <c r="C6657" s="567">
        <v>1</v>
      </c>
      <c r="D6657" s="567">
        <v>2000000</v>
      </c>
      <c r="E6657" s="567">
        <v>1070656.74444</v>
      </c>
      <c r="F6657" s="567">
        <v>819399.51109000004</v>
      </c>
    </row>
    <row r="6658" spans="1:6">
      <c r="A6658" s="849" t="s">
        <v>3251</v>
      </c>
      <c r="B6658" s="567"/>
      <c r="C6658" s="567">
        <v>1</v>
      </c>
      <c r="D6658" s="567">
        <v>2000000</v>
      </c>
      <c r="E6658" s="567">
        <v>1070656.74444</v>
      </c>
      <c r="F6658" s="567">
        <v>819399.51109000004</v>
      </c>
    </row>
    <row r="6659" spans="1:6">
      <c r="A6659" s="850" t="s">
        <v>153</v>
      </c>
      <c r="B6659" s="567"/>
      <c r="C6659" s="567">
        <v>1</v>
      </c>
      <c r="D6659" s="567">
        <v>2000000</v>
      </c>
      <c r="E6659" s="567">
        <v>1070656.74444</v>
      </c>
      <c r="F6659" s="567">
        <v>819399.51109000004</v>
      </c>
    </row>
    <row r="6660" spans="1:6">
      <c r="A6660" s="851" t="s">
        <v>3251</v>
      </c>
      <c r="B6660" s="567"/>
      <c r="C6660" s="567">
        <v>1</v>
      </c>
      <c r="D6660" s="567">
        <v>2000000</v>
      </c>
      <c r="E6660" s="567">
        <v>1070656.74444</v>
      </c>
      <c r="F6660" s="567">
        <v>819399.51109000004</v>
      </c>
    </row>
    <row r="6661" spans="1:6">
      <c r="A6661" s="852" t="s">
        <v>151</v>
      </c>
      <c r="B6661" s="567"/>
      <c r="C6661" s="567">
        <v>1</v>
      </c>
      <c r="D6661" s="567">
        <v>2000000</v>
      </c>
      <c r="E6661" s="567">
        <v>1070656.74444</v>
      </c>
      <c r="F6661" s="567">
        <v>819399.51109000004</v>
      </c>
    </row>
    <row r="6662" spans="1:6">
      <c r="A6662" s="854" t="s">
        <v>317</v>
      </c>
      <c r="B6662" s="729"/>
      <c r="C6662" s="729">
        <v>1</v>
      </c>
      <c r="D6662" s="729">
        <v>2000000</v>
      </c>
      <c r="E6662" s="729">
        <v>1070656.74444</v>
      </c>
      <c r="F6662" s="729">
        <v>819399.51109000004</v>
      </c>
    </row>
    <row r="6663" spans="1:6">
      <c r="A6663" s="853" t="s">
        <v>144</v>
      </c>
      <c r="B6663" s="567"/>
      <c r="C6663" s="567">
        <v>1</v>
      </c>
      <c r="D6663" s="567">
        <v>2000000</v>
      </c>
      <c r="E6663" s="567">
        <v>1070656.74444</v>
      </c>
      <c r="F6663" s="567">
        <v>819399.51109000004</v>
      </c>
    </row>
    <row r="6664" spans="1:6">
      <c r="A6664" s="855" t="s">
        <v>3251</v>
      </c>
      <c r="B6664" s="567"/>
      <c r="C6664" s="567">
        <v>1</v>
      </c>
      <c r="D6664" s="567">
        <v>2000000</v>
      </c>
      <c r="E6664" s="567">
        <v>1070656.74444</v>
      </c>
      <c r="F6664" s="567">
        <v>819399.51109000004</v>
      </c>
    </row>
    <row r="6665" spans="1:6">
      <c r="A6665" s="847">
        <v>0.75</v>
      </c>
      <c r="B6665" s="567"/>
      <c r="C6665" s="567">
        <v>1</v>
      </c>
      <c r="D6665" s="567">
        <v>5550000</v>
      </c>
      <c r="E6665" s="567">
        <v>5549952.52049</v>
      </c>
      <c r="F6665" s="567">
        <v>4113061.57681</v>
      </c>
    </row>
    <row r="6666" spans="1:6">
      <c r="A6666" s="848" t="s">
        <v>3251</v>
      </c>
      <c r="B6666" s="567"/>
      <c r="C6666" s="567">
        <v>1</v>
      </c>
      <c r="D6666" s="567">
        <v>5550000</v>
      </c>
      <c r="E6666" s="567">
        <v>5549952.52049</v>
      </c>
      <c r="F6666" s="567">
        <v>4113061.57681</v>
      </c>
    </row>
    <row r="6667" spans="1:6">
      <c r="A6667" s="849" t="s">
        <v>3251</v>
      </c>
      <c r="B6667" s="567"/>
      <c r="C6667" s="567">
        <v>1</v>
      </c>
      <c r="D6667" s="567">
        <v>5550000</v>
      </c>
      <c r="E6667" s="567">
        <v>5549952.52049</v>
      </c>
      <c r="F6667" s="567">
        <v>4113061.57681</v>
      </c>
    </row>
    <row r="6668" spans="1:6">
      <c r="A6668" s="850" t="s">
        <v>82</v>
      </c>
      <c r="B6668" s="567"/>
      <c r="C6668" s="567">
        <v>1</v>
      </c>
      <c r="D6668" s="567">
        <v>5550000</v>
      </c>
      <c r="E6668" s="567">
        <v>5549952.52049</v>
      </c>
      <c r="F6668" s="567">
        <v>4113061.57681</v>
      </c>
    </row>
    <row r="6669" spans="1:6">
      <c r="A6669" s="851" t="s">
        <v>3251</v>
      </c>
      <c r="B6669" s="567"/>
      <c r="C6669" s="567">
        <v>1</v>
      </c>
      <c r="D6669" s="567">
        <v>5550000</v>
      </c>
      <c r="E6669" s="567">
        <v>5549952.52049</v>
      </c>
      <c r="F6669" s="567">
        <v>4113061.57681</v>
      </c>
    </row>
    <row r="6670" spans="1:6">
      <c r="A6670" s="852" t="s">
        <v>83</v>
      </c>
      <c r="B6670" s="567"/>
      <c r="C6670" s="567">
        <v>1</v>
      </c>
      <c r="D6670" s="567">
        <v>5550000</v>
      </c>
      <c r="E6670" s="567">
        <v>5549952.52049</v>
      </c>
      <c r="F6670" s="567">
        <v>4113061.57681</v>
      </c>
    </row>
    <row r="6671" spans="1:6">
      <c r="A6671" s="854" t="s">
        <v>317</v>
      </c>
      <c r="B6671" s="729"/>
      <c r="C6671" s="729">
        <v>1</v>
      </c>
      <c r="D6671" s="729">
        <v>5550000</v>
      </c>
      <c r="E6671" s="729">
        <v>5549952.52049</v>
      </c>
      <c r="F6671" s="729">
        <v>4113061.57681</v>
      </c>
    </row>
    <row r="6672" spans="1:6">
      <c r="A6672" s="853" t="s">
        <v>74</v>
      </c>
      <c r="B6672" s="567"/>
      <c r="C6672" s="567">
        <v>1</v>
      </c>
      <c r="D6672" s="567">
        <v>5550000</v>
      </c>
      <c r="E6672" s="567">
        <v>5549952.52049</v>
      </c>
      <c r="F6672" s="567">
        <v>4113061.57681</v>
      </c>
    </row>
    <row r="6673" spans="1:6">
      <c r="A6673" s="855" t="s">
        <v>3251</v>
      </c>
      <c r="B6673" s="567"/>
      <c r="C6673" s="567">
        <v>1</v>
      </c>
      <c r="D6673" s="567">
        <v>5550000</v>
      </c>
      <c r="E6673" s="567">
        <v>5549952.52049</v>
      </c>
      <c r="F6673" s="567">
        <v>4113061.57681</v>
      </c>
    </row>
    <row r="6674" spans="1:6">
      <c r="A6674" s="847">
        <v>0.9</v>
      </c>
      <c r="B6674" s="567"/>
      <c r="C6674" s="567">
        <v>1</v>
      </c>
      <c r="D6674" s="567">
        <v>7681000</v>
      </c>
      <c r="E6674" s="567">
        <v>5017204</v>
      </c>
      <c r="F6674" s="567">
        <v>7681000</v>
      </c>
    </row>
    <row r="6675" spans="1:6">
      <c r="A6675" s="848" t="s">
        <v>3251</v>
      </c>
      <c r="B6675" s="567"/>
      <c r="C6675" s="567">
        <v>1</v>
      </c>
      <c r="D6675" s="567">
        <v>7681000</v>
      </c>
      <c r="E6675" s="567">
        <v>5017204</v>
      </c>
      <c r="F6675" s="567">
        <v>7681000</v>
      </c>
    </row>
    <row r="6676" spans="1:6">
      <c r="A6676" s="849" t="s">
        <v>661</v>
      </c>
      <c r="B6676" s="567"/>
      <c r="C6676" s="567">
        <v>1</v>
      </c>
      <c r="D6676" s="567">
        <v>7681000</v>
      </c>
      <c r="E6676" s="567">
        <v>5017204</v>
      </c>
      <c r="F6676" s="567">
        <v>7681000</v>
      </c>
    </row>
    <row r="6677" spans="1:6">
      <c r="A6677" s="850" t="s">
        <v>3216</v>
      </c>
      <c r="B6677" s="567"/>
      <c r="C6677" s="567">
        <v>1</v>
      </c>
      <c r="D6677" s="567">
        <v>7681000</v>
      </c>
      <c r="E6677" s="567">
        <v>5017204</v>
      </c>
      <c r="F6677" s="567">
        <v>7681000</v>
      </c>
    </row>
    <row r="6678" spans="1:6">
      <c r="A6678" s="851" t="s">
        <v>3251</v>
      </c>
      <c r="B6678" s="567"/>
      <c r="C6678" s="567">
        <v>1</v>
      </c>
      <c r="D6678" s="567">
        <v>7681000</v>
      </c>
      <c r="E6678" s="567">
        <v>5017204</v>
      </c>
      <c r="F6678" s="567">
        <v>7681000</v>
      </c>
    </row>
    <row r="6679" spans="1:6">
      <c r="A6679" s="852" t="s">
        <v>3251</v>
      </c>
      <c r="B6679" s="567"/>
      <c r="C6679" s="567">
        <v>1</v>
      </c>
      <c r="D6679" s="567">
        <v>7681000</v>
      </c>
      <c r="E6679" s="567">
        <v>5017204</v>
      </c>
      <c r="F6679" s="567">
        <v>7681000</v>
      </c>
    </row>
    <row r="6680" spans="1:6">
      <c r="A6680" s="854" t="s">
        <v>526</v>
      </c>
      <c r="B6680" s="567"/>
      <c r="C6680" s="567">
        <v>1</v>
      </c>
      <c r="D6680" s="567">
        <v>7681000</v>
      </c>
      <c r="E6680" s="567">
        <v>5017204</v>
      </c>
      <c r="F6680" s="567">
        <v>7681000</v>
      </c>
    </row>
    <row r="6681" spans="1:6">
      <c r="A6681" s="853" t="s">
        <v>287</v>
      </c>
      <c r="B6681" s="567"/>
      <c r="C6681" s="567">
        <v>1</v>
      </c>
      <c r="D6681" s="567">
        <v>7681000</v>
      </c>
      <c r="E6681" s="567">
        <v>5017204</v>
      </c>
      <c r="F6681" s="567">
        <v>7681000</v>
      </c>
    </row>
    <row r="6682" spans="1:6">
      <c r="A6682" s="855" t="s">
        <v>319</v>
      </c>
      <c r="B6682" s="567"/>
      <c r="C6682" s="567">
        <v>1</v>
      </c>
      <c r="D6682" s="567">
        <v>7681000</v>
      </c>
      <c r="E6682" s="567">
        <v>5017204</v>
      </c>
      <c r="F6682" s="567">
        <v>7681000</v>
      </c>
    </row>
    <row r="6683" spans="1:6">
      <c r="A6683" s="847">
        <v>0.95</v>
      </c>
      <c r="B6683" s="567"/>
      <c r="C6683" s="567">
        <v>2</v>
      </c>
      <c r="D6683" s="567">
        <v>8554000</v>
      </c>
      <c r="E6683" s="567">
        <v>7817059</v>
      </c>
      <c r="F6683" s="567">
        <v>8554000</v>
      </c>
    </row>
    <row r="6684" spans="1:6">
      <c r="A6684" s="848" t="s">
        <v>3251</v>
      </c>
      <c r="B6684" s="567"/>
      <c r="C6684" s="567">
        <v>2</v>
      </c>
      <c r="D6684" s="567">
        <v>8554000</v>
      </c>
      <c r="E6684" s="567">
        <v>7817059</v>
      </c>
      <c r="F6684" s="567">
        <v>8554000</v>
      </c>
    </row>
    <row r="6685" spans="1:6">
      <c r="A6685" s="849" t="s">
        <v>788</v>
      </c>
      <c r="B6685" s="567"/>
      <c r="C6685" s="567">
        <v>1</v>
      </c>
      <c r="D6685" s="567">
        <v>1779000</v>
      </c>
      <c r="E6685" s="567">
        <v>1537215</v>
      </c>
      <c r="F6685" s="567">
        <v>1779000</v>
      </c>
    </row>
    <row r="6686" spans="1:6">
      <c r="A6686" s="850" t="s">
        <v>3220</v>
      </c>
      <c r="B6686" s="567"/>
      <c r="C6686" s="567">
        <v>1</v>
      </c>
      <c r="D6686" s="567">
        <v>1779000</v>
      </c>
      <c r="E6686" s="567">
        <v>1537215</v>
      </c>
      <c r="F6686" s="567">
        <v>1779000</v>
      </c>
    </row>
    <row r="6687" spans="1:6">
      <c r="A6687" s="851" t="s">
        <v>3251</v>
      </c>
      <c r="B6687" s="567"/>
      <c r="C6687" s="567">
        <v>1</v>
      </c>
      <c r="D6687" s="567">
        <v>1779000</v>
      </c>
      <c r="E6687" s="567">
        <v>1537215</v>
      </c>
      <c r="F6687" s="567">
        <v>1779000</v>
      </c>
    </row>
    <row r="6688" spans="1:6">
      <c r="A6688" s="852" t="s">
        <v>3251</v>
      </c>
      <c r="B6688" s="567"/>
      <c r="C6688" s="567">
        <v>1</v>
      </c>
      <c r="D6688" s="567">
        <v>1779000</v>
      </c>
      <c r="E6688" s="567">
        <v>1537215</v>
      </c>
      <c r="F6688" s="567">
        <v>1779000</v>
      </c>
    </row>
    <row r="6689" spans="1:6">
      <c r="A6689" s="854" t="s">
        <v>526</v>
      </c>
      <c r="B6689" s="567"/>
      <c r="C6689" s="567">
        <v>1</v>
      </c>
      <c r="D6689" s="567">
        <v>1779000</v>
      </c>
      <c r="E6689" s="567">
        <v>1537215</v>
      </c>
      <c r="F6689" s="567">
        <v>1779000</v>
      </c>
    </row>
    <row r="6690" spans="1:6">
      <c r="A6690" s="853" t="s">
        <v>287</v>
      </c>
      <c r="B6690" s="567"/>
      <c r="C6690" s="567">
        <v>1</v>
      </c>
      <c r="D6690" s="567">
        <v>1779000</v>
      </c>
      <c r="E6690" s="567">
        <v>1537215</v>
      </c>
      <c r="F6690" s="567">
        <v>1779000</v>
      </c>
    </row>
    <row r="6691" spans="1:6">
      <c r="A6691" s="855" t="s">
        <v>319</v>
      </c>
      <c r="B6691" s="567"/>
      <c r="C6691" s="567">
        <v>1</v>
      </c>
      <c r="D6691" s="567">
        <v>1779000</v>
      </c>
      <c r="E6691" s="567">
        <v>1537215</v>
      </c>
      <c r="F6691" s="567">
        <v>1779000</v>
      </c>
    </row>
    <row r="6692" spans="1:6">
      <c r="A6692" s="849" t="s">
        <v>3218</v>
      </c>
      <c r="B6692" s="567"/>
      <c r="C6692" s="567">
        <v>1</v>
      </c>
      <c r="D6692" s="567">
        <v>6775000</v>
      </c>
      <c r="E6692" s="567">
        <v>6279844</v>
      </c>
      <c r="F6692" s="567">
        <v>6775000</v>
      </c>
    </row>
    <row r="6693" spans="1:6">
      <c r="A6693" s="850" t="s">
        <v>3217</v>
      </c>
      <c r="B6693" s="567"/>
      <c r="C6693" s="567">
        <v>1</v>
      </c>
      <c r="D6693" s="567">
        <v>6775000</v>
      </c>
      <c r="E6693" s="567">
        <v>6279844</v>
      </c>
      <c r="F6693" s="567">
        <v>6775000</v>
      </c>
    </row>
    <row r="6694" spans="1:6">
      <c r="A6694" s="851" t="s">
        <v>3251</v>
      </c>
      <c r="B6694" s="567"/>
      <c r="C6694" s="567">
        <v>1</v>
      </c>
      <c r="D6694" s="567">
        <v>6775000</v>
      </c>
      <c r="E6694" s="567">
        <v>6279844</v>
      </c>
      <c r="F6694" s="567">
        <v>6775000</v>
      </c>
    </row>
    <row r="6695" spans="1:6">
      <c r="A6695" s="852" t="s">
        <v>3251</v>
      </c>
      <c r="B6695" s="567"/>
      <c r="C6695" s="567">
        <v>1</v>
      </c>
      <c r="D6695" s="567">
        <v>6775000</v>
      </c>
      <c r="E6695" s="567">
        <v>6279844</v>
      </c>
      <c r="F6695" s="567">
        <v>6775000</v>
      </c>
    </row>
    <row r="6696" spans="1:6">
      <c r="A6696" s="854" t="s">
        <v>526</v>
      </c>
      <c r="B6696" s="567"/>
      <c r="C6696" s="567">
        <v>1</v>
      </c>
      <c r="D6696" s="567">
        <v>6775000</v>
      </c>
      <c r="E6696" s="567">
        <v>6279844</v>
      </c>
      <c r="F6696" s="567">
        <v>6775000</v>
      </c>
    </row>
    <row r="6697" spans="1:6">
      <c r="A6697" s="853" t="s">
        <v>287</v>
      </c>
      <c r="B6697" s="567"/>
      <c r="C6697" s="567">
        <v>1</v>
      </c>
      <c r="D6697" s="567">
        <v>6775000</v>
      </c>
      <c r="E6697" s="567">
        <v>6279844</v>
      </c>
      <c r="F6697" s="567">
        <v>6775000</v>
      </c>
    </row>
    <row r="6698" spans="1:6">
      <c r="A6698" s="855" t="s">
        <v>319</v>
      </c>
      <c r="B6698" s="567"/>
      <c r="C6698" s="567">
        <v>1</v>
      </c>
      <c r="D6698" s="567">
        <v>6775000</v>
      </c>
      <c r="E6698" s="567">
        <v>6279844</v>
      </c>
      <c r="F6698" s="567">
        <v>6775000</v>
      </c>
    </row>
    <row r="6699" spans="1:6">
      <c r="A6699" s="847">
        <v>0.96</v>
      </c>
      <c r="B6699" s="567"/>
      <c r="C6699" s="567">
        <v>1</v>
      </c>
      <c r="D6699" s="567">
        <v>3392000</v>
      </c>
      <c r="E6699" s="567">
        <v>3168642</v>
      </c>
      <c r="F6699" s="567">
        <v>3392000</v>
      </c>
    </row>
    <row r="6700" spans="1:6">
      <c r="A6700" s="848" t="s">
        <v>3251</v>
      </c>
      <c r="B6700" s="567"/>
      <c r="C6700" s="567">
        <v>1</v>
      </c>
      <c r="D6700" s="567">
        <v>3392000</v>
      </c>
      <c r="E6700" s="567">
        <v>3168642</v>
      </c>
      <c r="F6700" s="567">
        <v>3392000</v>
      </c>
    </row>
    <row r="6701" spans="1:6">
      <c r="A6701" s="849" t="s">
        <v>661</v>
      </c>
      <c r="B6701" s="567"/>
      <c r="C6701" s="567">
        <v>1</v>
      </c>
      <c r="D6701" s="567">
        <v>3392000</v>
      </c>
      <c r="E6701" s="567">
        <v>3168642</v>
      </c>
      <c r="F6701" s="567">
        <v>3392000</v>
      </c>
    </row>
    <row r="6702" spans="1:6">
      <c r="A6702" s="850" t="s">
        <v>3219</v>
      </c>
      <c r="B6702" s="567"/>
      <c r="C6702" s="567">
        <v>1</v>
      </c>
      <c r="D6702" s="567">
        <v>3392000</v>
      </c>
      <c r="E6702" s="567">
        <v>3168642</v>
      </c>
      <c r="F6702" s="567">
        <v>3392000</v>
      </c>
    </row>
    <row r="6703" spans="1:6">
      <c r="A6703" s="851" t="s">
        <v>3251</v>
      </c>
      <c r="B6703" s="567"/>
      <c r="C6703" s="567">
        <v>1</v>
      </c>
      <c r="D6703" s="567">
        <v>3392000</v>
      </c>
      <c r="E6703" s="567">
        <v>3168642</v>
      </c>
      <c r="F6703" s="567">
        <v>3392000</v>
      </c>
    </row>
    <row r="6704" spans="1:6">
      <c r="A6704" s="852" t="s">
        <v>3251</v>
      </c>
      <c r="B6704" s="567"/>
      <c r="C6704" s="567">
        <v>1</v>
      </c>
      <c r="D6704" s="567">
        <v>3392000</v>
      </c>
      <c r="E6704" s="567">
        <v>3168642</v>
      </c>
      <c r="F6704" s="567">
        <v>3392000</v>
      </c>
    </row>
    <row r="6705" spans="1:6">
      <c r="A6705" s="854" t="s">
        <v>526</v>
      </c>
      <c r="B6705" s="567"/>
      <c r="C6705" s="567">
        <v>1</v>
      </c>
      <c r="D6705" s="567">
        <v>3392000</v>
      </c>
      <c r="E6705" s="567">
        <v>3168642</v>
      </c>
      <c r="F6705" s="567">
        <v>3392000</v>
      </c>
    </row>
    <row r="6706" spans="1:6">
      <c r="A6706" s="853" t="s">
        <v>287</v>
      </c>
      <c r="B6706" s="567"/>
      <c r="C6706" s="567">
        <v>1</v>
      </c>
      <c r="D6706" s="567">
        <v>3392000</v>
      </c>
      <c r="E6706" s="567">
        <v>3168642</v>
      </c>
      <c r="F6706" s="567">
        <v>3392000</v>
      </c>
    </row>
    <row r="6707" spans="1:6">
      <c r="A6707" s="855" t="s">
        <v>319</v>
      </c>
      <c r="B6707" s="567"/>
      <c r="C6707" s="567">
        <v>1</v>
      </c>
      <c r="D6707" s="567">
        <v>3392000</v>
      </c>
      <c r="E6707" s="567">
        <v>3168642</v>
      </c>
      <c r="F6707" s="567">
        <v>3392000</v>
      </c>
    </row>
    <row r="6708" spans="1:6">
      <c r="A6708" s="846" t="s">
        <v>3203</v>
      </c>
      <c r="B6708" s="567"/>
      <c r="C6708" s="567">
        <v>1</v>
      </c>
      <c r="D6708" s="567">
        <v>1640000</v>
      </c>
      <c r="E6708" s="567">
        <v>0</v>
      </c>
      <c r="F6708" s="567">
        <v>1640000</v>
      </c>
    </row>
    <row r="6709" spans="1:6">
      <c r="A6709" s="847">
        <v>0</v>
      </c>
      <c r="B6709" s="567"/>
      <c r="C6709" s="567">
        <v>1</v>
      </c>
      <c r="D6709" s="567">
        <v>1640000</v>
      </c>
      <c r="E6709" s="567">
        <v>0</v>
      </c>
      <c r="F6709" s="567">
        <v>1640000</v>
      </c>
    </row>
    <row r="6710" spans="1:6">
      <c r="A6710" s="848" t="s">
        <v>3251</v>
      </c>
      <c r="B6710" s="567"/>
      <c r="C6710" s="567">
        <v>1</v>
      </c>
      <c r="D6710" s="567">
        <v>1640000</v>
      </c>
      <c r="E6710" s="567">
        <v>0</v>
      </c>
      <c r="F6710" s="567">
        <v>1640000</v>
      </c>
    </row>
    <row r="6711" spans="1:6">
      <c r="A6711" s="849">
        <v>2025</v>
      </c>
      <c r="B6711" s="567"/>
      <c r="C6711" s="567">
        <v>1</v>
      </c>
      <c r="D6711" s="567">
        <v>1640000</v>
      </c>
      <c r="E6711" s="567">
        <v>0</v>
      </c>
      <c r="F6711" s="567">
        <v>1640000</v>
      </c>
    </row>
    <row r="6712" spans="1:6">
      <c r="A6712" s="850" t="s">
        <v>3221</v>
      </c>
      <c r="B6712" s="567"/>
      <c r="C6712" s="567">
        <v>1</v>
      </c>
      <c r="D6712" s="567">
        <v>1640000</v>
      </c>
      <c r="E6712" s="567">
        <v>0</v>
      </c>
      <c r="F6712" s="567">
        <v>1640000</v>
      </c>
    </row>
    <row r="6713" spans="1:6">
      <c r="A6713" s="851" t="s">
        <v>3251</v>
      </c>
      <c r="B6713" s="567"/>
      <c r="C6713" s="567">
        <v>1</v>
      </c>
      <c r="D6713" s="567">
        <v>1640000</v>
      </c>
      <c r="E6713" s="567">
        <v>0</v>
      </c>
      <c r="F6713" s="567">
        <v>1640000</v>
      </c>
    </row>
    <row r="6714" spans="1:6">
      <c r="A6714" s="852" t="s">
        <v>3251</v>
      </c>
      <c r="B6714" s="567"/>
      <c r="C6714" s="567">
        <v>1</v>
      </c>
      <c r="D6714" s="567">
        <v>1640000</v>
      </c>
      <c r="E6714" s="567">
        <v>0</v>
      </c>
      <c r="F6714" s="567">
        <v>1640000</v>
      </c>
    </row>
    <row r="6715" spans="1:6">
      <c r="A6715" s="854" t="s">
        <v>526</v>
      </c>
      <c r="B6715" s="567"/>
      <c r="C6715" s="567">
        <v>1</v>
      </c>
      <c r="D6715" s="567">
        <v>1640000</v>
      </c>
      <c r="E6715" s="567">
        <v>0</v>
      </c>
      <c r="F6715" s="567">
        <v>1640000</v>
      </c>
    </row>
    <row r="6716" spans="1:6">
      <c r="A6716" s="853" t="s">
        <v>287</v>
      </c>
      <c r="B6716" s="567"/>
      <c r="C6716" s="567">
        <v>1</v>
      </c>
      <c r="D6716" s="567">
        <v>1640000</v>
      </c>
      <c r="E6716" s="567">
        <v>0</v>
      </c>
      <c r="F6716" s="567">
        <v>1640000</v>
      </c>
    </row>
    <row r="6717" spans="1:6">
      <c r="A6717" s="855" t="s">
        <v>3199</v>
      </c>
      <c r="B6717" s="567"/>
      <c r="C6717" s="567">
        <v>1</v>
      </c>
      <c r="D6717" s="567">
        <v>1640000</v>
      </c>
      <c r="E6717" s="567">
        <v>0</v>
      </c>
      <c r="F6717" s="567">
        <v>1640000</v>
      </c>
    </row>
    <row r="6718" spans="1:6">
      <c r="A6718" s="846" t="s">
        <v>129</v>
      </c>
      <c r="B6718" s="567"/>
      <c r="C6718" s="567">
        <v>1</v>
      </c>
      <c r="D6718" s="567">
        <v>1200000</v>
      </c>
      <c r="E6718" s="567">
        <v>5818.7330000000002</v>
      </c>
      <c r="F6718" s="567">
        <v>1200000</v>
      </c>
    </row>
    <row r="6719" spans="1:6">
      <c r="A6719" s="847">
        <v>0</v>
      </c>
      <c r="B6719" s="567"/>
      <c r="C6719" s="567">
        <v>1</v>
      </c>
      <c r="D6719" s="567">
        <v>1200000</v>
      </c>
      <c r="E6719" s="567">
        <v>5818.7330000000002</v>
      </c>
      <c r="F6719" s="567">
        <v>1200000</v>
      </c>
    </row>
    <row r="6720" spans="1:6">
      <c r="A6720" s="848" t="s">
        <v>3251</v>
      </c>
      <c r="B6720" s="567"/>
      <c r="C6720" s="567">
        <v>1</v>
      </c>
      <c r="D6720" s="567">
        <v>1200000</v>
      </c>
      <c r="E6720" s="567">
        <v>5818.7330000000002</v>
      </c>
      <c r="F6720" s="567">
        <v>1200000</v>
      </c>
    </row>
    <row r="6721" spans="1:6">
      <c r="A6721" s="849">
        <v>2024</v>
      </c>
      <c r="B6721" s="567"/>
      <c r="C6721" s="567">
        <v>1</v>
      </c>
      <c r="D6721" s="567">
        <v>1200000</v>
      </c>
      <c r="E6721" s="567">
        <v>5818.7330000000002</v>
      </c>
      <c r="F6721" s="567">
        <v>1200000</v>
      </c>
    </row>
    <row r="6722" spans="1:6">
      <c r="A6722" s="850" t="s">
        <v>3222</v>
      </c>
      <c r="B6722" s="567"/>
      <c r="C6722" s="567">
        <v>1</v>
      </c>
      <c r="D6722" s="567">
        <v>1200000</v>
      </c>
      <c r="E6722" s="567">
        <v>5818.7330000000002</v>
      </c>
      <c r="F6722" s="567">
        <v>1200000</v>
      </c>
    </row>
    <row r="6723" spans="1:6">
      <c r="A6723" s="851" t="s">
        <v>3251</v>
      </c>
      <c r="B6723" s="567"/>
      <c r="C6723" s="567">
        <v>1</v>
      </c>
      <c r="D6723" s="567">
        <v>1200000</v>
      </c>
      <c r="E6723" s="567">
        <v>5818.7330000000002</v>
      </c>
      <c r="F6723" s="567">
        <v>1200000</v>
      </c>
    </row>
    <row r="6724" spans="1:6">
      <c r="A6724" s="852" t="s">
        <v>3251</v>
      </c>
      <c r="B6724" s="567"/>
      <c r="C6724" s="567">
        <v>1</v>
      </c>
      <c r="D6724" s="567">
        <v>1200000</v>
      </c>
      <c r="E6724" s="567">
        <v>5818.7330000000002</v>
      </c>
      <c r="F6724" s="567">
        <v>1200000</v>
      </c>
    </row>
    <row r="6725" spans="1:6">
      <c r="A6725" s="854" t="s">
        <v>526</v>
      </c>
      <c r="B6725" s="567"/>
      <c r="C6725" s="567">
        <v>1</v>
      </c>
      <c r="D6725" s="567">
        <v>1200000</v>
      </c>
      <c r="E6725" s="567">
        <v>5818.7330000000002</v>
      </c>
      <c r="F6725" s="567">
        <v>1200000</v>
      </c>
    </row>
    <row r="6726" spans="1:6">
      <c r="A6726" s="853" t="s">
        <v>287</v>
      </c>
      <c r="B6726" s="567"/>
      <c r="C6726" s="567">
        <v>1</v>
      </c>
      <c r="D6726" s="567">
        <v>1200000</v>
      </c>
      <c r="E6726" s="567">
        <v>5818.7330000000002</v>
      </c>
      <c r="F6726" s="567">
        <v>1200000</v>
      </c>
    </row>
    <row r="6727" spans="1:6">
      <c r="A6727" s="855" t="s">
        <v>3185</v>
      </c>
      <c r="B6727" s="567"/>
      <c r="C6727" s="567">
        <v>1</v>
      </c>
      <c r="D6727" s="567">
        <v>1200000</v>
      </c>
      <c r="E6727" s="567">
        <v>5818.7330000000002</v>
      </c>
      <c r="F6727" s="567">
        <v>1200000</v>
      </c>
    </row>
    <row r="6728" spans="1:6">
      <c r="A6728" s="846" t="s">
        <v>3251</v>
      </c>
      <c r="B6728" s="567">
        <v>16380000</v>
      </c>
      <c r="C6728" s="567">
        <v>13</v>
      </c>
      <c r="D6728" s="567">
        <v>56209506</v>
      </c>
      <c r="E6728" s="567">
        <v>12664114</v>
      </c>
      <c r="F6728" s="567">
        <v>13213206.15282</v>
      </c>
    </row>
    <row r="6729" spans="1:6">
      <c r="A6729" s="847">
        <v>0</v>
      </c>
      <c r="B6729" s="567">
        <v>4000000</v>
      </c>
      <c r="C6729" s="567">
        <v>3</v>
      </c>
      <c r="D6729" s="567">
        <v>11200000</v>
      </c>
      <c r="E6729" s="567">
        <v>0</v>
      </c>
      <c r="F6729" s="567">
        <v>17070.256699999998</v>
      </c>
    </row>
    <row r="6730" spans="1:6">
      <c r="A6730" s="848">
        <v>0</v>
      </c>
      <c r="B6730" s="567"/>
      <c r="C6730" s="567">
        <v>1</v>
      </c>
      <c r="D6730" s="567">
        <v>1000000</v>
      </c>
      <c r="E6730" s="567"/>
      <c r="F6730" s="567"/>
    </row>
    <row r="6731" spans="1:6">
      <c r="A6731" s="849">
        <v>2014</v>
      </c>
      <c r="B6731" s="567"/>
      <c r="C6731" s="567">
        <v>1</v>
      </c>
      <c r="D6731" s="567">
        <v>1000000</v>
      </c>
      <c r="E6731" s="567"/>
      <c r="F6731" s="567"/>
    </row>
    <row r="6732" spans="1:6">
      <c r="A6732" s="850" t="s">
        <v>3163</v>
      </c>
      <c r="B6732" s="567"/>
      <c r="C6732" s="567">
        <v>1</v>
      </c>
      <c r="D6732" s="567">
        <v>1000000</v>
      </c>
      <c r="E6732" s="567"/>
      <c r="F6732" s="567"/>
    </row>
    <row r="6733" spans="1:6">
      <c r="A6733" s="851" t="s">
        <v>3251</v>
      </c>
      <c r="B6733" s="567"/>
      <c r="C6733" s="567">
        <v>1</v>
      </c>
      <c r="D6733" s="567">
        <v>1000000</v>
      </c>
      <c r="E6733" s="567"/>
      <c r="F6733" s="567"/>
    </row>
    <row r="6734" spans="1:6">
      <c r="A6734" s="852" t="s">
        <v>3251</v>
      </c>
      <c r="B6734" s="567"/>
      <c r="C6734" s="567">
        <v>1</v>
      </c>
      <c r="D6734" s="567">
        <v>1000000</v>
      </c>
      <c r="E6734" s="567"/>
      <c r="F6734" s="567"/>
    </row>
    <row r="6735" spans="1:6">
      <c r="A6735" s="854" t="s">
        <v>526</v>
      </c>
      <c r="B6735" s="567"/>
      <c r="C6735" s="567">
        <v>1</v>
      </c>
      <c r="D6735" s="567">
        <v>1000000</v>
      </c>
      <c r="E6735" s="567"/>
      <c r="F6735" s="567"/>
    </row>
    <row r="6736" spans="1:6">
      <c r="A6736" s="853" t="s">
        <v>270</v>
      </c>
      <c r="B6736" s="567"/>
      <c r="C6736" s="567">
        <v>1</v>
      </c>
      <c r="D6736" s="567">
        <v>1000000</v>
      </c>
      <c r="E6736" s="567"/>
      <c r="F6736" s="567"/>
    </row>
    <row r="6737" spans="1:6">
      <c r="A6737" s="855" t="s">
        <v>3251</v>
      </c>
      <c r="B6737" s="567"/>
      <c r="C6737" s="567">
        <v>1</v>
      </c>
      <c r="D6737" s="567">
        <v>1000000</v>
      </c>
      <c r="E6737" s="567"/>
      <c r="F6737" s="567"/>
    </row>
    <row r="6738" spans="1:6">
      <c r="A6738" s="848" t="s">
        <v>3251</v>
      </c>
      <c r="B6738" s="567">
        <v>4000000</v>
      </c>
      <c r="C6738" s="567">
        <v>2</v>
      </c>
      <c r="D6738" s="567">
        <v>10200000</v>
      </c>
      <c r="E6738" s="567">
        <v>0</v>
      </c>
      <c r="F6738" s="567">
        <v>17070.256699999998</v>
      </c>
    </row>
    <row r="6739" spans="1:6">
      <c r="A6739" s="849" t="s">
        <v>3251</v>
      </c>
      <c r="B6739" s="567">
        <v>4000000</v>
      </c>
      <c r="C6739" s="567">
        <v>2</v>
      </c>
      <c r="D6739" s="567">
        <v>10200000</v>
      </c>
      <c r="E6739" s="567">
        <v>0</v>
      </c>
      <c r="F6739" s="567">
        <v>17070.256699999998</v>
      </c>
    </row>
    <row r="6740" spans="1:6">
      <c r="A6740" s="850" t="s">
        <v>3251</v>
      </c>
      <c r="B6740" s="567">
        <v>4000000</v>
      </c>
      <c r="C6740" s="567">
        <v>2</v>
      </c>
      <c r="D6740" s="567">
        <v>10200000</v>
      </c>
      <c r="E6740" s="567">
        <v>0</v>
      </c>
      <c r="F6740" s="567">
        <v>17070.256699999998</v>
      </c>
    </row>
    <row r="6741" spans="1:6">
      <c r="A6741" s="851" t="s">
        <v>2481</v>
      </c>
      <c r="B6741" s="567"/>
      <c r="C6741" s="567">
        <v>1</v>
      </c>
      <c r="D6741" s="567">
        <v>2000000</v>
      </c>
      <c r="E6741" s="567">
        <v>0</v>
      </c>
      <c r="F6741" s="567">
        <v>0</v>
      </c>
    </row>
    <row r="6742" spans="1:6">
      <c r="A6742" s="852" t="s">
        <v>3251</v>
      </c>
      <c r="B6742" s="567"/>
      <c r="C6742" s="567">
        <v>1</v>
      </c>
      <c r="D6742" s="567">
        <v>2000000</v>
      </c>
      <c r="E6742" s="567">
        <v>0</v>
      </c>
      <c r="F6742" s="567">
        <v>0</v>
      </c>
    </row>
    <row r="6743" spans="1:6">
      <c r="A6743" s="854" t="s">
        <v>2286</v>
      </c>
      <c r="B6743" s="567"/>
      <c r="C6743" s="567">
        <v>1</v>
      </c>
      <c r="D6743" s="567">
        <v>2000000</v>
      </c>
      <c r="E6743" s="567">
        <v>0</v>
      </c>
      <c r="F6743" s="567">
        <v>0</v>
      </c>
    </row>
    <row r="6744" spans="1:6">
      <c r="A6744" s="853" t="s">
        <v>296</v>
      </c>
      <c r="B6744" s="567"/>
      <c r="C6744" s="567">
        <v>1</v>
      </c>
      <c r="D6744" s="567">
        <v>2000000</v>
      </c>
      <c r="E6744" s="567">
        <v>0</v>
      </c>
      <c r="F6744" s="567">
        <v>0</v>
      </c>
    </row>
    <row r="6745" spans="1:6">
      <c r="A6745" s="855" t="s">
        <v>510</v>
      </c>
      <c r="B6745" s="567"/>
      <c r="C6745" s="567">
        <v>1</v>
      </c>
      <c r="D6745" s="567">
        <v>2000000</v>
      </c>
      <c r="E6745" s="567">
        <v>0</v>
      </c>
      <c r="F6745" s="567">
        <v>0</v>
      </c>
    </row>
    <row r="6746" spans="1:6">
      <c r="A6746" s="851" t="s">
        <v>2523</v>
      </c>
      <c r="B6746" s="567">
        <v>4000000</v>
      </c>
      <c r="C6746" s="567">
        <v>1</v>
      </c>
      <c r="D6746" s="567">
        <v>8200000</v>
      </c>
      <c r="E6746" s="567"/>
      <c r="F6746" s="567">
        <v>17070.256699999998</v>
      </c>
    </row>
    <row r="6747" spans="1:6">
      <c r="A6747" s="852" t="s">
        <v>3251</v>
      </c>
      <c r="B6747" s="567">
        <v>4000000</v>
      </c>
      <c r="C6747" s="567">
        <v>1</v>
      </c>
      <c r="D6747" s="567">
        <v>8200000</v>
      </c>
      <c r="E6747" s="567"/>
      <c r="F6747" s="567">
        <v>17070.256699999998</v>
      </c>
    </row>
    <row r="6748" spans="1:6">
      <c r="A6748" s="854" t="s">
        <v>2286</v>
      </c>
      <c r="B6748" s="567">
        <v>4000000</v>
      </c>
      <c r="C6748" s="567">
        <v>1</v>
      </c>
      <c r="D6748" s="567">
        <v>8200000</v>
      </c>
      <c r="E6748" s="567"/>
      <c r="F6748" s="567">
        <v>17070.256699999998</v>
      </c>
    </row>
    <row r="6749" spans="1:6">
      <c r="A6749" s="853" t="s">
        <v>296</v>
      </c>
      <c r="B6749" s="567">
        <v>4000000</v>
      </c>
      <c r="C6749" s="567">
        <v>1</v>
      </c>
      <c r="D6749" s="567">
        <v>8200000</v>
      </c>
      <c r="E6749" s="567"/>
      <c r="F6749" s="567">
        <v>17070.256699999998</v>
      </c>
    </row>
    <row r="6750" spans="1:6">
      <c r="A6750" s="855" t="s">
        <v>2285</v>
      </c>
      <c r="B6750" s="567">
        <v>4000000</v>
      </c>
      <c r="C6750" s="567">
        <v>1</v>
      </c>
      <c r="D6750" s="567">
        <v>8200000</v>
      </c>
      <c r="E6750" s="567"/>
      <c r="F6750" s="567">
        <v>17070.256699999998</v>
      </c>
    </row>
    <row r="6751" spans="1:6">
      <c r="A6751" s="847">
        <v>0.77</v>
      </c>
      <c r="B6751" s="567">
        <v>610000</v>
      </c>
      <c r="C6751" s="567">
        <v>1</v>
      </c>
      <c r="D6751" s="567">
        <v>2010000</v>
      </c>
      <c r="E6751" s="567">
        <v>1848114</v>
      </c>
      <c r="F6751" s="567">
        <v>1398553</v>
      </c>
    </row>
    <row r="6752" spans="1:6">
      <c r="A6752" s="848" t="s">
        <v>3251</v>
      </c>
      <c r="B6752" s="567">
        <v>610000</v>
      </c>
      <c r="C6752" s="567">
        <v>1</v>
      </c>
      <c r="D6752" s="567">
        <v>2010000</v>
      </c>
      <c r="E6752" s="567">
        <v>1848114</v>
      </c>
      <c r="F6752" s="567">
        <v>1398553</v>
      </c>
    </row>
    <row r="6753" spans="1:6">
      <c r="A6753" s="849" t="s">
        <v>3251</v>
      </c>
      <c r="B6753" s="567">
        <v>610000</v>
      </c>
      <c r="C6753" s="567">
        <v>1</v>
      </c>
      <c r="D6753" s="567">
        <v>2010000</v>
      </c>
      <c r="E6753" s="567">
        <v>1848114</v>
      </c>
      <c r="F6753" s="567">
        <v>1398553</v>
      </c>
    </row>
    <row r="6754" spans="1:6">
      <c r="A6754" s="850" t="s">
        <v>3251</v>
      </c>
      <c r="B6754" s="567">
        <v>610000</v>
      </c>
      <c r="C6754" s="567">
        <v>1</v>
      </c>
      <c r="D6754" s="567">
        <v>2010000</v>
      </c>
      <c r="E6754" s="567">
        <v>1848114</v>
      </c>
      <c r="F6754" s="567">
        <v>1398553</v>
      </c>
    </row>
    <row r="6755" spans="1:6">
      <c r="A6755" s="851" t="s">
        <v>398</v>
      </c>
      <c r="B6755" s="567">
        <v>610000</v>
      </c>
      <c r="C6755" s="567">
        <v>1</v>
      </c>
      <c r="D6755" s="567">
        <v>2010000</v>
      </c>
      <c r="E6755" s="567">
        <v>1848114</v>
      </c>
      <c r="F6755" s="567">
        <v>1398553</v>
      </c>
    </row>
    <row r="6756" spans="1:6">
      <c r="A6756" s="852" t="s">
        <v>3251</v>
      </c>
      <c r="B6756" s="567">
        <v>610000</v>
      </c>
      <c r="C6756" s="567">
        <v>1</v>
      </c>
      <c r="D6756" s="567">
        <v>2010000</v>
      </c>
      <c r="E6756" s="567">
        <v>1848114</v>
      </c>
      <c r="F6756" s="567">
        <v>1398553</v>
      </c>
    </row>
    <row r="6757" spans="1:6">
      <c r="A6757" s="854" t="s">
        <v>318</v>
      </c>
      <c r="B6757" s="567">
        <v>610000</v>
      </c>
      <c r="C6757" s="567">
        <v>1</v>
      </c>
      <c r="D6757" s="567">
        <v>2010000</v>
      </c>
      <c r="E6757" s="567">
        <v>1848114</v>
      </c>
      <c r="F6757" s="567">
        <v>1398553</v>
      </c>
    </row>
    <row r="6758" spans="1:6">
      <c r="A6758" s="853" t="s">
        <v>291</v>
      </c>
      <c r="B6758" s="567">
        <v>610000</v>
      </c>
      <c r="C6758" s="567">
        <v>1</v>
      </c>
      <c r="D6758" s="567">
        <v>2010000</v>
      </c>
      <c r="E6758" s="567">
        <v>1848114</v>
      </c>
      <c r="F6758" s="567">
        <v>1398553</v>
      </c>
    </row>
    <row r="6759" spans="1:6">
      <c r="A6759" s="855" t="s">
        <v>391</v>
      </c>
      <c r="B6759" s="567">
        <v>610000</v>
      </c>
      <c r="C6759" s="567">
        <v>1</v>
      </c>
      <c r="D6759" s="567">
        <v>2010000</v>
      </c>
      <c r="E6759" s="567">
        <v>1848114</v>
      </c>
      <c r="F6759" s="567">
        <v>1398553</v>
      </c>
    </row>
    <row r="6760" spans="1:6">
      <c r="A6760" s="847">
        <v>0.78</v>
      </c>
      <c r="B6760" s="567">
        <v>610000</v>
      </c>
      <c r="C6760" s="567">
        <v>1</v>
      </c>
      <c r="D6760" s="567">
        <v>2040000</v>
      </c>
      <c r="E6760" s="567"/>
      <c r="F6760" s="567">
        <v>873268.89612000005</v>
      </c>
    </row>
    <row r="6761" spans="1:6">
      <c r="A6761" s="848" t="s">
        <v>3251</v>
      </c>
      <c r="B6761" s="567">
        <v>610000</v>
      </c>
      <c r="C6761" s="567">
        <v>1</v>
      </c>
      <c r="D6761" s="567">
        <v>2040000</v>
      </c>
      <c r="E6761" s="567"/>
      <c r="F6761" s="567">
        <v>873268.89612000005</v>
      </c>
    </row>
    <row r="6762" spans="1:6">
      <c r="A6762" s="849" t="s">
        <v>3251</v>
      </c>
      <c r="B6762" s="567">
        <v>610000</v>
      </c>
      <c r="C6762" s="567">
        <v>1</v>
      </c>
      <c r="D6762" s="567">
        <v>2040000</v>
      </c>
      <c r="E6762" s="567"/>
      <c r="F6762" s="567">
        <v>873268.89612000005</v>
      </c>
    </row>
    <row r="6763" spans="1:6">
      <c r="A6763" s="850" t="s">
        <v>3251</v>
      </c>
      <c r="B6763" s="567">
        <v>610000</v>
      </c>
      <c r="C6763" s="567">
        <v>1</v>
      </c>
      <c r="D6763" s="567">
        <v>2040000</v>
      </c>
      <c r="E6763" s="567"/>
      <c r="F6763" s="567">
        <v>873268.89612000005</v>
      </c>
    </row>
    <row r="6764" spans="1:6">
      <c r="A6764" s="851" t="s">
        <v>2521</v>
      </c>
      <c r="B6764" s="567">
        <v>610000</v>
      </c>
      <c r="C6764" s="567">
        <v>1</v>
      </c>
      <c r="D6764" s="567">
        <v>2040000</v>
      </c>
      <c r="E6764" s="567"/>
      <c r="F6764" s="567">
        <v>873268.89612000005</v>
      </c>
    </row>
    <row r="6765" spans="1:6">
      <c r="A6765" s="852" t="s">
        <v>3251</v>
      </c>
      <c r="B6765" s="567">
        <v>610000</v>
      </c>
      <c r="C6765" s="567">
        <v>1</v>
      </c>
      <c r="D6765" s="567">
        <v>2040000</v>
      </c>
      <c r="E6765" s="567"/>
      <c r="F6765" s="567">
        <v>873268.89612000005</v>
      </c>
    </row>
    <row r="6766" spans="1:6">
      <c r="A6766" s="854" t="s">
        <v>2286</v>
      </c>
      <c r="B6766" s="567">
        <v>610000</v>
      </c>
      <c r="C6766" s="567">
        <v>1</v>
      </c>
      <c r="D6766" s="567">
        <v>2040000</v>
      </c>
      <c r="E6766" s="567"/>
      <c r="F6766" s="567">
        <v>873268.89612000005</v>
      </c>
    </row>
    <row r="6767" spans="1:6">
      <c r="A6767" s="853" t="s">
        <v>296</v>
      </c>
      <c r="B6767" s="567">
        <v>610000</v>
      </c>
      <c r="C6767" s="567">
        <v>1</v>
      </c>
      <c r="D6767" s="567">
        <v>2040000</v>
      </c>
      <c r="E6767" s="567"/>
      <c r="F6767" s="567">
        <v>873268.89612000005</v>
      </c>
    </row>
    <row r="6768" spans="1:6">
      <c r="A6768" s="855" t="s">
        <v>2285</v>
      </c>
      <c r="B6768" s="567">
        <v>610000</v>
      </c>
      <c r="C6768" s="567">
        <v>1</v>
      </c>
      <c r="D6768" s="567">
        <v>2040000</v>
      </c>
      <c r="E6768" s="567"/>
      <c r="F6768" s="567">
        <v>873268.89612000005</v>
      </c>
    </row>
    <row r="6769" spans="1:6">
      <c r="A6769" s="847">
        <v>0.8</v>
      </c>
      <c r="B6769" s="567"/>
      <c r="C6769" s="567">
        <v>2</v>
      </c>
      <c r="D6769" s="567">
        <v>4718969</v>
      </c>
      <c r="E6769" s="567"/>
      <c r="F6769" s="567">
        <v>1477018</v>
      </c>
    </row>
    <row r="6770" spans="1:6">
      <c r="A6770" s="848">
        <v>1.2623999999999999E-3</v>
      </c>
      <c r="B6770" s="567"/>
      <c r="C6770" s="567">
        <v>1</v>
      </c>
      <c r="D6770" s="567">
        <v>1600000</v>
      </c>
      <c r="E6770" s="567"/>
      <c r="F6770" s="567">
        <v>341235</v>
      </c>
    </row>
    <row r="6771" spans="1:6">
      <c r="A6771" s="849" t="s">
        <v>3251</v>
      </c>
      <c r="B6771" s="567"/>
      <c r="C6771" s="567">
        <v>1</v>
      </c>
      <c r="D6771" s="567">
        <v>1600000</v>
      </c>
      <c r="E6771" s="567"/>
      <c r="F6771" s="567">
        <v>341235</v>
      </c>
    </row>
    <row r="6772" spans="1:6">
      <c r="A6772" s="850" t="s">
        <v>1294</v>
      </c>
      <c r="B6772" s="567"/>
      <c r="C6772" s="567">
        <v>1</v>
      </c>
      <c r="D6772" s="567">
        <v>1600000</v>
      </c>
      <c r="E6772" s="567"/>
      <c r="F6772" s="567">
        <v>341235</v>
      </c>
    </row>
    <row r="6773" spans="1:6">
      <c r="A6773" s="851" t="s">
        <v>3251</v>
      </c>
      <c r="B6773" s="567"/>
      <c r="C6773" s="567">
        <v>1</v>
      </c>
      <c r="D6773" s="567">
        <v>1600000</v>
      </c>
      <c r="E6773" s="567"/>
      <c r="F6773" s="567">
        <v>341235</v>
      </c>
    </row>
    <row r="6774" spans="1:6">
      <c r="A6774" s="852" t="s">
        <v>3251</v>
      </c>
      <c r="B6774" s="567"/>
      <c r="C6774" s="567">
        <v>1</v>
      </c>
      <c r="D6774" s="567">
        <v>1600000</v>
      </c>
      <c r="E6774" s="567"/>
      <c r="F6774" s="567">
        <v>341235</v>
      </c>
    </row>
    <row r="6775" spans="1:6">
      <c r="A6775" s="854" t="s">
        <v>529</v>
      </c>
      <c r="B6775" s="567"/>
      <c r="C6775" s="567">
        <v>1</v>
      </c>
      <c r="D6775" s="567">
        <v>1600000</v>
      </c>
      <c r="E6775" s="567"/>
      <c r="F6775" s="567">
        <v>341235</v>
      </c>
    </row>
    <row r="6776" spans="1:6">
      <c r="A6776" s="853" t="s">
        <v>268</v>
      </c>
      <c r="B6776" s="567"/>
      <c r="C6776" s="567">
        <v>1</v>
      </c>
      <c r="D6776" s="567">
        <v>1600000</v>
      </c>
      <c r="E6776" s="567"/>
      <c r="F6776" s="567">
        <v>341235</v>
      </c>
    </row>
    <row r="6777" spans="1:6">
      <c r="A6777" s="855" t="s">
        <v>319</v>
      </c>
      <c r="B6777" s="567"/>
      <c r="C6777" s="567">
        <v>1</v>
      </c>
      <c r="D6777" s="567">
        <v>1600000</v>
      </c>
      <c r="E6777" s="567"/>
      <c r="F6777" s="567">
        <v>341235</v>
      </c>
    </row>
    <row r="6778" spans="1:6">
      <c r="A6778" s="848">
        <v>0.90447326086956525</v>
      </c>
      <c r="B6778" s="567"/>
      <c r="C6778" s="567">
        <v>1</v>
      </c>
      <c r="D6778" s="567">
        <v>3118969</v>
      </c>
      <c r="E6778" s="567"/>
      <c r="F6778" s="567">
        <v>1135783</v>
      </c>
    </row>
    <row r="6779" spans="1:6">
      <c r="A6779" s="849" t="s">
        <v>3251</v>
      </c>
      <c r="B6779" s="567"/>
      <c r="C6779" s="567">
        <v>1</v>
      </c>
      <c r="D6779" s="567">
        <v>3118969</v>
      </c>
      <c r="E6779" s="567"/>
      <c r="F6779" s="567">
        <v>1135783</v>
      </c>
    </row>
    <row r="6780" spans="1:6">
      <c r="A6780" s="850" t="s">
        <v>1292</v>
      </c>
      <c r="B6780" s="567"/>
      <c r="C6780" s="567">
        <v>1</v>
      </c>
      <c r="D6780" s="567">
        <v>3118969</v>
      </c>
      <c r="E6780" s="567"/>
      <c r="F6780" s="567">
        <v>1135783</v>
      </c>
    </row>
    <row r="6781" spans="1:6">
      <c r="A6781" s="851" t="s">
        <v>3251</v>
      </c>
      <c r="B6781" s="567"/>
      <c r="C6781" s="567">
        <v>1</v>
      </c>
      <c r="D6781" s="567">
        <v>3118969</v>
      </c>
      <c r="E6781" s="567"/>
      <c r="F6781" s="567">
        <v>1135783</v>
      </c>
    </row>
    <row r="6782" spans="1:6">
      <c r="A6782" s="852" t="s">
        <v>3251</v>
      </c>
      <c r="B6782" s="567"/>
      <c r="C6782" s="567">
        <v>1</v>
      </c>
      <c r="D6782" s="567">
        <v>3118969</v>
      </c>
      <c r="E6782" s="567"/>
      <c r="F6782" s="567">
        <v>1135783</v>
      </c>
    </row>
    <row r="6783" spans="1:6">
      <c r="A6783" s="854" t="s">
        <v>529</v>
      </c>
      <c r="B6783" s="567"/>
      <c r="C6783" s="567">
        <v>1</v>
      </c>
      <c r="D6783" s="567">
        <v>3118969</v>
      </c>
      <c r="E6783" s="567"/>
      <c r="F6783" s="567">
        <v>1135783</v>
      </c>
    </row>
    <row r="6784" spans="1:6">
      <c r="A6784" s="853" t="s">
        <v>268</v>
      </c>
      <c r="B6784" s="567"/>
      <c r="C6784" s="567">
        <v>1</v>
      </c>
      <c r="D6784" s="567">
        <v>3118969</v>
      </c>
      <c r="E6784" s="567"/>
      <c r="F6784" s="567">
        <v>1135783</v>
      </c>
    </row>
    <row r="6785" spans="1:6">
      <c r="A6785" s="855" t="s">
        <v>319</v>
      </c>
      <c r="B6785" s="567"/>
      <c r="C6785" s="567">
        <v>1</v>
      </c>
      <c r="D6785" s="567">
        <v>3118969</v>
      </c>
      <c r="E6785" s="567"/>
      <c r="F6785" s="567">
        <v>1135783</v>
      </c>
    </row>
    <row r="6786" spans="1:6">
      <c r="A6786" s="847">
        <v>0.82000000000000006</v>
      </c>
      <c r="B6786" s="567">
        <v>3310000</v>
      </c>
      <c r="C6786" s="567">
        <v>1</v>
      </c>
      <c r="D6786" s="567">
        <v>7752300</v>
      </c>
      <c r="E6786" s="567">
        <v>5648316</v>
      </c>
      <c r="F6786" s="567">
        <v>2143508</v>
      </c>
    </row>
    <row r="6787" spans="1:6">
      <c r="A6787" s="848" t="s">
        <v>3251</v>
      </c>
      <c r="B6787" s="567">
        <v>3310000</v>
      </c>
      <c r="C6787" s="567">
        <v>1</v>
      </c>
      <c r="D6787" s="567">
        <v>7752300</v>
      </c>
      <c r="E6787" s="567">
        <v>5648316</v>
      </c>
      <c r="F6787" s="567">
        <v>2143508</v>
      </c>
    </row>
    <row r="6788" spans="1:6">
      <c r="A6788" s="849" t="s">
        <v>3251</v>
      </c>
      <c r="B6788" s="567">
        <v>3310000</v>
      </c>
      <c r="C6788" s="567">
        <v>1</v>
      </c>
      <c r="D6788" s="567">
        <v>7752300</v>
      </c>
      <c r="E6788" s="567">
        <v>5648316</v>
      </c>
      <c r="F6788" s="567">
        <v>2143508</v>
      </c>
    </row>
    <row r="6789" spans="1:6">
      <c r="A6789" s="850" t="s">
        <v>3251</v>
      </c>
      <c r="B6789" s="567">
        <v>3310000</v>
      </c>
      <c r="C6789" s="567">
        <v>1</v>
      </c>
      <c r="D6789" s="567">
        <v>7752300</v>
      </c>
      <c r="E6789" s="567">
        <v>5648316</v>
      </c>
      <c r="F6789" s="567">
        <v>2143508</v>
      </c>
    </row>
    <row r="6790" spans="1:6">
      <c r="A6790" s="851">
        <v>3</v>
      </c>
      <c r="B6790" s="567">
        <v>3310000</v>
      </c>
      <c r="C6790" s="567">
        <v>1</v>
      </c>
      <c r="D6790" s="567">
        <v>7752300</v>
      </c>
      <c r="E6790" s="567">
        <v>5648316</v>
      </c>
      <c r="F6790" s="567">
        <v>2143508</v>
      </c>
    </row>
    <row r="6791" spans="1:6">
      <c r="A6791" s="852" t="s">
        <v>3251</v>
      </c>
      <c r="B6791" s="567">
        <v>3310000</v>
      </c>
      <c r="C6791" s="567">
        <v>1</v>
      </c>
      <c r="D6791" s="567">
        <v>7752300</v>
      </c>
      <c r="E6791" s="567">
        <v>5648316</v>
      </c>
      <c r="F6791" s="567">
        <v>2143508</v>
      </c>
    </row>
    <row r="6792" spans="1:6">
      <c r="A6792" s="854" t="s">
        <v>318</v>
      </c>
      <c r="B6792" s="567">
        <v>3310000</v>
      </c>
      <c r="C6792" s="567">
        <v>1</v>
      </c>
      <c r="D6792" s="567">
        <v>7752300</v>
      </c>
      <c r="E6792" s="567">
        <v>5648316</v>
      </c>
      <c r="F6792" s="567">
        <v>2143508</v>
      </c>
    </row>
    <row r="6793" spans="1:6">
      <c r="A6793" s="853" t="s">
        <v>291</v>
      </c>
      <c r="B6793" s="567">
        <v>3310000</v>
      </c>
      <c r="C6793" s="567">
        <v>1</v>
      </c>
      <c r="D6793" s="567">
        <v>7752300</v>
      </c>
      <c r="E6793" s="567">
        <v>5648316</v>
      </c>
      <c r="F6793" s="567">
        <v>2143508</v>
      </c>
    </row>
    <row r="6794" spans="1:6">
      <c r="A6794" s="855" t="s">
        <v>391</v>
      </c>
      <c r="B6794" s="567">
        <v>3310000</v>
      </c>
      <c r="C6794" s="567">
        <v>1</v>
      </c>
      <c r="D6794" s="567">
        <v>7752300</v>
      </c>
      <c r="E6794" s="567">
        <v>5648316</v>
      </c>
      <c r="F6794" s="567">
        <v>2143508</v>
      </c>
    </row>
    <row r="6795" spans="1:6">
      <c r="A6795" s="847">
        <v>0.89</v>
      </c>
      <c r="B6795" s="567"/>
      <c r="C6795" s="567"/>
      <c r="D6795" s="567"/>
      <c r="E6795" s="567"/>
      <c r="F6795" s="567"/>
    </row>
    <row r="6796" spans="1:6">
      <c r="A6796" s="848" t="s">
        <v>65</v>
      </c>
      <c r="B6796" s="567"/>
      <c r="C6796" s="567"/>
      <c r="D6796" s="567"/>
      <c r="E6796" s="567"/>
      <c r="F6796" s="567"/>
    </row>
    <row r="6797" spans="1:6">
      <c r="A6797" s="849" t="s">
        <v>3251</v>
      </c>
      <c r="B6797" s="567"/>
      <c r="C6797" s="567"/>
      <c r="D6797" s="567"/>
      <c r="E6797" s="567"/>
      <c r="F6797" s="567"/>
    </row>
    <row r="6798" spans="1:6">
      <c r="A6798" s="850" t="s">
        <v>3251</v>
      </c>
      <c r="B6798" s="567"/>
      <c r="C6798" s="567"/>
      <c r="D6798" s="567"/>
      <c r="E6798" s="567"/>
      <c r="F6798" s="567"/>
    </row>
    <row r="6799" spans="1:6">
      <c r="A6799" s="851" t="s">
        <v>3251</v>
      </c>
      <c r="B6799" s="567"/>
      <c r="C6799" s="567"/>
      <c r="D6799" s="567"/>
      <c r="E6799" s="567"/>
      <c r="F6799" s="567"/>
    </row>
    <row r="6800" spans="1:6">
      <c r="A6800" s="852" t="s">
        <v>3251</v>
      </c>
      <c r="B6800" s="567"/>
      <c r="C6800" s="567"/>
      <c r="D6800" s="567"/>
      <c r="E6800" s="567"/>
      <c r="F6800" s="567"/>
    </row>
    <row r="6801" spans="1:6">
      <c r="A6801" s="854" t="s">
        <v>317</v>
      </c>
      <c r="B6801" s="729"/>
      <c r="C6801" s="729"/>
      <c r="D6801" s="729"/>
      <c r="E6801" s="729"/>
      <c r="F6801" s="729"/>
    </row>
    <row r="6802" spans="1:6">
      <c r="A6802" s="853" t="s">
        <v>56</v>
      </c>
      <c r="B6802" s="567"/>
      <c r="C6802" s="567"/>
      <c r="D6802" s="567"/>
      <c r="E6802" s="567"/>
      <c r="F6802" s="567"/>
    </row>
    <row r="6803" spans="1:6">
      <c r="A6803" s="855" t="s">
        <v>3251</v>
      </c>
      <c r="B6803" s="567"/>
      <c r="C6803" s="567"/>
      <c r="D6803" s="567"/>
      <c r="E6803" s="567"/>
      <c r="F6803" s="567"/>
    </row>
    <row r="6804" spans="1:6">
      <c r="A6804" s="847">
        <v>1</v>
      </c>
      <c r="B6804" s="567"/>
      <c r="C6804" s="567">
        <v>1</v>
      </c>
      <c r="D6804" s="567">
        <v>4600000</v>
      </c>
      <c r="E6804" s="567"/>
      <c r="F6804" s="567">
        <v>4160577</v>
      </c>
    </row>
    <row r="6805" spans="1:6">
      <c r="A6805" s="848">
        <v>0.213271875</v>
      </c>
      <c r="B6805" s="567"/>
      <c r="C6805" s="567">
        <v>1</v>
      </c>
      <c r="D6805" s="567">
        <v>4600000</v>
      </c>
      <c r="E6805" s="567"/>
      <c r="F6805" s="567">
        <v>4160577</v>
      </c>
    </row>
    <row r="6806" spans="1:6">
      <c r="A6806" s="849" t="s">
        <v>3251</v>
      </c>
      <c r="B6806" s="567"/>
      <c r="C6806" s="567">
        <v>1</v>
      </c>
      <c r="D6806" s="567">
        <v>4600000</v>
      </c>
      <c r="E6806" s="567"/>
      <c r="F6806" s="567">
        <v>4160577</v>
      </c>
    </row>
    <row r="6807" spans="1:6">
      <c r="A6807" s="850" t="s">
        <v>1293</v>
      </c>
      <c r="B6807" s="567"/>
      <c r="C6807" s="567">
        <v>1</v>
      </c>
      <c r="D6807" s="567">
        <v>4600000</v>
      </c>
      <c r="E6807" s="567"/>
      <c r="F6807" s="567">
        <v>4160577</v>
      </c>
    </row>
    <row r="6808" spans="1:6">
      <c r="A6808" s="851" t="s">
        <v>3251</v>
      </c>
      <c r="B6808" s="567"/>
      <c r="C6808" s="567">
        <v>1</v>
      </c>
      <c r="D6808" s="567">
        <v>4600000</v>
      </c>
      <c r="E6808" s="567"/>
      <c r="F6808" s="567">
        <v>4160577</v>
      </c>
    </row>
    <row r="6809" spans="1:6">
      <c r="A6809" s="852" t="s">
        <v>3251</v>
      </c>
      <c r="B6809" s="567"/>
      <c r="C6809" s="567">
        <v>1</v>
      </c>
      <c r="D6809" s="567">
        <v>4600000</v>
      </c>
      <c r="E6809" s="567"/>
      <c r="F6809" s="567">
        <v>4160577</v>
      </c>
    </row>
    <row r="6810" spans="1:6">
      <c r="A6810" s="854" t="s">
        <v>529</v>
      </c>
      <c r="B6810" s="567"/>
      <c r="C6810" s="567">
        <v>1</v>
      </c>
      <c r="D6810" s="567">
        <v>4600000</v>
      </c>
      <c r="E6810" s="567"/>
      <c r="F6810" s="567">
        <v>4160577</v>
      </c>
    </row>
    <row r="6811" spans="1:6">
      <c r="A6811" s="853" t="s">
        <v>268</v>
      </c>
      <c r="B6811" s="567"/>
      <c r="C6811" s="567">
        <v>1</v>
      </c>
      <c r="D6811" s="567">
        <v>4600000</v>
      </c>
      <c r="E6811" s="567"/>
      <c r="F6811" s="567">
        <v>4160577</v>
      </c>
    </row>
    <row r="6812" spans="1:6">
      <c r="A6812" s="855" t="s">
        <v>319</v>
      </c>
      <c r="B6812" s="567"/>
      <c r="C6812" s="567">
        <v>1</v>
      </c>
      <c r="D6812" s="567">
        <v>4600000</v>
      </c>
      <c r="E6812" s="567"/>
      <c r="F6812" s="567">
        <v>4160577</v>
      </c>
    </row>
    <row r="6813" spans="1:6">
      <c r="A6813" s="847" t="s">
        <v>400</v>
      </c>
      <c r="B6813" s="567">
        <v>1200000</v>
      </c>
      <c r="C6813" s="567">
        <v>1</v>
      </c>
      <c r="D6813" s="567">
        <v>3134000</v>
      </c>
      <c r="E6813" s="567">
        <v>2399105</v>
      </c>
      <c r="F6813" s="567">
        <v>742717</v>
      </c>
    </row>
    <row r="6814" spans="1:6">
      <c r="A6814" s="848" t="s">
        <v>3251</v>
      </c>
      <c r="B6814" s="567">
        <v>1200000</v>
      </c>
      <c r="C6814" s="567">
        <v>1</v>
      </c>
      <c r="D6814" s="567">
        <v>3134000</v>
      </c>
      <c r="E6814" s="567">
        <v>2399105</v>
      </c>
      <c r="F6814" s="567">
        <v>742717</v>
      </c>
    </row>
    <row r="6815" spans="1:6">
      <c r="A6815" s="849" t="s">
        <v>3251</v>
      </c>
      <c r="B6815" s="567">
        <v>1200000</v>
      </c>
      <c r="C6815" s="567">
        <v>1</v>
      </c>
      <c r="D6815" s="567">
        <v>3134000</v>
      </c>
      <c r="E6815" s="567">
        <v>2399105</v>
      </c>
      <c r="F6815" s="567">
        <v>742717</v>
      </c>
    </row>
    <row r="6816" spans="1:6">
      <c r="A6816" s="850" t="s">
        <v>3251</v>
      </c>
      <c r="B6816" s="567">
        <v>1200000</v>
      </c>
      <c r="C6816" s="567">
        <v>1</v>
      </c>
      <c r="D6816" s="567">
        <v>3134000</v>
      </c>
      <c r="E6816" s="567">
        <v>2399105</v>
      </c>
      <c r="F6816" s="567">
        <v>742717</v>
      </c>
    </row>
    <row r="6817" spans="1:6">
      <c r="A6817" s="851" t="s">
        <v>399</v>
      </c>
      <c r="B6817" s="567">
        <v>1200000</v>
      </c>
      <c r="C6817" s="567">
        <v>1</v>
      </c>
      <c r="D6817" s="567">
        <v>3134000</v>
      </c>
      <c r="E6817" s="567">
        <v>2399105</v>
      </c>
      <c r="F6817" s="567">
        <v>742717</v>
      </c>
    </row>
    <row r="6818" spans="1:6">
      <c r="A6818" s="852" t="s">
        <v>3251</v>
      </c>
      <c r="B6818" s="567">
        <v>1200000</v>
      </c>
      <c r="C6818" s="567">
        <v>1</v>
      </c>
      <c r="D6818" s="567">
        <v>3134000</v>
      </c>
      <c r="E6818" s="567">
        <v>2399105</v>
      </c>
      <c r="F6818" s="567">
        <v>742717</v>
      </c>
    </row>
    <row r="6819" spans="1:6">
      <c r="A6819" s="854" t="s">
        <v>318</v>
      </c>
      <c r="B6819" s="567">
        <v>1200000</v>
      </c>
      <c r="C6819" s="567">
        <v>1</v>
      </c>
      <c r="D6819" s="567">
        <v>3134000</v>
      </c>
      <c r="E6819" s="567">
        <v>2399105</v>
      </c>
      <c r="F6819" s="567">
        <v>742717</v>
      </c>
    </row>
    <row r="6820" spans="1:6">
      <c r="A6820" s="853" t="s">
        <v>291</v>
      </c>
      <c r="B6820" s="567">
        <v>1200000</v>
      </c>
      <c r="C6820" s="567">
        <v>1</v>
      </c>
      <c r="D6820" s="567">
        <v>3134000</v>
      </c>
      <c r="E6820" s="567">
        <v>2399105</v>
      </c>
      <c r="F6820" s="567">
        <v>742717</v>
      </c>
    </row>
    <row r="6821" spans="1:6">
      <c r="A6821" s="855" t="s">
        <v>391</v>
      </c>
      <c r="B6821" s="567">
        <v>1200000</v>
      </c>
      <c r="C6821" s="567">
        <v>1</v>
      </c>
      <c r="D6821" s="567">
        <v>3134000</v>
      </c>
      <c r="E6821" s="567">
        <v>2399105</v>
      </c>
      <c r="F6821" s="567">
        <v>742717</v>
      </c>
    </row>
    <row r="6822" spans="1:6">
      <c r="A6822" s="847" t="s">
        <v>3251</v>
      </c>
      <c r="B6822" s="567">
        <v>6650000</v>
      </c>
      <c r="C6822" s="567">
        <v>3</v>
      </c>
      <c r="D6822" s="567">
        <v>20754237</v>
      </c>
      <c r="E6822" s="567">
        <v>2768579</v>
      </c>
      <c r="F6822" s="567">
        <v>2400494</v>
      </c>
    </row>
    <row r="6823" spans="1:6">
      <c r="A6823" s="848" t="s">
        <v>3251</v>
      </c>
      <c r="B6823" s="567">
        <v>6650000</v>
      </c>
      <c r="C6823" s="567">
        <v>3</v>
      </c>
      <c r="D6823" s="567">
        <v>20754237</v>
      </c>
      <c r="E6823" s="567">
        <v>2768579</v>
      </c>
      <c r="F6823" s="567">
        <v>2400494</v>
      </c>
    </row>
    <row r="6824" spans="1:6">
      <c r="A6824" s="849" t="s">
        <v>3251</v>
      </c>
      <c r="B6824" s="567">
        <v>6650000</v>
      </c>
      <c r="C6824" s="567">
        <v>3</v>
      </c>
      <c r="D6824" s="567">
        <v>20754237</v>
      </c>
      <c r="E6824" s="567">
        <v>2768579</v>
      </c>
      <c r="F6824" s="567">
        <v>2400494</v>
      </c>
    </row>
    <row r="6825" spans="1:6">
      <c r="A6825" s="850" t="s">
        <v>2226</v>
      </c>
      <c r="B6825" s="567"/>
      <c r="C6825" s="567">
        <v>1</v>
      </c>
      <c r="D6825" s="567">
        <v>2623237</v>
      </c>
      <c r="E6825" s="567"/>
      <c r="F6825" s="567"/>
    </row>
    <row r="6826" spans="1:6">
      <c r="A6826" s="851" t="s">
        <v>3251</v>
      </c>
      <c r="B6826" s="567"/>
      <c r="C6826" s="567">
        <v>1</v>
      </c>
      <c r="D6826" s="567">
        <v>2623237</v>
      </c>
      <c r="E6826" s="567"/>
      <c r="F6826" s="567"/>
    </row>
    <row r="6827" spans="1:6">
      <c r="A6827" s="852" t="s">
        <v>3251</v>
      </c>
      <c r="B6827" s="567"/>
      <c r="C6827" s="567">
        <v>1</v>
      </c>
      <c r="D6827" s="567">
        <v>2623237</v>
      </c>
      <c r="E6827" s="567"/>
      <c r="F6827" s="567"/>
    </row>
    <row r="6828" spans="1:6">
      <c r="A6828" s="854" t="s">
        <v>528</v>
      </c>
      <c r="B6828" s="567"/>
      <c r="C6828" s="567">
        <v>1</v>
      </c>
      <c r="D6828" s="567">
        <v>2623237</v>
      </c>
      <c r="E6828" s="567"/>
      <c r="F6828" s="567"/>
    </row>
    <row r="6829" spans="1:6">
      <c r="A6829" s="853" t="s">
        <v>288</v>
      </c>
      <c r="B6829" s="567"/>
      <c r="C6829" s="567">
        <v>1</v>
      </c>
      <c r="D6829" s="567">
        <v>2623237</v>
      </c>
      <c r="E6829" s="567"/>
      <c r="F6829" s="567"/>
    </row>
    <row r="6830" spans="1:6">
      <c r="A6830" s="855" t="s">
        <v>319</v>
      </c>
      <c r="B6830" s="567"/>
      <c r="C6830" s="567">
        <v>1</v>
      </c>
      <c r="D6830" s="567">
        <v>2623237</v>
      </c>
      <c r="E6830" s="567"/>
      <c r="F6830" s="567"/>
    </row>
    <row r="6831" spans="1:6">
      <c r="A6831" s="850" t="s">
        <v>2262</v>
      </c>
      <c r="B6831" s="567"/>
      <c r="C6831" s="567"/>
      <c r="D6831" s="567"/>
      <c r="E6831" s="567"/>
      <c r="F6831" s="567"/>
    </row>
    <row r="6832" spans="1:6">
      <c r="A6832" s="851" t="s">
        <v>3251</v>
      </c>
      <c r="B6832" s="567"/>
      <c r="C6832" s="567"/>
      <c r="D6832" s="567"/>
      <c r="E6832" s="567"/>
      <c r="F6832" s="567"/>
    </row>
    <row r="6833" spans="1:6">
      <c r="A6833" s="852" t="s">
        <v>3251</v>
      </c>
      <c r="B6833" s="567"/>
      <c r="C6833" s="567"/>
      <c r="D6833" s="567"/>
      <c r="E6833" s="567"/>
      <c r="F6833" s="567"/>
    </row>
    <row r="6834" spans="1:6">
      <c r="A6834" s="854" t="s">
        <v>528</v>
      </c>
      <c r="B6834" s="567"/>
      <c r="C6834" s="567"/>
      <c r="D6834" s="567"/>
      <c r="E6834" s="567"/>
      <c r="F6834" s="567"/>
    </row>
    <row r="6835" spans="1:6">
      <c r="A6835" s="853" t="s">
        <v>281</v>
      </c>
      <c r="B6835" s="567"/>
      <c r="C6835" s="567"/>
      <c r="D6835" s="567"/>
      <c r="E6835" s="567"/>
      <c r="F6835" s="567"/>
    </row>
    <row r="6836" spans="1:6">
      <c r="A6836" s="855" t="s">
        <v>3251</v>
      </c>
      <c r="B6836" s="567"/>
      <c r="C6836" s="567"/>
      <c r="D6836" s="567"/>
      <c r="E6836" s="567"/>
      <c r="F6836" s="567"/>
    </row>
    <row r="6837" spans="1:6">
      <c r="A6837" s="850" t="s">
        <v>2227</v>
      </c>
      <c r="B6837" s="567"/>
      <c r="C6837" s="567">
        <v>1</v>
      </c>
      <c r="D6837" s="567">
        <v>3940000</v>
      </c>
      <c r="E6837" s="567"/>
      <c r="F6837" s="567"/>
    </row>
    <row r="6838" spans="1:6">
      <c r="A6838" s="851" t="s">
        <v>3251</v>
      </c>
      <c r="B6838" s="567"/>
      <c r="C6838" s="567">
        <v>1</v>
      </c>
      <c r="D6838" s="567">
        <v>3940000</v>
      </c>
      <c r="E6838" s="567"/>
      <c r="F6838" s="567"/>
    </row>
    <row r="6839" spans="1:6">
      <c r="A6839" s="852" t="s">
        <v>3251</v>
      </c>
      <c r="B6839" s="567"/>
      <c r="C6839" s="567">
        <v>1</v>
      </c>
      <c r="D6839" s="567">
        <v>3940000</v>
      </c>
      <c r="E6839" s="567"/>
      <c r="F6839" s="567"/>
    </row>
    <row r="6840" spans="1:6">
      <c r="A6840" s="854" t="s">
        <v>528</v>
      </c>
      <c r="B6840" s="567"/>
      <c r="C6840" s="567">
        <v>1</v>
      </c>
      <c r="D6840" s="567">
        <v>3940000</v>
      </c>
      <c r="E6840" s="567"/>
      <c r="F6840" s="567"/>
    </row>
    <row r="6841" spans="1:6">
      <c r="A6841" s="853" t="s">
        <v>288</v>
      </c>
      <c r="B6841" s="567"/>
      <c r="C6841" s="567">
        <v>1</v>
      </c>
      <c r="D6841" s="567">
        <v>3940000</v>
      </c>
      <c r="E6841" s="567"/>
      <c r="F6841" s="567"/>
    </row>
    <row r="6842" spans="1:6">
      <c r="A6842" s="855" t="s">
        <v>319</v>
      </c>
      <c r="B6842" s="567"/>
      <c r="C6842" s="567">
        <v>1</v>
      </c>
      <c r="D6842" s="567">
        <v>3940000</v>
      </c>
      <c r="E6842" s="567"/>
      <c r="F6842" s="567"/>
    </row>
    <row r="6843" spans="1:6">
      <c r="A6843" s="850" t="s">
        <v>3251</v>
      </c>
      <c r="B6843" s="567">
        <v>6650000</v>
      </c>
      <c r="C6843" s="567">
        <v>1</v>
      </c>
      <c r="D6843" s="567">
        <v>14191000</v>
      </c>
      <c r="E6843" s="567">
        <v>2768579</v>
      </c>
      <c r="F6843" s="567">
        <v>2400494</v>
      </c>
    </row>
    <row r="6844" spans="1:6">
      <c r="A6844" s="851" t="s">
        <v>3251</v>
      </c>
      <c r="B6844" s="567">
        <v>6650000</v>
      </c>
      <c r="C6844" s="567">
        <v>1</v>
      </c>
      <c r="D6844" s="567">
        <v>14191000</v>
      </c>
      <c r="E6844" s="567">
        <v>2768579</v>
      </c>
      <c r="F6844" s="567">
        <v>2400494</v>
      </c>
    </row>
    <row r="6845" spans="1:6">
      <c r="A6845" s="852" t="s">
        <v>3251</v>
      </c>
      <c r="B6845" s="567">
        <v>6650000</v>
      </c>
      <c r="C6845" s="567">
        <v>1</v>
      </c>
      <c r="D6845" s="567">
        <v>14191000</v>
      </c>
      <c r="E6845" s="567">
        <v>2768579</v>
      </c>
      <c r="F6845" s="567">
        <v>2400494</v>
      </c>
    </row>
    <row r="6846" spans="1:6">
      <c r="A6846" s="854" t="s">
        <v>318</v>
      </c>
      <c r="B6846" s="567">
        <v>6650000</v>
      </c>
      <c r="C6846" s="567">
        <v>1</v>
      </c>
      <c r="D6846" s="567">
        <v>14191000</v>
      </c>
      <c r="E6846" s="567">
        <v>2768579</v>
      </c>
      <c r="F6846" s="567">
        <v>2400494</v>
      </c>
    </row>
    <row r="6847" spans="1:6">
      <c r="A6847" s="853" t="s">
        <v>272</v>
      </c>
      <c r="B6847" s="567">
        <v>6650000</v>
      </c>
      <c r="C6847" s="567">
        <v>1</v>
      </c>
      <c r="D6847" s="567">
        <v>14191000</v>
      </c>
      <c r="E6847" s="567">
        <v>2768579</v>
      </c>
      <c r="F6847" s="567">
        <v>2400494</v>
      </c>
    </row>
    <row r="6848" spans="1:6">
      <c r="A6848" s="855" t="s">
        <v>319</v>
      </c>
      <c r="B6848" s="567">
        <v>6650000</v>
      </c>
      <c r="C6848" s="567">
        <v>1</v>
      </c>
      <c r="D6848" s="567">
        <v>14191000</v>
      </c>
      <c r="E6848" s="567">
        <v>2768579</v>
      </c>
      <c r="F6848" s="567">
        <v>2400494</v>
      </c>
    </row>
    <row r="6849" spans="1:6">
      <c r="A6849" s="726" t="s">
        <v>2714</v>
      </c>
      <c r="B6849" s="567">
        <v>3500000</v>
      </c>
      <c r="C6849" s="567">
        <v>1</v>
      </c>
      <c r="D6849" s="567">
        <v>3500000</v>
      </c>
      <c r="E6849" s="567">
        <v>0</v>
      </c>
      <c r="F6849" s="567">
        <v>0</v>
      </c>
    </row>
    <row r="6850" spans="1:6">
      <c r="A6850" s="845" t="s">
        <v>330</v>
      </c>
      <c r="B6850" s="567">
        <v>3500000</v>
      </c>
      <c r="C6850" s="567">
        <v>1</v>
      </c>
      <c r="D6850" s="567">
        <v>3500000</v>
      </c>
      <c r="E6850" s="567">
        <v>0</v>
      </c>
      <c r="F6850" s="567">
        <v>0</v>
      </c>
    </row>
    <row r="6851" spans="1:6">
      <c r="A6851" s="846" t="s">
        <v>3251</v>
      </c>
      <c r="B6851" s="567">
        <v>3500000</v>
      </c>
      <c r="C6851" s="567">
        <v>1</v>
      </c>
      <c r="D6851" s="567">
        <v>3500000</v>
      </c>
      <c r="E6851" s="567">
        <v>0</v>
      </c>
      <c r="F6851" s="567">
        <v>0</v>
      </c>
    </row>
    <row r="6852" spans="1:6">
      <c r="A6852" s="847">
        <v>0</v>
      </c>
      <c r="B6852" s="567">
        <v>3500000</v>
      </c>
      <c r="C6852" s="567">
        <v>1</v>
      </c>
      <c r="D6852" s="567">
        <v>3500000</v>
      </c>
      <c r="E6852" s="567">
        <v>0</v>
      </c>
      <c r="F6852" s="567">
        <v>0</v>
      </c>
    </row>
    <row r="6853" spans="1:6">
      <c r="A6853" s="848" t="s">
        <v>3251</v>
      </c>
      <c r="B6853" s="567">
        <v>3500000</v>
      </c>
      <c r="C6853" s="567">
        <v>1</v>
      </c>
      <c r="D6853" s="567">
        <v>3500000</v>
      </c>
      <c r="E6853" s="567">
        <v>0</v>
      </c>
      <c r="F6853" s="567">
        <v>0</v>
      </c>
    </row>
    <row r="6854" spans="1:6">
      <c r="A6854" s="849" t="s">
        <v>3251</v>
      </c>
      <c r="B6854" s="567">
        <v>3500000</v>
      </c>
      <c r="C6854" s="567">
        <v>1</v>
      </c>
      <c r="D6854" s="567">
        <v>3500000</v>
      </c>
      <c r="E6854" s="567">
        <v>0</v>
      </c>
      <c r="F6854" s="567">
        <v>0</v>
      </c>
    </row>
    <row r="6855" spans="1:6">
      <c r="A6855" s="850" t="s">
        <v>3251</v>
      </c>
      <c r="B6855" s="567">
        <v>3500000</v>
      </c>
      <c r="C6855" s="567">
        <v>1</v>
      </c>
      <c r="D6855" s="567">
        <v>3500000</v>
      </c>
      <c r="E6855" s="567">
        <v>0</v>
      </c>
      <c r="F6855" s="567">
        <v>0</v>
      </c>
    </row>
    <row r="6856" spans="1:6">
      <c r="A6856" s="851" t="s">
        <v>344</v>
      </c>
      <c r="B6856" s="567">
        <v>3500000</v>
      </c>
      <c r="C6856" s="567">
        <v>1</v>
      </c>
      <c r="D6856" s="567">
        <v>3500000</v>
      </c>
      <c r="E6856" s="567">
        <v>0</v>
      </c>
      <c r="F6856" s="567">
        <v>0</v>
      </c>
    </row>
    <row r="6857" spans="1:6">
      <c r="A6857" s="852" t="s">
        <v>3251</v>
      </c>
      <c r="B6857" s="567">
        <v>3500000</v>
      </c>
      <c r="C6857" s="567">
        <v>1</v>
      </c>
      <c r="D6857" s="567">
        <v>3500000</v>
      </c>
      <c r="E6857" s="567">
        <v>0</v>
      </c>
      <c r="F6857" s="567">
        <v>0</v>
      </c>
    </row>
    <row r="6858" spans="1:6">
      <c r="A6858" s="854" t="s">
        <v>318</v>
      </c>
      <c r="B6858" s="567">
        <v>3500000</v>
      </c>
      <c r="C6858" s="567">
        <v>1</v>
      </c>
      <c r="D6858" s="567">
        <v>3500000</v>
      </c>
      <c r="E6858" s="567">
        <v>0</v>
      </c>
      <c r="F6858" s="567">
        <v>0</v>
      </c>
    </row>
    <row r="6859" spans="1:6">
      <c r="A6859" s="853" t="s">
        <v>295</v>
      </c>
      <c r="B6859" s="567">
        <v>3500000</v>
      </c>
      <c r="C6859" s="567">
        <v>1</v>
      </c>
      <c r="D6859" s="567">
        <v>3500000</v>
      </c>
      <c r="E6859" s="567">
        <v>0</v>
      </c>
      <c r="F6859" s="567">
        <v>0</v>
      </c>
    </row>
    <row r="6860" spans="1:6">
      <c r="A6860" s="855" t="s">
        <v>337</v>
      </c>
      <c r="B6860" s="567">
        <v>3500000</v>
      </c>
      <c r="C6860" s="567">
        <v>1</v>
      </c>
      <c r="D6860" s="567">
        <v>3500000</v>
      </c>
      <c r="E6860" s="567">
        <v>0</v>
      </c>
      <c r="F6860" s="567">
        <v>0</v>
      </c>
    </row>
    <row r="6861" spans="1:6">
      <c r="A6861" s="726" t="s">
        <v>2716</v>
      </c>
      <c r="B6861" s="567">
        <v>134896606</v>
      </c>
      <c r="C6861" s="567">
        <v>77</v>
      </c>
      <c r="D6861" s="567">
        <v>626305588.44200003</v>
      </c>
      <c r="E6861" s="567">
        <v>177121269.43984997</v>
      </c>
      <c r="F6861" s="567">
        <v>198617664.12778994</v>
      </c>
    </row>
    <row r="6862" spans="1:6">
      <c r="A6862" s="845" t="s">
        <v>2465</v>
      </c>
      <c r="B6862" s="567">
        <v>2000000</v>
      </c>
      <c r="C6862" s="567">
        <v>1</v>
      </c>
      <c r="D6862" s="567">
        <v>2000000</v>
      </c>
      <c r="E6862" s="567">
        <v>1982123.3700300001</v>
      </c>
      <c r="F6862" s="567">
        <v>1354022.4776899999</v>
      </c>
    </row>
    <row r="6863" spans="1:6">
      <c r="A6863" s="846" t="s">
        <v>3251</v>
      </c>
      <c r="B6863" s="567">
        <v>2000000</v>
      </c>
      <c r="C6863" s="567">
        <v>1</v>
      </c>
      <c r="D6863" s="567">
        <v>2000000</v>
      </c>
      <c r="E6863" s="567">
        <v>1982123.3700300001</v>
      </c>
      <c r="F6863" s="567">
        <v>1354022.4776899999</v>
      </c>
    </row>
    <row r="6864" spans="1:6">
      <c r="A6864" s="847">
        <v>98</v>
      </c>
      <c r="B6864" s="567">
        <v>2000000</v>
      </c>
      <c r="C6864" s="567">
        <v>1</v>
      </c>
      <c r="D6864" s="567">
        <v>2000000</v>
      </c>
      <c r="E6864" s="567">
        <v>1982123.3700300001</v>
      </c>
      <c r="F6864" s="567">
        <v>1354022.4776899999</v>
      </c>
    </row>
    <row r="6865" spans="1:6">
      <c r="A6865" s="848" t="s">
        <v>3251</v>
      </c>
      <c r="B6865" s="567">
        <v>2000000</v>
      </c>
      <c r="C6865" s="567">
        <v>1</v>
      </c>
      <c r="D6865" s="567">
        <v>2000000</v>
      </c>
      <c r="E6865" s="567">
        <v>1982123.3700300001</v>
      </c>
      <c r="F6865" s="567">
        <v>1354022.4776899999</v>
      </c>
    </row>
    <row r="6866" spans="1:6">
      <c r="A6866" s="849" t="s">
        <v>3251</v>
      </c>
      <c r="B6866" s="567">
        <v>2000000</v>
      </c>
      <c r="C6866" s="567">
        <v>1</v>
      </c>
      <c r="D6866" s="567">
        <v>2000000</v>
      </c>
      <c r="E6866" s="567">
        <v>1982123.3700300001</v>
      </c>
      <c r="F6866" s="567">
        <v>1354022.4776899999</v>
      </c>
    </row>
    <row r="6867" spans="1:6">
      <c r="A6867" s="850" t="s">
        <v>2464</v>
      </c>
      <c r="B6867" s="567">
        <v>2000000</v>
      </c>
      <c r="C6867" s="567">
        <v>1</v>
      </c>
      <c r="D6867" s="567">
        <v>2000000</v>
      </c>
      <c r="E6867" s="567">
        <v>1982123.3700300001</v>
      </c>
      <c r="F6867" s="567">
        <v>1354022.4776899999</v>
      </c>
    </row>
    <row r="6868" spans="1:6">
      <c r="A6868" s="851" t="s">
        <v>2463</v>
      </c>
      <c r="B6868" s="567">
        <v>2000000</v>
      </c>
      <c r="C6868" s="567">
        <v>1</v>
      </c>
      <c r="D6868" s="567">
        <v>2000000</v>
      </c>
      <c r="E6868" s="567">
        <v>1982123.3700300001</v>
      </c>
      <c r="F6868" s="567">
        <v>1354022.4776899999</v>
      </c>
    </row>
    <row r="6869" spans="1:6">
      <c r="A6869" s="852" t="s">
        <v>3251</v>
      </c>
      <c r="B6869" s="567">
        <v>2000000</v>
      </c>
      <c r="C6869" s="567">
        <v>1</v>
      </c>
      <c r="D6869" s="567">
        <v>2000000</v>
      </c>
      <c r="E6869" s="567">
        <v>1982123.3700300001</v>
      </c>
      <c r="F6869" s="567">
        <v>1354022.4776899999</v>
      </c>
    </row>
    <row r="6870" spans="1:6">
      <c r="A6870" s="854" t="s">
        <v>2286</v>
      </c>
      <c r="B6870" s="567">
        <v>2000000</v>
      </c>
      <c r="C6870" s="567">
        <v>1</v>
      </c>
      <c r="D6870" s="567">
        <v>2000000</v>
      </c>
      <c r="E6870" s="567">
        <v>1982123.3700300001</v>
      </c>
      <c r="F6870" s="567">
        <v>1354022.4776899999</v>
      </c>
    </row>
    <row r="6871" spans="1:6">
      <c r="A6871" s="853" t="s">
        <v>300</v>
      </c>
      <c r="B6871" s="567">
        <v>2000000</v>
      </c>
      <c r="C6871" s="567">
        <v>1</v>
      </c>
      <c r="D6871" s="567">
        <v>2000000</v>
      </c>
      <c r="E6871" s="567">
        <v>1982123.3700300001</v>
      </c>
      <c r="F6871" s="567">
        <v>1354022.4776899999</v>
      </c>
    </row>
    <row r="6872" spans="1:6">
      <c r="A6872" s="855" t="s">
        <v>319</v>
      </c>
      <c r="B6872" s="567">
        <v>2000000</v>
      </c>
      <c r="C6872" s="567">
        <v>1</v>
      </c>
      <c r="D6872" s="567">
        <v>2000000</v>
      </c>
      <c r="E6872" s="567">
        <v>1982123.3700300001</v>
      </c>
      <c r="F6872" s="567">
        <v>1354022.4776899999</v>
      </c>
    </row>
    <row r="6873" spans="1:6">
      <c r="A6873" s="845" t="s">
        <v>97</v>
      </c>
      <c r="B6873" s="567"/>
      <c r="C6873" s="567">
        <v>1</v>
      </c>
      <c r="D6873" s="567">
        <v>1733000</v>
      </c>
      <c r="E6873" s="567"/>
      <c r="F6873" s="567">
        <v>0</v>
      </c>
    </row>
    <row r="6874" spans="1:6">
      <c r="A6874" s="846" t="s">
        <v>3251</v>
      </c>
      <c r="B6874" s="567"/>
      <c r="C6874" s="567">
        <v>1</v>
      </c>
      <c r="D6874" s="567">
        <v>1733000</v>
      </c>
      <c r="E6874" s="567"/>
      <c r="F6874" s="567">
        <v>0</v>
      </c>
    </row>
    <row r="6875" spans="1:6">
      <c r="A6875" s="847">
        <v>0.7</v>
      </c>
      <c r="B6875" s="567"/>
      <c r="C6875" s="567">
        <v>1</v>
      </c>
      <c r="D6875" s="567">
        <v>1733000</v>
      </c>
      <c r="E6875" s="567"/>
      <c r="F6875" s="567">
        <v>0</v>
      </c>
    </row>
    <row r="6876" spans="1:6">
      <c r="A6876" s="848">
        <v>0.71640266241101958</v>
      </c>
      <c r="B6876" s="567"/>
      <c r="C6876" s="567">
        <v>1</v>
      </c>
      <c r="D6876" s="567">
        <v>1733000</v>
      </c>
      <c r="E6876" s="567"/>
      <c r="F6876" s="567">
        <v>0</v>
      </c>
    </row>
    <row r="6877" spans="1:6">
      <c r="A6877" s="849" t="s">
        <v>3251</v>
      </c>
      <c r="B6877" s="567"/>
      <c r="C6877" s="567">
        <v>1</v>
      </c>
      <c r="D6877" s="567">
        <v>1733000</v>
      </c>
      <c r="E6877" s="567"/>
      <c r="F6877" s="567">
        <v>0</v>
      </c>
    </row>
    <row r="6878" spans="1:6">
      <c r="A6878" s="850" t="s">
        <v>1284</v>
      </c>
      <c r="B6878" s="567"/>
      <c r="C6878" s="567">
        <v>1</v>
      </c>
      <c r="D6878" s="567">
        <v>1733000</v>
      </c>
      <c r="E6878" s="567"/>
      <c r="F6878" s="567">
        <v>0</v>
      </c>
    </row>
    <row r="6879" spans="1:6">
      <c r="A6879" s="851" t="s">
        <v>3251</v>
      </c>
      <c r="B6879" s="567"/>
      <c r="C6879" s="567">
        <v>1</v>
      </c>
      <c r="D6879" s="567">
        <v>1733000</v>
      </c>
      <c r="E6879" s="567"/>
      <c r="F6879" s="567">
        <v>0</v>
      </c>
    </row>
    <row r="6880" spans="1:6">
      <c r="A6880" s="852" t="s">
        <v>3251</v>
      </c>
      <c r="B6880" s="567"/>
      <c r="C6880" s="567">
        <v>1</v>
      </c>
      <c r="D6880" s="567">
        <v>1733000</v>
      </c>
      <c r="E6880" s="567"/>
      <c r="F6880" s="567">
        <v>0</v>
      </c>
    </row>
    <row r="6881" spans="1:6">
      <c r="A6881" s="854" t="s">
        <v>529</v>
      </c>
      <c r="B6881" s="567"/>
      <c r="C6881" s="567">
        <v>1</v>
      </c>
      <c r="D6881" s="567">
        <v>1733000</v>
      </c>
      <c r="E6881" s="567"/>
      <c r="F6881" s="567">
        <v>0</v>
      </c>
    </row>
    <row r="6882" spans="1:6">
      <c r="A6882" s="853" t="s">
        <v>268</v>
      </c>
      <c r="B6882" s="567"/>
      <c r="C6882" s="567">
        <v>1</v>
      </c>
      <c r="D6882" s="567">
        <v>1733000</v>
      </c>
      <c r="E6882" s="567"/>
      <c r="F6882" s="567">
        <v>0</v>
      </c>
    </row>
    <row r="6883" spans="1:6">
      <c r="A6883" s="855" t="s">
        <v>480</v>
      </c>
      <c r="B6883" s="567"/>
      <c r="C6883" s="567">
        <v>1</v>
      </c>
      <c r="D6883" s="567">
        <v>1733000</v>
      </c>
      <c r="E6883" s="567"/>
      <c r="F6883" s="567">
        <v>0</v>
      </c>
    </row>
    <row r="6884" spans="1:6">
      <c r="A6884" s="845" t="s">
        <v>101</v>
      </c>
      <c r="B6884" s="567"/>
      <c r="C6884" s="567">
        <v>1</v>
      </c>
      <c r="D6884" s="567">
        <v>32226000</v>
      </c>
      <c r="E6884" s="567"/>
      <c r="F6884" s="567">
        <v>23524980</v>
      </c>
    </row>
    <row r="6885" spans="1:6">
      <c r="A6885" s="846" t="s">
        <v>3251</v>
      </c>
      <c r="B6885" s="567"/>
      <c r="C6885" s="567">
        <v>1</v>
      </c>
      <c r="D6885" s="567">
        <v>32226000</v>
      </c>
      <c r="E6885" s="567"/>
      <c r="F6885" s="567">
        <v>23524980</v>
      </c>
    </row>
    <row r="6886" spans="1:6">
      <c r="A6886" s="847" t="s">
        <v>3251</v>
      </c>
      <c r="B6886" s="567"/>
      <c r="C6886" s="567">
        <v>1</v>
      </c>
      <c r="D6886" s="567">
        <v>32226000</v>
      </c>
      <c r="E6886" s="567"/>
      <c r="F6886" s="567">
        <v>23524980</v>
      </c>
    </row>
    <row r="6887" spans="1:6">
      <c r="A6887" s="848" t="s">
        <v>3251</v>
      </c>
      <c r="B6887" s="567"/>
      <c r="C6887" s="567">
        <v>1</v>
      </c>
      <c r="D6887" s="567">
        <v>32226000</v>
      </c>
      <c r="E6887" s="567"/>
      <c r="F6887" s="567">
        <v>23524980</v>
      </c>
    </row>
    <row r="6888" spans="1:6">
      <c r="A6888" s="849" t="s">
        <v>3251</v>
      </c>
      <c r="B6888" s="567"/>
      <c r="C6888" s="567">
        <v>1</v>
      </c>
      <c r="D6888" s="567">
        <v>32226000</v>
      </c>
      <c r="E6888" s="567"/>
      <c r="F6888" s="567">
        <v>23524980</v>
      </c>
    </row>
    <row r="6889" spans="1:6">
      <c r="A6889" s="850" t="s">
        <v>90</v>
      </c>
      <c r="B6889" s="567"/>
      <c r="C6889" s="567">
        <v>1</v>
      </c>
      <c r="D6889" s="567">
        <v>32226000</v>
      </c>
      <c r="E6889" s="567"/>
      <c r="F6889" s="567">
        <v>23524980</v>
      </c>
    </row>
    <row r="6890" spans="1:6">
      <c r="A6890" s="851" t="s">
        <v>3251</v>
      </c>
      <c r="B6890" s="567"/>
      <c r="C6890" s="567">
        <v>1</v>
      </c>
      <c r="D6890" s="567">
        <v>32226000</v>
      </c>
      <c r="E6890" s="567"/>
      <c r="F6890" s="567">
        <v>23524980</v>
      </c>
    </row>
    <row r="6891" spans="1:6">
      <c r="A6891" s="852" t="s">
        <v>3251</v>
      </c>
      <c r="B6891" s="567"/>
      <c r="C6891" s="567">
        <v>1</v>
      </c>
      <c r="D6891" s="567">
        <v>32226000</v>
      </c>
      <c r="E6891" s="567"/>
      <c r="F6891" s="567">
        <v>23524980</v>
      </c>
    </row>
    <row r="6892" spans="1:6">
      <c r="A6892" s="854" t="s">
        <v>317</v>
      </c>
      <c r="B6892" s="729"/>
      <c r="C6892" s="729">
        <v>1</v>
      </c>
      <c r="D6892" s="729">
        <v>32226000</v>
      </c>
      <c r="E6892" s="729"/>
      <c r="F6892" s="729">
        <v>23524980</v>
      </c>
    </row>
    <row r="6893" spans="1:6">
      <c r="A6893" s="853" t="s">
        <v>92</v>
      </c>
      <c r="B6893" s="567"/>
      <c r="C6893" s="567">
        <v>1</v>
      </c>
      <c r="D6893" s="567">
        <v>32226000</v>
      </c>
      <c r="E6893" s="567"/>
      <c r="F6893" s="567">
        <v>23524980</v>
      </c>
    </row>
    <row r="6894" spans="1:6">
      <c r="A6894" s="855" t="s">
        <v>3251</v>
      </c>
      <c r="B6894" s="567"/>
      <c r="C6894" s="567">
        <v>1</v>
      </c>
      <c r="D6894" s="567">
        <v>32226000</v>
      </c>
      <c r="E6894" s="567"/>
      <c r="F6894" s="567">
        <v>23524980</v>
      </c>
    </row>
    <row r="6895" spans="1:6">
      <c r="A6895" s="845" t="s">
        <v>220</v>
      </c>
      <c r="B6895" s="567"/>
      <c r="C6895" s="567">
        <v>1</v>
      </c>
      <c r="D6895" s="567">
        <v>4200000</v>
      </c>
      <c r="E6895" s="567"/>
      <c r="F6895" s="567"/>
    </row>
    <row r="6896" spans="1:6">
      <c r="A6896" s="846" t="s">
        <v>3251</v>
      </c>
      <c r="B6896" s="567"/>
      <c r="C6896" s="567">
        <v>1</v>
      </c>
      <c r="D6896" s="567">
        <v>4200000</v>
      </c>
      <c r="E6896" s="567"/>
      <c r="F6896" s="567"/>
    </row>
    <row r="6897" spans="1:6">
      <c r="A6897" s="847">
        <v>0</v>
      </c>
      <c r="B6897" s="567"/>
      <c r="C6897" s="567">
        <v>1</v>
      </c>
      <c r="D6897" s="567">
        <v>4200000</v>
      </c>
      <c r="E6897" s="567"/>
      <c r="F6897" s="567"/>
    </row>
    <row r="6898" spans="1:6">
      <c r="A6898" s="848">
        <v>0</v>
      </c>
      <c r="B6898" s="567"/>
      <c r="C6898" s="567">
        <v>1</v>
      </c>
      <c r="D6898" s="567">
        <v>4200000</v>
      </c>
      <c r="E6898" s="567"/>
      <c r="F6898" s="567"/>
    </row>
    <row r="6899" spans="1:6">
      <c r="A6899" s="849" t="s">
        <v>3251</v>
      </c>
      <c r="B6899" s="567"/>
      <c r="C6899" s="567">
        <v>1</v>
      </c>
      <c r="D6899" s="567">
        <v>4200000</v>
      </c>
      <c r="E6899" s="567"/>
      <c r="F6899" s="567"/>
    </row>
    <row r="6900" spans="1:6">
      <c r="A6900" s="850" t="s">
        <v>138</v>
      </c>
      <c r="B6900" s="567"/>
      <c r="C6900" s="567">
        <v>1</v>
      </c>
      <c r="D6900" s="567">
        <v>4200000</v>
      </c>
      <c r="E6900" s="567"/>
      <c r="F6900" s="567"/>
    </row>
    <row r="6901" spans="1:6">
      <c r="A6901" s="851" t="s">
        <v>3251</v>
      </c>
      <c r="B6901" s="567"/>
      <c r="C6901" s="567">
        <v>1</v>
      </c>
      <c r="D6901" s="567">
        <v>4200000</v>
      </c>
      <c r="E6901" s="567"/>
      <c r="F6901" s="567"/>
    </row>
    <row r="6902" spans="1:6">
      <c r="A6902" s="852" t="s">
        <v>191</v>
      </c>
      <c r="B6902" s="567"/>
      <c r="C6902" s="567">
        <v>1</v>
      </c>
      <c r="D6902" s="567">
        <v>4200000</v>
      </c>
      <c r="E6902" s="567"/>
      <c r="F6902" s="567"/>
    </row>
    <row r="6903" spans="1:6">
      <c r="A6903" s="854" t="s">
        <v>317</v>
      </c>
      <c r="B6903" s="729"/>
      <c r="C6903" s="729">
        <v>1</v>
      </c>
      <c r="D6903" s="729">
        <v>4200000</v>
      </c>
      <c r="E6903" s="729"/>
      <c r="F6903" s="729"/>
    </row>
    <row r="6904" spans="1:6">
      <c r="A6904" s="853" t="s">
        <v>104</v>
      </c>
      <c r="B6904" s="567"/>
      <c r="C6904" s="567">
        <v>1</v>
      </c>
      <c r="D6904" s="567">
        <v>4200000</v>
      </c>
      <c r="E6904" s="567"/>
      <c r="F6904" s="567"/>
    </row>
    <row r="6905" spans="1:6">
      <c r="A6905" s="855" t="s">
        <v>3251</v>
      </c>
      <c r="B6905" s="567"/>
      <c r="C6905" s="567">
        <v>1</v>
      </c>
      <c r="D6905" s="567">
        <v>4200000</v>
      </c>
      <c r="E6905" s="567"/>
      <c r="F6905" s="567"/>
    </row>
    <row r="6906" spans="1:6">
      <c r="A6906" s="845" t="s">
        <v>474</v>
      </c>
      <c r="B6906" s="567">
        <v>58017227</v>
      </c>
      <c r="C6906" s="567">
        <v>4</v>
      </c>
      <c r="D6906" s="567">
        <v>59017227</v>
      </c>
      <c r="E6906" s="567">
        <v>18634282</v>
      </c>
      <c r="F6906" s="567">
        <v>37389217.187000006</v>
      </c>
    </row>
    <row r="6907" spans="1:6">
      <c r="A6907" s="846" t="s">
        <v>3251</v>
      </c>
      <c r="B6907" s="567">
        <v>58017227</v>
      </c>
      <c r="C6907" s="567">
        <v>4</v>
      </c>
      <c r="D6907" s="567">
        <v>59017227</v>
      </c>
      <c r="E6907" s="567">
        <v>18634282</v>
      </c>
      <c r="F6907" s="567">
        <v>37389217.187000006</v>
      </c>
    </row>
    <row r="6908" spans="1:6">
      <c r="A6908" s="847">
        <v>0</v>
      </c>
      <c r="B6908" s="567">
        <v>4000000</v>
      </c>
      <c r="C6908" s="567">
        <v>1</v>
      </c>
      <c r="D6908" s="567">
        <v>5000000</v>
      </c>
      <c r="E6908" s="567">
        <v>1758</v>
      </c>
      <c r="F6908" s="567">
        <v>1965.6569999999999</v>
      </c>
    </row>
    <row r="6909" spans="1:6">
      <c r="A6909" s="848">
        <v>3.9313139999999996E-2</v>
      </c>
      <c r="B6909" s="567">
        <v>4000000</v>
      </c>
      <c r="C6909" s="567">
        <v>1</v>
      </c>
      <c r="D6909" s="567">
        <v>5000000</v>
      </c>
      <c r="E6909" s="567">
        <v>1758</v>
      </c>
      <c r="F6909" s="567">
        <v>1965.6569999999999</v>
      </c>
    </row>
    <row r="6910" spans="1:6">
      <c r="A6910" s="849" t="s">
        <v>3251</v>
      </c>
      <c r="B6910" s="567">
        <v>4000000</v>
      </c>
      <c r="C6910" s="567">
        <v>1</v>
      </c>
      <c r="D6910" s="567">
        <v>5000000</v>
      </c>
      <c r="E6910" s="567">
        <v>1758</v>
      </c>
      <c r="F6910" s="567">
        <v>1965.6569999999999</v>
      </c>
    </row>
    <row r="6911" spans="1:6">
      <c r="A6911" s="850" t="s">
        <v>3102</v>
      </c>
      <c r="B6911" s="567">
        <v>4000000</v>
      </c>
      <c r="C6911" s="567">
        <v>1</v>
      </c>
      <c r="D6911" s="567">
        <v>5000000</v>
      </c>
      <c r="E6911" s="567">
        <v>1758</v>
      </c>
      <c r="F6911" s="567">
        <v>1965.6569999999999</v>
      </c>
    </row>
    <row r="6912" spans="1:6">
      <c r="A6912" s="851" t="s">
        <v>3251</v>
      </c>
      <c r="B6912" s="567">
        <v>4000000</v>
      </c>
      <c r="C6912" s="567">
        <v>1</v>
      </c>
      <c r="D6912" s="567">
        <v>5000000</v>
      </c>
      <c r="E6912" s="567">
        <v>1758</v>
      </c>
      <c r="F6912" s="567">
        <v>1965.6569999999999</v>
      </c>
    </row>
    <row r="6913" spans="1:6">
      <c r="A6913" s="852" t="s">
        <v>3251</v>
      </c>
      <c r="B6913" s="567">
        <v>4000000</v>
      </c>
      <c r="C6913" s="567">
        <v>1</v>
      </c>
      <c r="D6913" s="567">
        <v>5000000</v>
      </c>
      <c r="E6913" s="567">
        <v>1758</v>
      </c>
      <c r="F6913" s="567">
        <v>1965.6569999999999</v>
      </c>
    </row>
    <row r="6914" spans="1:6">
      <c r="A6914" s="854" t="s">
        <v>526</v>
      </c>
      <c r="B6914" s="567">
        <v>4000000</v>
      </c>
      <c r="C6914" s="567">
        <v>1</v>
      </c>
      <c r="D6914" s="567">
        <v>5000000</v>
      </c>
      <c r="E6914" s="567">
        <v>1758</v>
      </c>
      <c r="F6914" s="567">
        <v>1965.6569999999999</v>
      </c>
    </row>
    <row r="6915" spans="1:6">
      <c r="A6915" s="853" t="s">
        <v>269</v>
      </c>
      <c r="B6915" s="567">
        <v>4000000</v>
      </c>
      <c r="C6915" s="567">
        <v>1</v>
      </c>
      <c r="D6915" s="567">
        <v>5000000</v>
      </c>
      <c r="E6915" s="567">
        <v>1758</v>
      </c>
      <c r="F6915" s="567">
        <v>1965.6569999999999</v>
      </c>
    </row>
    <row r="6916" spans="1:6">
      <c r="A6916" s="855" t="s">
        <v>319</v>
      </c>
      <c r="B6916" s="567">
        <v>4000000</v>
      </c>
      <c r="C6916" s="567">
        <v>1</v>
      </c>
      <c r="D6916" s="567">
        <v>5000000</v>
      </c>
      <c r="E6916" s="567">
        <v>1758</v>
      </c>
      <c r="F6916" s="567">
        <v>1965.6569999999999</v>
      </c>
    </row>
    <row r="6917" spans="1:6">
      <c r="A6917" s="847">
        <v>0.98</v>
      </c>
      <c r="B6917" s="567">
        <v>32000000</v>
      </c>
      <c r="C6917" s="567">
        <v>1</v>
      </c>
      <c r="D6917" s="567">
        <v>32000000</v>
      </c>
      <c r="E6917" s="567">
        <v>0</v>
      </c>
      <c r="F6917" s="567">
        <v>23900000</v>
      </c>
    </row>
    <row r="6918" spans="1:6">
      <c r="A6918" s="848" t="s">
        <v>3251</v>
      </c>
      <c r="B6918" s="567">
        <v>32000000</v>
      </c>
      <c r="C6918" s="567">
        <v>1</v>
      </c>
      <c r="D6918" s="567">
        <v>32000000</v>
      </c>
      <c r="E6918" s="567">
        <v>0</v>
      </c>
      <c r="F6918" s="567">
        <v>23900000</v>
      </c>
    </row>
    <row r="6919" spans="1:6">
      <c r="A6919" s="849" t="s">
        <v>3251</v>
      </c>
      <c r="B6919" s="567">
        <v>32000000</v>
      </c>
      <c r="C6919" s="567">
        <v>1</v>
      </c>
      <c r="D6919" s="567">
        <v>32000000</v>
      </c>
      <c r="E6919" s="567">
        <v>0</v>
      </c>
      <c r="F6919" s="567">
        <v>23900000</v>
      </c>
    </row>
    <row r="6920" spans="1:6">
      <c r="A6920" s="850" t="s">
        <v>3251</v>
      </c>
      <c r="B6920" s="567">
        <v>32000000</v>
      </c>
      <c r="C6920" s="567">
        <v>1</v>
      </c>
      <c r="D6920" s="567">
        <v>32000000</v>
      </c>
      <c r="E6920" s="567">
        <v>0</v>
      </c>
      <c r="F6920" s="567">
        <v>23900000</v>
      </c>
    </row>
    <row r="6921" spans="1:6">
      <c r="A6921" s="851" t="s">
        <v>474</v>
      </c>
      <c r="B6921" s="567">
        <v>32000000</v>
      </c>
      <c r="C6921" s="567">
        <v>1</v>
      </c>
      <c r="D6921" s="567">
        <v>32000000</v>
      </c>
      <c r="E6921" s="567">
        <v>0</v>
      </c>
      <c r="F6921" s="567">
        <v>23900000</v>
      </c>
    </row>
    <row r="6922" spans="1:6">
      <c r="A6922" s="852" t="s">
        <v>3251</v>
      </c>
      <c r="B6922" s="567">
        <v>32000000</v>
      </c>
      <c r="C6922" s="567">
        <v>1</v>
      </c>
      <c r="D6922" s="567">
        <v>32000000</v>
      </c>
      <c r="E6922" s="567">
        <v>0</v>
      </c>
      <c r="F6922" s="567">
        <v>23900000</v>
      </c>
    </row>
    <row r="6923" spans="1:6">
      <c r="A6923" s="854" t="s">
        <v>318</v>
      </c>
      <c r="B6923" s="567">
        <v>32000000</v>
      </c>
      <c r="C6923" s="567">
        <v>1</v>
      </c>
      <c r="D6923" s="567">
        <v>32000000</v>
      </c>
      <c r="E6923" s="567">
        <v>0</v>
      </c>
      <c r="F6923" s="567">
        <v>23900000</v>
      </c>
    </row>
    <row r="6924" spans="1:6">
      <c r="A6924" s="853" t="s">
        <v>272</v>
      </c>
      <c r="B6924" s="567">
        <v>32000000</v>
      </c>
      <c r="C6924" s="567">
        <v>1</v>
      </c>
      <c r="D6924" s="567">
        <v>32000000</v>
      </c>
      <c r="E6924" s="567">
        <v>0</v>
      </c>
      <c r="F6924" s="567">
        <v>23900000</v>
      </c>
    </row>
    <row r="6925" spans="1:6">
      <c r="A6925" s="855" t="s">
        <v>480</v>
      </c>
      <c r="B6925" s="567">
        <v>32000000</v>
      </c>
      <c r="C6925" s="567">
        <v>1</v>
      </c>
      <c r="D6925" s="567">
        <v>32000000</v>
      </c>
      <c r="E6925" s="567">
        <v>0</v>
      </c>
      <c r="F6925" s="567">
        <v>23900000</v>
      </c>
    </row>
    <row r="6926" spans="1:6">
      <c r="A6926" s="847">
        <v>55</v>
      </c>
      <c r="B6926" s="567">
        <v>8270000</v>
      </c>
      <c r="C6926" s="567">
        <v>1</v>
      </c>
      <c r="D6926" s="567">
        <v>8270000</v>
      </c>
      <c r="E6926" s="567">
        <v>5160242</v>
      </c>
      <c r="F6926" s="567">
        <v>2921132.53</v>
      </c>
    </row>
    <row r="6927" spans="1:6">
      <c r="A6927" s="848">
        <v>0.35322037847642079</v>
      </c>
      <c r="B6927" s="567">
        <v>8270000</v>
      </c>
      <c r="C6927" s="567">
        <v>1</v>
      </c>
      <c r="D6927" s="567">
        <v>8270000</v>
      </c>
      <c r="E6927" s="567">
        <v>5160242</v>
      </c>
      <c r="F6927" s="567">
        <v>2921132.53</v>
      </c>
    </row>
    <row r="6928" spans="1:6">
      <c r="A6928" s="849" t="s">
        <v>3251</v>
      </c>
      <c r="B6928" s="567">
        <v>8270000</v>
      </c>
      <c r="C6928" s="567">
        <v>1</v>
      </c>
      <c r="D6928" s="567">
        <v>8270000</v>
      </c>
      <c r="E6928" s="567">
        <v>5160242</v>
      </c>
      <c r="F6928" s="567">
        <v>2921132.53</v>
      </c>
    </row>
    <row r="6929" spans="1:6">
      <c r="A6929" s="850" t="s">
        <v>3104</v>
      </c>
      <c r="B6929" s="567">
        <v>8270000</v>
      </c>
      <c r="C6929" s="567">
        <v>1</v>
      </c>
      <c r="D6929" s="567">
        <v>8270000</v>
      </c>
      <c r="E6929" s="567">
        <v>5160242</v>
      </c>
      <c r="F6929" s="567">
        <v>2921132.53</v>
      </c>
    </row>
    <row r="6930" spans="1:6">
      <c r="A6930" s="851" t="s">
        <v>3251</v>
      </c>
      <c r="B6930" s="567">
        <v>8270000</v>
      </c>
      <c r="C6930" s="567">
        <v>1</v>
      </c>
      <c r="D6930" s="567">
        <v>8270000</v>
      </c>
      <c r="E6930" s="567">
        <v>5160242</v>
      </c>
      <c r="F6930" s="567">
        <v>2921132.53</v>
      </c>
    </row>
    <row r="6931" spans="1:6">
      <c r="A6931" s="852" t="s">
        <v>3251</v>
      </c>
      <c r="B6931" s="567">
        <v>8270000</v>
      </c>
      <c r="C6931" s="567">
        <v>1</v>
      </c>
      <c r="D6931" s="567">
        <v>8270000</v>
      </c>
      <c r="E6931" s="567">
        <v>5160242</v>
      </c>
      <c r="F6931" s="567">
        <v>2921132.53</v>
      </c>
    </row>
    <row r="6932" spans="1:6">
      <c r="A6932" s="854" t="s">
        <v>526</v>
      </c>
      <c r="B6932" s="567">
        <v>8270000</v>
      </c>
      <c r="C6932" s="567">
        <v>1</v>
      </c>
      <c r="D6932" s="567">
        <v>8270000</v>
      </c>
      <c r="E6932" s="567">
        <v>5160242</v>
      </c>
      <c r="F6932" s="567">
        <v>2921132.53</v>
      </c>
    </row>
    <row r="6933" spans="1:6">
      <c r="A6933" s="853" t="s">
        <v>269</v>
      </c>
      <c r="B6933" s="567">
        <v>8270000</v>
      </c>
      <c r="C6933" s="567">
        <v>1</v>
      </c>
      <c r="D6933" s="567">
        <v>8270000</v>
      </c>
      <c r="E6933" s="567">
        <v>5160242</v>
      </c>
      <c r="F6933" s="567">
        <v>2921132.53</v>
      </c>
    </row>
    <row r="6934" spans="1:6">
      <c r="A6934" s="855" t="s">
        <v>319</v>
      </c>
      <c r="B6934" s="567">
        <v>8270000</v>
      </c>
      <c r="C6934" s="567">
        <v>1</v>
      </c>
      <c r="D6934" s="567">
        <v>8270000</v>
      </c>
      <c r="E6934" s="567">
        <v>5160242</v>
      </c>
      <c r="F6934" s="567">
        <v>2921132.53</v>
      </c>
    </row>
    <row r="6935" spans="1:6">
      <c r="A6935" s="847">
        <v>99</v>
      </c>
      <c r="B6935" s="567">
        <v>13747227</v>
      </c>
      <c r="C6935" s="567">
        <v>1</v>
      </c>
      <c r="D6935" s="567">
        <v>13747227</v>
      </c>
      <c r="E6935" s="567">
        <v>13472282</v>
      </c>
      <c r="F6935" s="567">
        <v>10566119</v>
      </c>
    </row>
    <row r="6936" spans="1:6">
      <c r="A6936" s="848">
        <v>0.76860002384480886</v>
      </c>
      <c r="B6936" s="567">
        <v>13747227</v>
      </c>
      <c r="C6936" s="567">
        <v>1</v>
      </c>
      <c r="D6936" s="567">
        <v>13747227</v>
      </c>
      <c r="E6936" s="567">
        <v>13472282</v>
      </c>
      <c r="F6936" s="567">
        <v>10566119</v>
      </c>
    </row>
    <row r="6937" spans="1:6">
      <c r="A6937" s="849" t="s">
        <v>3251</v>
      </c>
      <c r="B6937" s="567">
        <v>13747227</v>
      </c>
      <c r="C6937" s="567">
        <v>1</v>
      </c>
      <c r="D6937" s="567">
        <v>13747227</v>
      </c>
      <c r="E6937" s="567">
        <v>13472282</v>
      </c>
      <c r="F6937" s="567">
        <v>10566119</v>
      </c>
    </row>
    <row r="6938" spans="1:6">
      <c r="A6938" s="850" t="s">
        <v>3105</v>
      </c>
      <c r="B6938" s="567">
        <v>13747227</v>
      </c>
      <c r="C6938" s="567">
        <v>1</v>
      </c>
      <c r="D6938" s="567">
        <v>13747227</v>
      </c>
      <c r="E6938" s="567">
        <v>13472282</v>
      </c>
      <c r="F6938" s="567">
        <v>10566119</v>
      </c>
    </row>
    <row r="6939" spans="1:6">
      <c r="A6939" s="851" t="s">
        <v>3251</v>
      </c>
      <c r="B6939" s="567">
        <v>13747227</v>
      </c>
      <c r="C6939" s="567">
        <v>1</v>
      </c>
      <c r="D6939" s="567">
        <v>13747227</v>
      </c>
      <c r="E6939" s="567">
        <v>13472282</v>
      </c>
      <c r="F6939" s="567">
        <v>10566119</v>
      </c>
    </row>
    <row r="6940" spans="1:6">
      <c r="A6940" s="852" t="s">
        <v>3251</v>
      </c>
      <c r="B6940" s="567">
        <v>13747227</v>
      </c>
      <c r="C6940" s="567">
        <v>1</v>
      </c>
      <c r="D6940" s="567">
        <v>13747227</v>
      </c>
      <c r="E6940" s="567">
        <v>13472282</v>
      </c>
      <c r="F6940" s="567">
        <v>10566119</v>
      </c>
    </row>
    <row r="6941" spans="1:6">
      <c r="A6941" s="854" t="s">
        <v>526</v>
      </c>
      <c r="B6941" s="567">
        <v>13747227</v>
      </c>
      <c r="C6941" s="567">
        <v>1</v>
      </c>
      <c r="D6941" s="567">
        <v>13747227</v>
      </c>
      <c r="E6941" s="567">
        <v>13472282</v>
      </c>
      <c r="F6941" s="567">
        <v>10566119</v>
      </c>
    </row>
    <row r="6942" spans="1:6">
      <c r="A6942" s="853" t="s">
        <v>269</v>
      </c>
      <c r="B6942" s="567">
        <v>13747227</v>
      </c>
      <c r="C6942" s="567">
        <v>1</v>
      </c>
      <c r="D6942" s="567">
        <v>13747227</v>
      </c>
      <c r="E6942" s="567">
        <v>13472282</v>
      </c>
      <c r="F6942" s="567">
        <v>10566119</v>
      </c>
    </row>
    <row r="6943" spans="1:6">
      <c r="A6943" s="855" t="s">
        <v>480</v>
      </c>
      <c r="B6943" s="567">
        <v>13747227</v>
      </c>
      <c r="C6943" s="567">
        <v>1</v>
      </c>
      <c r="D6943" s="567">
        <v>13747227</v>
      </c>
      <c r="E6943" s="567">
        <v>13472282</v>
      </c>
      <c r="F6943" s="567">
        <v>10566119</v>
      </c>
    </row>
    <row r="6944" spans="1:6">
      <c r="A6944" s="845" t="s">
        <v>115</v>
      </c>
      <c r="B6944" s="567"/>
      <c r="C6944" s="567">
        <v>1</v>
      </c>
      <c r="D6944" s="567">
        <v>3750000</v>
      </c>
      <c r="E6944" s="567">
        <v>3639861.63693</v>
      </c>
      <c r="F6944" s="567">
        <v>3392146.1676000003</v>
      </c>
    </row>
    <row r="6945" spans="1:6">
      <c r="A6945" s="846" t="s">
        <v>20</v>
      </c>
      <c r="B6945" s="567"/>
      <c r="C6945" s="567">
        <v>1</v>
      </c>
      <c r="D6945" s="567">
        <v>3750000</v>
      </c>
      <c r="E6945" s="567">
        <v>3639861.63693</v>
      </c>
      <c r="F6945" s="567">
        <v>3392146.1676000003</v>
      </c>
    </row>
    <row r="6946" spans="1:6">
      <c r="A6946" s="847">
        <v>96</v>
      </c>
      <c r="B6946" s="567"/>
      <c r="C6946" s="567">
        <v>1</v>
      </c>
      <c r="D6946" s="567">
        <v>3750000</v>
      </c>
      <c r="E6946" s="567">
        <v>3639861.63693</v>
      </c>
      <c r="F6946" s="567">
        <v>3392146.1676000003</v>
      </c>
    </row>
    <row r="6947" spans="1:6">
      <c r="A6947" s="848" t="s">
        <v>3251</v>
      </c>
      <c r="B6947" s="567"/>
      <c r="C6947" s="567">
        <v>1</v>
      </c>
      <c r="D6947" s="567">
        <v>3750000</v>
      </c>
      <c r="E6947" s="567">
        <v>3639861.63693</v>
      </c>
      <c r="F6947" s="567">
        <v>3392146.1676000003</v>
      </c>
    </row>
    <row r="6948" spans="1:6">
      <c r="A6948" s="849" t="s">
        <v>3251</v>
      </c>
      <c r="B6948" s="567"/>
      <c r="C6948" s="567">
        <v>1</v>
      </c>
      <c r="D6948" s="567">
        <v>3750000</v>
      </c>
      <c r="E6948" s="567">
        <v>3639861.63693</v>
      </c>
      <c r="F6948" s="567">
        <v>3392146.1676000003</v>
      </c>
    </row>
    <row r="6949" spans="1:6">
      <c r="A6949" s="850" t="s">
        <v>117</v>
      </c>
      <c r="B6949" s="567"/>
      <c r="C6949" s="567">
        <v>1</v>
      </c>
      <c r="D6949" s="567">
        <v>3750000</v>
      </c>
      <c r="E6949" s="567">
        <v>3639861.63693</v>
      </c>
      <c r="F6949" s="567">
        <v>3392146.1676000003</v>
      </c>
    </row>
    <row r="6950" spans="1:6">
      <c r="A6950" s="851" t="s">
        <v>3251</v>
      </c>
      <c r="B6950" s="567"/>
      <c r="C6950" s="567">
        <v>1</v>
      </c>
      <c r="D6950" s="567">
        <v>3750000</v>
      </c>
      <c r="E6950" s="567">
        <v>3639861.63693</v>
      </c>
      <c r="F6950" s="567">
        <v>3392146.1676000003</v>
      </c>
    </row>
    <row r="6951" spans="1:6">
      <c r="A6951" s="852" t="s">
        <v>113</v>
      </c>
      <c r="B6951" s="567"/>
      <c r="C6951" s="567">
        <v>1</v>
      </c>
      <c r="D6951" s="567">
        <v>3750000</v>
      </c>
      <c r="E6951" s="567">
        <v>3639861.63693</v>
      </c>
      <c r="F6951" s="567">
        <v>3392146.1676000003</v>
      </c>
    </row>
    <row r="6952" spans="1:6">
      <c r="A6952" s="854" t="s">
        <v>317</v>
      </c>
      <c r="B6952" s="729"/>
      <c r="C6952" s="729">
        <v>1</v>
      </c>
      <c r="D6952" s="729">
        <v>3750000</v>
      </c>
      <c r="E6952" s="729">
        <v>3639861.63693</v>
      </c>
      <c r="F6952" s="729">
        <v>3392146.1676000003</v>
      </c>
    </row>
    <row r="6953" spans="1:6">
      <c r="A6953" s="853" t="s">
        <v>104</v>
      </c>
      <c r="B6953" s="567"/>
      <c r="C6953" s="567">
        <v>1</v>
      </c>
      <c r="D6953" s="567">
        <v>3750000</v>
      </c>
      <c r="E6953" s="567">
        <v>3639861.63693</v>
      </c>
      <c r="F6953" s="567">
        <v>3392146.1676000003</v>
      </c>
    </row>
    <row r="6954" spans="1:6">
      <c r="A6954" s="855" t="s">
        <v>3251</v>
      </c>
      <c r="B6954" s="567"/>
      <c r="C6954" s="567">
        <v>1</v>
      </c>
      <c r="D6954" s="567">
        <v>3750000</v>
      </c>
      <c r="E6954" s="567">
        <v>3639861.63693</v>
      </c>
      <c r="F6954" s="567">
        <v>3392146.1676000003</v>
      </c>
    </row>
    <row r="6955" spans="1:6">
      <c r="A6955" s="845" t="s">
        <v>135</v>
      </c>
      <c r="B6955" s="567"/>
      <c r="C6955" s="567">
        <v>1</v>
      </c>
      <c r="D6955" s="567">
        <v>2600000</v>
      </c>
      <c r="E6955" s="567">
        <v>2571314.0070500001</v>
      </c>
      <c r="F6955" s="567">
        <v>2570938.0471099997</v>
      </c>
    </row>
    <row r="6956" spans="1:6">
      <c r="A6956" s="846" t="s">
        <v>13</v>
      </c>
      <c r="B6956" s="567"/>
      <c r="C6956" s="567">
        <v>1</v>
      </c>
      <c r="D6956" s="567">
        <v>2600000</v>
      </c>
      <c r="E6956" s="567">
        <v>2571314.0070500001</v>
      </c>
      <c r="F6956" s="567">
        <v>2570938.0471099997</v>
      </c>
    </row>
    <row r="6957" spans="1:6">
      <c r="A6957" s="847">
        <v>100</v>
      </c>
      <c r="B6957" s="567"/>
      <c r="C6957" s="567">
        <v>1</v>
      </c>
      <c r="D6957" s="567">
        <v>2600000</v>
      </c>
      <c r="E6957" s="567">
        <v>2571314.0070500001</v>
      </c>
      <c r="F6957" s="567">
        <v>2570938.0471099997</v>
      </c>
    </row>
    <row r="6958" spans="1:6">
      <c r="A6958" s="848" t="s">
        <v>3251</v>
      </c>
      <c r="B6958" s="567"/>
      <c r="C6958" s="567">
        <v>1</v>
      </c>
      <c r="D6958" s="567">
        <v>2600000</v>
      </c>
      <c r="E6958" s="567">
        <v>2571314.0070500001</v>
      </c>
      <c r="F6958" s="567">
        <v>2570938.0471099997</v>
      </c>
    </row>
    <row r="6959" spans="1:6">
      <c r="A6959" s="849" t="s">
        <v>3251</v>
      </c>
      <c r="B6959" s="567"/>
      <c r="C6959" s="567">
        <v>1</v>
      </c>
      <c r="D6959" s="567">
        <v>2600000</v>
      </c>
      <c r="E6959" s="567">
        <v>2571314.0070500001</v>
      </c>
      <c r="F6959" s="567">
        <v>2570938.0471099997</v>
      </c>
    </row>
    <row r="6960" spans="1:6">
      <c r="A6960" s="850" t="s">
        <v>118</v>
      </c>
      <c r="B6960" s="567"/>
      <c r="C6960" s="567">
        <v>1</v>
      </c>
      <c r="D6960" s="567">
        <v>2600000</v>
      </c>
      <c r="E6960" s="567">
        <v>2571314.0070500001</v>
      </c>
      <c r="F6960" s="567">
        <v>2570938.0471099997</v>
      </c>
    </row>
    <row r="6961" spans="1:6">
      <c r="A6961" s="851" t="s">
        <v>3251</v>
      </c>
      <c r="B6961" s="567"/>
      <c r="C6961" s="567">
        <v>1</v>
      </c>
      <c r="D6961" s="567">
        <v>2600000</v>
      </c>
      <c r="E6961" s="567">
        <v>2571314.0070500001</v>
      </c>
      <c r="F6961" s="567">
        <v>2570938.0471099997</v>
      </c>
    </row>
    <row r="6962" spans="1:6">
      <c r="A6962" s="852" t="s">
        <v>113</v>
      </c>
      <c r="B6962" s="567"/>
      <c r="C6962" s="567">
        <v>1</v>
      </c>
      <c r="D6962" s="567">
        <v>2600000</v>
      </c>
      <c r="E6962" s="567">
        <v>2571314.0070500001</v>
      </c>
      <c r="F6962" s="567">
        <v>2570938.0471099997</v>
      </c>
    </row>
    <row r="6963" spans="1:6">
      <c r="A6963" s="854" t="s">
        <v>317</v>
      </c>
      <c r="B6963" s="729"/>
      <c r="C6963" s="729">
        <v>1</v>
      </c>
      <c r="D6963" s="729">
        <v>2600000</v>
      </c>
      <c r="E6963" s="729">
        <v>2571314.0070500001</v>
      </c>
      <c r="F6963" s="729">
        <v>2570938.0471099997</v>
      </c>
    </row>
    <row r="6964" spans="1:6">
      <c r="A6964" s="853" t="s">
        <v>104</v>
      </c>
      <c r="B6964" s="567"/>
      <c r="C6964" s="567">
        <v>1</v>
      </c>
      <c r="D6964" s="567">
        <v>2600000</v>
      </c>
      <c r="E6964" s="567">
        <v>2571314.0070500001</v>
      </c>
      <c r="F6964" s="567">
        <v>2570938.0471099997</v>
      </c>
    </row>
    <row r="6965" spans="1:6">
      <c r="A6965" s="855" t="s">
        <v>3251</v>
      </c>
      <c r="B6965" s="567"/>
      <c r="C6965" s="567">
        <v>1</v>
      </c>
      <c r="D6965" s="567">
        <v>2600000</v>
      </c>
      <c r="E6965" s="567">
        <v>2571314.0070500001</v>
      </c>
      <c r="F6965" s="567">
        <v>2570938.0471099997</v>
      </c>
    </row>
    <row r="6966" spans="1:6">
      <c r="A6966" s="845" t="s">
        <v>3152</v>
      </c>
      <c r="B6966" s="567"/>
      <c r="C6966" s="567">
        <v>1</v>
      </c>
      <c r="D6966" s="567">
        <v>5000000</v>
      </c>
      <c r="E6966" s="567"/>
      <c r="F6966" s="567"/>
    </row>
    <row r="6967" spans="1:6">
      <c r="A6967" s="846" t="s">
        <v>3251</v>
      </c>
      <c r="B6967" s="567"/>
      <c r="C6967" s="567">
        <v>1</v>
      </c>
      <c r="D6967" s="567">
        <v>5000000</v>
      </c>
      <c r="E6967" s="567"/>
      <c r="F6967" s="567"/>
    </row>
    <row r="6968" spans="1:6">
      <c r="A6968" s="847">
        <v>0.25</v>
      </c>
      <c r="B6968" s="567"/>
      <c r="C6968" s="567">
        <v>1</v>
      </c>
      <c r="D6968" s="567">
        <v>5000000</v>
      </c>
      <c r="E6968" s="567"/>
      <c r="F6968" s="567"/>
    </row>
    <row r="6969" spans="1:6">
      <c r="A6969" s="848">
        <v>0.05</v>
      </c>
      <c r="B6969" s="567"/>
      <c r="C6969" s="567">
        <v>1</v>
      </c>
      <c r="D6969" s="567">
        <v>5000000</v>
      </c>
      <c r="E6969" s="567"/>
      <c r="F6969" s="567"/>
    </row>
    <row r="6970" spans="1:6">
      <c r="A6970" s="849">
        <v>2021</v>
      </c>
      <c r="B6970" s="567"/>
      <c r="C6970" s="567">
        <v>1</v>
      </c>
      <c r="D6970" s="567">
        <v>5000000</v>
      </c>
      <c r="E6970" s="567"/>
      <c r="F6970" s="567"/>
    </row>
    <row r="6971" spans="1:6">
      <c r="A6971" s="850" t="s">
        <v>3151</v>
      </c>
      <c r="B6971" s="567"/>
      <c r="C6971" s="567">
        <v>1</v>
      </c>
      <c r="D6971" s="567">
        <v>5000000</v>
      </c>
      <c r="E6971" s="567"/>
      <c r="F6971" s="567"/>
    </row>
    <row r="6972" spans="1:6">
      <c r="A6972" s="851" t="s">
        <v>3251</v>
      </c>
      <c r="B6972" s="567"/>
      <c r="C6972" s="567">
        <v>1</v>
      </c>
      <c r="D6972" s="567">
        <v>5000000</v>
      </c>
      <c r="E6972" s="567"/>
      <c r="F6972" s="567"/>
    </row>
    <row r="6973" spans="1:6">
      <c r="A6973" s="852" t="s">
        <v>3251</v>
      </c>
      <c r="B6973" s="567"/>
      <c r="C6973" s="567">
        <v>1</v>
      </c>
      <c r="D6973" s="567">
        <v>5000000</v>
      </c>
      <c r="E6973" s="567"/>
      <c r="F6973" s="567"/>
    </row>
    <row r="6974" spans="1:6">
      <c r="A6974" s="854" t="s">
        <v>526</v>
      </c>
      <c r="B6974" s="567"/>
      <c r="C6974" s="567">
        <v>1</v>
      </c>
      <c r="D6974" s="567">
        <v>5000000</v>
      </c>
      <c r="E6974" s="567"/>
      <c r="F6974" s="567"/>
    </row>
    <row r="6975" spans="1:6">
      <c r="A6975" s="853" t="s">
        <v>270</v>
      </c>
      <c r="B6975" s="567"/>
      <c r="C6975" s="567">
        <v>1</v>
      </c>
      <c r="D6975" s="567">
        <v>5000000</v>
      </c>
      <c r="E6975" s="567"/>
      <c r="F6975" s="567"/>
    </row>
    <row r="6976" spans="1:6">
      <c r="A6976" s="855" t="s">
        <v>3251</v>
      </c>
      <c r="B6976" s="567"/>
      <c r="C6976" s="567">
        <v>1</v>
      </c>
      <c r="D6976" s="567">
        <v>5000000</v>
      </c>
      <c r="E6976" s="567"/>
      <c r="F6976" s="567"/>
    </row>
    <row r="6977" spans="1:6">
      <c r="A6977" s="845" t="s">
        <v>221</v>
      </c>
      <c r="B6977" s="567"/>
      <c r="C6977" s="567">
        <v>1</v>
      </c>
      <c r="D6977" s="567">
        <v>5177000</v>
      </c>
      <c r="E6977" s="567"/>
      <c r="F6977" s="567"/>
    </row>
    <row r="6978" spans="1:6">
      <c r="A6978" s="846" t="s">
        <v>3251</v>
      </c>
      <c r="B6978" s="567"/>
      <c r="C6978" s="567">
        <v>1</v>
      </c>
      <c r="D6978" s="567">
        <v>5177000</v>
      </c>
      <c r="E6978" s="567"/>
      <c r="F6978" s="567"/>
    </row>
    <row r="6979" spans="1:6">
      <c r="A6979" s="847">
        <v>0</v>
      </c>
      <c r="B6979" s="567"/>
      <c r="C6979" s="567">
        <v>1</v>
      </c>
      <c r="D6979" s="567">
        <v>5177000</v>
      </c>
      <c r="E6979" s="567"/>
      <c r="F6979" s="567"/>
    </row>
    <row r="6980" spans="1:6">
      <c r="A6980" s="848">
        <v>0</v>
      </c>
      <c r="B6980" s="567"/>
      <c r="C6980" s="567">
        <v>1</v>
      </c>
      <c r="D6980" s="567">
        <v>5177000</v>
      </c>
      <c r="E6980" s="567"/>
      <c r="F6980" s="567"/>
    </row>
    <row r="6981" spans="1:6">
      <c r="A6981" s="849" t="s">
        <v>3251</v>
      </c>
      <c r="B6981" s="567"/>
      <c r="C6981" s="567">
        <v>1</v>
      </c>
      <c r="D6981" s="567">
        <v>5177000</v>
      </c>
      <c r="E6981" s="567"/>
      <c r="F6981" s="567"/>
    </row>
    <row r="6982" spans="1:6">
      <c r="A6982" s="850" t="s">
        <v>139</v>
      </c>
      <c r="B6982" s="567"/>
      <c r="C6982" s="567">
        <v>1</v>
      </c>
      <c r="D6982" s="567">
        <v>5177000</v>
      </c>
      <c r="E6982" s="567"/>
      <c r="F6982" s="567"/>
    </row>
    <row r="6983" spans="1:6">
      <c r="A6983" s="851" t="s">
        <v>3251</v>
      </c>
      <c r="B6983" s="567"/>
      <c r="C6983" s="567">
        <v>1</v>
      </c>
      <c r="D6983" s="567">
        <v>5177000</v>
      </c>
      <c r="E6983" s="567"/>
      <c r="F6983" s="567"/>
    </row>
    <row r="6984" spans="1:6">
      <c r="A6984" s="852" t="s">
        <v>191</v>
      </c>
      <c r="B6984" s="567"/>
      <c r="C6984" s="567">
        <v>1</v>
      </c>
      <c r="D6984" s="567">
        <v>5177000</v>
      </c>
      <c r="E6984" s="567"/>
      <c r="F6984" s="567"/>
    </row>
    <row r="6985" spans="1:6">
      <c r="A6985" s="854" t="s">
        <v>317</v>
      </c>
      <c r="B6985" s="729"/>
      <c r="C6985" s="729">
        <v>1</v>
      </c>
      <c r="D6985" s="729">
        <v>5177000</v>
      </c>
      <c r="E6985" s="729"/>
      <c r="F6985" s="729"/>
    </row>
    <row r="6986" spans="1:6">
      <c r="A6986" s="853" t="s">
        <v>104</v>
      </c>
      <c r="B6986" s="567"/>
      <c r="C6986" s="567">
        <v>1</v>
      </c>
      <c r="D6986" s="567">
        <v>5177000</v>
      </c>
      <c r="E6986" s="567"/>
      <c r="F6986" s="567"/>
    </row>
    <row r="6987" spans="1:6">
      <c r="A6987" s="855" t="s">
        <v>3251</v>
      </c>
      <c r="B6987" s="567"/>
      <c r="C6987" s="567">
        <v>1</v>
      </c>
      <c r="D6987" s="567">
        <v>5177000</v>
      </c>
      <c r="E6987" s="567"/>
      <c r="F6987" s="567"/>
    </row>
    <row r="6988" spans="1:6">
      <c r="A6988" s="845" t="s">
        <v>176</v>
      </c>
      <c r="B6988" s="567"/>
      <c r="C6988" s="567">
        <v>1</v>
      </c>
      <c r="D6988" s="567">
        <v>5494000</v>
      </c>
      <c r="E6988" s="567"/>
      <c r="F6988" s="567"/>
    </row>
    <row r="6989" spans="1:6">
      <c r="A6989" s="846" t="s">
        <v>3251</v>
      </c>
      <c r="B6989" s="567"/>
      <c r="C6989" s="567">
        <v>1</v>
      </c>
      <c r="D6989" s="567">
        <v>5494000</v>
      </c>
      <c r="E6989" s="567"/>
      <c r="F6989" s="567"/>
    </row>
    <row r="6990" spans="1:6">
      <c r="A6990" s="847">
        <v>0.25</v>
      </c>
      <c r="B6990" s="567"/>
      <c r="C6990" s="567">
        <v>1</v>
      </c>
      <c r="D6990" s="567">
        <v>5494000</v>
      </c>
      <c r="E6990" s="567"/>
      <c r="F6990" s="567"/>
    </row>
    <row r="6991" spans="1:6">
      <c r="A6991" s="848" t="s">
        <v>3251</v>
      </c>
      <c r="B6991" s="567"/>
      <c r="C6991" s="567">
        <v>1</v>
      </c>
      <c r="D6991" s="567">
        <v>5494000</v>
      </c>
      <c r="E6991" s="567"/>
      <c r="F6991" s="567"/>
    </row>
    <row r="6992" spans="1:6">
      <c r="A6992" s="849" t="s">
        <v>3251</v>
      </c>
      <c r="B6992" s="567"/>
      <c r="C6992" s="567">
        <v>1</v>
      </c>
      <c r="D6992" s="567">
        <v>5494000</v>
      </c>
      <c r="E6992" s="567"/>
      <c r="F6992" s="567"/>
    </row>
    <row r="6993" spans="1:6">
      <c r="A6993" s="850" t="s">
        <v>174</v>
      </c>
      <c r="B6993" s="567"/>
      <c r="C6993" s="567">
        <v>1</v>
      </c>
      <c r="D6993" s="567">
        <v>5494000</v>
      </c>
      <c r="E6993" s="567"/>
      <c r="F6993" s="567"/>
    </row>
    <row r="6994" spans="1:6">
      <c r="A6994" s="851" t="s">
        <v>3251</v>
      </c>
      <c r="B6994" s="567"/>
      <c r="C6994" s="567">
        <v>1</v>
      </c>
      <c r="D6994" s="567">
        <v>5494000</v>
      </c>
      <c r="E6994" s="567"/>
      <c r="F6994" s="567"/>
    </row>
    <row r="6995" spans="1:6">
      <c r="A6995" s="852" t="s">
        <v>40</v>
      </c>
      <c r="B6995" s="567"/>
      <c r="C6995" s="567">
        <v>1</v>
      </c>
      <c r="D6995" s="567">
        <v>5494000</v>
      </c>
      <c r="E6995" s="567"/>
      <c r="F6995" s="567"/>
    </row>
    <row r="6996" spans="1:6">
      <c r="A6996" s="854" t="s">
        <v>317</v>
      </c>
      <c r="B6996" s="729"/>
      <c r="C6996" s="729">
        <v>1</v>
      </c>
      <c r="D6996" s="729">
        <v>5494000</v>
      </c>
      <c r="E6996" s="729"/>
      <c r="F6996" s="729"/>
    </row>
    <row r="6997" spans="1:6">
      <c r="A6997" s="853" t="s">
        <v>166</v>
      </c>
      <c r="B6997" s="567"/>
      <c r="C6997" s="567">
        <v>1</v>
      </c>
      <c r="D6997" s="567">
        <v>5494000</v>
      </c>
      <c r="E6997" s="567"/>
      <c r="F6997" s="567"/>
    </row>
    <row r="6998" spans="1:6">
      <c r="A6998" s="855" t="s">
        <v>3251</v>
      </c>
      <c r="B6998" s="567"/>
      <c r="C6998" s="567">
        <v>1</v>
      </c>
      <c r="D6998" s="567">
        <v>5494000</v>
      </c>
      <c r="E6998" s="567"/>
      <c r="F6998" s="567"/>
    </row>
    <row r="6999" spans="1:6">
      <c r="A6999" s="845" t="s">
        <v>477</v>
      </c>
      <c r="B6999" s="567">
        <v>1500000</v>
      </c>
      <c r="C6999" s="567">
        <v>1</v>
      </c>
      <c r="D6999" s="567">
        <v>1500000</v>
      </c>
      <c r="E6999" s="567">
        <v>970670</v>
      </c>
      <c r="F6999" s="567">
        <v>0</v>
      </c>
    </row>
    <row r="7000" spans="1:6">
      <c r="A7000" s="846" t="s">
        <v>3251</v>
      </c>
      <c r="B7000" s="567">
        <v>1500000</v>
      </c>
      <c r="C7000" s="567">
        <v>1</v>
      </c>
      <c r="D7000" s="567">
        <v>1500000</v>
      </c>
      <c r="E7000" s="567">
        <v>970670</v>
      </c>
      <c r="F7000" s="567">
        <v>0</v>
      </c>
    </row>
    <row r="7001" spans="1:6">
      <c r="A7001" s="847">
        <v>0.1</v>
      </c>
      <c r="B7001" s="567">
        <v>1500000</v>
      </c>
      <c r="C7001" s="567">
        <v>1</v>
      </c>
      <c r="D7001" s="567">
        <v>1500000</v>
      </c>
      <c r="E7001" s="567">
        <v>970670</v>
      </c>
      <c r="F7001" s="567">
        <v>0</v>
      </c>
    </row>
    <row r="7002" spans="1:6">
      <c r="A7002" s="848" t="s">
        <v>3251</v>
      </c>
      <c r="B7002" s="567">
        <v>1500000</v>
      </c>
      <c r="C7002" s="567">
        <v>1</v>
      </c>
      <c r="D7002" s="567">
        <v>1500000</v>
      </c>
      <c r="E7002" s="567">
        <v>970670</v>
      </c>
      <c r="F7002" s="567">
        <v>0</v>
      </c>
    </row>
    <row r="7003" spans="1:6">
      <c r="A7003" s="849" t="s">
        <v>3251</v>
      </c>
      <c r="B7003" s="567">
        <v>1500000</v>
      </c>
      <c r="C7003" s="567">
        <v>1</v>
      </c>
      <c r="D7003" s="567">
        <v>1500000</v>
      </c>
      <c r="E7003" s="567">
        <v>970670</v>
      </c>
      <c r="F7003" s="567">
        <v>0</v>
      </c>
    </row>
    <row r="7004" spans="1:6">
      <c r="A7004" s="850" t="s">
        <v>3251</v>
      </c>
      <c r="B7004" s="567">
        <v>1500000</v>
      </c>
      <c r="C7004" s="567">
        <v>1</v>
      </c>
      <c r="D7004" s="567">
        <v>1500000</v>
      </c>
      <c r="E7004" s="567">
        <v>970670</v>
      </c>
      <c r="F7004" s="567">
        <v>0</v>
      </c>
    </row>
    <row r="7005" spans="1:6">
      <c r="A7005" s="851" t="s">
        <v>476</v>
      </c>
      <c r="B7005" s="567">
        <v>1500000</v>
      </c>
      <c r="C7005" s="567">
        <v>1</v>
      </c>
      <c r="D7005" s="567">
        <v>1500000</v>
      </c>
      <c r="E7005" s="567">
        <v>970670</v>
      </c>
      <c r="F7005" s="567">
        <v>0</v>
      </c>
    </row>
    <row r="7006" spans="1:6">
      <c r="A7006" s="852" t="s">
        <v>3251</v>
      </c>
      <c r="B7006" s="567">
        <v>1500000</v>
      </c>
      <c r="C7006" s="567">
        <v>1</v>
      </c>
      <c r="D7006" s="567">
        <v>1500000</v>
      </c>
      <c r="E7006" s="567">
        <v>970670</v>
      </c>
      <c r="F7006" s="567">
        <v>0</v>
      </c>
    </row>
    <row r="7007" spans="1:6">
      <c r="A7007" s="854" t="s">
        <v>318</v>
      </c>
      <c r="B7007" s="567">
        <v>1500000</v>
      </c>
      <c r="C7007" s="567">
        <v>1</v>
      </c>
      <c r="D7007" s="567">
        <v>1500000</v>
      </c>
      <c r="E7007" s="567">
        <v>970670</v>
      </c>
      <c r="F7007" s="567">
        <v>0</v>
      </c>
    </row>
    <row r="7008" spans="1:6">
      <c r="A7008" s="853" t="s">
        <v>272</v>
      </c>
      <c r="B7008" s="567">
        <v>1500000</v>
      </c>
      <c r="C7008" s="567">
        <v>1</v>
      </c>
      <c r="D7008" s="567">
        <v>1500000</v>
      </c>
      <c r="E7008" s="567">
        <v>970670</v>
      </c>
      <c r="F7008" s="567">
        <v>0</v>
      </c>
    </row>
    <row r="7009" spans="1:6">
      <c r="A7009" s="855" t="s">
        <v>472</v>
      </c>
      <c r="B7009" s="567">
        <v>1500000</v>
      </c>
      <c r="C7009" s="567">
        <v>1</v>
      </c>
      <c r="D7009" s="567">
        <v>1500000</v>
      </c>
      <c r="E7009" s="567">
        <v>970670</v>
      </c>
      <c r="F7009" s="567">
        <v>0</v>
      </c>
    </row>
    <row r="7010" spans="1:6">
      <c r="A7010" s="845" t="s">
        <v>20</v>
      </c>
      <c r="B7010" s="567">
        <v>6592152</v>
      </c>
      <c r="C7010" s="567">
        <v>6</v>
      </c>
      <c r="D7010" s="567">
        <v>76541187</v>
      </c>
      <c r="E7010" s="567">
        <v>13319005.86105</v>
      </c>
      <c r="F7010" s="567">
        <v>12467497.1865</v>
      </c>
    </row>
    <row r="7011" spans="1:6">
      <c r="A7011" s="846" t="s">
        <v>3251</v>
      </c>
      <c r="B7011" s="567">
        <v>6592152</v>
      </c>
      <c r="C7011" s="567">
        <v>6</v>
      </c>
      <c r="D7011" s="567">
        <v>76541187</v>
      </c>
      <c r="E7011" s="567">
        <v>13319005.86105</v>
      </c>
      <c r="F7011" s="567">
        <v>12467497.1865</v>
      </c>
    </row>
    <row r="7012" spans="1:6">
      <c r="A7012" s="847">
        <v>0.05</v>
      </c>
      <c r="B7012" s="567"/>
      <c r="C7012" s="567">
        <v>1</v>
      </c>
      <c r="D7012" s="567">
        <v>62000000</v>
      </c>
      <c r="E7012" s="567"/>
      <c r="F7012" s="567">
        <v>4813054.1864999998</v>
      </c>
    </row>
    <row r="7013" spans="1:6">
      <c r="A7013" s="848">
        <v>0</v>
      </c>
      <c r="B7013" s="567"/>
      <c r="C7013" s="567">
        <v>1</v>
      </c>
      <c r="D7013" s="567">
        <v>62000000</v>
      </c>
      <c r="E7013" s="567"/>
      <c r="F7013" s="567">
        <v>4813054.1864999998</v>
      </c>
    </row>
    <row r="7014" spans="1:6">
      <c r="A7014" s="849" t="s">
        <v>3251</v>
      </c>
      <c r="B7014" s="567"/>
      <c r="C7014" s="567">
        <v>1</v>
      </c>
      <c r="D7014" s="567">
        <v>62000000</v>
      </c>
      <c r="E7014" s="567"/>
      <c r="F7014" s="567">
        <v>4813054.1864999998</v>
      </c>
    </row>
    <row r="7015" spans="1:6">
      <c r="A7015" s="850" t="s">
        <v>1214</v>
      </c>
      <c r="B7015" s="567"/>
      <c r="C7015" s="567">
        <v>1</v>
      </c>
      <c r="D7015" s="567">
        <v>62000000</v>
      </c>
      <c r="E7015" s="567"/>
      <c r="F7015" s="567">
        <v>4813054.1864999998</v>
      </c>
    </row>
    <row r="7016" spans="1:6">
      <c r="A7016" s="851" t="s">
        <v>3251</v>
      </c>
      <c r="B7016" s="567"/>
      <c r="C7016" s="567">
        <v>1</v>
      </c>
      <c r="D7016" s="567">
        <v>62000000</v>
      </c>
      <c r="E7016" s="567"/>
      <c r="F7016" s="567">
        <v>4813054.1864999998</v>
      </c>
    </row>
    <row r="7017" spans="1:6">
      <c r="A7017" s="852" t="s">
        <v>3251</v>
      </c>
      <c r="B7017" s="567"/>
      <c r="C7017" s="567">
        <v>1</v>
      </c>
      <c r="D7017" s="567">
        <v>62000000</v>
      </c>
      <c r="E7017" s="567"/>
      <c r="F7017" s="567">
        <v>4813054.1864999998</v>
      </c>
    </row>
    <row r="7018" spans="1:6">
      <c r="A7018" s="854" t="s">
        <v>529</v>
      </c>
      <c r="B7018" s="567"/>
      <c r="C7018" s="567">
        <v>1</v>
      </c>
      <c r="D7018" s="567">
        <v>62000000</v>
      </c>
      <c r="E7018" s="567"/>
      <c r="F7018" s="567">
        <v>4813054.1864999998</v>
      </c>
    </row>
    <row r="7019" spans="1:6">
      <c r="A7019" s="853" t="s">
        <v>282</v>
      </c>
      <c r="B7019" s="567"/>
      <c r="C7019" s="567">
        <v>1</v>
      </c>
      <c r="D7019" s="567">
        <v>62000000</v>
      </c>
      <c r="E7019" s="567"/>
      <c r="F7019" s="567">
        <v>4813054.1864999998</v>
      </c>
    </row>
    <row r="7020" spans="1:6">
      <c r="A7020" s="855" t="s">
        <v>319</v>
      </c>
      <c r="B7020" s="567"/>
      <c r="C7020" s="567">
        <v>1</v>
      </c>
      <c r="D7020" s="567">
        <v>62000000</v>
      </c>
      <c r="E7020" s="567"/>
      <c r="F7020" s="567">
        <v>4813054.1864999998</v>
      </c>
    </row>
    <row r="7021" spans="1:6">
      <c r="A7021" s="847">
        <v>0.6</v>
      </c>
      <c r="B7021" s="567">
        <v>1092152</v>
      </c>
      <c r="C7021" s="567">
        <v>1</v>
      </c>
      <c r="D7021" s="567">
        <v>1092152</v>
      </c>
      <c r="E7021" s="567">
        <v>912990</v>
      </c>
      <c r="F7021" s="567">
        <v>225847</v>
      </c>
    </row>
    <row r="7022" spans="1:6">
      <c r="A7022" s="848" t="s">
        <v>3251</v>
      </c>
      <c r="B7022" s="567">
        <v>1092152</v>
      </c>
      <c r="C7022" s="567">
        <v>1</v>
      </c>
      <c r="D7022" s="567">
        <v>1092152</v>
      </c>
      <c r="E7022" s="567">
        <v>912990</v>
      </c>
      <c r="F7022" s="567">
        <v>225847</v>
      </c>
    </row>
    <row r="7023" spans="1:6">
      <c r="A7023" s="849" t="s">
        <v>3251</v>
      </c>
      <c r="B7023" s="567">
        <v>1092152</v>
      </c>
      <c r="C7023" s="567">
        <v>1</v>
      </c>
      <c r="D7023" s="567">
        <v>1092152</v>
      </c>
      <c r="E7023" s="567">
        <v>912990</v>
      </c>
      <c r="F7023" s="567">
        <v>225847</v>
      </c>
    </row>
    <row r="7024" spans="1:6">
      <c r="A7024" s="850" t="s">
        <v>3251</v>
      </c>
      <c r="B7024" s="567">
        <v>1092152</v>
      </c>
      <c r="C7024" s="567">
        <v>1</v>
      </c>
      <c r="D7024" s="567">
        <v>1092152</v>
      </c>
      <c r="E7024" s="567">
        <v>912990</v>
      </c>
      <c r="F7024" s="567">
        <v>225847</v>
      </c>
    </row>
    <row r="7025" spans="1:6">
      <c r="A7025" s="851">
        <v>1</v>
      </c>
      <c r="B7025" s="567">
        <v>1092152</v>
      </c>
      <c r="C7025" s="567">
        <v>1</v>
      </c>
      <c r="D7025" s="567">
        <v>1092152</v>
      </c>
      <c r="E7025" s="567">
        <v>912990</v>
      </c>
      <c r="F7025" s="567">
        <v>225847</v>
      </c>
    </row>
    <row r="7026" spans="1:6">
      <c r="A7026" s="852" t="s">
        <v>3251</v>
      </c>
      <c r="B7026" s="567">
        <v>1092152</v>
      </c>
      <c r="C7026" s="567">
        <v>1</v>
      </c>
      <c r="D7026" s="567">
        <v>1092152</v>
      </c>
      <c r="E7026" s="567">
        <v>912990</v>
      </c>
      <c r="F7026" s="567">
        <v>225847</v>
      </c>
    </row>
    <row r="7027" spans="1:6">
      <c r="A7027" s="854" t="s">
        <v>318</v>
      </c>
      <c r="B7027" s="567">
        <v>1092152</v>
      </c>
      <c r="C7027" s="567">
        <v>1</v>
      </c>
      <c r="D7027" s="567">
        <v>1092152</v>
      </c>
      <c r="E7027" s="567">
        <v>912990</v>
      </c>
      <c r="F7027" s="567">
        <v>225847</v>
      </c>
    </row>
    <row r="7028" spans="1:6">
      <c r="A7028" s="853" t="s">
        <v>308</v>
      </c>
      <c r="B7028" s="567">
        <v>1092152</v>
      </c>
      <c r="C7028" s="567">
        <v>1</v>
      </c>
      <c r="D7028" s="567">
        <v>1092152</v>
      </c>
      <c r="E7028" s="567">
        <v>912990</v>
      </c>
      <c r="F7028" s="567">
        <v>225847</v>
      </c>
    </row>
    <row r="7029" spans="1:6">
      <c r="A7029" s="855" t="s">
        <v>3251</v>
      </c>
      <c r="B7029" s="567">
        <v>1092152</v>
      </c>
      <c r="C7029" s="567">
        <v>1</v>
      </c>
      <c r="D7029" s="567">
        <v>1092152</v>
      </c>
      <c r="E7029" s="567">
        <v>912990</v>
      </c>
      <c r="F7029" s="567">
        <v>225847</v>
      </c>
    </row>
    <row r="7030" spans="1:6">
      <c r="A7030" s="847">
        <v>0.8</v>
      </c>
      <c r="B7030" s="567"/>
      <c r="C7030" s="567">
        <v>1</v>
      </c>
      <c r="D7030" s="567">
        <v>2450000</v>
      </c>
      <c r="E7030" s="567">
        <v>2091384.57124</v>
      </c>
      <c r="F7030" s="567"/>
    </row>
    <row r="7031" spans="1:6">
      <c r="A7031" s="848" t="s">
        <v>3251</v>
      </c>
      <c r="B7031" s="567"/>
      <c r="C7031" s="567">
        <v>1</v>
      </c>
      <c r="D7031" s="567">
        <v>2450000</v>
      </c>
      <c r="E7031" s="567">
        <v>2091384.57124</v>
      </c>
      <c r="F7031" s="567"/>
    </row>
    <row r="7032" spans="1:6">
      <c r="A7032" s="849" t="s">
        <v>3251</v>
      </c>
      <c r="B7032" s="567"/>
      <c r="C7032" s="567">
        <v>1</v>
      </c>
      <c r="D7032" s="567">
        <v>2450000</v>
      </c>
      <c r="E7032" s="567">
        <v>2091384.57124</v>
      </c>
      <c r="F7032" s="567"/>
    </row>
    <row r="7033" spans="1:6">
      <c r="A7033" s="850" t="s">
        <v>2603</v>
      </c>
      <c r="B7033" s="567"/>
      <c r="C7033" s="567">
        <v>1</v>
      </c>
      <c r="D7033" s="567">
        <v>2450000</v>
      </c>
      <c r="E7033" s="567">
        <v>2091384.57124</v>
      </c>
      <c r="F7033" s="567"/>
    </row>
    <row r="7034" spans="1:6">
      <c r="A7034" s="851" t="s">
        <v>2604</v>
      </c>
      <c r="B7034" s="567"/>
      <c r="C7034" s="567">
        <v>1</v>
      </c>
      <c r="D7034" s="567">
        <v>2450000</v>
      </c>
      <c r="E7034" s="567">
        <v>2091384.57124</v>
      </c>
      <c r="F7034" s="567"/>
    </row>
    <row r="7035" spans="1:6">
      <c r="A7035" s="852" t="s">
        <v>3251</v>
      </c>
      <c r="B7035" s="567"/>
      <c r="C7035" s="567">
        <v>1</v>
      </c>
      <c r="D7035" s="567">
        <v>2450000</v>
      </c>
      <c r="E7035" s="567">
        <v>2091384.57124</v>
      </c>
      <c r="F7035" s="567"/>
    </row>
    <row r="7036" spans="1:6">
      <c r="A7036" s="854" t="s">
        <v>2286</v>
      </c>
      <c r="B7036" s="567"/>
      <c r="C7036" s="567">
        <v>1</v>
      </c>
      <c r="D7036" s="567">
        <v>2450000</v>
      </c>
      <c r="E7036" s="567">
        <v>2091384.57124</v>
      </c>
      <c r="F7036" s="567"/>
    </row>
    <row r="7037" spans="1:6">
      <c r="A7037" s="853" t="s">
        <v>276</v>
      </c>
      <c r="B7037" s="567"/>
      <c r="C7037" s="567">
        <v>1</v>
      </c>
      <c r="D7037" s="567">
        <v>2450000</v>
      </c>
      <c r="E7037" s="567">
        <v>2091384.57124</v>
      </c>
      <c r="F7037" s="567"/>
    </row>
    <row r="7038" spans="1:6">
      <c r="A7038" s="855" t="s">
        <v>3251</v>
      </c>
      <c r="B7038" s="567"/>
      <c r="C7038" s="567">
        <v>1</v>
      </c>
      <c r="D7038" s="567">
        <v>2450000</v>
      </c>
      <c r="E7038" s="567">
        <v>2091384.57124</v>
      </c>
      <c r="F7038" s="567"/>
    </row>
    <row r="7039" spans="1:6">
      <c r="A7039" s="847">
        <v>0.95</v>
      </c>
      <c r="B7039" s="567"/>
      <c r="C7039" s="567">
        <v>1</v>
      </c>
      <c r="D7039" s="567">
        <v>1000000</v>
      </c>
      <c r="E7039" s="567">
        <v>995113.28980999999</v>
      </c>
      <c r="F7039" s="567"/>
    </row>
    <row r="7040" spans="1:6">
      <c r="A7040" s="848" t="s">
        <v>3251</v>
      </c>
      <c r="B7040" s="567"/>
      <c r="C7040" s="567">
        <v>1</v>
      </c>
      <c r="D7040" s="567">
        <v>1000000</v>
      </c>
      <c r="E7040" s="567">
        <v>995113.28980999999</v>
      </c>
      <c r="F7040" s="567"/>
    </row>
    <row r="7041" spans="1:6">
      <c r="A7041" s="849" t="s">
        <v>3251</v>
      </c>
      <c r="B7041" s="567"/>
      <c r="C7041" s="567">
        <v>1</v>
      </c>
      <c r="D7041" s="567">
        <v>1000000</v>
      </c>
      <c r="E7041" s="567">
        <v>995113.28980999999</v>
      </c>
      <c r="F7041" s="567"/>
    </row>
    <row r="7042" spans="1:6">
      <c r="A7042" s="850" t="s">
        <v>2599</v>
      </c>
      <c r="B7042" s="567"/>
      <c r="C7042" s="567">
        <v>1</v>
      </c>
      <c r="D7042" s="567">
        <v>1000000</v>
      </c>
      <c r="E7042" s="567">
        <v>995113.28980999999</v>
      </c>
      <c r="F7042" s="567"/>
    </row>
    <row r="7043" spans="1:6">
      <c r="A7043" s="851" t="s">
        <v>2600</v>
      </c>
      <c r="B7043" s="567"/>
      <c r="C7043" s="567">
        <v>1</v>
      </c>
      <c r="D7043" s="567">
        <v>1000000</v>
      </c>
      <c r="E7043" s="567">
        <v>995113.28980999999</v>
      </c>
      <c r="F7043" s="567"/>
    </row>
    <row r="7044" spans="1:6">
      <c r="A7044" s="852" t="s">
        <v>3251</v>
      </c>
      <c r="B7044" s="567"/>
      <c r="C7044" s="567">
        <v>1</v>
      </c>
      <c r="D7044" s="567">
        <v>1000000</v>
      </c>
      <c r="E7044" s="567">
        <v>995113.28980999999</v>
      </c>
      <c r="F7044" s="567"/>
    </row>
    <row r="7045" spans="1:6">
      <c r="A7045" s="854" t="s">
        <v>2286</v>
      </c>
      <c r="B7045" s="567"/>
      <c r="C7045" s="567">
        <v>1</v>
      </c>
      <c r="D7045" s="567">
        <v>1000000</v>
      </c>
      <c r="E7045" s="567">
        <v>995113.28980999999</v>
      </c>
      <c r="F7045" s="567"/>
    </row>
    <row r="7046" spans="1:6">
      <c r="A7046" s="853" t="s">
        <v>276</v>
      </c>
      <c r="B7046" s="567"/>
      <c r="C7046" s="567">
        <v>1</v>
      </c>
      <c r="D7046" s="567">
        <v>1000000</v>
      </c>
      <c r="E7046" s="567">
        <v>995113.28980999999</v>
      </c>
      <c r="F7046" s="567"/>
    </row>
    <row r="7047" spans="1:6">
      <c r="A7047" s="855" t="s">
        <v>3251</v>
      </c>
      <c r="B7047" s="567"/>
      <c r="C7047" s="567">
        <v>1</v>
      </c>
      <c r="D7047" s="567">
        <v>1000000</v>
      </c>
      <c r="E7047" s="567">
        <v>995113.28980999999</v>
      </c>
      <c r="F7047" s="567"/>
    </row>
    <row r="7048" spans="1:6">
      <c r="A7048" s="847">
        <v>0.98</v>
      </c>
      <c r="B7048" s="567">
        <v>2500000</v>
      </c>
      <c r="C7048" s="567">
        <v>1</v>
      </c>
      <c r="D7048" s="567">
        <v>5000000</v>
      </c>
      <c r="E7048" s="567">
        <v>4833170</v>
      </c>
      <c r="F7048" s="567">
        <v>3554920</v>
      </c>
    </row>
    <row r="7049" spans="1:6">
      <c r="A7049" s="848" t="s">
        <v>3251</v>
      </c>
      <c r="B7049" s="567">
        <v>2500000</v>
      </c>
      <c r="C7049" s="567">
        <v>1</v>
      </c>
      <c r="D7049" s="567">
        <v>5000000</v>
      </c>
      <c r="E7049" s="567">
        <v>4833170</v>
      </c>
      <c r="F7049" s="567">
        <v>3554920</v>
      </c>
    </row>
    <row r="7050" spans="1:6">
      <c r="A7050" s="849" t="s">
        <v>3251</v>
      </c>
      <c r="B7050" s="567">
        <v>2500000</v>
      </c>
      <c r="C7050" s="567">
        <v>1</v>
      </c>
      <c r="D7050" s="567">
        <v>5000000</v>
      </c>
      <c r="E7050" s="567">
        <v>4833170</v>
      </c>
      <c r="F7050" s="567">
        <v>3554920</v>
      </c>
    </row>
    <row r="7051" spans="1:6">
      <c r="A7051" s="850" t="s">
        <v>3251</v>
      </c>
      <c r="B7051" s="567">
        <v>2500000</v>
      </c>
      <c r="C7051" s="567">
        <v>1</v>
      </c>
      <c r="D7051" s="567">
        <v>5000000</v>
      </c>
      <c r="E7051" s="567">
        <v>4833170</v>
      </c>
      <c r="F7051" s="567">
        <v>3554920</v>
      </c>
    </row>
    <row r="7052" spans="1:6">
      <c r="A7052" s="851" t="s">
        <v>469</v>
      </c>
      <c r="B7052" s="567">
        <v>2500000</v>
      </c>
      <c r="C7052" s="567">
        <v>1</v>
      </c>
      <c r="D7052" s="567">
        <v>5000000</v>
      </c>
      <c r="E7052" s="567">
        <v>4833170</v>
      </c>
      <c r="F7052" s="567">
        <v>3554920</v>
      </c>
    </row>
    <row r="7053" spans="1:6">
      <c r="A7053" s="852" t="s">
        <v>3251</v>
      </c>
      <c r="B7053" s="567">
        <v>2500000</v>
      </c>
      <c r="C7053" s="567">
        <v>1</v>
      </c>
      <c r="D7053" s="567">
        <v>5000000</v>
      </c>
      <c r="E7053" s="567">
        <v>4833170</v>
      </c>
      <c r="F7053" s="567">
        <v>3554920</v>
      </c>
    </row>
    <row r="7054" spans="1:6">
      <c r="A7054" s="854" t="s">
        <v>318</v>
      </c>
      <c r="B7054" s="567">
        <v>2500000</v>
      </c>
      <c r="C7054" s="567">
        <v>1</v>
      </c>
      <c r="D7054" s="567">
        <v>5000000</v>
      </c>
      <c r="E7054" s="567">
        <v>4833170</v>
      </c>
      <c r="F7054" s="567">
        <v>3554920</v>
      </c>
    </row>
    <row r="7055" spans="1:6">
      <c r="A7055" s="853" t="s">
        <v>272</v>
      </c>
      <c r="B7055" s="567">
        <v>2500000</v>
      </c>
      <c r="C7055" s="567">
        <v>1</v>
      </c>
      <c r="D7055" s="567">
        <v>5000000</v>
      </c>
      <c r="E7055" s="567">
        <v>4833170</v>
      </c>
      <c r="F7055" s="567">
        <v>3554920</v>
      </c>
    </row>
    <row r="7056" spans="1:6">
      <c r="A7056" s="855" t="s">
        <v>319</v>
      </c>
      <c r="B7056" s="567">
        <v>2500000</v>
      </c>
      <c r="C7056" s="567">
        <v>1</v>
      </c>
      <c r="D7056" s="567">
        <v>5000000</v>
      </c>
      <c r="E7056" s="567">
        <v>4833170</v>
      </c>
      <c r="F7056" s="567">
        <v>3554920</v>
      </c>
    </row>
    <row r="7057" spans="1:6">
      <c r="A7057" s="847">
        <v>86</v>
      </c>
      <c r="B7057" s="567">
        <v>3000000</v>
      </c>
      <c r="C7057" s="567">
        <v>1</v>
      </c>
      <c r="D7057" s="567">
        <v>4999035</v>
      </c>
      <c r="E7057" s="567">
        <v>4486348</v>
      </c>
      <c r="F7057" s="567">
        <v>3873676</v>
      </c>
    </row>
    <row r="7058" spans="1:6">
      <c r="A7058" s="848" t="s">
        <v>3251</v>
      </c>
      <c r="B7058" s="567">
        <v>3000000</v>
      </c>
      <c r="C7058" s="567">
        <v>1</v>
      </c>
      <c r="D7058" s="567">
        <v>4999035</v>
      </c>
      <c r="E7058" s="567">
        <v>4486348</v>
      </c>
      <c r="F7058" s="567">
        <v>3873676</v>
      </c>
    </row>
    <row r="7059" spans="1:6">
      <c r="A7059" s="849" t="s">
        <v>3251</v>
      </c>
      <c r="B7059" s="567">
        <v>3000000</v>
      </c>
      <c r="C7059" s="567">
        <v>1</v>
      </c>
      <c r="D7059" s="567">
        <v>4999035</v>
      </c>
      <c r="E7059" s="567">
        <v>4486348</v>
      </c>
      <c r="F7059" s="567">
        <v>3873676</v>
      </c>
    </row>
    <row r="7060" spans="1:6">
      <c r="A7060" s="850" t="s">
        <v>3251</v>
      </c>
      <c r="B7060" s="567">
        <v>3000000</v>
      </c>
      <c r="C7060" s="567">
        <v>1</v>
      </c>
      <c r="D7060" s="567">
        <v>4999035</v>
      </c>
      <c r="E7060" s="567">
        <v>4486348</v>
      </c>
      <c r="F7060" s="567">
        <v>3873676</v>
      </c>
    </row>
    <row r="7061" spans="1:6">
      <c r="A7061" s="851" t="s">
        <v>443</v>
      </c>
      <c r="B7061" s="567">
        <v>3000000</v>
      </c>
      <c r="C7061" s="567">
        <v>1</v>
      </c>
      <c r="D7061" s="567">
        <v>4999035</v>
      </c>
      <c r="E7061" s="567">
        <v>4486348</v>
      </c>
      <c r="F7061" s="567">
        <v>3873676</v>
      </c>
    </row>
    <row r="7062" spans="1:6">
      <c r="A7062" s="852" t="s">
        <v>3251</v>
      </c>
      <c r="B7062" s="567">
        <v>3000000</v>
      </c>
      <c r="C7062" s="567">
        <v>1</v>
      </c>
      <c r="D7062" s="567">
        <v>4999035</v>
      </c>
      <c r="E7062" s="567">
        <v>4486348</v>
      </c>
      <c r="F7062" s="567">
        <v>3873676</v>
      </c>
    </row>
    <row r="7063" spans="1:6">
      <c r="A7063" s="854" t="s">
        <v>318</v>
      </c>
      <c r="B7063" s="567">
        <v>3000000</v>
      </c>
      <c r="C7063" s="567">
        <v>1</v>
      </c>
      <c r="D7063" s="567">
        <v>4999035</v>
      </c>
      <c r="E7063" s="567">
        <v>4486348</v>
      </c>
      <c r="F7063" s="567">
        <v>3873676</v>
      </c>
    </row>
    <row r="7064" spans="1:6">
      <c r="A7064" s="853" t="s">
        <v>266</v>
      </c>
      <c r="B7064" s="567">
        <v>3000000</v>
      </c>
      <c r="C7064" s="567">
        <v>1</v>
      </c>
      <c r="D7064" s="567">
        <v>4999035</v>
      </c>
      <c r="E7064" s="567">
        <v>4486348</v>
      </c>
      <c r="F7064" s="567">
        <v>3873676</v>
      </c>
    </row>
    <row r="7065" spans="1:6">
      <c r="A7065" s="855" t="s">
        <v>3251</v>
      </c>
      <c r="B7065" s="567">
        <v>3000000</v>
      </c>
      <c r="C7065" s="567">
        <v>1</v>
      </c>
      <c r="D7065" s="567">
        <v>4999035</v>
      </c>
      <c r="E7065" s="567">
        <v>4486348</v>
      </c>
      <c r="F7065" s="567">
        <v>3873676</v>
      </c>
    </row>
    <row r="7066" spans="1:6">
      <c r="A7066" s="845" t="s">
        <v>330</v>
      </c>
      <c r="B7066" s="567">
        <v>1800000</v>
      </c>
      <c r="C7066" s="567">
        <v>1</v>
      </c>
      <c r="D7066" s="567">
        <v>1800000</v>
      </c>
      <c r="E7066" s="567">
        <v>1777648.38674</v>
      </c>
      <c r="F7066" s="567">
        <v>1657587</v>
      </c>
    </row>
    <row r="7067" spans="1:6">
      <c r="A7067" s="846" t="s">
        <v>3251</v>
      </c>
      <c r="B7067" s="567">
        <v>1800000</v>
      </c>
      <c r="C7067" s="567">
        <v>1</v>
      </c>
      <c r="D7067" s="567">
        <v>1800000</v>
      </c>
      <c r="E7067" s="567">
        <v>1777648.38674</v>
      </c>
      <c r="F7067" s="567">
        <v>1657587</v>
      </c>
    </row>
    <row r="7068" spans="1:6">
      <c r="A7068" s="847">
        <v>0.9</v>
      </c>
      <c r="B7068" s="567">
        <v>1800000</v>
      </c>
      <c r="C7068" s="567">
        <v>1</v>
      </c>
      <c r="D7068" s="567">
        <v>1800000</v>
      </c>
      <c r="E7068" s="567">
        <v>1777648.38674</v>
      </c>
      <c r="F7068" s="567">
        <v>1657587</v>
      </c>
    </row>
    <row r="7069" spans="1:6">
      <c r="A7069" s="848" t="s">
        <v>3251</v>
      </c>
      <c r="B7069" s="567">
        <v>1800000</v>
      </c>
      <c r="C7069" s="567">
        <v>1</v>
      </c>
      <c r="D7069" s="567">
        <v>1800000</v>
      </c>
      <c r="E7069" s="567">
        <v>1777648.38674</v>
      </c>
      <c r="F7069" s="567">
        <v>1657587</v>
      </c>
    </row>
    <row r="7070" spans="1:6">
      <c r="A7070" s="849" t="s">
        <v>3251</v>
      </c>
      <c r="B7070" s="567">
        <v>1800000</v>
      </c>
      <c r="C7070" s="567">
        <v>1</v>
      </c>
      <c r="D7070" s="567">
        <v>1800000</v>
      </c>
      <c r="E7070" s="567">
        <v>1777648.38674</v>
      </c>
      <c r="F7070" s="567">
        <v>1657587</v>
      </c>
    </row>
    <row r="7071" spans="1:6">
      <c r="A7071" s="850" t="s">
        <v>3251</v>
      </c>
      <c r="B7071" s="567">
        <v>1800000</v>
      </c>
      <c r="C7071" s="567">
        <v>1</v>
      </c>
      <c r="D7071" s="567">
        <v>1800000</v>
      </c>
      <c r="E7071" s="567">
        <v>1777648.38674</v>
      </c>
      <c r="F7071" s="567">
        <v>1657587</v>
      </c>
    </row>
    <row r="7072" spans="1:6">
      <c r="A7072" s="851" t="s">
        <v>336</v>
      </c>
      <c r="B7072" s="567">
        <v>1800000</v>
      </c>
      <c r="C7072" s="567">
        <v>1</v>
      </c>
      <c r="D7072" s="567">
        <v>1800000</v>
      </c>
      <c r="E7072" s="567">
        <v>1777648.38674</v>
      </c>
      <c r="F7072" s="567">
        <v>1657587</v>
      </c>
    </row>
    <row r="7073" spans="1:6">
      <c r="A7073" s="852" t="s">
        <v>3251</v>
      </c>
      <c r="B7073" s="567">
        <v>1800000</v>
      </c>
      <c r="C7073" s="567">
        <v>1</v>
      </c>
      <c r="D7073" s="567">
        <v>1800000</v>
      </c>
      <c r="E7073" s="567">
        <v>1777648.38674</v>
      </c>
      <c r="F7073" s="567">
        <v>1657587</v>
      </c>
    </row>
    <row r="7074" spans="1:6">
      <c r="A7074" s="854" t="s">
        <v>318</v>
      </c>
      <c r="B7074" s="567">
        <v>1800000</v>
      </c>
      <c r="C7074" s="567">
        <v>1</v>
      </c>
      <c r="D7074" s="567">
        <v>1800000</v>
      </c>
      <c r="E7074" s="567">
        <v>1777648.38674</v>
      </c>
      <c r="F7074" s="567">
        <v>1657587</v>
      </c>
    </row>
    <row r="7075" spans="1:6">
      <c r="A7075" s="853" t="s">
        <v>295</v>
      </c>
      <c r="B7075" s="567">
        <v>1800000</v>
      </c>
      <c r="C7075" s="567">
        <v>1</v>
      </c>
      <c r="D7075" s="567">
        <v>1800000</v>
      </c>
      <c r="E7075" s="567">
        <v>1777648.38674</v>
      </c>
      <c r="F7075" s="567">
        <v>1657587</v>
      </c>
    </row>
    <row r="7076" spans="1:6">
      <c r="A7076" s="855" t="s">
        <v>319</v>
      </c>
      <c r="B7076" s="567">
        <v>1800000</v>
      </c>
      <c r="C7076" s="567">
        <v>1</v>
      </c>
      <c r="D7076" s="567">
        <v>1800000</v>
      </c>
      <c r="E7076" s="567">
        <v>1777648.38674</v>
      </c>
      <c r="F7076" s="567">
        <v>1657587</v>
      </c>
    </row>
    <row r="7077" spans="1:6">
      <c r="A7077" s="845" t="s">
        <v>591</v>
      </c>
      <c r="B7077" s="567">
        <v>1400000</v>
      </c>
      <c r="C7077" s="567">
        <v>1</v>
      </c>
      <c r="D7077" s="567">
        <v>1400000</v>
      </c>
      <c r="E7077" s="567">
        <v>1383159.6507000001</v>
      </c>
      <c r="F7077" s="567">
        <v>1061921.2086199999</v>
      </c>
    </row>
    <row r="7078" spans="1:6">
      <c r="A7078" s="846" t="s">
        <v>3251</v>
      </c>
      <c r="B7078" s="567">
        <v>1400000</v>
      </c>
      <c r="C7078" s="567">
        <v>1</v>
      </c>
      <c r="D7078" s="567">
        <v>1400000</v>
      </c>
      <c r="E7078" s="567">
        <v>1383159.6507000001</v>
      </c>
      <c r="F7078" s="567">
        <v>1061921.2086199999</v>
      </c>
    </row>
    <row r="7079" spans="1:6">
      <c r="A7079" s="847">
        <v>1</v>
      </c>
      <c r="B7079" s="567">
        <v>1400000</v>
      </c>
      <c r="C7079" s="567">
        <v>1</v>
      </c>
      <c r="D7079" s="567">
        <v>1400000</v>
      </c>
      <c r="E7079" s="567">
        <v>1383159.6507000001</v>
      </c>
      <c r="F7079" s="567">
        <v>1061921.2086199999</v>
      </c>
    </row>
    <row r="7080" spans="1:6">
      <c r="A7080" s="848" t="s">
        <v>3251</v>
      </c>
      <c r="B7080" s="567">
        <v>1400000</v>
      </c>
      <c r="C7080" s="567">
        <v>1</v>
      </c>
      <c r="D7080" s="567">
        <v>1400000</v>
      </c>
      <c r="E7080" s="567">
        <v>1383159.6507000001</v>
      </c>
      <c r="F7080" s="567">
        <v>1061921.2086199999</v>
      </c>
    </row>
    <row r="7081" spans="1:6">
      <c r="A7081" s="849">
        <v>2022</v>
      </c>
      <c r="B7081" s="567">
        <v>1400000</v>
      </c>
      <c r="C7081" s="567">
        <v>1</v>
      </c>
      <c r="D7081" s="567">
        <v>1400000</v>
      </c>
      <c r="E7081" s="567">
        <v>1383159.6507000001</v>
      </c>
      <c r="F7081" s="567">
        <v>1061921.2086199999</v>
      </c>
    </row>
    <row r="7082" spans="1:6">
      <c r="A7082" s="850" t="s">
        <v>590</v>
      </c>
      <c r="B7082" s="567">
        <v>1400000</v>
      </c>
      <c r="C7082" s="567">
        <v>1</v>
      </c>
      <c r="D7082" s="567">
        <v>1400000</v>
      </c>
      <c r="E7082" s="567">
        <v>1383159.6507000001</v>
      </c>
      <c r="F7082" s="567">
        <v>1061921.2086199999</v>
      </c>
    </row>
    <row r="7083" spans="1:6">
      <c r="A7083" s="851" t="s">
        <v>3251</v>
      </c>
      <c r="B7083" s="567">
        <v>1400000</v>
      </c>
      <c r="C7083" s="567">
        <v>1</v>
      </c>
      <c r="D7083" s="567">
        <v>1400000</v>
      </c>
      <c r="E7083" s="567">
        <v>1383159.6507000001</v>
      </c>
      <c r="F7083" s="567">
        <v>1061921.2086199999</v>
      </c>
    </row>
    <row r="7084" spans="1:6">
      <c r="A7084" s="852" t="s">
        <v>3251</v>
      </c>
      <c r="B7084" s="567">
        <v>1400000</v>
      </c>
      <c r="C7084" s="567">
        <v>1</v>
      </c>
      <c r="D7084" s="567">
        <v>1400000</v>
      </c>
      <c r="E7084" s="567">
        <v>1383159.6507000001</v>
      </c>
      <c r="F7084" s="567">
        <v>1061921.2086199999</v>
      </c>
    </row>
    <row r="7085" spans="1:6">
      <c r="A7085" s="854" t="s">
        <v>527</v>
      </c>
      <c r="B7085" s="567">
        <v>1400000</v>
      </c>
      <c r="C7085" s="567">
        <v>1</v>
      </c>
      <c r="D7085" s="567">
        <v>1400000</v>
      </c>
      <c r="E7085" s="567">
        <v>1383159.6507000001</v>
      </c>
      <c r="F7085" s="567">
        <v>1061921.2086199999</v>
      </c>
    </row>
    <row r="7086" spans="1:6">
      <c r="A7086" s="853" t="s">
        <v>289</v>
      </c>
      <c r="B7086" s="567">
        <v>1400000</v>
      </c>
      <c r="C7086" s="567">
        <v>1</v>
      </c>
      <c r="D7086" s="567">
        <v>1400000</v>
      </c>
      <c r="E7086" s="567">
        <v>1383159.6507000001</v>
      </c>
      <c r="F7086" s="567">
        <v>1061921.2086199999</v>
      </c>
    </row>
    <row r="7087" spans="1:6">
      <c r="A7087" s="855" t="s">
        <v>319</v>
      </c>
      <c r="B7087" s="567">
        <v>1400000</v>
      </c>
      <c r="C7087" s="567">
        <v>1</v>
      </c>
      <c r="D7087" s="567">
        <v>1400000</v>
      </c>
      <c r="E7087" s="567">
        <v>1383159.6507000001</v>
      </c>
      <c r="F7087" s="567">
        <v>1061921.2086199999</v>
      </c>
    </row>
    <row r="7088" spans="1:6">
      <c r="A7088" s="845" t="s">
        <v>214</v>
      </c>
      <c r="B7088" s="567"/>
      <c r="C7088" s="567">
        <v>1</v>
      </c>
      <c r="D7088" s="567">
        <v>12543752.188999999</v>
      </c>
      <c r="E7088" s="567"/>
      <c r="F7088" s="567">
        <v>0</v>
      </c>
    </row>
    <row r="7089" spans="1:6">
      <c r="A7089" s="846" t="s">
        <v>3251</v>
      </c>
      <c r="B7089" s="567"/>
      <c r="C7089" s="567">
        <v>1</v>
      </c>
      <c r="D7089" s="567">
        <v>12543752.188999999</v>
      </c>
      <c r="E7089" s="567"/>
      <c r="F7089" s="567">
        <v>0</v>
      </c>
    </row>
    <row r="7090" spans="1:6">
      <c r="A7090" s="847" t="s">
        <v>3251</v>
      </c>
      <c r="B7090" s="567"/>
      <c r="C7090" s="567">
        <v>1</v>
      </c>
      <c r="D7090" s="567">
        <v>12543752.188999999</v>
      </c>
      <c r="E7090" s="567"/>
      <c r="F7090" s="567">
        <v>0</v>
      </c>
    </row>
    <row r="7091" spans="1:6">
      <c r="A7091" s="848" t="s">
        <v>3251</v>
      </c>
      <c r="B7091" s="567"/>
      <c r="C7091" s="567">
        <v>1</v>
      </c>
      <c r="D7091" s="567">
        <v>12543752.188999999</v>
      </c>
      <c r="E7091" s="567"/>
      <c r="F7091" s="567">
        <v>0</v>
      </c>
    </row>
    <row r="7092" spans="1:6">
      <c r="A7092" s="849" t="s">
        <v>3251</v>
      </c>
      <c r="B7092" s="567"/>
      <c r="C7092" s="567">
        <v>1</v>
      </c>
      <c r="D7092" s="567">
        <v>12543752.188999999</v>
      </c>
      <c r="E7092" s="567"/>
      <c r="F7092" s="567">
        <v>0</v>
      </c>
    </row>
    <row r="7093" spans="1:6">
      <c r="A7093" s="850" t="s">
        <v>91</v>
      </c>
      <c r="B7093" s="567"/>
      <c r="C7093" s="567">
        <v>1</v>
      </c>
      <c r="D7093" s="567">
        <v>12543752.188999999</v>
      </c>
      <c r="E7093" s="567"/>
      <c r="F7093" s="567">
        <v>0</v>
      </c>
    </row>
    <row r="7094" spans="1:6">
      <c r="A7094" s="851" t="s">
        <v>3251</v>
      </c>
      <c r="B7094" s="567"/>
      <c r="C7094" s="567">
        <v>1</v>
      </c>
      <c r="D7094" s="567">
        <v>12543752.188999999</v>
      </c>
      <c r="E7094" s="567"/>
      <c r="F7094" s="567">
        <v>0</v>
      </c>
    </row>
    <row r="7095" spans="1:6">
      <c r="A7095" s="852" t="s">
        <v>3251</v>
      </c>
      <c r="B7095" s="567"/>
      <c r="C7095" s="567">
        <v>1</v>
      </c>
      <c r="D7095" s="567">
        <v>12543752.188999999</v>
      </c>
      <c r="E7095" s="567"/>
      <c r="F7095" s="567">
        <v>0</v>
      </c>
    </row>
    <row r="7096" spans="1:6">
      <c r="A7096" s="854" t="s">
        <v>317</v>
      </c>
      <c r="B7096" s="729"/>
      <c r="C7096" s="729">
        <v>1</v>
      </c>
      <c r="D7096" s="729">
        <v>12543752.188999999</v>
      </c>
      <c r="E7096" s="729"/>
      <c r="F7096" s="729">
        <v>0</v>
      </c>
    </row>
    <row r="7097" spans="1:6">
      <c r="A7097" s="853" t="s">
        <v>92</v>
      </c>
      <c r="B7097" s="567"/>
      <c r="C7097" s="567">
        <v>1</v>
      </c>
      <c r="D7097" s="567">
        <v>12543752.188999999</v>
      </c>
      <c r="E7097" s="567"/>
      <c r="F7097" s="567">
        <v>0</v>
      </c>
    </row>
    <row r="7098" spans="1:6">
      <c r="A7098" s="855" t="s">
        <v>3251</v>
      </c>
      <c r="B7098" s="567"/>
      <c r="C7098" s="567">
        <v>1</v>
      </c>
      <c r="D7098" s="567">
        <v>12543752.188999999</v>
      </c>
      <c r="E7098" s="567"/>
      <c r="F7098" s="567">
        <v>0</v>
      </c>
    </row>
    <row r="7099" spans="1:6">
      <c r="A7099" s="845" t="s">
        <v>3138</v>
      </c>
      <c r="B7099" s="567"/>
      <c r="C7099" s="567">
        <v>1</v>
      </c>
      <c r="D7099" s="567">
        <v>5000000</v>
      </c>
      <c r="E7099" s="567"/>
      <c r="F7099" s="567"/>
    </row>
    <row r="7100" spans="1:6">
      <c r="A7100" s="846" t="s">
        <v>3251</v>
      </c>
      <c r="B7100" s="567"/>
      <c r="C7100" s="567">
        <v>1</v>
      </c>
      <c r="D7100" s="567">
        <v>5000000</v>
      </c>
      <c r="E7100" s="567"/>
      <c r="F7100" s="567"/>
    </row>
    <row r="7101" spans="1:6">
      <c r="A7101" s="847">
        <v>0.05</v>
      </c>
      <c r="B7101" s="567"/>
      <c r="C7101" s="567">
        <v>1</v>
      </c>
      <c r="D7101" s="567">
        <v>5000000</v>
      </c>
      <c r="E7101" s="567"/>
      <c r="F7101" s="567"/>
    </row>
    <row r="7102" spans="1:6">
      <c r="A7102" s="848">
        <v>0</v>
      </c>
      <c r="B7102" s="567"/>
      <c r="C7102" s="567">
        <v>1</v>
      </c>
      <c r="D7102" s="567">
        <v>5000000</v>
      </c>
      <c r="E7102" s="567"/>
      <c r="F7102" s="567"/>
    </row>
    <row r="7103" spans="1:6">
      <c r="A7103" s="849">
        <v>2021</v>
      </c>
      <c r="B7103" s="567"/>
      <c r="C7103" s="567">
        <v>1</v>
      </c>
      <c r="D7103" s="567">
        <v>5000000</v>
      </c>
      <c r="E7103" s="567"/>
      <c r="F7103" s="567"/>
    </row>
    <row r="7104" spans="1:6">
      <c r="A7104" s="850" t="s">
        <v>3137</v>
      </c>
      <c r="B7104" s="567"/>
      <c r="C7104" s="567">
        <v>1</v>
      </c>
      <c r="D7104" s="567">
        <v>5000000</v>
      </c>
      <c r="E7104" s="567"/>
      <c r="F7104" s="567"/>
    </row>
    <row r="7105" spans="1:6">
      <c r="A7105" s="851" t="s">
        <v>3251</v>
      </c>
      <c r="B7105" s="567"/>
      <c r="C7105" s="567">
        <v>1</v>
      </c>
      <c r="D7105" s="567">
        <v>5000000</v>
      </c>
      <c r="E7105" s="567"/>
      <c r="F7105" s="567"/>
    </row>
    <row r="7106" spans="1:6">
      <c r="A7106" s="852" t="s">
        <v>3251</v>
      </c>
      <c r="B7106" s="567"/>
      <c r="C7106" s="567">
        <v>1</v>
      </c>
      <c r="D7106" s="567">
        <v>5000000</v>
      </c>
      <c r="E7106" s="567"/>
      <c r="F7106" s="567"/>
    </row>
    <row r="7107" spans="1:6">
      <c r="A7107" s="854" t="s">
        <v>526</v>
      </c>
      <c r="B7107" s="567"/>
      <c r="C7107" s="567">
        <v>1</v>
      </c>
      <c r="D7107" s="567">
        <v>5000000</v>
      </c>
      <c r="E7107" s="567"/>
      <c r="F7107" s="567"/>
    </row>
    <row r="7108" spans="1:6">
      <c r="A7108" s="853" t="s">
        <v>270</v>
      </c>
      <c r="B7108" s="567"/>
      <c r="C7108" s="567">
        <v>1</v>
      </c>
      <c r="D7108" s="567">
        <v>5000000</v>
      </c>
      <c r="E7108" s="567"/>
      <c r="F7108" s="567"/>
    </row>
    <row r="7109" spans="1:6">
      <c r="A7109" s="855" t="s">
        <v>3251</v>
      </c>
      <c r="B7109" s="567"/>
      <c r="C7109" s="567">
        <v>1</v>
      </c>
      <c r="D7109" s="567">
        <v>5000000</v>
      </c>
      <c r="E7109" s="567"/>
      <c r="F7109" s="567"/>
    </row>
    <row r="7110" spans="1:6">
      <c r="A7110" s="845" t="s">
        <v>1310</v>
      </c>
      <c r="B7110" s="567"/>
      <c r="C7110" s="567">
        <v>1</v>
      </c>
      <c r="D7110" s="567">
        <v>3005000</v>
      </c>
      <c r="E7110" s="567"/>
      <c r="F7110" s="567">
        <v>2649907.60348</v>
      </c>
    </row>
    <row r="7111" spans="1:6">
      <c r="A7111" s="846" t="s">
        <v>3251</v>
      </c>
      <c r="B7111" s="567"/>
      <c r="C7111" s="567">
        <v>1</v>
      </c>
      <c r="D7111" s="567">
        <v>3005000</v>
      </c>
      <c r="E7111" s="567"/>
      <c r="F7111" s="567">
        <v>2649907.60348</v>
      </c>
    </row>
    <row r="7112" spans="1:6">
      <c r="A7112" s="847">
        <v>0.99</v>
      </c>
      <c r="B7112" s="567"/>
      <c r="C7112" s="567">
        <v>1</v>
      </c>
      <c r="D7112" s="567">
        <v>3005000</v>
      </c>
      <c r="E7112" s="567"/>
      <c r="F7112" s="567">
        <v>2649907.60348</v>
      </c>
    </row>
    <row r="7113" spans="1:6">
      <c r="A7113" s="848">
        <v>0.64730430840562814</v>
      </c>
      <c r="B7113" s="567"/>
      <c r="C7113" s="567">
        <v>1</v>
      </c>
      <c r="D7113" s="567">
        <v>3005000</v>
      </c>
      <c r="E7113" s="567"/>
      <c r="F7113" s="567">
        <v>2649907.60348</v>
      </c>
    </row>
    <row r="7114" spans="1:6">
      <c r="A7114" s="849" t="s">
        <v>3251</v>
      </c>
      <c r="B7114" s="567"/>
      <c r="C7114" s="567">
        <v>1</v>
      </c>
      <c r="D7114" s="567">
        <v>3005000</v>
      </c>
      <c r="E7114" s="567"/>
      <c r="F7114" s="567">
        <v>2649907.60348</v>
      </c>
    </row>
    <row r="7115" spans="1:6">
      <c r="A7115" s="850" t="s">
        <v>1309</v>
      </c>
      <c r="B7115" s="567"/>
      <c r="C7115" s="567">
        <v>1</v>
      </c>
      <c r="D7115" s="567">
        <v>3005000</v>
      </c>
      <c r="E7115" s="567"/>
      <c r="F7115" s="567">
        <v>2649907.60348</v>
      </c>
    </row>
    <row r="7116" spans="1:6">
      <c r="A7116" s="851" t="s">
        <v>3251</v>
      </c>
      <c r="B7116" s="567"/>
      <c r="C7116" s="567">
        <v>1</v>
      </c>
      <c r="D7116" s="567">
        <v>3005000</v>
      </c>
      <c r="E7116" s="567"/>
      <c r="F7116" s="567">
        <v>2649907.60348</v>
      </c>
    </row>
    <row r="7117" spans="1:6">
      <c r="A7117" s="852" t="s">
        <v>3251</v>
      </c>
      <c r="B7117" s="567"/>
      <c r="C7117" s="567">
        <v>1</v>
      </c>
      <c r="D7117" s="567">
        <v>3005000</v>
      </c>
      <c r="E7117" s="567"/>
      <c r="F7117" s="567">
        <v>2649907.60348</v>
      </c>
    </row>
    <row r="7118" spans="1:6">
      <c r="A7118" s="854" t="s">
        <v>529</v>
      </c>
      <c r="B7118" s="567"/>
      <c r="C7118" s="567">
        <v>1</v>
      </c>
      <c r="D7118" s="567">
        <v>3005000</v>
      </c>
      <c r="E7118" s="567"/>
      <c r="F7118" s="567">
        <v>2649907.60348</v>
      </c>
    </row>
    <row r="7119" spans="1:6">
      <c r="A7119" s="853" t="s">
        <v>280</v>
      </c>
      <c r="B7119" s="567"/>
      <c r="C7119" s="567">
        <v>1</v>
      </c>
      <c r="D7119" s="567">
        <v>3005000</v>
      </c>
      <c r="E7119" s="567"/>
      <c r="F7119" s="567">
        <v>2649907.60348</v>
      </c>
    </row>
    <row r="7120" spans="1:6">
      <c r="A7120" s="855" t="s">
        <v>319</v>
      </c>
      <c r="B7120" s="567"/>
      <c r="C7120" s="567">
        <v>1</v>
      </c>
      <c r="D7120" s="567">
        <v>3005000</v>
      </c>
      <c r="E7120" s="567"/>
      <c r="F7120" s="567">
        <v>2649907.60348</v>
      </c>
    </row>
    <row r="7121" spans="1:6">
      <c r="A7121" s="845" t="s">
        <v>434</v>
      </c>
      <c r="B7121" s="567">
        <v>1000000</v>
      </c>
      <c r="C7121" s="567">
        <v>1</v>
      </c>
      <c r="D7121" s="567">
        <v>1000000</v>
      </c>
      <c r="E7121" s="567">
        <v>0</v>
      </c>
      <c r="F7121" s="567">
        <v>0</v>
      </c>
    </row>
    <row r="7122" spans="1:6">
      <c r="A7122" s="846" t="s">
        <v>3251</v>
      </c>
      <c r="B7122" s="567">
        <v>1000000</v>
      </c>
      <c r="C7122" s="567">
        <v>1</v>
      </c>
      <c r="D7122" s="567">
        <v>1000000</v>
      </c>
      <c r="E7122" s="567">
        <v>0</v>
      </c>
      <c r="F7122" s="567">
        <v>0</v>
      </c>
    </row>
    <row r="7123" spans="1:6">
      <c r="A7123" s="847" t="s">
        <v>3251</v>
      </c>
      <c r="B7123" s="567">
        <v>1000000</v>
      </c>
      <c r="C7123" s="567">
        <v>1</v>
      </c>
      <c r="D7123" s="567">
        <v>1000000</v>
      </c>
      <c r="E7123" s="567">
        <v>0</v>
      </c>
      <c r="F7123" s="567">
        <v>0</v>
      </c>
    </row>
    <row r="7124" spans="1:6">
      <c r="A7124" s="848" t="s">
        <v>3251</v>
      </c>
      <c r="B7124" s="567">
        <v>1000000</v>
      </c>
      <c r="C7124" s="567">
        <v>1</v>
      </c>
      <c r="D7124" s="567">
        <v>1000000</v>
      </c>
      <c r="E7124" s="567">
        <v>0</v>
      </c>
      <c r="F7124" s="567">
        <v>0</v>
      </c>
    </row>
    <row r="7125" spans="1:6">
      <c r="A7125" s="849" t="s">
        <v>3251</v>
      </c>
      <c r="B7125" s="567">
        <v>1000000</v>
      </c>
      <c r="C7125" s="567">
        <v>1</v>
      </c>
      <c r="D7125" s="567">
        <v>1000000</v>
      </c>
      <c r="E7125" s="567">
        <v>0</v>
      </c>
      <c r="F7125" s="567">
        <v>0</v>
      </c>
    </row>
    <row r="7126" spans="1:6">
      <c r="A7126" s="850" t="s">
        <v>3251</v>
      </c>
      <c r="B7126" s="567">
        <v>1000000</v>
      </c>
      <c r="C7126" s="567">
        <v>1</v>
      </c>
      <c r="D7126" s="567">
        <v>1000000</v>
      </c>
      <c r="E7126" s="567">
        <v>0</v>
      </c>
      <c r="F7126" s="567">
        <v>0</v>
      </c>
    </row>
    <row r="7127" spans="1:6">
      <c r="A7127" s="851" t="s">
        <v>442</v>
      </c>
      <c r="B7127" s="567">
        <v>1000000</v>
      </c>
      <c r="C7127" s="567">
        <v>1</v>
      </c>
      <c r="D7127" s="567">
        <v>1000000</v>
      </c>
      <c r="E7127" s="567">
        <v>0</v>
      </c>
      <c r="F7127" s="567">
        <v>0</v>
      </c>
    </row>
    <row r="7128" spans="1:6">
      <c r="A7128" s="852" t="s">
        <v>3251</v>
      </c>
      <c r="B7128" s="567">
        <v>1000000</v>
      </c>
      <c r="C7128" s="567">
        <v>1</v>
      </c>
      <c r="D7128" s="567">
        <v>1000000</v>
      </c>
      <c r="E7128" s="567">
        <v>0</v>
      </c>
      <c r="F7128" s="567">
        <v>0</v>
      </c>
    </row>
    <row r="7129" spans="1:6">
      <c r="A7129" s="854" t="s">
        <v>318</v>
      </c>
      <c r="B7129" s="567">
        <v>1000000</v>
      </c>
      <c r="C7129" s="567">
        <v>1</v>
      </c>
      <c r="D7129" s="567">
        <v>1000000</v>
      </c>
      <c r="E7129" s="567">
        <v>0</v>
      </c>
      <c r="F7129" s="567">
        <v>0</v>
      </c>
    </row>
    <row r="7130" spans="1:6">
      <c r="A7130" s="853" t="s">
        <v>266</v>
      </c>
      <c r="B7130" s="567">
        <v>1000000</v>
      </c>
      <c r="C7130" s="567">
        <v>1</v>
      </c>
      <c r="D7130" s="567">
        <v>1000000</v>
      </c>
      <c r="E7130" s="567">
        <v>0</v>
      </c>
      <c r="F7130" s="567">
        <v>0</v>
      </c>
    </row>
    <row r="7131" spans="1:6">
      <c r="A7131" s="855" t="s">
        <v>3251</v>
      </c>
      <c r="B7131" s="567">
        <v>1000000</v>
      </c>
      <c r="C7131" s="567">
        <v>1</v>
      </c>
      <c r="D7131" s="567">
        <v>1000000</v>
      </c>
      <c r="E7131" s="567">
        <v>0</v>
      </c>
      <c r="F7131" s="567">
        <v>0</v>
      </c>
    </row>
    <row r="7132" spans="1:6">
      <c r="A7132" s="845" t="s">
        <v>3147</v>
      </c>
      <c r="B7132" s="567"/>
      <c r="C7132" s="567">
        <v>1</v>
      </c>
      <c r="D7132" s="567">
        <v>8337000</v>
      </c>
      <c r="E7132" s="567"/>
      <c r="F7132" s="567"/>
    </row>
    <row r="7133" spans="1:6">
      <c r="A7133" s="846" t="s">
        <v>3251</v>
      </c>
      <c r="B7133" s="567"/>
      <c r="C7133" s="567">
        <v>1</v>
      </c>
      <c r="D7133" s="567">
        <v>8337000</v>
      </c>
      <c r="E7133" s="567"/>
      <c r="F7133" s="567"/>
    </row>
    <row r="7134" spans="1:6">
      <c r="A7134" s="847">
        <v>0.9</v>
      </c>
      <c r="B7134" s="567"/>
      <c r="C7134" s="567">
        <v>1</v>
      </c>
      <c r="D7134" s="567">
        <v>8337000</v>
      </c>
      <c r="E7134" s="567"/>
      <c r="F7134" s="567"/>
    </row>
    <row r="7135" spans="1:6">
      <c r="A7135" s="848">
        <v>0.8</v>
      </c>
      <c r="B7135" s="567"/>
      <c r="C7135" s="567">
        <v>1</v>
      </c>
      <c r="D7135" s="567">
        <v>8337000</v>
      </c>
      <c r="E7135" s="567"/>
      <c r="F7135" s="567"/>
    </row>
    <row r="7136" spans="1:6">
      <c r="A7136" s="849">
        <v>2013</v>
      </c>
      <c r="B7136" s="567"/>
      <c r="C7136" s="567">
        <v>1</v>
      </c>
      <c r="D7136" s="567">
        <v>8337000</v>
      </c>
      <c r="E7136" s="567"/>
      <c r="F7136" s="567"/>
    </row>
    <row r="7137" spans="1:6">
      <c r="A7137" s="850" t="s">
        <v>3146</v>
      </c>
      <c r="B7137" s="567"/>
      <c r="C7137" s="567">
        <v>1</v>
      </c>
      <c r="D7137" s="567">
        <v>8337000</v>
      </c>
      <c r="E7137" s="567"/>
      <c r="F7137" s="567"/>
    </row>
    <row r="7138" spans="1:6">
      <c r="A7138" s="851" t="s">
        <v>3251</v>
      </c>
      <c r="B7138" s="567"/>
      <c r="C7138" s="567">
        <v>1</v>
      </c>
      <c r="D7138" s="567">
        <v>8337000</v>
      </c>
      <c r="E7138" s="567"/>
      <c r="F7138" s="567"/>
    </row>
    <row r="7139" spans="1:6">
      <c r="A7139" s="852" t="s">
        <v>3251</v>
      </c>
      <c r="B7139" s="567"/>
      <c r="C7139" s="567">
        <v>1</v>
      </c>
      <c r="D7139" s="567">
        <v>8337000</v>
      </c>
      <c r="E7139" s="567"/>
      <c r="F7139" s="567"/>
    </row>
    <row r="7140" spans="1:6">
      <c r="A7140" s="854" t="s">
        <v>526</v>
      </c>
      <c r="B7140" s="567"/>
      <c r="C7140" s="567">
        <v>1</v>
      </c>
      <c r="D7140" s="567">
        <v>8337000</v>
      </c>
      <c r="E7140" s="567"/>
      <c r="F7140" s="567"/>
    </row>
    <row r="7141" spans="1:6">
      <c r="A7141" s="853" t="s">
        <v>270</v>
      </c>
      <c r="B7141" s="567"/>
      <c r="C7141" s="567">
        <v>1</v>
      </c>
      <c r="D7141" s="567">
        <v>8337000</v>
      </c>
      <c r="E7141" s="567"/>
      <c r="F7141" s="567"/>
    </row>
    <row r="7142" spans="1:6">
      <c r="A7142" s="855" t="s">
        <v>3251</v>
      </c>
      <c r="B7142" s="567"/>
      <c r="C7142" s="567">
        <v>1</v>
      </c>
      <c r="D7142" s="567">
        <v>8337000</v>
      </c>
      <c r="E7142" s="567"/>
      <c r="F7142" s="567"/>
    </row>
    <row r="7143" spans="1:6">
      <c r="A7143" s="845" t="s">
        <v>43</v>
      </c>
      <c r="B7143" s="567"/>
      <c r="C7143" s="567">
        <v>1</v>
      </c>
      <c r="D7143" s="567">
        <v>48980888</v>
      </c>
      <c r="E7143" s="567">
        <v>48561355.460129999</v>
      </c>
      <c r="F7143" s="567">
        <v>46595777.233440004</v>
      </c>
    </row>
    <row r="7144" spans="1:6">
      <c r="A7144" s="846" t="s">
        <v>20</v>
      </c>
      <c r="B7144" s="567"/>
      <c r="C7144" s="567">
        <v>1</v>
      </c>
      <c r="D7144" s="567">
        <v>48980888</v>
      </c>
      <c r="E7144" s="567">
        <v>48561355.460129999</v>
      </c>
      <c r="F7144" s="567">
        <v>46595777.233440004</v>
      </c>
    </row>
    <row r="7145" spans="1:6">
      <c r="A7145" s="847">
        <v>0.98</v>
      </c>
      <c r="B7145" s="567"/>
      <c r="C7145" s="567">
        <v>1</v>
      </c>
      <c r="D7145" s="567">
        <v>48980888</v>
      </c>
      <c r="E7145" s="567">
        <v>48561355.460129999</v>
      </c>
      <c r="F7145" s="567">
        <v>46595777.233440004</v>
      </c>
    </row>
    <row r="7146" spans="1:6">
      <c r="A7146" s="848">
        <v>0.95130527714074931</v>
      </c>
      <c r="B7146" s="567"/>
      <c r="C7146" s="567">
        <v>1</v>
      </c>
      <c r="D7146" s="567">
        <v>48980888</v>
      </c>
      <c r="E7146" s="567">
        <v>48561355.460129999</v>
      </c>
      <c r="F7146" s="567">
        <v>46595777.233440004</v>
      </c>
    </row>
    <row r="7147" spans="1:6">
      <c r="A7147" s="849" t="s">
        <v>3251</v>
      </c>
      <c r="B7147" s="567"/>
      <c r="C7147" s="567">
        <v>1</v>
      </c>
      <c r="D7147" s="567">
        <v>48980888</v>
      </c>
      <c r="E7147" s="567">
        <v>48561355.460129999</v>
      </c>
      <c r="F7147" s="567">
        <v>46595777.233440004</v>
      </c>
    </row>
    <row r="7148" spans="1:6">
      <c r="A7148" s="850" t="s">
        <v>203</v>
      </c>
      <c r="B7148" s="567"/>
      <c r="C7148" s="567">
        <v>1</v>
      </c>
      <c r="D7148" s="567">
        <v>48980888</v>
      </c>
      <c r="E7148" s="567">
        <v>48561355.460129999</v>
      </c>
      <c r="F7148" s="567">
        <v>46595777.233440004</v>
      </c>
    </row>
    <row r="7149" spans="1:6">
      <c r="A7149" s="851" t="s">
        <v>3251</v>
      </c>
      <c r="B7149" s="567"/>
      <c r="C7149" s="567">
        <v>1</v>
      </c>
      <c r="D7149" s="567">
        <v>48980888</v>
      </c>
      <c r="E7149" s="567">
        <v>48561355.460129999</v>
      </c>
      <c r="F7149" s="567">
        <v>46595777.233440004</v>
      </c>
    </row>
    <row r="7150" spans="1:6">
      <c r="A7150" s="852" t="s">
        <v>40</v>
      </c>
      <c r="B7150" s="567"/>
      <c r="C7150" s="567">
        <v>1</v>
      </c>
      <c r="D7150" s="567">
        <v>48980888</v>
      </c>
      <c r="E7150" s="567">
        <v>48561355.460129999</v>
      </c>
      <c r="F7150" s="567">
        <v>46595777.233440004</v>
      </c>
    </row>
    <row r="7151" spans="1:6">
      <c r="A7151" s="854" t="s">
        <v>317</v>
      </c>
      <c r="B7151" s="729"/>
      <c r="C7151" s="729">
        <v>1</v>
      </c>
      <c r="D7151" s="729">
        <v>48980888</v>
      </c>
      <c r="E7151" s="729">
        <v>48561355.460129999</v>
      </c>
      <c r="F7151" s="729">
        <v>46595777.233440004</v>
      </c>
    </row>
    <row r="7152" spans="1:6">
      <c r="A7152" s="853" t="s">
        <v>46</v>
      </c>
      <c r="B7152" s="567"/>
      <c r="C7152" s="567">
        <v>1</v>
      </c>
      <c r="D7152" s="567">
        <v>48980888</v>
      </c>
      <c r="E7152" s="567">
        <v>48561355.460129999</v>
      </c>
      <c r="F7152" s="567">
        <v>46595777.233440004</v>
      </c>
    </row>
    <row r="7153" spans="1:6">
      <c r="A7153" s="855" t="s">
        <v>3251</v>
      </c>
      <c r="B7153" s="567"/>
      <c r="C7153" s="567">
        <v>1</v>
      </c>
      <c r="D7153" s="567">
        <v>48980888</v>
      </c>
      <c r="E7153" s="567">
        <v>48561355.460129999</v>
      </c>
      <c r="F7153" s="567">
        <v>46595777.233440004</v>
      </c>
    </row>
    <row r="7154" spans="1:6">
      <c r="A7154" s="845" t="s">
        <v>3150</v>
      </c>
      <c r="B7154" s="567"/>
      <c r="C7154" s="567">
        <v>1</v>
      </c>
      <c r="D7154" s="567">
        <v>9000000</v>
      </c>
      <c r="E7154" s="567"/>
      <c r="F7154" s="567"/>
    </row>
    <row r="7155" spans="1:6">
      <c r="A7155" s="846" t="s">
        <v>3251</v>
      </c>
      <c r="B7155" s="567"/>
      <c r="C7155" s="567">
        <v>1</v>
      </c>
      <c r="D7155" s="567">
        <v>9000000</v>
      </c>
      <c r="E7155" s="567"/>
      <c r="F7155" s="567"/>
    </row>
    <row r="7156" spans="1:6">
      <c r="A7156" s="847" t="s">
        <v>3149</v>
      </c>
      <c r="B7156" s="567"/>
      <c r="C7156" s="567">
        <v>1</v>
      </c>
      <c r="D7156" s="567">
        <v>9000000</v>
      </c>
      <c r="E7156" s="567"/>
      <c r="F7156" s="567"/>
    </row>
    <row r="7157" spans="1:6">
      <c r="A7157" s="848">
        <v>0.64</v>
      </c>
      <c r="B7157" s="567"/>
      <c r="C7157" s="567">
        <v>1</v>
      </c>
      <c r="D7157" s="567">
        <v>9000000</v>
      </c>
      <c r="E7157" s="567"/>
      <c r="F7157" s="567"/>
    </row>
    <row r="7158" spans="1:6">
      <c r="A7158" s="849">
        <v>2014</v>
      </c>
      <c r="B7158" s="567"/>
      <c r="C7158" s="567">
        <v>1</v>
      </c>
      <c r="D7158" s="567">
        <v>9000000</v>
      </c>
      <c r="E7158" s="567"/>
      <c r="F7158" s="567"/>
    </row>
    <row r="7159" spans="1:6">
      <c r="A7159" s="850" t="s">
        <v>3148</v>
      </c>
      <c r="B7159" s="567"/>
      <c r="C7159" s="567">
        <v>1</v>
      </c>
      <c r="D7159" s="567">
        <v>9000000</v>
      </c>
      <c r="E7159" s="567"/>
      <c r="F7159" s="567"/>
    </row>
    <row r="7160" spans="1:6">
      <c r="A7160" s="851" t="s">
        <v>3251</v>
      </c>
      <c r="B7160" s="567"/>
      <c r="C7160" s="567">
        <v>1</v>
      </c>
      <c r="D7160" s="567">
        <v>9000000</v>
      </c>
      <c r="E7160" s="567"/>
      <c r="F7160" s="567"/>
    </row>
    <row r="7161" spans="1:6">
      <c r="A7161" s="852" t="s">
        <v>3251</v>
      </c>
      <c r="B7161" s="567"/>
      <c r="C7161" s="567">
        <v>1</v>
      </c>
      <c r="D7161" s="567">
        <v>9000000</v>
      </c>
      <c r="E7161" s="567"/>
      <c r="F7161" s="567"/>
    </row>
    <row r="7162" spans="1:6">
      <c r="A7162" s="854" t="s">
        <v>526</v>
      </c>
      <c r="B7162" s="567"/>
      <c r="C7162" s="567">
        <v>1</v>
      </c>
      <c r="D7162" s="567">
        <v>9000000</v>
      </c>
      <c r="E7162" s="567"/>
      <c r="F7162" s="567"/>
    </row>
    <row r="7163" spans="1:6">
      <c r="A7163" s="853" t="s">
        <v>270</v>
      </c>
      <c r="B7163" s="567"/>
      <c r="C7163" s="567">
        <v>1</v>
      </c>
      <c r="D7163" s="567">
        <v>9000000</v>
      </c>
      <c r="E7163" s="567"/>
      <c r="F7163" s="567"/>
    </row>
    <row r="7164" spans="1:6">
      <c r="A7164" s="855" t="s">
        <v>3251</v>
      </c>
      <c r="B7164" s="567"/>
      <c r="C7164" s="567">
        <v>1</v>
      </c>
      <c r="D7164" s="567">
        <v>9000000</v>
      </c>
      <c r="E7164" s="567"/>
      <c r="F7164" s="567"/>
    </row>
    <row r="7165" spans="1:6">
      <c r="A7165" s="845" t="s">
        <v>3145</v>
      </c>
      <c r="B7165" s="567"/>
      <c r="C7165" s="567">
        <v>1</v>
      </c>
      <c r="D7165" s="567">
        <v>1650000</v>
      </c>
      <c r="E7165" s="567"/>
      <c r="F7165" s="567"/>
    </row>
    <row r="7166" spans="1:6">
      <c r="A7166" s="846" t="s">
        <v>3251</v>
      </c>
      <c r="B7166" s="567"/>
      <c r="C7166" s="567">
        <v>1</v>
      </c>
      <c r="D7166" s="567">
        <v>1650000</v>
      </c>
      <c r="E7166" s="567"/>
      <c r="F7166" s="567"/>
    </row>
    <row r="7167" spans="1:6">
      <c r="A7167" s="847">
        <v>0</v>
      </c>
      <c r="B7167" s="567"/>
      <c r="C7167" s="567">
        <v>1</v>
      </c>
      <c r="D7167" s="567">
        <v>1650000</v>
      </c>
      <c r="E7167" s="567"/>
      <c r="F7167" s="567"/>
    </row>
    <row r="7168" spans="1:6">
      <c r="A7168" s="848">
        <v>0</v>
      </c>
      <c r="B7168" s="567"/>
      <c r="C7168" s="567">
        <v>1</v>
      </c>
      <c r="D7168" s="567">
        <v>1650000</v>
      </c>
      <c r="E7168" s="567"/>
      <c r="F7168" s="567"/>
    </row>
    <row r="7169" spans="1:6">
      <c r="A7169" s="849">
        <v>2023</v>
      </c>
      <c r="B7169" s="567"/>
      <c r="C7169" s="567">
        <v>1</v>
      </c>
      <c r="D7169" s="567">
        <v>1650000</v>
      </c>
      <c r="E7169" s="567"/>
      <c r="F7169" s="567"/>
    </row>
    <row r="7170" spans="1:6">
      <c r="A7170" s="850" t="s">
        <v>3144</v>
      </c>
      <c r="B7170" s="567"/>
      <c r="C7170" s="567">
        <v>1</v>
      </c>
      <c r="D7170" s="567">
        <v>1650000</v>
      </c>
      <c r="E7170" s="567"/>
      <c r="F7170" s="567"/>
    </row>
    <row r="7171" spans="1:6">
      <c r="A7171" s="851" t="s">
        <v>3251</v>
      </c>
      <c r="B7171" s="567"/>
      <c r="C7171" s="567">
        <v>1</v>
      </c>
      <c r="D7171" s="567">
        <v>1650000</v>
      </c>
      <c r="E7171" s="567"/>
      <c r="F7171" s="567"/>
    </row>
    <row r="7172" spans="1:6">
      <c r="A7172" s="852" t="s">
        <v>3251</v>
      </c>
      <c r="B7172" s="567"/>
      <c r="C7172" s="567">
        <v>1</v>
      </c>
      <c r="D7172" s="567">
        <v>1650000</v>
      </c>
      <c r="E7172" s="567"/>
      <c r="F7172" s="567"/>
    </row>
    <row r="7173" spans="1:6">
      <c r="A7173" s="854" t="s">
        <v>526</v>
      </c>
      <c r="B7173" s="567"/>
      <c r="C7173" s="567">
        <v>1</v>
      </c>
      <c r="D7173" s="567">
        <v>1650000</v>
      </c>
      <c r="E7173" s="567"/>
      <c r="F7173" s="567"/>
    </row>
    <row r="7174" spans="1:6">
      <c r="A7174" s="853" t="s">
        <v>270</v>
      </c>
      <c r="B7174" s="567"/>
      <c r="C7174" s="567">
        <v>1</v>
      </c>
      <c r="D7174" s="567">
        <v>1650000</v>
      </c>
      <c r="E7174" s="567"/>
      <c r="F7174" s="567"/>
    </row>
    <row r="7175" spans="1:6">
      <c r="A7175" s="855" t="s">
        <v>3251</v>
      </c>
      <c r="B7175" s="567"/>
      <c r="C7175" s="567">
        <v>1</v>
      </c>
      <c r="D7175" s="567">
        <v>1650000</v>
      </c>
      <c r="E7175" s="567"/>
      <c r="F7175" s="567"/>
    </row>
    <row r="7176" spans="1:6">
      <c r="A7176" s="845" t="s">
        <v>2468</v>
      </c>
      <c r="B7176" s="567">
        <v>2000000</v>
      </c>
      <c r="C7176" s="567">
        <v>1</v>
      </c>
      <c r="D7176" s="567">
        <v>2500000</v>
      </c>
      <c r="E7176" s="567">
        <v>1960121.95141</v>
      </c>
      <c r="F7176" s="567">
        <v>603838.06296000001</v>
      </c>
    </row>
    <row r="7177" spans="1:6">
      <c r="A7177" s="846" t="s">
        <v>3251</v>
      </c>
      <c r="B7177" s="567">
        <v>2000000</v>
      </c>
      <c r="C7177" s="567">
        <v>1</v>
      </c>
      <c r="D7177" s="567">
        <v>2500000</v>
      </c>
      <c r="E7177" s="567">
        <v>1960121.95141</v>
      </c>
      <c r="F7177" s="567">
        <v>603838.06296000001</v>
      </c>
    </row>
    <row r="7178" spans="1:6">
      <c r="A7178" s="847">
        <v>0.6</v>
      </c>
      <c r="B7178" s="567">
        <v>2000000</v>
      </c>
      <c r="C7178" s="567">
        <v>1</v>
      </c>
      <c r="D7178" s="567">
        <v>2500000</v>
      </c>
      <c r="E7178" s="567">
        <v>1960121.95141</v>
      </c>
      <c r="F7178" s="567">
        <v>603838.06296000001</v>
      </c>
    </row>
    <row r="7179" spans="1:6">
      <c r="A7179" s="848" t="s">
        <v>3251</v>
      </c>
      <c r="B7179" s="567">
        <v>2000000</v>
      </c>
      <c r="C7179" s="567">
        <v>1</v>
      </c>
      <c r="D7179" s="567">
        <v>2500000</v>
      </c>
      <c r="E7179" s="567">
        <v>1960121.95141</v>
      </c>
      <c r="F7179" s="567">
        <v>603838.06296000001</v>
      </c>
    </row>
    <row r="7180" spans="1:6">
      <c r="A7180" s="849" t="s">
        <v>3251</v>
      </c>
      <c r="B7180" s="567">
        <v>2000000</v>
      </c>
      <c r="C7180" s="567">
        <v>1</v>
      </c>
      <c r="D7180" s="567">
        <v>2500000</v>
      </c>
      <c r="E7180" s="567">
        <v>1960121.95141</v>
      </c>
      <c r="F7180" s="567">
        <v>603838.06296000001</v>
      </c>
    </row>
    <row r="7181" spans="1:6">
      <c r="A7181" s="850" t="s">
        <v>2467</v>
      </c>
      <c r="B7181" s="567">
        <v>2000000</v>
      </c>
      <c r="C7181" s="567">
        <v>1</v>
      </c>
      <c r="D7181" s="567">
        <v>2500000</v>
      </c>
      <c r="E7181" s="567">
        <v>1960121.95141</v>
      </c>
      <c r="F7181" s="567">
        <v>603838.06296000001</v>
      </c>
    </row>
    <row r="7182" spans="1:6">
      <c r="A7182" s="851" t="s">
        <v>2466</v>
      </c>
      <c r="B7182" s="567">
        <v>2000000</v>
      </c>
      <c r="C7182" s="567">
        <v>1</v>
      </c>
      <c r="D7182" s="567">
        <v>2500000</v>
      </c>
      <c r="E7182" s="567">
        <v>1960121.95141</v>
      </c>
      <c r="F7182" s="567">
        <v>603838.06296000001</v>
      </c>
    </row>
    <row r="7183" spans="1:6">
      <c r="A7183" s="852" t="s">
        <v>3251</v>
      </c>
      <c r="B7183" s="567">
        <v>2000000</v>
      </c>
      <c r="C7183" s="567">
        <v>1</v>
      </c>
      <c r="D7183" s="567">
        <v>2500000</v>
      </c>
      <c r="E7183" s="567">
        <v>1960121.95141</v>
      </c>
      <c r="F7183" s="567">
        <v>603838.06296000001</v>
      </c>
    </row>
    <row r="7184" spans="1:6">
      <c r="A7184" s="854" t="s">
        <v>2286</v>
      </c>
      <c r="B7184" s="567">
        <v>2000000</v>
      </c>
      <c r="C7184" s="567">
        <v>1</v>
      </c>
      <c r="D7184" s="567">
        <v>2500000</v>
      </c>
      <c r="E7184" s="567">
        <v>1960121.95141</v>
      </c>
      <c r="F7184" s="567">
        <v>603838.06296000001</v>
      </c>
    </row>
    <row r="7185" spans="1:6">
      <c r="A7185" s="853" t="s">
        <v>300</v>
      </c>
      <c r="B7185" s="567">
        <v>2000000</v>
      </c>
      <c r="C7185" s="567">
        <v>1</v>
      </c>
      <c r="D7185" s="567">
        <v>2500000</v>
      </c>
      <c r="E7185" s="567">
        <v>1960121.95141</v>
      </c>
      <c r="F7185" s="567">
        <v>603838.06296000001</v>
      </c>
    </row>
    <row r="7186" spans="1:6">
      <c r="A7186" s="855" t="s">
        <v>319</v>
      </c>
      <c r="B7186" s="567">
        <v>2000000</v>
      </c>
      <c r="C7186" s="567">
        <v>1</v>
      </c>
      <c r="D7186" s="567">
        <v>2500000</v>
      </c>
      <c r="E7186" s="567">
        <v>1960121.95141</v>
      </c>
      <c r="F7186" s="567">
        <v>603838.06296000001</v>
      </c>
    </row>
    <row r="7187" spans="1:6">
      <c r="A7187" s="845" t="s">
        <v>175</v>
      </c>
      <c r="B7187" s="567"/>
      <c r="C7187" s="567">
        <v>2</v>
      </c>
      <c r="D7187" s="567">
        <v>8500000</v>
      </c>
      <c r="E7187" s="567">
        <v>0</v>
      </c>
      <c r="F7187" s="567">
        <v>0</v>
      </c>
    </row>
    <row r="7188" spans="1:6">
      <c r="A7188" s="846" t="s">
        <v>3251</v>
      </c>
      <c r="B7188" s="567"/>
      <c r="C7188" s="567">
        <v>2</v>
      </c>
      <c r="D7188" s="567">
        <v>8500000</v>
      </c>
      <c r="E7188" s="567">
        <v>0</v>
      </c>
      <c r="F7188" s="567">
        <v>0</v>
      </c>
    </row>
    <row r="7189" spans="1:6">
      <c r="A7189" s="847">
        <v>0</v>
      </c>
      <c r="B7189" s="567"/>
      <c r="C7189" s="567">
        <v>2</v>
      </c>
      <c r="D7189" s="567">
        <v>8500000</v>
      </c>
      <c r="E7189" s="567">
        <v>0</v>
      </c>
      <c r="F7189" s="567">
        <v>0</v>
      </c>
    </row>
    <row r="7190" spans="1:6">
      <c r="A7190" s="848" t="s">
        <v>3251</v>
      </c>
      <c r="B7190" s="567"/>
      <c r="C7190" s="567">
        <v>2</v>
      </c>
      <c r="D7190" s="567">
        <v>8500000</v>
      </c>
      <c r="E7190" s="567">
        <v>0</v>
      </c>
      <c r="F7190" s="567">
        <v>0</v>
      </c>
    </row>
    <row r="7191" spans="1:6">
      <c r="A7191" s="849" t="s">
        <v>3251</v>
      </c>
      <c r="B7191" s="567"/>
      <c r="C7191" s="567">
        <v>2</v>
      </c>
      <c r="D7191" s="567">
        <v>8500000</v>
      </c>
      <c r="E7191" s="567">
        <v>0</v>
      </c>
      <c r="F7191" s="567">
        <v>0</v>
      </c>
    </row>
    <row r="7192" spans="1:6">
      <c r="A7192" s="850" t="s">
        <v>173</v>
      </c>
      <c r="B7192" s="567"/>
      <c r="C7192" s="567">
        <v>1</v>
      </c>
      <c r="D7192" s="567">
        <v>3500000</v>
      </c>
      <c r="E7192" s="567">
        <v>0</v>
      </c>
      <c r="F7192" s="567">
        <v>0</v>
      </c>
    </row>
    <row r="7193" spans="1:6">
      <c r="A7193" s="851" t="s">
        <v>3251</v>
      </c>
      <c r="B7193" s="567"/>
      <c r="C7193" s="567">
        <v>1</v>
      </c>
      <c r="D7193" s="567">
        <v>3500000</v>
      </c>
      <c r="E7193" s="567">
        <v>0</v>
      </c>
      <c r="F7193" s="567">
        <v>0</v>
      </c>
    </row>
    <row r="7194" spans="1:6">
      <c r="A7194" s="852" t="s">
        <v>40</v>
      </c>
      <c r="B7194" s="567"/>
      <c r="C7194" s="567">
        <v>1</v>
      </c>
      <c r="D7194" s="567">
        <v>3500000</v>
      </c>
      <c r="E7194" s="567">
        <v>0</v>
      </c>
      <c r="F7194" s="567">
        <v>0</v>
      </c>
    </row>
    <row r="7195" spans="1:6">
      <c r="A7195" s="854" t="s">
        <v>317</v>
      </c>
      <c r="B7195" s="729"/>
      <c r="C7195" s="729">
        <v>1</v>
      </c>
      <c r="D7195" s="729">
        <v>3500000</v>
      </c>
      <c r="E7195" s="729">
        <v>0</v>
      </c>
      <c r="F7195" s="729">
        <v>0</v>
      </c>
    </row>
    <row r="7196" spans="1:6">
      <c r="A7196" s="853" t="s">
        <v>166</v>
      </c>
      <c r="B7196" s="567"/>
      <c r="C7196" s="567">
        <v>1</v>
      </c>
      <c r="D7196" s="567">
        <v>3500000</v>
      </c>
      <c r="E7196" s="567">
        <v>0</v>
      </c>
      <c r="F7196" s="567">
        <v>0</v>
      </c>
    </row>
    <row r="7197" spans="1:6">
      <c r="A7197" s="855" t="s">
        <v>3251</v>
      </c>
      <c r="B7197" s="567"/>
      <c r="C7197" s="567">
        <v>1</v>
      </c>
      <c r="D7197" s="567">
        <v>3500000</v>
      </c>
      <c r="E7197" s="567">
        <v>0</v>
      </c>
      <c r="F7197" s="567">
        <v>0</v>
      </c>
    </row>
    <row r="7198" spans="1:6">
      <c r="A7198" s="850" t="s">
        <v>172</v>
      </c>
      <c r="B7198" s="567"/>
      <c r="C7198" s="567">
        <v>1</v>
      </c>
      <c r="D7198" s="567">
        <v>5000000</v>
      </c>
      <c r="E7198" s="567">
        <v>0</v>
      </c>
      <c r="F7198" s="567">
        <v>0</v>
      </c>
    </row>
    <row r="7199" spans="1:6">
      <c r="A7199" s="851" t="s">
        <v>3251</v>
      </c>
      <c r="B7199" s="567"/>
      <c r="C7199" s="567">
        <v>1</v>
      </c>
      <c r="D7199" s="567">
        <v>5000000</v>
      </c>
      <c r="E7199" s="567">
        <v>0</v>
      </c>
      <c r="F7199" s="567">
        <v>0</v>
      </c>
    </row>
    <row r="7200" spans="1:6">
      <c r="A7200" s="852" t="s">
        <v>40</v>
      </c>
      <c r="B7200" s="567"/>
      <c r="C7200" s="567">
        <v>1</v>
      </c>
      <c r="D7200" s="567">
        <v>5000000</v>
      </c>
      <c r="E7200" s="567">
        <v>0</v>
      </c>
      <c r="F7200" s="567">
        <v>0</v>
      </c>
    </row>
    <row r="7201" spans="1:6">
      <c r="A7201" s="854" t="s">
        <v>317</v>
      </c>
      <c r="B7201" s="729"/>
      <c r="C7201" s="729">
        <v>1</v>
      </c>
      <c r="D7201" s="729">
        <v>5000000</v>
      </c>
      <c r="E7201" s="729">
        <v>0</v>
      </c>
      <c r="F7201" s="729">
        <v>0</v>
      </c>
    </row>
    <row r="7202" spans="1:6">
      <c r="A7202" s="853" t="s">
        <v>166</v>
      </c>
      <c r="B7202" s="567"/>
      <c r="C7202" s="567">
        <v>1</v>
      </c>
      <c r="D7202" s="567">
        <v>5000000</v>
      </c>
      <c r="E7202" s="567">
        <v>0</v>
      </c>
      <c r="F7202" s="567">
        <v>0</v>
      </c>
    </row>
    <row r="7203" spans="1:6">
      <c r="A7203" s="855" t="s">
        <v>3251</v>
      </c>
      <c r="B7203" s="567"/>
      <c r="C7203" s="567">
        <v>1</v>
      </c>
      <c r="D7203" s="567">
        <v>5000000</v>
      </c>
      <c r="E7203" s="567">
        <v>0</v>
      </c>
      <c r="F7203" s="567">
        <v>0</v>
      </c>
    </row>
    <row r="7204" spans="1:6">
      <c r="A7204" s="845" t="s">
        <v>479</v>
      </c>
      <c r="B7204" s="567">
        <v>5170000</v>
      </c>
      <c r="C7204" s="567">
        <v>1</v>
      </c>
      <c r="D7204" s="567">
        <v>5170000</v>
      </c>
      <c r="E7204" s="567">
        <v>0</v>
      </c>
      <c r="F7204" s="567">
        <v>0</v>
      </c>
    </row>
    <row r="7205" spans="1:6">
      <c r="A7205" s="846" t="s">
        <v>3251</v>
      </c>
      <c r="B7205" s="567">
        <v>5170000</v>
      </c>
      <c r="C7205" s="567">
        <v>1</v>
      </c>
      <c r="D7205" s="567">
        <v>5170000</v>
      </c>
      <c r="E7205" s="567">
        <v>0</v>
      </c>
      <c r="F7205" s="567">
        <v>0</v>
      </c>
    </row>
    <row r="7206" spans="1:6">
      <c r="A7206" s="847">
        <v>0</v>
      </c>
      <c r="B7206" s="567">
        <v>5170000</v>
      </c>
      <c r="C7206" s="567">
        <v>1</v>
      </c>
      <c r="D7206" s="567">
        <v>5170000</v>
      </c>
      <c r="E7206" s="567">
        <v>0</v>
      </c>
      <c r="F7206" s="567">
        <v>0</v>
      </c>
    </row>
    <row r="7207" spans="1:6">
      <c r="A7207" s="848" t="s">
        <v>3251</v>
      </c>
      <c r="B7207" s="567">
        <v>5170000</v>
      </c>
      <c r="C7207" s="567">
        <v>1</v>
      </c>
      <c r="D7207" s="567">
        <v>5170000</v>
      </c>
      <c r="E7207" s="567">
        <v>0</v>
      </c>
      <c r="F7207" s="567">
        <v>0</v>
      </c>
    </row>
    <row r="7208" spans="1:6">
      <c r="A7208" s="849" t="s">
        <v>3251</v>
      </c>
      <c r="B7208" s="567">
        <v>5170000</v>
      </c>
      <c r="C7208" s="567">
        <v>1</v>
      </c>
      <c r="D7208" s="567">
        <v>5170000</v>
      </c>
      <c r="E7208" s="567">
        <v>0</v>
      </c>
      <c r="F7208" s="567">
        <v>0</v>
      </c>
    </row>
    <row r="7209" spans="1:6">
      <c r="A7209" s="850" t="s">
        <v>3251</v>
      </c>
      <c r="B7209" s="567">
        <v>5170000</v>
      </c>
      <c r="C7209" s="567">
        <v>1</v>
      </c>
      <c r="D7209" s="567">
        <v>5170000</v>
      </c>
      <c r="E7209" s="567">
        <v>0</v>
      </c>
      <c r="F7209" s="567">
        <v>0</v>
      </c>
    </row>
    <row r="7210" spans="1:6">
      <c r="A7210" s="851" t="s">
        <v>474</v>
      </c>
      <c r="B7210" s="567">
        <v>5170000</v>
      </c>
      <c r="C7210" s="567">
        <v>1</v>
      </c>
      <c r="D7210" s="567">
        <v>5170000</v>
      </c>
      <c r="E7210" s="567">
        <v>0</v>
      </c>
      <c r="F7210" s="567">
        <v>0</v>
      </c>
    </row>
    <row r="7211" spans="1:6">
      <c r="A7211" s="852" t="s">
        <v>3251</v>
      </c>
      <c r="B7211" s="567">
        <v>5170000</v>
      </c>
      <c r="C7211" s="567">
        <v>1</v>
      </c>
      <c r="D7211" s="567">
        <v>5170000</v>
      </c>
      <c r="E7211" s="567">
        <v>0</v>
      </c>
      <c r="F7211" s="567">
        <v>0</v>
      </c>
    </row>
    <row r="7212" spans="1:6">
      <c r="A7212" s="854" t="s">
        <v>318</v>
      </c>
      <c r="B7212" s="567">
        <v>5170000</v>
      </c>
      <c r="C7212" s="567">
        <v>1</v>
      </c>
      <c r="D7212" s="567">
        <v>5170000</v>
      </c>
      <c r="E7212" s="567">
        <v>0</v>
      </c>
      <c r="F7212" s="567">
        <v>0</v>
      </c>
    </row>
    <row r="7213" spans="1:6">
      <c r="A7213" s="853" t="s">
        <v>272</v>
      </c>
      <c r="B7213" s="567">
        <v>5170000</v>
      </c>
      <c r="C7213" s="567">
        <v>1</v>
      </c>
      <c r="D7213" s="567">
        <v>5170000</v>
      </c>
      <c r="E7213" s="567">
        <v>0</v>
      </c>
      <c r="F7213" s="567">
        <v>0</v>
      </c>
    </row>
    <row r="7214" spans="1:6">
      <c r="A7214" s="855" t="s">
        <v>472</v>
      </c>
      <c r="B7214" s="567">
        <v>5170000</v>
      </c>
      <c r="C7214" s="567">
        <v>1</v>
      </c>
      <c r="D7214" s="567">
        <v>5170000</v>
      </c>
      <c r="E7214" s="567">
        <v>0</v>
      </c>
      <c r="F7214" s="567">
        <v>0</v>
      </c>
    </row>
    <row r="7215" spans="1:6">
      <c r="A7215" s="845" t="s">
        <v>478</v>
      </c>
      <c r="B7215" s="567">
        <v>1320000</v>
      </c>
      <c r="C7215" s="567">
        <v>1</v>
      </c>
      <c r="D7215" s="567">
        <v>1320000</v>
      </c>
      <c r="E7215" s="567">
        <v>0</v>
      </c>
      <c r="F7215" s="567">
        <v>0</v>
      </c>
    </row>
    <row r="7216" spans="1:6">
      <c r="A7216" s="846" t="s">
        <v>3251</v>
      </c>
      <c r="B7216" s="567">
        <v>1320000</v>
      </c>
      <c r="C7216" s="567">
        <v>1</v>
      </c>
      <c r="D7216" s="567">
        <v>1320000</v>
      </c>
      <c r="E7216" s="567">
        <v>0</v>
      </c>
      <c r="F7216" s="567">
        <v>0</v>
      </c>
    </row>
    <row r="7217" spans="1:6">
      <c r="A7217" s="847">
        <v>0.7</v>
      </c>
      <c r="B7217" s="567">
        <v>1320000</v>
      </c>
      <c r="C7217" s="567">
        <v>1</v>
      </c>
      <c r="D7217" s="567">
        <v>1320000</v>
      </c>
      <c r="E7217" s="567">
        <v>0</v>
      </c>
      <c r="F7217" s="567">
        <v>0</v>
      </c>
    </row>
    <row r="7218" spans="1:6">
      <c r="A7218" s="848" t="s">
        <v>3251</v>
      </c>
      <c r="B7218" s="567">
        <v>1320000</v>
      </c>
      <c r="C7218" s="567">
        <v>1</v>
      </c>
      <c r="D7218" s="567">
        <v>1320000</v>
      </c>
      <c r="E7218" s="567">
        <v>0</v>
      </c>
      <c r="F7218" s="567">
        <v>0</v>
      </c>
    </row>
    <row r="7219" spans="1:6">
      <c r="A7219" s="849" t="s">
        <v>3251</v>
      </c>
      <c r="B7219" s="567">
        <v>1320000</v>
      </c>
      <c r="C7219" s="567">
        <v>1</v>
      </c>
      <c r="D7219" s="567">
        <v>1320000</v>
      </c>
      <c r="E7219" s="567">
        <v>0</v>
      </c>
      <c r="F7219" s="567">
        <v>0</v>
      </c>
    </row>
    <row r="7220" spans="1:6">
      <c r="A7220" s="850" t="s">
        <v>3251</v>
      </c>
      <c r="B7220" s="567">
        <v>1320000</v>
      </c>
      <c r="C7220" s="567">
        <v>1</v>
      </c>
      <c r="D7220" s="567">
        <v>1320000</v>
      </c>
      <c r="E7220" s="567">
        <v>0</v>
      </c>
      <c r="F7220" s="567">
        <v>0</v>
      </c>
    </row>
    <row r="7221" spans="1:6">
      <c r="A7221" s="851" t="s">
        <v>474</v>
      </c>
      <c r="B7221" s="567">
        <v>1320000</v>
      </c>
      <c r="C7221" s="567">
        <v>1</v>
      </c>
      <c r="D7221" s="567">
        <v>1320000</v>
      </c>
      <c r="E7221" s="567">
        <v>0</v>
      </c>
      <c r="F7221" s="567">
        <v>0</v>
      </c>
    </row>
    <row r="7222" spans="1:6">
      <c r="A7222" s="852" t="s">
        <v>3251</v>
      </c>
      <c r="B7222" s="567">
        <v>1320000</v>
      </c>
      <c r="C7222" s="567">
        <v>1</v>
      </c>
      <c r="D7222" s="567">
        <v>1320000</v>
      </c>
      <c r="E7222" s="567">
        <v>0</v>
      </c>
      <c r="F7222" s="567">
        <v>0</v>
      </c>
    </row>
    <row r="7223" spans="1:6">
      <c r="A7223" s="854" t="s">
        <v>318</v>
      </c>
      <c r="B7223" s="567">
        <v>1320000</v>
      </c>
      <c r="C7223" s="567">
        <v>1</v>
      </c>
      <c r="D7223" s="567">
        <v>1320000</v>
      </c>
      <c r="E7223" s="567">
        <v>0</v>
      </c>
      <c r="F7223" s="567">
        <v>0</v>
      </c>
    </row>
    <row r="7224" spans="1:6">
      <c r="A7224" s="853" t="s">
        <v>272</v>
      </c>
      <c r="B7224" s="567">
        <v>1320000</v>
      </c>
      <c r="C7224" s="567">
        <v>1</v>
      </c>
      <c r="D7224" s="567">
        <v>1320000</v>
      </c>
      <c r="E7224" s="567">
        <v>0</v>
      </c>
      <c r="F7224" s="567">
        <v>0</v>
      </c>
    </row>
    <row r="7225" spans="1:6">
      <c r="A7225" s="855" t="s">
        <v>472</v>
      </c>
      <c r="B7225" s="567">
        <v>1320000</v>
      </c>
      <c r="C7225" s="567">
        <v>1</v>
      </c>
      <c r="D7225" s="567">
        <v>1320000</v>
      </c>
      <c r="E7225" s="567">
        <v>0</v>
      </c>
      <c r="F7225" s="567">
        <v>0</v>
      </c>
    </row>
    <row r="7226" spans="1:6">
      <c r="A7226" s="845" t="s">
        <v>3140</v>
      </c>
      <c r="B7226" s="567"/>
      <c r="C7226" s="567">
        <v>1</v>
      </c>
      <c r="D7226" s="567">
        <v>1977000</v>
      </c>
      <c r="E7226" s="567"/>
      <c r="F7226" s="567"/>
    </row>
    <row r="7227" spans="1:6">
      <c r="A7227" s="846" t="s">
        <v>3251</v>
      </c>
      <c r="B7227" s="567"/>
      <c r="C7227" s="567">
        <v>1</v>
      </c>
      <c r="D7227" s="567">
        <v>1977000</v>
      </c>
      <c r="E7227" s="567"/>
      <c r="F7227" s="567"/>
    </row>
    <row r="7228" spans="1:6">
      <c r="A7228" s="847">
        <v>0.99</v>
      </c>
      <c r="B7228" s="567"/>
      <c r="C7228" s="567">
        <v>1</v>
      </c>
      <c r="D7228" s="567">
        <v>1977000</v>
      </c>
      <c r="E7228" s="567"/>
      <c r="F7228" s="567"/>
    </row>
    <row r="7229" spans="1:6">
      <c r="A7229" s="848">
        <v>0.7</v>
      </c>
      <c r="B7229" s="567"/>
      <c r="C7229" s="567">
        <v>1</v>
      </c>
      <c r="D7229" s="567">
        <v>1977000</v>
      </c>
      <c r="E7229" s="567"/>
      <c r="F7229" s="567"/>
    </row>
    <row r="7230" spans="1:6">
      <c r="A7230" s="849">
        <v>2011</v>
      </c>
      <c r="B7230" s="567"/>
      <c r="C7230" s="567">
        <v>1</v>
      </c>
      <c r="D7230" s="567">
        <v>1977000</v>
      </c>
      <c r="E7230" s="567"/>
      <c r="F7230" s="567"/>
    </row>
    <row r="7231" spans="1:6">
      <c r="A7231" s="850" t="s">
        <v>3139</v>
      </c>
      <c r="B7231" s="567"/>
      <c r="C7231" s="567">
        <v>1</v>
      </c>
      <c r="D7231" s="567">
        <v>1977000</v>
      </c>
      <c r="E7231" s="567"/>
      <c r="F7231" s="567"/>
    </row>
    <row r="7232" spans="1:6">
      <c r="A7232" s="851" t="s">
        <v>3251</v>
      </c>
      <c r="B7232" s="567"/>
      <c r="C7232" s="567">
        <v>1</v>
      </c>
      <c r="D7232" s="567">
        <v>1977000</v>
      </c>
      <c r="E7232" s="567"/>
      <c r="F7232" s="567"/>
    </row>
    <row r="7233" spans="1:6">
      <c r="A7233" s="852" t="s">
        <v>3251</v>
      </c>
      <c r="B7233" s="567"/>
      <c r="C7233" s="567">
        <v>1</v>
      </c>
      <c r="D7233" s="567">
        <v>1977000</v>
      </c>
      <c r="E7233" s="567"/>
      <c r="F7233" s="567"/>
    </row>
    <row r="7234" spans="1:6">
      <c r="A7234" s="854" t="s">
        <v>526</v>
      </c>
      <c r="B7234" s="567"/>
      <c r="C7234" s="567">
        <v>1</v>
      </c>
      <c r="D7234" s="567">
        <v>1977000</v>
      </c>
      <c r="E7234" s="567"/>
      <c r="F7234" s="567"/>
    </row>
    <row r="7235" spans="1:6">
      <c r="A7235" s="853" t="s">
        <v>270</v>
      </c>
      <c r="B7235" s="567"/>
      <c r="C7235" s="567">
        <v>1</v>
      </c>
      <c r="D7235" s="567">
        <v>1977000</v>
      </c>
      <c r="E7235" s="567"/>
      <c r="F7235" s="567"/>
    </row>
    <row r="7236" spans="1:6">
      <c r="A7236" s="855" t="s">
        <v>3251</v>
      </c>
      <c r="B7236" s="567"/>
      <c r="C7236" s="567">
        <v>1</v>
      </c>
      <c r="D7236" s="567">
        <v>1977000</v>
      </c>
      <c r="E7236" s="567"/>
      <c r="F7236" s="567"/>
    </row>
    <row r="7237" spans="1:6">
      <c r="A7237" s="845" t="s">
        <v>219</v>
      </c>
      <c r="B7237" s="567"/>
      <c r="C7237" s="567">
        <v>1</v>
      </c>
      <c r="D7237" s="567">
        <v>1900000</v>
      </c>
      <c r="E7237" s="567"/>
      <c r="F7237" s="567"/>
    </row>
    <row r="7238" spans="1:6">
      <c r="A7238" s="846" t="s">
        <v>3251</v>
      </c>
      <c r="B7238" s="567"/>
      <c r="C7238" s="567">
        <v>1</v>
      </c>
      <c r="D7238" s="567">
        <v>1900000</v>
      </c>
      <c r="E7238" s="567"/>
      <c r="F7238" s="567"/>
    </row>
    <row r="7239" spans="1:6">
      <c r="A7239" s="847">
        <v>0.2</v>
      </c>
      <c r="B7239" s="567"/>
      <c r="C7239" s="567">
        <v>1</v>
      </c>
      <c r="D7239" s="567">
        <v>1900000</v>
      </c>
      <c r="E7239" s="567"/>
      <c r="F7239" s="567"/>
    </row>
    <row r="7240" spans="1:6">
      <c r="A7240" s="848">
        <v>0.2</v>
      </c>
      <c r="B7240" s="567"/>
      <c r="C7240" s="567">
        <v>1</v>
      </c>
      <c r="D7240" s="567">
        <v>1900000</v>
      </c>
      <c r="E7240" s="567"/>
      <c r="F7240" s="567"/>
    </row>
    <row r="7241" spans="1:6">
      <c r="A7241" s="849" t="s">
        <v>3251</v>
      </c>
      <c r="B7241" s="567"/>
      <c r="C7241" s="567">
        <v>1</v>
      </c>
      <c r="D7241" s="567">
        <v>1900000</v>
      </c>
      <c r="E7241" s="567"/>
      <c r="F7241" s="567"/>
    </row>
    <row r="7242" spans="1:6">
      <c r="A7242" s="850" t="s">
        <v>137</v>
      </c>
      <c r="B7242" s="567"/>
      <c r="C7242" s="567">
        <v>1</v>
      </c>
      <c r="D7242" s="567">
        <v>1900000</v>
      </c>
      <c r="E7242" s="567"/>
      <c r="F7242" s="567"/>
    </row>
    <row r="7243" spans="1:6">
      <c r="A7243" s="851" t="s">
        <v>3251</v>
      </c>
      <c r="B7243" s="567"/>
      <c r="C7243" s="567">
        <v>1</v>
      </c>
      <c r="D7243" s="567">
        <v>1900000</v>
      </c>
      <c r="E7243" s="567"/>
      <c r="F7243" s="567"/>
    </row>
    <row r="7244" spans="1:6">
      <c r="A7244" s="852" t="s">
        <v>191</v>
      </c>
      <c r="B7244" s="567"/>
      <c r="C7244" s="567">
        <v>1</v>
      </c>
      <c r="D7244" s="567">
        <v>1900000</v>
      </c>
      <c r="E7244" s="567"/>
      <c r="F7244" s="567"/>
    </row>
    <row r="7245" spans="1:6">
      <c r="A7245" s="854" t="s">
        <v>317</v>
      </c>
      <c r="B7245" s="729"/>
      <c r="C7245" s="729">
        <v>1</v>
      </c>
      <c r="D7245" s="729">
        <v>1900000</v>
      </c>
      <c r="E7245" s="729"/>
      <c r="F7245" s="729"/>
    </row>
    <row r="7246" spans="1:6">
      <c r="A7246" s="853" t="s">
        <v>104</v>
      </c>
      <c r="B7246" s="567"/>
      <c r="C7246" s="567">
        <v>1</v>
      </c>
      <c r="D7246" s="567">
        <v>1900000</v>
      </c>
      <c r="E7246" s="567"/>
      <c r="F7246" s="567"/>
    </row>
    <row r="7247" spans="1:6">
      <c r="A7247" s="855" t="s">
        <v>3251</v>
      </c>
      <c r="B7247" s="567"/>
      <c r="C7247" s="567">
        <v>1</v>
      </c>
      <c r="D7247" s="567">
        <v>1900000</v>
      </c>
      <c r="E7247" s="567"/>
      <c r="F7247" s="567"/>
    </row>
    <row r="7248" spans="1:6">
      <c r="A7248" s="845" t="s">
        <v>218</v>
      </c>
      <c r="B7248" s="567"/>
      <c r="C7248" s="567">
        <v>1</v>
      </c>
      <c r="D7248" s="567">
        <v>20000000</v>
      </c>
      <c r="E7248" s="567"/>
      <c r="F7248" s="567"/>
    </row>
    <row r="7249" spans="1:6">
      <c r="A7249" s="846" t="s">
        <v>3251</v>
      </c>
      <c r="B7249" s="567"/>
      <c r="C7249" s="567">
        <v>1</v>
      </c>
      <c r="D7249" s="567">
        <v>20000000</v>
      </c>
      <c r="E7249" s="567"/>
      <c r="F7249" s="567"/>
    </row>
    <row r="7250" spans="1:6">
      <c r="A7250" s="847">
        <v>0.98</v>
      </c>
      <c r="B7250" s="567"/>
      <c r="C7250" s="567">
        <v>1</v>
      </c>
      <c r="D7250" s="567">
        <v>20000000</v>
      </c>
      <c r="E7250" s="567"/>
      <c r="F7250" s="567"/>
    </row>
    <row r="7251" spans="1:6">
      <c r="A7251" s="848">
        <v>0.87</v>
      </c>
      <c r="B7251" s="567"/>
      <c r="C7251" s="567">
        <v>1</v>
      </c>
      <c r="D7251" s="567">
        <v>20000000</v>
      </c>
      <c r="E7251" s="567"/>
      <c r="F7251" s="567"/>
    </row>
    <row r="7252" spans="1:6">
      <c r="A7252" s="849" t="s">
        <v>3251</v>
      </c>
      <c r="B7252" s="567"/>
      <c r="C7252" s="567">
        <v>1</v>
      </c>
      <c r="D7252" s="567">
        <v>20000000</v>
      </c>
      <c r="E7252" s="567"/>
      <c r="F7252" s="567"/>
    </row>
    <row r="7253" spans="1:6">
      <c r="A7253" s="850" t="s">
        <v>136</v>
      </c>
      <c r="B7253" s="567"/>
      <c r="C7253" s="567">
        <v>1</v>
      </c>
      <c r="D7253" s="567">
        <v>20000000</v>
      </c>
      <c r="E7253" s="567"/>
      <c r="F7253" s="567"/>
    </row>
    <row r="7254" spans="1:6">
      <c r="A7254" s="851" t="s">
        <v>3251</v>
      </c>
      <c r="B7254" s="567"/>
      <c r="C7254" s="567">
        <v>1</v>
      </c>
      <c r="D7254" s="567">
        <v>20000000</v>
      </c>
      <c r="E7254" s="567"/>
      <c r="F7254" s="567"/>
    </row>
    <row r="7255" spans="1:6">
      <c r="A7255" s="852" t="s">
        <v>113</v>
      </c>
      <c r="B7255" s="567"/>
      <c r="C7255" s="567">
        <v>1</v>
      </c>
      <c r="D7255" s="567">
        <v>20000000</v>
      </c>
      <c r="E7255" s="567"/>
      <c r="F7255" s="567"/>
    </row>
    <row r="7256" spans="1:6">
      <c r="A7256" s="854" t="s">
        <v>317</v>
      </c>
      <c r="B7256" s="729"/>
      <c r="C7256" s="729">
        <v>1</v>
      </c>
      <c r="D7256" s="729">
        <v>20000000</v>
      </c>
      <c r="E7256" s="729"/>
      <c r="F7256" s="729"/>
    </row>
    <row r="7257" spans="1:6">
      <c r="A7257" s="853" t="s">
        <v>104</v>
      </c>
      <c r="B7257" s="567"/>
      <c r="C7257" s="567">
        <v>1</v>
      </c>
      <c r="D7257" s="567">
        <v>20000000</v>
      </c>
      <c r="E7257" s="567"/>
      <c r="F7257" s="567"/>
    </row>
    <row r="7258" spans="1:6">
      <c r="A7258" s="855" t="s">
        <v>3251</v>
      </c>
      <c r="B7258" s="567"/>
      <c r="C7258" s="567">
        <v>1</v>
      </c>
      <c r="D7258" s="567">
        <v>20000000</v>
      </c>
      <c r="E7258" s="567"/>
      <c r="F7258" s="567"/>
    </row>
    <row r="7259" spans="1:6">
      <c r="A7259" s="845" t="s">
        <v>67</v>
      </c>
      <c r="B7259" s="567"/>
      <c r="C7259" s="567">
        <v>1</v>
      </c>
      <c r="D7259" s="567">
        <v>1710000</v>
      </c>
      <c r="E7259" s="567">
        <v>1709715.8386900001</v>
      </c>
      <c r="F7259" s="567"/>
    </row>
    <row r="7260" spans="1:6">
      <c r="A7260" s="846" t="s">
        <v>3251</v>
      </c>
      <c r="B7260" s="567"/>
      <c r="C7260" s="567">
        <v>1</v>
      </c>
      <c r="D7260" s="567">
        <v>1710000</v>
      </c>
      <c r="E7260" s="567">
        <v>1709715.8386900001</v>
      </c>
      <c r="F7260" s="567"/>
    </row>
    <row r="7261" spans="1:6">
      <c r="A7261" s="847">
        <v>1</v>
      </c>
      <c r="B7261" s="567"/>
      <c r="C7261" s="567">
        <v>1</v>
      </c>
      <c r="D7261" s="567">
        <v>1710000</v>
      </c>
      <c r="E7261" s="567">
        <v>1709715.8386900001</v>
      </c>
      <c r="F7261" s="567"/>
    </row>
    <row r="7262" spans="1:6">
      <c r="A7262" s="848" t="s">
        <v>3251</v>
      </c>
      <c r="B7262" s="567"/>
      <c r="C7262" s="567">
        <v>1</v>
      </c>
      <c r="D7262" s="567">
        <v>1710000</v>
      </c>
      <c r="E7262" s="567">
        <v>1709715.8386900001</v>
      </c>
      <c r="F7262" s="567"/>
    </row>
    <row r="7263" spans="1:6">
      <c r="A7263" s="849" t="s">
        <v>3251</v>
      </c>
      <c r="B7263" s="567"/>
      <c r="C7263" s="567">
        <v>1</v>
      </c>
      <c r="D7263" s="567">
        <v>1710000</v>
      </c>
      <c r="E7263" s="567">
        <v>1709715.8386900001</v>
      </c>
      <c r="F7263" s="567"/>
    </row>
    <row r="7264" spans="1:6">
      <c r="A7264" s="850" t="s">
        <v>2601</v>
      </c>
      <c r="B7264" s="567"/>
      <c r="C7264" s="567">
        <v>1</v>
      </c>
      <c r="D7264" s="567">
        <v>1710000</v>
      </c>
      <c r="E7264" s="567">
        <v>1709715.8386900001</v>
      </c>
      <c r="F7264" s="567"/>
    </row>
    <row r="7265" spans="1:6">
      <c r="A7265" s="851" t="s">
        <v>2602</v>
      </c>
      <c r="B7265" s="567"/>
      <c r="C7265" s="567">
        <v>1</v>
      </c>
      <c r="D7265" s="567">
        <v>1710000</v>
      </c>
      <c r="E7265" s="567">
        <v>1709715.8386900001</v>
      </c>
      <c r="F7265" s="567"/>
    </row>
    <row r="7266" spans="1:6">
      <c r="A7266" s="852" t="s">
        <v>3251</v>
      </c>
      <c r="B7266" s="567"/>
      <c r="C7266" s="567">
        <v>1</v>
      </c>
      <c r="D7266" s="567">
        <v>1710000</v>
      </c>
      <c r="E7266" s="567">
        <v>1709715.8386900001</v>
      </c>
      <c r="F7266" s="567"/>
    </row>
    <row r="7267" spans="1:6">
      <c r="A7267" s="854" t="s">
        <v>2286</v>
      </c>
      <c r="B7267" s="567"/>
      <c r="C7267" s="567">
        <v>1</v>
      </c>
      <c r="D7267" s="567">
        <v>1710000</v>
      </c>
      <c r="E7267" s="567">
        <v>1709715.8386900001</v>
      </c>
      <c r="F7267" s="567"/>
    </row>
    <row r="7268" spans="1:6">
      <c r="A7268" s="853" t="s">
        <v>276</v>
      </c>
      <c r="B7268" s="567"/>
      <c r="C7268" s="567">
        <v>1</v>
      </c>
      <c r="D7268" s="567">
        <v>1710000</v>
      </c>
      <c r="E7268" s="567">
        <v>1709715.8386900001</v>
      </c>
      <c r="F7268" s="567"/>
    </row>
    <row r="7269" spans="1:6">
      <c r="A7269" s="855" t="s">
        <v>3251</v>
      </c>
      <c r="B7269" s="567"/>
      <c r="C7269" s="567">
        <v>1</v>
      </c>
      <c r="D7269" s="567">
        <v>1710000</v>
      </c>
      <c r="E7269" s="567">
        <v>1709715.8386900001</v>
      </c>
      <c r="F7269" s="567"/>
    </row>
    <row r="7270" spans="1:6">
      <c r="A7270" s="845" t="s">
        <v>71</v>
      </c>
      <c r="B7270" s="567"/>
      <c r="C7270" s="567">
        <v>2</v>
      </c>
      <c r="D7270" s="567">
        <v>93420343.253000006</v>
      </c>
      <c r="E7270" s="567"/>
      <c r="F7270" s="567"/>
    </row>
    <row r="7271" spans="1:6">
      <c r="A7271" s="846" t="s">
        <v>3251</v>
      </c>
      <c r="B7271" s="567"/>
      <c r="C7271" s="567">
        <v>2</v>
      </c>
      <c r="D7271" s="567">
        <v>93420343.253000006</v>
      </c>
      <c r="E7271" s="567"/>
      <c r="F7271" s="567"/>
    </row>
    <row r="7272" spans="1:6">
      <c r="A7272" s="847">
        <v>0.85</v>
      </c>
      <c r="B7272" s="567"/>
      <c r="C7272" s="567">
        <v>1</v>
      </c>
      <c r="D7272" s="567">
        <v>90620343.253000006</v>
      </c>
      <c r="E7272" s="567"/>
      <c r="F7272" s="567"/>
    </row>
    <row r="7273" spans="1:6">
      <c r="A7273" s="848">
        <v>0.5</v>
      </c>
      <c r="B7273" s="567"/>
      <c r="C7273" s="567">
        <v>1</v>
      </c>
      <c r="D7273" s="567">
        <v>90620343.253000006</v>
      </c>
      <c r="E7273" s="567"/>
      <c r="F7273" s="567"/>
    </row>
    <row r="7274" spans="1:6">
      <c r="A7274" s="849">
        <v>2019</v>
      </c>
      <c r="B7274" s="567"/>
      <c r="C7274" s="567">
        <v>1</v>
      </c>
      <c r="D7274" s="567">
        <v>90620343.253000006</v>
      </c>
      <c r="E7274" s="567"/>
      <c r="F7274" s="567"/>
    </row>
    <row r="7275" spans="1:6">
      <c r="A7275" s="850" t="s">
        <v>3136</v>
      </c>
      <c r="B7275" s="567"/>
      <c r="C7275" s="567">
        <v>1</v>
      </c>
      <c r="D7275" s="567">
        <v>90620343.253000006</v>
      </c>
      <c r="E7275" s="567"/>
      <c r="F7275" s="567"/>
    </row>
    <row r="7276" spans="1:6">
      <c r="A7276" s="851" t="s">
        <v>3251</v>
      </c>
      <c r="B7276" s="567"/>
      <c r="C7276" s="567">
        <v>1</v>
      </c>
      <c r="D7276" s="567">
        <v>90620343.253000006</v>
      </c>
      <c r="E7276" s="567"/>
      <c r="F7276" s="567"/>
    </row>
    <row r="7277" spans="1:6">
      <c r="A7277" s="852" t="s">
        <v>3251</v>
      </c>
      <c r="B7277" s="567"/>
      <c r="C7277" s="567">
        <v>1</v>
      </c>
      <c r="D7277" s="567">
        <v>90620343.253000006</v>
      </c>
      <c r="E7277" s="567"/>
      <c r="F7277" s="567"/>
    </row>
    <row r="7278" spans="1:6">
      <c r="A7278" s="854" t="s">
        <v>526</v>
      </c>
      <c r="B7278" s="567"/>
      <c r="C7278" s="567">
        <v>1</v>
      </c>
      <c r="D7278" s="567">
        <v>90620343.253000006</v>
      </c>
      <c r="E7278" s="567"/>
      <c r="F7278" s="567"/>
    </row>
    <row r="7279" spans="1:6">
      <c r="A7279" s="853" t="s">
        <v>270</v>
      </c>
      <c r="B7279" s="567"/>
      <c r="C7279" s="567">
        <v>1</v>
      </c>
      <c r="D7279" s="567">
        <v>90620343.253000006</v>
      </c>
      <c r="E7279" s="567"/>
      <c r="F7279" s="567"/>
    </row>
    <row r="7280" spans="1:6">
      <c r="A7280" s="855" t="s">
        <v>3251</v>
      </c>
      <c r="B7280" s="567"/>
      <c r="C7280" s="567">
        <v>1</v>
      </c>
      <c r="D7280" s="567">
        <v>90620343.253000006</v>
      </c>
      <c r="E7280" s="567"/>
      <c r="F7280" s="567"/>
    </row>
    <row r="7281" spans="1:6">
      <c r="A7281" s="847" t="s">
        <v>3143</v>
      </c>
      <c r="B7281" s="567"/>
      <c r="C7281" s="567">
        <v>1</v>
      </c>
      <c r="D7281" s="567">
        <v>2800000</v>
      </c>
      <c r="E7281" s="567"/>
      <c r="F7281" s="567"/>
    </row>
    <row r="7282" spans="1:6">
      <c r="A7282" s="848" t="s">
        <v>3142</v>
      </c>
      <c r="B7282" s="567"/>
      <c r="C7282" s="567">
        <v>1</v>
      </c>
      <c r="D7282" s="567">
        <v>2800000</v>
      </c>
      <c r="E7282" s="567"/>
      <c r="F7282" s="567"/>
    </row>
    <row r="7283" spans="1:6">
      <c r="A7283" s="849">
        <v>2010</v>
      </c>
      <c r="B7283" s="567"/>
      <c r="C7283" s="567">
        <v>1</v>
      </c>
      <c r="D7283" s="567">
        <v>2800000</v>
      </c>
      <c r="E7283" s="567"/>
      <c r="F7283" s="567"/>
    </row>
    <row r="7284" spans="1:6">
      <c r="A7284" s="850" t="s">
        <v>3141</v>
      </c>
      <c r="B7284" s="567"/>
      <c r="C7284" s="567">
        <v>1</v>
      </c>
      <c r="D7284" s="567">
        <v>2800000</v>
      </c>
      <c r="E7284" s="567"/>
      <c r="F7284" s="567"/>
    </row>
    <row r="7285" spans="1:6">
      <c r="A7285" s="851" t="s">
        <v>3251</v>
      </c>
      <c r="B7285" s="567"/>
      <c r="C7285" s="567">
        <v>1</v>
      </c>
      <c r="D7285" s="567">
        <v>2800000</v>
      </c>
      <c r="E7285" s="567"/>
      <c r="F7285" s="567"/>
    </row>
    <row r="7286" spans="1:6">
      <c r="A7286" s="852" t="s">
        <v>3251</v>
      </c>
      <c r="B7286" s="567"/>
      <c r="C7286" s="567">
        <v>1</v>
      </c>
      <c r="D7286" s="567">
        <v>2800000</v>
      </c>
      <c r="E7286" s="567"/>
      <c r="F7286" s="567"/>
    </row>
    <row r="7287" spans="1:6">
      <c r="A7287" s="854" t="s">
        <v>526</v>
      </c>
      <c r="B7287" s="567"/>
      <c r="C7287" s="567">
        <v>1</v>
      </c>
      <c r="D7287" s="567">
        <v>2800000</v>
      </c>
      <c r="E7287" s="567"/>
      <c r="F7287" s="567"/>
    </row>
    <row r="7288" spans="1:6">
      <c r="A7288" s="853" t="s">
        <v>270</v>
      </c>
      <c r="B7288" s="567"/>
      <c r="C7288" s="567">
        <v>1</v>
      </c>
      <c r="D7288" s="567">
        <v>2800000</v>
      </c>
      <c r="E7288" s="567"/>
      <c r="F7288" s="567"/>
    </row>
    <row r="7289" spans="1:6">
      <c r="A7289" s="855" t="s">
        <v>3251</v>
      </c>
      <c r="B7289" s="567"/>
      <c r="C7289" s="567">
        <v>1</v>
      </c>
      <c r="D7289" s="567">
        <v>2800000</v>
      </c>
      <c r="E7289" s="567"/>
      <c r="F7289" s="567"/>
    </row>
    <row r="7290" spans="1:6">
      <c r="A7290" s="845" t="s">
        <v>212</v>
      </c>
      <c r="B7290" s="567"/>
      <c r="C7290" s="567">
        <v>1</v>
      </c>
      <c r="D7290" s="567">
        <v>2550000</v>
      </c>
      <c r="E7290" s="567"/>
      <c r="F7290" s="567"/>
    </row>
    <row r="7291" spans="1:6">
      <c r="A7291" s="846" t="s">
        <v>212</v>
      </c>
      <c r="B7291" s="567"/>
      <c r="C7291" s="567">
        <v>1</v>
      </c>
      <c r="D7291" s="567">
        <v>2550000</v>
      </c>
      <c r="E7291" s="567"/>
      <c r="F7291" s="567"/>
    </row>
    <row r="7292" spans="1:6">
      <c r="A7292" s="847">
        <v>0.7</v>
      </c>
      <c r="B7292" s="567"/>
      <c r="C7292" s="567">
        <v>1</v>
      </c>
      <c r="D7292" s="567">
        <v>2550000</v>
      </c>
      <c r="E7292" s="567"/>
      <c r="F7292" s="567"/>
    </row>
    <row r="7293" spans="1:6">
      <c r="A7293" s="848">
        <v>0.98</v>
      </c>
      <c r="B7293" s="567"/>
      <c r="C7293" s="567">
        <v>1</v>
      </c>
      <c r="D7293" s="567">
        <v>2550000</v>
      </c>
      <c r="E7293" s="567"/>
      <c r="F7293" s="567"/>
    </row>
    <row r="7294" spans="1:6">
      <c r="A7294" s="849" t="s">
        <v>3251</v>
      </c>
      <c r="B7294" s="567"/>
      <c r="C7294" s="567">
        <v>1</v>
      </c>
      <c r="D7294" s="567">
        <v>2550000</v>
      </c>
      <c r="E7294" s="567"/>
      <c r="F7294" s="567"/>
    </row>
    <row r="7295" spans="1:6">
      <c r="A7295" s="850" t="s">
        <v>49</v>
      </c>
      <c r="B7295" s="567"/>
      <c r="C7295" s="567">
        <v>1</v>
      </c>
      <c r="D7295" s="567">
        <v>2550000</v>
      </c>
      <c r="E7295" s="567"/>
      <c r="F7295" s="567"/>
    </row>
    <row r="7296" spans="1:6">
      <c r="A7296" s="851" t="s">
        <v>3251</v>
      </c>
      <c r="B7296" s="567"/>
      <c r="C7296" s="567">
        <v>1</v>
      </c>
      <c r="D7296" s="567">
        <v>2550000</v>
      </c>
      <c r="E7296" s="567"/>
      <c r="F7296" s="567"/>
    </row>
    <row r="7297" spans="1:6">
      <c r="A7297" s="852" t="s">
        <v>3251</v>
      </c>
      <c r="B7297" s="567"/>
      <c r="C7297" s="567">
        <v>1</v>
      </c>
      <c r="D7297" s="567">
        <v>2550000</v>
      </c>
      <c r="E7297" s="567"/>
      <c r="F7297" s="567"/>
    </row>
    <row r="7298" spans="1:6">
      <c r="A7298" s="854" t="s">
        <v>317</v>
      </c>
      <c r="B7298" s="729"/>
      <c r="C7298" s="729">
        <v>1</v>
      </c>
      <c r="D7298" s="729">
        <v>2550000</v>
      </c>
      <c r="E7298" s="729"/>
      <c r="F7298" s="729"/>
    </row>
    <row r="7299" spans="1:6">
      <c r="A7299" s="853" t="s">
        <v>56</v>
      </c>
      <c r="B7299" s="567"/>
      <c r="C7299" s="567">
        <v>1</v>
      </c>
      <c r="D7299" s="567">
        <v>2550000</v>
      </c>
      <c r="E7299" s="567"/>
      <c r="F7299" s="567"/>
    </row>
    <row r="7300" spans="1:6">
      <c r="A7300" s="855" t="s">
        <v>3251</v>
      </c>
      <c r="B7300" s="567"/>
      <c r="C7300" s="567">
        <v>1</v>
      </c>
      <c r="D7300" s="567">
        <v>2550000</v>
      </c>
      <c r="E7300" s="567"/>
      <c r="F7300" s="567"/>
    </row>
    <row r="7301" spans="1:6">
      <c r="A7301" s="845" t="s">
        <v>2430</v>
      </c>
      <c r="B7301" s="567">
        <v>13750000</v>
      </c>
      <c r="C7301" s="567">
        <v>3</v>
      </c>
      <c r="D7301" s="567">
        <v>18654000</v>
      </c>
      <c r="E7301" s="567">
        <v>17936464</v>
      </c>
      <c r="F7301" s="567">
        <v>17331725</v>
      </c>
    </row>
    <row r="7302" spans="1:6">
      <c r="A7302" s="846" t="s">
        <v>3251</v>
      </c>
      <c r="B7302" s="567">
        <v>13750000</v>
      </c>
      <c r="C7302" s="567">
        <v>3</v>
      </c>
      <c r="D7302" s="567">
        <v>18654000</v>
      </c>
      <c r="E7302" s="567">
        <v>17936464</v>
      </c>
      <c r="F7302" s="567">
        <v>17331725</v>
      </c>
    </row>
    <row r="7303" spans="1:6">
      <c r="A7303" s="847">
        <v>0.9</v>
      </c>
      <c r="B7303" s="567">
        <v>2500000</v>
      </c>
      <c r="C7303" s="567">
        <v>1</v>
      </c>
      <c r="D7303" s="567">
        <v>2500000</v>
      </c>
      <c r="E7303" s="567">
        <v>2076273</v>
      </c>
      <c r="F7303" s="567">
        <v>1819116</v>
      </c>
    </row>
    <row r="7304" spans="1:6">
      <c r="A7304" s="848" t="s">
        <v>3251</v>
      </c>
      <c r="B7304" s="567">
        <v>2500000</v>
      </c>
      <c r="C7304" s="567">
        <v>1</v>
      </c>
      <c r="D7304" s="567">
        <v>2500000</v>
      </c>
      <c r="E7304" s="567">
        <v>2076273</v>
      </c>
      <c r="F7304" s="567">
        <v>1819116</v>
      </c>
    </row>
    <row r="7305" spans="1:6">
      <c r="A7305" s="849" t="s">
        <v>3251</v>
      </c>
      <c r="B7305" s="567">
        <v>2500000</v>
      </c>
      <c r="C7305" s="567">
        <v>1</v>
      </c>
      <c r="D7305" s="567">
        <v>2500000</v>
      </c>
      <c r="E7305" s="567">
        <v>2076273</v>
      </c>
      <c r="F7305" s="567">
        <v>1819116</v>
      </c>
    </row>
    <row r="7306" spans="1:6">
      <c r="A7306" s="850" t="s">
        <v>2431</v>
      </c>
      <c r="B7306" s="567">
        <v>2500000</v>
      </c>
      <c r="C7306" s="567">
        <v>1</v>
      </c>
      <c r="D7306" s="567">
        <v>2500000</v>
      </c>
      <c r="E7306" s="567">
        <v>2076273</v>
      </c>
      <c r="F7306" s="567">
        <v>1819116</v>
      </c>
    </row>
    <row r="7307" spans="1:6">
      <c r="A7307" s="851" t="s">
        <v>2432</v>
      </c>
      <c r="B7307" s="567">
        <v>2500000</v>
      </c>
      <c r="C7307" s="567">
        <v>1</v>
      </c>
      <c r="D7307" s="567">
        <v>2500000</v>
      </c>
      <c r="E7307" s="567">
        <v>2076273</v>
      </c>
      <c r="F7307" s="567">
        <v>1819116</v>
      </c>
    </row>
    <row r="7308" spans="1:6">
      <c r="A7308" s="852" t="s">
        <v>3251</v>
      </c>
      <c r="B7308" s="567">
        <v>2500000</v>
      </c>
      <c r="C7308" s="567">
        <v>1</v>
      </c>
      <c r="D7308" s="567">
        <v>2500000</v>
      </c>
      <c r="E7308" s="567">
        <v>2076273</v>
      </c>
      <c r="F7308" s="567">
        <v>1819116</v>
      </c>
    </row>
    <row r="7309" spans="1:6">
      <c r="A7309" s="854" t="s">
        <v>2286</v>
      </c>
      <c r="B7309" s="567">
        <v>2500000</v>
      </c>
      <c r="C7309" s="567">
        <v>1</v>
      </c>
      <c r="D7309" s="567">
        <v>2500000</v>
      </c>
      <c r="E7309" s="567">
        <v>2076273</v>
      </c>
      <c r="F7309" s="567">
        <v>1819116</v>
      </c>
    </row>
    <row r="7310" spans="1:6">
      <c r="A7310" s="853" t="s">
        <v>306</v>
      </c>
      <c r="B7310" s="567">
        <v>2500000</v>
      </c>
      <c r="C7310" s="567">
        <v>1</v>
      </c>
      <c r="D7310" s="567">
        <v>2500000</v>
      </c>
      <c r="E7310" s="567">
        <v>2076273</v>
      </c>
      <c r="F7310" s="567">
        <v>1819116</v>
      </c>
    </row>
    <row r="7311" spans="1:6">
      <c r="A7311" s="855" t="s">
        <v>319</v>
      </c>
      <c r="B7311" s="567">
        <v>2500000</v>
      </c>
      <c r="C7311" s="567">
        <v>1</v>
      </c>
      <c r="D7311" s="567">
        <v>2500000</v>
      </c>
      <c r="E7311" s="567">
        <v>2076273</v>
      </c>
      <c r="F7311" s="567">
        <v>1819116</v>
      </c>
    </row>
    <row r="7312" spans="1:6">
      <c r="A7312" s="847">
        <v>0.99</v>
      </c>
      <c r="B7312" s="567">
        <v>10000000</v>
      </c>
      <c r="C7312" s="567">
        <v>1</v>
      </c>
      <c r="D7312" s="567">
        <v>13704000</v>
      </c>
      <c r="E7312" s="567">
        <v>13565515</v>
      </c>
      <c r="F7312" s="567">
        <v>13328981</v>
      </c>
    </row>
    <row r="7313" spans="1:6">
      <c r="A7313" s="848" t="s">
        <v>3251</v>
      </c>
      <c r="B7313" s="567">
        <v>10000000</v>
      </c>
      <c r="C7313" s="567">
        <v>1</v>
      </c>
      <c r="D7313" s="567">
        <v>13704000</v>
      </c>
      <c r="E7313" s="567">
        <v>13565515</v>
      </c>
      <c r="F7313" s="567">
        <v>13328981</v>
      </c>
    </row>
    <row r="7314" spans="1:6">
      <c r="A7314" s="849" t="s">
        <v>3251</v>
      </c>
      <c r="B7314" s="567">
        <v>10000000</v>
      </c>
      <c r="C7314" s="567">
        <v>1</v>
      </c>
      <c r="D7314" s="567">
        <v>13704000</v>
      </c>
      <c r="E7314" s="567">
        <v>13565515</v>
      </c>
      <c r="F7314" s="567">
        <v>13328981</v>
      </c>
    </row>
    <row r="7315" spans="1:6">
      <c r="A7315" s="850" t="s">
        <v>2433</v>
      </c>
      <c r="B7315" s="567">
        <v>10000000</v>
      </c>
      <c r="C7315" s="567">
        <v>1</v>
      </c>
      <c r="D7315" s="567">
        <v>13704000</v>
      </c>
      <c r="E7315" s="567">
        <v>13565515</v>
      </c>
      <c r="F7315" s="567">
        <v>13328981</v>
      </c>
    </row>
    <row r="7316" spans="1:6">
      <c r="A7316" s="851" t="s">
        <v>2434</v>
      </c>
      <c r="B7316" s="567">
        <v>10000000</v>
      </c>
      <c r="C7316" s="567">
        <v>1</v>
      </c>
      <c r="D7316" s="567">
        <v>13704000</v>
      </c>
      <c r="E7316" s="567">
        <v>13565515</v>
      </c>
      <c r="F7316" s="567">
        <v>13328981</v>
      </c>
    </row>
    <row r="7317" spans="1:6">
      <c r="A7317" s="852" t="s">
        <v>3251</v>
      </c>
      <c r="B7317" s="567">
        <v>10000000</v>
      </c>
      <c r="C7317" s="567">
        <v>1</v>
      </c>
      <c r="D7317" s="567">
        <v>13704000</v>
      </c>
      <c r="E7317" s="567">
        <v>13565515</v>
      </c>
      <c r="F7317" s="567">
        <v>13328981</v>
      </c>
    </row>
    <row r="7318" spans="1:6">
      <c r="A7318" s="854" t="s">
        <v>2286</v>
      </c>
      <c r="B7318" s="567">
        <v>10000000</v>
      </c>
      <c r="C7318" s="567">
        <v>1</v>
      </c>
      <c r="D7318" s="567">
        <v>13704000</v>
      </c>
      <c r="E7318" s="567">
        <v>13565515</v>
      </c>
      <c r="F7318" s="567">
        <v>13328981</v>
      </c>
    </row>
    <row r="7319" spans="1:6">
      <c r="A7319" s="853" t="s">
        <v>306</v>
      </c>
      <c r="B7319" s="567">
        <v>10000000</v>
      </c>
      <c r="C7319" s="567">
        <v>1</v>
      </c>
      <c r="D7319" s="567">
        <v>13704000</v>
      </c>
      <c r="E7319" s="567">
        <v>13565515</v>
      </c>
      <c r="F7319" s="567">
        <v>13328981</v>
      </c>
    </row>
    <row r="7320" spans="1:6">
      <c r="A7320" s="855" t="s">
        <v>319</v>
      </c>
      <c r="B7320" s="567">
        <v>10000000</v>
      </c>
      <c r="C7320" s="567">
        <v>1</v>
      </c>
      <c r="D7320" s="567">
        <v>13704000</v>
      </c>
      <c r="E7320" s="567">
        <v>13565515</v>
      </c>
      <c r="F7320" s="567">
        <v>13328981</v>
      </c>
    </row>
    <row r="7321" spans="1:6">
      <c r="A7321" s="847">
        <v>1</v>
      </c>
      <c r="B7321" s="567">
        <v>1250000</v>
      </c>
      <c r="C7321" s="567">
        <v>1</v>
      </c>
      <c r="D7321" s="567">
        <v>2450000</v>
      </c>
      <c r="E7321" s="567">
        <v>2294676</v>
      </c>
      <c r="F7321" s="567">
        <v>2183628</v>
      </c>
    </row>
    <row r="7322" spans="1:6">
      <c r="A7322" s="848" t="s">
        <v>3251</v>
      </c>
      <c r="B7322" s="567">
        <v>1250000</v>
      </c>
      <c r="C7322" s="567">
        <v>1</v>
      </c>
      <c r="D7322" s="567">
        <v>2450000</v>
      </c>
      <c r="E7322" s="567">
        <v>2294676</v>
      </c>
      <c r="F7322" s="567">
        <v>2183628</v>
      </c>
    </row>
    <row r="7323" spans="1:6">
      <c r="A7323" s="849" t="s">
        <v>3251</v>
      </c>
      <c r="B7323" s="567">
        <v>1250000</v>
      </c>
      <c r="C7323" s="567">
        <v>1</v>
      </c>
      <c r="D7323" s="567">
        <v>2450000</v>
      </c>
      <c r="E7323" s="567">
        <v>2294676</v>
      </c>
      <c r="F7323" s="567">
        <v>2183628</v>
      </c>
    </row>
    <row r="7324" spans="1:6">
      <c r="A7324" s="850" t="s">
        <v>2429</v>
      </c>
      <c r="B7324" s="567">
        <v>1250000</v>
      </c>
      <c r="C7324" s="567">
        <v>1</v>
      </c>
      <c r="D7324" s="567">
        <v>2450000</v>
      </c>
      <c r="E7324" s="567">
        <v>2294676</v>
      </c>
      <c r="F7324" s="567">
        <v>2183628</v>
      </c>
    </row>
    <row r="7325" spans="1:6">
      <c r="A7325" s="851" t="s">
        <v>2428</v>
      </c>
      <c r="B7325" s="567">
        <v>1250000</v>
      </c>
      <c r="C7325" s="567">
        <v>1</v>
      </c>
      <c r="D7325" s="567">
        <v>2450000</v>
      </c>
      <c r="E7325" s="567">
        <v>2294676</v>
      </c>
      <c r="F7325" s="567">
        <v>2183628</v>
      </c>
    </row>
    <row r="7326" spans="1:6">
      <c r="A7326" s="852" t="s">
        <v>3251</v>
      </c>
      <c r="B7326" s="567">
        <v>1250000</v>
      </c>
      <c r="C7326" s="567">
        <v>1</v>
      </c>
      <c r="D7326" s="567">
        <v>2450000</v>
      </c>
      <c r="E7326" s="567">
        <v>2294676</v>
      </c>
      <c r="F7326" s="567">
        <v>2183628</v>
      </c>
    </row>
    <row r="7327" spans="1:6">
      <c r="A7327" s="854" t="s">
        <v>2286</v>
      </c>
      <c r="B7327" s="567">
        <v>1250000</v>
      </c>
      <c r="C7327" s="567">
        <v>1</v>
      </c>
      <c r="D7327" s="567">
        <v>2450000</v>
      </c>
      <c r="E7327" s="567">
        <v>2294676</v>
      </c>
      <c r="F7327" s="567">
        <v>2183628</v>
      </c>
    </row>
    <row r="7328" spans="1:6">
      <c r="A7328" s="853" t="s">
        <v>306</v>
      </c>
      <c r="B7328" s="567">
        <v>1250000</v>
      </c>
      <c r="C7328" s="567">
        <v>1</v>
      </c>
      <c r="D7328" s="567">
        <v>2450000</v>
      </c>
      <c r="E7328" s="567">
        <v>2294676</v>
      </c>
      <c r="F7328" s="567">
        <v>2183628</v>
      </c>
    </row>
    <row r="7329" spans="1:6">
      <c r="A7329" s="855" t="s">
        <v>319</v>
      </c>
      <c r="B7329" s="567">
        <v>1250000</v>
      </c>
      <c r="C7329" s="567">
        <v>1</v>
      </c>
      <c r="D7329" s="567">
        <v>2450000</v>
      </c>
      <c r="E7329" s="567">
        <v>2294676</v>
      </c>
      <c r="F7329" s="567">
        <v>2183628</v>
      </c>
    </row>
    <row r="7330" spans="1:6">
      <c r="A7330" s="845" t="s">
        <v>3251</v>
      </c>
      <c r="B7330" s="567">
        <v>40347227</v>
      </c>
      <c r="C7330" s="567">
        <v>32</v>
      </c>
      <c r="D7330" s="567">
        <v>176649191</v>
      </c>
      <c r="E7330" s="567">
        <v>62675547.277120002</v>
      </c>
      <c r="F7330" s="567">
        <v>48018106.953390002</v>
      </c>
    </row>
    <row r="7331" spans="1:6">
      <c r="A7331" s="846" t="s">
        <v>20</v>
      </c>
      <c r="B7331" s="567">
        <v>24500000</v>
      </c>
      <c r="C7331" s="567">
        <v>11</v>
      </c>
      <c r="D7331" s="567">
        <v>47320000</v>
      </c>
      <c r="E7331" s="567">
        <v>44215116.986019999</v>
      </c>
      <c r="F7331" s="567">
        <v>38037170.144199997</v>
      </c>
    </row>
    <row r="7332" spans="1:6">
      <c r="A7332" s="847">
        <v>1E-3</v>
      </c>
      <c r="B7332" s="567"/>
      <c r="C7332" s="567">
        <v>1</v>
      </c>
      <c r="D7332" s="567">
        <v>1000000</v>
      </c>
      <c r="E7332" s="567">
        <v>599824.10398000001</v>
      </c>
      <c r="F7332" s="567">
        <v>1000000</v>
      </c>
    </row>
    <row r="7333" spans="1:6">
      <c r="A7333" s="848" t="s">
        <v>3251</v>
      </c>
      <c r="B7333" s="567"/>
      <c r="C7333" s="567">
        <v>1</v>
      </c>
      <c r="D7333" s="567">
        <v>1000000</v>
      </c>
      <c r="E7333" s="567">
        <v>599824.10398000001</v>
      </c>
      <c r="F7333" s="567">
        <v>1000000</v>
      </c>
    </row>
    <row r="7334" spans="1:6">
      <c r="A7334" s="849">
        <v>2024</v>
      </c>
      <c r="B7334" s="567"/>
      <c r="C7334" s="567">
        <v>1</v>
      </c>
      <c r="D7334" s="567">
        <v>1000000</v>
      </c>
      <c r="E7334" s="567">
        <v>599824.10398000001</v>
      </c>
      <c r="F7334" s="567">
        <v>1000000</v>
      </c>
    </row>
    <row r="7335" spans="1:6">
      <c r="A7335" s="850" t="s">
        <v>3223</v>
      </c>
      <c r="B7335" s="567"/>
      <c r="C7335" s="567">
        <v>1</v>
      </c>
      <c r="D7335" s="567">
        <v>1000000</v>
      </c>
      <c r="E7335" s="567">
        <v>599824.10398000001</v>
      </c>
      <c r="F7335" s="567">
        <v>1000000</v>
      </c>
    </row>
    <row r="7336" spans="1:6">
      <c r="A7336" s="851" t="s">
        <v>3251</v>
      </c>
      <c r="B7336" s="567"/>
      <c r="C7336" s="567">
        <v>1</v>
      </c>
      <c r="D7336" s="567">
        <v>1000000</v>
      </c>
      <c r="E7336" s="567">
        <v>599824.10398000001</v>
      </c>
      <c r="F7336" s="567">
        <v>1000000</v>
      </c>
    </row>
    <row r="7337" spans="1:6">
      <c r="A7337" s="852" t="s">
        <v>3251</v>
      </c>
      <c r="B7337" s="567"/>
      <c r="C7337" s="567">
        <v>1</v>
      </c>
      <c r="D7337" s="567">
        <v>1000000</v>
      </c>
      <c r="E7337" s="567">
        <v>599824.10398000001</v>
      </c>
      <c r="F7337" s="567">
        <v>1000000</v>
      </c>
    </row>
    <row r="7338" spans="1:6">
      <c r="A7338" s="854" t="s">
        <v>526</v>
      </c>
      <c r="B7338" s="567"/>
      <c r="C7338" s="567">
        <v>1</v>
      </c>
      <c r="D7338" s="567">
        <v>1000000</v>
      </c>
      <c r="E7338" s="567">
        <v>599824.10398000001</v>
      </c>
      <c r="F7338" s="567">
        <v>1000000</v>
      </c>
    </row>
    <row r="7339" spans="1:6">
      <c r="A7339" s="853" t="s">
        <v>287</v>
      </c>
      <c r="B7339" s="567"/>
      <c r="C7339" s="567">
        <v>1</v>
      </c>
      <c r="D7339" s="567">
        <v>1000000</v>
      </c>
      <c r="E7339" s="567">
        <v>599824.10398000001</v>
      </c>
      <c r="F7339" s="567">
        <v>1000000</v>
      </c>
    </row>
    <row r="7340" spans="1:6">
      <c r="A7340" s="855" t="s">
        <v>3185</v>
      </c>
      <c r="B7340" s="567"/>
      <c r="C7340" s="567">
        <v>1</v>
      </c>
      <c r="D7340" s="567">
        <v>1000000</v>
      </c>
      <c r="E7340" s="567">
        <v>599824.10398000001</v>
      </c>
      <c r="F7340" s="567">
        <v>1000000</v>
      </c>
    </row>
    <row r="7341" spans="1:6">
      <c r="A7341" s="847">
        <v>0.15</v>
      </c>
      <c r="B7341" s="567"/>
      <c r="C7341" s="567">
        <v>1</v>
      </c>
      <c r="D7341" s="567">
        <v>2800000</v>
      </c>
      <c r="E7341" s="567">
        <v>1987035.7790999999</v>
      </c>
      <c r="F7341" s="567">
        <v>296331.09010000003</v>
      </c>
    </row>
    <row r="7342" spans="1:6">
      <c r="A7342" s="848" t="s">
        <v>3251</v>
      </c>
      <c r="B7342" s="567"/>
      <c r="C7342" s="567">
        <v>1</v>
      </c>
      <c r="D7342" s="567">
        <v>2800000</v>
      </c>
      <c r="E7342" s="567">
        <v>1987035.7790999999</v>
      </c>
      <c r="F7342" s="567">
        <v>296331.09010000003</v>
      </c>
    </row>
    <row r="7343" spans="1:6">
      <c r="A7343" s="849" t="s">
        <v>3251</v>
      </c>
      <c r="B7343" s="567"/>
      <c r="C7343" s="567">
        <v>1</v>
      </c>
      <c r="D7343" s="567">
        <v>2800000</v>
      </c>
      <c r="E7343" s="567">
        <v>1987035.7790999999</v>
      </c>
      <c r="F7343" s="567">
        <v>296331.09010000003</v>
      </c>
    </row>
    <row r="7344" spans="1:6">
      <c r="A7344" s="850" t="s">
        <v>84</v>
      </c>
      <c r="B7344" s="567"/>
      <c r="C7344" s="567">
        <v>1</v>
      </c>
      <c r="D7344" s="567">
        <v>2800000</v>
      </c>
      <c r="E7344" s="567">
        <v>1987035.7790999999</v>
      </c>
      <c r="F7344" s="567">
        <v>296331.09010000003</v>
      </c>
    </row>
    <row r="7345" spans="1:6">
      <c r="A7345" s="851" t="s">
        <v>3251</v>
      </c>
      <c r="B7345" s="567"/>
      <c r="C7345" s="567">
        <v>1</v>
      </c>
      <c r="D7345" s="567">
        <v>2800000</v>
      </c>
      <c r="E7345" s="567">
        <v>1987035.7790999999</v>
      </c>
      <c r="F7345" s="567">
        <v>296331.09010000003</v>
      </c>
    </row>
    <row r="7346" spans="1:6">
      <c r="A7346" s="852" t="s">
        <v>85</v>
      </c>
      <c r="B7346" s="567"/>
      <c r="C7346" s="567">
        <v>1</v>
      </c>
      <c r="D7346" s="567">
        <v>2800000</v>
      </c>
      <c r="E7346" s="567">
        <v>1987035.7790999999</v>
      </c>
      <c r="F7346" s="567">
        <v>296331.09010000003</v>
      </c>
    </row>
    <row r="7347" spans="1:6">
      <c r="A7347" s="854" t="s">
        <v>317</v>
      </c>
      <c r="B7347" s="729"/>
      <c r="C7347" s="729">
        <v>1</v>
      </c>
      <c r="D7347" s="729">
        <v>2800000</v>
      </c>
      <c r="E7347" s="729">
        <v>1987035.7790999999</v>
      </c>
      <c r="F7347" s="729">
        <v>296331.09010000003</v>
      </c>
    </row>
    <row r="7348" spans="1:6">
      <c r="A7348" s="853" t="s">
        <v>74</v>
      </c>
      <c r="B7348" s="567"/>
      <c r="C7348" s="567">
        <v>1</v>
      </c>
      <c r="D7348" s="567">
        <v>2800000</v>
      </c>
      <c r="E7348" s="567">
        <v>1987035.7790999999</v>
      </c>
      <c r="F7348" s="567">
        <v>296331.09010000003</v>
      </c>
    </row>
    <row r="7349" spans="1:6">
      <c r="A7349" s="855" t="s">
        <v>3251</v>
      </c>
      <c r="B7349" s="567"/>
      <c r="C7349" s="567">
        <v>1</v>
      </c>
      <c r="D7349" s="567">
        <v>2800000</v>
      </c>
      <c r="E7349" s="567">
        <v>1987035.7790999999</v>
      </c>
      <c r="F7349" s="567">
        <v>296331.09010000003</v>
      </c>
    </row>
    <row r="7350" spans="1:6">
      <c r="A7350" s="847">
        <v>0.35</v>
      </c>
      <c r="B7350" s="567"/>
      <c r="C7350" s="567">
        <v>1</v>
      </c>
      <c r="D7350" s="567">
        <v>2500000</v>
      </c>
      <c r="E7350" s="567">
        <v>2487357.3569</v>
      </c>
      <c r="F7350" s="567">
        <v>1054772</v>
      </c>
    </row>
    <row r="7351" spans="1:6">
      <c r="A7351" s="848" t="s">
        <v>3251</v>
      </c>
      <c r="B7351" s="567"/>
      <c r="C7351" s="567">
        <v>1</v>
      </c>
      <c r="D7351" s="567">
        <v>2500000</v>
      </c>
      <c r="E7351" s="567">
        <v>2487357.3569</v>
      </c>
      <c r="F7351" s="567">
        <v>1054772</v>
      </c>
    </row>
    <row r="7352" spans="1:6">
      <c r="A7352" s="849" t="s">
        <v>3251</v>
      </c>
      <c r="B7352" s="567"/>
      <c r="C7352" s="567">
        <v>1</v>
      </c>
      <c r="D7352" s="567">
        <v>2500000</v>
      </c>
      <c r="E7352" s="567">
        <v>2487357.3569</v>
      </c>
      <c r="F7352" s="567">
        <v>1054772</v>
      </c>
    </row>
    <row r="7353" spans="1:6">
      <c r="A7353" s="850" t="s">
        <v>159</v>
      </c>
      <c r="B7353" s="567"/>
      <c r="C7353" s="567">
        <v>1</v>
      </c>
      <c r="D7353" s="567">
        <v>2500000</v>
      </c>
      <c r="E7353" s="567">
        <v>2487357.3569</v>
      </c>
      <c r="F7353" s="567">
        <v>1054772</v>
      </c>
    </row>
    <row r="7354" spans="1:6">
      <c r="A7354" s="851" t="s">
        <v>3251</v>
      </c>
      <c r="B7354" s="567"/>
      <c r="C7354" s="567">
        <v>1</v>
      </c>
      <c r="D7354" s="567">
        <v>2500000</v>
      </c>
      <c r="E7354" s="567">
        <v>2487357.3569</v>
      </c>
      <c r="F7354" s="567">
        <v>1054772</v>
      </c>
    </row>
    <row r="7355" spans="1:6">
      <c r="A7355" s="852" t="s">
        <v>160</v>
      </c>
      <c r="B7355" s="567"/>
      <c r="C7355" s="567">
        <v>1</v>
      </c>
      <c r="D7355" s="567">
        <v>2500000</v>
      </c>
      <c r="E7355" s="567">
        <v>2487357.3569</v>
      </c>
      <c r="F7355" s="567">
        <v>1054772</v>
      </c>
    </row>
    <row r="7356" spans="1:6">
      <c r="A7356" s="854" t="s">
        <v>317</v>
      </c>
      <c r="B7356" s="729"/>
      <c r="C7356" s="729">
        <v>1</v>
      </c>
      <c r="D7356" s="729">
        <v>2500000</v>
      </c>
      <c r="E7356" s="729">
        <v>2487357.3569</v>
      </c>
      <c r="F7356" s="729">
        <v>1054772</v>
      </c>
    </row>
    <row r="7357" spans="1:6">
      <c r="A7357" s="853" t="s">
        <v>144</v>
      </c>
      <c r="B7357" s="567"/>
      <c r="C7357" s="567">
        <v>1</v>
      </c>
      <c r="D7357" s="567">
        <v>2500000</v>
      </c>
      <c r="E7357" s="567">
        <v>2487357.3569</v>
      </c>
      <c r="F7357" s="567">
        <v>1054772</v>
      </c>
    </row>
    <row r="7358" spans="1:6">
      <c r="A7358" s="855" t="s">
        <v>3251</v>
      </c>
      <c r="B7358" s="567"/>
      <c r="C7358" s="567">
        <v>1</v>
      </c>
      <c r="D7358" s="567">
        <v>2500000</v>
      </c>
      <c r="E7358" s="567">
        <v>2487357.3569</v>
      </c>
      <c r="F7358" s="567">
        <v>1054772</v>
      </c>
    </row>
    <row r="7359" spans="1:6">
      <c r="A7359" s="847">
        <v>0.75</v>
      </c>
      <c r="B7359" s="567">
        <v>15000000</v>
      </c>
      <c r="C7359" s="567">
        <v>1</v>
      </c>
      <c r="D7359" s="567">
        <v>17400000</v>
      </c>
      <c r="E7359" s="567">
        <v>16294681.566500001</v>
      </c>
      <c r="F7359" s="567">
        <v>13863330.45283</v>
      </c>
    </row>
    <row r="7360" spans="1:6">
      <c r="A7360" s="848" t="s">
        <v>3251</v>
      </c>
      <c r="B7360" s="567">
        <v>15000000</v>
      </c>
      <c r="C7360" s="567">
        <v>1</v>
      </c>
      <c r="D7360" s="567">
        <v>17400000</v>
      </c>
      <c r="E7360" s="567">
        <v>16294681.566500001</v>
      </c>
      <c r="F7360" s="567">
        <v>13863330.45283</v>
      </c>
    </row>
    <row r="7361" spans="1:6">
      <c r="A7361" s="849">
        <v>1</v>
      </c>
      <c r="B7361" s="567">
        <v>15000000</v>
      </c>
      <c r="C7361" s="567">
        <v>1</v>
      </c>
      <c r="D7361" s="567">
        <v>17400000</v>
      </c>
      <c r="E7361" s="567">
        <v>16294681.566500001</v>
      </c>
      <c r="F7361" s="567">
        <v>13863330.45283</v>
      </c>
    </row>
    <row r="7362" spans="1:6">
      <c r="A7362" s="850" t="s">
        <v>3177</v>
      </c>
      <c r="B7362" s="567">
        <v>15000000</v>
      </c>
      <c r="C7362" s="567">
        <v>1</v>
      </c>
      <c r="D7362" s="567">
        <v>17400000</v>
      </c>
      <c r="E7362" s="567">
        <v>16294681.566500001</v>
      </c>
      <c r="F7362" s="567">
        <v>13863330.45283</v>
      </c>
    </row>
    <row r="7363" spans="1:6">
      <c r="A7363" s="851" t="s">
        <v>3176</v>
      </c>
      <c r="B7363" s="567">
        <v>15000000</v>
      </c>
      <c r="C7363" s="567">
        <v>1</v>
      </c>
      <c r="D7363" s="567">
        <v>17400000</v>
      </c>
      <c r="E7363" s="567">
        <v>16294681.566500001</v>
      </c>
      <c r="F7363" s="567">
        <v>13863330.45283</v>
      </c>
    </row>
    <row r="7364" spans="1:6">
      <c r="A7364" s="852" t="s">
        <v>3251</v>
      </c>
      <c r="B7364" s="567">
        <v>15000000</v>
      </c>
      <c r="C7364" s="567">
        <v>1</v>
      </c>
      <c r="D7364" s="567">
        <v>17400000</v>
      </c>
      <c r="E7364" s="567">
        <v>16294681.566500001</v>
      </c>
      <c r="F7364" s="567">
        <v>13863330.45283</v>
      </c>
    </row>
    <row r="7365" spans="1:6">
      <c r="A7365" s="854" t="s">
        <v>526</v>
      </c>
      <c r="B7365" s="567">
        <v>15000000</v>
      </c>
      <c r="C7365" s="567">
        <v>1</v>
      </c>
      <c r="D7365" s="567">
        <v>17400000</v>
      </c>
      <c r="E7365" s="567">
        <v>16294681.566500001</v>
      </c>
      <c r="F7365" s="567">
        <v>13863330.45283</v>
      </c>
    </row>
    <row r="7366" spans="1:6">
      <c r="A7366" s="853" t="s">
        <v>284</v>
      </c>
      <c r="B7366" s="567">
        <v>15000000</v>
      </c>
      <c r="C7366" s="567">
        <v>1</v>
      </c>
      <c r="D7366" s="567">
        <v>17400000</v>
      </c>
      <c r="E7366" s="567">
        <v>16294681.566500001</v>
      </c>
      <c r="F7366" s="567">
        <v>13863330.45283</v>
      </c>
    </row>
    <row r="7367" spans="1:6">
      <c r="A7367" s="855" t="s">
        <v>3251</v>
      </c>
      <c r="B7367" s="567">
        <v>15000000</v>
      </c>
      <c r="C7367" s="567">
        <v>1</v>
      </c>
      <c r="D7367" s="567">
        <v>17400000</v>
      </c>
      <c r="E7367" s="567">
        <v>16294681.566500001</v>
      </c>
      <c r="F7367" s="567">
        <v>13863330.45283</v>
      </c>
    </row>
    <row r="7368" spans="1:6">
      <c r="A7368" s="847">
        <v>0.95</v>
      </c>
      <c r="B7368" s="567"/>
      <c r="C7368" s="567">
        <v>2</v>
      </c>
      <c r="D7368" s="567">
        <v>2100000</v>
      </c>
      <c r="E7368" s="567">
        <v>2057817.2914800001</v>
      </c>
      <c r="F7368" s="567">
        <v>1696861.9439300001</v>
      </c>
    </row>
    <row r="7369" spans="1:6">
      <c r="A7369" s="848" t="s">
        <v>3251</v>
      </c>
      <c r="B7369" s="567"/>
      <c r="C7369" s="567">
        <v>2</v>
      </c>
      <c r="D7369" s="567">
        <v>2100000</v>
      </c>
      <c r="E7369" s="567">
        <v>2057817.2914800001</v>
      </c>
      <c r="F7369" s="567">
        <v>1696861.9439300001</v>
      </c>
    </row>
    <row r="7370" spans="1:6">
      <c r="A7370" s="849" t="s">
        <v>3251</v>
      </c>
      <c r="B7370" s="567"/>
      <c r="C7370" s="567">
        <v>2</v>
      </c>
      <c r="D7370" s="567">
        <v>2100000</v>
      </c>
      <c r="E7370" s="567">
        <v>2057817.2914800001</v>
      </c>
      <c r="F7370" s="567">
        <v>1696861.9439300001</v>
      </c>
    </row>
    <row r="7371" spans="1:6">
      <c r="A7371" s="850" t="s">
        <v>157</v>
      </c>
      <c r="B7371" s="567"/>
      <c r="C7371" s="567">
        <v>1</v>
      </c>
      <c r="D7371" s="567">
        <v>1100000</v>
      </c>
      <c r="E7371" s="567">
        <v>1096253.23612</v>
      </c>
      <c r="F7371" s="567">
        <v>892983.16842999996</v>
      </c>
    </row>
    <row r="7372" spans="1:6">
      <c r="A7372" s="851" t="s">
        <v>3251</v>
      </c>
      <c r="B7372" s="567"/>
      <c r="C7372" s="567">
        <v>1</v>
      </c>
      <c r="D7372" s="567">
        <v>1100000</v>
      </c>
      <c r="E7372" s="567">
        <v>1096253.23612</v>
      </c>
      <c r="F7372" s="567">
        <v>892983.16842999996</v>
      </c>
    </row>
    <row r="7373" spans="1:6">
      <c r="A7373" s="852" t="s">
        <v>156</v>
      </c>
      <c r="B7373" s="567"/>
      <c r="C7373" s="567">
        <v>1</v>
      </c>
      <c r="D7373" s="567">
        <v>1100000</v>
      </c>
      <c r="E7373" s="567">
        <v>1096253.23612</v>
      </c>
      <c r="F7373" s="567">
        <v>892983.16842999996</v>
      </c>
    </row>
    <row r="7374" spans="1:6">
      <c r="A7374" s="854" t="s">
        <v>317</v>
      </c>
      <c r="B7374" s="729"/>
      <c r="C7374" s="729">
        <v>1</v>
      </c>
      <c r="D7374" s="729">
        <v>1100000</v>
      </c>
      <c r="E7374" s="729">
        <v>1096253.23612</v>
      </c>
      <c r="F7374" s="729">
        <v>892983.16842999996</v>
      </c>
    </row>
    <row r="7375" spans="1:6">
      <c r="A7375" s="853" t="s">
        <v>144</v>
      </c>
      <c r="B7375" s="567"/>
      <c r="C7375" s="567">
        <v>1</v>
      </c>
      <c r="D7375" s="567">
        <v>1100000</v>
      </c>
      <c r="E7375" s="567">
        <v>1096253.23612</v>
      </c>
      <c r="F7375" s="567">
        <v>892983.16842999996</v>
      </c>
    </row>
    <row r="7376" spans="1:6">
      <c r="A7376" s="855" t="s">
        <v>3251</v>
      </c>
      <c r="B7376" s="567"/>
      <c r="C7376" s="567">
        <v>1</v>
      </c>
      <c r="D7376" s="567">
        <v>1100000</v>
      </c>
      <c r="E7376" s="567">
        <v>1096253.23612</v>
      </c>
      <c r="F7376" s="567">
        <v>892983.16842999996</v>
      </c>
    </row>
    <row r="7377" spans="1:6">
      <c r="A7377" s="850" t="s">
        <v>158</v>
      </c>
      <c r="B7377" s="567"/>
      <c r="C7377" s="567">
        <v>1</v>
      </c>
      <c r="D7377" s="567">
        <v>1000000</v>
      </c>
      <c r="E7377" s="567">
        <v>961564.05536</v>
      </c>
      <c r="F7377" s="567">
        <v>803878.77549999999</v>
      </c>
    </row>
    <row r="7378" spans="1:6">
      <c r="A7378" s="851" t="s">
        <v>3251</v>
      </c>
      <c r="B7378" s="567"/>
      <c r="C7378" s="567">
        <v>1</v>
      </c>
      <c r="D7378" s="567">
        <v>1000000</v>
      </c>
      <c r="E7378" s="567">
        <v>961564.05536</v>
      </c>
      <c r="F7378" s="567">
        <v>803878.77549999999</v>
      </c>
    </row>
    <row r="7379" spans="1:6">
      <c r="A7379" s="852" t="s">
        <v>156</v>
      </c>
      <c r="B7379" s="567"/>
      <c r="C7379" s="567">
        <v>1</v>
      </c>
      <c r="D7379" s="567">
        <v>1000000</v>
      </c>
      <c r="E7379" s="567">
        <v>961564.05536</v>
      </c>
      <c r="F7379" s="567">
        <v>803878.77549999999</v>
      </c>
    </row>
    <row r="7380" spans="1:6">
      <c r="A7380" s="854" t="s">
        <v>317</v>
      </c>
      <c r="B7380" s="729"/>
      <c r="C7380" s="729">
        <v>1</v>
      </c>
      <c r="D7380" s="729">
        <v>1000000</v>
      </c>
      <c r="E7380" s="729">
        <v>961564.05536</v>
      </c>
      <c r="F7380" s="729">
        <v>803878.77549999999</v>
      </c>
    </row>
    <row r="7381" spans="1:6">
      <c r="A7381" s="853" t="s">
        <v>144</v>
      </c>
      <c r="B7381" s="567"/>
      <c r="C7381" s="567">
        <v>1</v>
      </c>
      <c r="D7381" s="567">
        <v>1000000</v>
      </c>
      <c r="E7381" s="567">
        <v>961564.05536</v>
      </c>
      <c r="F7381" s="567">
        <v>803878.77549999999</v>
      </c>
    </row>
    <row r="7382" spans="1:6">
      <c r="A7382" s="855" t="s">
        <v>3251</v>
      </c>
      <c r="B7382" s="567"/>
      <c r="C7382" s="567">
        <v>1</v>
      </c>
      <c r="D7382" s="567">
        <v>1000000</v>
      </c>
      <c r="E7382" s="567">
        <v>961564.05536</v>
      </c>
      <c r="F7382" s="567">
        <v>803878.77549999999</v>
      </c>
    </row>
    <row r="7383" spans="1:6">
      <c r="A7383" s="847">
        <v>0.96</v>
      </c>
      <c r="B7383" s="567"/>
      <c r="C7383" s="567">
        <v>1</v>
      </c>
      <c r="D7383" s="567">
        <v>1000000</v>
      </c>
      <c r="E7383" s="567">
        <v>999011</v>
      </c>
      <c r="F7383" s="567">
        <v>1000000</v>
      </c>
    </row>
    <row r="7384" spans="1:6">
      <c r="A7384" s="848" t="s">
        <v>3251</v>
      </c>
      <c r="B7384" s="567"/>
      <c r="C7384" s="567">
        <v>1</v>
      </c>
      <c r="D7384" s="567">
        <v>1000000</v>
      </c>
      <c r="E7384" s="567">
        <v>999011</v>
      </c>
      <c r="F7384" s="567">
        <v>1000000</v>
      </c>
    </row>
    <row r="7385" spans="1:6">
      <c r="A7385" s="849" t="s">
        <v>661</v>
      </c>
      <c r="B7385" s="567"/>
      <c r="C7385" s="567">
        <v>1</v>
      </c>
      <c r="D7385" s="567">
        <v>1000000</v>
      </c>
      <c r="E7385" s="567">
        <v>999011</v>
      </c>
      <c r="F7385" s="567">
        <v>1000000</v>
      </c>
    </row>
    <row r="7386" spans="1:6">
      <c r="A7386" s="850" t="s">
        <v>3227</v>
      </c>
      <c r="B7386" s="567"/>
      <c r="C7386" s="567">
        <v>1</v>
      </c>
      <c r="D7386" s="567">
        <v>1000000</v>
      </c>
      <c r="E7386" s="567">
        <v>999011</v>
      </c>
      <c r="F7386" s="567">
        <v>1000000</v>
      </c>
    </row>
    <row r="7387" spans="1:6">
      <c r="A7387" s="851" t="s">
        <v>3251</v>
      </c>
      <c r="B7387" s="567"/>
      <c r="C7387" s="567">
        <v>1</v>
      </c>
      <c r="D7387" s="567">
        <v>1000000</v>
      </c>
      <c r="E7387" s="567">
        <v>999011</v>
      </c>
      <c r="F7387" s="567">
        <v>1000000</v>
      </c>
    </row>
    <row r="7388" spans="1:6">
      <c r="A7388" s="852" t="s">
        <v>3251</v>
      </c>
      <c r="B7388" s="567"/>
      <c r="C7388" s="567">
        <v>1</v>
      </c>
      <c r="D7388" s="567">
        <v>1000000</v>
      </c>
      <c r="E7388" s="567">
        <v>999011</v>
      </c>
      <c r="F7388" s="567">
        <v>1000000</v>
      </c>
    </row>
    <row r="7389" spans="1:6">
      <c r="A7389" s="854" t="s">
        <v>526</v>
      </c>
      <c r="B7389" s="567"/>
      <c r="C7389" s="567">
        <v>1</v>
      </c>
      <c r="D7389" s="567">
        <v>1000000</v>
      </c>
      <c r="E7389" s="567">
        <v>999011</v>
      </c>
      <c r="F7389" s="567">
        <v>1000000</v>
      </c>
    </row>
    <row r="7390" spans="1:6">
      <c r="A7390" s="853" t="s">
        <v>287</v>
      </c>
      <c r="B7390" s="567"/>
      <c r="C7390" s="567">
        <v>1</v>
      </c>
      <c r="D7390" s="567">
        <v>1000000</v>
      </c>
      <c r="E7390" s="567">
        <v>999011</v>
      </c>
      <c r="F7390" s="567">
        <v>1000000</v>
      </c>
    </row>
    <row r="7391" spans="1:6">
      <c r="A7391" s="855" t="s">
        <v>319</v>
      </c>
      <c r="B7391" s="567"/>
      <c r="C7391" s="567">
        <v>1</v>
      </c>
      <c r="D7391" s="567">
        <v>1000000</v>
      </c>
      <c r="E7391" s="567">
        <v>999011</v>
      </c>
      <c r="F7391" s="567">
        <v>1000000</v>
      </c>
    </row>
    <row r="7392" spans="1:6">
      <c r="A7392" s="847">
        <v>0.98</v>
      </c>
      <c r="B7392" s="567">
        <v>9500000</v>
      </c>
      <c r="C7392" s="567">
        <v>1</v>
      </c>
      <c r="D7392" s="567">
        <v>14040000</v>
      </c>
      <c r="E7392" s="567">
        <v>13750790.88806</v>
      </c>
      <c r="F7392" s="567">
        <v>12645874.657339999</v>
      </c>
    </row>
    <row r="7393" spans="1:6">
      <c r="A7393" s="848" t="s">
        <v>3251</v>
      </c>
      <c r="B7393" s="567">
        <v>9500000</v>
      </c>
      <c r="C7393" s="567">
        <v>1</v>
      </c>
      <c r="D7393" s="567">
        <v>14040000</v>
      </c>
      <c r="E7393" s="567">
        <v>13750790.88806</v>
      </c>
      <c r="F7393" s="567">
        <v>12645874.657339999</v>
      </c>
    </row>
    <row r="7394" spans="1:6">
      <c r="A7394" s="849">
        <v>1</v>
      </c>
      <c r="B7394" s="567">
        <v>9500000</v>
      </c>
      <c r="C7394" s="567">
        <v>1</v>
      </c>
      <c r="D7394" s="567">
        <v>14040000</v>
      </c>
      <c r="E7394" s="567">
        <v>13750790.88806</v>
      </c>
      <c r="F7394" s="567">
        <v>12645874.657339999</v>
      </c>
    </row>
    <row r="7395" spans="1:6">
      <c r="A7395" s="850" t="s">
        <v>3175</v>
      </c>
      <c r="B7395" s="567">
        <v>9500000</v>
      </c>
      <c r="C7395" s="567">
        <v>1</v>
      </c>
      <c r="D7395" s="567">
        <v>14040000</v>
      </c>
      <c r="E7395" s="567">
        <v>13750790.88806</v>
      </c>
      <c r="F7395" s="567">
        <v>12645874.657339999</v>
      </c>
    </row>
    <row r="7396" spans="1:6">
      <c r="A7396" s="851" t="s">
        <v>3174</v>
      </c>
      <c r="B7396" s="567">
        <v>9500000</v>
      </c>
      <c r="C7396" s="567">
        <v>1</v>
      </c>
      <c r="D7396" s="567">
        <v>14040000</v>
      </c>
      <c r="E7396" s="567">
        <v>13750790.88806</v>
      </c>
      <c r="F7396" s="567">
        <v>12645874.657339999</v>
      </c>
    </row>
    <row r="7397" spans="1:6">
      <c r="A7397" s="852" t="s">
        <v>3251</v>
      </c>
      <c r="B7397" s="567">
        <v>9500000</v>
      </c>
      <c r="C7397" s="567">
        <v>1</v>
      </c>
      <c r="D7397" s="567">
        <v>14040000</v>
      </c>
      <c r="E7397" s="567">
        <v>13750790.88806</v>
      </c>
      <c r="F7397" s="567">
        <v>12645874.657339999</v>
      </c>
    </row>
    <row r="7398" spans="1:6">
      <c r="A7398" s="854" t="s">
        <v>526</v>
      </c>
      <c r="B7398" s="567">
        <v>9500000</v>
      </c>
      <c r="C7398" s="567">
        <v>1</v>
      </c>
      <c r="D7398" s="567">
        <v>14040000</v>
      </c>
      <c r="E7398" s="567">
        <v>13750790.88806</v>
      </c>
      <c r="F7398" s="567">
        <v>12645874.657339999</v>
      </c>
    </row>
    <row r="7399" spans="1:6">
      <c r="A7399" s="853" t="s">
        <v>284</v>
      </c>
      <c r="B7399" s="567">
        <v>9500000</v>
      </c>
      <c r="C7399" s="567">
        <v>1</v>
      </c>
      <c r="D7399" s="567">
        <v>14040000</v>
      </c>
      <c r="E7399" s="567">
        <v>13750790.88806</v>
      </c>
      <c r="F7399" s="567">
        <v>12645874.657339999</v>
      </c>
    </row>
    <row r="7400" spans="1:6">
      <c r="A7400" s="855" t="s">
        <v>3251</v>
      </c>
      <c r="B7400" s="567">
        <v>9500000</v>
      </c>
      <c r="C7400" s="567">
        <v>1</v>
      </c>
      <c r="D7400" s="567">
        <v>14040000</v>
      </c>
      <c r="E7400" s="567">
        <v>13750790.88806</v>
      </c>
      <c r="F7400" s="567">
        <v>12645874.657339999</v>
      </c>
    </row>
    <row r="7401" spans="1:6">
      <c r="A7401" s="847">
        <v>1</v>
      </c>
      <c r="B7401" s="567"/>
      <c r="C7401" s="567">
        <v>3</v>
      </c>
      <c r="D7401" s="567">
        <v>6480000</v>
      </c>
      <c r="E7401" s="567">
        <v>6038599</v>
      </c>
      <c r="F7401" s="567">
        <v>6480000</v>
      </c>
    </row>
    <row r="7402" spans="1:6">
      <c r="A7402" s="848" t="s">
        <v>3251</v>
      </c>
      <c r="B7402" s="567"/>
      <c r="C7402" s="567">
        <v>3</v>
      </c>
      <c r="D7402" s="567">
        <v>6480000</v>
      </c>
      <c r="E7402" s="567">
        <v>6038599</v>
      </c>
      <c r="F7402" s="567">
        <v>6480000</v>
      </c>
    </row>
    <row r="7403" spans="1:6">
      <c r="A7403" s="849" t="s">
        <v>788</v>
      </c>
      <c r="B7403" s="567"/>
      <c r="C7403" s="567">
        <v>1</v>
      </c>
      <c r="D7403" s="567">
        <v>1700000</v>
      </c>
      <c r="E7403" s="567">
        <v>1675348</v>
      </c>
      <c r="F7403" s="567">
        <v>1700000</v>
      </c>
    </row>
    <row r="7404" spans="1:6">
      <c r="A7404" s="850" t="s">
        <v>3226</v>
      </c>
      <c r="B7404" s="567"/>
      <c r="C7404" s="567">
        <v>1</v>
      </c>
      <c r="D7404" s="567">
        <v>1700000</v>
      </c>
      <c r="E7404" s="567">
        <v>1675348</v>
      </c>
      <c r="F7404" s="567">
        <v>1700000</v>
      </c>
    </row>
    <row r="7405" spans="1:6">
      <c r="A7405" s="851" t="s">
        <v>3251</v>
      </c>
      <c r="B7405" s="567"/>
      <c r="C7405" s="567">
        <v>1</v>
      </c>
      <c r="D7405" s="567">
        <v>1700000</v>
      </c>
      <c r="E7405" s="567">
        <v>1675348</v>
      </c>
      <c r="F7405" s="567">
        <v>1700000</v>
      </c>
    </row>
    <row r="7406" spans="1:6">
      <c r="A7406" s="852" t="s">
        <v>3251</v>
      </c>
      <c r="B7406" s="567"/>
      <c r="C7406" s="567">
        <v>1</v>
      </c>
      <c r="D7406" s="567">
        <v>1700000</v>
      </c>
      <c r="E7406" s="567">
        <v>1675348</v>
      </c>
      <c r="F7406" s="567">
        <v>1700000</v>
      </c>
    </row>
    <row r="7407" spans="1:6">
      <c r="A7407" s="854" t="s">
        <v>526</v>
      </c>
      <c r="B7407" s="567"/>
      <c r="C7407" s="567">
        <v>1</v>
      </c>
      <c r="D7407" s="567">
        <v>1700000</v>
      </c>
      <c r="E7407" s="567">
        <v>1675348</v>
      </c>
      <c r="F7407" s="567">
        <v>1700000</v>
      </c>
    </row>
    <row r="7408" spans="1:6">
      <c r="A7408" s="853" t="s">
        <v>287</v>
      </c>
      <c r="B7408" s="567"/>
      <c r="C7408" s="567">
        <v>1</v>
      </c>
      <c r="D7408" s="567">
        <v>1700000</v>
      </c>
      <c r="E7408" s="567">
        <v>1675348</v>
      </c>
      <c r="F7408" s="567">
        <v>1700000</v>
      </c>
    </row>
    <row r="7409" spans="1:6">
      <c r="A7409" s="855" t="s">
        <v>319</v>
      </c>
      <c r="B7409" s="567"/>
      <c r="C7409" s="567">
        <v>1</v>
      </c>
      <c r="D7409" s="567">
        <v>1700000</v>
      </c>
      <c r="E7409" s="567">
        <v>1675348</v>
      </c>
      <c r="F7409" s="567">
        <v>1700000</v>
      </c>
    </row>
    <row r="7410" spans="1:6">
      <c r="A7410" s="849" t="s">
        <v>661</v>
      </c>
      <c r="B7410" s="567"/>
      <c r="C7410" s="567">
        <v>1</v>
      </c>
      <c r="D7410" s="567">
        <v>2900000</v>
      </c>
      <c r="E7410" s="567">
        <v>2796283</v>
      </c>
      <c r="F7410" s="567">
        <v>2900000</v>
      </c>
    </row>
    <row r="7411" spans="1:6">
      <c r="A7411" s="850" t="s">
        <v>3224</v>
      </c>
      <c r="B7411" s="567"/>
      <c r="C7411" s="567">
        <v>1</v>
      </c>
      <c r="D7411" s="567">
        <v>2900000</v>
      </c>
      <c r="E7411" s="567">
        <v>2796283</v>
      </c>
      <c r="F7411" s="567">
        <v>2900000</v>
      </c>
    </row>
    <row r="7412" spans="1:6">
      <c r="A7412" s="851" t="s">
        <v>3251</v>
      </c>
      <c r="B7412" s="567"/>
      <c r="C7412" s="567">
        <v>1</v>
      </c>
      <c r="D7412" s="567">
        <v>2900000</v>
      </c>
      <c r="E7412" s="567">
        <v>2796283</v>
      </c>
      <c r="F7412" s="567">
        <v>2900000</v>
      </c>
    </row>
    <row r="7413" spans="1:6">
      <c r="A7413" s="852" t="s">
        <v>3251</v>
      </c>
      <c r="B7413" s="567"/>
      <c r="C7413" s="567">
        <v>1</v>
      </c>
      <c r="D7413" s="567">
        <v>2900000</v>
      </c>
      <c r="E7413" s="567">
        <v>2796283</v>
      </c>
      <c r="F7413" s="567">
        <v>2900000</v>
      </c>
    </row>
    <row r="7414" spans="1:6">
      <c r="A7414" s="854" t="s">
        <v>526</v>
      </c>
      <c r="B7414" s="567"/>
      <c r="C7414" s="567">
        <v>1</v>
      </c>
      <c r="D7414" s="567">
        <v>2900000</v>
      </c>
      <c r="E7414" s="567">
        <v>2796283</v>
      </c>
      <c r="F7414" s="567">
        <v>2900000</v>
      </c>
    </row>
    <row r="7415" spans="1:6">
      <c r="A7415" s="853" t="s">
        <v>287</v>
      </c>
      <c r="B7415" s="567"/>
      <c r="C7415" s="567">
        <v>1</v>
      </c>
      <c r="D7415" s="567">
        <v>2900000</v>
      </c>
      <c r="E7415" s="567">
        <v>2796283</v>
      </c>
      <c r="F7415" s="567">
        <v>2900000</v>
      </c>
    </row>
    <row r="7416" spans="1:6">
      <c r="A7416" s="855" t="s">
        <v>319</v>
      </c>
      <c r="B7416" s="567"/>
      <c r="C7416" s="567">
        <v>1</v>
      </c>
      <c r="D7416" s="567">
        <v>2900000</v>
      </c>
      <c r="E7416" s="567">
        <v>2796283</v>
      </c>
      <c r="F7416" s="567">
        <v>2900000</v>
      </c>
    </row>
    <row r="7417" spans="1:6">
      <c r="A7417" s="849" t="s">
        <v>3218</v>
      </c>
      <c r="B7417" s="567"/>
      <c r="C7417" s="567">
        <v>1</v>
      </c>
      <c r="D7417" s="567">
        <v>1880000</v>
      </c>
      <c r="E7417" s="567">
        <v>1566968</v>
      </c>
      <c r="F7417" s="567">
        <v>1880000</v>
      </c>
    </row>
    <row r="7418" spans="1:6">
      <c r="A7418" s="850" t="s">
        <v>3225</v>
      </c>
      <c r="B7418" s="567"/>
      <c r="C7418" s="567">
        <v>1</v>
      </c>
      <c r="D7418" s="567">
        <v>1880000</v>
      </c>
      <c r="E7418" s="567">
        <v>1566968</v>
      </c>
      <c r="F7418" s="567">
        <v>1880000</v>
      </c>
    </row>
    <row r="7419" spans="1:6">
      <c r="A7419" s="851" t="s">
        <v>3251</v>
      </c>
      <c r="B7419" s="567"/>
      <c r="C7419" s="567">
        <v>1</v>
      </c>
      <c r="D7419" s="567">
        <v>1880000</v>
      </c>
      <c r="E7419" s="567">
        <v>1566968</v>
      </c>
      <c r="F7419" s="567">
        <v>1880000</v>
      </c>
    </row>
    <row r="7420" spans="1:6">
      <c r="A7420" s="852" t="s">
        <v>3251</v>
      </c>
      <c r="B7420" s="567"/>
      <c r="C7420" s="567">
        <v>1</v>
      </c>
      <c r="D7420" s="567">
        <v>1880000</v>
      </c>
      <c r="E7420" s="567">
        <v>1566968</v>
      </c>
      <c r="F7420" s="567">
        <v>1880000</v>
      </c>
    </row>
    <row r="7421" spans="1:6">
      <c r="A7421" s="854" t="s">
        <v>526</v>
      </c>
      <c r="B7421" s="567"/>
      <c r="C7421" s="567">
        <v>1</v>
      </c>
      <c r="D7421" s="567">
        <v>1880000</v>
      </c>
      <c r="E7421" s="567">
        <v>1566968</v>
      </c>
      <c r="F7421" s="567">
        <v>1880000</v>
      </c>
    </row>
    <row r="7422" spans="1:6">
      <c r="A7422" s="853" t="s">
        <v>287</v>
      </c>
      <c r="B7422" s="567"/>
      <c r="C7422" s="567">
        <v>1</v>
      </c>
      <c r="D7422" s="567">
        <v>1880000</v>
      </c>
      <c r="E7422" s="567">
        <v>1566968</v>
      </c>
      <c r="F7422" s="567">
        <v>1880000</v>
      </c>
    </row>
    <row r="7423" spans="1:6">
      <c r="A7423" s="855" t="s">
        <v>319</v>
      </c>
      <c r="B7423" s="567"/>
      <c r="C7423" s="567">
        <v>1</v>
      </c>
      <c r="D7423" s="567">
        <v>1880000</v>
      </c>
      <c r="E7423" s="567">
        <v>1566968</v>
      </c>
      <c r="F7423" s="567">
        <v>1880000</v>
      </c>
    </row>
    <row r="7424" spans="1:6">
      <c r="A7424" s="846" t="s">
        <v>3203</v>
      </c>
      <c r="B7424" s="567"/>
      <c r="C7424" s="567">
        <v>1</v>
      </c>
      <c r="D7424" s="567">
        <v>3500000</v>
      </c>
      <c r="E7424" s="567">
        <v>0</v>
      </c>
      <c r="F7424" s="567">
        <v>3500000</v>
      </c>
    </row>
    <row r="7425" spans="1:6">
      <c r="A7425" s="847">
        <v>0</v>
      </c>
      <c r="B7425" s="567"/>
      <c r="C7425" s="567">
        <v>1</v>
      </c>
      <c r="D7425" s="567">
        <v>3500000</v>
      </c>
      <c r="E7425" s="567">
        <v>0</v>
      </c>
      <c r="F7425" s="567">
        <v>3500000</v>
      </c>
    </row>
    <row r="7426" spans="1:6">
      <c r="A7426" s="848" t="s">
        <v>3251</v>
      </c>
      <c r="B7426" s="567"/>
      <c r="C7426" s="567">
        <v>1</v>
      </c>
      <c r="D7426" s="567">
        <v>3500000</v>
      </c>
      <c r="E7426" s="567">
        <v>0</v>
      </c>
      <c r="F7426" s="567">
        <v>3500000</v>
      </c>
    </row>
    <row r="7427" spans="1:6">
      <c r="A7427" s="849">
        <v>2024</v>
      </c>
      <c r="B7427" s="567"/>
      <c r="C7427" s="567">
        <v>1</v>
      </c>
      <c r="D7427" s="567">
        <v>3500000</v>
      </c>
      <c r="E7427" s="567">
        <v>0</v>
      </c>
      <c r="F7427" s="567">
        <v>3500000</v>
      </c>
    </row>
    <row r="7428" spans="1:6">
      <c r="A7428" s="850" t="s">
        <v>3228</v>
      </c>
      <c r="B7428" s="567"/>
      <c r="C7428" s="567">
        <v>1</v>
      </c>
      <c r="D7428" s="567">
        <v>3500000</v>
      </c>
      <c r="E7428" s="567">
        <v>0</v>
      </c>
      <c r="F7428" s="567">
        <v>3500000</v>
      </c>
    </row>
    <row r="7429" spans="1:6">
      <c r="A7429" s="851" t="s">
        <v>3251</v>
      </c>
      <c r="B7429" s="567"/>
      <c r="C7429" s="567">
        <v>1</v>
      </c>
      <c r="D7429" s="567">
        <v>3500000</v>
      </c>
      <c r="E7429" s="567">
        <v>0</v>
      </c>
      <c r="F7429" s="567">
        <v>3500000</v>
      </c>
    </row>
    <row r="7430" spans="1:6">
      <c r="A7430" s="852" t="s">
        <v>3251</v>
      </c>
      <c r="B7430" s="567"/>
      <c r="C7430" s="567">
        <v>1</v>
      </c>
      <c r="D7430" s="567">
        <v>3500000</v>
      </c>
      <c r="E7430" s="567">
        <v>0</v>
      </c>
      <c r="F7430" s="567">
        <v>3500000</v>
      </c>
    </row>
    <row r="7431" spans="1:6">
      <c r="A7431" s="854" t="s">
        <v>526</v>
      </c>
      <c r="B7431" s="567"/>
      <c r="C7431" s="567">
        <v>1</v>
      </c>
      <c r="D7431" s="567">
        <v>3500000</v>
      </c>
      <c r="E7431" s="567">
        <v>0</v>
      </c>
      <c r="F7431" s="567">
        <v>3500000</v>
      </c>
    </row>
    <row r="7432" spans="1:6">
      <c r="A7432" s="853" t="s">
        <v>287</v>
      </c>
      <c r="B7432" s="567"/>
      <c r="C7432" s="567">
        <v>1</v>
      </c>
      <c r="D7432" s="567">
        <v>3500000</v>
      </c>
      <c r="E7432" s="567">
        <v>0</v>
      </c>
      <c r="F7432" s="567">
        <v>3500000</v>
      </c>
    </row>
    <row r="7433" spans="1:6">
      <c r="A7433" s="855" t="s">
        <v>3185</v>
      </c>
      <c r="B7433" s="567"/>
      <c r="C7433" s="567">
        <v>1</v>
      </c>
      <c r="D7433" s="567">
        <v>3500000</v>
      </c>
      <c r="E7433" s="567">
        <v>0</v>
      </c>
      <c r="F7433" s="567">
        <v>3500000</v>
      </c>
    </row>
    <row r="7434" spans="1:6">
      <c r="A7434" s="846" t="s">
        <v>3251</v>
      </c>
      <c r="B7434" s="567">
        <v>15847227</v>
      </c>
      <c r="C7434" s="567">
        <v>20</v>
      </c>
      <c r="D7434" s="567">
        <v>125829191</v>
      </c>
      <c r="E7434" s="567">
        <v>18460430.291099999</v>
      </c>
      <c r="F7434" s="567">
        <v>6480936.8091900004</v>
      </c>
    </row>
    <row r="7435" spans="1:6">
      <c r="A7435" s="847">
        <v>0</v>
      </c>
      <c r="B7435" s="567"/>
      <c r="C7435" s="567">
        <v>1</v>
      </c>
      <c r="D7435" s="567">
        <v>2500000</v>
      </c>
      <c r="E7435" s="567"/>
      <c r="F7435" s="567">
        <v>3156</v>
      </c>
    </row>
    <row r="7436" spans="1:6">
      <c r="A7436" s="848">
        <v>0.9741546875</v>
      </c>
      <c r="B7436" s="567"/>
      <c r="C7436" s="567">
        <v>1</v>
      </c>
      <c r="D7436" s="567">
        <v>2500000</v>
      </c>
      <c r="E7436" s="567"/>
      <c r="F7436" s="567">
        <v>3156</v>
      </c>
    </row>
    <row r="7437" spans="1:6">
      <c r="A7437" s="849" t="s">
        <v>3251</v>
      </c>
      <c r="B7437" s="567"/>
      <c r="C7437" s="567">
        <v>1</v>
      </c>
      <c r="D7437" s="567">
        <v>2500000</v>
      </c>
      <c r="E7437" s="567"/>
      <c r="F7437" s="567">
        <v>3156</v>
      </c>
    </row>
    <row r="7438" spans="1:6">
      <c r="A7438" s="850" t="s">
        <v>1295</v>
      </c>
      <c r="B7438" s="567"/>
      <c r="C7438" s="567">
        <v>1</v>
      </c>
      <c r="D7438" s="567">
        <v>2500000</v>
      </c>
      <c r="E7438" s="567"/>
      <c r="F7438" s="567">
        <v>3156</v>
      </c>
    </row>
    <row r="7439" spans="1:6">
      <c r="A7439" s="851" t="s">
        <v>3251</v>
      </c>
      <c r="B7439" s="567"/>
      <c r="C7439" s="567">
        <v>1</v>
      </c>
      <c r="D7439" s="567">
        <v>2500000</v>
      </c>
      <c r="E7439" s="567"/>
      <c r="F7439" s="567">
        <v>3156</v>
      </c>
    </row>
    <row r="7440" spans="1:6">
      <c r="A7440" s="852" t="s">
        <v>3251</v>
      </c>
      <c r="B7440" s="567"/>
      <c r="C7440" s="567">
        <v>1</v>
      </c>
      <c r="D7440" s="567">
        <v>2500000</v>
      </c>
      <c r="E7440" s="567"/>
      <c r="F7440" s="567">
        <v>3156</v>
      </c>
    </row>
    <row r="7441" spans="1:6">
      <c r="A7441" s="854" t="s">
        <v>529</v>
      </c>
      <c r="B7441" s="567"/>
      <c r="C7441" s="567">
        <v>1</v>
      </c>
      <c r="D7441" s="567">
        <v>2500000</v>
      </c>
      <c r="E7441" s="567"/>
      <c r="F7441" s="567">
        <v>3156</v>
      </c>
    </row>
    <row r="7442" spans="1:6">
      <c r="A7442" s="853" t="s">
        <v>268</v>
      </c>
      <c r="B7442" s="567"/>
      <c r="C7442" s="567">
        <v>1</v>
      </c>
      <c r="D7442" s="567">
        <v>2500000</v>
      </c>
      <c r="E7442" s="567"/>
      <c r="F7442" s="567">
        <v>3156</v>
      </c>
    </row>
    <row r="7443" spans="1:6">
      <c r="A7443" s="855" t="s">
        <v>319</v>
      </c>
      <c r="B7443" s="567"/>
      <c r="C7443" s="567">
        <v>1</v>
      </c>
      <c r="D7443" s="567">
        <v>2500000</v>
      </c>
      <c r="E7443" s="567"/>
      <c r="F7443" s="567">
        <v>3156</v>
      </c>
    </row>
    <row r="7444" spans="1:6">
      <c r="A7444" s="847">
        <v>0.13</v>
      </c>
      <c r="B7444" s="567"/>
      <c r="C7444" s="567">
        <v>1</v>
      </c>
      <c r="D7444" s="567">
        <v>1693578</v>
      </c>
      <c r="E7444" s="567"/>
      <c r="F7444" s="567">
        <v>0</v>
      </c>
    </row>
    <row r="7445" spans="1:6">
      <c r="A7445" s="848">
        <v>0.73229999999999995</v>
      </c>
      <c r="B7445" s="567"/>
      <c r="C7445" s="567">
        <v>1</v>
      </c>
      <c r="D7445" s="567">
        <v>1693578</v>
      </c>
      <c r="E7445" s="567"/>
      <c r="F7445" s="567">
        <v>0</v>
      </c>
    </row>
    <row r="7446" spans="1:6">
      <c r="A7446" s="849" t="s">
        <v>3251</v>
      </c>
      <c r="B7446" s="567"/>
      <c r="C7446" s="567">
        <v>1</v>
      </c>
      <c r="D7446" s="567">
        <v>1693578</v>
      </c>
      <c r="E7446" s="567"/>
      <c r="F7446" s="567">
        <v>0</v>
      </c>
    </row>
    <row r="7447" spans="1:6">
      <c r="A7447" s="850" t="s">
        <v>1247</v>
      </c>
      <c r="B7447" s="567"/>
      <c r="C7447" s="567">
        <v>1</v>
      </c>
      <c r="D7447" s="567">
        <v>1693578</v>
      </c>
      <c r="E7447" s="567"/>
      <c r="F7447" s="567">
        <v>0</v>
      </c>
    </row>
    <row r="7448" spans="1:6">
      <c r="A7448" s="851" t="s">
        <v>3251</v>
      </c>
      <c r="B7448" s="567"/>
      <c r="C7448" s="567">
        <v>1</v>
      </c>
      <c r="D7448" s="567">
        <v>1693578</v>
      </c>
      <c r="E7448" s="567"/>
      <c r="F7448" s="567">
        <v>0</v>
      </c>
    </row>
    <row r="7449" spans="1:6">
      <c r="A7449" s="852" t="s">
        <v>3251</v>
      </c>
      <c r="B7449" s="567"/>
      <c r="C7449" s="567">
        <v>1</v>
      </c>
      <c r="D7449" s="567">
        <v>1693578</v>
      </c>
      <c r="E7449" s="567"/>
      <c r="F7449" s="567">
        <v>0</v>
      </c>
    </row>
    <row r="7450" spans="1:6">
      <c r="A7450" s="854" t="s">
        <v>529</v>
      </c>
      <c r="B7450" s="567"/>
      <c r="C7450" s="567">
        <v>1</v>
      </c>
      <c r="D7450" s="567">
        <v>1693578</v>
      </c>
      <c r="E7450" s="567"/>
      <c r="F7450" s="567">
        <v>0</v>
      </c>
    </row>
    <row r="7451" spans="1:6">
      <c r="A7451" s="853" t="s">
        <v>294</v>
      </c>
      <c r="B7451" s="567"/>
      <c r="C7451" s="567">
        <v>1</v>
      </c>
      <c r="D7451" s="567">
        <v>1693578</v>
      </c>
      <c r="E7451" s="567"/>
      <c r="F7451" s="567">
        <v>0</v>
      </c>
    </row>
    <row r="7452" spans="1:6">
      <c r="A7452" s="855" t="s">
        <v>480</v>
      </c>
      <c r="B7452" s="567"/>
      <c r="C7452" s="567">
        <v>1</v>
      </c>
      <c r="D7452" s="567">
        <v>1693578</v>
      </c>
      <c r="E7452" s="567"/>
      <c r="F7452" s="567">
        <v>0</v>
      </c>
    </row>
    <row r="7453" spans="1:6">
      <c r="A7453" s="847">
        <v>0.17</v>
      </c>
      <c r="B7453" s="567"/>
      <c r="C7453" s="567">
        <v>1</v>
      </c>
      <c r="D7453" s="567">
        <v>4000000</v>
      </c>
      <c r="E7453" s="567">
        <v>2997084</v>
      </c>
      <c r="F7453" s="567">
        <v>0</v>
      </c>
    </row>
    <row r="7454" spans="1:6">
      <c r="A7454" s="848">
        <v>0.59</v>
      </c>
      <c r="B7454" s="567"/>
      <c r="C7454" s="567">
        <v>1</v>
      </c>
      <c r="D7454" s="567">
        <v>4000000</v>
      </c>
      <c r="E7454" s="567">
        <v>2997084</v>
      </c>
      <c r="F7454" s="567">
        <v>0</v>
      </c>
    </row>
    <row r="7455" spans="1:6">
      <c r="A7455" s="849" t="s">
        <v>3251</v>
      </c>
      <c r="B7455" s="567"/>
      <c r="C7455" s="567">
        <v>1</v>
      </c>
      <c r="D7455" s="567">
        <v>4000000</v>
      </c>
      <c r="E7455" s="567">
        <v>2997084</v>
      </c>
      <c r="F7455" s="567">
        <v>0</v>
      </c>
    </row>
    <row r="7456" spans="1:6">
      <c r="A7456" s="850" t="s">
        <v>1282</v>
      </c>
      <c r="B7456" s="567"/>
      <c r="C7456" s="567">
        <v>1</v>
      </c>
      <c r="D7456" s="567">
        <v>4000000</v>
      </c>
      <c r="E7456" s="567">
        <v>2997084</v>
      </c>
      <c r="F7456" s="567">
        <v>0</v>
      </c>
    </row>
    <row r="7457" spans="1:6">
      <c r="A7457" s="851" t="s">
        <v>3251</v>
      </c>
      <c r="B7457" s="567"/>
      <c r="C7457" s="567">
        <v>1</v>
      </c>
      <c r="D7457" s="567">
        <v>4000000</v>
      </c>
      <c r="E7457" s="567">
        <v>2997084</v>
      </c>
      <c r="F7457" s="567">
        <v>0</v>
      </c>
    </row>
    <row r="7458" spans="1:6">
      <c r="A7458" s="852" t="s">
        <v>3251</v>
      </c>
      <c r="B7458" s="567"/>
      <c r="C7458" s="567">
        <v>1</v>
      </c>
      <c r="D7458" s="567">
        <v>4000000</v>
      </c>
      <c r="E7458" s="567">
        <v>2997084</v>
      </c>
      <c r="F7458" s="567">
        <v>0</v>
      </c>
    </row>
    <row r="7459" spans="1:6">
      <c r="A7459" s="854" t="s">
        <v>529</v>
      </c>
      <c r="B7459" s="567"/>
      <c r="C7459" s="567">
        <v>1</v>
      </c>
      <c r="D7459" s="567">
        <v>4000000</v>
      </c>
      <c r="E7459" s="567">
        <v>2997084</v>
      </c>
      <c r="F7459" s="567">
        <v>0</v>
      </c>
    </row>
    <row r="7460" spans="1:6">
      <c r="A7460" s="853" t="s">
        <v>298</v>
      </c>
      <c r="B7460" s="567"/>
      <c r="C7460" s="567">
        <v>1</v>
      </c>
      <c r="D7460" s="567">
        <v>4000000</v>
      </c>
      <c r="E7460" s="567">
        <v>2997084</v>
      </c>
      <c r="F7460" s="567">
        <v>0</v>
      </c>
    </row>
    <row r="7461" spans="1:6">
      <c r="A7461" s="855" t="s">
        <v>480</v>
      </c>
      <c r="B7461" s="567"/>
      <c r="C7461" s="567">
        <v>1</v>
      </c>
      <c r="D7461" s="567">
        <v>4000000</v>
      </c>
      <c r="E7461" s="567">
        <v>2997084</v>
      </c>
      <c r="F7461" s="567">
        <v>0</v>
      </c>
    </row>
    <row r="7462" spans="1:6">
      <c r="A7462" s="847">
        <v>0.3</v>
      </c>
      <c r="B7462" s="567"/>
      <c r="C7462" s="567">
        <v>1</v>
      </c>
      <c r="D7462" s="567">
        <v>5959786</v>
      </c>
      <c r="E7462" s="567"/>
      <c r="F7462" s="567">
        <v>0</v>
      </c>
    </row>
    <row r="7463" spans="1:6">
      <c r="A7463" s="848">
        <v>0</v>
      </c>
      <c r="B7463" s="567"/>
      <c r="C7463" s="567">
        <v>1</v>
      </c>
      <c r="D7463" s="567">
        <v>5959786</v>
      </c>
      <c r="E7463" s="567"/>
      <c r="F7463" s="567">
        <v>0</v>
      </c>
    </row>
    <row r="7464" spans="1:6">
      <c r="A7464" s="849" t="s">
        <v>3251</v>
      </c>
      <c r="B7464" s="567"/>
      <c r="C7464" s="567">
        <v>1</v>
      </c>
      <c r="D7464" s="567">
        <v>5959786</v>
      </c>
      <c r="E7464" s="567"/>
      <c r="F7464" s="567">
        <v>0</v>
      </c>
    </row>
    <row r="7465" spans="1:6">
      <c r="A7465" s="850" t="s">
        <v>1246</v>
      </c>
      <c r="B7465" s="567"/>
      <c r="C7465" s="567">
        <v>1</v>
      </c>
      <c r="D7465" s="567">
        <v>5959786</v>
      </c>
      <c r="E7465" s="567"/>
      <c r="F7465" s="567">
        <v>0</v>
      </c>
    </row>
    <row r="7466" spans="1:6">
      <c r="A7466" s="851" t="s">
        <v>3251</v>
      </c>
      <c r="B7466" s="567"/>
      <c r="C7466" s="567">
        <v>1</v>
      </c>
      <c r="D7466" s="567">
        <v>5959786</v>
      </c>
      <c r="E7466" s="567"/>
      <c r="F7466" s="567">
        <v>0</v>
      </c>
    </row>
    <row r="7467" spans="1:6">
      <c r="A7467" s="852" t="s">
        <v>3251</v>
      </c>
      <c r="B7467" s="567"/>
      <c r="C7467" s="567">
        <v>1</v>
      </c>
      <c r="D7467" s="567">
        <v>5959786</v>
      </c>
      <c r="E7467" s="567"/>
      <c r="F7467" s="567">
        <v>0</v>
      </c>
    </row>
    <row r="7468" spans="1:6">
      <c r="A7468" s="854" t="s">
        <v>529</v>
      </c>
      <c r="B7468" s="567"/>
      <c r="C7468" s="567">
        <v>1</v>
      </c>
      <c r="D7468" s="567">
        <v>5959786</v>
      </c>
      <c r="E7468" s="567"/>
      <c r="F7468" s="567">
        <v>0</v>
      </c>
    </row>
    <row r="7469" spans="1:6">
      <c r="A7469" s="853" t="s">
        <v>294</v>
      </c>
      <c r="B7469" s="567"/>
      <c r="C7469" s="567">
        <v>1</v>
      </c>
      <c r="D7469" s="567">
        <v>5959786</v>
      </c>
      <c r="E7469" s="567"/>
      <c r="F7469" s="567">
        <v>0</v>
      </c>
    </row>
    <row r="7470" spans="1:6">
      <c r="A7470" s="855" t="s">
        <v>480</v>
      </c>
      <c r="B7470" s="567"/>
      <c r="C7470" s="567">
        <v>1</v>
      </c>
      <c r="D7470" s="567">
        <v>5959786</v>
      </c>
      <c r="E7470" s="567"/>
      <c r="F7470" s="567">
        <v>0</v>
      </c>
    </row>
    <row r="7471" spans="1:6">
      <c r="A7471" s="847">
        <v>0.43</v>
      </c>
      <c r="B7471" s="567"/>
      <c r="C7471" s="567">
        <v>2</v>
      </c>
      <c r="D7471" s="567">
        <v>5642964</v>
      </c>
      <c r="E7471" s="567"/>
      <c r="F7471" s="567">
        <v>0</v>
      </c>
    </row>
    <row r="7472" spans="1:6">
      <c r="A7472" s="848">
        <v>0.06</v>
      </c>
      <c r="B7472" s="567"/>
      <c r="C7472" s="567">
        <v>1</v>
      </c>
      <c r="D7472" s="567">
        <v>1260982</v>
      </c>
      <c r="E7472" s="567"/>
      <c r="F7472" s="567">
        <v>0</v>
      </c>
    </row>
    <row r="7473" spans="1:6">
      <c r="A7473" s="849" t="s">
        <v>3251</v>
      </c>
      <c r="B7473" s="567"/>
      <c r="C7473" s="567">
        <v>1</v>
      </c>
      <c r="D7473" s="567">
        <v>1260982</v>
      </c>
      <c r="E7473" s="567"/>
      <c r="F7473" s="567">
        <v>0</v>
      </c>
    </row>
    <row r="7474" spans="1:6">
      <c r="A7474" s="850" t="s">
        <v>1245</v>
      </c>
      <c r="B7474" s="567"/>
      <c r="C7474" s="567">
        <v>1</v>
      </c>
      <c r="D7474" s="567">
        <v>1260982</v>
      </c>
      <c r="E7474" s="567"/>
      <c r="F7474" s="567">
        <v>0</v>
      </c>
    </row>
    <row r="7475" spans="1:6">
      <c r="A7475" s="851" t="s">
        <v>3251</v>
      </c>
      <c r="B7475" s="567"/>
      <c r="C7475" s="567">
        <v>1</v>
      </c>
      <c r="D7475" s="567">
        <v>1260982</v>
      </c>
      <c r="E7475" s="567"/>
      <c r="F7475" s="567">
        <v>0</v>
      </c>
    </row>
    <row r="7476" spans="1:6">
      <c r="A7476" s="852" t="s">
        <v>3251</v>
      </c>
      <c r="B7476" s="567"/>
      <c r="C7476" s="567">
        <v>1</v>
      </c>
      <c r="D7476" s="567">
        <v>1260982</v>
      </c>
      <c r="E7476" s="567"/>
      <c r="F7476" s="567">
        <v>0</v>
      </c>
    </row>
    <row r="7477" spans="1:6">
      <c r="A7477" s="854" t="s">
        <v>529</v>
      </c>
      <c r="B7477" s="567"/>
      <c r="C7477" s="567">
        <v>1</v>
      </c>
      <c r="D7477" s="567">
        <v>1260982</v>
      </c>
      <c r="E7477" s="567"/>
      <c r="F7477" s="567">
        <v>0</v>
      </c>
    </row>
    <row r="7478" spans="1:6">
      <c r="A7478" s="853" t="s">
        <v>294</v>
      </c>
      <c r="B7478" s="567"/>
      <c r="C7478" s="567">
        <v>1</v>
      </c>
      <c r="D7478" s="567">
        <v>1260982</v>
      </c>
      <c r="E7478" s="567"/>
      <c r="F7478" s="567">
        <v>0</v>
      </c>
    </row>
    <row r="7479" spans="1:6">
      <c r="A7479" s="855" t="s">
        <v>480</v>
      </c>
      <c r="B7479" s="567"/>
      <c r="C7479" s="567">
        <v>1</v>
      </c>
      <c r="D7479" s="567">
        <v>1260982</v>
      </c>
      <c r="E7479" s="567"/>
      <c r="F7479" s="567">
        <v>0</v>
      </c>
    </row>
    <row r="7480" spans="1:6">
      <c r="A7480" s="848">
        <v>0.22</v>
      </c>
      <c r="B7480" s="567"/>
      <c r="C7480" s="567">
        <v>1</v>
      </c>
      <c r="D7480" s="567">
        <v>4381982</v>
      </c>
      <c r="E7480" s="567"/>
      <c r="F7480" s="567">
        <v>0</v>
      </c>
    </row>
    <row r="7481" spans="1:6">
      <c r="A7481" s="849" t="s">
        <v>3251</v>
      </c>
      <c r="B7481" s="567"/>
      <c r="C7481" s="567">
        <v>1</v>
      </c>
      <c r="D7481" s="567">
        <v>4381982</v>
      </c>
      <c r="E7481" s="567"/>
      <c r="F7481" s="567">
        <v>0</v>
      </c>
    </row>
    <row r="7482" spans="1:6">
      <c r="A7482" s="850" t="s">
        <v>1244</v>
      </c>
      <c r="B7482" s="567"/>
      <c r="C7482" s="567">
        <v>1</v>
      </c>
      <c r="D7482" s="567">
        <v>4381982</v>
      </c>
      <c r="E7482" s="567"/>
      <c r="F7482" s="567">
        <v>0</v>
      </c>
    </row>
    <row r="7483" spans="1:6">
      <c r="A7483" s="851" t="s">
        <v>3251</v>
      </c>
      <c r="B7483" s="567"/>
      <c r="C7483" s="567">
        <v>1</v>
      </c>
      <c r="D7483" s="567">
        <v>4381982</v>
      </c>
      <c r="E7483" s="567"/>
      <c r="F7483" s="567">
        <v>0</v>
      </c>
    </row>
    <row r="7484" spans="1:6">
      <c r="A7484" s="852" t="s">
        <v>3251</v>
      </c>
      <c r="B7484" s="567"/>
      <c r="C7484" s="567">
        <v>1</v>
      </c>
      <c r="D7484" s="567">
        <v>4381982</v>
      </c>
      <c r="E7484" s="567"/>
      <c r="F7484" s="567">
        <v>0</v>
      </c>
    </row>
    <row r="7485" spans="1:6">
      <c r="A7485" s="854" t="s">
        <v>529</v>
      </c>
      <c r="B7485" s="567"/>
      <c r="C7485" s="567">
        <v>1</v>
      </c>
      <c r="D7485" s="567">
        <v>4381982</v>
      </c>
      <c r="E7485" s="567"/>
      <c r="F7485" s="567">
        <v>0</v>
      </c>
    </row>
    <row r="7486" spans="1:6">
      <c r="A7486" s="853" t="s">
        <v>294</v>
      </c>
      <c r="B7486" s="567"/>
      <c r="C7486" s="567">
        <v>1</v>
      </c>
      <c r="D7486" s="567">
        <v>4381982</v>
      </c>
      <c r="E7486" s="567"/>
      <c r="F7486" s="567">
        <v>0</v>
      </c>
    </row>
    <row r="7487" spans="1:6">
      <c r="A7487" s="855" t="s">
        <v>480</v>
      </c>
      <c r="B7487" s="567"/>
      <c r="C7487" s="567">
        <v>1</v>
      </c>
      <c r="D7487" s="567">
        <v>4381982</v>
      </c>
      <c r="E7487" s="567"/>
      <c r="F7487" s="567">
        <v>0</v>
      </c>
    </row>
    <row r="7488" spans="1:6">
      <c r="A7488" s="847">
        <v>0.5</v>
      </c>
      <c r="B7488" s="567"/>
      <c r="C7488" s="567">
        <v>1</v>
      </c>
      <c r="D7488" s="567">
        <v>2490000</v>
      </c>
      <c r="E7488" s="567">
        <v>1999404</v>
      </c>
      <c r="F7488" s="567">
        <v>412576</v>
      </c>
    </row>
    <row r="7489" spans="1:6">
      <c r="A7489" s="848" t="s">
        <v>3251</v>
      </c>
      <c r="B7489" s="567"/>
      <c r="C7489" s="567">
        <v>1</v>
      </c>
      <c r="D7489" s="567">
        <v>2490000</v>
      </c>
      <c r="E7489" s="567">
        <v>1999404</v>
      </c>
      <c r="F7489" s="567">
        <v>412576</v>
      </c>
    </row>
    <row r="7490" spans="1:6">
      <c r="A7490" s="849" t="s">
        <v>3251</v>
      </c>
      <c r="B7490" s="567"/>
      <c r="C7490" s="567">
        <v>1</v>
      </c>
      <c r="D7490" s="567">
        <v>2490000</v>
      </c>
      <c r="E7490" s="567">
        <v>1999404</v>
      </c>
      <c r="F7490" s="567">
        <v>412576</v>
      </c>
    </row>
    <row r="7491" spans="1:6">
      <c r="A7491" s="850" t="s">
        <v>1259</v>
      </c>
      <c r="B7491" s="567"/>
      <c r="C7491" s="567">
        <v>1</v>
      </c>
      <c r="D7491" s="567">
        <v>2490000</v>
      </c>
      <c r="E7491" s="567">
        <v>1999404</v>
      </c>
      <c r="F7491" s="567">
        <v>412576</v>
      </c>
    </row>
    <row r="7492" spans="1:6">
      <c r="A7492" s="851" t="s">
        <v>3251</v>
      </c>
      <c r="B7492" s="567"/>
      <c r="C7492" s="567">
        <v>1</v>
      </c>
      <c r="D7492" s="567">
        <v>2490000</v>
      </c>
      <c r="E7492" s="567">
        <v>1999404</v>
      </c>
      <c r="F7492" s="567">
        <v>412576</v>
      </c>
    </row>
    <row r="7493" spans="1:6">
      <c r="A7493" s="852" t="s">
        <v>3251</v>
      </c>
      <c r="B7493" s="567"/>
      <c r="C7493" s="567">
        <v>1</v>
      </c>
      <c r="D7493" s="567">
        <v>2490000</v>
      </c>
      <c r="E7493" s="567">
        <v>1999404</v>
      </c>
      <c r="F7493" s="567">
        <v>412576</v>
      </c>
    </row>
    <row r="7494" spans="1:6">
      <c r="A7494" s="854" t="s">
        <v>529</v>
      </c>
      <c r="B7494" s="567"/>
      <c r="C7494" s="567">
        <v>1</v>
      </c>
      <c r="D7494" s="567">
        <v>2490000</v>
      </c>
      <c r="E7494" s="567">
        <v>1999404</v>
      </c>
      <c r="F7494" s="567">
        <v>412576</v>
      </c>
    </row>
    <row r="7495" spans="1:6">
      <c r="A7495" s="853" t="s">
        <v>298</v>
      </c>
      <c r="B7495" s="567"/>
      <c r="C7495" s="567">
        <v>1</v>
      </c>
      <c r="D7495" s="567">
        <v>2490000</v>
      </c>
      <c r="E7495" s="567">
        <v>1999404</v>
      </c>
      <c r="F7495" s="567">
        <v>412576</v>
      </c>
    </row>
    <row r="7496" spans="1:6">
      <c r="A7496" s="855" t="s">
        <v>319</v>
      </c>
      <c r="B7496" s="567"/>
      <c r="C7496" s="567">
        <v>1</v>
      </c>
      <c r="D7496" s="567">
        <v>2490000</v>
      </c>
      <c r="E7496" s="567">
        <v>1999404</v>
      </c>
      <c r="F7496" s="567">
        <v>412576</v>
      </c>
    </row>
    <row r="7497" spans="1:6">
      <c r="A7497" s="847">
        <v>0.75</v>
      </c>
      <c r="B7497" s="567">
        <v>500000</v>
      </c>
      <c r="C7497" s="567">
        <v>1</v>
      </c>
      <c r="D7497" s="567">
        <v>1124200</v>
      </c>
      <c r="E7497" s="567"/>
      <c r="F7497" s="567">
        <v>750847.00805000006</v>
      </c>
    </row>
    <row r="7498" spans="1:6">
      <c r="A7498" s="848" t="s">
        <v>3251</v>
      </c>
      <c r="B7498" s="567">
        <v>500000</v>
      </c>
      <c r="C7498" s="567">
        <v>1</v>
      </c>
      <c r="D7498" s="567">
        <v>1124200</v>
      </c>
      <c r="E7498" s="567"/>
      <c r="F7498" s="567">
        <v>750847.00805000006</v>
      </c>
    </row>
    <row r="7499" spans="1:6">
      <c r="A7499" s="849" t="s">
        <v>3251</v>
      </c>
      <c r="B7499" s="567">
        <v>500000</v>
      </c>
      <c r="C7499" s="567">
        <v>1</v>
      </c>
      <c r="D7499" s="567">
        <v>1124200</v>
      </c>
      <c r="E7499" s="567"/>
      <c r="F7499" s="567">
        <v>750847.00805000006</v>
      </c>
    </row>
    <row r="7500" spans="1:6">
      <c r="A7500" s="850" t="s">
        <v>3251</v>
      </c>
      <c r="B7500" s="567">
        <v>500000</v>
      </c>
      <c r="C7500" s="567">
        <v>1</v>
      </c>
      <c r="D7500" s="567">
        <v>1124200</v>
      </c>
      <c r="E7500" s="567"/>
      <c r="F7500" s="567">
        <v>750847.00805000006</v>
      </c>
    </row>
    <row r="7501" spans="1:6">
      <c r="A7501" s="851" t="s">
        <v>2485</v>
      </c>
      <c r="B7501" s="567">
        <v>500000</v>
      </c>
      <c r="C7501" s="567">
        <v>1</v>
      </c>
      <c r="D7501" s="567">
        <v>1124200</v>
      </c>
      <c r="E7501" s="567"/>
      <c r="F7501" s="567">
        <v>750847.00805000006</v>
      </c>
    </row>
    <row r="7502" spans="1:6">
      <c r="A7502" s="852" t="s">
        <v>3251</v>
      </c>
      <c r="B7502" s="567">
        <v>500000</v>
      </c>
      <c r="C7502" s="567">
        <v>1</v>
      </c>
      <c r="D7502" s="567">
        <v>1124200</v>
      </c>
      <c r="E7502" s="567"/>
      <c r="F7502" s="567">
        <v>750847.00805000006</v>
      </c>
    </row>
    <row r="7503" spans="1:6">
      <c r="A7503" s="854" t="s">
        <v>2286</v>
      </c>
      <c r="B7503" s="567">
        <v>500000</v>
      </c>
      <c r="C7503" s="567">
        <v>1</v>
      </c>
      <c r="D7503" s="567">
        <v>1124200</v>
      </c>
      <c r="E7503" s="567"/>
      <c r="F7503" s="567">
        <v>750847.00805000006</v>
      </c>
    </row>
    <row r="7504" spans="1:6">
      <c r="A7504" s="853" t="s">
        <v>296</v>
      </c>
      <c r="B7504" s="567">
        <v>500000</v>
      </c>
      <c r="C7504" s="567">
        <v>1</v>
      </c>
      <c r="D7504" s="567">
        <v>1124200</v>
      </c>
      <c r="E7504" s="567"/>
      <c r="F7504" s="567">
        <v>750847.00805000006</v>
      </c>
    </row>
    <row r="7505" spans="1:6">
      <c r="A7505" s="855" t="s">
        <v>2285</v>
      </c>
      <c r="B7505" s="567">
        <v>500000</v>
      </c>
      <c r="C7505" s="567">
        <v>1</v>
      </c>
      <c r="D7505" s="567">
        <v>1124200</v>
      </c>
      <c r="E7505" s="567"/>
      <c r="F7505" s="567">
        <v>750847.00805000006</v>
      </c>
    </row>
    <row r="7506" spans="1:6">
      <c r="A7506" s="847">
        <v>0.8</v>
      </c>
      <c r="B7506" s="567"/>
      <c r="C7506" s="567">
        <v>1</v>
      </c>
      <c r="D7506" s="567">
        <v>22077000</v>
      </c>
      <c r="E7506" s="567"/>
      <c r="F7506" s="567">
        <v>0</v>
      </c>
    </row>
    <row r="7507" spans="1:6">
      <c r="A7507" s="848" t="s">
        <v>3251</v>
      </c>
      <c r="B7507" s="567"/>
      <c r="C7507" s="567">
        <v>1</v>
      </c>
      <c r="D7507" s="567">
        <v>22077000</v>
      </c>
      <c r="E7507" s="567"/>
      <c r="F7507" s="567">
        <v>0</v>
      </c>
    </row>
    <row r="7508" spans="1:6">
      <c r="A7508" s="849" t="s">
        <v>3251</v>
      </c>
      <c r="B7508" s="567"/>
      <c r="C7508" s="567">
        <v>1</v>
      </c>
      <c r="D7508" s="567">
        <v>22077000</v>
      </c>
      <c r="E7508" s="567"/>
      <c r="F7508" s="567">
        <v>0</v>
      </c>
    </row>
    <row r="7509" spans="1:6">
      <c r="A7509" s="850" t="s">
        <v>1248</v>
      </c>
      <c r="B7509" s="567"/>
      <c r="C7509" s="567">
        <v>1</v>
      </c>
      <c r="D7509" s="567">
        <v>22077000</v>
      </c>
      <c r="E7509" s="567"/>
      <c r="F7509" s="567">
        <v>0</v>
      </c>
    </row>
    <row r="7510" spans="1:6">
      <c r="A7510" s="851" t="s">
        <v>3251</v>
      </c>
      <c r="B7510" s="567"/>
      <c r="C7510" s="567">
        <v>1</v>
      </c>
      <c r="D7510" s="567">
        <v>22077000</v>
      </c>
      <c r="E7510" s="567"/>
      <c r="F7510" s="567">
        <v>0</v>
      </c>
    </row>
    <row r="7511" spans="1:6">
      <c r="A7511" s="852" t="s">
        <v>3251</v>
      </c>
      <c r="B7511" s="567"/>
      <c r="C7511" s="567">
        <v>1</v>
      </c>
      <c r="D7511" s="567">
        <v>22077000</v>
      </c>
      <c r="E7511" s="567"/>
      <c r="F7511" s="567">
        <v>0</v>
      </c>
    </row>
    <row r="7512" spans="1:6">
      <c r="A7512" s="854" t="s">
        <v>529</v>
      </c>
      <c r="B7512" s="567"/>
      <c r="C7512" s="567">
        <v>1</v>
      </c>
      <c r="D7512" s="567">
        <v>22077000</v>
      </c>
      <c r="E7512" s="567"/>
      <c r="F7512" s="567">
        <v>0</v>
      </c>
    </row>
    <row r="7513" spans="1:6">
      <c r="A7513" s="853" t="s">
        <v>294</v>
      </c>
      <c r="B7513" s="567"/>
      <c r="C7513" s="567">
        <v>1</v>
      </c>
      <c r="D7513" s="567">
        <v>22077000</v>
      </c>
      <c r="E7513" s="567"/>
      <c r="F7513" s="567">
        <v>0</v>
      </c>
    </row>
    <row r="7514" spans="1:6">
      <c r="A7514" s="855" t="s">
        <v>480</v>
      </c>
      <c r="B7514" s="567"/>
      <c r="C7514" s="567">
        <v>1</v>
      </c>
      <c r="D7514" s="567">
        <v>22077000</v>
      </c>
      <c r="E7514" s="567"/>
      <c r="F7514" s="567">
        <v>0</v>
      </c>
    </row>
    <row r="7515" spans="1:6">
      <c r="A7515" s="847">
        <v>0.85</v>
      </c>
      <c r="B7515" s="567"/>
      <c r="C7515" s="567">
        <v>1</v>
      </c>
      <c r="D7515" s="567">
        <v>2500000</v>
      </c>
      <c r="E7515" s="567">
        <v>2142157</v>
      </c>
      <c r="F7515" s="567">
        <v>826597</v>
      </c>
    </row>
    <row r="7516" spans="1:6">
      <c r="A7516" s="848" t="s">
        <v>3251</v>
      </c>
      <c r="B7516" s="567"/>
      <c r="C7516" s="567">
        <v>1</v>
      </c>
      <c r="D7516" s="567">
        <v>2500000</v>
      </c>
      <c r="E7516" s="567">
        <v>2142157</v>
      </c>
      <c r="F7516" s="567">
        <v>826597</v>
      </c>
    </row>
    <row r="7517" spans="1:6">
      <c r="A7517" s="849" t="s">
        <v>3251</v>
      </c>
      <c r="B7517" s="567"/>
      <c r="C7517" s="567">
        <v>1</v>
      </c>
      <c r="D7517" s="567">
        <v>2500000</v>
      </c>
      <c r="E7517" s="567">
        <v>2142157</v>
      </c>
      <c r="F7517" s="567">
        <v>826597</v>
      </c>
    </row>
    <row r="7518" spans="1:6">
      <c r="A7518" s="850" t="s">
        <v>1257</v>
      </c>
      <c r="B7518" s="567"/>
      <c r="C7518" s="567">
        <v>1</v>
      </c>
      <c r="D7518" s="567">
        <v>2500000</v>
      </c>
      <c r="E7518" s="567">
        <v>2142157</v>
      </c>
      <c r="F7518" s="567">
        <v>826597</v>
      </c>
    </row>
    <row r="7519" spans="1:6">
      <c r="A7519" s="851" t="s">
        <v>3251</v>
      </c>
      <c r="B7519" s="567"/>
      <c r="C7519" s="567">
        <v>1</v>
      </c>
      <c r="D7519" s="567">
        <v>2500000</v>
      </c>
      <c r="E7519" s="567">
        <v>2142157</v>
      </c>
      <c r="F7519" s="567">
        <v>826597</v>
      </c>
    </row>
    <row r="7520" spans="1:6">
      <c r="A7520" s="852" t="s">
        <v>3251</v>
      </c>
      <c r="B7520" s="567"/>
      <c r="C7520" s="567">
        <v>1</v>
      </c>
      <c r="D7520" s="567">
        <v>2500000</v>
      </c>
      <c r="E7520" s="567">
        <v>2142157</v>
      </c>
      <c r="F7520" s="567">
        <v>826597</v>
      </c>
    </row>
    <row r="7521" spans="1:6">
      <c r="A7521" s="854" t="s">
        <v>529</v>
      </c>
      <c r="B7521" s="567"/>
      <c r="C7521" s="567">
        <v>1</v>
      </c>
      <c r="D7521" s="567">
        <v>2500000</v>
      </c>
      <c r="E7521" s="567">
        <v>2142157</v>
      </c>
      <c r="F7521" s="567">
        <v>826597</v>
      </c>
    </row>
    <row r="7522" spans="1:6">
      <c r="A7522" s="853" t="s">
        <v>298</v>
      </c>
      <c r="B7522" s="567"/>
      <c r="C7522" s="567">
        <v>1</v>
      </c>
      <c r="D7522" s="567">
        <v>2500000</v>
      </c>
      <c r="E7522" s="567">
        <v>2142157</v>
      </c>
      <c r="F7522" s="567">
        <v>826597</v>
      </c>
    </row>
    <row r="7523" spans="1:6">
      <c r="A7523" s="855" t="s">
        <v>319</v>
      </c>
      <c r="B7523" s="567"/>
      <c r="C7523" s="567">
        <v>1</v>
      </c>
      <c r="D7523" s="567">
        <v>2500000</v>
      </c>
      <c r="E7523" s="567">
        <v>2142157</v>
      </c>
      <c r="F7523" s="567">
        <v>826597</v>
      </c>
    </row>
    <row r="7524" spans="1:6">
      <c r="A7524" s="847">
        <v>0.95</v>
      </c>
      <c r="B7524" s="567"/>
      <c r="C7524" s="567"/>
      <c r="D7524" s="567"/>
      <c r="E7524" s="567"/>
      <c r="F7524" s="567">
        <v>0</v>
      </c>
    </row>
    <row r="7525" spans="1:6">
      <c r="A7525" s="848">
        <v>0.7</v>
      </c>
      <c r="B7525" s="567"/>
      <c r="C7525" s="567"/>
      <c r="D7525" s="567"/>
      <c r="E7525" s="567"/>
      <c r="F7525" s="567">
        <v>0</v>
      </c>
    </row>
    <row r="7526" spans="1:6">
      <c r="A7526" s="849" t="s">
        <v>3251</v>
      </c>
      <c r="B7526" s="567"/>
      <c r="C7526" s="567"/>
      <c r="D7526" s="567"/>
      <c r="E7526" s="567"/>
      <c r="F7526" s="567">
        <v>0</v>
      </c>
    </row>
    <row r="7527" spans="1:6">
      <c r="A7527" s="850" t="s">
        <v>1240</v>
      </c>
      <c r="B7527" s="567"/>
      <c r="C7527" s="567"/>
      <c r="D7527" s="567"/>
      <c r="E7527" s="567"/>
      <c r="F7527" s="567">
        <v>0</v>
      </c>
    </row>
    <row r="7528" spans="1:6">
      <c r="A7528" s="851" t="s">
        <v>3251</v>
      </c>
      <c r="B7528" s="567"/>
      <c r="C7528" s="567"/>
      <c r="D7528" s="567"/>
      <c r="E7528" s="567"/>
      <c r="F7528" s="567">
        <v>0</v>
      </c>
    </row>
    <row r="7529" spans="1:6">
      <c r="A7529" s="852" t="s">
        <v>3251</v>
      </c>
      <c r="B7529" s="567"/>
      <c r="C7529" s="567"/>
      <c r="D7529" s="567"/>
      <c r="E7529" s="567"/>
      <c r="F7529" s="567">
        <v>0</v>
      </c>
    </row>
    <row r="7530" spans="1:6">
      <c r="A7530" s="854" t="s">
        <v>529</v>
      </c>
      <c r="B7530" s="567"/>
      <c r="C7530" s="567"/>
      <c r="D7530" s="567"/>
      <c r="E7530" s="567"/>
      <c r="F7530" s="567">
        <v>0</v>
      </c>
    </row>
    <row r="7531" spans="1:6">
      <c r="A7531" s="853" t="s">
        <v>294</v>
      </c>
      <c r="B7531" s="567"/>
      <c r="C7531" s="567"/>
      <c r="D7531" s="567"/>
      <c r="E7531" s="567"/>
      <c r="F7531" s="567">
        <v>0</v>
      </c>
    </row>
    <row r="7532" spans="1:6">
      <c r="A7532" s="855" t="s">
        <v>480</v>
      </c>
      <c r="B7532" s="567"/>
      <c r="C7532" s="567"/>
      <c r="D7532" s="567"/>
      <c r="E7532" s="567"/>
      <c r="F7532" s="567">
        <v>0</v>
      </c>
    </row>
    <row r="7533" spans="1:6">
      <c r="A7533" s="847">
        <v>0.98</v>
      </c>
      <c r="B7533" s="567">
        <v>600000</v>
      </c>
      <c r="C7533" s="567">
        <v>1</v>
      </c>
      <c r="D7533" s="567">
        <v>1100000</v>
      </c>
      <c r="E7533" s="567"/>
      <c r="F7533" s="567">
        <v>973995.75054000004</v>
      </c>
    </row>
    <row r="7534" spans="1:6">
      <c r="A7534" s="848" t="s">
        <v>3251</v>
      </c>
      <c r="B7534" s="567">
        <v>600000</v>
      </c>
      <c r="C7534" s="567">
        <v>1</v>
      </c>
      <c r="D7534" s="567">
        <v>1100000</v>
      </c>
      <c r="E7534" s="567"/>
      <c r="F7534" s="567">
        <v>973995.75054000004</v>
      </c>
    </row>
    <row r="7535" spans="1:6">
      <c r="A7535" s="849" t="s">
        <v>3251</v>
      </c>
      <c r="B7535" s="567">
        <v>600000</v>
      </c>
      <c r="C7535" s="567">
        <v>1</v>
      </c>
      <c r="D7535" s="567">
        <v>1100000</v>
      </c>
      <c r="E7535" s="567"/>
      <c r="F7535" s="567">
        <v>973995.75054000004</v>
      </c>
    </row>
    <row r="7536" spans="1:6">
      <c r="A7536" s="850" t="s">
        <v>3251</v>
      </c>
      <c r="B7536" s="567">
        <v>600000</v>
      </c>
      <c r="C7536" s="567">
        <v>1</v>
      </c>
      <c r="D7536" s="567">
        <v>1100000</v>
      </c>
      <c r="E7536" s="567"/>
      <c r="F7536" s="567">
        <v>973995.75054000004</v>
      </c>
    </row>
    <row r="7537" spans="1:6">
      <c r="A7537" s="851" t="s">
        <v>2483</v>
      </c>
      <c r="B7537" s="567">
        <v>600000</v>
      </c>
      <c r="C7537" s="567">
        <v>1</v>
      </c>
      <c r="D7537" s="567">
        <v>1100000</v>
      </c>
      <c r="E7537" s="567"/>
      <c r="F7537" s="567">
        <v>973995.75054000004</v>
      </c>
    </row>
    <row r="7538" spans="1:6">
      <c r="A7538" s="852" t="s">
        <v>3251</v>
      </c>
      <c r="B7538" s="567">
        <v>600000</v>
      </c>
      <c r="C7538" s="567">
        <v>1</v>
      </c>
      <c r="D7538" s="567">
        <v>1100000</v>
      </c>
      <c r="E7538" s="567"/>
      <c r="F7538" s="567">
        <v>973995.75054000004</v>
      </c>
    </row>
    <row r="7539" spans="1:6">
      <c r="A7539" s="854" t="s">
        <v>2286</v>
      </c>
      <c r="B7539" s="567">
        <v>600000</v>
      </c>
      <c r="C7539" s="567">
        <v>1</v>
      </c>
      <c r="D7539" s="567">
        <v>1100000</v>
      </c>
      <c r="E7539" s="567"/>
      <c r="F7539" s="567">
        <v>973995.75054000004</v>
      </c>
    </row>
    <row r="7540" spans="1:6">
      <c r="A7540" s="853" t="s">
        <v>296</v>
      </c>
      <c r="B7540" s="567">
        <v>600000</v>
      </c>
      <c r="C7540" s="567">
        <v>1</v>
      </c>
      <c r="D7540" s="567">
        <v>1100000</v>
      </c>
      <c r="E7540" s="567"/>
      <c r="F7540" s="567">
        <v>973995.75054000004</v>
      </c>
    </row>
    <row r="7541" spans="1:6">
      <c r="A7541" s="855" t="s">
        <v>2285</v>
      </c>
      <c r="B7541" s="567">
        <v>600000</v>
      </c>
      <c r="C7541" s="567">
        <v>1</v>
      </c>
      <c r="D7541" s="567">
        <v>1100000</v>
      </c>
      <c r="E7541" s="567"/>
      <c r="F7541" s="567">
        <v>973995.75054000004</v>
      </c>
    </row>
    <row r="7542" spans="1:6">
      <c r="A7542" s="847">
        <v>1</v>
      </c>
      <c r="B7542" s="567"/>
      <c r="C7542" s="567">
        <v>2</v>
      </c>
      <c r="D7542" s="567">
        <v>28519381</v>
      </c>
      <c r="E7542" s="567"/>
      <c r="F7542" s="567">
        <v>0</v>
      </c>
    </row>
    <row r="7543" spans="1:6">
      <c r="A7543" s="848">
        <v>0.32400000000000001</v>
      </c>
      <c r="B7543" s="567"/>
      <c r="C7543" s="567">
        <v>1</v>
      </c>
      <c r="D7543" s="567">
        <v>12741089</v>
      </c>
      <c r="E7543" s="567"/>
      <c r="F7543" s="567">
        <v>0</v>
      </c>
    </row>
    <row r="7544" spans="1:6">
      <c r="A7544" s="849" t="s">
        <v>3251</v>
      </c>
      <c r="B7544" s="567"/>
      <c r="C7544" s="567">
        <v>1</v>
      </c>
      <c r="D7544" s="567">
        <v>12741089</v>
      </c>
      <c r="E7544" s="567"/>
      <c r="F7544" s="567">
        <v>0</v>
      </c>
    </row>
    <row r="7545" spans="1:6">
      <c r="A7545" s="850" t="s">
        <v>1243</v>
      </c>
      <c r="B7545" s="567"/>
      <c r="C7545" s="567">
        <v>1</v>
      </c>
      <c r="D7545" s="567">
        <v>12741089</v>
      </c>
      <c r="E7545" s="567"/>
      <c r="F7545" s="567">
        <v>0</v>
      </c>
    </row>
    <row r="7546" spans="1:6">
      <c r="A7546" s="851" t="s">
        <v>3251</v>
      </c>
      <c r="B7546" s="567"/>
      <c r="C7546" s="567">
        <v>1</v>
      </c>
      <c r="D7546" s="567">
        <v>12741089</v>
      </c>
      <c r="E7546" s="567"/>
      <c r="F7546" s="567">
        <v>0</v>
      </c>
    </row>
    <row r="7547" spans="1:6">
      <c r="A7547" s="852" t="s">
        <v>3251</v>
      </c>
      <c r="B7547" s="567"/>
      <c r="C7547" s="567">
        <v>1</v>
      </c>
      <c r="D7547" s="567">
        <v>12741089</v>
      </c>
      <c r="E7547" s="567"/>
      <c r="F7547" s="567">
        <v>0</v>
      </c>
    </row>
    <row r="7548" spans="1:6">
      <c r="A7548" s="854" t="s">
        <v>529</v>
      </c>
      <c r="B7548" s="567"/>
      <c r="C7548" s="567">
        <v>1</v>
      </c>
      <c r="D7548" s="567">
        <v>12741089</v>
      </c>
      <c r="E7548" s="567"/>
      <c r="F7548" s="567">
        <v>0</v>
      </c>
    </row>
    <row r="7549" spans="1:6">
      <c r="A7549" s="853" t="s">
        <v>294</v>
      </c>
      <c r="B7549" s="567"/>
      <c r="C7549" s="567">
        <v>1</v>
      </c>
      <c r="D7549" s="567">
        <v>12741089</v>
      </c>
      <c r="E7549" s="567"/>
      <c r="F7549" s="567">
        <v>0</v>
      </c>
    </row>
    <row r="7550" spans="1:6">
      <c r="A7550" s="855" t="s">
        <v>480</v>
      </c>
      <c r="B7550" s="567"/>
      <c r="C7550" s="567">
        <v>1</v>
      </c>
      <c r="D7550" s="567">
        <v>12741089</v>
      </c>
      <c r="E7550" s="567"/>
      <c r="F7550" s="567">
        <v>0</v>
      </c>
    </row>
    <row r="7551" spans="1:6">
      <c r="A7551" s="848">
        <v>0.75</v>
      </c>
      <c r="B7551" s="567"/>
      <c r="C7551" s="567">
        <v>1</v>
      </c>
      <c r="D7551" s="567">
        <v>15778292</v>
      </c>
      <c r="E7551" s="567"/>
      <c r="F7551" s="567">
        <v>0</v>
      </c>
    </row>
    <row r="7552" spans="1:6">
      <c r="A7552" s="849" t="s">
        <v>3251</v>
      </c>
      <c r="B7552" s="567"/>
      <c r="C7552" s="567">
        <v>1</v>
      </c>
      <c r="D7552" s="567">
        <v>15778292</v>
      </c>
      <c r="E7552" s="567"/>
      <c r="F7552" s="567">
        <v>0</v>
      </c>
    </row>
    <row r="7553" spans="1:6">
      <c r="A7553" s="850" t="s">
        <v>1242</v>
      </c>
      <c r="B7553" s="567"/>
      <c r="C7553" s="567">
        <v>1</v>
      </c>
      <c r="D7553" s="567">
        <v>15778292</v>
      </c>
      <c r="E7553" s="567"/>
      <c r="F7553" s="567">
        <v>0</v>
      </c>
    </row>
    <row r="7554" spans="1:6">
      <c r="A7554" s="851" t="s">
        <v>3251</v>
      </c>
      <c r="B7554" s="567"/>
      <c r="C7554" s="567">
        <v>1</v>
      </c>
      <c r="D7554" s="567">
        <v>15778292</v>
      </c>
      <c r="E7554" s="567"/>
      <c r="F7554" s="567">
        <v>0</v>
      </c>
    </row>
    <row r="7555" spans="1:6">
      <c r="A7555" s="852" t="s">
        <v>3251</v>
      </c>
      <c r="B7555" s="567"/>
      <c r="C7555" s="567">
        <v>1</v>
      </c>
      <c r="D7555" s="567">
        <v>15778292</v>
      </c>
      <c r="E7555" s="567"/>
      <c r="F7555" s="567">
        <v>0</v>
      </c>
    </row>
    <row r="7556" spans="1:6">
      <c r="A7556" s="854" t="s">
        <v>529</v>
      </c>
      <c r="B7556" s="567"/>
      <c r="C7556" s="567">
        <v>1</v>
      </c>
      <c r="D7556" s="567">
        <v>15778292</v>
      </c>
      <c r="E7556" s="567"/>
      <c r="F7556" s="567">
        <v>0</v>
      </c>
    </row>
    <row r="7557" spans="1:6">
      <c r="A7557" s="853" t="s">
        <v>294</v>
      </c>
      <c r="B7557" s="567"/>
      <c r="C7557" s="567">
        <v>1</v>
      </c>
      <c r="D7557" s="567">
        <v>15778292</v>
      </c>
      <c r="E7557" s="567"/>
      <c r="F7557" s="567">
        <v>0</v>
      </c>
    </row>
    <row r="7558" spans="1:6">
      <c r="A7558" s="855" t="s">
        <v>480</v>
      </c>
      <c r="B7558" s="567"/>
      <c r="C7558" s="567">
        <v>1</v>
      </c>
      <c r="D7558" s="567">
        <v>15778292</v>
      </c>
      <c r="E7558" s="567"/>
      <c r="F7558" s="567">
        <v>0</v>
      </c>
    </row>
    <row r="7559" spans="1:6">
      <c r="A7559" s="847">
        <v>63</v>
      </c>
      <c r="B7559" s="567">
        <v>1000000</v>
      </c>
      <c r="C7559" s="567">
        <v>1</v>
      </c>
      <c r="D7559" s="567">
        <v>1000000</v>
      </c>
      <c r="E7559" s="567">
        <v>755666.29110000003</v>
      </c>
      <c r="F7559" s="567">
        <v>332657.05060000002</v>
      </c>
    </row>
    <row r="7560" spans="1:6">
      <c r="A7560" s="848" t="s">
        <v>3251</v>
      </c>
      <c r="B7560" s="567">
        <v>1000000</v>
      </c>
      <c r="C7560" s="567">
        <v>1</v>
      </c>
      <c r="D7560" s="567">
        <v>1000000</v>
      </c>
      <c r="E7560" s="567">
        <v>755666.29110000003</v>
      </c>
      <c r="F7560" s="567">
        <v>332657.05060000002</v>
      </c>
    </row>
    <row r="7561" spans="1:6">
      <c r="A7561" s="849" t="s">
        <v>3251</v>
      </c>
      <c r="B7561" s="567">
        <v>1000000</v>
      </c>
      <c r="C7561" s="567">
        <v>1</v>
      </c>
      <c r="D7561" s="567">
        <v>1000000</v>
      </c>
      <c r="E7561" s="567">
        <v>755666.29110000003</v>
      </c>
      <c r="F7561" s="567">
        <v>332657.05060000002</v>
      </c>
    </row>
    <row r="7562" spans="1:6">
      <c r="A7562" s="850" t="s">
        <v>3251</v>
      </c>
      <c r="B7562" s="567">
        <v>1000000</v>
      </c>
      <c r="C7562" s="567">
        <v>1</v>
      </c>
      <c r="D7562" s="567">
        <v>1000000</v>
      </c>
      <c r="E7562" s="567">
        <v>755666.29110000003</v>
      </c>
      <c r="F7562" s="567">
        <v>332657.05060000002</v>
      </c>
    </row>
    <row r="7563" spans="1:6">
      <c r="A7563" s="851" t="s">
        <v>493</v>
      </c>
      <c r="B7563" s="567">
        <v>1000000</v>
      </c>
      <c r="C7563" s="567">
        <v>1</v>
      </c>
      <c r="D7563" s="567">
        <v>1000000</v>
      </c>
      <c r="E7563" s="567">
        <v>755666.29110000003</v>
      </c>
      <c r="F7563" s="567">
        <v>332657.05060000002</v>
      </c>
    </row>
    <row r="7564" spans="1:6">
      <c r="A7564" s="852" t="s">
        <v>3251</v>
      </c>
      <c r="B7564" s="567">
        <v>1000000</v>
      </c>
      <c r="C7564" s="567">
        <v>1</v>
      </c>
      <c r="D7564" s="567">
        <v>1000000</v>
      </c>
      <c r="E7564" s="567">
        <v>755666.29110000003</v>
      </c>
      <c r="F7564" s="567">
        <v>332657.05060000002</v>
      </c>
    </row>
    <row r="7565" spans="1:6">
      <c r="A7565" s="854" t="s">
        <v>318</v>
      </c>
      <c r="B7565" s="567">
        <v>1000000</v>
      </c>
      <c r="C7565" s="567">
        <v>1</v>
      </c>
      <c r="D7565" s="567">
        <v>1000000</v>
      </c>
      <c r="E7565" s="567">
        <v>755666.29110000003</v>
      </c>
      <c r="F7565" s="567">
        <v>332657.05060000002</v>
      </c>
    </row>
    <row r="7566" spans="1:6">
      <c r="A7566" s="853" t="s">
        <v>303</v>
      </c>
      <c r="B7566" s="567">
        <v>1000000</v>
      </c>
      <c r="C7566" s="567">
        <v>1</v>
      </c>
      <c r="D7566" s="567">
        <v>1000000</v>
      </c>
      <c r="E7566" s="567">
        <v>755666.29110000003</v>
      </c>
      <c r="F7566" s="567">
        <v>332657.05060000002</v>
      </c>
    </row>
    <row r="7567" spans="1:6">
      <c r="A7567" s="855" t="s">
        <v>319</v>
      </c>
      <c r="B7567" s="567">
        <v>1000000</v>
      </c>
      <c r="C7567" s="567">
        <v>1</v>
      </c>
      <c r="D7567" s="567">
        <v>1000000</v>
      </c>
      <c r="E7567" s="567">
        <v>755666.29110000003</v>
      </c>
      <c r="F7567" s="567">
        <v>332657.05060000002</v>
      </c>
    </row>
    <row r="7568" spans="1:6">
      <c r="A7568" s="847">
        <v>99</v>
      </c>
      <c r="B7568" s="567">
        <v>13747227</v>
      </c>
      <c r="C7568" s="567">
        <v>1</v>
      </c>
      <c r="D7568" s="567">
        <v>13472282</v>
      </c>
      <c r="E7568" s="567">
        <v>10566119</v>
      </c>
      <c r="F7568" s="567">
        <v>3181108</v>
      </c>
    </row>
    <row r="7569" spans="1:6">
      <c r="A7569" s="848" t="s">
        <v>3251</v>
      </c>
      <c r="B7569" s="567">
        <v>13747227</v>
      </c>
      <c r="C7569" s="567">
        <v>1</v>
      </c>
      <c r="D7569" s="567">
        <v>13472282</v>
      </c>
      <c r="E7569" s="567">
        <v>10566119</v>
      </c>
      <c r="F7569" s="567">
        <v>3181108</v>
      </c>
    </row>
    <row r="7570" spans="1:6">
      <c r="A7570" s="849">
        <v>13747227</v>
      </c>
      <c r="B7570" s="567">
        <v>13747227</v>
      </c>
      <c r="C7570" s="567">
        <v>1</v>
      </c>
      <c r="D7570" s="567">
        <v>13472282</v>
      </c>
      <c r="E7570" s="567">
        <v>10566119</v>
      </c>
      <c r="F7570" s="567">
        <v>3181108</v>
      </c>
    </row>
    <row r="7571" spans="1:6">
      <c r="A7571" s="850" t="s">
        <v>3105</v>
      </c>
      <c r="B7571" s="567">
        <v>13747227</v>
      </c>
      <c r="C7571" s="567">
        <v>1</v>
      </c>
      <c r="D7571" s="567">
        <v>13472282</v>
      </c>
      <c r="E7571" s="567">
        <v>10566119</v>
      </c>
      <c r="F7571" s="567">
        <v>3181108</v>
      </c>
    </row>
    <row r="7572" spans="1:6">
      <c r="A7572" s="851" t="s">
        <v>3251</v>
      </c>
      <c r="B7572" s="567">
        <v>13747227</v>
      </c>
      <c r="C7572" s="567">
        <v>1</v>
      </c>
      <c r="D7572" s="567">
        <v>13472282</v>
      </c>
      <c r="E7572" s="567">
        <v>10566119</v>
      </c>
      <c r="F7572" s="567">
        <v>3181108</v>
      </c>
    </row>
    <row r="7573" spans="1:6">
      <c r="A7573" s="852" t="s">
        <v>3251</v>
      </c>
      <c r="B7573" s="567">
        <v>13747227</v>
      </c>
      <c r="C7573" s="567">
        <v>1</v>
      </c>
      <c r="D7573" s="567">
        <v>13472282</v>
      </c>
      <c r="E7573" s="567">
        <v>10566119</v>
      </c>
      <c r="F7573" s="567">
        <v>3181108</v>
      </c>
    </row>
    <row r="7574" spans="1:6">
      <c r="A7574" s="854" t="s">
        <v>526</v>
      </c>
      <c r="B7574" s="567">
        <v>13747227</v>
      </c>
      <c r="C7574" s="567">
        <v>1</v>
      </c>
      <c r="D7574" s="567">
        <v>13472282</v>
      </c>
      <c r="E7574" s="567">
        <v>10566119</v>
      </c>
      <c r="F7574" s="567">
        <v>3181108</v>
      </c>
    </row>
    <row r="7575" spans="1:6">
      <c r="A7575" s="853" t="s">
        <v>269</v>
      </c>
      <c r="B7575" s="567">
        <v>13747227</v>
      </c>
      <c r="C7575" s="567">
        <v>1</v>
      </c>
      <c r="D7575" s="567">
        <v>13472282</v>
      </c>
      <c r="E7575" s="567">
        <v>10566119</v>
      </c>
      <c r="F7575" s="567">
        <v>3181108</v>
      </c>
    </row>
    <row r="7576" spans="1:6">
      <c r="A7576" s="855" t="s">
        <v>480</v>
      </c>
      <c r="B7576" s="567">
        <v>13747227</v>
      </c>
      <c r="C7576" s="567">
        <v>1</v>
      </c>
      <c r="D7576" s="567">
        <v>13472282</v>
      </c>
      <c r="E7576" s="567">
        <v>10566119</v>
      </c>
      <c r="F7576" s="567">
        <v>3181108</v>
      </c>
    </row>
    <row r="7577" spans="1:6">
      <c r="A7577" s="847" t="s">
        <v>3251</v>
      </c>
      <c r="B7577" s="567"/>
      <c r="C7577" s="567">
        <v>5</v>
      </c>
      <c r="D7577" s="567">
        <v>33750000</v>
      </c>
      <c r="E7577" s="567"/>
      <c r="F7577" s="567"/>
    </row>
    <row r="7578" spans="1:6">
      <c r="A7578" s="848" t="s">
        <v>3251</v>
      </c>
      <c r="B7578" s="567"/>
      <c r="C7578" s="567">
        <v>5</v>
      </c>
      <c r="D7578" s="567">
        <v>33750000</v>
      </c>
      <c r="E7578" s="567"/>
      <c r="F7578" s="567"/>
    </row>
    <row r="7579" spans="1:6">
      <c r="A7579" s="849" t="s">
        <v>3251</v>
      </c>
      <c r="B7579" s="567"/>
      <c r="C7579" s="567">
        <v>5</v>
      </c>
      <c r="D7579" s="567">
        <v>33750000</v>
      </c>
      <c r="E7579" s="567"/>
      <c r="F7579" s="567"/>
    </row>
    <row r="7580" spans="1:6">
      <c r="A7580" s="850" t="s">
        <v>2230</v>
      </c>
      <c r="B7580" s="567"/>
      <c r="C7580" s="567">
        <v>1</v>
      </c>
      <c r="D7580" s="567">
        <v>14500000</v>
      </c>
      <c r="E7580" s="567"/>
      <c r="F7580" s="567"/>
    </row>
    <row r="7581" spans="1:6">
      <c r="A7581" s="851" t="s">
        <v>3251</v>
      </c>
      <c r="B7581" s="567"/>
      <c r="C7581" s="567">
        <v>1</v>
      </c>
      <c r="D7581" s="567">
        <v>14500000</v>
      </c>
      <c r="E7581" s="567"/>
      <c r="F7581" s="567"/>
    </row>
    <row r="7582" spans="1:6">
      <c r="A7582" s="852" t="s">
        <v>3251</v>
      </c>
      <c r="B7582" s="567"/>
      <c r="C7582" s="567">
        <v>1</v>
      </c>
      <c r="D7582" s="567">
        <v>14500000</v>
      </c>
      <c r="E7582" s="567"/>
      <c r="F7582" s="567"/>
    </row>
    <row r="7583" spans="1:6">
      <c r="A7583" s="854" t="s">
        <v>528</v>
      </c>
      <c r="B7583" s="567"/>
      <c r="C7583" s="567">
        <v>1</v>
      </c>
      <c r="D7583" s="567">
        <v>14500000</v>
      </c>
      <c r="E7583" s="567"/>
      <c r="F7583" s="567"/>
    </row>
    <row r="7584" spans="1:6">
      <c r="A7584" s="853" t="s">
        <v>288</v>
      </c>
      <c r="B7584" s="567"/>
      <c r="C7584" s="567">
        <v>1</v>
      </c>
      <c r="D7584" s="567">
        <v>14500000</v>
      </c>
      <c r="E7584" s="567"/>
      <c r="F7584" s="567"/>
    </row>
    <row r="7585" spans="1:6">
      <c r="A7585" s="855" t="s">
        <v>480</v>
      </c>
      <c r="B7585" s="567"/>
      <c r="C7585" s="567">
        <v>1</v>
      </c>
      <c r="D7585" s="567">
        <v>14500000</v>
      </c>
      <c r="E7585" s="567"/>
      <c r="F7585" s="567"/>
    </row>
    <row r="7586" spans="1:6">
      <c r="A7586" s="850" t="s">
        <v>2231</v>
      </c>
      <c r="B7586" s="567"/>
      <c r="C7586" s="567">
        <v>1</v>
      </c>
      <c r="D7586" s="567">
        <v>5830000</v>
      </c>
      <c r="E7586" s="567"/>
      <c r="F7586" s="567"/>
    </row>
    <row r="7587" spans="1:6">
      <c r="A7587" s="851" t="s">
        <v>3251</v>
      </c>
      <c r="B7587" s="567"/>
      <c r="C7587" s="567">
        <v>1</v>
      </c>
      <c r="D7587" s="567">
        <v>5830000</v>
      </c>
      <c r="E7587" s="567"/>
      <c r="F7587" s="567"/>
    </row>
    <row r="7588" spans="1:6">
      <c r="A7588" s="852" t="s">
        <v>3251</v>
      </c>
      <c r="B7588" s="567"/>
      <c r="C7588" s="567">
        <v>1</v>
      </c>
      <c r="D7588" s="567">
        <v>5830000</v>
      </c>
      <c r="E7588" s="567"/>
      <c r="F7588" s="567"/>
    </row>
    <row r="7589" spans="1:6">
      <c r="A7589" s="854" t="s">
        <v>528</v>
      </c>
      <c r="B7589" s="567"/>
      <c r="C7589" s="567">
        <v>1</v>
      </c>
      <c r="D7589" s="567">
        <v>5830000</v>
      </c>
      <c r="E7589" s="567"/>
      <c r="F7589" s="567"/>
    </row>
    <row r="7590" spans="1:6">
      <c r="A7590" s="853" t="s">
        <v>288</v>
      </c>
      <c r="B7590" s="567"/>
      <c r="C7590" s="567">
        <v>1</v>
      </c>
      <c r="D7590" s="567">
        <v>5830000</v>
      </c>
      <c r="E7590" s="567"/>
      <c r="F7590" s="567"/>
    </row>
    <row r="7591" spans="1:6">
      <c r="A7591" s="855" t="s">
        <v>480</v>
      </c>
      <c r="B7591" s="567"/>
      <c r="C7591" s="567">
        <v>1</v>
      </c>
      <c r="D7591" s="567">
        <v>5830000</v>
      </c>
      <c r="E7591" s="567"/>
      <c r="F7591" s="567"/>
    </row>
    <row r="7592" spans="1:6">
      <c r="A7592" s="850" t="s">
        <v>2229</v>
      </c>
      <c r="B7592" s="567"/>
      <c r="C7592" s="567">
        <v>1</v>
      </c>
      <c r="D7592" s="567">
        <v>1250000</v>
      </c>
      <c r="E7592" s="567"/>
      <c r="F7592" s="567"/>
    </row>
    <row r="7593" spans="1:6">
      <c r="A7593" s="851" t="s">
        <v>3251</v>
      </c>
      <c r="B7593" s="567"/>
      <c r="C7593" s="567">
        <v>1</v>
      </c>
      <c r="D7593" s="567">
        <v>1250000</v>
      </c>
      <c r="E7593" s="567"/>
      <c r="F7593" s="567"/>
    </row>
    <row r="7594" spans="1:6">
      <c r="A7594" s="852" t="s">
        <v>3251</v>
      </c>
      <c r="B7594" s="567"/>
      <c r="C7594" s="567">
        <v>1</v>
      </c>
      <c r="D7594" s="567">
        <v>1250000</v>
      </c>
      <c r="E7594" s="567"/>
      <c r="F7594" s="567"/>
    </row>
    <row r="7595" spans="1:6">
      <c r="A7595" s="854" t="s">
        <v>528</v>
      </c>
      <c r="B7595" s="567"/>
      <c r="C7595" s="567">
        <v>1</v>
      </c>
      <c r="D7595" s="567">
        <v>1250000</v>
      </c>
      <c r="E7595" s="567"/>
      <c r="F7595" s="567"/>
    </row>
    <row r="7596" spans="1:6">
      <c r="A7596" s="853" t="s">
        <v>288</v>
      </c>
      <c r="B7596" s="567"/>
      <c r="C7596" s="567">
        <v>1</v>
      </c>
      <c r="D7596" s="567">
        <v>1250000</v>
      </c>
      <c r="E7596" s="567"/>
      <c r="F7596" s="567"/>
    </row>
    <row r="7597" spans="1:6">
      <c r="A7597" s="855" t="s">
        <v>3251</v>
      </c>
      <c r="B7597" s="567"/>
      <c r="C7597" s="567">
        <v>1</v>
      </c>
      <c r="D7597" s="567">
        <v>1250000</v>
      </c>
      <c r="E7597" s="567"/>
      <c r="F7597" s="567"/>
    </row>
    <row r="7598" spans="1:6">
      <c r="A7598" s="850" t="s">
        <v>2264</v>
      </c>
      <c r="B7598" s="567"/>
      <c r="C7598" s="567"/>
      <c r="D7598" s="567"/>
      <c r="E7598" s="567"/>
      <c r="F7598" s="567"/>
    </row>
    <row r="7599" spans="1:6">
      <c r="A7599" s="851" t="s">
        <v>3251</v>
      </c>
      <c r="B7599" s="567"/>
      <c r="C7599" s="567"/>
      <c r="D7599" s="567"/>
      <c r="E7599" s="567"/>
      <c r="F7599" s="567"/>
    </row>
    <row r="7600" spans="1:6">
      <c r="A7600" s="852" t="s">
        <v>3251</v>
      </c>
      <c r="B7600" s="567"/>
      <c r="C7600" s="567"/>
      <c r="D7600" s="567"/>
      <c r="E7600" s="567"/>
      <c r="F7600" s="567"/>
    </row>
    <row r="7601" spans="1:6">
      <c r="A7601" s="854" t="s">
        <v>528</v>
      </c>
      <c r="B7601" s="567"/>
      <c r="C7601" s="567"/>
      <c r="D7601" s="567"/>
      <c r="E7601" s="567"/>
      <c r="F7601" s="567"/>
    </row>
    <row r="7602" spans="1:6">
      <c r="A7602" s="853" t="s">
        <v>281</v>
      </c>
      <c r="B7602" s="567"/>
      <c r="C7602" s="567"/>
      <c r="D7602" s="567"/>
      <c r="E7602" s="567"/>
      <c r="F7602" s="567"/>
    </row>
    <row r="7603" spans="1:6">
      <c r="A7603" s="855" t="s">
        <v>3251</v>
      </c>
      <c r="B7603" s="567"/>
      <c r="C7603" s="567"/>
      <c r="D7603" s="567"/>
      <c r="E7603" s="567"/>
      <c r="F7603" s="567"/>
    </row>
    <row r="7604" spans="1:6">
      <c r="A7604" s="850" t="s">
        <v>2228</v>
      </c>
      <c r="B7604" s="567"/>
      <c r="C7604" s="567">
        <v>1</v>
      </c>
      <c r="D7604" s="567">
        <v>2170000</v>
      </c>
      <c r="E7604" s="567"/>
      <c r="F7604" s="567"/>
    </row>
    <row r="7605" spans="1:6">
      <c r="A7605" s="851" t="s">
        <v>3251</v>
      </c>
      <c r="B7605" s="567"/>
      <c r="C7605" s="567">
        <v>1</v>
      </c>
      <c r="D7605" s="567">
        <v>2170000</v>
      </c>
      <c r="E7605" s="567"/>
      <c r="F7605" s="567"/>
    </row>
    <row r="7606" spans="1:6">
      <c r="A7606" s="852" t="s">
        <v>3251</v>
      </c>
      <c r="B7606" s="567"/>
      <c r="C7606" s="567">
        <v>1</v>
      </c>
      <c r="D7606" s="567">
        <v>2170000</v>
      </c>
      <c r="E7606" s="567"/>
      <c r="F7606" s="567"/>
    </row>
    <row r="7607" spans="1:6">
      <c r="A7607" s="854" t="s">
        <v>528</v>
      </c>
      <c r="B7607" s="567"/>
      <c r="C7607" s="567">
        <v>1</v>
      </c>
      <c r="D7607" s="567">
        <v>2170000</v>
      </c>
      <c r="E7607" s="567"/>
      <c r="F7607" s="567"/>
    </row>
    <row r="7608" spans="1:6">
      <c r="A7608" s="853" t="s">
        <v>288</v>
      </c>
      <c r="B7608" s="567"/>
      <c r="C7608" s="567">
        <v>1</v>
      </c>
      <c r="D7608" s="567">
        <v>2170000</v>
      </c>
      <c r="E7608" s="567"/>
      <c r="F7608" s="567"/>
    </row>
    <row r="7609" spans="1:6">
      <c r="A7609" s="855" t="s">
        <v>3251</v>
      </c>
      <c r="B7609" s="567"/>
      <c r="C7609" s="567">
        <v>1</v>
      </c>
      <c r="D7609" s="567">
        <v>2170000</v>
      </c>
      <c r="E7609" s="567"/>
      <c r="F7609" s="567"/>
    </row>
    <row r="7610" spans="1:6">
      <c r="A7610" s="850" t="s">
        <v>2265</v>
      </c>
      <c r="B7610" s="567"/>
      <c r="C7610" s="567"/>
      <c r="D7610" s="567"/>
      <c r="E7610" s="567"/>
      <c r="F7610" s="567"/>
    </row>
    <row r="7611" spans="1:6">
      <c r="A7611" s="851" t="s">
        <v>3251</v>
      </c>
      <c r="B7611" s="567"/>
      <c r="C7611" s="567"/>
      <c r="D7611" s="567"/>
      <c r="E7611" s="567"/>
      <c r="F7611" s="567"/>
    </row>
    <row r="7612" spans="1:6">
      <c r="A7612" s="852" t="s">
        <v>3251</v>
      </c>
      <c r="B7612" s="567"/>
      <c r="C7612" s="567"/>
      <c r="D7612" s="567"/>
      <c r="E7612" s="567"/>
      <c r="F7612" s="567"/>
    </row>
    <row r="7613" spans="1:6">
      <c r="A7613" s="854" t="s">
        <v>528</v>
      </c>
      <c r="B7613" s="567"/>
      <c r="C7613" s="567"/>
      <c r="D7613" s="567"/>
      <c r="E7613" s="567"/>
      <c r="F7613" s="567"/>
    </row>
    <row r="7614" spans="1:6">
      <c r="A7614" s="853" t="s">
        <v>281</v>
      </c>
      <c r="B7614" s="567"/>
      <c r="C7614" s="567"/>
      <c r="D7614" s="567"/>
      <c r="E7614" s="567"/>
      <c r="F7614" s="567"/>
    </row>
    <row r="7615" spans="1:6">
      <c r="A7615" s="855" t="s">
        <v>3251</v>
      </c>
      <c r="B7615" s="567"/>
      <c r="C7615" s="567"/>
      <c r="D7615" s="567"/>
      <c r="E7615" s="567"/>
      <c r="F7615" s="567"/>
    </row>
    <row r="7616" spans="1:6">
      <c r="A7616" s="850" t="s">
        <v>2269</v>
      </c>
      <c r="B7616" s="567"/>
      <c r="C7616" s="567"/>
      <c r="D7616" s="567"/>
      <c r="E7616" s="567"/>
      <c r="F7616" s="567"/>
    </row>
    <row r="7617" spans="1:6">
      <c r="A7617" s="851" t="s">
        <v>3251</v>
      </c>
      <c r="B7617" s="567"/>
      <c r="C7617" s="567"/>
      <c r="D7617" s="567"/>
      <c r="E7617" s="567"/>
      <c r="F7617" s="567"/>
    </row>
    <row r="7618" spans="1:6">
      <c r="A7618" s="852" t="s">
        <v>3251</v>
      </c>
      <c r="B7618" s="567"/>
      <c r="C7618" s="567"/>
      <c r="D7618" s="567"/>
      <c r="E7618" s="567"/>
      <c r="F7618" s="567"/>
    </row>
    <row r="7619" spans="1:6">
      <c r="A7619" s="854" t="s">
        <v>528</v>
      </c>
      <c r="B7619" s="567"/>
      <c r="C7619" s="567"/>
      <c r="D7619" s="567"/>
      <c r="E7619" s="567"/>
      <c r="F7619" s="567"/>
    </row>
    <row r="7620" spans="1:6">
      <c r="A7620" s="853" t="s">
        <v>281</v>
      </c>
      <c r="B7620" s="567"/>
      <c r="C7620" s="567"/>
      <c r="D7620" s="567"/>
      <c r="E7620" s="567"/>
      <c r="F7620" s="567"/>
    </row>
    <row r="7621" spans="1:6">
      <c r="A7621" s="855" t="s">
        <v>3251</v>
      </c>
      <c r="B7621" s="567"/>
      <c r="C7621" s="567"/>
      <c r="D7621" s="567"/>
      <c r="E7621" s="567"/>
      <c r="F7621" s="567"/>
    </row>
    <row r="7622" spans="1:6">
      <c r="A7622" s="850" t="s">
        <v>2266</v>
      </c>
      <c r="B7622" s="567"/>
      <c r="C7622" s="567"/>
      <c r="D7622" s="567"/>
      <c r="E7622" s="567"/>
      <c r="F7622" s="567"/>
    </row>
    <row r="7623" spans="1:6">
      <c r="A7623" s="851" t="s">
        <v>3251</v>
      </c>
      <c r="B7623" s="567"/>
      <c r="C7623" s="567"/>
      <c r="D7623" s="567"/>
      <c r="E7623" s="567"/>
      <c r="F7623" s="567"/>
    </row>
    <row r="7624" spans="1:6">
      <c r="A7624" s="852" t="s">
        <v>3251</v>
      </c>
      <c r="B7624" s="567"/>
      <c r="C7624" s="567"/>
      <c r="D7624" s="567"/>
      <c r="E7624" s="567"/>
      <c r="F7624" s="567"/>
    </row>
    <row r="7625" spans="1:6">
      <c r="A7625" s="854" t="s">
        <v>528</v>
      </c>
      <c r="B7625" s="567"/>
      <c r="C7625" s="567"/>
      <c r="D7625" s="567"/>
      <c r="E7625" s="567"/>
      <c r="F7625" s="567"/>
    </row>
    <row r="7626" spans="1:6">
      <c r="A7626" s="853" t="s">
        <v>281</v>
      </c>
      <c r="B7626" s="567"/>
      <c r="C7626" s="567"/>
      <c r="D7626" s="567"/>
      <c r="E7626" s="567"/>
      <c r="F7626" s="567"/>
    </row>
    <row r="7627" spans="1:6">
      <c r="A7627" s="855" t="s">
        <v>3251</v>
      </c>
      <c r="B7627" s="567"/>
      <c r="C7627" s="567"/>
      <c r="D7627" s="567"/>
      <c r="E7627" s="567"/>
      <c r="F7627" s="567"/>
    </row>
    <row r="7628" spans="1:6">
      <c r="A7628" s="850" t="s">
        <v>2268</v>
      </c>
      <c r="B7628" s="567"/>
      <c r="C7628" s="567"/>
      <c r="D7628" s="567"/>
      <c r="E7628" s="567"/>
      <c r="F7628" s="567"/>
    </row>
    <row r="7629" spans="1:6">
      <c r="A7629" s="851" t="s">
        <v>3251</v>
      </c>
      <c r="B7629" s="567"/>
      <c r="C7629" s="567"/>
      <c r="D7629" s="567"/>
      <c r="E7629" s="567"/>
      <c r="F7629" s="567"/>
    </row>
    <row r="7630" spans="1:6">
      <c r="A7630" s="852" t="s">
        <v>3251</v>
      </c>
      <c r="B7630" s="567"/>
      <c r="C7630" s="567"/>
      <c r="D7630" s="567"/>
      <c r="E7630" s="567"/>
      <c r="F7630" s="567"/>
    </row>
    <row r="7631" spans="1:6">
      <c r="A7631" s="854" t="s">
        <v>528</v>
      </c>
      <c r="B7631" s="567"/>
      <c r="C7631" s="567"/>
      <c r="D7631" s="567"/>
      <c r="E7631" s="567"/>
      <c r="F7631" s="567"/>
    </row>
    <row r="7632" spans="1:6">
      <c r="A7632" s="853" t="s">
        <v>281</v>
      </c>
      <c r="B7632" s="567"/>
      <c r="C7632" s="567"/>
      <c r="D7632" s="567"/>
      <c r="E7632" s="567"/>
      <c r="F7632" s="567"/>
    </row>
    <row r="7633" spans="1:6">
      <c r="A7633" s="855" t="s">
        <v>3251</v>
      </c>
      <c r="B7633" s="567"/>
      <c r="C7633" s="567"/>
      <c r="D7633" s="567"/>
      <c r="E7633" s="567"/>
      <c r="F7633" s="567"/>
    </row>
    <row r="7634" spans="1:6">
      <c r="A7634" s="850" t="s">
        <v>2232</v>
      </c>
      <c r="B7634" s="567"/>
      <c r="C7634" s="567">
        <v>1</v>
      </c>
      <c r="D7634" s="567">
        <v>10000000</v>
      </c>
      <c r="E7634" s="567"/>
      <c r="F7634" s="567"/>
    </row>
    <row r="7635" spans="1:6">
      <c r="A7635" s="851" t="s">
        <v>3251</v>
      </c>
      <c r="B7635" s="567"/>
      <c r="C7635" s="567">
        <v>1</v>
      </c>
      <c r="D7635" s="567">
        <v>10000000</v>
      </c>
      <c r="E7635" s="567"/>
      <c r="F7635" s="567"/>
    </row>
    <row r="7636" spans="1:6">
      <c r="A7636" s="852" t="s">
        <v>3251</v>
      </c>
      <c r="B7636" s="567"/>
      <c r="C7636" s="567">
        <v>1</v>
      </c>
      <c r="D7636" s="567">
        <v>10000000</v>
      </c>
      <c r="E7636" s="567"/>
      <c r="F7636" s="567"/>
    </row>
    <row r="7637" spans="1:6">
      <c r="A7637" s="854" t="s">
        <v>528</v>
      </c>
      <c r="B7637" s="567"/>
      <c r="C7637" s="567">
        <v>1</v>
      </c>
      <c r="D7637" s="567">
        <v>10000000</v>
      </c>
      <c r="E7637" s="567"/>
      <c r="F7637" s="567"/>
    </row>
    <row r="7638" spans="1:6">
      <c r="A7638" s="853" t="s">
        <v>288</v>
      </c>
      <c r="B7638" s="567"/>
      <c r="C7638" s="567">
        <v>1</v>
      </c>
      <c r="D7638" s="567">
        <v>10000000</v>
      </c>
      <c r="E7638" s="567"/>
      <c r="F7638" s="567"/>
    </row>
    <row r="7639" spans="1:6">
      <c r="A7639" s="855" t="s">
        <v>480</v>
      </c>
      <c r="B7639" s="567"/>
      <c r="C7639" s="567">
        <v>1</v>
      </c>
      <c r="D7639" s="567">
        <v>10000000</v>
      </c>
      <c r="E7639" s="567"/>
      <c r="F7639" s="567"/>
    </row>
    <row r="7640" spans="1:6">
      <c r="A7640" s="850" t="s">
        <v>2267</v>
      </c>
      <c r="B7640" s="567"/>
      <c r="C7640" s="567"/>
      <c r="D7640" s="567"/>
      <c r="E7640" s="567"/>
      <c r="F7640" s="567"/>
    </row>
    <row r="7641" spans="1:6">
      <c r="A7641" s="851" t="s">
        <v>3251</v>
      </c>
      <c r="B7641" s="567"/>
      <c r="C7641" s="567"/>
      <c r="D7641" s="567"/>
      <c r="E7641" s="567"/>
      <c r="F7641" s="567"/>
    </row>
    <row r="7642" spans="1:6">
      <c r="A7642" s="852" t="s">
        <v>3251</v>
      </c>
      <c r="B7642" s="567"/>
      <c r="C7642" s="567"/>
      <c r="D7642" s="567"/>
      <c r="E7642" s="567"/>
      <c r="F7642" s="567"/>
    </row>
    <row r="7643" spans="1:6">
      <c r="A7643" s="854" t="s">
        <v>528</v>
      </c>
      <c r="B7643" s="567"/>
      <c r="C7643" s="567"/>
      <c r="D7643" s="567"/>
      <c r="E7643" s="567"/>
      <c r="F7643" s="567"/>
    </row>
    <row r="7644" spans="1:6">
      <c r="A7644" s="853" t="s">
        <v>281</v>
      </c>
      <c r="B7644" s="567"/>
      <c r="C7644" s="567"/>
      <c r="D7644" s="567"/>
      <c r="E7644" s="567"/>
      <c r="F7644" s="567"/>
    </row>
    <row r="7645" spans="1:6">
      <c r="A7645" s="855" t="s">
        <v>3251</v>
      </c>
      <c r="B7645" s="567"/>
      <c r="C7645" s="567"/>
      <c r="D7645" s="567"/>
      <c r="E7645" s="567"/>
      <c r="F7645" s="567"/>
    </row>
    <row r="7646" spans="1:6">
      <c r="A7646" s="850" t="s">
        <v>3251</v>
      </c>
      <c r="B7646" s="567"/>
      <c r="C7646" s="567"/>
      <c r="D7646" s="567"/>
      <c r="E7646" s="567"/>
      <c r="F7646" s="567"/>
    </row>
    <row r="7647" spans="1:6">
      <c r="A7647" s="851" t="s">
        <v>3251</v>
      </c>
      <c r="B7647" s="567"/>
      <c r="C7647" s="567"/>
      <c r="D7647" s="567"/>
      <c r="E7647" s="567"/>
      <c r="F7647" s="567"/>
    </row>
    <row r="7648" spans="1:6">
      <c r="A7648" s="852" t="s">
        <v>3251</v>
      </c>
      <c r="B7648" s="567"/>
      <c r="C7648" s="567"/>
      <c r="D7648" s="567"/>
      <c r="E7648" s="567"/>
      <c r="F7648" s="567"/>
    </row>
    <row r="7649" spans="1:6">
      <c r="A7649" s="854" t="s">
        <v>317</v>
      </c>
      <c r="B7649" s="729"/>
      <c r="C7649" s="729"/>
      <c r="D7649" s="729"/>
      <c r="E7649" s="729"/>
      <c r="F7649" s="729"/>
    </row>
    <row r="7650" spans="1:6">
      <c r="A7650" s="853" t="s">
        <v>56</v>
      </c>
      <c r="B7650" s="567"/>
      <c r="C7650" s="567"/>
      <c r="D7650" s="567"/>
      <c r="E7650" s="567"/>
      <c r="F7650" s="567"/>
    </row>
    <row r="7651" spans="1:6">
      <c r="A7651" s="855" t="s">
        <v>3251</v>
      </c>
      <c r="B7651" s="567"/>
      <c r="C7651" s="567"/>
      <c r="D7651" s="567"/>
      <c r="E7651" s="567"/>
      <c r="F7651" s="567"/>
    </row>
    <row r="7652" spans="1:6">
      <c r="A7652" s="726" t="s">
        <v>3094</v>
      </c>
      <c r="B7652" s="567">
        <v>103884771.42399999</v>
      </c>
      <c r="C7652" s="567">
        <v>13</v>
      </c>
      <c r="D7652" s="567">
        <v>93062632.423999995</v>
      </c>
      <c r="E7652" s="567">
        <v>71589869.978980005</v>
      </c>
      <c r="F7652" s="567">
        <v>38605480.933029994</v>
      </c>
    </row>
    <row r="7653" spans="1:6">
      <c r="A7653" s="845" t="s">
        <v>3251</v>
      </c>
      <c r="B7653" s="567">
        <v>103884771.42399999</v>
      </c>
      <c r="C7653" s="567">
        <v>13</v>
      </c>
      <c r="D7653" s="567">
        <v>93062632.423999995</v>
      </c>
      <c r="E7653" s="567">
        <v>71589869.978980005</v>
      </c>
      <c r="F7653" s="567">
        <v>38605480.933029994</v>
      </c>
    </row>
    <row r="7654" spans="1:6">
      <c r="A7654" s="846" t="s">
        <v>3251</v>
      </c>
      <c r="B7654" s="567">
        <v>103884771.42399999</v>
      </c>
      <c r="C7654" s="567">
        <v>13</v>
      </c>
      <c r="D7654" s="567">
        <v>93062632.423999995</v>
      </c>
      <c r="E7654" s="567">
        <v>71589869.978980005</v>
      </c>
      <c r="F7654" s="567">
        <v>38605480.933029994</v>
      </c>
    </row>
    <row r="7655" spans="1:6">
      <c r="A7655" s="847">
        <v>15</v>
      </c>
      <c r="B7655" s="567">
        <v>3023771.4240000001</v>
      </c>
      <c r="C7655" s="567">
        <v>1</v>
      </c>
      <c r="D7655" s="567">
        <v>3023771.4240000001</v>
      </c>
      <c r="E7655" s="567">
        <v>2023771.4240000001</v>
      </c>
      <c r="F7655" s="567">
        <v>0</v>
      </c>
    </row>
    <row r="7656" spans="1:6">
      <c r="A7656" s="848" t="s">
        <v>3251</v>
      </c>
      <c r="B7656" s="567">
        <v>3023771.4240000001</v>
      </c>
      <c r="C7656" s="567">
        <v>1</v>
      </c>
      <c r="D7656" s="567">
        <v>3023771.4240000001</v>
      </c>
      <c r="E7656" s="567">
        <v>2023771.4240000001</v>
      </c>
      <c r="F7656" s="567">
        <v>0</v>
      </c>
    </row>
    <row r="7657" spans="1:6">
      <c r="A7657" s="849" t="s">
        <v>3251</v>
      </c>
      <c r="B7657" s="567">
        <v>3023771.4240000001</v>
      </c>
      <c r="C7657" s="567">
        <v>1</v>
      </c>
      <c r="D7657" s="567">
        <v>3023771.4240000001</v>
      </c>
      <c r="E7657" s="567">
        <v>2023771.4240000001</v>
      </c>
      <c r="F7657" s="567">
        <v>0</v>
      </c>
    </row>
    <row r="7658" spans="1:6">
      <c r="A7658" s="850" t="s">
        <v>3251</v>
      </c>
      <c r="B7658" s="567">
        <v>3023771.4240000001</v>
      </c>
      <c r="C7658" s="567">
        <v>1</v>
      </c>
      <c r="D7658" s="567">
        <v>3023771.4240000001</v>
      </c>
      <c r="E7658" s="567">
        <v>2023771.4240000001</v>
      </c>
      <c r="F7658" s="567">
        <v>0</v>
      </c>
    </row>
    <row r="7659" spans="1:6">
      <c r="A7659" s="851" t="s">
        <v>3251</v>
      </c>
      <c r="B7659" s="567">
        <v>3023771.4240000001</v>
      </c>
      <c r="C7659" s="567">
        <v>1</v>
      </c>
      <c r="D7659" s="567">
        <v>3023771.4240000001</v>
      </c>
      <c r="E7659" s="567">
        <v>2023771.4240000001</v>
      </c>
      <c r="F7659" s="567">
        <v>0</v>
      </c>
    </row>
    <row r="7660" spans="1:6">
      <c r="A7660" s="852" t="s">
        <v>3251</v>
      </c>
      <c r="B7660" s="567">
        <v>3023771.4240000001</v>
      </c>
      <c r="C7660" s="567">
        <v>1</v>
      </c>
      <c r="D7660" s="567">
        <v>3023771.4240000001</v>
      </c>
      <c r="E7660" s="567">
        <v>2023771.4240000001</v>
      </c>
      <c r="F7660" s="567">
        <v>0</v>
      </c>
    </row>
    <row r="7661" spans="1:6">
      <c r="A7661" s="854" t="s">
        <v>318</v>
      </c>
      <c r="B7661" s="567">
        <v>3023771.4240000001</v>
      </c>
      <c r="C7661" s="567">
        <v>1</v>
      </c>
      <c r="D7661" s="567">
        <v>3023771.4240000001</v>
      </c>
      <c r="E7661" s="567">
        <v>2023771.4240000001</v>
      </c>
      <c r="F7661" s="567">
        <v>0</v>
      </c>
    </row>
    <row r="7662" spans="1:6">
      <c r="A7662" s="853" t="s">
        <v>303</v>
      </c>
      <c r="B7662" s="567">
        <v>3023771.4240000001</v>
      </c>
      <c r="C7662" s="567">
        <v>1</v>
      </c>
      <c r="D7662" s="567">
        <v>3023771.4240000001</v>
      </c>
      <c r="E7662" s="567">
        <v>2023771.4240000001</v>
      </c>
      <c r="F7662" s="567">
        <v>0</v>
      </c>
    </row>
    <row r="7663" spans="1:6">
      <c r="A7663" s="855" t="s">
        <v>510</v>
      </c>
      <c r="B7663" s="567">
        <v>3023771.4240000001</v>
      </c>
      <c r="C7663" s="567">
        <v>1</v>
      </c>
      <c r="D7663" s="567">
        <v>3023771.4240000001</v>
      </c>
      <c r="E7663" s="567">
        <v>2023771.4240000001</v>
      </c>
      <c r="F7663" s="567">
        <v>0</v>
      </c>
    </row>
    <row r="7664" spans="1:6">
      <c r="A7664" s="847">
        <v>490</v>
      </c>
      <c r="B7664" s="567">
        <v>12100429</v>
      </c>
      <c r="C7664" s="567">
        <v>1</v>
      </c>
      <c r="D7664" s="567">
        <v>12370429</v>
      </c>
      <c r="E7664" s="567">
        <v>12231446.75403</v>
      </c>
      <c r="F7664" s="567">
        <v>11961445.495650001</v>
      </c>
    </row>
    <row r="7665" spans="1:6">
      <c r="A7665" s="848" t="s">
        <v>3251</v>
      </c>
      <c r="B7665" s="567">
        <v>12100429</v>
      </c>
      <c r="C7665" s="567">
        <v>1</v>
      </c>
      <c r="D7665" s="567">
        <v>12370429</v>
      </c>
      <c r="E7665" s="567">
        <v>12231446.75403</v>
      </c>
      <c r="F7665" s="567">
        <v>11961445.495650001</v>
      </c>
    </row>
    <row r="7666" spans="1:6">
      <c r="A7666" s="849" t="s">
        <v>3251</v>
      </c>
      <c r="B7666" s="567">
        <v>12100429</v>
      </c>
      <c r="C7666" s="567">
        <v>1</v>
      </c>
      <c r="D7666" s="567">
        <v>12370429</v>
      </c>
      <c r="E7666" s="567">
        <v>12231446.75403</v>
      </c>
      <c r="F7666" s="567">
        <v>11961445.495650001</v>
      </c>
    </row>
    <row r="7667" spans="1:6">
      <c r="A7667" s="850" t="s">
        <v>3251</v>
      </c>
      <c r="B7667" s="567">
        <v>12100429</v>
      </c>
      <c r="C7667" s="567">
        <v>1</v>
      </c>
      <c r="D7667" s="567">
        <v>12370429</v>
      </c>
      <c r="E7667" s="567">
        <v>12231446.75403</v>
      </c>
      <c r="F7667" s="567">
        <v>11961445.495650001</v>
      </c>
    </row>
    <row r="7668" spans="1:6">
      <c r="A7668" s="851">
        <v>5</v>
      </c>
      <c r="B7668" s="567">
        <v>12100429</v>
      </c>
      <c r="C7668" s="567">
        <v>1</v>
      </c>
      <c r="D7668" s="567">
        <v>12370429</v>
      </c>
      <c r="E7668" s="567">
        <v>12231446.75403</v>
      </c>
      <c r="F7668" s="567">
        <v>11961445.495650001</v>
      </c>
    </row>
    <row r="7669" spans="1:6">
      <c r="A7669" s="852" t="s">
        <v>3251</v>
      </c>
      <c r="B7669" s="567">
        <v>12100429</v>
      </c>
      <c r="C7669" s="567">
        <v>1</v>
      </c>
      <c r="D7669" s="567">
        <v>12370429</v>
      </c>
      <c r="E7669" s="567">
        <v>12231446.75403</v>
      </c>
      <c r="F7669" s="567">
        <v>11961445.495650001</v>
      </c>
    </row>
    <row r="7670" spans="1:6">
      <c r="A7670" s="854" t="s">
        <v>318</v>
      </c>
      <c r="B7670" s="567">
        <v>12100429</v>
      </c>
      <c r="C7670" s="567">
        <v>1</v>
      </c>
      <c r="D7670" s="567">
        <v>12370429</v>
      </c>
      <c r="E7670" s="567">
        <v>12231446.75403</v>
      </c>
      <c r="F7670" s="567">
        <v>11961445.495650001</v>
      </c>
    </row>
    <row r="7671" spans="1:6">
      <c r="A7671" s="853" t="s">
        <v>303</v>
      </c>
      <c r="B7671" s="567">
        <v>12100429</v>
      </c>
      <c r="C7671" s="567">
        <v>1</v>
      </c>
      <c r="D7671" s="567">
        <v>12370429</v>
      </c>
      <c r="E7671" s="567">
        <v>12231446.75403</v>
      </c>
      <c r="F7671" s="567">
        <v>11961445.495650001</v>
      </c>
    </row>
    <row r="7672" spans="1:6">
      <c r="A7672" s="855" t="s">
        <v>319</v>
      </c>
      <c r="B7672" s="567">
        <v>12100429</v>
      </c>
      <c r="C7672" s="567">
        <v>1</v>
      </c>
      <c r="D7672" s="567">
        <v>12370429</v>
      </c>
      <c r="E7672" s="567">
        <v>12231446.75403</v>
      </c>
      <c r="F7672" s="567">
        <v>11961445.495650001</v>
      </c>
    </row>
    <row r="7673" spans="1:6">
      <c r="A7673" s="847" t="s">
        <v>3251</v>
      </c>
      <c r="B7673" s="567">
        <v>88760571</v>
      </c>
      <c r="C7673" s="567">
        <v>11</v>
      </c>
      <c r="D7673" s="567">
        <v>77668432</v>
      </c>
      <c r="E7673" s="567">
        <v>57334651.800949998</v>
      </c>
      <c r="F7673" s="567">
        <v>26644035.437380001</v>
      </c>
    </row>
    <row r="7674" spans="1:6">
      <c r="A7674" s="848" t="s">
        <v>3251</v>
      </c>
      <c r="B7674" s="567">
        <v>88760571</v>
      </c>
      <c r="C7674" s="567">
        <v>11</v>
      </c>
      <c r="D7674" s="567">
        <v>77668432</v>
      </c>
      <c r="E7674" s="567">
        <v>57334651.800949998</v>
      </c>
      <c r="F7674" s="567">
        <v>26644035.437380001</v>
      </c>
    </row>
    <row r="7675" spans="1:6">
      <c r="A7675" s="849" t="s">
        <v>3251</v>
      </c>
      <c r="B7675" s="567">
        <v>88760571</v>
      </c>
      <c r="C7675" s="567">
        <v>11</v>
      </c>
      <c r="D7675" s="567">
        <v>77668432</v>
      </c>
      <c r="E7675" s="567">
        <v>57334651.800949998</v>
      </c>
      <c r="F7675" s="567">
        <v>26644035.437380001</v>
      </c>
    </row>
    <row r="7676" spans="1:6">
      <c r="A7676" s="850" t="s">
        <v>3251</v>
      </c>
      <c r="B7676" s="567">
        <v>88760571</v>
      </c>
      <c r="C7676" s="567">
        <v>11</v>
      </c>
      <c r="D7676" s="567">
        <v>77668432</v>
      </c>
      <c r="E7676" s="567">
        <v>57334651.800949998</v>
      </c>
      <c r="F7676" s="567">
        <v>26644035.437380001</v>
      </c>
    </row>
    <row r="7677" spans="1:6">
      <c r="A7677" s="851">
        <v>2</v>
      </c>
      <c r="B7677" s="567">
        <v>6200000</v>
      </c>
      <c r="C7677" s="567">
        <v>2</v>
      </c>
      <c r="D7677" s="567">
        <v>8199035</v>
      </c>
      <c r="E7677" s="567">
        <v>6620443.6987999994</v>
      </c>
      <c r="F7677" s="567">
        <v>6007771.6987899998</v>
      </c>
    </row>
    <row r="7678" spans="1:6">
      <c r="A7678" s="852" t="s">
        <v>3251</v>
      </c>
      <c r="B7678" s="567">
        <v>6200000</v>
      </c>
      <c r="C7678" s="567">
        <v>2</v>
      </c>
      <c r="D7678" s="567">
        <v>8199035</v>
      </c>
      <c r="E7678" s="567">
        <v>6620443.6987999994</v>
      </c>
      <c r="F7678" s="567">
        <v>6007771.6987899998</v>
      </c>
    </row>
    <row r="7679" spans="1:6">
      <c r="A7679" s="854" t="s">
        <v>318</v>
      </c>
      <c r="B7679" s="567">
        <v>6200000</v>
      </c>
      <c r="C7679" s="567">
        <v>2</v>
      </c>
      <c r="D7679" s="567">
        <v>8199035</v>
      </c>
      <c r="E7679" s="567">
        <v>6620443.6987999994</v>
      </c>
      <c r="F7679" s="567">
        <v>6007771.6987899998</v>
      </c>
    </row>
    <row r="7680" spans="1:6">
      <c r="A7680" s="853" t="s">
        <v>266</v>
      </c>
      <c r="B7680" s="567">
        <v>4000000</v>
      </c>
      <c r="C7680" s="567">
        <v>1</v>
      </c>
      <c r="D7680" s="567">
        <v>5999035</v>
      </c>
      <c r="E7680" s="567">
        <v>4486348</v>
      </c>
      <c r="F7680" s="567">
        <v>3873676</v>
      </c>
    </row>
    <row r="7681" spans="1:6">
      <c r="A7681" s="855" t="s">
        <v>3251</v>
      </c>
      <c r="B7681" s="567">
        <v>4000000</v>
      </c>
      <c r="C7681" s="567">
        <v>1</v>
      </c>
      <c r="D7681" s="567">
        <v>5999035</v>
      </c>
      <c r="E7681" s="567">
        <v>4486348</v>
      </c>
      <c r="F7681" s="567">
        <v>3873676</v>
      </c>
    </row>
    <row r="7682" spans="1:6">
      <c r="A7682" s="853" t="s">
        <v>303</v>
      </c>
      <c r="B7682" s="567">
        <v>2200000</v>
      </c>
      <c r="C7682" s="567">
        <v>1</v>
      </c>
      <c r="D7682" s="567">
        <v>2200000</v>
      </c>
      <c r="E7682" s="567">
        <v>2134095.6987999999</v>
      </c>
      <c r="F7682" s="567">
        <v>2134095.6987899998</v>
      </c>
    </row>
    <row r="7683" spans="1:6">
      <c r="A7683" s="855" t="s">
        <v>319</v>
      </c>
      <c r="B7683" s="567">
        <v>2200000</v>
      </c>
      <c r="C7683" s="567">
        <v>1</v>
      </c>
      <c r="D7683" s="567">
        <v>2200000</v>
      </c>
      <c r="E7683" s="567">
        <v>2134095.6987999999</v>
      </c>
      <c r="F7683" s="567">
        <v>2134095.6987899998</v>
      </c>
    </row>
    <row r="7684" spans="1:6">
      <c r="A7684" s="851">
        <v>3</v>
      </c>
      <c r="B7684" s="567">
        <v>6852000</v>
      </c>
      <c r="C7684" s="567">
        <v>2</v>
      </c>
      <c r="D7684" s="567">
        <v>10994500</v>
      </c>
      <c r="E7684" s="567">
        <v>9908081.1734500006</v>
      </c>
      <c r="F7684" s="567">
        <v>5350917.8433199991</v>
      </c>
    </row>
    <row r="7685" spans="1:6">
      <c r="A7685" s="852" t="s">
        <v>3251</v>
      </c>
      <c r="B7685" s="567">
        <v>6852000</v>
      </c>
      <c r="C7685" s="567">
        <v>2</v>
      </c>
      <c r="D7685" s="567">
        <v>10994500</v>
      </c>
      <c r="E7685" s="567">
        <v>9908081.1734500006</v>
      </c>
      <c r="F7685" s="567">
        <v>5350917.8433199991</v>
      </c>
    </row>
    <row r="7686" spans="1:6">
      <c r="A7686" s="854" t="s">
        <v>318</v>
      </c>
      <c r="B7686" s="567">
        <v>6852000</v>
      </c>
      <c r="C7686" s="567">
        <v>2</v>
      </c>
      <c r="D7686" s="567">
        <v>10994500</v>
      </c>
      <c r="E7686" s="567">
        <v>9908081.1734500006</v>
      </c>
      <c r="F7686" s="567">
        <v>5350917.8433199991</v>
      </c>
    </row>
    <row r="7687" spans="1:6">
      <c r="A7687" s="853" t="s">
        <v>266</v>
      </c>
      <c r="B7687" s="567">
        <v>5100000</v>
      </c>
      <c r="C7687" s="567">
        <v>1</v>
      </c>
      <c r="D7687" s="567">
        <v>5100000</v>
      </c>
      <c r="E7687" s="567">
        <v>4203876</v>
      </c>
      <c r="F7687" s="567"/>
    </row>
    <row r="7688" spans="1:6">
      <c r="A7688" s="855" t="s">
        <v>3251</v>
      </c>
      <c r="B7688" s="567">
        <v>5100000</v>
      </c>
      <c r="C7688" s="567">
        <v>1</v>
      </c>
      <c r="D7688" s="567">
        <v>5100000</v>
      </c>
      <c r="E7688" s="567">
        <v>4203876</v>
      </c>
      <c r="F7688" s="567"/>
    </row>
    <row r="7689" spans="1:6">
      <c r="A7689" s="853" t="s">
        <v>303</v>
      </c>
      <c r="B7689" s="567">
        <v>1752000</v>
      </c>
      <c r="C7689" s="567">
        <v>1</v>
      </c>
      <c r="D7689" s="567">
        <v>5894500</v>
      </c>
      <c r="E7689" s="567">
        <v>5704205.1734500006</v>
      </c>
      <c r="F7689" s="567">
        <v>5350917.8433199991</v>
      </c>
    </row>
    <row r="7690" spans="1:6">
      <c r="A7690" s="855" t="s">
        <v>319</v>
      </c>
      <c r="B7690" s="567">
        <v>1752000</v>
      </c>
      <c r="C7690" s="567">
        <v>1</v>
      </c>
      <c r="D7690" s="567">
        <v>5894500</v>
      </c>
      <c r="E7690" s="567">
        <v>5704205.1734500006</v>
      </c>
      <c r="F7690" s="567">
        <v>5350917.8433199991</v>
      </c>
    </row>
    <row r="7691" spans="1:6">
      <c r="A7691" s="851">
        <v>7</v>
      </c>
      <c r="B7691" s="567">
        <v>43500000</v>
      </c>
      <c r="C7691" s="567">
        <v>1</v>
      </c>
      <c r="D7691" s="567">
        <v>23946326</v>
      </c>
      <c r="E7691" s="567">
        <v>18375012</v>
      </c>
      <c r="F7691" s="567">
        <v>5305306</v>
      </c>
    </row>
    <row r="7692" spans="1:6">
      <c r="A7692" s="852" t="s">
        <v>3251</v>
      </c>
      <c r="B7692" s="567">
        <v>43500000</v>
      </c>
      <c r="C7692" s="567">
        <v>1</v>
      </c>
      <c r="D7692" s="567">
        <v>23946326</v>
      </c>
      <c r="E7692" s="567">
        <v>18375012</v>
      </c>
      <c r="F7692" s="567">
        <v>5305306</v>
      </c>
    </row>
    <row r="7693" spans="1:6">
      <c r="A7693" s="854" t="s">
        <v>318</v>
      </c>
      <c r="B7693" s="567">
        <v>43500000</v>
      </c>
      <c r="C7693" s="567">
        <v>1</v>
      </c>
      <c r="D7693" s="567">
        <v>23946326</v>
      </c>
      <c r="E7693" s="567">
        <v>18375012</v>
      </c>
      <c r="F7693" s="567">
        <v>5305306</v>
      </c>
    </row>
    <row r="7694" spans="1:6">
      <c r="A7694" s="853" t="s">
        <v>266</v>
      </c>
      <c r="B7694" s="567">
        <v>43500000</v>
      </c>
      <c r="C7694" s="567">
        <v>1</v>
      </c>
      <c r="D7694" s="567">
        <v>23946326</v>
      </c>
      <c r="E7694" s="567">
        <v>18375012</v>
      </c>
      <c r="F7694" s="567">
        <v>5305306</v>
      </c>
    </row>
    <row r="7695" spans="1:6">
      <c r="A7695" s="855" t="s">
        <v>3251</v>
      </c>
      <c r="B7695" s="567">
        <v>43500000</v>
      </c>
      <c r="C7695" s="567">
        <v>1</v>
      </c>
      <c r="D7695" s="567">
        <v>23946326</v>
      </c>
      <c r="E7695" s="567">
        <v>18375012</v>
      </c>
      <c r="F7695" s="567">
        <v>5305306</v>
      </c>
    </row>
    <row r="7696" spans="1:6">
      <c r="A7696" s="851" t="s">
        <v>3251</v>
      </c>
      <c r="B7696" s="567">
        <v>32208571</v>
      </c>
      <c r="C7696" s="567">
        <v>6</v>
      </c>
      <c r="D7696" s="567">
        <v>34528571</v>
      </c>
      <c r="E7696" s="567">
        <v>22431114.9287</v>
      </c>
      <c r="F7696" s="567">
        <v>9980039.8952700011</v>
      </c>
    </row>
    <row r="7697" spans="1:6">
      <c r="A7697" s="852" t="s">
        <v>3251</v>
      </c>
      <c r="B7697" s="567">
        <v>32208571</v>
      </c>
      <c r="C7697" s="567">
        <v>6</v>
      </c>
      <c r="D7697" s="567">
        <v>34528571</v>
      </c>
      <c r="E7697" s="567">
        <v>22431114.9287</v>
      </c>
      <c r="F7697" s="567">
        <v>9980039.8952700011</v>
      </c>
    </row>
    <row r="7698" spans="1:6">
      <c r="A7698" s="854" t="s">
        <v>318</v>
      </c>
      <c r="B7698" s="567">
        <v>32208571</v>
      </c>
      <c r="C7698" s="567">
        <v>6</v>
      </c>
      <c r="D7698" s="567">
        <v>34528571</v>
      </c>
      <c r="E7698" s="567">
        <v>22431114.9287</v>
      </c>
      <c r="F7698" s="567">
        <v>9980039.8952700011</v>
      </c>
    </row>
    <row r="7699" spans="1:6">
      <c r="A7699" s="853" t="s">
        <v>266</v>
      </c>
      <c r="B7699" s="567">
        <v>16032686</v>
      </c>
      <c r="C7699" s="567">
        <v>2</v>
      </c>
      <c r="D7699" s="567">
        <v>18132686</v>
      </c>
      <c r="E7699" s="567">
        <v>11294065</v>
      </c>
      <c r="F7699" s="567">
        <v>5087357</v>
      </c>
    </row>
    <row r="7700" spans="1:6">
      <c r="A7700" s="855" t="s">
        <v>3251</v>
      </c>
      <c r="B7700" s="567">
        <v>16032686</v>
      </c>
      <c r="C7700" s="567">
        <v>2</v>
      </c>
      <c r="D7700" s="567">
        <v>18132686</v>
      </c>
      <c r="E7700" s="567">
        <v>11294065</v>
      </c>
      <c r="F7700" s="567">
        <v>5087357</v>
      </c>
    </row>
    <row r="7701" spans="1:6">
      <c r="A7701" s="853" t="s">
        <v>272</v>
      </c>
      <c r="B7701" s="567">
        <v>3500000</v>
      </c>
      <c r="C7701" s="567">
        <v>1</v>
      </c>
      <c r="D7701" s="567">
        <v>3500000</v>
      </c>
      <c r="E7701" s="567">
        <v>1695626</v>
      </c>
      <c r="F7701" s="567">
        <v>1183893</v>
      </c>
    </row>
    <row r="7702" spans="1:6">
      <c r="A7702" s="855" t="s">
        <v>319</v>
      </c>
      <c r="B7702" s="567">
        <v>3500000</v>
      </c>
      <c r="C7702" s="567">
        <v>1</v>
      </c>
      <c r="D7702" s="567">
        <v>3500000</v>
      </c>
      <c r="E7702" s="567">
        <v>1695626</v>
      </c>
      <c r="F7702" s="567">
        <v>1183893</v>
      </c>
    </row>
    <row r="7703" spans="1:6">
      <c r="A7703" s="853" t="s">
        <v>295</v>
      </c>
      <c r="B7703" s="567">
        <v>9675885</v>
      </c>
      <c r="C7703" s="567">
        <v>2</v>
      </c>
      <c r="D7703" s="567">
        <v>9895885</v>
      </c>
      <c r="E7703" s="567">
        <v>7035502.0136599997</v>
      </c>
      <c r="F7703" s="567">
        <v>3649100.4671900002</v>
      </c>
    </row>
    <row r="7704" spans="1:6">
      <c r="A7704" s="855" t="s">
        <v>337</v>
      </c>
      <c r="B7704" s="567">
        <v>4000000</v>
      </c>
      <c r="C7704" s="567">
        <v>1</v>
      </c>
      <c r="D7704" s="567">
        <v>4000000</v>
      </c>
      <c r="E7704" s="567">
        <v>1514723.3372199999</v>
      </c>
      <c r="F7704" s="567">
        <v>615934.46719000011</v>
      </c>
    </row>
    <row r="7705" spans="1:6">
      <c r="A7705" s="855" t="s">
        <v>319</v>
      </c>
      <c r="B7705" s="567">
        <v>5675885</v>
      </c>
      <c r="C7705" s="567">
        <v>1</v>
      </c>
      <c r="D7705" s="567">
        <v>5895885</v>
      </c>
      <c r="E7705" s="567">
        <v>5520778.6764399996</v>
      </c>
      <c r="F7705" s="567">
        <v>3033166</v>
      </c>
    </row>
    <row r="7706" spans="1:6">
      <c r="A7706" s="853" t="s">
        <v>303</v>
      </c>
      <c r="B7706" s="567">
        <v>3000000</v>
      </c>
      <c r="C7706" s="567">
        <v>1</v>
      </c>
      <c r="D7706" s="567">
        <v>3000000</v>
      </c>
      <c r="E7706" s="567">
        <v>2405921.9150399999</v>
      </c>
      <c r="F7706" s="567">
        <v>59689.428079999998</v>
      </c>
    </row>
    <row r="7707" spans="1:6">
      <c r="A7707" s="855" t="s">
        <v>510</v>
      </c>
      <c r="B7707" s="567">
        <v>3000000</v>
      </c>
      <c r="C7707" s="567">
        <v>1</v>
      </c>
      <c r="D7707" s="567">
        <v>3000000</v>
      </c>
      <c r="E7707" s="567">
        <v>2405921.9150399999</v>
      </c>
      <c r="F7707" s="567">
        <v>59689.428079999998</v>
      </c>
    </row>
    <row r="7708" spans="1:6">
      <c r="A7708" s="737" t="s">
        <v>3252</v>
      </c>
      <c r="B7708" s="736">
        <v>1631155816.3960001</v>
      </c>
      <c r="C7708" s="736">
        <v>734</v>
      </c>
      <c r="D7708" s="736">
        <v>3748394281.1945786</v>
      </c>
      <c r="E7708" s="736">
        <v>1492086457.3393207</v>
      </c>
      <c r="F7708" s="736">
        <v>1251547810.7109604</v>
      </c>
    </row>
    <row r="7709" spans="1:6">
      <c r="B7709"/>
      <c r="E7709"/>
    </row>
    <row r="7710" spans="1:6">
      <c r="B7710"/>
      <c r="E7710"/>
    </row>
    <row r="7711" spans="1:6">
      <c r="B7711"/>
      <c r="E7711"/>
    </row>
    <row r="7712" spans="1:6">
      <c r="B7712"/>
      <c r="E7712"/>
    </row>
    <row r="7713" spans="2:5">
      <c r="B7713"/>
      <c r="E7713"/>
    </row>
    <row r="7714" spans="2:5">
      <c r="B7714"/>
      <c r="E7714"/>
    </row>
    <row r="7715" spans="2:5">
      <c r="B7715"/>
      <c r="E7715"/>
    </row>
    <row r="7716" spans="2:5">
      <c r="B7716"/>
      <c r="E7716"/>
    </row>
    <row r="7717" spans="2:5">
      <c r="B7717"/>
      <c r="E7717"/>
    </row>
    <row r="7718" spans="2:5">
      <c r="B7718"/>
      <c r="E7718"/>
    </row>
    <row r="7719" spans="2:5">
      <c r="B7719"/>
      <c r="E7719"/>
    </row>
    <row r="7720" spans="2:5">
      <c r="B7720"/>
      <c r="E7720"/>
    </row>
    <row r="7721" spans="2:5">
      <c r="B7721"/>
      <c r="E7721"/>
    </row>
    <row r="7722" spans="2:5">
      <c r="B7722"/>
      <c r="E7722"/>
    </row>
    <row r="7723" spans="2:5">
      <c r="B7723"/>
      <c r="E7723"/>
    </row>
    <row r="7724" spans="2:5">
      <c r="B7724"/>
      <c r="E7724"/>
    </row>
    <row r="7725" spans="2:5">
      <c r="B7725"/>
      <c r="E7725"/>
    </row>
    <row r="7726" spans="2:5">
      <c r="B7726"/>
      <c r="E7726"/>
    </row>
    <row r="7727" spans="2:5">
      <c r="B7727"/>
      <c r="E7727"/>
    </row>
    <row r="7728" spans="2:5">
      <c r="B7728"/>
      <c r="E7728"/>
    </row>
    <row r="7729" spans="2:5">
      <c r="B7729"/>
      <c r="E7729"/>
    </row>
    <row r="7730" spans="2:5">
      <c r="B7730"/>
      <c r="E7730"/>
    </row>
    <row r="7731" spans="2:5">
      <c r="B7731"/>
      <c r="E7731"/>
    </row>
    <row r="7732" spans="2:5">
      <c r="B7732"/>
      <c r="E7732"/>
    </row>
    <row r="7733" spans="2:5">
      <c r="B7733"/>
      <c r="E7733"/>
    </row>
    <row r="7734" spans="2:5">
      <c r="B7734"/>
      <c r="E7734"/>
    </row>
    <row r="7735" spans="2:5">
      <c r="B7735"/>
      <c r="E7735"/>
    </row>
    <row r="7736" spans="2:5">
      <c r="B7736"/>
      <c r="E7736"/>
    </row>
    <row r="7737" spans="2:5">
      <c r="B7737"/>
      <c r="E7737"/>
    </row>
    <row r="7738" spans="2:5">
      <c r="B7738"/>
      <c r="E7738"/>
    </row>
    <row r="7739" spans="2:5">
      <c r="B7739"/>
      <c r="E7739"/>
    </row>
    <row r="7740" spans="2:5">
      <c r="B7740"/>
      <c r="E7740"/>
    </row>
    <row r="7741" spans="2:5">
      <c r="B7741"/>
      <c r="E7741"/>
    </row>
    <row r="7742" spans="2:5">
      <c r="B7742"/>
      <c r="E7742"/>
    </row>
    <row r="7743" spans="2:5">
      <c r="B7743"/>
      <c r="E7743"/>
    </row>
    <row r="7744" spans="2:5">
      <c r="B7744"/>
      <c r="E7744"/>
    </row>
    <row r="7745" spans="2:5">
      <c r="B7745"/>
      <c r="E7745"/>
    </row>
    <row r="7746" spans="2:5">
      <c r="B7746"/>
      <c r="E7746"/>
    </row>
    <row r="7747" spans="2:5">
      <c r="B7747"/>
      <c r="E7747"/>
    </row>
    <row r="7748" spans="2:5">
      <c r="B7748"/>
      <c r="E7748"/>
    </row>
    <row r="7749" spans="2:5">
      <c r="B7749"/>
      <c r="E7749"/>
    </row>
    <row r="7750" spans="2:5">
      <c r="B7750"/>
      <c r="E7750"/>
    </row>
    <row r="7751" spans="2:5">
      <c r="B7751"/>
      <c r="E7751"/>
    </row>
    <row r="7752" spans="2:5">
      <c r="B7752"/>
      <c r="E7752"/>
    </row>
    <row r="7753" spans="2:5">
      <c r="B7753"/>
      <c r="E7753"/>
    </row>
    <row r="7754" spans="2:5">
      <c r="B7754"/>
      <c r="E7754"/>
    </row>
    <row r="7755" spans="2:5">
      <c r="B7755"/>
      <c r="E7755"/>
    </row>
    <row r="7756" spans="2:5">
      <c r="B7756"/>
      <c r="E7756"/>
    </row>
    <row r="7757" spans="2:5">
      <c r="B7757"/>
      <c r="E7757"/>
    </row>
    <row r="7758" spans="2:5">
      <c r="B7758"/>
      <c r="E7758"/>
    </row>
    <row r="7759" spans="2:5">
      <c r="B7759"/>
      <c r="E7759"/>
    </row>
    <row r="7760" spans="2:5">
      <c r="B7760"/>
      <c r="E7760"/>
    </row>
    <row r="7761" spans="2:5">
      <c r="B7761"/>
      <c r="E7761"/>
    </row>
    <row r="7762" spans="2:5">
      <c r="B7762"/>
      <c r="E7762"/>
    </row>
    <row r="7763" spans="2:5">
      <c r="B7763"/>
      <c r="E7763"/>
    </row>
    <row r="7764" spans="2:5">
      <c r="B7764"/>
      <c r="E7764"/>
    </row>
    <row r="7765" spans="2:5">
      <c r="B7765"/>
      <c r="E7765"/>
    </row>
    <row r="7766" spans="2:5">
      <c r="B7766"/>
      <c r="E7766"/>
    </row>
    <row r="7767" spans="2:5">
      <c r="B7767"/>
      <c r="E7767"/>
    </row>
    <row r="7768" spans="2:5">
      <c r="B7768"/>
      <c r="E7768"/>
    </row>
    <row r="7769" spans="2:5">
      <c r="B7769"/>
      <c r="E7769"/>
    </row>
    <row r="7770" spans="2:5">
      <c r="B7770"/>
      <c r="E7770"/>
    </row>
    <row r="7771" spans="2:5">
      <c r="B7771"/>
      <c r="E7771"/>
    </row>
    <row r="7772" spans="2:5">
      <c r="B7772"/>
      <c r="E7772"/>
    </row>
    <row r="7773" spans="2:5">
      <c r="B7773"/>
      <c r="E7773"/>
    </row>
    <row r="7774" spans="2:5">
      <c r="B7774"/>
      <c r="E7774"/>
    </row>
    <row r="7775" spans="2:5">
      <c r="B7775"/>
      <c r="E7775"/>
    </row>
    <row r="7776" spans="2:5">
      <c r="B7776"/>
      <c r="E7776"/>
    </row>
    <row r="7777" spans="2:5">
      <c r="B7777"/>
      <c r="E7777"/>
    </row>
    <row r="7778" spans="2:5">
      <c r="B7778"/>
      <c r="E7778"/>
    </row>
    <row r="7779" spans="2:5">
      <c r="B7779"/>
      <c r="E7779"/>
    </row>
    <row r="7780" spans="2:5">
      <c r="B7780"/>
      <c r="E7780"/>
    </row>
    <row r="7781" spans="2:5">
      <c r="B7781"/>
      <c r="E7781"/>
    </row>
    <row r="7782" spans="2:5">
      <c r="B7782"/>
      <c r="E7782"/>
    </row>
    <row r="7783" spans="2:5">
      <c r="B7783"/>
      <c r="E7783"/>
    </row>
    <row r="7784" spans="2:5">
      <c r="B7784"/>
      <c r="E7784"/>
    </row>
    <row r="7785" spans="2:5">
      <c r="B7785"/>
      <c r="E7785"/>
    </row>
    <row r="7786" spans="2:5">
      <c r="B7786"/>
      <c r="E7786"/>
    </row>
    <row r="7787" spans="2:5">
      <c r="B7787"/>
      <c r="E7787"/>
    </row>
    <row r="7788" spans="2:5">
      <c r="B7788"/>
      <c r="E7788"/>
    </row>
    <row r="7789" spans="2:5">
      <c r="B7789"/>
      <c r="E7789"/>
    </row>
    <row r="7790" spans="2:5">
      <c r="B7790"/>
      <c r="E7790"/>
    </row>
    <row r="7791" spans="2:5">
      <c r="B7791"/>
      <c r="E7791"/>
    </row>
    <row r="7792" spans="2:5">
      <c r="B7792"/>
      <c r="E7792"/>
    </row>
    <row r="7793" spans="2:5">
      <c r="B7793"/>
      <c r="E7793"/>
    </row>
    <row r="7794" spans="2:5">
      <c r="B7794"/>
      <c r="E7794"/>
    </row>
    <row r="7795" spans="2:5">
      <c r="B7795"/>
      <c r="E7795"/>
    </row>
    <row r="7796" spans="2:5">
      <c r="B7796"/>
      <c r="E7796"/>
    </row>
    <row r="7797" spans="2:5">
      <c r="B7797"/>
      <c r="E7797"/>
    </row>
    <row r="7798" spans="2:5">
      <c r="B7798"/>
      <c r="E7798"/>
    </row>
    <row r="7799" spans="2:5">
      <c r="B7799"/>
      <c r="E7799"/>
    </row>
    <row r="7800" spans="2:5">
      <c r="B7800"/>
      <c r="E7800"/>
    </row>
    <row r="7801" spans="2:5">
      <c r="B7801"/>
      <c r="E7801"/>
    </row>
    <row r="7802" spans="2:5">
      <c r="B7802"/>
      <c r="E7802"/>
    </row>
    <row r="7803" spans="2:5">
      <c r="B7803"/>
      <c r="E7803"/>
    </row>
    <row r="7804" spans="2:5">
      <c r="B7804"/>
      <c r="E7804"/>
    </row>
    <row r="7805" spans="2:5">
      <c r="B7805"/>
      <c r="E7805"/>
    </row>
    <row r="7806" spans="2:5">
      <c r="B7806"/>
      <c r="E7806"/>
    </row>
    <row r="7807" spans="2:5">
      <c r="B7807"/>
      <c r="E7807"/>
    </row>
    <row r="7808" spans="2:5">
      <c r="B7808"/>
      <c r="E7808"/>
    </row>
    <row r="7809" spans="2:5">
      <c r="B7809"/>
      <c r="E7809"/>
    </row>
    <row r="7810" spans="2:5">
      <c r="B7810"/>
      <c r="E7810"/>
    </row>
    <row r="7811" spans="2:5">
      <c r="B7811"/>
      <c r="E7811"/>
    </row>
    <row r="7812" spans="2:5">
      <c r="B7812"/>
      <c r="E7812"/>
    </row>
    <row r="7813" spans="2:5">
      <c r="B7813"/>
      <c r="E7813"/>
    </row>
    <row r="7814" spans="2:5">
      <c r="B7814"/>
      <c r="E7814"/>
    </row>
    <row r="7815" spans="2:5">
      <c r="B7815"/>
      <c r="E7815"/>
    </row>
    <row r="7816" spans="2:5">
      <c r="B7816"/>
      <c r="E7816"/>
    </row>
    <row r="7817" spans="2:5">
      <c r="B7817"/>
      <c r="E7817"/>
    </row>
    <row r="7818" spans="2:5">
      <c r="B7818"/>
      <c r="E7818"/>
    </row>
    <row r="7819" spans="2:5">
      <c r="B7819"/>
      <c r="E7819"/>
    </row>
    <row r="7820" spans="2:5">
      <c r="B7820"/>
      <c r="E7820"/>
    </row>
    <row r="7821" spans="2:5">
      <c r="B7821"/>
      <c r="E7821"/>
    </row>
    <row r="7822" spans="2:5">
      <c r="B7822"/>
      <c r="E7822"/>
    </row>
    <row r="7823" spans="2:5">
      <c r="B7823"/>
      <c r="E7823"/>
    </row>
    <row r="7824" spans="2:5">
      <c r="B7824"/>
      <c r="E7824"/>
    </row>
    <row r="7825" spans="2:5">
      <c r="B7825"/>
      <c r="E7825"/>
    </row>
    <row r="7826" spans="2:5">
      <c r="B7826"/>
      <c r="E7826"/>
    </row>
    <row r="7827" spans="2:5">
      <c r="B7827"/>
      <c r="E7827"/>
    </row>
    <row r="7828" spans="2:5">
      <c r="B7828"/>
      <c r="E7828"/>
    </row>
    <row r="7829" spans="2:5">
      <c r="B7829"/>
      <c r="E7829"/>
    </row>
    <row r="7830" spans="2:5">
      <c r="B7830"/>
      <c r="E7830"/>
    </row>
    <row r="7831" spans="2:5">
      <c r="B7831"/>
      <c r="E7831"/>
    </row>
    <row r="7832" spans="2:5">
      <c r="B7832"/>
      <c r="E7832"/>
    </row>
    <row r="7833" spans="2:5">
      <c r="B7833"/>
      <c r="E7833"/>
    </row>
    <row r="7834" spans="2:5">
      <c r="B7834"/>
      <c r="E7834"/>
    </row>
    <row r="7835" spans="2:5">
      <c r="B7835"/>
      <c r="E7835"/>
    </row>
    <row r="7836" spans="2:5">
      <c r="B7836"/>
      <c r="E7836"/>
    </row>
    <row r="7837" spans="2:5">
      <c r="B7837"/>
      <c r="E7837"/>
    </row>
    <row r="7838" spans="2:5">
      <c r="B7838"/>
      <c r="E7838"/>
    </row>
    <row r="7839" spans="2:5">
      <c r="B7839"/>
      <c r="E7839"/>
    </row>
    <row r="7840" spans="2:5">
      <c r="B7840"/>
      <c r="E7840"/>
    </row>
    <row r="7841" spans="2:5">
      <c r="B7841"/>
      <c r="E7841"/>
    </row>
    <row r="7842" spans="2:5">
      <c r="B7842"/>
      <c r="E7842"/>
    </row>
    <row r="7843" spans="2:5">
      <c r="B7843"/>
      <c r="E7843"/>
    </row>
    <row r="7844" spans="2:5">
      <c r="B7844"/>
      <c r="E7844"/>
    </row>
    <row r="7845" spans="2:5">
      <c r="B7845"/>
      <c r="E7845"/>
    </row>
    <row r="7846" spans="2:5">
      <c r="B7846"/>
      <c r="E7846"/>
    </row>
    <row r="7847" spans="2:5">
      <c r="B7847"/>
      <c r="E7847"/>
    </row>
    <row r="7848" spans="2:5">
      <c r="B7848"/>
      <c r="E7848"/>
    </row>
    <row r="7849" spans="2:5">
      <c r="B7849"/>
      <c r="E7849"/>
    </row>
    <row r="7850" spans="2:5">
      <c r="B7850"/>
      <c r="E7850"/>
    </row>
    <row r="7851" spans="2:5">
      <c r="B7851"/>
      <c r="E7851"/>
    </row>
    <row r="7852" spans="2:5">
      <c r="B7852"/>
      <c r="E7852"/>
    </row>
    <row r="7853" spans="2:5">
      <c r="B7853"/>
      <c r="E7853"/>
    </row>
    <row r="7854" spans="2:5">
      <c r="B7854"/>
      <c r="E7854"/>
    </row>
    <row r="7855" spans="2:5">
      <c r="B7855"/>
      <c r="E7855"/>
    </row>
    <row r="7856" spans="2:5">
      <c r="B7856"/>
      <c r="E7856"/>
    </row>
    <row r="7857" spans="2:5">
      <c r="B7857"/>
      <c r="E7857"/>
    </row>
    <row r="7858" spans="2:5">
      <c r="B7858"/>
      <c r="E7858"/>
    </row>
    <row r="7859" spans="2:5">
      <c r="B7859"/>
      <c r="E7859"/>
    </row>
    <row r="7860" spans="2:5">
      <c r="B7860"/>
      <c r="E7860"/>
    </row>
    <row r="7861" spans="2:5">
      <c r="B7861"/>
      <c r="E7861"/>
    </row>
    <row r="7862" spans="2:5">
      <c r="B7862"/>
      <c r="E7862"/>
    </row>
    <row r="7863" spans="2:5">
      <c r="B7863"/>
      <c r="E7863"/>
    </row>
    <row r="7864" spans="2:5">
      <c r="B7864"/>
      <c r="E7864"/>
    </row>
    <row r="7865" spans="2:5">
      <c r="B7865"/>
      <c r="E7865"/>
    </row>
    <row r="7866" spans="2:5">
      <c r="B7866"/>
      <c r="E7866"/>
    </row>
    <row r="7867" spans="2:5">
      <c r="B7867"/>
      <c r="E7867"/>
    </row>
    <row r="7868" spans="2:5">
      <c r="B7868"/>
      <c r="E7868"/>
    </row>
    <row r="7869" spans="2:5">
      <c r="B7869"/>
      <c r="E7869"/>
    </row>
    <row r="7870" spans="2:5">
      <c r="B7870"/>
      <c r="E7870"/>
    </row>
    <row r="7871" spans="2:5">
      <c r="B7871"/>
      <c r="E7871"/>
    </row>
    <row r="7872" spans="2:5">
      <c r="B7872"/>
      <c r="E7872"/>
    </row>
    <row r="7873" spans="2:5">
      <c r="B7873"/>
      <c r="E7873"/>
    </row>
    <row r="7874" spans="2:5">
      <c r="B7874"/>
      <c r="E7874"/>
    </row>
    <row r="7875" spans="2:5">
      <c r="B7875"/>
      <c r="E7875"/>
    </row>
    <row r="7876" spans="2:5">
      <c r="B7876"/>
      <c r="E7876"/>
    </row>
    <row r="7877" spans="2:5">
      <c r="B7877"/>
      <c r="E7877"/>
    </row>
    <row r="7878" spans="2:5">
      <c r="B7878"/>
      <c r="E7878"/>
    </row>
    <row r="7879" spans="2:5">
      <c r="B7879"/>
      <c r="E7879"/>
    </row>
    <row r="7880" spans="2:5">
      <c r="B7880"/>
      <c r="E7880"/>
    </row>
    <row r="7881" spans="2:5">
      <c r="B7881"/>
      <c r="E7881"/>
    </row>
    <row r="7882" spans="2:5">
      <c r="B7882"/>
      <c r="E7882"/>
    </row>
    <row r="7883" spans="2:5">
      <c r="B7883"/>
      <c r="E7883"/>
    </row>
    <row r="7884" spans="2:5">
      <c r="B7884"/>
      <c r="E7884"/>
    </row>
    <row r="7885" spans="2:5">
      <c r="B7885"/>
      <c r="E7885"/>
    </row>
    <row r="7886" spans="2:5">
      <c r="B7886"/>
      <c r="E7886"/>
    </row>
    <row r="7887" spans="2:5">
      <c r="B7887"/>
      <c r="E7887"/>
    </row>
    <row r="7888" spans="2:5">
      <c r="B7888"/>
      <c r="E7888"/>
    </row>
    <row r="7889" spans="2:5">
      <c r="B7889"/>
      <c r="E7889"/>
    </row>
    <row r="7890" spans="2:5">
      <c r="B7890"/>
      <c r="E7890"/>
    </row>
    <row r="7891" spans="2:5">
      <c r="B7891"/>
      <c r="E7891"/>
    </row>
    <row r="7892" spans="2:5">
      <c r="B7892"/>
      <c r="E7892"/>
    </row>
    <row r="7893" spans="2:5">
      <c r="B7893"/>
      <c r="E7893"/>
    </row>
    <row r="7894" spans="2:5">
      <c r="B7894"/>
      <c r="E7894"/>
    </row>
    <row r="7895" spans="2:5">
      <c r="B7895"/>
      <c r="E7895"/>
    </row>
    <row r="7896" spans="2:5">
      <c r="B7896"/>
      <c r="E7896"/>
    </row>
    <row r="7897" spans="2:5">
      <c r="B7897"/>
      <c r="E7897"/>
    </row>
    <row r="7898" spans="2:5">
      <c r="B7898"/>
      <c r="E7898"/>
    </row>
    <row r="7899" spans="2:5">
      <c r="B7899"/>
      <c r="E7899"/>
    </row>
    <row r="7900" spans="2:5">
      <c r="B7900"/>
      <c r="E7900"/>
    </row>
    <row r="7901" spans="2:5">
      <c r="B7901"/>
      <c r="E7901"/>
    </row>
    <row r="7902" spans="2:5">
      <c r="B7902"/>
      <c r="E7902"/>
    </row>
    <row r="7903" spans="2:5">
      <c r="B7903"/>
      <c r="E7903"/>
    </row>
    <row r="7904" spans="2:5">
      <c r="B7904"/>
      <c r="E7904"/>
    </row>
    <row r="7905" spans="2:5">
      <c r="B7905"/>
      <c r="E7905"/>
    </row>
    <row r="7906" spans="2:5">
      <c r="B7906"/>
      <c r="E7906"/>
    </row>
    <row r="7907" spans="2:5">
      <c r="B7907"/>
      <c r="E7907"/>
    </row>
    <row r="7908" spans="2:5">
      <c r="B7908"/>
      <c r="E7908"/>
    </row>
    <row r="7909" spans="2:5">
      <c r="B7909"/>
      <c r="E7909"/>
    </row>
    <row r="7910" spans="2:5">
      <c r="B7910"/>
      <c r="E7910"/>
    </row>
    <row r="7911" spans="2:5">
      <c r="B7911"/>
      <c r="E7911"/>
    </row>
    <row r="7912" spans="2:5">
      <c r="B7912"/>
      <c r="E7912"/>
    </row>
    <row r="7913" spans="2:5">
      <c r="B7913"/>
      <c r="E7913"/>
    </row>
    <row r="7914" spans="2:5">
      <c r="B7914"/>
      <c r="E7914"/>
    </row>
    <row r="7915" spans="2:5">
      <c r="B7915"/>
      <c r="E7915"/>
    </row>
    <row r="7916" spans="2:5">
      <c r="B7916"/>
      <c r="E7916"/>
    </row>
    <row r="7917" spans="2:5">
      <c r="B7917"/>
      <c r="E7917"/>
    </row>
    <row r="7918" spans="2:5">
      <c r="B7918"/>
      <c r="E7918"/>
    </row>
    <row r="7919" spans="2:5">
      <c r="B7919"/>
      <c r="E7919"/>
    </row>
    <row r="7920" spans="2:5">
      <c r="B7920"/>
      <c r="E7920"/>
    </row>
    <row r="7921" spans="2:5">
      <c r="B7921"/>
      <c r="E7921"/>
    </row>
    <row r="7922" spans="2:5">
      <c r="B7922"/>
      <c r="E7922"/>
    </row>
    <row r="7923" spans="2:5">
      <c r="B7923"/>
      <c r="E7923"/>
    </row>
    <row r="7924" spans="2:5">
      <c r="B7924"/>
      <c r="E7924"/>
    </row>
    <row r="7925" spans="2:5">
      <c r="B7925"/>
      <c r="E7925"/>
    </row>
    <row r="7926" spans="2:5">
      <c r="B7926"/>
      <c r="E7926"/>
    </row>
    <row r="7927" spans="2:5">
      <c r="B7927"/>
      <c r="E7927"/>
    </row>
    <row r="7928" spans="2:5">
      <c r="B7928"/>
      <c r="E7928"/>
    </row>
    <row r="7929" spans="2:5">
      <c r="B7929"/>
      <c r="E7929"/>
    </row>
    <row r="7930" spans="2:5">
      <c r="B7930"/>
      <c r="E7930"/>
    </row>
    <row r="7931" spans="2:5">
      <c r="B7931"/>
      <c r="E7931"/>
    </row>
    <row r="7932" spans="2:5">
      <c r="B7932"/>
      <c r="E7932"/>
    </row>
    <row r="7933" spans="2:5">
      <c r="B7933"/>
      <c r="E7933"/>
    </row>
    <row r="7934" spans="2:5">
      <c r="B7934"/>
      <c r="E7934"/>
    </row>
    <row r="7935" spans="2:5">
      <c r="B7935"/>
      <c r="E7935"/>
    </row>
    <row r="7936" spans="2:5">
      <c r="B7936"/>
      <c r="E7936"/>
    </row>
    <row r="7937" spans="2:5">
      <c r="B7937"/>
      <c r="E7937"/>
    </row>
    <row r="7938" spans="2:5">
      <c r="B7938"/>
      <c r="E7938"/>
    </row>
    <row r="7939" spans="2:5">
      <c r="B7939"/>
      <c r="E7939"/>
    </row>
    <row r="7940" spans="2:5">
      <c r="B7940"/>
      <c r="E7940"/>
    </row>
    <row r="7941" spans="2:5">
      <c r="B7941"/>
      <c r="E7941"/>
    </row>
    <row r="7942" spans="2:5">
      <c r="B7942"/>
      <c r="E7942"/>
    </row>
    <row r="7943" spans="2:5">
      <c r="B7943"/>
      <c r="E7943"/>
    </row>
    <row r="7944" spans="2:5">
      <c r="B7944"/>
      <c r="E7944"/>
    </row>
    <row r="7945" spans="2:5">
      <c r="B7945"/>
      <c r="E7945"/>
    </row>
    <row r="7946" spans="2:5">
      <c r="B7946"/>
      <c r="E7946"/>
    </row>
    <row r="7947" spans="2:5">
      <c r="B7947"/>
      <c r="E7947"/>
    </row>
    <row r="7948" spans="2:5">
      <c r="B7948"/>
      <c r="E7948"/>
    </row>
    <row r="7949" spans="2:5">
      <c r="B7949"/>
      <c r="E7949"/>
    </row>
    <row r="7950" spans="2:5">
      <c r="B7950"/>
      <c r="E7950"/>
    </row>
    <row r="7951" spans="2:5">
      <c r="B7951"/>
      <c r="E7951"/>
    </row>
    <row r="7952" spans="2:5">
      <c r="B7952"/>
      <c r="E7952"/>
    </row>
    <row r="7953" spans="2:5">
      <c r="B7953"/>
      <c r="E7953"/>
    </row>
    <row r="7954" spans="2:5">
      <c r="B7954"/>
      <c r="E7954"/>
    </row>
    <row r="7955" spans="2:5">
      <c r="B7955"/>
      <c r="E7955"/>
    </row>
    <row r="7956" spans="2:5">
      <c r="B7956"/>
      <c r="E7956"/>
    </row>
    <row r="7957" spans="2:5">
      <c r="B7957"/>
      <c r="E7957"/>
    </row>
    <row r="7958" spans="2:5">
      <c r="B7958"/>
      <c r="E7958"/>
    </row>
    <row r="7959" spans="2:5">
      <c r="B7959"/>
      <c r="E7959"/>
    </row>
    <row r="7960" spans="2:5">
      <c r="B7960"/>
      <c r="E7960"/>
    </row>
    <row r="7961" spans="2:5">
      <c r="B7961"/>
      <c r="E7961"/>
    </row>
    <row r="7962" spans="2:5">
      <c r="B7962"/>
      <c r="E7962"/>
    </row>
    <row r="7963" spans="2:5">
      <c r="B7963"/>
      <c r="E7963"/>
    </row>
    <row r="7964" spans="2:5">
      <c r="B7964"/>
      <c r="E7964"/>
    </row>
    <row r="7965" spans="2:5">
      <c r="B7965"/>
      <c r="E7965"/>
    </row>
    <row r="7966" spans="2:5">
      <c r="B7966"/>
      <c r="E7966"/>
    </row>
    <row r="7967" spans="2:5">
      <c r="B7967"/>
      <c r="E7967"/>
    </row>
    <row r="7968" spans="2:5">
      <c r="B7968"/>
      <c r="E7968"/>
    </row>
    <row r="7969" spans="2:5">
      <c r="B7969"/>
      <c r="E7969"/>
    </row>
    <row r="7970" spans="2:5">
      <c r="B7970"/>
      <c r="E7970"/>
    </row>
    <row r="7971" spans="2:5">
      <c r="B7971"/>
      <c r="E7971"/>
    </row>
    <row r="7972" spans="2:5">
      <c r="B7972"/>
      <c r="E7972"/>
    </row>
    <row r="7973" spans="2:5">
      <c r="B7973"/>
      <c r="E7973"/>
    </row>
    <row r="7974" spans="2:5">
      <c r="B7974"/>
      <c r="E7974"/>
    </row>
    <row r="7975" spans="2:5">
      <c r="B7975"/>
      <c r="E7975"/>
    </row>
    <row r="7976" spans="2:5">
      <c r="B7976"/>
      <c r="E7976"/>
    </row>
    <row r="7977" spans="2:5">
      <c r="B7977"/>
      <c r="E7977"/>
    </row>
    <row r="7978" spans="2:5">
      <c r="B7978"/>
      <c r="E7978"/>
    </row>
    <row r="7979" spans="2:5">
      <c r="B7979"/>
      <c r="E7979"/>
    </row>
    <row r="7980" spans="2:5">
      <c r="B7980"/>
      <c r="E7980"/>
    </row>
    <row r="7981" spans="2:5">
      <c r="B7981"/>
      <c r="E7981"/>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I555"/>
  <sheetViews>
    <sheetView topLeftCell="A2" zoomScaleNormal="100" workbookViewId="0">
      <selection activeCell="E28" sqref="E28"/>
    </sheetView>
  </sheetViews>
  <sheetFormatPr baseColWidth="10" defaultColWidth="11.42578125" defaultRowHeight="15"/>
  <cols>
    <col min="1" max="1" width="44.28515625" style="809" customWidth="1"/>
    <col min="2" max="2" width="14.42578125" style="810" customWidth="1"/>
    <col min="3" max="3" width="13.28515625" style="809" bestFit="1" customWidth="1"/>
    <col min="4" max="4" width="12.28515625" style="809" bestFit="1" customWidth="1"/>
    <col min="5" max="5" width="15.28515625" style="809" customWidth="1"/>
    <col min="6" max="6" width="21.7109375" style="809" customWidth="1"/>
    <col min="7" max="7" width="11.42578125" style="809"/>
    <col min="8" max="9" width="17.28515625" style="809" customWidth="1"/>
    <col min="10" max="16384" width="11.42578125" style="809"/>
  </cols>
  <sheetData>
    <row r="1" spans="1:9">
      <c r="A1" s="891" t="s">
        <v>3245</v>
      </c>
      <c r="B1" s="891"/>
      <c r="C1" s="891"/>
      <c r="D1" s="891"/>
      <c r="E1" s="891"/>
    </row>
    <row r="2" spans="1:9">
      <c r="D2" s="809" t="s">
        <v>223</v>
      </c>
    </row>
    <row r="3" spans="1:9" s="376" customFormat="1" ht="45.75" customHeight="1">
      <c r="A3" s="735" t="s">
        <v>2605</v>
      </c>
      <c r="B3" s="727" t="s">
        <v>2606</v>
      </c>
      <c r="C3" s="724" t="s">
        <v>2608</v>
      </c>
      <c r="D3" s="724" t="s">
        <v>2609</v>
      </c>
      <c r="E3" s="809"/>
      <c r="F3" s="815" t="s">
        <v>2605</v>
      </c>
      <c r="G3" s="806" t="s">
        <v>2606</v>
      </c>
      <c r="H3" s="807" t="s">
        <v>2608</v>
      </c>
      <c r="I3" s="807" t="s">
        <v>2609</v>
      </c>
    </row>
    <row r="4" spans="1:9" ht="30">
      <c r="A4" s="813" t="s">
        <v>2690</v>
      </c>
      <c r="B4" s="814">
        <v>26</v>
      </c>
      <c r="C4" s="814">
        <v>39892560.359920003</v>
      </c>
      <c r="D4" s="814">
        <v>82470864</v>
      </c>
      <c r="F4" s="812" t="s">
        <v>222</v>
      </c>
      <c r="G4" s="808">
        <v>734</v>
      </c>
      <c r="H4" s="808">
        <v>1492086457.3393195</v>
      </c>
      <c r="I4" s="808">
        <v>3748394281.1945786</v>
      </c>
    </row>
    <row r="5" spans="1:9">
      <c r="A5" s="813" t="s">
        <v>2691</v>
      </c>
      <c r="B5" s="814">
        <v>39</v>
      </c>
      <c r="C5" s="814">
        <v>50726264.156550005</v>
      </c>
      <c r="D5" s="814">
        <v>101179809</v>
      </c>
      <c r="F5" s="816" t="s">
        <v>2708</v>
      </c>
      <c r="G5" s="814">
        <v>190</v>
      </c>
      <c r="H5" s="814">
        <v>499200524.4317199</v>
      </c>
      <c r="I5" s="814">
        <v>1295474808.024579</v>
      </c>
    </row>
    <row r="6" spans="1:9">
      <c r="A6" s="813" t="s">
        <v>2692</v>
      </c>
      <c r="B6" s="814">
        <v>1</v>
      </c>
      <c r="C6" s="814">
        <v>2333195.7896500002</v>
      </c>
      <c r="D6" s="814">
        <v>2354700</v>
      </c>
      <c r="F6" s="816" t="s">
        <v>2711</v>
      </c>
      <c r="G6" s="814">
        <v>99</v>
      </c>
      <c r="H6" s="814">
        <v>183422135.23447996</v>
      </c>
      <c r="I6" s="814">
        <v>382821814</v>
      </c>
    </row>
    <row r="7" spans="1:9">
      <c r="A7" s="813" t="s">
        <v>2693</v>
      </c>
      <c r="B7" s="814">
        <v>12</v>
      </c>
      <c r="C7" s="814">
        <v>7200000</v>
      </c>
      <c r="D7" s="814">
        <v>256025000</v>
      </c>
      <c r="F7" s="816" t="s">
        <v>2716</v>
      </c>
      <c r="G7" s="814">
        <v>98</v>
      </c>
      <c r="H7" s="814">
        <v>208337076.70642</v>
      </c>
      <c r="I7" s="814">
        <v>672865918.44200003</v>
      </c>
    </row>
    <row r="8" spans="1:9">
      <c r="A8" s="813" t="s">
        <v>2695</v>
      </c>
      <c r="B8" s="814">
        <v>7</v>
      </c>
      <c r="C8" s="814">
        <v>5600742.3998300005</v>
      </c>
      <c r="D8" s="814">
        <v>13405400</v>
      </c>
      <c r="F8" s="816" t="s">
        <v>2705</v>
      </c>
      <c r="G8" s="814">
        <v>75</v>
      </c>
      <c r="H8" s="814">
        <v>138981208.04889002</v>
      </c>
      <c r="I8" s="814">
        <v>236364008</v>
      </c>
    </row>
    <row r="9" spans="1:9">
      <c r="A9" s="813" t="s">
        <v>2696</v>
      </c>
      <c r="B9" s="814">
        <v>10</v>
      </c>
      <c r="C9" s="814">
        <v>9331301.5420200005</v>
      </c>
      <c r="D9" s="814">
        <v>15878263</v>
      </c>
      <c r="F9" s="816" t="s">
        <v>2704</v>
      </c>
      <c r="G9" s="814">
        <v>51</v>
      </c>
      <c r="H9" s="814">
        <v>82558141.154200017</v>
      </c>
      <c r="I9" s="814">
        <v>109011457.80400001</v>
      </c>
    </row>
    <row r="10" spans="1:9" ht="30">
      <c r="A10" s="813" t="s">
        <v>2697</v>
      </c>
      <c r="B10" s="814">
        <v>50</v>
      </c>
      <c r="C10" s="814">
        <v>131333838.79730003</v>
      </c>
      <c r="D10" s="814">
        <v>192128593</v>
      </c>
      <c r="F10" s="816" t="s">
        <v>2697</v>
      </c>
      <c r="G10" s="814">
        <v>50</v>
      </c>
      <c r="H10" s="814">
        <v>131333838.79730003</v>
      </c>
      <c r="I10" s="814">
        <v>192128593</v>
      </c>
    </row>
    <row r="11" spans="1:9">
      <c r="A11" s="813" t="s">
        <v>2699</v>
      </c>
      <c r="B11" s="814">
        <v>2</v>
      </c>
      <c r="C11" s="814">
        <v>1922185.49905</v>
      </c>
      <c r="D11" s="814">
        <v>19467591</v>
      </c>
      <c r="F11" s="816" t="s">
        <v>2691</v>
      </c>
      <c r="G11" s="814">
        <v>39</v>
      </c>
      <c r="H11" s="814">
        <v>50726264.156550005</v>
      </c>
      <c r="I11" s="814">
        <v>101179809</v>
      </c>
    </row>
    <row r="12" spans="1:9">
      <c r="A12" s="813" t="s">
        <v>2700</v>
      </c>
      <c r="B12" s="814">
        <v>16</v>
      </c>
      <c r="C12" s="814">
        <v>16243732.948380001</v>
      </c>
      <c r="D12" s="814">
        <v>37513238</v>
      </c>
      <c r="F12" s="816" t="s">
        <v>2703</v>
      </c>
      <c r="G12" s="814">
        <v>39</v>
      </c>
      <c r="H12" s="814">
        <v>41631114.4322</v>
      </c>
      <c r="I12" s="814">
        <v>74034884.5</v>
      </c>
    </row>
    <row r="13" spans="1:9">
      <c r="A13" s="813" t="s">
        <v>2703</v>
      </c>
      <c r="B13" s="814">
        <v>39</v>
      </c>
      <c r="C13" s="814">
        <v>41631114.4322</v>
      </c>
      <c r="D13" s="814">
        <v>74034884.5</v>
      </c>
      <c r="F13" s="816" t="s">
        <v>2690</v>
      </c>
      <c r="G13" s="814">
        <v>26</v>
      </c>
      <c r="H13" s="814">
        <v>39892560.359920003</v>
      </c>
      <c r="I13" s="814">
        <v>82470864</v>
      </c>
    </row>
    <row r="14" spans="1:9">
      <c r="A14" s="813" t="s">
        <v>2704</v>
      </c>
      <c r="B14" s="814">
        <v>51</v>
      </c>
      <c r="C14" s="814">
        <v>82558141.154200017</v>
      </c>
      <c r="D14" s="814">
        <v>109011457.80400001</v>
      </c>
      <c r="F14" s="816" t="s">
        <v>2700</v>
      </c>
      <c r="G14" s="814">
        <v>16</v>
      </c>
      <c r="H14" s="814">
        <v>16243732.948380001</v>
      </c>
      <c r="I14" s="814">
        <v>37513238</v>
      </c>
    </row>
    <row r="15" spans="1:9">
      <c r="A15" s="813" t="s">
        <v>2705</v>
      </c>
      <c r="B15" s="814">
        <v>75</v>
      </c>
      <c r="C15" s="814">
        <v>138981208.04889002</v>
      </c>
      <c r="D15" s="814">
        <v>236364008</v>
      </c>
      <c r="F15" s="816" t="s">
        <v>3094</v>
      </c>
      <c r="G15" s="814">
        <v>13</v>
      </c>
      <c r="H15" s="814">
        <v>71589869.97897999</v>
      </c>
      <c r="I15" s="814">
        <v>93062632.423999995</v>
      </c>
    </row>
    <row r="16" spans="1:9" ht="30">
      <c r="A16" s="813" t="s">
        <v>2706</v>
      </c>
      <c r="B16" s="814">
        <v>2</v>
      </c>
      <c r="C16" s="814">
        <v>1782565.8597299999</v>
      </c>
      <c r="D16" s="814">
        <v>3280300</v>
      </c>
      <c r="F16" s="816" t="s">
        <v>2693</v>
      </c>
      <c r="G16" s="814">
        <v>12</v>
      </c>
      <c r="H16" s="814">
        <v>7200000</v>
      </c>
      <c r="I16" s="814">
        <v>256025000</v>
      </c>
    </row>
    <row r="17" spans="1:9">
      <c r="A17" s="813" t="s">
        <v>2708</v>
      </c>
      <c r="B17" s="814">
        <v>190</v>
      </c>
      <c r="C17" s="814">
        <v>499200524.4317199</v>
      </c>
      <c r="D17" s="814">
        <v>1295474808.024579</v>
      </c>
      <c r="F17" s="816" t="s">
        <v>2696</v>
      </c>
      <c r="G17" s="814">
        <v>10</v>
      </c>
      <c r="H17" s="814">
        <v>9331301.5420200005</v>
      </c>
      <c r="I17" s="814">
        <v>15878263</v>
      </c>
    </row>
    <row r="18" spans="1:9">
      <c r="A18" s="813" t="s">
        <v>2709</v>
      </c>
      <c r="B18" s="814">
        <v>3</v>
      </c>
      <c r="C18" s="814"/>
      <c r="D18" s="814">
        <v>157555000</v>
      </c>
      <c r="F18" s="816" t="s">
        <v>2695</v>
      </c>
      <c r="G18" s="814">
        <v>7</v>
      </c>
      <c r="H18" s="814">
        <v>5600742.3998300005</v>
      </c>
      <c r="I18" s="814">
        <v>13405400</v>
      </c>
    </row>
    <row r="19" spans="1:9">
      <c r="A19" s="813" t="s">
        <v>2711</v>
      </c>
      <c r="B19" s="814">
        <v>99</v>
      </c>
      <c r="C19" s="814">
        <v>183422135.23447996</v>
      </c>
      <c r="D19" s="814">
        <v>382821814</v>
      </c>
      <c r="F19" s="816" t="s">
        <v>2709</v>
      </c>
      <c r="G19" s="814">
        <v>3</v>
      </c>
      <c r="H19" s="814"/>
      <c r="I19" s="814">
        <v>157555000</v>
      </c>
    </row>
    <row r="20" spans="1:9">
      <c r="A20" s="813" t="s">
        <v>2714</v>
      </c>
      <c r="B20" s="814">
        <v>1</v>
      </c>
      <c r="C20" s="814">
        <v>0</v>
      </c>
      <c r="D20" s="814">
        <v>3500000</v>
      </c>
      <c r="F20" s="816" t="s">
        <v>2699</v>
      </c>
      <c r="G20" s="814">
        <v>2</v>
      </c>
      <c r="H20" s="814">
        <v>1922185.49905</v>
      </c>
      <c r="I20" s="814">
        <v>19467591</v>
      </c>
    </row>
    <row r="21" spans="1:9">
      <c r="A21" s="813" t="s">
        <v>2716</v>
      </c>
      <c r="B21" s="814">
        <v>98</v>
      </c>
      <c r="C21" s="814">
        <v>208337076.70642</v>
      </c>
      <c r="D21" s="814">
        <v>672865918.44200003</v>
      </c>
      <c r="F21" s="816" t="s">
        <v>2706</v>
      </c>
      <c r="G21" s="814">
        <v>2</v>
      </c>
      <c r="H21" s="814">
        <v>1782565.8597299999</v>
      </c>
      <c r="I21" s="814">
        <v>3280300</v>
      </c>
    </row>
    <row r="22" spans="1:9">
      <c r="A22" s="813" t="s">
        <v>3094</v>
      </c>
      <c r="B22" s="814">
        <v>13</v>
      </c>
      <c r="C22" s="814">
        <v>71589869.97897999</v>
      </c>
      <c r="D22" s="814">
        <v>93062632.423999995</v>
      </c>
      <c r="F22" s="816" t="s">
        <v>2692</v>
      </c>
      <c r="G22" s="814">
        <v>1</v>
      </c>
      <c r="H22" s="814">
        <v>2333195.7896500002</v>
      </c>
      <c r="I22" s="814">
        <v>2354700</v>
      </c>
    </row>
    <row r="23" spans="1:9">
      <c r="A23" s="811" t="s">
        <v>222</v>
      </c>
      <c r="B23" s="734">
        <v>734</v>
      </c>
      <c r="C23" s="734">
        <v>1492086457.3393195</v>
      </c>
      <c r="D23" s="734">
        <v>3748394281.1945786</v>
      </c>
      <c r="F23" s="816" t="s">
        <v>2714</v>
      </c>
      <c r="G23" s="814">
        <v>1</v>
      </c>
      <c r="H23" s="814">
        <v>0</v>
      </c>
      <c r="I23" s="814">
        <v>3500000</v>
      </c>
    </row>
    <row r="24" spans="1:9">
      <c r="B24" s="809"/>
    </row>
    <row r="25" spans="1:9">
      <c r="B25" s="809"/>
      <c r="E25" s="817">
        <f>G5/G4</f>
        <v>0.25885558583106266</v>
      </c>
    </row>
    <row r="26" spans="1:9">
      <c r="B26" s="809"/>
    </row>
    <row r="27" spans="1:9">
      <c r="B27" s="809"/>
    </row>
    <row r="28" spans="1:9">
      <c r="B28" s="809"/>
    </row>
    <row r="29" spans="1:9">
      <c r="B29" s="809"/>
    </row>
    <row r="30" spans="1:9">
      <c r="B30" s="809"/>
    </row>
    <row r="31" spans="1:9">
      <c r="B31" s="809"/>
    </row>
    <row r="32" spans="1:9">
      <c r="B32" s="809"/>
    </row>
    <row r="33" spans="2:2">
      <c r="B33" s="809"/>
    </row>
    <row r="34" spans="2:2">
      <c r="B34" s="809"/>
    </row>
    <row r="35" spans="2:2">
      <c r="B35" s="809"/>
    </row>
    <row r="36" spans="2:2">
      <c r="B36" s="809"/>
    </row>
    <row r="37" spans="2:2">
      <c r="B37" s="809"/>
    </row>
    <row r="38" spans="2:2">
      <c r="B38" s="809"/>
    </row>
    <row r="39" spans="2:2">
      <c r="B39" s="809"/>
    </row>
    <row r="40" spans="2:2">
      <c r="B40" s="809"/>
    </row>
    <row r="41" spans="2:2">
      <c r="B41" s="809"/>
    </row>
    <row r="42" spans="2:2">
      <c r="B42" s="809"/>
    </row>
    <row r="43" spans="2:2">
      <c r="B43" s="809"/>
    </row>
    <row r="44" spans="2:2">
      <c r="B44" s="809"/>
    </row>
    <row r="45" spans="2:2">
      <c r="B45" s="809"/>
    </row>
    <row r="46" spans="2:2">
      <c r="B46" s="809"/>
    </row>
    <row r="47" spans="2:2">
      <c r="B47" s="809"/>
    </row>
    <row r="48" spans="2:2">
      <c r="B48" s="809"/>
    </row>
    <row r="49" spans="2:2">
      <c r="B49" s="809"/>
    </row>
    <row r="50" spans="2:2">
      <c r="B50" s="809"/>
    </row>
    <row r="51" spans="2:2">
      <c r="B51" s="809"/>
    </row>
    <row r="52" spans="2:2">
      <c r="B52" s="809"/>
    </row>
    <row r="53" spans="2:2">
      <c r="B53" s="809"/>
    </row>
    <row r="54" spans="2:2">
      <c r="B54" s="809"/>
    </row>
    <row r="55" spans="2:2">
      <c r="B55" s="809"/>
    </row>
    <row r="56" spans="2:2">
      <c r="B56" s="809"/>
    </row>
    <row r="57" spans="2:2">
      <c r="B57" s="809"/>
    </row>
    <row r="58" spans="2:2">
      <c r="B58" s="809"/>
    </row>
    <row r="59" spans="2:2">
      <c r="B59" s="809"/>
    </row>
    <row r="60" spans="2:2">
      <c r="B60" s="809"/>
    </row>
    <row r="61" spans="2:2">
      <c r="B61" s="809"/>
    </row>
    <row r="62" spans="2:2">
      <c r="B62" s="809"/>
    </row>
    <row r="63" spans="2:2">
      <c r="B63" s="809"/>
    </row>
    <row r="64" spans="2:2">
      <c r="B64" s="809"/>
    </row>
    <row r="65" spans="2:2">
      <c r="B65" s="809"/>
    </row>
    <row r="66" spans="2:2">
      <c r="B66" s="809"/>
    </row>
    <row r="67" spans="2:2">
      <c r="B67" s="809"/>
    </row>
    <row r="68" spans="2:2">
      <c r="B68" s="809"/>
    </row>
    <row r="69" spans="2:2">
      <c r="B69" s="809"/>
    </row>
    <row r="70" spans="2:2">
      <c r="B70" s="809"/>
    </row>
    <row r="71" spans="2:2">
      <c r="B71" s="809"/>
    </row>
    <row r="72" spans="2:2">
      <c r="B72" s="809"/>
    </row>
    <row r="73" spans="2:2">
      <c r="B73" s="809"/>
    </row>
    <row r="74" spans="2:2">
      <c r="B74" s="809"/>
    </row>
    <row r="75" spans="2:2">
      <c r="B75" s="809"/>
    </row>
    <row r="76" spans="2:2">
      <c r="B76" s="809"/>
    </row>
    <row r="77" spans="2:2">
      <c r="B77" s="809"/>
    </row>
    <row r="78" spans="2:2">
      <c r="B78" s="809"/>
    </row>
    <row r="79" spans="2:2">
      <c r="B79" s="809"/>
    </row>
    <row r="80" spans="2:2">
      <c r="B80" s="809"/>
    </row>
    <row r="81" spans="2:2">
      <c r="B81" s="809"/>
    </row>
    <row r="82" spans="2:2">
      <c r="B82" s="809"/>
    </row>
    <row r="83" spans="2:2">
      <c r="B83" s="809"/>
    </row>
    <row r="84" spans="2:2">
      <c r="B84" s="809"/>
    </row>
    <row r="85" spans="2:2">
      <c r="B85" s="809"/>
    </row>
    <row r="86" spans="2:2">
      <c r="B86" s="809"/>
    </row>
    <row r="87" spans="2:2">
      <c r="B87" s="809"/>
    </row>
    <row r="88" spans="2:2">
      <c r="B88" s="809"/>
    </row>
    <row r="89" spans="2:2">
      <c r="B89" s="809"/>
    </row>
    <row r="90" spans="2:2">
      <c r="B90" s="809"/>
    </row>
    <row r="91" spans="2:2">
      <c r="B91" s="809"/>
    </row>
    <row r="92" spans="2:2">
      <c r="B92" s="809"/>
    </row>
    <row r="93" spans="2:2">
      <c r="B93" s="809"/>
    </row>
    <row r="94" spans="2:2">
      <c r="B94" s="809"/>
    </row>
    <row r="95" spans="2:2">
      <c r="B95" s="809"/>
    </row>
    <row r="96" spans="2:2">
      <c r="B96" s="809"/>
    </row>
    <row r="97" spans="2:2">
      <c r="B97" s="809"/>
    </row>
    <row r="98" spans="2:2">
      <c r="B98" s="809"/>
    </row>
    <row r="99" spans="2:2">
      <c r="B99" s="809"/>
    </row>
    <row r="100" spans="2:2">
      <c r="B100" s="809"/>
    </row>
    <row r="101" spans="2:2">
      <c r="B101" s="809"/>
    </row>
    <row r="102" spans="2:2">
      <c r="B102" s="809"/>
    </row>
    <row r="103" spans="2:2">
      <c r="B103" s="809"/>
    </row>
    <row r="104" spans="2:2">
      <c r="B104" s="809"/>
    </row>
    <row r="105" spans="2:2">
      <c r="B105" s="809"/>
    </row>
    <row r="106" spans="2:2">
      <c r="B106" s="809"/>
    </row>
    <row r="107" spans="2:2">
      <c r="B107" s="809"/>
    </row>
    <row r="108" spans="2:2">
      <c r="B108" s="809"/>
    </row>
    <row r="109" spans="2:2">
      <c r="B109" s="809"/>
    </row>
    <row r="110" spans="2:2">
      <c r="B110" s="809"/>
    </row>
    <row r="111" spans="2:2">
      <c r="B111" s="809"/>
    </row>
    <row r="112" spans="2:2">
      <c r="B112" s="809"/>
    </row>
    <row r="113" spans="2:2">
      <c r="B113" s="809"/>
    </row>
    <row r="114" spans="2:2">
      <c r="B114" s="809"/>
    </row>
    <row r="115" spans="2:2">
      <c r="B115" s="809"/>
    </row>
    <row r="116" spans="2:2">
      <c r="B116" s="809"/>
    </row>
    <row r="117" spans="2:2">
      <c r="B117" s="809"/>
    </row>
    <row r="118" spans="2:2">
      <c r="B118" s="809"/>
    </row>
    <row r="119" spans="2:2">
      <c r="B119" s="809"/>
    </row>
    <row r="120" spans="2:2">
      <c r="B120" s="809"/>
    </row>
    <row r="121" spans="2:2">
      <c r="B121" s="809"/>
    </row>
    <row r="122" spans="2:2">
      <c r="B122" s="809"/>
    </row>
    <row r="123" spans="2:2">
      <c r="B123" s="809"/>
    </row>
    <row r="124" spans="2:2">
      <c r="B124" s="809"/>
    </row>
    <row r="125" spans="2:2">
      <c r="B125" s="809"/>
    </row>
    <row r="126" spans="2:2">
      <c r="B126" s="809"/>
    </row>
    <row r="127" spans="2:2">
      <c r="B127" s="809"/>
    </row>
    <row r="128" spans="2:2">
      <c r="B128" s="809"/>
    </row>
    <row r="129" spans="2:2">
      <c r="B129" s="809"/>
    </row>
    <row r="130" spans="2:2">
      <c r="B130" s="809"/>
    </row>
    <row r="131" spans="2:2">
      <c r="B131" s="809"/>
    </row>
    <row r="132" spans="2:2">
      <c r="B132" s="809"/>
    </row>
    <row r="133" spans="2:2">
      <c r="B133" s="809"/>
    </row>
    <row r="134" spans="2:2">
      <c r="B134" s="809"/>
    </row>
    <row r="135" spans="2:2">
      <c r="B135" s="809"/>
    </row>
    <row r="136" spans="2:2">
      <c r="B136" s="809"/>
    </row>
    <row r="137" spans="2:2">
      <c r="B137" s="809"/>
    </row>
    <row r="138" spans="2:2">
      <c r="B138" s="809"/>
    </row>
    <row r="139" spans="2:2">
      <c r="B139" s="809"/>
    </row>
    <row r="140" spans="2:2">
      <c r="B140" s="809"/>
    </row>
    <row r="141" spans="2:2">
      <c r="B141" s="809"/>
    </row>
    <row r="142" spans="2:2">
      <c r="B142" s="809"/>
    </row>
    <row r="143" spans="2:2">
      <c r="B143" s="809"/>
    </row>
    <row r="144" spans="2:2">
      <c r="B144" s="809"/>
    </row>
    <row r="145" spans="2:2">
      <c r="B145" s="809"/>
    </row>
    <row r="146" spans="2:2">
      <c r="B146" s="809"/>
    </row>
    <row r="147" spans="2:2">
      <c r="B147" s="809"/>
    </row>
    <row r="148" spans="2:2">
      <c r="B148" s="809"/>
    </row>
    <row r="149" spans="2:2">
      <c r="B149" s="809"/>
    </row>
    <row r="150" spans="2:2">
      <c r="B150" s="809"/>
    </row>
    <row r="151" spans="2:2">
      <c r="B151" s="809"/>
    </row>
    <row r="152" spans="2:2">
      <c r="B152" s="809"/>
    </row>
    <row r="153" spans="2:2">
      <c r="B153" s="809"/>
    </row>
    <row r="154" spans="2:2">
      <c r="B154" s="809"/>
    </row>
    <row r="155" spans="2:2">
      <c r="B155" s="809"/>
    </row>
    <row r="156" spans="2:2">
      <c r="B156" s="809"/>
    </row>
    <row r="157" spans="2:2">
      <c r="B157" s="809"/>
    </row>
    <row r="158" spans="2:2">
      <c r="B158" s="809"/>
    </row>
    <row r="159" spans="2:2">
      <c r="B159" s="809"/>
    </row>
    <row r="160" spans="2:2">
      <c r="B160" s="809"/>
    </row>
    <row r="161" spans="2:2">
      <c r="B161" s="809"/>
    </row>
    <row r="162" spans="2:2">
      <c r="B162" s="809"/>
    </row>
    <row r="163" spans="2:2">
      <c r="B163" s="809"/>
    </row>
    <row r="164" spans="2:2">
      <c r="B164" s="809"/>
    </row>
    <row r="165" spans="2:2">
      <c r="B165" s="809"/>
    </row>
    <row r="166" spans="2:2">
      <c r="B166" s="809"/>
    </row>
    <row r="167" spans="2:2">
      <c r="B167" s="809"/>
    </row>
    <row r="168" spans="2:2">
      <c r="B168" s="809"/>
    </row>
    <row r="169" spans="2:2">
      <c r="B169" s="809"/>
    </row>
    <row r="170" spans="2:2">
      <c r="B170" s="809"/>
    </row>
    <row r="171" spans="2:2">
      <c r="B171" s="809"/>
    </row>
    <row r="172" spans="2:2">
      <c r="B172" s="809"/>
    </row>
    <row r="173" spans="2:2">
      <c r="B173" s="809"/>
    </row>
    <row r="174" spans="2:2">
      <c r="B174" s="809"/>
    </row>
    <row r="175" spans="2:2">
      <c r="B175" s="809"/>
    </row>
    <row r="176" spans="2:2">
      <c r="B176" s="809"/>
    </row>
    <row r="177" spans="2:2">
      <c r="B177" s="809"/>
    </row>
    <row r="178" spans="2:2">
      <c r="B178" s="809"/>
    </row>
    <row r="179" spans="2:2">
      <c r="B179" s="809"/>
    </row>
    <row r="180" spans="2:2">
      <c r="B180" s="809"/>
    </row>
    <row r="181" spans="2:2">
      <c r="B181" s="809"/>
    </row>
    <row r="182" spans="2:2">
      <c r="B182" s="809"/>
    </row>
    <row r="183" spans="2:2">
      <c r="B183" s="809"/>
    </row>
    <row r="184" spans="2:2">
      <c r="B184" s="809"/>
    </row>
    <row r="185" spans="2:2">
      <c r="B185" s="809"/>
    </row>
    <row r="186" spans="2:2">
      <c r="B186" s="809"/>
    </row>
    <row r="187" spans="2:2">
      <c r="B187" s="809"/>
    </row>
    <row r="188" spans="2:2">
      <c r="B188" s="809"/>
    </row>
    <row r="189" spans="2:2">
      <c r="B189" s="809"/>
    </row>
    <row r="190" spans="2:2">
      <c r="B190" s="809"/>
    </row>
    <row r="191" spans="2:2">
      <c r="B191" s="809"/>
    </row>
    <row r="192" spans="2:2">
      <c r="B192" s="809"/>
    </row>
    <row r="193" spans="2:2">
      <c r="B193" s="809"/>
    </row>
    <row r="194" spans="2:2">
      <c r="B194" s="809"/>
    </row>
    <row r="195" spans="2:2">
      <c r="B195" s="809"/>
    </row>
    <row r="196" spans="2:2">
      <c r="B196" s="809"/>
    </row>
    <row r="197" spans="2:2">
      <c r="B197" s="809"/>
    </row>
    <row r="198" spans="2:2">
      <c r="B198" s="809"/>
    </row>
    <row r="199" spans="2:2">
      <c r="B199" s="809"/>
    </row>
    <row r="200" spans="2:2">
      <c r="B200" s="809"/>
    </row>
    <row r="201" spans="2:2">
      <c r="B201" s="809"/>
    </row>
    <row r="202" spans="2:2">
      <c r="B202" s="809"/>
    </row>
    <row r="203" spans="2:2">
      <c r="B203" s="809"/>
    </row>
    <row r="204" spans="2:2">
      <c r="B204" s="809"/>
    </row>
    <row r="205" spans="2:2">
      <c r="B205" s="809"/>
    </row>
    <row r="206" spans="2:2">
      <c r="B206" s="809"/>
    </row>
    <row r="207" spans="2:2">
      <c r="B207" s="809"/>
    </row>
    <row r="208" spans="2:2">
      <c r="B208" s="809"/>
    </row>
    <row r="209" spans="2:2">
      <c r="B209" s="809"/>
    </row>
    <row r="210" spans="2:2">
      <c r="B210" s="809"/>
    </row>
    <row r="211" spans="2:2">
      <c r="B211" s="809"/>
    </row>
    <row r="212" spans="2:2">
      <c r="B212" s="809"/>
    </row>
    <row r="213" spans="2:2">
      <c r="B213" s="809"/>
    </row>
    <row r="214" spans="2:2">
      <c r="B214" s="809"/>
    </row>
    <row r="215" spans="2:2">
      <c r="B215" s="809"/>
    </row>
    <row r="216" spans="2:2">
      <c r="B216" s="809"/>
    </row>
    <row r="217" spans="2:2">
      <c r="B217" s="809"/>
    </row>
    <row r="218" spans="2:2">
      <c r="B218" s="809"/>
    </row>
    <row r="219" spans="2:2">
      <c r="B219" s="809"/>
    </row>
    <row r="220" spans="2:2">
      <c r="B220" s="809"/>
    </row>
    <row r="221" spans="2:2">
      <c r="B221" s="809"/>
    </row>
    <row r="222" spans="2:2">
      <c r="B222" s="809"/>
    </row>
    <row r="223" spans="2:2">
      <c r="B223" s="809"/>
    </row>
    <row r="224" spans="2:2">
      <c r="B224" s="809"/>
    </row>
    <row r="225" spans="2:2">
      <c r="B225" s="809"/>
    </row>
    <row r="226" spans="2:2">
      <c r="B226" s="809"/>
    </row>
    <row r="227" spans="2:2">
      <c r="B227" s="809"/>
    </row>
    <row r="228" spans="2:2">
      <c r="B228" s="809"/>
    </row>
    <row r="229" spans="2:2">
      <c r="B229" s="809"/>
    </row>
    <row r="230" spans="2:2">
      <c r="B230" s="809"/>
    </row>
    <row r="231" spans="2:2">
      <c r="B231" s="809"/>
    </row>
    <row r="232" spans="2:2">
      <c r="B232" s="809"/>
    </row>
    <row r="233" spans="2:2">
      <c r="B233" s="809"/>
    </row>
    <row r="234" spans="2:2">
      <c r="B234" s="809"/>
    </row>
    <row r="235" spans="2:2">
      <c r="B235" s="809"/>
    </row>
    <row r="236" spans="2:2">
      <c r="B236" s="809"/>
    </row>
    <row r="237" spans="2:2">
      <c r="B237" s="809"/>
    </row>
    <row r="238" spans="2:2">
      <c r="B238" s="809"/>
    </row>
    <row r="239" spans="2:2">
      <c r="B239" s="809"/>
    </row>
    <row r="240" spans="2:2">
      <c r="B240" s="809"/>
    </row>
    <row r="241" spans="2:2">
      <c r="B241" s="809"/>
    </row>
    <row r="242" spans="2:2">
      <c r="B242" s="809"/>
    </row>
    <row r="243" spans="2:2">
      <c r="B243" s="809"/>
    </row>
    <row r="244" spans="2:2">
      <c r="B244" s="809"/>
    </row>
    <row r="245" spans="2:2">
      <c r="B245" s="809"/>
    </row>
    <row r="246" spans="2:2">
      <c r="B246" s="809"/>
    </row>
    <row r="247" spans="2:2">
      <c r="B247" s="809"/>
    </row>
    <row r="248" spans="2:2">
      <c r="B248" s="809"/>
    </row>
    <row r="249" spans="2:2">
      <c r="B249" s="809"/>
    </row>
    <row r="250" spans="2:2">
      <c r="B250" s="809"/>
    </row>
    <row r="251" spans="2:2">
      <c r="B251" s="809"/>
    </row>
    <row r="252" spans="2:2">
      <c r="B252" s="809"/>
    </row>
    <row r="253" spans="2:2">
      <c r="B253" s="809"/>
    </row>
    <row r="254" spans="2:2">
      <c r="B254" s="809"/>
    </row>
    <row r="255" spans="2:2">
      <c r="B255" s="809"/>
    </row>
    <row r="256" spans="2:2">
      <c r="B256" s="809"/>
    </row>
    <row r="257" spans="2:2">
      <c r="B257" s="809"/>
    </row>
    <row r="258" spans="2:2">
      <c r="B258" s="809"/>
    </row>
    <row r="259" spans="2:2">
      <c r="B259" s="809"/>
    </row>
    <row r="260" spans="2:2">
      <c r="B260" s="809"/>
    </row>
    <row r="261" spans="2:2">
      <c r="B261" s="809"/>
    </row>
    <row r="262" spans="2:2">
      <c r="B262" s="809"/>
    </row>
    <row r="263" spans="2:2">
      <c r="B263" s="809"/>
    </row>
    <row r="264" spans="2:2">
      <c r="B264" s="809"/>
    </row>
    <row r="265" spans="2:2">
      <c r="B265" s="809"/>
    </row>
    <row r="266" spans="2:2">
      <c r="B266" s="809"/>
    </row>
    <row r="267" spans="2:2">
      <c r="B267" s="809"/>
    </row>
    <row r="268" spans="2:2">
      <c r="B268" s="809"/>
    </row>
    <row r="269" spans="2:2">
      <c r="B269" s="809"/>
    </row>
    <row r="270" spans="2:2">
      <c r="B270" s="809"/>
    </row>
    <row r="271" spans="2:2">
      <c r="B271" s="809"/>
    </row>
    <row r="272" spans="2:2">
      <c r="B272" s="809"/>
    </row>
    <row r="273" spans="2:2">
      <c r="B273" s="809"/>
    </row>
    <row r="274" spans="2:2">
      <c r="B274" s="809"/>
    </row>
    <row r="275" spans="2:2">
      <c r="B275" s="809"/>
    </row>
    <row r="276" spans="2:2">
      <c r="B276" s="809"/>
    </row>
    <row r="277" spans="2:2">
      <c r="B277" s="809"/>
    </row>
    <row r="278" spans="2:2">
      <c r="B278" s="809"/>
    </row>
    <row r="279" spans="2:2">
      <c r="B279" s="809"/>
    </row>
    <row r="280" spans="2:2">
      <c r="B280" s="809"/>
    </row>
    <row r="281" spans="2:2">
      <c r="B281" s="809"/>
    </row>
    <row r="282" spans="2:2">
      <c r="B282" s="809"/>
    </row>
    <row r="283" spans="2:2">
      <c r="B283" s="809"/>
    </row>
    <row r="284" spans="2:2">
      <c r="B284" s="809"/>
    </row>
    <row r="285" spans="2:2">
      <c r="B285" s="809"/>
    </row>
    <row r="286" spans="2:2">
      <c r="B286" s="809"/>
    </row>
    <row r="287" spans="2:2">
      <c r="B287" s="809"/>
    </row>
    <row r="288" spans="2:2">
      <c r="B288" s="809"/>
    </row>
    <row r="289" spans="2:2">
      <c r="B289" s="809"/>
    </row>
    <row r="290" spans="2:2">
      <c r="B290" s="809"/>
    </row>
    <row r="291" spans="2:2">
      <c r="B291" s="809"/>
    </row>
    <row r="292" spans="2:2">
      <c r="B292" s="809"/>
    </row>
    <row r="293" spans="2:2">
      <c r="B293" s="809"/>
    </row>
    <row r="294" spans="2:2">
      <c r="B294" s="809"/>
    </row>
    <row r="295" spans="2:2">
      <c r="B295" s="809"/>
    </row>
    <row r="296" spans="2:2">
      <c r="B296" s="809"/>
    </row>
    <row r="297" spans="2:2">
      <c r="B297" s="809"/>
    </row>
    <row r="298" spans="2:2">
      <c r="B298" s="809"/>
    </row>
    <row r="299" spans="2:2">
      <c r="B299" s="809"/>
    </row>
    <row r="300" spans="2:2">
      <c r="B300" s="809"/>
    </row>
    <row r="301" spans="2:2">
      <c r="B301" s="809"/>
    </row>
    <row r="302" spans="2:2">
      <c r="B302" s="809"/>
    </row>
    <row r="303" spans="2:2">
      <c r="B303" s="809"/>
    </row>
    <row r="304" spans="2:2">
      <c r="B304" s="809"/>
    </row>
    <row r="305" spans="2:2">
      <c r="B305" s="809"/>
    </row>
    <row r="306" spans="2:2">
      <c r="B306" s="809"/>
    </row>
    <row r="307" spans="2:2">
      <c r="B307" s="809"/>
    </row>
    <row r="308" spans="2:2">
      <c r="B308" s="809"/>
    </row>
    <row r="309" spans="2:2">
      <c r="B309" s="809"/>
    </row>
    <row r="310" spans="2:2">
      <c r="B310" s="809"/>
    </row>
    <row r="311" spans="2:2">
      <c r="B311" s="809"/>
    </row>
    <row r="312" spans="2:2">
      <c r="B312" s="809"/>
    </row>
    <row r="313" spans="2:2">
      <c r="B313" s="809"/>
    </row>
    <row r="314" spans="2:2">
      <c r="B314" s="809"/>
    </row>
    <row r="315" spans="2:2">
      <c r="B315" s="809"/>
    </row>
    <row r="316" spans="2:2">
      <c r="B316" s="809"/>
    </row>
    <row r="317" spans="2:2">
      <c r="B317" s="809"/>
    </row>
    <row r="318" spans="2:2">
      <c r="B318" s="809"/>
    </row>
    <row r="319" spans="2:2">
      <c r="B319" s="809"/>
    </row>
    <row r="320" spans="2:2">
      <c r="B320" s="809"/>
    </row>
    <row r="321" spans="2:2">
      <c r="B321" s="809"/>
    </row>
    <row r="322" spans="2:2">
      <c r="B322" s="809"/>
    </row>
    <row r="323" spans="2:2">
      <c r="B323" s="809"/>
    </row>
    <row r="324" spans="2:2">
      <c r="B324" s="809"/>
    </row>
    <row r="325" spans="2:2">
      <c r="B325" s="809"/>
    </row>
    <row r="326" spans="2:2">
      <c r="B326" s="809"/>
    </row>
    <row r="327" spans="2:2">
      <c r="B327" s="809"/>
    </row>
    <row r="328" spans="2:2">
      <c r="B328" s="809"/>
    </row>
    <row r="329" spans="2:2">
      <c r="B329" s="809"/>
    </row>
    <row r="330" spans="2:2">
      <c r="B330" s="809"/>
    </row>
    <row r="331" spans="2:2">
      <c r="B331" s="809"/>
    </row>
    <row r="332" spans="2:2">
      <c r="B332" s="809"/>
    </row>
    <row r="333" spans="2:2">
      <c r="B333" s="809"/>
    </row>
    <row r="334" spans="2:2">
      <c r="B334" s="809"/>
    </row>
    <row r="335" spans="2:2">
      <c r="B335" s="809"/>
    </row>
    <row r="336" spans="2:2">
      <c r="B336" s="809"/>
    </row>
    <row r="337" spans="2:2">
      <c r="B337" s="809"/>
    </row>
    <row r="338" spans="2:2">
      <c r="B338" s="809"/>
    </row>
    <row r="339" spans="2:2">
      <c r="B339" s="809"/>
    </row>
    <row r="340" spans="2:2">
      <c r="B340" s="809"/>
    </row>
    <row r="341" spans="2:2">
      <c r="B341" s="809"/>
    </row>
    <row r="342" spans="2:2">
      <c r="B342" s="809"/>
    </row>
    <row r="343" spans="2:2">
      <c r="B343" s="809"/>
    </row>
    <row r="344" spans="2:2">
      <c r="B344" s="809"/>
    </row>
    <row r="345" spans="2:2">
      <c r="B345" s="809"/>
    </row>
    <row r="346" spans="2:2">
      <c r="B346" s="809"/>
    </row>
    <row r="347" spans="2:2">
      <c r="B347" s="809"/>
    </row>
    <row r="348" spans="2:2">
      <c r="B348" s="809"/>
    </row>
    <row r="349" spans="2:2">
      <c r="B349" s="809"/>
    </row>
    <row r="350" spans="2:2">
      <c r="B350" s="809"/>
    </row>
    <row r="351" spans="2:2">
      <c r="B351" s="809"/>
    </row>
    <row r="352" spans="2:2">
      <c r="B352" s="809"/>
    </row>
    <row r="353" spans="2:2">
      <c r="B353" s="809"/>
    </row>
    <row r="354" spans="2:2">
      <c r="B354" s="809"/>
    </row>
    <row r="355" spans="2:2">
      <c r="B355" s="809"/>
    </row>
    <row r="356" spans="2:2">
      <c r="B356" s="809"/>
    </row>
    <row r="357" spans="2:2">
      <c r="B357" s="809"/>
    </row>
    <row r="358" spans="2:2">
      <c r="B358" s="809"/>
    </row>
    <row r="359" spans="2:2">
      <c r="B359" s="809"/>
    </row>
    <row r="360" spans="2:2">
      <c r="B360" s="809"/>
    </row>
    <row r="361" spans="2:2">
      <c r="B361" s="809"/>
    </row>
    <row r="362" spans="2:2">
      <c r="B362" s="809"/>
    </row>
    <row r="363" spans="2:2">
      <c r="B363" s="809"/>
    </row>
    <row r="364" spans="2:2">
      <c r="B364" s="809"/>
    </row>
    <row r="365" spans="2:2">
      <c r="B365" s="809"/>
    </row>
    <row r="366" spans="2:2">
      <c r="B366" s="809"/>
    </row>
    <row r="367" spans="2:2">
      <c r="B367" s="809"/>
    </row>
    <row r="368" spans="2:2">
      <c r="B368" s="809"/>
    </row>
    <row r="369" spans="2:2">
      <c r="B369" s="809"/>
    </row>
    <row r="370" spans="2:2">
      <c r="B370" s="809"/>
    </row>
    <row r="371" spans="2:2">
      <c r="B371" s="809"/>
    </row>
    <row r="372" spans="2:2">
      <c r="B372" s="809"/>
    </row>
    <row r="373" spans="2:2">
      <c r="B373" s="809"/>
    </row>
    <row r="374" spans="2:2">
      <c r="B374" s="809"/>
    </row>
    <row r="375" spans="2:2">
      <c r="B375" s="809"/>
    </row>
    <row r="376" spans="2:2">
      <c r="B376" s="809"/>
    </row>
    <row r="377" spans="2:2">
      <c r="B377" s="809"/>
    </row>
    <row r="378" spans="2:2">
      <c r="B378" s="809"/>
    </row>
    <row r="379" spans="2:2">
      <c r="B379" s="809"/>
    </row>
    <row r="380" spans="2:2">
      <c r="B380" s="809"/>
    </row>
    <row r="381" spans="2:2">
      <c r="B381" s="809"/>
    </row>
    <row r="382" spans="2:2">
      <c r="B382" s="809"/>
    </row>
    <row r="383" spans="2:2">
      <c r="B383" s="809"/>
    </row>
    <row r="384" spans="2:2">
      <c r="B384" s="809"/>
    </row>
    <row r="385" spans="2:2">
      <c r="B385" s="809"/>
    </row>
    <row r="386" spans="2:2">
      <c r="B386" s="809"/>
    </row>
    <row r="387" spans="2:2">
      <c r="B387" s="809"/>
    </row>
    <row r="388" spans="2:2">
      <c r="B388" s="809"/>
    </row>
    <row r="389" spans="2:2">
      <c r="B389" s="809"/>
    </row>
    <row r="390" spans="2:2">
      <c r="B390" s="809"/>
    </row>
    <row r="391" spans="2:2">
      <c r="B391" s="809"/>
    </row>
    <row r="392" spans="2:2">
      <c r="B392" s="809"/>
    </row>
    <row r="393" spans="2:2">
      <c r="B393" s="809"/>
    </row>
    <row r="394" spans="2:2">
      <c r="B394" s="809"/>
    </row>
    <row r="395" spans="2:2">
      <c r="B395" s="809"/>
    </row>
    <row r="396" spans="2:2">
      <c r="B396" s="809"/>
    </row>
    <row r="397" spans="2:2">
      <c r="B397" s="809"/>
    </row>
    <row r="398" spans="2:2">
      <c r="B398" s="809"/>
    </row>
    <row r="399" spans="2:2">
      <c r="B399" s="809"/>
    </row>
    <row r="400" spans="2:2">
      <c r="B400" s="809"/>
    </row>
    <row r="401" spans="2:2">
      <c r="B401" s="809"/>
    </row>
    <row r="402" spans="2:2">
      <c r="B402" s="809"/>
    </row>
    <row r="403" spans="2:2">
      <c r="B403" s="809"/>
    </row>
    <row r="404" spans="2:2">
      <c r="B404" s="809"/>
    </row>
    <row r="405" spans="2:2">
      <c r="B405" s="809"/>
    </row>
    <row r="406" spans="2:2">
      <c r="B406" s="809"/>
    </row>
    <row r="407" spans="2:2">
      <c r="B407" s="809"/>
    </row>
    <row r="408" spans="2:2">
      <c r="B408" s="809"/>
    </row>
    <row r="409" spans="2:2">
      <c r="B409" s="809"/>
    </row>
    <row r="410" spans="2:2">
      <c r="B410" s="809"/>
    </row>
    <row r="411" spans="2:2">
      <c r="B411" s="809"/>
    </row>
    <row r="412" spans="2:2">
      <c r="B412" s="809"/>
    </row>
    <row r="413" spans="2:2">
      <c r="B413" s="809"/>
    </row>
    <row r="414" spans="2:2">
      <c r="B414" s="809"/>
    </row>
    <row r="415" spans="2:2">
      <c r="B415" s="809"/>
    </row>
    <row r="416" spans="2:2">
      <c r="B416" s="809"/>
    </row>
    <row r="417" spans="2:2">
      <c r="B417" s="809"/>
    </row>
    <row r="418" spans="2:2">
      <c r="B418" s="809"/>
    </row>
    <row r="419" spans="2:2">
      <c r="B419" s="809"/>
    </row>
    <row r="420" spans="2:2">
      <c r="B420" s="809"/>
    </row>
    <row r="421" spans="2:2">
      <c r="B421" s="809"/>
    </row>
    <row r="422" spans="2:2">
      <c r="B422" s="809"/>
    </row>
    <row r="423" spans="2:2">
      <c r="B423" s="809"/>
    </row>
    <row r="424" spans="2:2">
      <c r="B424" s="809"/>
    </row>
    <row r="425" spans="2:2">
      <c r="B425" s="809"/>
    </row>
    <row r="426" spans="2:2">
      <c r="B426" s="809"/>
    </row>
    <row r="427" spans="2:2">
      <c r="B427" s="809"/>
    </row>
    <row r="428" spans="2:2">
      <c r="B428" s="809"/>
    </row>
    <row r="429" spans="2:2">
      <c r="B429" s="809"/>
    </row>
    <row r="430" spans="2:2">
      <c r="B430" s="809"/>
    </row>
    <row r="431" spans="2:2">
      <c r="B431" s="809"/>
    </row>
    <row r="432" spans="2:2">
      <c r="B432" s="809"/>
    </row>
    <row r="433" spans="2:2">
      <c r="B433" s="809"/>
    </row>
    <row r="434" spans="2:2">
      <c r="B434" s="809"/>
    </row>
    <row r="435" spans="2:2">
      <c r="B435" s="809"/>
    </row>
    <row r="436" spans="2:2">
      <c r="B436" s="809"/>
    </row>
    <row r="437" spans="2:2">
      <c r="B437" s="809"/>
    </row>
    <row r="438" spans="2:2">
      <c r="B438" s="809"/>
    </row>
    <row r="439" spans="2:2">
      <c r="B439" s="809"/>
    </row>
    <row r="440" spans="2:2">
      <c r="B440" s="809"/>
    </row>
    <row r="441" spans="2:2">
      <c r="B441" s="809"/>
    </row>
    <row r="442" spans="2:2">
      <c r="B442" s="809"/>
    </row>
    <row r="443" spans="2:2">
      <c r="B443" s="809"/>
    </row>
    <row r="444" spans="2:2">
      <c r="B444" s="809"/>
    </row>
    <row r="445" spans="2:2">
      <c r="B445" s="809"/>
    </row>
    <row r="446" spans="2:2">
      <c r="B446" s="809"/>
    </row>
    <row r="447" spans="2:2">
      <c r="B447" s="809"/>
    </row>
    <row r="448" spans="2:2">
      <c r="B448" s="809"/>
    </row>
    <row r="449" spans="2:2">
      <c r="B449" s="809"/>
    </row>
    <row r="450" spans="2:2">
      <c r="B450" s="809"/>
    </row>
    <row r="451" spans="2:2">
      <c r="B451" s="809"/>
    </row>
    <row r="452" spans="2:2">
      <c r="B452" s="809"/>
    </row>
    <row r="453" spans="2:2">
      <c r="B453" s="809"/>
    </row>
    <row r="454" spans="2:2">
      <c r="B454" s="809"/>
    </row>
    <row r="455" spans="2:2">
      <c r="B455" s="809"/>
    </row>
    <row r="456" spans="2:2">
      <c r="B456" s="809"/>
    </row>
    <row r="457" spans="2:2">
      <c r="B457" s="809"/>
    </row>
    <row r="458" spans="2:2">
      <c r="B458" s="809"/>
    </row>
    <row r="459" spans="2:2">
      <c r="B459" s="809"/>
    </row>
    <row r="460" spans="2:2">
      <c r="B460" s="809"/>
    </row>
    <row r="461" spans="2:2">
      <c r="B461" s="809"/>
    </row>
    <row r="462" spans="2:2">
      <c r="B462" s="809"/>
    </row>
    <row r="463" spans="2:2">
      <c r="B463" s="809"/>
    </row>
    <row r="464" spans="2:2">
      <c r="B464" s="809"/>
    </row>
    <row r="465" spans="2:2">
      <c r="B465" s="809"/>
    </row>
    <row r="466" spans="2:2">
      <c r="B466" s="809"/>
    </row>
    <row r="467" spans="2:2">
      <c r="B467" s="809"/>
    </row>
    <row r="468" spans="2:2">
      <c r="B468" s="809"/>
    </row>
    <row r="469" spans="2:2">
      <c r="B469" s="809"/>
    </row>
    <row r="470" spans="2:2">
      <c r="B470" s="809"/>
    </row>
    <row r="471" spans="2:2">
      <c r="B471" s="809"/>
    </row>
    <row r="472" spans="2:2">
      <c r="B472" s="809"/>
    </row>
    <row r="473" spans="2:2">
      <c r="B473" s="809"/>
    </row>
    <row r="474" spans="2:2">
      <c r="B474" s="809"/>
    </row>
    <row r="475" spans="2:2">
      <c r="B475" s="809"/>
    </row>
    <row r="476" spans="2:2">
      <c r="B476" s="809"/>
    </row>
    <row r="477" spans="2:2">
      <c r="B477" s="809"/>
    </row>
    <row r="478" spans="2:2">
      <c r="B478" s="809"/>
    </row>
    <row r="479" spans="2:2">
      <c r="B479" s="809"/>
    </row>
    <row r="480" spans="2:2">
      <c r="B480" s="809"/>
    </row>
    <row r="481" spans="2:2">
      <c r="B481" s="809"/>
    </row>
    <row r="482" spans="2:2">
      <c r="B482" s="809"/>
    </row>
    <row r="483" spans="2:2">
      <c r="B483" s="809"/>
    </row>
    <row r="484" spans="2:2">
      <c r="B484" s="809"/>
    </row>
    <row r="485" spans="2:2">
      <c r="B485" s="809"/>
    </row>
    <row r="486" spans="2:2">
      <c r="B486" s="809"/>
    </row>
    <row r="487" spans="2:2">
      <c r="B487" s="809"/>
    </row>
    <row r="488" spans="2:2">
      <c r="B488" s="809"/>
    </row>
    <row r="489" spans="2:2">
      <c r="B489" s="809"/>
    </row>
    <row r="490" spans="2:2">
      <c r="B490" s="809"/>
    </row>
    <row r="491" spans="2:2">
      <c r="B491" s="809"/>
    </row>
    <row r="492" spans="2:2">
      <c r="B492" s="809"/>
    </row>
    <row r="493" spans="2:2">
      <c r="B493" s="809"/>
    </row>
    <row r="494" spans="2:2">
      <c r="B494" s="809"/>
    </row>
    <row r="495" spans="2:2">
      <c r="B495" s="809"/>
    </row>
    <row r="496" spans="2:2">
      <c r="B496" s="809"/>
    </row>
    <row r="497" spans="2:2">
      <c r="B497" s="809"/>
    </row>
    <row r="498" spans="2:2">
      <c r="B498" s="809"/>
    </row>
    <row r="499" spans="2:2">
      <c r="B499" s="809"/>
    </row>
    <row r="500" spans="2:2">
      <c r="B500" s="809"/>
    </row>
    <row r="501" spans="2:2">
      <c r="B501" s="809"/>
    </row>
    <row r="502" spans="2:2">
      <c r="B502" s="809"/>
    </row>
    <row r="503" spans="2:2">
      <c r="B503" s="809"/>
    </row>
    <row r="504" spans="2:2">
      <c r="B504" s="809"/>
    </row>
    <row r="505" spans="2:2">
      <c r="B505" s="809"/>
    </row>
    <row r="506" spans="2:2">
      <c r="B506" s="809"/>
    </row>
    <row r="507" spans="2:2">
      <c r="B507" s="809"/>
    </row>
    <row r="508" spans="2:2">
      <c r="B508" s="809"/>
    </row>
    <row r="509" spans="2:2">
      <c r="B509" s="809"/>
    </row>
    <row r="510" spans="2:2">
      <c r="B510" s="809"/>
    </row>
    <row r="511" spans="2:2">
      <c r="B511" s="809"/>
    </row>
    <row r="512" spans="2:2">
      <c r="B512" s="809"/>
    </row>
    <row r="513" spans="2:2">
      <c r="B513" s="809"/>
    </row>
    <row r="514" spans="2:2">
      <c r="B514" s="809"/>
    </row>
    <row r="515" spans="2:2">
      <c r="B515" s="809"/>
    </row>
    <row r="516" spans="2:2">
      <c r="B516" s="809"/>
    </row>
    <row r="517" spans="2:2">
      <c r="B517" s="809"/>
    </row>
    <row r="518" spans="2:2">
      <c r="B518" s="809"/>
    </row>
    <row r="519" spans="2:2">
      <c r="B519" s="809"/>
    </row>
    <row r="520" spans="2:2">
      <c r="B520" s="809"/>
    </row>
    <row r="521" spans="2:2">
      <c r="B521" s="809"/>
    </row>
    <row r="522" spans="2:2">
      <c r="B522" s="809"/>
    </row>
    <row r="523" spans="2:2">
      <c r="B523" s="809"/>
    </row>
    <row r="524" spans="2:2">
      <c r="B524" s="809"/>
    </row>
    <row r="525" spans="2:2">
      <c r="B525" s="809"/>
    </row>
    <row r="526" spans="2:2">
      <c r="B526" s="809"/>
    </row>
    <row r="527" spans="2:2">
      <c r="B527" s="809"/>
    </row>
    <row r="528" spans="2:2">
      <c r="B528" s="809"/>
    </row>
    <row r="529" spans="2:2">
      <c r="B529" s="809"/>
    </row>
    <row r="530" spans="2:2">
      <c r="B530" s="809"/>
    </row>
    <row r="531" spans="2:2">
      <c r="B531" s="809"/>
    </row>
    <row r="532" spans="2:2">
      <c r="B532" s="809"/>
    </row>
    <row r="533" spans="2:2">
      <c r="B533" s="809"/>
    </row>
    <row r="534" spans="2:2">
      <c r="B534" s="809"/>
    </row>
    <row r="535" spans="2:2">
      <c r="B535" s="809"/>
    </row>
    <row r="536" spans="2:2">
      <c r="B536" s="809"/>
    </row>
    <row r="537" spans="2:2">
      <c r="B537" s="809"/>
    </row>
    <row r="538" spans="2:2">
      <c r="B538" s="809"/>
    </row>
    <row r="539" spans="2:2">
      <c r="B539" s="809"/>
    </row>
    <row r="540" spans="2:2">
      <c r="B540" s="809"/>
    </row>
    <row r="541" spans="2:2">
      <c r="B541" s="809"/>
    </row>
    <row r="542" spans="2:2">
      <c r="B542" s="809"/>
    </row>
    <row r="543" spans="2:2">
      <c r="B543" s="809"/>
    </row>
    <row r="544" spans="2:2">
      <c r="B544" s="809"/>
    </row>
    <row r="545" spans="2:2">
      <c r="B545" s="809"/>
    </row>
    <row r="546" spans="2:2">
      <c r="B546" s="809"/>
    </row>
    <row r="547" spans="2:2">
      <c r="B547" s="809"/>
    </row>
    <row r="548" spans="2:2">
      <c r="B548" s="809"/>
    </row>
    <row r="549" spans="2:2">
      <c r="B549" s="809"/>
    </row>
    <row r="550" spans="2:2">
      <c r="B550" s="809"/>
    </row>
    <row r="551" spans="2:2">
      <c r="B551" s="809"/>
    </row>
    <row r="552" spans="2:2">
      <c r="B552" s="809"/>
    </row>
    <row r="553" spans="2:2">
      <c r="B553" s="809"/>
    </row>
    <row r="554" spans="2:2" ht="15.75" thickBot="1">
      <c r="B554" s="809"/>
    </row>
    <row r="555" spans="2:2" ht="15.75" thickBot="1">
      <c r="B555" s="809"/>
    </row>
  </sheetData>
  <autoFilter ref="F3:I3" xr:uid="{00000000-0009-0000-0000-00000A000000}">
    <sortState xmlns:xlrd2="http://schemas.microsoft.com/office/spreadsheetml/2017/richdata2" ref="F4:I23">
      <sortCondition descending="1" ref="G3"/>
    </sortState>
  </autoFilter>
  <sortState xmlns:xlrd2="http://schemas.microsoft.com/office/spreadsheetml/2017/richdata2" columnSort="1" ref="A3:D23">
    <sortCondition descending="1" ref="B3"/>
  </sortState>
  <mergeCells count="1">
    <mergeCell ref="A1:E1"/>
  </mergeCells>
  <pageMargins left="0.31496062992125984" right="0" top="0" bottom="0" header="0" footer="0"/>
  <pageSetup paperSize="9" scale="85" orientation="landscape" horizontalDpi="4294967292" verticalDpi="0" r:id="rId2"/>
  <headerFooter>
    <oddFooter>&amp;C&amp;P/&amp;N</oddFooter>
  </headerFooter>
  <rowBreaks count="7" manualBreakCount="7">
    <brk id="23" max="8" man="1"/>
    <brk id="92" max="8" man="1"/>
    <brk id="126" max="8" man="1"/>
    <brk id="154" max="8" man="1"/>
    <brk id="186" max="8" man="1"/>
    <brk id="238" max="8" man="1"/>
    <brk id="276" max="8"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90102-E8AC-2F4B-903A-ED0CE3D4F695}">
  <sheetPr>
    <tabColor rgb="FFFF0000"/>
  </sheetPr>
  <dimension ref="A1:W106"/>
  <sheetViews>
    <sheetView workbookViewId="0"/>
  </sheetViews>
  <sheetFormatPr baseColWidth="10" defaultRowHeight="15"/>
  <cols>
    <col min="1" max="1" width="6.85546875" bestFit="1" customWidth="1"/>
    <col min="2" max="2" width="15.42578125" bestFit="1" customWidth="1"/>
    <col min="3" max="3" width="16.7109375" bestFit="1" customWidth="1"/>
    <col min="4" max="4" width="4.85546875" bestFit="1" customWidth="1"/>
    <col min="5" max="5" width="80.7109375" bestFit="1" customWidth="1"/>
    <col min="6" max="6" width="39.7109375" bestFit="1" customWidth="1"/>
    <col min="7" max="7" width="80.7109375" bestFit="1" customWidth="1"/>
    <col min="8" max="8" width="20.140625" bestFit="1" customWidth="1"/>
    <col min="9" max="9" width="21.28515625" bestFit="1" customWidth="1"/>
    <col min="10" max="10" width="18.42578125" customWidth="1"/>
    <col min="11" max="11" width="37.85546875" bestFit="1" customWidth="1"/>
    <col min="12" max="14" width="80.7109375" bestFit="1" customWidth="1"/>
    <col min="15" max="15" width="37.28515625" bestFit="1" customWidth="1"/>
    <col min="16" max="16" width="14.28515625" bestFit="1" customWidth="1"/>
    <col min="17" max="17" width="43.85546875" bestFit="1" customWidth="1"/>
    <col min="18" max="18" width="30.85546875" bestFit="1" customWidth="1"/>
    <col min="19" max="19" width="21" bestFit="1" customWidth="1"/>
    <col min="20" max="20" width="22.28515625" bestFit="1" customWidth="1"/>
    <col min="21" max="23" width="80.7109375" bestFit="1" customWidth="1"/>
  </cols>
  <sheetData>
    <row r="1" spans="1:23">
      <c r="A1" t="s">
        <v>251</v>
      </c>
      <c r="B1" t="s">
        <v>47</v>
      </c>
      <c r="C1" t="s">
        <v>252</v>
      </c>
      <c r="D1" t="s">
        <v>1358</v>
      </c>
      <c r="E1" t="s">
        <v>1205</v>
      </c>
      <c r="F1" t="s">
        <v>0</v>
      </c>
      <c r="G1" t="s">
        <v>1359</v>
      </c>
      <c r="H1" t="s">
        <v>3261</v>
      </c>
      <c r="I1" t="s">
        <v>1207</v>
      </c>
      <c r="J1" t="s">
        <v>1208</v>
      </c>
      <c r="K1" t="s">
        <v>1360</v>
      </c>
      <c r="L1" t="s">
        <v>1361</v>
      </c>
      <c r="M1" t="s">
        <v>1362</v>
      </c>
      <c r="N1" t="s">
        <v>1363</v>
      </c>
      <c r="O1" t="s">
        <v>1209</v>
      </c>
      <c r="P1" t="s">
        <v>1204</v>
      </c>
      <c r="Q1" t="s">
        <v>1364</v>
      </c>
      <c r="R1" t="s">
        <v>1365</v>
      </c>
      <c r="S1" t="s">
        <v>1366</v>
      </c>
      <c r="T1" t="s">
        <v>1367</v>
      </c>
      <c r="U1" t="s">
        <v>1368</v>
      </c>
      <c r="V1" t="s">
        <v>1369</v>
      </c>
      <c r="W1" t="s">
        <v>1210</v>
      </c>
    </row>
    <row r="2" spans="1:23">
      <c r="A2" t="s">
        <v>529</v>
      </c>
      <c r="B2" t="s">
        <v>282</v>
      </c>
      <c r="C2" t="s">
        <v>319</v>
      </c>
      <c r="D2">
        <v>1</v>
      </c>
      <c r="E2" t="s">
        <v>1211</v>
      </c>
      <c r="F2">
        <v>5</v>
      </c>
      <c r="G2" t="s">
        <v>1370</v>
      </c>
      <c r="H2">
        <v>6700000</v>
      </c>
      <c r="J2">
        <v>4182054.4870799999</v>
      </c>
      <c r="K2" t="s">
        <v>1371</v>
      </c>
      <c r="L2" t="s">
        <v>1372</v>
      </c>
      <c r="M2" t="s">
        <v>1373</v>
      </c>
      <c r="N2" t="s">
        <v>1374</v>
      </c>
      <c r="O2">
        <v>0.65</v>
      </c>
      <c r="P2">
        <v>0.62418723687761191</v>
      </c>
      <c r="Q2" t="s">
        <v>1375</v>
      </c>
      <c r="R2">
        <v>2026</v>
      </c>
      <c r="S2" t="s">
        <v>474</v>
      </c>
      <c r="T2" t="s">
        <v>474</v>
      </c>
      <c r="U2" t="s">
        <v>474</v>
      </c>
      <c r="V2" t="s">
        <v>474</v>
      </c>
      <c r="W2" t="s">
        <v>20</v>
      </c>
    </row>
    <row r="3" spans="1:23">
      <c r="A3" t="s">
        <v>529</v>
      </c>
      <c r="B3" t="s">
        <v>282</v>
      </c>
      <c r="C3" t="s">
        <v>319</v>
      </c>
      <c r="D3">
        <v>2</v>
      </c>
      <c r="E3" t="s">
        <v>1212</v>
      </c>
      <c r="F3">
        <v>6</v>
      </c>
      <c r="G3" t="s">
        <v>1376</v>
      </c>
      <c r="H3">
        <v>4537000</v>
      </c>
      <c r="J3">
        <v>2543494.2432900006</v>
      </c>
      <c r="K3" t="s">
        <v>1377</v>
      </c>
      <c r="L3" t="s">
        <v>1378</v>
      </c>
      <c r="M3" t="s">
        <v>1379</v>
      </c>
      <c r="N3" t="s">
        <v>1380</v>
      </c>
      <c r="O3">
        <v>0.8</v>
      </c>
      <c r="P3">
        <v>0.56061147085959895</v>
      </c>
      <c r="Q3" t="s">
        <v>1381</v>
      </c>
      <c r="R3">
        <v>2026</v>
      </c>
      <c r="S3" t="s">
        <v>474</v>
      </c>
      <c r="T3" t="s">
        <v>474</v>
      </c>
      <c r="U3" t="s">
        <v>474</v>
      </c>
      <c r="V3" t="s">
        <v>474</v>
      </c>
      <c r="W3" t="s">
        <v>20</v>
      </c>
    </row>
    <row r="4" spans="1:23">
      <c r="A4" t="s">
        <v>529</v>
      </c>
      <c r="B4" t="s">
        <v>282</v>
      </c>
      <c r="C4" t="s">
        <v>319</v>
      </c>
      <c r="D4">
        <v>3</v>
      </c>
      <c r="E4" t="s">
        <v>1213</v>
      </c>
      <c r="F4">
        <v>5</v>
      </c>
      <c r="G4" t="s">
        <v>1382</v>
      </c>
      <c r="H4">
        <v>4457000</v>
      </c>
      <c r="J4">
        <v>2665334.628620001</v>
      </c>
      <c r="K4" t="s">
        <v>1371</v>
      </c>
      <c r="L4" t="s">
        <v>1383</v>
      </c>
      <c r="M4" t="s">
        <v>1384</v>
      </c>
      <c r="N4" t="s">
        <v>1385</v>
      </c>
      <c r="O4">
        <v>0.8</v>
      </c>
      <c r="P4">
        <v>0.59801091061700706</v>
      </c>
      <c r="Q4" t="s">
        <v>1381</v>
      </c>
      <c r="R4">
        <v>2026</v>
      </c>
      <c r="S4" t="s">
        <v>474</v>
      </c>
      <c r="T4" t="s">
        <v>474</v>
      </c>
      <c r="U4" t="s">
        <v>474</v>
      </c>
      <c r="V4" t="s">
        <v>474</v>
      </c>
      <c r="W4" t="s">
        <v>20</v>
      </c>
    </row>
    <row r="5" spans="1:23">
      <c r="A5" t="s">
        <v>529</v>
      </c>
      <c r="B5" t="s">
        <v>282</v>
      </c>
      <c r="C5" t="s">
        <v>319</v>
      </c>
      <c r="D5">
        <v>4</v>
      </c>
      <c r="E5" t="s">
        <v>1214</v>
      </c>
      <c r="F5">
        <v>3</v>
      </c>
      <c r="G5" t="s">
        <v>1386</v>
      </c>
      <c r="H5">
        <v>62000000</v>
      </c>
      <c r="J5">
        <v>4813054.1864999998</v>
      </c>
      <c r="K5" t="s">
        <v>1387</v>
      </c>
      <c r="L5" t="s">
        <v>1388</v>
      </c>
      <c r="M5" t="s">
        <v>1389</v>
      </c>
      <c r="N5" t="s">
        <v>1390</v>
      </c>
      <c r="O5">
        <v>0.05</v>
      </c>
      <c r="P5">
        <v>0</v>
      </c>
      <c r="Q5" t="s">
        <v>1391</v>
      </c>
      <c r="R5">
        <v>46113</v>
      </c>
      <c r="S5" t="s">
        <v>474</v>
      </c>
      <c r="T5" t="s">
        <v>474</v>
      </c>
      <c r="U5" t="s">
        <v>474</v>
      </c>
      <c r="V5" t="s">
        <v>474</v>
      </c>
      <c r="W5" t="s">
        <v>436</v>
      </c>
    </row>
    <row r="6" spans="1:23">
      <c r="A6" t="s">
        <v>529</v>
      </c>
      <c r="B6" t="s">
        <v>282</v>
      </c>
      <c r="C6" t="s">
        <v>319</v>
      </c>
      <c r="D6">
        <v>5</v>
      </c>
      <c r="E6" t="s">
        <v>1216</v>
      </c>
      <c r="F6" t="s">
        <v>1215</v>
      </c>
      <c r="G6" t="s">
        <v>1392</v>
      </c>
      <c r="H6">
        <v>2250000</v>
      </c>
      <c r="J6">
        <v>961960.33545000001</v>
      </c>
      <c r="K6" t="s">
        <v>1393</v>
      </c>
      <c r="L6" t="s">
        <v>1394</v>
      </c>
      <c r="M6" t="s">
        <v>1395</v>
      </c>
      <c r="O6">
        <v>0.05</v>
      </c>
      <c r="P6">
        <v>0</v>
      </c>
      <c r="Q6" t="s">
        <v>1396</v>
      </c>
      <c r="R6" t="s">
        <v>474</v>
      </c>
      <c r="S6" t="s">
        <v>474</v>
      </c>
      <c r="T6" t="s">
        <v>474</v>
      </c>
      <c r="U6" t="s">
        <v>474</v>
      </c>
      <c r="V6" t="s">
        <v>474</v>
      </c>
    </row>
    <row r="7" spans="1:23">
      <c r="A7" t="s">
        <v>529</v>
      </c>
      <c r="B7" t="s">
        <v>282</v>
      </c>
      <c r="C7" t="s">
        <v>319</v>
      </c>
      <c r="J7">
        <v>0</v>
      </c>
      <c r="L7" t="s">
        <v>1397</v>
      </c>
      <c r="M7" t="s">
        <v>1398</v>
      </c>
      <c r="Q7" t="s">
        <v>1396</v>
      </c>
    </row>
    <row r="8" spans="1:23">
      <c r="A8" t="s">
        <v>529</v>
      </c>
      <c r="B8" t="s">
        <v>282</v>
      </c>
      <c r="C8" t="s">
        <v>319</v>
      </c>
      <c r="J8">
        <v>0</v>
      </c>
      <c r="L8" t="s">
        <v>1399</v>
      </c>
    </row>
    <row r="9" spans="1:23">
      <c r="A9" t="s">
        <v>529</v>
      </c>
      <c r="B9" t="s">
        <v>282</v>
      </c>
      <c r="C9" t="s">
        <v>319</v>
      </c>
      <c r="D9">
        <v>6</v>
      </c>
      <c r="E9" t="s">
        <v>1217</v>
      </c>
      <c r="F9" t="s">
        <v>1215</v>
      </c>
      <c r="G9" t="s">
        <v>529</v>
      </c>
      <c r="H9">
        <v>5650000</v>
      </c>
      <c r="J9">
        <v>3046552.4775799997</v>
      </c>
      <c r="K9" t="s">
        <v>1393</v>
      </c>
      <c r="L9" t="s">
        <v>1400</v>
      </c>
      <c r="M9" t="s">
        <v>1401</v>
      </c>
      <c r="O9">
        <v>0.4</v>
      </c>
      <c r="P9">
        <v>0.54</v>
      </c>
      <c r="Q9" t="s">
        <v>1402</v>
      </c>
      <c r="R9" t="s">
        <v>474</v>
      </c>
      <c r="S9" t="s">
        <v>474</v>
      </c>
      <c r="T9" t="s">
        <v>474</v>
      </c>
      <c r="U9" t="s">
        <v>474</v>
      </c>
      <c r="V9" t="s">
        <v>474</v>
      </c>
      <c r="W9" t="s">
        <v>474</v>
      </c>
    </row>
    <row r="10" spans="1:23">
      <c r="A10" t="s">
        <v>529</v>
      </c>
      <c r="B10" t="s">
        <v>282</v>
      </c>
      <c r="C10" t="s">
        <v>319</v>
      </c>
      <c r="J10">
        <v>0</v>
      </c>
      <c r="L10" t="s">
        <v>1403</v>
      </c>
      <c r="M10" t="s">
        <v>1404</v>
      </c>
      <c r="Q10" t="s">
        <v>1405</v>
      </c>
    </row>
    <row r="11" spans="1:23">
      <c r="A11" t="s">
        <v>529</v>
      </c>
      <c r="B11" t="s">
        <v>282</v>
      </c>
      <c r="C11" t="s">
        <v>319</v>
      </c>
      <c r="J11">
        <v>0</v>
      </c>
      <c r="L11" t="s">
        <v>1406</v>
      </c>
      <c r="M11" t="s">
        <v>1407</v>
      </c>
      <c r="Q11" t="s">
        <v>1408</v>
      </c>
    </row>
    <row r="12" spans="1:23">
      <c r="A12" t="s">
        <v>529</v>
      </c>
      <c r="B12" t="s">
        <v>282</v>
      </c>
      <c r="C12" t="s">
        <v>319</v>
      </c>
      <c r="D12">
        <v>7</v>
      </c>
      <c r="E12" t="s">
        <v>1218</v>
      </c>
      <c r="F12" t="s">
        <v>1215</v>
      </c>
      <c r="G12" t="s">
        <v>1409</v>
      </c>
      <c r="H12">
        <v>5056000</v>
      </c>
      <c r="J12">
        <v>4438680.7176900003</v>
      </c>
      <c r="K12" t="s">
        <v>1410</v>
      </c>
      <c r="L12" t="s">
        <v>1411</v>
      </c>
      <c r="M12" t="s">
        <v>1412</v>
      </c>
      <c r="O12">
        <v>1</v>
      </c>
      <c r="P12">
        <v>0.88</v>
      </c>
      <c r="Q12" t="s">
        <v>1402</v>
      </c>
      <c r="R12" t="s">
        <v>474</v>
      </c>
      <c r="S12" t="s">
        <v>474</v>
      </c>
      <c r="T12" t="s">
        <v>474</v>
      </c>
      <c r="U12" t="s">
        <v>474</v>
      </c>
      <c r="V12" t="s">
        <v>474</v>
      </c>
      <c r="W12" t="s">
        <v>474</v>
      </c>
    </row>
    <row r="13" spans="1:23">
      <c r="A13" t="s">
        <v>529</v>
      </c>
      <c r="B13" t="s">
        <v>282</v>
      </c>
      <c r="C13" t="s">
        <v>319</v>
      </c>
      <c r="J13">
        <v>0</v>
      </c>
      <c r="L13" t="s">
        <v>1413</v>
      </c>
      <c r="M13" t="s">
        <v>1414</v>
      </c>
      <c r="Q13" t="s">
        <v>1415</v>
      </c>
    </row>
    <row r="14" spans="1:23">
      <c r="A14" t="s">
        <v>529</v>
      </c>
      <c r="B14" t="s">
        <v>282</v>
      </c>
      <c r="C14" t="s">
        <v>319</v>
      </c>
      <c r="J14">
        <v>0</v>
      </c>
      <c r="L14" t="s">
        <v>1416</v>
      </c>
      <c r="M14" t="s">
        <v>1417</v>
      </c>
      <c r="Q14" t="s">
        <v>1418</v>
      </c>
    </row>
    <row r="15" spans="1:23">
      <c r="A15" t="s">
        <v>529</v>
      </c>
      <c r="B15" t="s">
        <v>283</v>
      </c>
      <c r="C15" t="s">
        <v>480</v>
      </c>
      <c r="D15">
        <v>1</v>
      </c>
      <c r="E15" t="s">
        <v>1221</v>
      </c>
      <c r="F15" t="s">
        <v>1220</v>
      </c>
      <c r="G15" t="s">
        <v>1419</v>
      </c>
      <c r="H15">
        <v>7638</v>
      </c>
      <c r="J15">
        <v>4146876.1746200002</v>
      </c>
      <c r="K15" t="s">
        <v>1393</v>
      </c>
      <c r="M15" t="s">
        <v>3262</v>
      </c>
      <c r="N15" t="s">
        <v>1421</v>
      </c>
      <c r="O15">
        <v>0.52</v>
      </c>
      <c r="P15" t="s">
        <v>1219</v>
      </c>
      <c r="Q15" t="s">
        <v>1422</v>
      </c>
      <c r="R15" t="s">
        <v>1423</v>
      </c>
      <c r="S15">
        <v>25</v>
      </c>
      <c r="T15" t="s">
        <v>474</v>
      </c>
      <c r="U15" t="s">
        <v>1424</v>
      </c>
      <c r="V15" t="s">
        <v>1425</v>
      </c>
      <c r="W15" t="s">
        <v>3257</v>
      </c>
    </row>
    <row r="16" spans="1:23">
      <c r="A16" t="s">
        <v>529</v>
      </c>
      <c r="B16" t="s">
        <v>283</v>
      </c>
      <c r="C16" t="s">
        <v>480</v>
      </c>
      <c r="D16">
        <v>2</v>
      </c>
      <c r="E16" t="s">
        <v>1223</v>
      </c>
      <c r="F16" t="s">
        <v>1220</v>
      </c>
      <c r="G16" t="s">
        <v>1426</v>
      </c>
      <c r="H16">
        <v>1760</v>
      </c>
      <c r="J16" t="s">
        <v>474</v>
      </c>
      <c r="K16" t="s">
        <v>1393</v>
      </c>
      <c r="M16" t="s">
        <v>1427</v>
      </c>
      <c r="O16" t="s">
        <v>474</v>
      </c>
      <c r="P16" t="s">
        <v>474</v>
      </c>
      <c r="Q16" t="s">
        <v>1428</v>
      </c>
      <c r="R16" t="s">
        <v>1429</v>
      </c>
      <c r="S16">
        <v>40</v>
      </c>
      <c r="T16" t="s">
        <v>474</v>
      </c>
      <c r="W16" t="s">
        <v>1224</v>
      </c>
    </row>
    <row r="17" spans="1:23">
      <c r="A17" t="s">
        <v>529</v>
      </c>
      <c r="B17" t="s">
        <v>294</v>
      </c>
      <c r="C17" t="s">
        <v>319</v>
      </c>
      <c r="D17">
        <v>1</v>
      </c>
      <c r="E17" t="s">
        <v>1226</v>
      </c>
      <c r="F17" t="s">
        <v>1225</v>
      </c>
      <c r="G17" t="s">
        <v>1430</v>
      </c>
      <c r="H17">
        <v>1545300</v>
      </c>
      <c r="J17">
        <v>371983</v>
      </c>
      <c r="K17" t="s">
        <v>1431</v>
      </c>
      <c r="N17" t="s">
        <v>1432</v>
      </c>
      <c r="O17">
        <v>0.3</v>
      </c>
      <c r="P17">
        <v>0.24071895424836601</v>
      </c>
      <c r="R17">
        <v>2026</v>
      </c>
      <c r="S17" t="s">
        <v>474</v>
      </c>
      <c r="T17" t="s">
        <v>474</v>
      </c>
      <c r="U17" t="s">
        <v>474</v>
      </c>
      <c r="V17" t="s">
        <v>474</v>
      </c>
      <c r="W17" t="s">
        <v>720</v>
      </c>
    </row>
    <row r="18" spans="1:23">
      <c r="A18" t="s">
        <v>529</v>
      </c>
      <c r="B18" t="s">
        <v>294</v>
      </c>
      <c r="C18" t="s">
        <v>319</v>
      </c>
      <c r="D18">
        <v>2</v>
      </c>
      <c r="E18" t="s">
        <v>1227</v>
      </c>
      <c r="F18" t="s">
        <v>1225</v>
      </c>
      <c r="G18" t="s">
        <v>1430</v>
      </c>
      <c r="H18">
        <v>2379640</v>
      </c>
      <c r="J18">
        <v>1450008.09</v>
      </c>
      <c r="K18" t="s">
        <v>1431</v>
      </c>
      <c r="M18" t="s">
        <v>1433</v>
      </c>
      <c r="O18">
        <v>0.85</v>
      </c>
      <c r="P18">
        <v>0.60933926560320051</v>
      </c>
      <c r="Q18" t="s">
        <v>1434</v>
      </c>
      <c r="R18">
        <v>45901</v>
      </c>
      <c r="S18">
        <v>20</v>
      </c>
      <c r="T18">
        <v>50</v>
      </c>
      <c r="U18" t="s">
        <v>474</v>
      </c>
      <c r="V18" t="s">
        <v>474</v>
      </c>
      <c r="W18" t="s">
        <v>436</v>
      </c>
    </row>
    <row r="19" spans="1:23">
      <c r="A19" t="s">
        <v>529</v>
      </c>
      <c r="B19" t="s">
        <v>294</v>
      </c>
      <c r="C19" t="s">
        <v>319</v>
      </c>
      <c r="D19">
        <v>3</v>
      </c>
      <c r="E19" t="s">
        <v>1228</v>
      </c>
      <c r="F19" t="s">
        <v>1225</v>
      </c>
      <c r="G19" t="s">
        <v>1430</v>
      </c>
      <c r="H19">
        <v>370000</v>
      </c>
      <c r="J19">
        <v>258952.37</v>
      </c>
      <c r="K19" t="s">
        <v>1431</v>
      </c>
      <c r="M19" t="s">
        <v>1435</v>
      </c>
      <c r="O19">
        <v>0.95</v>
      </c>
      <c r="P19">
        <v>0.6998712702702703</v>
      </c>
      <c r="Q19" t="s">
        <v>1381</v>
      </c>
      <c r="R19">
        <v>45901</v>
      </c>
      <c r="S19">
        <v>30</v>
      </c>
      <c r="T19">
        <v>40</v>
      </c>
      <c r="U19" t="s">
        <v>474</v>
      </c>
      <c r="V19" t="s">
        <v>474</v>
      </c>
      <c r="W19" t="s">
        <v>436</v>
      </c>
    </row>
    <row r="20" spans="1:23">
      <c r="A20" t="s">
        <v>529</v>
      </c>
      <c r="B20" t="s">
        <v>294</v>
      </c>
      <c r="C20" t="s">
        <v>319</v>
      </c>
      <c r="D20">
        <v>4</v>
      </c>
      <c r="E20" t="s">
        <v>1229</v>
      </c>
      <c r="F20" t="s">
        <v>1225</v>
      </c>
      <c r="G20" t="s">
        <v>1430</v>
      </c>
      <c r="H20">
        <v>1600800</v>
      </c>
      <c r="J20">
        <v>172605.2</v>
      </c>
      <c r="K20" t="s">
        <v>1431</v>
      </c>
      <c r="O20">
        <v>0.15</v>
      </c>
      <c r="P20">
        <v>0.10782433783108449</v>
      </c>
      <c r="R20">
        <v>2026</v>
      </c>
      <c r="S20" t="s">
        <v>474</v>
      </c>
      <c r="T20" t="s">
        <v>474</v>
      </c>
      <c r="U20" t="s">
        <v>474</v>
      </c>
      <c r="V20" t="s">
        <v>474</v>
      </c>
      <c r="W20" t="s">
        <v>720</v>
      </c>
    </row>
    <row r="21" spans="1:23">
      <c r="A21" t="s">
        <v>529</v>
      </c>
      <c r="B21" t="s">
        <v>294</v>
      </c>
      <c r="C21" t="s">
        <v>319</v>
      </c>
      <c r="D21">
        <v>5</v>
      </c>
      <c r="E21" t="s">
        <v>1230</v>
      </c>
      <c r="F21" t="s">
        <v>1225</v>
      </c>
      <c r="G21" t="s">
        <v>1430</v>
      </c>
      <c r="H21">
        <v>900000</v>
      </c>
      <c r="J21">
        <v>104622.65</v>
      </c>
      <c r="K21" t="s">
        <v>1431</v>
      </c>
      <c r="M21" t="s">
        <v>1436</v>
      </c>
      <c r="O21">
        <v>0.15</v>
      </c>
      <c r="P21">
        <v>0.11624738888888889</v>
      </c>
      <c r="Q21" t="s">
        <v>1437</v>
      </c>
      <c r="R21">
        <v>45901</v>
      </c>
      <c r="S21">
        <v>28</v>
      </c>
      <c r="T21">
        <v>40</v>
      </c>
      <c r="U21" t="s">
        <v>474</v>
      </c>
      <c r="V21" t="s">
        <v>474</v>
      </c>
      <c r="W21" t="s">
        <v>436</v>
      </c>
    </row>
    <row r="22" spans="1:23">
      <c r="A22" t="s">
        <v>529</v>
      </c>
      <c r="B22" t="s">
        <v>294</v>
      </c>
      <c r="C22" t="s">
        <v>319</v>
      </c>
      <c r="D22">
        <v>6</v>
      </c>
      <c r="E22" t="s">
        <v>1231</v>
      </c>
      <c r="F22" t="s">
        <v>1225</v>
      </c>
      <c r="G22" t="s">
        <v>1430</v>
      </c>
      <c r="H22">
        <v>1800000</v>
      </c>
      <c r="J22">
        <v>0</v>
      </c>
      <c r="K22" t="s">
        <v>1431</v>
      </c>
      <c r="O22">
        <v>0</v>
      </c>
      <c r="P22">
        <v>0</v>
      </c>
      <c r="Q22" t="s">
        <v>474</v>
      </c>
      <c r="R22" t="s">
        <v>474</v>
      </c>
      <c r="S22" t="s">
        <v>474</v>
      </c>
      <c r="T22" t="s">
        <v>474</v>
      </c>
      <c r="U22" t="s">
        <v>1438</v>
      </c>
      <c r="V22" t="s">
        <v>1439</v>
      </c>
      <c r="W22" t="s">
        <v>720</v>
      </c>
    </row>
    <row r="23" spans="1:23">
      <c r="A23" t="s">
        <v>529</v>
      </c>
      <c r="B23" t="s">
        <v>294</v>
      </c>
      <c r="C23" t="s">
        <v>319</v>
      </c>
      <c r="D23">
        <v>7</v>
      </c>
      <c r="E23" t="s">
        <v>1233</v>
      </c>
      <c r="F23" t="s">
        <v>1232</v>
      </c>
      <c r="G23" t="s">
        <v>1440</v>
      </c>
      <c r="H23">
        <v>758914</v>
      </c>
      <c r="J23">
        <v>228518</v>
      </c>
      <c r="K23" t="s">
        <v>1431</v>
      </c>
      <c r="M23" t="s">
        <v>1441</v>
      </c>
      <c r="N23" t="s">
        <v>1442</v>
      </c>
      <c r="O23" t="s">
        <v>1234</v>
      </c>
      <c r="P23">
        <v>0.30111185193579248</v>
      </c>
      <c r="Q23" t="s">
        <v>1443</v>
      </c>
      <c r="R23">
        <v>45748</v>
      </c>
      <c r="S23">
        <v>50</v>
      </c>
      <c r="T23">
        <v>90</v>
      </c>
      <c r="U23" t="s">
        <v>1444</v>
      </c>
      <c r="V23" t="s">
        <v>1445</v>
      </c>
      <c r="W23" t="s">
        <v>436</v>
      </c>
    </row>
    <row r="24" spans="1:23">
      <c r="A24" t="s">
        <v>529</v>
      </c>
      <c r="B24" t="s">
        <v>294</v>
      </c>
      <c r="C24" t="s">
        <v>319</v>
      </c>
      <c r="D24">
        <v>8</v>
      </c>
      <c r="E24" t="s">
        <v>1236</v>
      </c>
      <c r="F24" t="s">
        <v>1235</v>
      </c>
      <c r="G24" t="s">
        <v>1430</v>
      </c>
      <c r="H24">
        <v>500000</v>
      </c>
      <c r="J24">
        <v>435042</v>
      </c>
      <c r="K24" t="s">
        <v>1446</v>
      </c>
      <c r="M24" t="s">
        <v>1447</v>
      </c>
      <c r="N24" t="s">
        <v>1448</v>
      </c>
      <c r="O24">
        <v>0.95</v>
      </c>
      <c r="P24">
        <v>0.87008399999999997</v>
      </c>
      <c r="Q24" t="s">
        <v>1437</v>
      </c>
      <c r="R24" t="s">
        <v>1449</v>
      </c>
      <c r="S24">
        <v>80</v>
      </c>
      <c r="T24">
        <v>150</v>
      </c>
      <c r="U24" t="s">
        <v>1444</v>
      </c>
      <c r="V24" t="s">
        <v>1450</v>
      </c>
      <c r="W24" t="s">
        <v>436</v>
      </c>
    </row>
    <row r="25" spans="1:23">
      <c r="A25" t="s">
        <v>529</v>
      </c>
      <c r="B25" t="s">
        <v>294</v>
      </c>
      <c r="C25" t="s">
        <v>480</v>
      </c>
      <c r="D25">
        <v>1</v>
      </c>
      <c r="E25" t="s">
        <v>1238</v>
      </c>
      <c r="F25" t="s">
        <v>1237</v>
      </c>
      <c r="G25" t="s">
        <v>1451</v>
      </c>
      <c r="H25">
        <v>548554</v>
      </c>
      <c r="K25" t="s">
        <v>1452</v>
      </c>
      <c r="M25" t="s">
        <v>1453</v>
      </c>
      <c r="N25" t="s">
        <v>1454</v>
      </c>
      <c r="O25">
        <v>0.46189999999999998</v>
      </c>
      <c r="P25">
        <v>0.38700000000000001</v>
      </c>
      <c r="Q25" t="s">
        <v>1455</v>
      </c>
      <c r="R25">
        <v>46061</v>
      </c>
      <c r="S25">
        <v>1072</v>
      </c>
      <c r="T25">
        <v>274</v>
      </c>
      <c r="U25" t="s">
        <v>1456</v>
      </c>
      <c r="V25" t="s">
        <v>1457</v>
      </c>
    </row>
    <row r="26" spans="1:23">
      <c r="A26" t="s">
        <v>529</v>
      </c>
      <c r="B26" t="s">
        <v>294</v>
      </c>
      <c r="C26" t="s">
        <v>480</v>
      </c>
      <c r="D26">
        <v>2</v>
      </c>
      <c r="E26" t="s">
        <v>1240</v>
      </c>
      <c r="F26" t="s">
        <v>1239</v>
      </c>
      <c r="G26" t="s">
        <v>1458</v>
      </c>
      <c r="H26" t="s">
        <v>1241</v>
      </c>
      <c r="J26" t="s">
        <v>474</v>
      </c>
      <c r="K26" t="s">
        <v>1459</v>
      </c>
      <c r="M26" t="s">
        <v>1460</v>
      </c>
      <c r="N26" t="s">
        <v>1461</v>
      </c>
      <c r="O26">
        <v>0.95</v>
      </c>
      <c r="P26">
        <v>0</v>
      </c>
      <c r="Q26" t="s">
        <v>1462</v>
      </c>
      <c r="R26">
        <v>45714</v>
      </c>
      <c r="S26">
        <v>400</v>
      </c>
      <c r="T26">
        <v>900</v>
      </c>
      <c r="U26" t="s">
        <v>474</v>
      </c>
      <c r="V26" t="s">
        <v>474</v>
      </c>
    </row>
    <row r="27" spans="1:23">
      <c r="A27" t="s">
        <v>529</v>
      </c>
      <c r="B27" t="s">
        <v>294</v>
      </c>
      <c r="C27" t="s">
        <v>480</v>
      </c>
      <c r="D27">
        <v>3</v>
      </c>
      <c r="E27" t="s">
        <v>1242</v>
      </c>
      <c r="F27" t="s">
        <v>1239</v>
      </c>
      <c r="G27" t="s">
        <v>1463</v>
      </c>
      <c r="H27">
        <v>15778292</v>
      </c>
      <c r="J27" t="s">
        <v>474</v>
      </c>
      <c r="K27" t="s">
        <v>1464</v>
      </c>
      <c r="M27" t="s">
        <v>1465</v>
      </c>
      <c r="N27" t="s">
        <v>1466</v>
      </c>
      <c r="O27">
        <v>1</v>
      </c>
      <c r="P27">
        <v>0.7</v>
      </c>
      <c r="Q27" t="s">
        <v>1467</v>
      </c>
      <c r="R27" t="s">
        <v>1468</v>
      </c>
      <c r="S27">
        <v>300</v>
      </c>
      <c r="T27">
        <v>450</v>
      </c>
      <c r="U27" t="s">
        <v>474</v>
      </c>
      <c r="V27" t="s">
        <v>474</v>
      </c>
    </row>
    <row r="28" spans="1:23">
      <c r="A28" t="s">
        <v>529</v>
      </c>
      <c r="B28" t="s">
        <v>294</v>
      </c>
      <c r="C28" t="s">
        <v>480</v>
      </c>
      <c r="D28">
        <v>4</v>
      </c>
      <c r="E28" t="s">
        <v>1243</v>
      </c>
      <c r="F28" t="s">
        <v>1239</v>
      </c>
      <c r="G28" t="s">
        <v>1463</v>
      </c>
      <c r="H28">
        <v>12741089</v>
      </c>
      <c r="J28" t="s">
        <v>474</v>
      </c>
      <c r="K28" t="s">
        <v>1464</v>
      </c>
      <c r="M28" t="s">
        <v>1469</v>
      </c>
      <c r="O28">
        <v>1</v>
      </c>
      <c r="P28">
        <v>0.75</v>
      </c>
      <c r="Q28" t="s">
        <v>1467</v>
      </c>
      <c r="R28" t="s">
        <v>1468</v>
      </c>
      <c r="S28">
        <v>220</v>
      </c>
      <c r="T28">
        <v>310</v>
      </c>
      <c r="U28" t="s">
        <v>474</v>
      </c>
      <c r="V28" t="s">
        <v>474</v>
      </c>
    </row>
    <row r="29" spans="1:23">
      <c r="A29" t="s">
        <v>529</v>
      </c>
      <c r="B29" t="s">
        <v>294</v>
      </c>
      <c r="C29" t="s">
        <v>480</v>
      </c>
      <c r="E29" t="s">
        <v>1244</v>
      </c>
      <c r="F29" t="s">
        <v>1239</v>
      </c>
      <c r="G29" t="s">
        <v>1470</v>
      </c>
      <c r="H29">
        <v>4381982</v>
      </c>
      <c r="J29" t="s">
        <v>474</v>
      </c>
      <c r="K29" t="s">
        <v>1464</v>
      </c>
      <c r="M29" t="s">
        <v>1471</v>
      </c>
      <c r="O29">
        <v>0.43</v>
      </c>
      <c r="P29">
        <v>0.32400000000000001</v>
      </c>
      <c r="Q29">
        <v>45778</v>
      </c>
      <c r="S29">
        <v>80</v>
      </c>
      <c r="T29">
        <v>120</v>
      </c>
      <c r="U29" t="s">
        <v>1472</v>
      </c>
      <c r="V29" t="s">
        <v>1473</v>
      </c>
    </row>
    <row r="30" spans="1:23">
      <c r="A30" t="s">
        <v>529</v>
      </c>
      <c r="B30" t="s">
        <v>294</v>
      </c>
      <c r="C30" t="s">
        <v>480</v>
      </c>
      <c r="D30">
        <v>5</v>
      </c>
      <c r="E30" t="s">
        <v>1245</v>
      </c>
      <c r="F30" t="s">
        <v>1239</v>
      </c>
      <c r="G30" t="s">
        <v>1474</v>
      </c>
      <c r="H30">
        <v>1260982</v>
      </c>
      <c r="J30" t="s">
        <v>474</v>
      </c>
      <c r="K30" t="s">
        <v>1464</v>
      </c>
      <c r="M30" t="s">
        <v>1475</v>
      </c>
      <c r="O30">
        <v>0.43</v>
      </c>
      <c r="P30">
        <v>0.22</v>
      </c>
      <c r="Q30" t="s">
        <v>1476</v>
      </c>
      <c r="R30">
        <v>45658</v>
      </c>
      <c r="S30">
        <v>75</v>
      </c>
      <c r="T30">
        <v>100</v>
      </c>
    </row>
    <row r="31" spans="1:23">
      <c r="A31" t="s">
        <v>529</v>
      </c>
      <c r="B31" t="s">
        <v>294</v>
      </c>
      <c r="C31" t="s">
        <v>480</v>
      </c>
      <c r="D31">
        <v>6</v>
      </c>
      <c r="E31" t="s">
        <v>1246</v>
      </c>
      <c r="F31" t="s">
        <v>1239</v>
      </c>
      <c r="G31" t="s">
        <v>1477</v>
      </c>
      <c r="H31">
        <v>5959786</v>
      </c>
      <c r="J31" t="s">
        <v>474</v>
      </c>
      <c r="K31" t="s">
        <v>1464</v>
      </c>
      <c r="M31" t="s">
        <v>1478</v>
      </c>
      <c r="O31">
        <v>0.3</v>
      </c>
      <c r="P31">
        <v>0.06</v>
      </c>
      <c r="Q31" t="s">
        <v>1467</v>
      </c>
      <c r="R31" t="s">
        <v>1479</v>
      </c>
      <c r="S31">
        <v>180</v>
      </c>
      <c r="T31">
        <v>250</v>
      </c>
      <c r="U31" t="s">
        <v>1480</v>
      </c>
      <c r="V31" t="s">
        <v>1481</v>
      </c>
    </row>
    <row r="32" spans="1:23">
      <c r="A32" t="s">
        <v>529</v>
      </c>
      <c r="B32" t="s">
        <v>294</v>
      </c>
      <c r="C32" t="s">
        <v>480</v>
      </c>
      <c r="D32">
        <v>7</v>
      </c>
      <c r="E32" t="s">
        <v>1247</v>
      </c>
      <c r="F32" t="s">
        <v>1239</v>
      </c>
      <c r="G32" t="s">
        <v>1482</v>
      </c>
      <c r="H32">
        <v>1693578</v>
      </c>
      <c r="J32" t="s">
        <v>474</v>
      </c>
      <c r="K32" t="s">
        <v>1464</v>
      </c>
      <c r="M32" t="s">
        <v>1483</v>
      </c>
      <c r="O32">
        <v>0.13</v>
      </c>
      <c r="P32">
        <v>0</v>
      </c>
      <c r="Q32" t="s">
        <v>1484</v>
      </c>
      <c r="R32" t="s">
        <v>1485</v>
      </c>
      <c r="S32">
        <v>68</v>
      </c>
      <c r="T32">
        <v>110</v>
      </c>
      <c r="V32" t="s">
        <v>474</v>
      </c>
    </row>
    <row r="33" spans="1:23">
      <c r="A33" t="s">
        <v>529</v>
      </c>
      <c r="B33" t="s">
        <v>294</v>
      </c>
      <c r="C33" t="s">
        <v>480</v>
      </c>
      <c r="D33">
        <v>8</v>
      </c>
      <c r="E33" t="s">
        <v>1248</v>
      </c>
      <c r="F33" t="s">
        <v>1239</v>
      </c>
      <c r="G33" t="s">
        <v>1486</v>
      </c>
      <c r="H33">
        <v>22077000</v>
      </c>
      <c r="J33" t="s">
        <v>474</v>
      </c>
      <c r="K33" t="s">
        <v>1487</v>
      </c>
      <c r="M33" t="s">
        <v>1488</v>
      </c>
      <c r="N33" t="s">
        <v>1489</v>
      </c>
      <c r="O33">
        <v>0.8</v>
      </c>
      <c r="P33">
        <v>0.73229999999999995</v>
      </c>
      <c r="Q33" t="s">
        <v>1490</v>
      </c>
      <c r="R33" t="s">
        <v>1491</v>
      </c>
      <c r="S33" t="s">
        <v>1492</v>
      </c>
      <c r="T33" t="s">
        <v>1492</v>
      </c>
      <c r="U33" t="s">
        <v>1493</v>
      </c>
      <c r="V33" t="s">
        <v>1494</v>
      </c>
    </row>
    <row r="34" spans="1:23">
      <c r="A34" t="s">
        <v>529</v>
      </c>
      <c r="B34" t="s">
        <v>298</v>
      </c>
      <c r="C34" t="s">
        <v>319</v>
      </c>
      <c r="E34" t="s">
        <v>1250</v>
      </c>
      <c r="F34" t="s">
        <v>1249</v>
      </c>
      <c r="H34">
        <v>1000000</v>
      </c>
      <c r="I34">
        <v>255687</v>
      </c>
      <c r="J34">
        <v>204549</v>
      </c>
      <c r="O34">
        <v>80</v>
      </c>
      <c r="V34" t="s">
        <v>1495</v>
      </c>
      <c r="W34" t="s">
        <v>1251</v>
      </c>
    </row>
    <row r="35" spans="1:23">
      <c r="A35" t="s">
        <v>529</v>
      </c>
      <c r="B35" t="s">
        <v>298</v>
      </c>
      <c r="C35" t="s">
        <v>319</v>
      </c>
      <c r="E35" t="s">
        <v>1250</v>
      </c>
      <c r="F35" t="s">
        <v>1249</v>
      </c>
      <c r="H35">
        <v>1500000</v>
      </c>
      <c r="I35">
        <v>936228</v>
      </c>
      <c r="J35">
        <v>638679</v>
      </c>
      <c r="O35">
        <v>98</v>
      </c>
      <c r="V35" t="s">
        <v>1495</v>
      </c>
      <c r="W35" t="s">
        <v>1251</v>
      </c>
    </row>
    <row r="36" spans="1:23">
      <c r="A36" t="s">
        <v>529</v>
      </c>
      <c r="B36" t="s">
        <v>298</v>
      </c>
      <c r="C36" t="s">
        <v>319</v>
      </c>
      <c r="E36" t="s">
        <v>1252</v>
      </c>
      <c r="F36" t="s">
        <v>1249</v>
      </c>
      <c r="H36">
        <v>162000</v>
      </c>
      <c r="I36">
        <v>161847</v>
      </c>
      <c r="J36">
        <v>41069</v>
      </c>
      <c r="O36">
        <v>80</v>
      </c>
      <c r="V36" t="s">
        <v>474</v>
      </c>
      <c r="W36" t="s">
        <v>1251</v>
      </c>
    </row>
    <row r="37" spans="1:23">
      <c r="A37" t="s">
        <v>529</v>
      </c>
      <c r="B37" t="s">
        <v>298</v>
      </c>
      <c r="C37" t="s">
        <v>319</v>
      </c>
      <c r="E37" t="s">
        <v>1253</v>
      </c>
      <c r="F37" t="s">
        <v>1249</v>
      </c>
      <c r="H37">
        <v>486000</v>
      </c>
      <c r="I37">
        <v>459977</v>
      </c>
      <c r="J37">
        <v>205419</v>
      </c>
      <c r="O37">
        <v>80</v>
      </c>
      <c r="V37" t="s">
        <v>474</v>
      </c>
      <c r="W37" t="s">
        <v>1251</v>
      </c>
    </row>
    <row r="38" spans="1:23">
      <c r="A38" t="s">
        <v>529</v>
      </c>
      <c r="B38" t="s">
        <v>298</v>
      </c>
      <c r="C38" t="s">
        <v>319</v>
      </c>
      <c r="E38" t="s">
        <v>1254</v>
      </c>
      <c r="F38" t="s">
        <v>1249</v>
      </c>
      <c r="H38">
        <v>1400000</v>
      </c>
      <c r="I38">
        <v>1210373</v>
      </c>
      <c r="J38">
        <v>513457</v>
      </c>
      <c r="O38">
        <v>67</v>
      </c>
      <c r="V38" t="s">
        <v>1496</v>
      </c>
      <c r="W38" t="s">
        <v>1251</v>
      </c>
    </row>
    <row r="39" spans="1:23">
      <c r="A39" t="s">
        <v>529</v>
      </c>
      <c r="B39" t="s">
        <v>298</v>
      </c>
      <c r="C39" t="s">
        <v>319</v>
      </c>
      <c r="E39" t="s">
        <v>1255</v>
      </c>
      <c r="F39" t="s">
        <v>1249</v>
      </c>
      <c r="H39">
        <v>1500000</v>
      </c>
      <c r="I39">
        <v>1331871</v>
      </c>
      <c r="J39">
        <v>1157747</v>
      </c>
      <c r="O39">
        <v>98</v>
      </c>
      <c r="V39" t="s">
        <v>1495</v>
      </c>
      <c r="W39" t="s">
        <v>1251</v>
      </c>
    </row>
    <row r="40" spans="1:23">
      <c r="A40" t="s">
        <v>529</v>
      </c>
      <c r="B40" t="s">
        <v>298</v>
      </c>
      <c r="C40" t="s">
        <v>319</v>
      </c>
      <c r="E40" t="s">
        <v>1256</v>
      </c>
      <c r="F40" t="s">
        <v>1133</v>
      </c>
      <c r="H40">
        <v>14610000</v>
      </c>
      <c r="I40">
        <v>13611907</v>
      </c>
      <c r="J40">
        <v>10529573</v>
      </c>
      <c r="O40">
        <v>71</v>
      </c>
      <c r="V40" t="s">
        <v>474</v>
      </c>
      <c r="W40" t="s">
        <v>802</v>
      </c>
    </row>
    <row r="41" spans="1:23">
      <c r="A41" t="s">
        <v>529</v>
      </c>
      <c r="B41" t="s">
        <v>298</v>
      </c>
      <c r="C41" t="s">
        <v>319</v>
      </c>
      <c r="E41" t="s">
        <v>1257</v>
      </c>
      <c r="F41" t="s">
        <v>1239</v>
      </c>
      <c r="H41">
        <v>2500000</v>
      </c>
      <c r="I41">
        <v>2142157</v>
      </c>
      <c r="J41">
        <v>826597</v>
      </c>
      <c r="O41">
        <v>85</v>
      </c>
      <c r="V41" t="s">
        <v>474</v>
      </c>
      <c r="W41" t="s">
        <v>1258</v>
      </c>
    </row>
    <row r="42" spans="1:23">
      <c r="A42" t="s">
        <v>529</v>
      </c>
      <c r="B42" t="s">
        <v>298</v>
      </c>
      <c r="C42" t="s">
        <v>319</v>
      </c>
      <c r="E42" t="s">
        <v>1259</v>
      </c>
      <c r="F42" t="s">
        <v>1239</v>
      </c>
      <c r="H42">
        <v>2490000</v>
      </c>
      <c r="I42">
        <v>1999404</v>
      </c>
      <c r="J42">
        <v>412576</v>
      </c>
      <c r="O42">
        <v>50</v>
      </c>
      <c r="V42" t="s">
        <v>474</v>
      </c>
      <c r="W42" t="s">
        <v>1258</v>
      </c>
    </row>
    <row r="43" spans="1:23">
      <c r="A43" t="s">
        <v>529</v>
      </c>
      <c r="B43" t="s">
        <v>298</v>
      </c>
      <c r="C43" t="s">
        <v>319</v>
      </c>
      <c r="E43" t="s">
        <v>1261</v>
      </c>
      <c r="F43" t="s">
        <v>1260</v>
      </c>
      <c r="H43">
        <v>2000000</v>
      </c>
      <c r="I43">
        <v>1517700</v>
      </c>
      <c r="J43">
        <v>1428287</v>
      </c>
      <c r="O43">
        <v>90</v>
      </c>
      <c r="V43" t="s">
        <v>474</v>
      </c>
      <c r="W43" t="s">
        <v>130</v>
      </c>
    </row>
    <row r="44" spans="1:23">
      <c r="A44" t="s">
        <v>529</v>
      </c>
      <c r="B44" t="s">
        <v>298</v>
      </c>
      <c r="C44" t="s">
        <v>319</v>
      </c>
      <c r="E44" t="s">
        <v>1262</v>
      </c>
      <c r="F44" t="s">
        <v>444</v>
      </c>
      <c r="H44">
        <v>1700000</v>
      </c>
      <c r="I44">
        <v>1201064</v>
      </c>
      <c r="J44">
        <v>574074</v>
      </c>
      <c r="O44">
        <v>65</v>
      </c>
      <c r="V44" t="s">
        <v>1497</v>
      </c>
      <c r="W44" t="s">
        <v>1263</v>
      </c>
    </row>
    <row r="45" spans="1:23">
      <c r="A45" t="s">
        <v>529</v>
      </c>
      <c r="B45" t="s">
        <v>298</v>
      </c>
      <c r="C45" t="s">
        <v>319</v>
      </c>
      <c r="E45" t="s">
        <v>1264</v>
      </c>
      <c r="F45" t="s">
        <v>444</v>
      </c>
      <c r="H45">
        <v>700000</v>
      </c>
      <c r="I45">
        <v>611126</v>
      </c>
      <c r="J45">
        <v>126410</v>
      </c>
      <c r="O45">
        <v>45</v>
      </c>
      <c r="V45" t="s">
        <v>1498</v>
      </c>
      <c r="W45" t="s">
        <v>1263</v>
      </c>
    </row>
    <row r="46" spans="1:23">
      <c r="A46" t="s">
        <v>529</v>
      </c>
      <c r="B46" t="s">
        <v>298</v>
      </c>
      <c r="C46" t="s">
        <v>319</v>
      </c>
      <c r="E46" t="s">
        <v>1265</v>
      </c>
      <c r="F46" t="s">
        <v>444</v>
      </c>
      <c r="H46">
        <v>2000000</v>
      </c>
      <c r="I46">
        <v>1637616</v>
      </c>
      <c r="J46">
        <v>507012</v>
      </c>
      <c r="O46">
        <v>45</v>
      </c>
      <c r="V46" t="s">
        <v>1499</v>
      </c>
      <c r="W46" t="s">
        <v>1263</v>
      </c>
    </row>
    <row r="47" spans="1:23">
      <c r="A47" t="s">
        <v>529</v>
      </c>
      <c r="B47" t="s">
        <v>298</v>
      </c>
      <c r="C47" t="s">
        <v>319</v>
      </c>
      <c r="E47" t="s">
        <v>1266</v>
      </c>
      <c r="F47" t="s">
        <v>397</v>
      </c>
      <c r="H47">
        <v>900000</v>
      </c>
      <c r="I47">
        <v>333414</v>
      </c>
      <c r="J47">
        <v>44449</v>
      </c>
      <c r="O47">
        <v>15</v>
      </c>
      <c r="V47" t="s">
        <v>1500</v>
      </c>
      <c r="W47" t="s">
        <v>119</v>
      </c>
    </row>
    <row r="48" spans="1:23">
      <c r="A48" t="s">
        <v>529</v>
      </c>
      <c r="B48" t="s">
        <v>298</v>
      </c>
      <c r="C48" t="s">
        <v>319</v>
      </c>
      <c r="E48" t="s">
        <v>1267</v>
      </c>
      <c r="F48" t="s">
        <v>397</v>
      </c>
      <c r="H48">
        <v>700000</v>
      </c>
      <c r="I48">
        <v>227304</v>
      </c>
      <c r="J48">
        <v>164018</v>
      </c>
      <c r="O48">
        <v>65</v>
      </c>
      <c r="V48" t="s">
        <v>1501</v>
      </c>
      <c r="W48" t="s">
        <v>119</v>
      </c>
    </row>
    <row r="49" spans="1:23">
      <c r="A49" t="s">
        <v>529</v>
      </c>
      <c r="B49" t="s">
        <v>298</v>
      </c>
      <c r="C49" t="s">
        <v>319</v>
      </c>
      <c r="E49" t="s">
        <v>1268</v>
      </c>
      <c r="F49" t="s">
        <v>412</v>
      </c>
      <c r="H49">
        <v>3110000</v>
      </c>
      <c r="I49">
        <v>2986303</v>
      </c>
      <c r="J49">
        <v>2285748</v>
      </c>
      <c r="O49">
        <v>90</v>
      </c>
      <c r="V49" t="s">
        <v>1502</v>
      </c>
      <c r="W49" t="s">
        <v>1269</v>
      </c>
    </row>
    <row r="50" spans="1:23">
      <c r="A50" t="s">
        <v>529</v>
      </c>
      <c r="B50" t="s">
        <v>298</v>
      </c>
      <c r="C50" t="s">
        <v>319</v>
      </c>
      <c r="E50" t="s">
        <v>1270</v>
      </c>
      <c r="F50" t="s">
        <v>412</v>
      </c>
      <c r="H50">
        <v>2292000</v>
      </c>
      <c r="I50">
        <v>1997405</v>
      </c>
      <c r="J50">
        <v>1906385</v>
      </c>
      <c r="O50">
        <v>85</v>
      </c>
      <c r="V50" t="s">
        <v>474</v>
      </c>
      <c r="W50" t="s">
        <v>906</v>
      </c>
    </row>
    <row r="51" spans="1:23">
      <c r="A51" t="s">
        <v>529</v>
      </c>
      <c r="B51" t="s">
        <v>298</v>
      </c>
      <c r="C51" t="s">
        <v>319</v>
      </c>
      <c r="E51" t="s">
        <v>1272</v>
      </c>
      <c r="F51" t="s">
        <v>1271</v>
      </c>
      <c r="H51">
        <v>522000</v>
      </c>
      <c r="I51">
        <v>358383</v>
      </c>
      <c r="J51">
        <v>282841</v>
      </c>
      <c r="O51">
        <v>85</v>
      </c>
      <c r="V51" t="s">
        <v>474</v>
      </c>
      <c r="W51" t="s">
        <v>1273</v>
      </c>
    </row>
    <row r="52" spans="1:23">
      <c r="A52" t="s">
        <v>529</v>
      </c>
      <c r="B52" t="s">
        <v>298</v>
      </c>
      <c r="C52" t="s">
        <v>319</v>
      </c>
      <c r="E52" t="s">
        <v>1274</v>
      </c>
      <c r="F52" t="s">
        <v>1271</v>
      </c>
      <c r="H52">
        <v>568000</v>
      </c>
      <c r="I52">
        <v>382994</v>
      </c>
      <c r="J52">
        <v>308530</v>
      </c>
      <c r="O52">
        <v>85</v>
      </c>
      <c r="V52" t="s">
        <v>474</v>
      </c>
      <c r="W52" t="s">
        <v>1275</v>
      </c>
    </row>
    <row r="53" spans="1:23">
      <c r="A53" t="s">
        <v>529</v>
      </c>
      <c r="B53" t="s">
        <v>298</v>
      </c>
      <c r="C53" t="s">
        <v>319</v>
      </c>
      <c r="E53" t="s">
        <v>1276</v>
      </c>
      <c r="F53" t="s">
        <v>912</v>
      </c>
      <c r="H53">
        <v>3693200</v>
      </c>
      <c r="I53">
        <v>3435134</v>
      </c>
      <c r="J53">
        <v>1549144</v>
      </c>
      <c r="O53">
        <v>70</v>
      </c>
      <c r="V53" t="s">
        <v>1503</v>
      </c>
      <c r="W53" t="s">
        <v>912</v>
      </c>
    </row>
    <row r="54" spans="1:23">
      <c r="A54" t="s">
        <v>529</v>
      </c>
      <c r="B54" t="s">
        <v>298</v>
      </c>
      <c r="C54" t="s">
        <v>319</v>
      </c>
      <c r="E54" t="s">
        <v>1278</v>
      </c>
      <c r="F54" t="s">
        <v>1277</v>
      </c>
      <c r="H54">
        <v>561000</v>
      </c>
      <c r="I54">
        <v>297670</v>
      </c>
      <c r="J54">
        <v>161083</v>
      </c>
      <c r="O54">
        <v>78</v>
      </c>
      <c r="V54" t="s">
        <v>474</v>
      </c>
      <c r="W54" t="s">
        <v>1277</v>
      </c>
    </row>
    <row r="55" spans="1:23">
      <c r="A55" t="s">
        <v>529</v>
      </c>
      <c r="B55" t="s">
        <v>298</v>
      </c>
      <c r="C55" t="s">
        <v>480</v>
      </c>
      <c r="E55" t="s">
        <v>1280</v>
      </c>
      <c r="F55" t="s">
        <v>1279</v>
      </c>
      <c r="H55">
        <v>82230000</v>
      </c>
      <c r="I55" t="s">
        <v>474</v>
      </c>
      <c r="J55" t="s">
        <v>474</v>
      </c>
      <c r="L55" t="s">
        <v>474</v>
      </c>
      <c r="O55">
        <v>0.92</v>
      </c>
      <c r="W55" t="s">
        <v>1281</v>
      </c>
    </row>
    <row r="56" spans="1:23">
      <c r="A56" t="s">
        <v>529</v>
      </c>
      <c r="B56" t="s">
        <v>298</v>
      </c>
      <c r="C56" t="s">
        <v>480</v>
      </c>
      <c r="E56" t="s">
        <v>1282</v>
      </c>
      <c r="F56" t="s">
        <v>345</v>
      </c>
      <c r="H56">
        <v>4000000</v>
      </c>
      <c r="I56">
        <v>2997084</v>
      </c>
      <c r="J56">
        <v>0</v>
      </c>
      <c r="L56">
        <v>4000000</v>
      </c>
      <c r="O56">
        <v>0.17</v>
      </c>
      <c r="W56" t="s">
        <v>1283</v>
      </c>
    </row>
    <row r="57" spans="1:23">
      <c r="A57" t="s">
        <v>529</v>
      </c>
      <c r="B57" t="s">
        <v>268</v>
      </c>
      <c r="C57" t="s">
        <v>480</v>
      </c>
      <c r="D57">
        <v>1</v>
      </c>
      <c r="E57" t="s">
        <v>1284</v>
      </c>
      <c r="F57" t="s">
        <v>345</v>
      </c>
      <c r="G57" t="s">
        <v>1201</v>
      </c>
      <c r="H57">
        <v>1733000</v>
      </c>
      <c r="J57">
        <v>0</v>
      </c>
      <c r="K57" t="s">
        <v>1504</v>
      </c>
      <c r="M57" t="s">
        <v>1505</v>
      </c>
      <c r="N57" t="s">
        <v>1506</v>
      </c>
      <c r="O57">
        <v>0.7</v>
      </c>
      <c r="P57">
        <v>0.59</v>
      </c>
      <c r="Q57" t="s">
        <v>1507</v>
      </c>
      <c r="R57" t="s">
        <v>1508</v>
      </c>
      <c r="S57">
        <v>50</v>
      </c>
      <c r="T57" t="s">
        <v>1509</v>
      </c>
      <c r="U57" t="s">
        <v>1510</v>
      </c>
      <c r="V57" t="s">
        <v>1511</v>
      </c>
      <c r="W57" t="s">
        <v>97</v>
      </c>
    </row>
    <row r="58" spans="1:23">
      <c r="A58" t="s">
        <v>529</v>
      </c>
      <c r="B58" t="s">
        <v>268</v>
      </c>
      <c r="C58" t="s">
        <v>480</v>
      </c>
      <c r="D58">
        <v>2</v>
      </c>
      <c r="E58" t="s">
        <v>1286</v>
      </c>
      <c r="F58" t="s">
        <v>1285</v>
      </c>
      <c r="G58" t="s">
        <v>26</v>
      </c>
      <c r="H58">
        <v>1063998</v>
      </c>
      <c r="J58">
        <v>762251</v>
      </c>
      <c r="K58" t="s">
        <v>1285</v>
      </c>
      <c r="M58" t="s">
        <v>1512</v>
      </c>
      <c r="N58" t="s">
        <v>1513</v>
      </c>
      <c r="O58">
        <v>0.83</v>
      </c>
      <c r="P58">
        <v>0.71640266241101958</v>
      </c>
      <c r="Q58" t="s">
        <v>1375</v>
      </c>
      <c r="R58">
        <v>45992</v>
      </c>
      <c r="S58">
        <v>2000</v>
      </c>
      <c r="T58">
        <v>1000</v>
      </c>
      <c r="U58" t="s">
        <v>1514</v>
      </c>
      <c r="V58" t="s">
        <v>1515</v>
      </c>
      <c r="W58" t="s">
        <v>1287</v>
      </c>
    </row>
    <row r="59" spans="1:23">
      <c r="A59" t="s">
        <v>529</v>
      </c>
      <c r="B59" t="s">
        <v>268</v>
      </c>
      <c r="C59" t="s">
        <v>319</v>
      </c>
      <c r="D59">
        <v>1</v>
      </c>
      <c r="E59" t="s">
        <v>1289</v>
      </c>
      <c r="F59" t="s">
        <v>1288</v>
      </c>
      <c r="G59" t="s">
        <v>1516</v>
      </c>
      <c r="H59">
        <v>255000</v>
      </c>
      <c r="J59">
        <v>173624</v>
      </c>
      <c r="K59" t="s">
        <v>1371</v>
      </c>
      <c r="M59" t="s">
        <v>1517</v>
      </c>
      <c r="N59" t="s">
        <v>1518</v>
      </c>
      <c r="O59">
        <v>0.9</v>
      </c>
      <c r="P59">
        <v>0.680878431372549</v>
      </c>
      <c r="Q59" t="s">
        <v>474</v>
      </c>
      <c r="R59">
        <v>45747</v>
      </c>
      <c r="S59">
        <v>30</v>
      </c>
      <c r="T59" t="s">
        <v>474</v>
      </c>
      <c r="U59" t="s">
        <v>1519</v>
      </c>
      <c r="V59" t="s">
        <v>1520</v>
      </c>
    </row>
    <row r="60" spans="1:23">
      <c r="A60" t="s">
        <v>529</v>
      </c>
      <c r="B60" t="s">
        <v>268</v>
      </c>
      <c r="C60" t="s">
        <v>319</v>
      </c>
      <c r="D60">
        <v>2</v>
      </c>
      <c r="E60" t="s">
        <v>1291</v>
      </c>
      <c r="F60" t="s">
        <v>1290</v>
      </c>
      <c r="G60" t="s">
        <v>1521</v>
      </c>
      <c r="H60">
        <v>500000</v>
      </c>
      <c r="J60">
        <v>149695</v>
      </c>
      <c r="K60" t="s">
        <v>1371</v>
      </c>
      <c r="M60" t="s">
        <v>1522</v>
      </c>
      <c r="N60" t="s">
        <v>1523</v>
      </c>
      <c r="O60">
        <v>0.6</v>
      </c>
      <c r="P60">
        <v>0.29938999999999999</v>
      </c>
      <c r="Q60" t="s">
        <v>1455</v>
      </c>
      <c r="R60">
        <v>45900</v>
      </c>
      <c r="S60">
        <v>25</v>
      </c>
      <c r="T60">
        <v>10</v>
      </c>
      <c r="U60" t="s">
        <v>474</v>
      </c>
      <c r="V60" t="s">
        <v>67</v>
      </c>
    </row>
    <row r="61" spans="1:23">
      <c r="A61" t="s">
        <v>529</v>
      </c>
      <c r="B61" t="s">
        <v>268</v>
      </c>
      <c r="C61" t="s">
        <v>319</v>
      </c>
      <c r="D61">
        <v>3</v>
      </c>
      <c r="E61" t="s">
        <v>1292</v>
      </c>
      <c r="F61" t="s">
        <v>397</v>
      </c>
      <c r="G61" t="s">
        <v>1524</v>
      </c>
      <c r="H61">
        <v>3118969</v>
      </c>
      <c r="J61">
        <v>1135783</v>
      </c>
      <c r="K61" t="s">
        <v>1371</v>
      </c>
      <c r="M61" t="s">
        <v>1525</v>
      </c>
      <c r="N61" t="s">
        <v>1526</v>
      </c>
      <c r="O61">
        <v>0.8</v>
      </c>
      <c r="P61">
        <v>0.36415334682710854</v>
      </c>
      <c r="Q61" t="s">
        <v>1375</v>
      </c>
      <c r="R61">
        <v>45838</v>
      </c>
      <c r="S61">
        <v>500</v>
      </c>
      <c r="T61" t="s">
        <v>474</v>
      </c>
      <c r="U61" t="s">
        <v>474</v>
      </c>
      <c r="V61" t="s">
        <v>1527</v>
      </c>
    </row>
    <row r="62" spans="1:23">
      <c r="A62" t="s">
        <v>529</v>
      </c>
      <c r="B62" t="s">
        <v>268</v>
      </c>
      <c r="C62" t="s">
        <v>319</v>
      </c>
      <c r="D62">
        <v>4</v>
      </c>
      <c r="E62" t="s">
        <v>1293</v>
      </c>
      <c r="F62" t="s">
        <v>397</v>
      </c>
      <c r="G62" t="s">
        <v>1521</v>
      </c>
      <c r="H62">
        <v>4600000</v>
      </c>
      <c r="J62">
        <v>4160577</v>
      </c>
      <c r="K62" t="s">
        <v>1371</v>
      </c>
      <c r="M62" t="s">
        <v>1528</v>
      </c>
      <c r="N62" t="s">
        <v>1526</v>
      </c>
      <c r="O62">
        <v>1</v>
      </c>
      <c r="P62">
        <v>0.90447326086956525</v>
      </c>
      <c r="Q62" t="s">
        <v>1375</v>
      </c>
      <c r="R62">
        <v>45444</v>
      </c>
      <c r="S62">
        <v>800</v>
      </c>
      <c r="T62" t="s">
        <v>474</v>
      </c>
      <c r="U62" t="s">
        <v>474</v>
      </c>
      <c r="V62" t="s">
        <v>1529</v>
      </c>
    </row>
    <row r="63" spans="1:23">
      <c r="A63" t="s">
        <v>529</v>
      </c>
      <c r="B63" t="s">
        <v>268</v>
      </c>
      <c r="C63" t="s">
        <v>319</v>
      </c>
      <c r="D63">
        <v>5</v>
      </c>
      <c r="E63" t="s">
        <v>1294</v>
      </c>
      <c r="F63" t="s">
        <v>397</v>
      </c>
      <c r="G63" t="s">
        <v>1530</v>
      </c>
      <c r="H63">
        <v>1600000</v>
      </c>
      <c r="J63">
        <v>341235</v>
      </c>
      <c r="K63" t="s">
        <v>1371</v>
      </c>
      <c r="M63" t="s">
        <v>1531</v>
      </c>
      <c r="N63" t="s">
        <v>1526</v>
      </c>
      <c r="O63">
        <v>0.8</v>
      </c>
      <c r="P63">
        <v>0.213271875</v>
      </c>
      <c r="Q63" t="s">
        <v>1375</v>
      </c>
      <c r="R63">
        <v>45838</v>
      </c>
      <c r="S63">
        <v>250</v>
      </c>
      <c r="T63" t="s">
        <v>474</v>
      </c>
      <c r="U63" t="s">
        <v>474</v>
      </c>
      <c r="V63" t="s">
        <v>1103</v>
      </c>
    </row>
    <row r="64" spans="1:23">
      <c r="A64" t="s">
        <v>529</v>
      </c>
      <c r="B64" t="s">
        <v>268</v>
      </c>
      <c r="C64" t="s">
        <v>319</v>
      </c>
      <c r="D64">
        <v>6</v>
      </c>
      <c r="E64" t="s">
        <v>1295</v>
      </c>
      <c r="F64" t="s">
        <v>1239</v>
      </c>
      <c r="G64" t="s">
        <v>1524</v>
      </c>
      <c r="H64">
        <v>2500000</v>
      </c>
      <c r="J64">
        <v>3156</v>
      </c>
      <c r="K64" t="s">
        <v>1387</v>
      </c>
      <c r="M64" t="s">
        <v>1532</v>
      </c>
      <c r="N64" t="s">
        <v>1533</v>
      </c>
      <c r="O64">
        <v>0</v>
      </c>
      <c r="P64">
        <v>1.2623999999999999E-3</v>
      </c>
      <c r="Q64" t="s">
        <v>1381</v>
      </c>
      <c r="R64" t="s">
        <v>474</v>
      </c>
      <c r="S64">
        <v>100</v>
      </c>
      <c r="T64" t="s">
        <v>474</v>
      </c>
      <c r="U64" t="s">
        <v>1534</v>
      </c>
      <c r="V64" t="s">
        <v>1535</v>
      </c>
    </row>
    <row r="65" spans="1:23">
      <c r="A65" t="s">
        <v>529</v>
      </c>
      <c r="B65" t="s">
        <v>268</v>
      </c>
      <c r="C65" t="s">
        <v>319</v>
      </c>
      <c r="D65">
        <v>7</v>
      </c>
      <c r="E65" t="s">
        <v>1296</v>
      </c>
      <c r="F65" t="s">
        <v>1215</v>
      </c>
      <c r="G65" t="s">
        <v>26</v>
      </c>
      <c r="H65">
        <v>640000</v>
      </c>
      <c r="J65">
        <v>623459</v>
      </c>
      <c r="K65" t="s">
        <v>1393</v>
      </c>
      <c r="M65" t="s">
        <v>1536</v>
      </c>
      <c r="N65" t="s">
        <v>1537</v>
      </c>
      <c r="O65">
        <v>1</v>
      </c>
      <c r="P65">
        <v>0.9741546875</v>
      </c>
      <c r="Q65" t="s">
        <v>1538</v>
      </c>
      <c r="R65" t="s">
        <v>474</v>
      </c>
      <c r="S65">
        <v>8</v>
      </c>
      <c r="T65">
        <v>2</v>
      </c>
      <c r="U65" t="s">
        <v>474</v>
      </c>
      <c r="V65" t="s">
        <v>474</v>
      </c>
    </row>
    <row r="66" spans="1:23">
      <c r="A66" t="s">
        <v>529</v>
      </c>
      <c r="B66" t="s">
        <v>268</v>
      </c>
      <c r="C66" t="s">
        <v>319</v>
      </c>
      <c r="M66" t="s">
        <v>1539</v>
      </c>
      <c r="Q66" t="s">
        <v>1538</v>
      </c>
    </row>
    <row r="67" spans="1:23">
      <c r="A67" t="s">
        <v>529</v>
      </c>
      <c r="B67" t="s">
        <v>268</v>
      </c>
      <c r="C67" t="s">
        <v>319</v>
      </c>
      <c r="E67" t="s">
        <v>1298</v>
      </c>
      <c r="F67" t="s">
        <v>1297</v>
      </c>
      <c r="G67" t="s">
        <v>1516</v>
      </c>
      <c r="H67">
        <v>1217108</v>
      </c>
      <c r="K67" t="s">
        <v>1540</v>
      </c>
      <c r="M67" t="s">
        <v>1536</v>
      </c>
      <c r="N67" t="s">
        <v>1541</v>
      </c>
      <c r="O67">
        <v>0.75</v>
      </c>
      <c r="P67">
        <v>0.66282614196932399</v>
      </c>
      <c r="Q67" t="s">
        <v>1428</v>
      </c>
      <c r="R67">
        <v>45992</v>
      </c>
      <c r="S67">
        <v>1000</v>
      </c>
      <c r="T67">
        <v>3000</v>
      </c>
      <c r="U67" t="s">
        <v>1542</v>
      </c>
      <c r="V67" t="s">
        <v>1543</v>
      </c>
    </row>
    <row r="68" spans="1:23">
      <c r="A68" t="s">
        <v>529</v>
      </c>
      <c r="B68" t="s">
        <v>268</v>
      </c>
      <c r="C68" t="s">
        <v>319</v>
      </c>
      <c r="M68" t="s">
        <v>1544</v>
      </c>
    </row>
    <row r="69" spans="1:23">
      <c r="A69" t="s">
        <v>529</v>
      </c>
      <c r="B69" t="s">
        <v>268</v>
      </c>
      <c r="C69" t="s">
        <v>319</v>
      </c>
      <c r="D69">
        <v>9</v>
      </c>
      <c r="M69" t="s">
        <v>1545</v>
      </c>
    </row>
    <row r="70" spans="1:23">
      <c r="A70" t="s">
        <v>529</v>
      </c>
      <c r="B70" t="s">
        <v>268</v>
      </c>
      <c r="C70" t="s">
        <v>319</v>
      </c>
      <c r="J70">
        <v>806731</v>
      </c>
      <c r="M70" t="s">
        <v>1546</v>
      </c>
    </row>
    <row r="71" spans="1:23">
      <c r="A71" t="s">
        <v>529</v>
      </c>
      <c r="B71" t="s">
        <v>268</v>
      </c>
      <c r="C71" t="s">
        <v>319</v>
      </c>
      <c r="M71" t="s">
        <v>1547</v>
      </c>
    </row>
    <row r="72" spans="1:23">
      <c r="A72" t="s">
        <v>529</v>
      </c>
      <c r="B72" t="s">
        <v>268</v>
      </c>
      <c r="C72" t="s">
        <v>319</v>
      </c>
      <c r="M72" t="s">
        <v>1548</v>
      </c>
      <c r="O72">
        <v>1</v>
      </c>
      <c r="P72">
        <v>1</v>
      </c>
      <c r="Q72" t="s">
        <v>474</v>
      </c>
      <c r="R72" t="s">
        <v>474</v>
      </c>
      <c r="U72" t="s">
        <v>474</v>
      </c>
      <c r="V72" t="s">
        <v>474</v>
      </c>
    </row>
    <row r="73" spans="1:23">
      <c r="A73" t="s">
        <v>529</v>
      </c>
      <c r="B73" t="s">
        <v>268</v>
      </c>
      <c r="C73" t="s">
        <v>319</v>
      </c>
      <c r="D73">
        <v>10</v>
      </c>
      <c r="E73" t="s">
        <v>1299</v>
      </c>
      <c r="F73" t="s">
        <v>911</v>
      </c>
      <c r="G73" t="s">
        <v>1521</v>
      </c>
      <c r="H73">
        <v>160000</v>
      </c>
      <c r="J73">
        <v>93804</v>
      </c>
      <c r="K73" t="s">
        <v>1549</v>
      </c>
      <c r="M73" t="s">
        <v>1550</v>
      </c>
      <c r="N73" t="s">
        <v>1551</v>
      </c>
      <c r="O73">
        <v>0.8</v>
      </c>
      <c r="P73">
        <v>0.58627499999999999</v>
      </c>
      <c r="Q73" t="s">
        <v>1381</v>
      </c>
      <c r="R73">
        <v>45992</v>
      </c>
      <c r="S73">
        <v>20</v>
      </c>
      <c r="T73" t="s">
        <v>474</v>
      </c>
      <c r="U73" t="s">
        <v>474</v>
      </c>
      <c r="V73" t="s">
        <v>1552</v>
      </c>
    </row>
    <row r="74" spans="1:23">
      <c r="A74" t="s">
        <v>529</v>
      </c>
      <c r="B74" t="s">
        <v>268</v>
      </c>
      <c r="C74" t="s">
        <v>319</v>
      </c>
      <c r="D74">
        <v>11</v>
      </c>
      <c r="E74" t="s">
        <v>1300</v>
      </c>
      <c r="F74" t="s">
        <v>911</v>
      </c>
      <c r="G74" t="s">
        <v>1553</v>
      </c>
      <c r="H74">
        <v>2392145</v>
      </c>
      <c r="J74">
        <v>851222</v>
      </c>
      <c r="K74" t="s">
        <v>1549</v>
      </c>
      <c r="M74" t="s">
        <v>1554</v>
      </c>
      <c r="N74" t="s">
        <v>1555</v>
      </c>
      <c r="O74">
        <v>0.7</v>
      </c>
      <c r="P74">
        <v>0.36</v>
      </c>
      <c r="Q74" t="s">
        <v>1375</v>
      </c>
      <c r="R74">
        <v>45992</v>
      </c>
      <c r="S74">
        <v>100</v>
      </c>
      <c r="T74" t="s">
        <v>474</v>
      </c>
      <c r="U74" t="s">
        <v>474</v>
      </c>
      <c r="V74" t="s">
        <v>474</v>
      </c>
    </row>
    <row r="75" spans="1:23">
      <c r="A75" t="s">
        <v>529</v>
      </c>
      <c r="B75" t="s">
        <v>268</v>
      </c>
      <c r="C75" t="s">
        <v>319</v>
      </c>
      <c r="D75" t="s">
        <v>1556</v>
      </c>
      <c r="E75" t="s">
        <v>1301</v>
      </c>
      <c r="F75" t="s">
        <v>1297</v>
      </c>
      <c r="G75" t="s">
        <v>1557</v>
      </c>
      <c r="H75">
        <v>4000000</v>
      </c>
      <c r="J75">
        <v>1106580</v>
      </c>
      <c r="K75" t="s">
        <v>1393</v>
      </c>
      <c r="M75" t="s">
        <v>1558</v>
      </c>
      <c r="N75" t="s">
        <v>1559</v>
      </c>
      <c r="O75">
        <v>0.4</v>
      </c>
      <c r="P75">
        <v>0.26513975000000001</v>
      </c>
      <c r="Q75" t="s">
        <v>1375</v>
      </c>
      <c r="R75">
        <v>45992</v>
      </c>
      <c r="S75">
        <v>900</v>
      </c>
      <c r="T75" t="s">
        <v>474</v>
      </c>
      <c r="U75" t="s">
        <v>1560</v>
      </c>
      <c r="V75" t="s">
        <v>1561</v>
      </c>
    </row>
    <row r="76" spans="1:23">
      <c r="A76" t="s">
        <v>529</v>
      </c>
      <c r="B76" t="s">
        <v>280</v>
      </c>
      <c r="C76" t="s">
        <v>319</v>
      </c>
      <c r="E76" t="s">
        <v>1302</v>
      </c>
      <c r="F76" t="s">
        <v>397</v>
      </c>
      <c r="G76" t="s">
        <v>1203</v>
      </c>
      <c r="H76">
        <v>3083000</v>
      </c>
      <c r="J76">
        <v>1021151.31956</v>
      </c>
      <c r="K76" t="s">
        <v>1562</v>
      </c>
      <c r="M76" t="s">
        <v>1563</v>
      </c>
      <c r="N76" t="s">
        <v>1564</v>
      </c>
      <c r="O76">
        <v>0.5</v>
      </c>
      <c r="P76">
        <v>0.33</v>
      </c>
      <c r="Q76" t="s">
        <v>1565</v>
      </c>
      <c r="S76">
        <v>180</v>
      </c>
      <c r="T76">
        <v>30</v>
      </c>
      <c r="U76" t="s">
        <v>1566</v>
      </c>
      <c r="V76" t="s">
        <v>1567</v>
      </c>
      <c r="W76" t="s">
        <v>1303</v>
      </c>
    </row>
    <row r="77" spans="1:23">
      <c r="A77" t="s">
        <v>529</v>
      </c>
      <c r="B77" t="s">
        <v>280</v>
      </c>
      <c r="C77" t="s">
        <v>319</v>
      </c>
      <c r="E77" t="s">
        <v>1304</v>
      </c>
      <c r="F77" t="s">
        <v>397</v>
      </c>
      <c r="G77" t="s">
        <v>1568</v>
      </c>
      <c r="H77">
        <v>1400000</v>
      </c>
      <c r="J77">
        <v>974.61</v>
      </c>
      <c r="K77" t="s">
        <v>1562</v>
      </c>
      <c r="M77" t="s">
        <v>1569</v>
      </c>
      <c r="N77" t="s">
        <v>1570</v>
      </c>
      <c r="O77">
        <v>0</v>
      </c>
      <c r="P77">
        <v>0</v>
      </c>
      <c r="Q77" t="s">
        <v>1571</v>
      </c>
      <c r="R77" t="s">
        <v>1571</v>
      </c>
      <c r="S77">
        <v>150</v>
      </c>
      <c r="T77">
        <v>30</v>
      </c>
      <c r="W77" t="s">
        <v>1305</v>
      </c>
    </row>
    <row r="78" spans="1:23">
      <c r="A78" t="s">
        <v>529</v>
      </c>
      <c r="B78" t="s">
        <v>280</v>
      </c>
      <c r="C78" t="s">
        <v>319</v>
      </c>
      <c r="E78" t="s">
        <v>1306</v>
      </c>
      <c r="F78" t="s">
        <v>397</v>
      </c>
      <c r="G78" t="s">
        <v>1203</v>
      </c>
      <c r="H78">
        <v>300000</v>
      </c>
      <c r="J78">
        <v>0</v>
      </c>
      <c r="K78" t="s">
        <v>1562</v>
      </c>
      <c r="M78" t="s">
        <v>1572</v>
      </c>
      <c r="N78" t="s">
        <v>1573</v>
      </c>
      <c r="O78">
        <v>0</v>
      </c>
      <c r="P78">
        <v>0</v>
      </c>
      <c r="Q78" t="s">
        <v>1571</v>
      </c>
      <c r="R78" t="s">
        <v>1571</v>
      </c>
      <c r="W78" t="s">
        <v>1307</v>
      </c>
    </row>
    <row r="79" spans="1:23">
      <c r="A79" t="s">
        <v>529</v>
      </c>
      <c r="B79" t="s">
        <v>280</v>
      </c>
      <c r="C79" t="s">
        <v>319</v>
      </c>
      <c r="E79" t="s">
        <v>1308</v>
      </c>
      <c r="F79" t="s">
        <v>397</v>
      </c>
      <c r="G79" t="s">
        <v>1574</v>
      </c>
      <c r="H79">
        <v>160000</v>
      </c>
      <c r="J79">
        <v>0</v>
      </c>
      <c r="K79" t="s">
        <v>1562</v>
      </c>
      <c r="M79" t="s">
        <v>1572</v>
      </c>
      <c r="N79" t="s">
        <v>1575</v>
      </c>
      <c r="O79">
        <v>0</v>
      </c>
      <c r="P79">
        <v>0</v>
      </c>
      <c r="Q79" t="s">
        <v>1571</v>
      </c>
      <c r="R79" t="s">
        <v>1571</v>
      </c>
      <c r="W79" t="s">
        <v>1307</v>
      </c>
    </row>
    <row r="80" spans="1:23">
      <c r="A80" t="s">
        <v>529</v>
      </c>
      <c r="B80" t="s">
        <v>280</v>
      </c>
      <c r="C80" t="s">
        <v>319</v>
      </c>
      <c r="E80" t="s">
        <v>1309</v>
      </c>
      <c r="F80" t="s">
        <v>345</v>
      </c>
      <c r="G80" t="s">
        <v>1576</v>
      </c>
      <c r="H80">
        <v>3005000</v>
      </c>
      <c r="J80">
        <v>2649907.60348</v>
      </c>
      <c r="K80" t="s">
        <v>1577</v>
      </c>
      <c r="M80" t="s">
        <v>1578</v>
      </c>
      <c r="N80" t="s">
        <v>1579</v>
      </c>
      <c r="O80">
        <v>0.99</v>
      </c>
      <c r="P80">
        <v>0.88</v>
      </c>
      <c r="Q80" t="s">
        <v>1580</v>
      </c>
      <c r="R80" t="s">
        <v>1581</v>
      </c>
      <c r="S80">
        <v>20</v>
      </c>
      <c r="T80">
        <v>0</v>
      </c>
      <c r="V80" t="s">
        <v>1571</v>
      </c>
      <c r="W80" t="s">
        <v>1310</v>
      </c>
    </row>
    <row r="81" spans="1:23">
      <c r="A81" t="s">
        <v>529</v>
      </c>
      <c r="B81" t="s">
        <v>299</v>
      </c>
      <c r="C81" t="s">
        <v>319</v>
      </c>
      <c r="D81" t="s">
        <v>1582</v>
      </c>
      <c r="E81" t="s">
        <v>1311</v>
      </c>
      <c r="F81">
        <v>1</v>
      </c>
      <c r="G81" t="s">
        <v>1583</v>
      </c>
      <c r="H81">
        <v>3000000</v>
      </c>
      <c r="J81">
        <v>2341776</v>
      </c>
      <c r="K81" t="s">
        <v>1540</v>
      </c>
      <c r="M81" t="s">
        <v>1584</v>
      </c>
      <c r="N81" t="s">
        <v>1585</v>
      </c>
      <c r="O81">
        <v>0.8</v>
      </c>
      <c r="P81">
        <v>0.64730430840562814</v>
      </c>
      <c r="Q81" t="s">
        <v>1586</v>
      </c>
      <c r="R81">
        <v>45838</v>
      </c>
      <c r="S81">
        <v>40</v>
      </c>
      <c r="T81">
        <v>4</v>
      </c>
      <c r="U81" t="s">
        <v>1587</v>
      </c>
      <c r="W81" t="s">
        <v>1312</v>
      </c>
    </row>
    <row r="82" spans="1:23">
      <c r="A82" t="s">
        <v>529</v>
      </c>
      <c r="B82" t="s">
        <v>299</v>
      </c>
      <c r="C82" t="s">
        <v>319</v>
      </c>
      <c r="D82" t="s">
        <v>1588</v>
      </c>
      <c r="E82" t="s">
        <v>1313</v>
      </c>
      <c r="F82">
        <v>5</v>
      </c>
      <c r="G82" t="s">
        <v>1589</v>
      </c>
      <c r="H82">
        <v>1604564</v>
      </c>
      <c r="J82">
        <v>1325438</v>
      </c>
      <c r="K82" t="s">
        <v>1377</v>
      </c>
      <c r="M82" t="s">
        <v>1590</v>
      </c>
      <c r="N82" t="s">
        <v>1591</v>
      </c>
      <c r="O82">
        <v>0.98</v>
      </c>
      <c r="P82">
        <v>0.8260424638718058</v>
      </c>
      <c r="Q82" t="s">
        <v>1592</v>
      </c>
      <c r="R82" t="s">
        <v>1593</v>
      </c>
      <c r="S82" t="s">
        <v>474</v>
      </c>
      <c r="T82" t="s">
        <v>474</v>
      </c>
      <c r="U82" t="s">
        <v>474</v>
      </c>
      <c r="V82" t="s">
        <v>474</v>
      </c>
      <c r="W82" t="s">
        <v>20</v>
      </c>
    </row>
    <row r="83" spans="1:23">
      <c r="A83" t="s">
        <v>529</v>
      </c>
      <c r="B83" t="s">
        <v>299</v>
      </c>
      <c r="C83" t="s">
        <v>319</v>
      </c>
      <c r="D83" t="s">
        <v>1594</v>
      </c>
      <c r="E83" t="s">
        <v>1314</v>
      </c>
      <c r="F83">
        <v>5</v>
      </c>
      <c r="G83" t="s">
        <v>1595</v>
      </c>
      <c r="H83">
        <v>1250000</v>
      </c>
      <c r="J83">
        <v>238684</v>
      </c>
      <c r="K83" t="s">
        <v>1377</v>
      </c>
      <c r="M83" t="s">
        <v>1596</v>
      </c>
      <c r="N83" t="s">
        <v>1597</v>
      </c>
      <c r="O83">
        <v>0.49</v>
      </c>
      <c r="P83">
        <v>0.19094720000000001</v>
      </c>
      <c r="Q83" t="s">
        <v>1598</v>
      </c>
      <c r="R83" t="s">
        <v>474</v>
      </c>
      <c r="S83" t="s">
        <v>474</v>
      </c>
      <c r="T83" t="s">
        <v>474</v>
      </c>
      <c r="V83" t="s">
        <v>474</v>
      </c>
      <c r="W83" t="s">
        <v>1315</v>
      </c>
    </row>
    <row r="84" spans="1:23">
      <c r="A84" t="s">
        <v>529</v>
      </c>
      <c r="B84" t="s">
        <v>299</v>
      </c>
      <c r="C84" t="s">
        <v>319</v>
      </c>
      <c r="D84" t="s">
        <v>1599</v>
      </c>
      <c r="E84" t="s">
        <v>1316</v>
      </c>
      <c r="F84">
        <v>6</v>
      </c>
      <c r="G84" t="s">
        <v>1595</v>
      </c>
      <c r="H84">
        <v>4665000</v>
      </c>
      <c r="J84">
        <v>2867642</v>
      </c>
      <c r="K84" t="s">
        <v>1371</v>
      </c>
      <c r="M84" t="s">
        <v>1600</v>
      </c>
      <c r="N84" t="s">
        <v>1601</v>
      </c>
      <c r="O84">
        <v>0.98</v>
      </c>
      <c r="P84">
        <v>0.614714255091104</v>
      </c>
      <c r="Q84" t="s">
        <v>1455</v>
      </c>
      <c r="R84" t="s">
        <v>1602</v>
      </c>
      <c r="S84" t="s">
        <v>474</v>
      </c>
      <c r="T84" t="s">
        <v>474</v>
      </c>
      <c r="U84" t="s">
        <v>474</v>
      </c>
      <c r="V84" t="s">
        <v>474</v>
      </c>
      <c r="W84" t="s">
        <v>20</v>
      </c>
    </row>
    <row r="85" spans="1:23">
      <c r="A85" t="s">
        <v>529</v>
      </c>
      <c r="B85" t="s">
        <v>299</v>
      </c>
      <c r="C85" t="s">
        <v>319</v>
      </c>
      <c r="D85" t="s">
        <v>1603</v>
      </c>
      <c r="E85" t="s">
        <v>1317</v>
      </c>
      <c r="F85">
        <v>7</v>
      </c>
      <c r="G85" t="s">
        <v>1583</v>
      </c>
      <c r="H85">
        <v>2715000</v>
      </c>
      <c r="J85">
        <v>632429</v>
      </c>
      <c r="K85" t="s">
        <v>1371</v>
      </c>
      <c r="M85" t="s">
        <v>1604</v>
      </c>
      <c r="N85" t="s">
        <v>1605</v>
      </c>
      <c r="O85">
        <v>0.72</v>
      </c>
      <c r="P85">
        <v>0.23293885819521179</v>
      </c>
      <c r="Q85" t="s">
        <v>1455</v>
      </c>
      <c r="R85">
        <v>2026</v>
      </c>
      <c r="S85" t="s">
        <v>474</v>
      </c>
      <c r="T85" t="s">
        <v>474</v>
      </c>
      <c r="U85" t="s">
        <v>474</v>
      </c>
      <c r="V85" t="s">
        <v>474</v>
      </c>
      <c r="W85" t="s">
        <v>20</v>
      </c>
    </row>
    <row r="86" spans="1:23">
      <c r="A86" t="s">
        <v>529</v>
      </c>
      <c r="B86" t="s">
        <v>299</v>
      </c>
      <c r="C86" t="s">
        <v>319</v>
      </c>
      <c r="D86" t="s">
        <v>1606</v>
      </c>
      <c r="E86" t="s">
        <v>1318</v>
      </c>
      <c r="F86">
        <v>7</v>
      </c>
      <c r="G86" t="s">
        <v>1607</v>
      </c>
      <c r="H86">
        <v>1600000</v>
      </c>
      <c r="J86">
        <v>6830</v>
      </c>
      <c r="K86" t="s">
        <v>1371</v>
      </c>
      <c r="M86" t="s">
        <v>1608</v>
      </c>
      <c r="O86">
        <v>0.15</v>
      </c>
      <c r="P86">
        <v>4.26875E-3</v>
      </c>
      <c r="Q86" t="s">
        <v>1415</v>
      </c>
      <c r="R86">
        <v>2027</v>
      </c>
      <c r="S86" t="s">
        <v>474</v>
      </c>
      <c r="T86" t="s">
        <v>474</v>
      </c>
      <c r="U86" t="s">
        <v>474</v>
      </c>
      <c r="V86" t="s">
        <v>474</v>
      </c>
      <c r="W86" t="s">
        <v>20</v>
      </c>
    </row>
    <row r="87" spans="1:23">
      <c r="A87" t="s">
        <v>529</v>
      </c>
      <c r="B87" t="s">
        <v>299</v>
      </c>
      <c r="C87" t="s">
        <v>319</v>
      </c>
      <c r="D87" t="s">
        <v>1609</v>
      </c>
      <c r="E87" t="s">
        <v>1319</v>
      </c>
      <c r="F87">
        <v>7</v>
      </c>
      <c r="G87" t="s">
        <v>1595</v>
      </c>
      <c r="H87">
        <v>3815000</v>
      </c>
      <c r="J87">
        <v>1092</v>
      </c>
      <c r="K87" t="s">
        <v>1371</v>
      </c>
      <c r="M87" t="s">
        <v>1610</v>
      </c>
      <c r="O87">
        <v>0.05</v>
      </c>
      <c r="P87">
        <v>2.8623853211009174E-4</v>
      </c>
      <c r="Q87" t="s">
        <v>474</v>
      </c>
      <c r="R87">
        <v>2027</v>
      </c>
      <c r="S87" t="s">
        <v>474</v>
      </c>
      <c r="T87" t="s">
        <v>474</v>
      </c>
      <c r="U87" t="s">
        <v>1611</v>
      </c>
      <c r="V87" t="s">
        <v>474</v>
      </c>
      <c r="W87" t="s">
        <v>20</v>
      </c>
    </row>
    <row r="88" spans="1:23">
      <c r="A88" t="s">
        <v>529</v>
      </c>
      <c r="B88" t="s">
        <v>299</v>
      </c>
      <c r="C88" t="s">
        <v>319</v>
      </c>
      <c r="D88" t="s">
        <v>1612</v>
      </c>
      <c r="E88" t="s">
        <v>1320</v>
      </c>
      <c r="F88">
        <v>7</v>
      </c>
      <c r="G88" t="s">
        <v>1613</v>
      </c>
      <c r="H88">
        <v>990000</v>
      </c>
      <c r="J88">
        <v>345180</v>
      </c>
      <c r="K88" t="s">
        <v>1371</v>
      </c>
      <c r="M88" t="s">
        <v>1614</v>
      </c>
      <c r="O88">
        <v>0.45</v>
      </c>
      <c r="P88">
        <v>0.34866666666666668</v>
      </c>
      <c r="Q88" t="s">
        <v>1615</v>
      </c>
      <c r="R88">
        <v>2027</v>
      </c>
      <c r="S88" t="s">
        <v>474</v>
      </c>
      <c r="T88" t="s">
        <v>474</v>
      </c>
      <c r="U88" t="s">
        <v>474</v>
      </c>
      <c r="V88" t="s">
        <v>474</v>
      </c>
      <c r="W88" t="s">
        <v>20</v>
      </c>
    </row>
    <row r="89" spans="1:23">
      <c r="A89" t="s">
        <v>529</v>
      </c>
      <c r="B89" t="s">
        <v>274</v>
      </c>
      <c r="C89" t="s">
        <v>319</v>
      </c>
      <c r="D89">
        <v>1</v>
      </c>
      <c r="E89" t="s">
        <v>1322</v>
      </c>
      <c r="F89" t="s">
        <v>1321</v>
      </c>
      <c r="G89" t="s">
        <v>1616</v>
      </c>
      <c r="H89">
        <v>2023771</v>
      </c>
      <c r="J89">
        <v>5861</v>
      </c>
      <c r="K89" t="s">
        <v>1617</v>
      </c>
      <c r="M89" t="s">
        <v>1618</v>
      </c>
      <c r="N89" t="s">
        <v>1619</v>
      </c>
      <c r="O89">
        <v>0.12</v>
      </c>
      <c r="P89">
        <v>2.8960786571207908E-3</v>
      </c>
      <c r="Q89" t="s">
        <v>1620</v>
      </c>
      <c r="R89">
        <v>45898</v>
      </c>
      <c r="S89">
        <v>128</v>
      </c>
      <c r="T89" t="s">
        <v>474</v>
      </c>
      <c r="U89" t="s">
        <v>474</v>
      </c>
      <c r="V89" t="s">
        <v>474</v>
      </c>
      <c r="W89" t="s">
        <v>1323</v>
      </c>
    </row>
    <row r="90" spans="1:23">
      <c r="A90" t="s">
        <v>529</v>
      </c>
      <c r="B90" t="s">
        <v>274</v>
      </c>
      <c r="C90" t="s">
        <v>319</v>
      </c>
      <c r="D90">
        <v>2</v>
      </c>
      <c r="E90" t="s">
        <v>1324</v>
      </c>
      <c r="F90" t="s">
        <v>397</v>
      </c>
      <c r="G90" t="s">
        <v>1621</v>
      </c>
      <c r="H90">
        <v>1500000</v>
      </c>
      <c r="J90">
        <v>0</v>
      </c>
      <c r="K90" t="s">
        <v>1617</v>
      </c>
      <c r="M90" t="s">
        <v>474</v>
      </c>
      <c r="N90" t="s">
        <v>1622</v>
      </c>
      <c r="O90">
        <v>0</v>
      </c>
      <c r="P90">
        <v>0</v>
      </c>
      <c r="Q90" t="s">
        <v>474</v>
      </c>
      <c r="R90" t="s">
        <v>474</v>
      </c>
      <c r="S90" t="s">
        <v>474</v>
      </c>
      <c r="T90" t="s">
        <v>474</v>
      </c>
      <c r="U90" t="s">
        <v>984</v>
      </c>
      <c r="V90" t="s">
        <v>474</v>
      </c>
      <c r="W90" t="s">
        <v>1325</v>
      </c>
    </row>
    <row r="91" spans="1:23">
      <c r="A91" t="s">
        <v>529</v>
      </c>
      <c r="B91" t="s">
        <v>274</v>
      </c>
      <c r="C91" t="s">
        <v>319</v>
      </c>
      <c r="D91">
        <v>3</v>
      </c>
      <c r="E91" t="s">
        <v>1326</v>
      </c>
      <c r="F91" t="s">
        <v>397</v>
      </c>
      <c r="G91" t="s">
        <v>1623</v>
      </c>
      <c r="H91">
        <v>750000</v>
      </c>
      <c r="J91">
        <v>554740</v>
      </c>
      <c r="K91" t="s">
        <v>1624</v>
      </c>
      <c r="M91" t="s">
        <v>1625</v>
      </c>
      <c r="N91" t="s">
        <v>1622</v>
      </c>
      <c r="O91">
        <v>0.97</v>
      </c>
      <c r="P91">
        <v>0.73965333333333338</v>
      </c>
      <c r="Q91" t="s">
        <v>1626</v>
      </c>
      <c r="R91">
        <v>45807</v>
      </c>
      <c r="S91">
        <v>267</v>
      </c>
      <c r="T91">
        <v>68</v>
      </c>
      <c r="U91" t="s">
        <v>474</v>
      </c>
      <c r="V91" t="s">
        <v>474</v>
      </c>
      <c r="W91" t="s">
        <v>1327</v>
      </c>
    </row>
    <row r="92" spans="1:23">
      <c r="A92" t="s">
        <v>529</v>
      </c>
      <c r="B92" t="s">
        <v>274</v>
      </c>
      <c r="C92" t="s">
        <v>319</v>
      </c>
      <c r="D92">
        <v>4</v>
      </c>
      <c r="E92" t="s">
        <v>1328</v>
      </c>
      <c r="F92" t="s">
        <v>397</v>
      </c>
      <c r="G92" t="s">
        <v>1627</v>
      </c>
      <c r="H92">
        <v>767430</v>
      </c>
      <c r="J92">
        <v>686217</v>
      </c>
      <c r="K92" t="s">
        <v>1624</v>
      </c>
      <c r="M92" t="s">
        <v>1628</v>
      </c>
      <c r="N92" t="s">
        <v>1622</v>
      </c>
      <c r="O92">
        <v>0.98</v>
      </c>
      <c r="P92">
        <v>0.89417536452836099</v>
      </c>
      <c r="Q92" t="s">
        <v>1375</v>
      </c>
      <c r="R92">
        <v>45808</v>
      </c>
      <c r="S92">
        <v>338</v>
      </c>
      <c r="T92">
        <v>82</v>
      </c>
      <c r="U92" t="s">
        <v>1629</v>
      </c>
      <c r="V92" t="s">
        <v>1630</v>
      </c>
      <c r="W92" t="s">
        <v>1327</v>
      </c>
    </row>
    <row r="93" spans="1:23">
      <c r="A93" t="s">
        <v>529</v>
      </c>
      <c r="B93" t="s">
        <v>274</v>
      </c>
      <c r="C93" t="s">
        <v>319</v>
      </c>
      <c r="D93">
        <v>5</v>
      </c>
      <c r="E93" t="s">
        <v>1329</v>
      </c>
      <c r="F93" t="s">
        <v>345</v>
      </c>
      <c r="G93" t="s">
        <v>1631</v>
      </c>
      <c r="H93">
        <v>800000</v>
      </c>
      <c r="J93">
        <v>629049.13679999998</v>
      </c>
      <c r="K93" t="s">
        <v>1632</v>
      </c>
      <c r="M93" t="s">
        <v>1633</v>
      </c>
      <c r="N93" t="s">
        <v>1634</v>
      </c>
      <c r="O93">
        <v>0.95</v>
      </c>
      <c r="P93">
        <v>0.78631142099999995</v>
      </c>
      <c r="Q93" t="s">
        <v>1635</v>
      </c>
      <c r="R93" t="s">
        <v>1636</v>
      </c>
      <c r="S93">
        <v>60</v>
      </c>
      <c r="T93">
        <v>180</v>
      </c>
      <c r="U93" t="s">
        <v>474</v>
      </c>
      <c r="V93" t="s">
        <v>474</v>
      </c>
      <c r="W93" t="s">
        <v>1330</v>
      </c>
    </row>
    <row r="94" spans="1:23">
      <c r="A94" t="s">
        <v>529</v>
      </c>
      <c r="B94" t="s">
        <v>274</v>
      </c>
      <c r="C94" t="s">
        <v>319</v>
      </c>
      <c r="D94">
        <v>6</v>
      </c>
      <c r="E94" t="s">
        <v>1331</v>
      </c>
      <c r="F94" t="s">
        <v>345</v>
      </c>
      <c r="G94" t="s">
        <v>1637</v>
      </c>
      <c r="H94">
        <v>600000</v>
      </c>
      <c r="J94">
        <v>139129.20165</v>
      </c>
      <c r="K94" t="s">
        <v>1638</v>
      </c>
      <c r="M94" t="s">
        <v>1639</v>
      </c>
      <c r="N94" t="s">
        <v>1640</v>
      </c>
      <c r="O94">
        <v>0.9</v>
      </c>
      <c r="P94">
        <v>0.23188200275000001</v>
      </c>
      <c r="Q94" t="s">
        <v>1641</v>
      </c>
      <c r="R94" t="s">
        <v>1642</v>
      </c>
      <c r="S94">
        <v>20</v>
      </c>
      <c r="T94">
        <v>45</v>
      </c>
      <c r="U94" t="s">
        <v>1643</v>
      </c>
      <c r="V94" t="s">
        <v>1643</v>
      </c>
      <c r="W94" t="s">
        <v>1332</v>
      </c>
    </row>
    <row r="95" spans="1:23">
      <c r="A95" t="s">
        <v>529</v>
      </c>
      <c r="B95" t="s">
        <v>274</v>
      </c>
      <c r="C95" t="s">
        <v>319</v>
      </c>
      <c r="D95">
        <v>7</v>
      </c>
      <c r="E95" t="s">
        <v>1333</v>
      </c>
      <c r="F95" t="s">
        <v>345</v>
      </c>
      <c r="G95" t="s">
        <v>1644</v>
      </c>
      <c r="H95">
        <v>600000</v>
      </c>
      <c r="J95">
        <v>0</v>
      </c>
      <c r="K95" t="s">
        <v>1638</v>
      </c>
      <c r="M95" t="s">
        <v>1645</v>
      </c>
      <c r="N95" t="s">
        <v>1646</v>
      </c>
      <c r="O95">
        <v>0</v>
      </c>
      <c r="P95">
        <v>0</v>
      </c>
      <c r="Q95" t="s">
        <v>1647</v>
      </c>
      <c r="R95">
        <v>45992</v>
      </c>
      <c r="S95">
        <v>150</v>
      </c>
      <c r="T95">
        <v>60</v>
      </c>
      <c r="U95" t="s">
        <v>474</v>
      </c>
      <c r="V95" t="s">
        <v>474</v>
      </c>
      <c r="W95" t="s">
        <v>1334</v>
      </c>
    </row>
    <row r="96" spans="1:23">
      <c r="A96" t="s">
        <v>529</v>
      </c>
      <c r="B96" t="s">
        <v>274</v>
      </c>
      <c r="C96" t="s">
        <v>319</v>
      </c>
      <c r="D96">
        <v>8</v>
      </c>
      <c r="E96" t="s">
        <v>1336</v>
      </c>
      <c r="F96" t="s">
        <v>1335</v>
      </c>
      <c r="G96" t="s">
        <v>1648</v>
      </c>
      <c r="H96">
        <v>1200000</v>
      </c>
      <c r="J96">
        <v>302251</v>
      </c>
      <c r="K96" t="s">
        <v>1649</v>
      </c>
      <c r="M96" t="s">
        <v>1650</v>
      </c>
      <c r="N96" t="s">
        <v>1651</v>
      </c>
      <c r="O96">
        <v>0.8</v>
      </c>
      <c r="P96">
        <v>0.25187583333333335</v>
      </c>
      <c r="Q96" t="s">
        <v>1635</v>
      </c>
      <c r="R96" t="s">
        <v>1652</v>
      </c>
      <c r="S96">
        <v>80</v>
      </c>
      <c r="T96">
        <v>120</v>
      </c>
      <c r="U96" t="s">
        <v>1653</v>
      </c>
      <c r="V96" t="s">
        <v>1654</v>
      </c>
      <c r="W96" t="s">
        <v>1337</v>
      </c>
    </row>
    <row r="97" spans="1:23">
      <c r="A97" t="s">
        <v>529</v>
      </c>
      <c r="B97" t="s">
        <v>274</v>
      </c>
      <c r="C97" t="s">
        <v>319</v>
      </c>
      <c r="D97">
        <v>9</v>
      </c>
      <c r="E97" t="s">
        <v>1339</v>
      </c>
      <c r="F97" t="s">
        <v>1338</v>
      </c>
      <c r="G97" t="s">
        <v>1655</v>
      </c>
      <c r="H97">
        <v>1000000</v>
      </c>
      <c r="J97">
        <v>215431</v>
      </c>
      <c r="K97" t="s">
        <v>1656</v>
      </c>
      <c r="M97" t="s">
        <v>1657</v>
      </c>
      <c r="N97" t="s">
        <v>1658</v>
      </c>
      <c r="O97">
        <v>0.35</v>
      </c>
      <c r="P97">
        <v>21.543100000000003</v>
      </c>
      <c r="Q97" t="s">
        <v>1659</v>
      </c>
      <c r="R97">
        <v>46023</v>
      </c>
      <c r="S97">
        <v>200</v>
      </c>
      <c r="T97">
        <v>50</v>
      </c>
      <c r="U97" t="s">
        <v>1660</v>
      </c>
      <c r="V97" t="s">
        <v>1661</v>
      </c>
      <c r="W97" t="s">
        <v>1340</v>
      </c>
    </row>
    <row r="98" spans="1:23">
      <c r="A98" t="s">
        <v>529</v>
      </c>
      <c r="B98" t="s">
        <v>274</v>
      </c>
      <c r="C98" t="s">
        <v>319</v>
      </c>
      <c r="D98">
        <v>10</v>
      </c>
      <c r="E98" t="s">
        <v>1341</v>
      </c>
      <c r="F98" t="s">
        <v>1338</v>
      </c>
      <c r="G98" t="s">
        <v>1662</v>
      </c>
      <c r="H98">
        <v>2000000</v>
      </c>
      <c r="J98">
        <v>691349</v>
      </c>
      <c r="K98" t="s">
        <v>1656</v>
      </c>
      <c r="M98" t="s">
        <v>1663</v>
      </c>
      <c r="N98" t="s">
        <v>1664</v>
      </c>
      <c r="O98">
        <v>0.5</v>
      </c>
      <c r="P98">
        <v>34.567450000000001</v>
      </c>
      <c r="Q98" t="s">
        <v>1665</v>
      </c>
      <c r="R98">
        <v>45717</v>
      </c>
      <c r="S98">
        <v>430</v>
      </c>
      <c r="T98">
        <v>70</v>
      </c>
      <c r="U98" t="s">
        <v>1666</v>
      </c>
      <c r="V98" t="s">
        <v>1667</v>
      </c>
      <c r="W98" t="s">
        <v>1342</v>
      </c>
    </row>
    <row r="99" spans="1:23">
      <c r="A99" t="s">
        <v>529</v>
      </c>
      <c r="B99" t="s">
        <v>274</v>
      </c>
      <c r="C99" t="s">
        <v>319</v>
      </c>
      <c r="D99">
        <v>11</v>
      </c>
      <c r="E99" t="s">
        <v>1343</v>
      </c>
      <c r="F99" t="s">
        <v>1338</v>
      </c>
      <c r="G99" t="s">
        <v>1668</v>
      </c>
      <c r="H99">
        <v>6250000</v>
      </c>
      <c r="J99">
        <v>5665358</v>
      </c>
      <c r="K99" t="s">
        <v>1656</v>
      </c>
      <c r="M99" t="s">
        <v>1669</v>
      </c>
      <c r="N99" t="s">
        <v>1670</v>
      </c>
      <c r="O99">
        <v>0.95</v>
      </c>
      <c r="P99">
        <v>90.645728000000005</v>
      </c>
      <c r="Q99" t="s">
        <v>1671</v>
      </c>
      <c r="R99">
        <v>45901</v>
      </c>
      <c r="S99">
        <v>20</v>
      </c>
      <c r="T99">
        <v>10</v>
      </c>
      <c r="U99" t="s">
        <v>474</v>
      </c>
      <c r="V99" t="s">
        <v>474</v>
      </c>
      <c r="W99" t="s">
        <v>1344</v>
      </c>
    </row>
    <row r="100" spans="1:23">
      <c r="A100" t="s">
        <v>529</v>
      </c>
      <c r="B100" t="s">
        <v>274</v>
      </c>
      <c r="C100" t="s">
        <v>319</v>
      </c>
      <c r="D100">
        <v>12</v>
      </c>
      <c r="E100" t="s">
        <v>1346</v>
      </c>
      <c r="F100" t="s">
        <v>1345</v>
      </c>
      <c r="G100" t="s">
        <v>1672</v>
      </c>
      <c r="H100">
        <v>3150000</v>
      </c>
      <c r="J100">
        <v>2615012</v>
      </c>
      <c r="K100" t="s">
        <v>1673</v>
      </c>
      <c r="M100" t="s">
        <v>1674</v>
      </c>
      <c r="O100">
        <v>0.95</v>
      </c>
      <c r="P100">
        <v>0.83016253968253972</v>
      </c>
      <c r="Q100" t="s">
        <v>1675</v>
      </c>
      <c r="R100" t="s">
        <v>1676</v>
      </c>
      <c r="S100">
        <v>140</v>
      </c>
      <c r="U100" t="s">
        <v>474</v>
      </c>
      <c r="V100" t="s">
        <v>474</v>
      </c>
      <c r="W100" t="s">
        <v>1347</v>
      </c>
    </row>
    <row r="101" spans="1:23">
      <c r="A101" t="s">
        <v>529</v>
      </c>
      <c r="B101" t="s">
        <v>274</v>
      </c>
      <c r="C101" t="s">
        <v>319</v>
      </c>
      <c r="D101">
        <v>13</v>
      </c>
      <c r="E101" t="s">
        <v>1348</v>
      </c>
      <c r="F101" t="s">
        <v>1345</v>
      </c>
      <c r="G101" t="s">
        <v>1677</v>
      </c>
      <c r="H101">
        <v>750000</v>
      </c>
      <c r="J101">
        <v>643495</v>
      </c>
      <c r="K101" t="s">
        <v>1673</v>
      </c>
      <c r="M101" t="s">
        <v>1678</v>
      </c>
      <c r="N101" t="s">
        <v>1679</v>
      </c>
      <c r="O101">
        <v>0.91</v>
      </c>
      <c r="P101">
        <v>0.85799333333333339</v>
      </c>
      <c r="Q101" t="s">
        <v>1680</v>
      </c>
      <c r="R101" t="s">
        <v>1681</v>
      </c>
      <c r="S101">
        <v>467</v>
      </c>
      <c r="T101" t="s">
        <v>1682</v>
      </c>
      <c r="U101" t="s">
        <v>1287</v>
      </c>
      <c r="V101" t="s">
        <v>474</v>
      </c>
      <c r="W101" t="s">
        <v>1349</v>
      </c>
    </row>
    <row r="102" spans="1:23">
      <c r="A102" t="s">
        <v>529</v>
      </c>
      <c r="B102" t="s">
        <v>274</v>
      </c>
      <c r="C102" t="s">
        <v>319</v>
      </c>
      <c r="D102">
        <v>14</v>
      </c>
      <c r="E102" t="s">
        <v>1351</v>
      </c>
      <c r="F102" t="s">
        <v>1350</v>
      </c>
      <c r="G102" t="s">
        <v>1683</v>
      </c>
      <c r="H102">
        <v>268000</v>
      </c>
      <c r="J102">
        <v>358</v>
      </c>
      <c r="K102" t="s">
        <v>1684</v>
      </c>
      <c r="M102" t="s">
        <v>1685</v>
      </c>
      <c r="N102" t="s">
        <v>1686</v>
      </c>
      <c r="O102">
        <v>0.05</v>
      </c>
      <c r="P102">
        <v>1.3358208955223882E-3</v>
      </c>
      <c r="Q102" t="s">
        <v>1375</v>
      </c>
      <c r="R102" t="s">
        <v>474</v>
      </c>
      <c r="S102" t="s">
        <v>474</v>
      </c>
      <c r="T102" t="s">
        <v>474</v>
      </c>
      <c r="U102" t="s">
        <v>1687</v>
      </c>
      <c r="V102" t="s">
        <v>1688</v>
      </c>
      <c r="W102" t="s">
        <v>1352</v>
      </c>
    </row>
    <row r="103" spans="1:23">
      <c r="A103" t="s">
        <v>529</v>
      </c>
      <c r="B103" t="s">
        <v>274</v>
      </c>
      <c r="C103" t="s">
        <v>480</v>
      </c>
      <c r="D103">
        <v>1</v>
      </c>
      <c r="E103" t="s">
        <v>1353</v>
      </c>
      <c r="F103" t="s">
        <v>1279</v>
      </c>
      <c r="G103" t="s">
        <v>1689</v>
      </c>
      <c r="H103">
        <v>5866667</v>
      </c>
      <c r="K103" t="s">
        <v>1690</v>
      </c>
      <c r="M103" t="s">
        <v>1691</v>
      </c>
      <c r="N103" t="s">
        <v>1692</v>
      </c>
      <c r="O103">
        <v>0.98</v>
      </c>
      <c r="R103">
        <v>46022</v>
      </c>
      <c r="S103">
        <v>404</v>
      </c>
      <c r="U103" t="s">
        <v>1693</v>
      </c>
      <c r="V103" t="s">
        <v>1694</v>
      </c>
      <c r="W103" t="s">
        <v>1354</v>
      </c>
    </row>
    <row r="104" spans="1:23">
      <c r="A104" t="s">
        <v>529</v>
      </c>
      <c r="B104" t="s">
        <v>274</v>
      </c>
      <c r="C104" t="s">
        <v>480</v>
      </c>
      <c r="D104">
        <v>2</v>
      </c>
      <c r="E104" t="s">
        <v>1355</v>
      </c>
      <c r="F104" t="s">
        <v>1279</v>
      </c>
      <c r="G104" t="s">
        <v>1689</v>
      </c>
      <c r="H104">
        <v>4933333</v>
      </c>
      <c r="K104" t="s">
        <v>1690</v>
      </c>
      <c r="M104" t="s">
        <v>1691</v>
      </c>
      <c r="N104" t="s">
        <v>1692</v>
      </c>
      <c r="O104">
        <v>0.98</v>
      </c>
      <c r="R104">
        <v>46022</v>
      </c>
      <c r="S104">
        <v>136</v>
      </c>
      <c r="U104" t="s">
        <v>1693</v>
      </c>
      <c r="V104" t="s">
        <v>1694</v>
      </c>
      <c r="W104" t="s">
        <v>1354</v>
      </c>
    </row>
    <row r="105" spans="1:23">
      <c r="A105" t="s">
        <v>529</v>
      </c>
      <c r="B105" t="s">
        <v>274</v>
      </c>
      <c r="C105" t="s">
        <v>480</v>
      </c>
      <c r="D105">
        <v>3</v>
      </c>
      <c r="E105" t="s">
        <v>1356</v>
      </c>
      <c r="F105" t="s">
        <v>1279</v>
      </c>
      <c r="G105" t="s">
        <v>1689</v>
      </c>
      <c r="H105">
        <v>2500000</v>
      </c>
      <c r="K105" t="s">
        <v>1690</v>
      </c>
      <c r="M105" t="s">
        <v>1691</v>
      </c>
      <c r="N105" t="s">
        <v>1692</v>
      </c>
      <c r="O105">
        <v>0.82</v>
      </c>
      <c r="R105">
        <v>46022</v>
      </c>
      <c r="S105">
        <v>252</v>
      </c>
      <c r="U105" t="s">
        <v>1693</v>
      </c>
      <c r="V105" t="s">
        <v>1694</v>
      </c>
      <c r="W105" t="s">
        <v>1354</v>
      </c>
    </row>
    <row r="106" spans="1:23">
      <c r="A106" t="s">
        <v>529</v>
      </c>
      <c r="B106" t="s">
        <v>274</v>
      </c>
      <c r="C106" t="s">
        <v>480</v>
      </c>
      <c r="D106">
        <v>4</v>
      </c>
      <c r="E106" t="s">
        <v>1357</v>
      </c>
      <c r="F106" t="s">
        <v>1279</v>
      </c>
      <c r="G106" t="s">
        <v>1689</v>
      </c>
      <c r="H106">
        <v>1500000</v>
      </c>
      <c r="K106" t="s">
        <v>1690</v>
      </c>
      <c r="M106" t="s">
        <v>1691</v>
      </c>
      <c r="N106" t="s">
        <v>1692</v>
      </c>
      <c r="O106">
        <v>0.96</v>
      </c>
      <c r="R106">
        <v>46022</v>
      </c>
      <c r="S106">
        <v>228</v>
      </c>
      <c r="U106" t="s">
        <v>1693</v>
      </c>
      <c r="V106" t="s">
        <v>1694</v>
      </c>
      <c r="W106" t="s">
        <v>1354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A55B-8335-1040-981A-87B2F35B042B}">
  <sheetPr>
    <tabColor rgb="FFFF0000"/>
  </sheetPr>
  <dimension ref="A1:P77"/>
  <sheetViews>
    <sheetView workbookViewId="0">
      <selection activeCell="B24" sqref="B24"/>
    </sheetView>
  </sheetViews>
  <sheetFormatPr baseColWidth="10" defaultRowHeight="15"/>
  <cols>
    <col min="1" max="1" width="12.140625" bestFit="1" customWidth="1"/>
    <col min="2" max="2" width="58" bestFit="1" customWidth="1"/>
    <col min="3" max="3" width="52.7109375" bestFit="1" customWidth="1"/>
    <col min="4" max="4" width="186.28515625" customWidth="1"/>
    <col min="5" max="5" width="80.7109375" bestFit="1" customWidth="1"/>
    <col min="6" max="6" width="17.42578125" bestFit="1" customWidth="1"/>
    <col min="7" max="7" width="12.42578125" bestFit="1" customWidth="1"/>
    <col min="8" max="8" width="17.140625" bestFit="1" customWidth="1"/>
    <col min="9" max="9" width="18.42578125" bestFit="1" customWidth="1"/>
    <col min="10" max="10" width="13.42578125" bestFit="1" customWidth="1"/>
    <col min="11" max="11" width="20.85546875" bestFit="1" customWidth="1"/>
    <col min="12" max="12" width="17.7109375" bestFit="1" customWidth="1"/>
    <col min="13" max="13" width="15" bestFit="1" customWidth="1"/>
    <col min="14" max="14" width="12.7109375" bestFit="1" customWidth="1"/>
    <col min="15" max="15" width="64.140625" bestFit="1" customWidth="1"/>
    <col min="16" max="16" width="80.7109375" bestFit="1" customWidth="1"/>
  </cols>
  <sheetData>
    <row r="1" spans="1:16">
      <c r="A1" t="s">
        <v>47</v>
      </c>
      <c r="B1" t="s">
        <v>0</v>
      </c>
      <c r="C1" t="s">
        <v>1</v>
      </c>
      <c r="D1" t="s">
        <v>44</v>
      </c>
      <c r="E1" t="s">
        <v>2</v>
      </c>
      <c r="F1" t="s">
        <v>3</v>
      </c>
      <c r="G1" t="s">
        <v>4</v>
      </c>
      <c r="H1" t="s">
        <v>5</v>
      </c>
      <c r="I1" t="s">
        <v>6</v>
      </c>
      <c r="J1" t="s">
        <v>224</v>
      </c>
      <c r="K1" t="s">
        <v>225</v>
      </c>
      <c r="L1" t="s">
        <v>226</v>
      </c>
      <c r="M1" t="s">
        <v>7</v>
      </c>
      <c r="N1" t="s">
        <v>8</v>
      </c>
      <c r="O1" t="s">
        <v>9</v>
      </c>
      <c r="P1" t="s">
        <v>10</v>
      </c>
    </row>
    <row r="2" spans="1:16">
      <c r="A2" t="s">
        <v>46</v>
      </c>
      <c r="B2" t="s">
        <v>45</v>
      </c>
      <c r="C2" t="s">
        <v>11</v>
      </c>
      <c r="D2" t="s">
        <v>195</v>
      </c>
      <c r="E2" t="s">
        <v>12</v>
      </c>
      <c r="F2" s="856">
        <v>38717</v>
      </c>
      <c r="G2">
        <v>40422</v>
      </c>
      <c r="J2">
        <v>10789000</v>
      </c>
      <c r="K2">
        <v>10468489.869489999</v>
      </c>
      <c r="L2">
        <v>10270308.711719999</v>
      </c>
      <c r="M2">
        <v>0.95192406263045692</v>
      </c>
      <c r="N2">
        <v>1</v>
      </c>
      <c r="O2" t="s">
        <v>13</v>
      </c>
      <c r="P2" t="s">
        <v>14</v>
      </c>
    </row>
    <row r="3" spans="1:16">
      <c r="A3" t="s">
        <v>46</v>
      </c>
      <c r="B3" t="s">
        <v>15</v>
      </c>
      <c r="C3" t="s">
        <v>16</v>
      </c>
      <c r="D3" t="s">
        <v>196</v>
      </c>
      <c r="E3" t="s">
        <v>17</v>
      </c>
      <c r="F3" s="856">
        <v>40727</v>
      </c>
      <c r="G3">
        <v>40993</v>
      </c>
      <c r="H3" t="s">
        <v>18</v>
      </c>
      <c r="I3" t="s">
        <v>19</v>
      </c>
      <c r="J3">
        <v>13400000</v>
      </c>
      <c r="K3">
        <v>13258054.142879998</v>
      </c>
      <c r="L3">
        <v>12588559.163829999</v>
      </c>
      <c r="M3">
        <v>0.93944471371865668</v>
      </c>
      <c r="N3">
        <v>0.99</v>
      </c>
      <c r="O3" t="s">
        <v>20</v>
      </c>
      <c r="P3" t="s">
        <v>21</v>
      </c>
    </row>
    <row r="4" spans="1:16">
      <c r="A4" t="s">
        <v>46</v>
      </c>
      <c r="B4" t="s">
        <v>45</v>
      </c>
      <c r="C4" t="s">
        <v>11</v>
      </c>
      <c r="D4" t="s">
        <v>197</v>
      </c>
      <c r="E4" t="s">
        <v>22</v>
      </c>
      <c r="F4" s="856">
        <v>41841</v>
      </c>
      <c r="G4" t="s">
        <v>23</v>
      </c>
      <c r="J4">
        <v>15920000</v>
      </c>
      <c r="K4">
        <v>15903704.166100001</v>
      </c>
      <c r="L4">
        <v>14384685.092309998</v>
      </c>
      <c r="M4">
        <v>0.90356062137625615</v>
      </c>
      <c r="N4">
        <v>1</v>
      </c>
      <c r="O4" t="s">
        <v>13</v>
      </c>
      <c r="P4" t="s">
        <v>213</v>
      </c>
    </row>
    <row r="5" spans="1:16">
      <c r="A5" t="s">
        <v>46</v>
      </c>
      <c r="B5" t="s">
        <v>24</v>
      </c>
      <c r="C5" t="s">
        <v>25</v>
      </c>
      <c r="D5" t="s">
        <v>198</v>
      </c>
      <c r="E5" t="s">
        <v>26</v>
      </c>
      <c r="F5" s="856">
        <v>39813</v>
      </c>
      <c r="G5">
        <v>39814</v>
      </c>
      <c r="J5">
        <v>16108000</v>
      </c>
      <c r="K5">
        <v>15142080.705219999</v>
      </c>
      <c r="L5">
        <v>10670180.696830001</v>
      </c>
      <c r="M5">
        <v>0.662414992353489</v>
      </c>
      <c r="N5">
        <v>0.56999999999999995</v>
      </c>
      <c r="O5" t="s">
        <v>20</v>
      </c>
      <c r="P5" t="s">
        <v>206</v>
      </c>
    </row>
    <row r="6" spans="1:16">
      <c r="A6" t="s">
        <v>46</v>
      </c>
      <c r="B6" t="s">
        <v>27</v>
      </c>
      <c r="C6" t="s">
        <v>28</v>
      </c>
      <c r="D6" t="s">
        <v>199</v>
      </c>
      <c r="E6" t="s">
        <v>29</v>
      </c>
      <c r="F6" s="856">
        <v>37432</v>
      </c>
      <c r="G6">
        <v>40026</v>
      </c>
      <c r="J6">
        <v>16117420</v>
      </c>
      <c r="K6">
        <v>14444734.85826</v>
      </c>
      <c r="L6">
        <v>12355378.156100001</v>
      </c>
      <c r="M6">
        <v>0.76658535647144532</v>
      </c>
      <c r="N6">
        <v>0.44</v>
      </c>
      <c r="O6" t="s">
        <v>30</v>
      </c>
      <c r="P6" t="s">
        <v>207</v>
      </c>
    </row>
    <row r="7" spans="1:16">
      <c r="A7" t="s">
        <v>46</v>
      </c>
      <c r="B7" t="s">
        <v>31</v>
      </c>
      <c r="C7" t="s">
        <v>32</v>
      </c>
      <c r="D7" t="s">
        <v>200</v>
      </c>
      <c r="E7" t="s">
        <v>33</v>
      </c>
      <c r="F7" s="856">
        <v>42803</v>
      </c>
      <c r="J7">
        <v>17867591</v>
      </c>
      <c r="K7">
        <v>1922185.49905</v>
      </c>
      <c r="L7">
        <v>563080.16738999996</v>
      </c>
      <c r="M7">
        <v>3.1514050628873247E-2</v>
      </c>
      <c r="N7">
        <v>0.17</v>
      </c>
      <c r="O7" t="s">
        <v>20</v>
      </c>
      <c r="P7" t="s">
        <v>208</v>
      </c>
    </row>
    <row r="8" spans="1:16">
      <c r="A8" t="s">
        <v>46</v>
      </c>
      <c r="B8" t="s">
        <v>15</v>
      </c>
      <c r="C8" t="s">
        <v>34</v>
      </c>
      <c r="D8" t="s">
        <v>201</v>
      </c>
      <c r="E8" t="s">
        <v>35</v>
      </c>
      <c r="F8" s="856">
        <v>41031</v>
      </c>
      <c r="G8">
        <v>41266</v>
      </c>
      <c r="H8" t="s">
        <v>36</v>
      </c>
      <c r="J8">
        <v>24450000</v>
      </c>
      <c r="K8">
        <v>24282957.477630001</v>
      </c>
      <c r="L8">
        <v>23938306.589190003</v>
      </c>
      <c r="M8">
        <v>0.97907184413865045</v>
      </c>
      <c r="N8">
        <v>1</v>
      </c>
      <c r="O8" t="s">
        <v>13</v>
      </c>
      <c r="P8" t="s">
        <v>37</v>
      </c>
    </row>
    <row r="9" spans="1:16">
      <c r="A9" t="s">
        <v>46</v>
      </c>
      <c r="B9" t="s">
        <v>45</v>
      </c>
      <c r="C9" t="s">
        <v>38</v>
      </c>
      <c r="D9" t="s">
        <v>202</v>
      </c>
      <c r="E9" t="s">
        <v>22</v>
      </c>
      <c r="F9" s="856">
        <v>41423</v>
      </c>
      <c r="J9">
        <v>25411055</v>
      </c>
      <c r="K9">
        <v>25385758.7192</v>
      </c>
      <c r="L9">
        <v>21196181.722270001</v>
      </c>
      <c r="M9">
        <v>0.87162681739768</v>
      </c>
      <c r="N9">
        <v>1</v>
      </c>
      <c r="O9" t="s">
        <v>13</v>
      </c>
      <c r="P9" t="s">
        <v>209</v>
      </c>
    </row>
    <row r="10" spans="1:16">
      <c r="A10" t="s">
        <v>46</v>
      </c>
      <c r="B10" t="s">
        <v>39</v>
      </c>
      <c r="C10" t="s">
        <v>40</v>
      </c>
      <c r="D10" t="s">
        <v>203</v>
      </c>
      <c r="E10" t="s">
        <v>210</v>
      </c>
      <c r="F10" s="856">
        <v>41064</v>
      </c>
      <c r="H10" t="s">
        <v>41</v>
      </c>
      <c r="I10" t="s">
        <v>42</v>
      </c>
      <c r="J10">
        <v>48980888</v>
      </c>
      <c r="K10">
        <v>48561355.460129999</v>
      </c>
      <c r="L10">
        <v>46595777.233440004</v>
      </c>
      <c r="M10">
        <v>0.95130527714074931</v>
      </c>
      <c r="N10">
        <v>0.98</v>
      </c>
      <c r="O10" t="s">
        <v>20</v>
      </c>
      <c r="P10" t="s">
        <v>43</v>
      </c>
    </row>
    <row r="11" spans="1:16">
      <c r="A11" t="s">
        <v>56</v>
      </c>
      <c r="B11" t="s">
        <v>15</v>
      </c>
      <c r="D11" t="s">
        <v>48</v>
      </c>
      <c r="E11" t="s">
        <v>57</v>
      </c>
      <c r="F11" s="856"/>
      <c r="J11">
        <v>3500000</v>
      </c>
      <c r="M11">
        <v>1</v>
      </c>
      <c r="N11">
        <v>1</v>
      </c>
      <c r="O11" t="s">
        <v>14</v>
      </c>
      <c r="P11" t="s">
        <v>14</v>
      </c>
    </row>
    <row r="12" spans="1:16">
      <c r="A12" t="s">
        <v>56</v>
      </c>
      <c r="B12" t="s">
        <v>15</v>
      </c>
      <c r="D12" t="s">
        <v>211</v>
      </c>
      <c r="E12" t="s">
        <v>58</v>
      </c>
      <c r="F12" s="856"/>
      <c r="J12">
        <v>2250000</v>
      </c>
      <c r="M12">
        <v>0.35</v>
      </c>
      <c r="N12">
        <v>0.17</v>
      </c>
      <c r="O12" t="s">
        <v>67</v>
      </c>
      <c r="P12" t="s">
        <v>67</v>
      </c>
    </row>
    <row r="13" spans="1:16">
      <c r="A13" t="s">
        <v>56</v>
      </c>
      <c r="B13" t="s">
        <v>39</v>
      </c>
      <c r="D13" t="s">
        <v>49</v>
      </c>
      <c r="E13" t="s">
        <v>59</v>
      </c>
      <c r="F13" s="856"/>
      <c r="J13">
        <v>2550000</v>
      </c>
      <c r="M13">
        <v>0.98</v>
      </c>
      <c r="N13">
        <v>0.7</v>
      </c>
      <c r="O13" t="s">
        <v>212</v>
      </c>
      <c r="P13" t="s">
        <v>212</v>
      </c>
    </row>
    <row r="14" spans="1:16">
      <c r="A14" t="s">
        <v>56</v>
      </c>
      <c r="B14" t="s">
        <v>39</v>
      </c>
      <c r="F14" s="856"/>
    </row>
    <row r="15" spans="1:16">
      <c r="A15" t="s">
        <v>56</v>
      </c>
      <c r="B15" t="s">
        <v>188</v>
      </c>
      <c r="D15" t="s">
        <v>50</v>
      </c>
      <c r="E15" t="s">
        <v>60</v>
      </c>
      <c r="F15" s="856"/>
      <c r="J15">
        <v>2023771.4240000001</v>
      </c>
      <c r="M15">
        <v>0.5</v>
      </c>
      <c r="N15">
        <v>0.01</v>
      </c>
    </row>
    <row r="16" spans="1:16">
      <c r="A16" t="s">
        <v>56</v>
      </c>
      <c r="B16" t="s">
        <v>194</v>
      </c>
      <c r="D16" t="s">
        <v>51</v>
      </c>
      <c r="E16" t="s">
        <v>61</v>
      </c>
      <c r="F16" s="856"/>
      <c r="J16">
        <v>2953000</v>
      </c>
      <c r="M16">
        <v>0.95</v>
      </c>
      <c r="N16">
        <v>0.72</v>
      </c>
      <c r="O16" t="s">
        <v>68</v>
      </c>
      <c r="P16" t="s">
        <v>68</v>
      </c>
    </row>
    <row r="17" spans="1:16">
      <c r="A17" t="s">
        <v>56</v>
      </c>
      <c r="B17" t="s">
        <v>185</v>
      </c>
      <c r="D17" t="s">
        <v>52</v>
      </c>
      <c r="E17" t="s">
        <v>61</v>
      </c>
      <c r="F17" s="856"/>
      <c r="J17">
        <v>2671000</v>
      </c>
      <c r="M17">
        <v>1</v>
      </c>
      <c r="N17">
        <v>1</v>
      </c>
      <c r="O17" t="s">
        <v>69</v>
      </c>
      <c r="P17" t="s">
        <v>69</v>
      </c>
    </row>
    <row r="18" spans="1:16">
      <c r="A18" t="s">
        <v>56</v>
      </c>
      <c r="B18" t="s">
        <v>185</v>
      </c>
      <c r="D18" t="s">
        <v>53</v>
      </c>
      <c r="E18" t="s">
        <v>61</v>
      </c>
      <c r="F18" s="856"/>
      <c r="J18">
        <v>8158300</v>
      </c>
      <c r="M18" t="s">
        <v>64</v>
      </c>
      <c r="N18">
        <v>1</v>
      </c>
      <c r="O18" t="s">
        <v>70</v>
      </c>
      <c r="P18" t="s">
        <v>70</v>
      </c>
    </row>
    <row r="19" spans="1:16">
      <c r="A19" t="s">
        <v>56</v>
      </c>
      <c r="B19" t="s">
        <v>185</v>
      </c>
      <c r="F19" s="856"/>
      <c r="M19" t="s">
        <v>65</v>
      </c>
      <c r="N19">
        <v>0.89</v>
      </c>
    </row>
    <row r="20" spans="1:16">
      <c r="A20" t="s">
        <v>56</v>
      </c>
      <c r="B20" t="s">
        <v>185</v>
      </c>
      <c r="D20" t="s">
        <v>54</v>
      </c>
      <c r="E20" t="s">
        <v>62</v>
      </c>
      <c r="F20" s="856"/>
      <c r="J20">
        <v>2720000</v>
      </c>
      <c r="M20" t="s">
        <v>66</v>
      </c>
      <c r="N20">
        <v>0.8</v>
      </c>
      <c r="O20" t="s">
        <v>71</v>
      </c>
      <c r="P20" t="s">
        <v>71</v>
      </c>
    </row>
    <row r="21" spans="1:16">
      <c r="A21" t="s">
        <v>56</v>
      </c>
      <c r="B21" t="s">
        <v>185</v>
      </c>
      <c r="D21" t="s">
        <v>55</v>
      </c>
      <c r="E21" t="s">
        <v>63</v>
      </c>
      <c r="F21" s="856"/>
      <c r="J21">
        <v>2500000</v>
      </c>
      <c r="M21">
        <v>0.02</v>
      </c>
      <c r="N21">
        <v>0.01</v>
      </c>
      <c r="O21" t="s">
        <v>72</v>
      </c>
      <c r="P21" t="s">
        <v>72</v>
      </c>
    </row>
    <row r="22" spans="1:16">
      <c r="A22" t="s">
        <v>74</v>
      </c>
      <c r="B22" t="s">
        <v>45</v>
      </c>
      <c r="C22" t="s">
        <v>73</v>
      </c>
      <c r="D22" t="s">
        <v>75</v>
      </c>
      <c r="F22" s="856"/>
      <c r="J22">
        <v>2500000</v>
      </c>
      <c r="K22">
        <v>2479731.2784799999</v>
      </c>
      <c r="L22">
        <v>2434168</v>
      </c>
      <c r="N22">
        <v>1</v>
      </c>
      <c r="O22" t="s">
        <v>13</v>
      </c>
      <c r="P22" t="s">
        <v>13</v>
      </c>
    </row>
    <row r="23" spans="1:16">
      <c r="A23" t="s">
        <v>74</v>
      </c>
      <c r="B23" t="s">
        <v>188</v>
      </c>
      <c r="C23" t="s">
        <v>77</v>
      </c>
      <c r="D23" t="s">
        <v>76</v>
      </c>
      <c r="F23" s="856"/>
      <c r="J23">
        <v>3035657.1359999999</v>
      </c>
      <c r="K23">
        <v>2655436.7627099999</v>
      </c>
      <c r="L23">
        <v>570295.61488999997</v>
      </c>
      <c r="N23">
        <v>0.67</v>
      </c>
      <c r="O23" t="s">
        <v>20</v>
      </c>
    </row>
    <row r="24" spans="1:16">
      <c r="A24" t="s">
        <v>74</v>
      </c>
      <c r="B24" t="s">
        <v>15</v>
      </c>
      <c r="C24" t="s">
        <v>80</v>
      </c>
      <c r="D24" t="s">
        <v>78</v>
      </c>
      <c r="F24" s="856"/>
      <c r="J24">
        <v>3750000</v>
      </c>
      <c r="K24">
        <v>3335589.9153400003</v>
      </c>
      <c r="L24">
        <v>3098229.6641500001</v>
      </c>
      <c r="N24">
        <v>0.85</v>
      </c>
      <c r="O24" t="s">
        <v>20</v>
      </c>
    </row>
    <row r="25" spans="1:16">
      <c r="A25" t="s">
        <v>74</v>
      </c>
      <c r="B25" t="s">
        <v>15</v>
      </c>
      <c r="C25" t="s">
        <v>80</v>
      </c>
      <c r="D25" t="s">
        <v>79</v>
      </c>
      <c r="F25" s="856"/>
      <c r="J25">
        <v>8000000</v>
      </c>
      <c r="K25">
        <v>6376600.51339</v>
      </c>
      <c r="L25">
        <v>1500620.6656900002</v>
      </c>
      <c r="N25">
        <v>0.67</v>
      </c>
      <c r="O25" t="s">
        <v>20</v>
      </c>
    </row>
    <row r="26" spans="1:16">
      <c r="A26" t="s">
        <v>74</v>
      </c>
      <c r="B26" t="s">
        <v>185</v>
      </c>
      <c r="C26" t="s">
        <v>83</v>
      </c>
      <c r="D26" t="s">
        <v>81</v>
      </c>
      <c r="F26" s="856"/>
      <c r="J26">
        <v>3200000</v>
      </c>
      <c r="K26">
        <v>2815424.44147</v>
      </c>
      <c r="L26">
        <v>194883.28863999998</v>
      </c>
      <c r="N26">
        <v>0.1</v>
      </c>
      <c r="O26" t="s">
        <v>20</v>
      </c>
    </row>
    <row r="27" spans="1:16">
      <c r="A27" t="s">
        <v>74</v>
      </c>
      <c r="B27" t="s">
        <v>185</v>
      </c>
      <c r="C27" t="s">
        <v>83</v>
      </c>
      <c r="D27" t="s">
        <v>82</v>
      </c>
      <c r="F27" s="856"/>
      <c r="J27">
        <v>5550000</v>
      </c>
      <c r="K27">
        <v>5549952.52049</v>
      </c>
      <c r="L27">
        <v>4113061.57681</v>
      </c>
      <c r="N27">
        <v>0.75</v>
      </c>
      <c r="O27" t="s">
        <v>20</v>
      </c>
    </row>
    <row r="28" spans="1:16">
      <c r="A28" t="s">
        <v>74</v>
      </c>
      <c r="B28" t="s">
        <v>39</v>
      </c>
      <c r="C28" t="s">
        <v>85</v>
      </c>
      <c r="D28" t="s">
        <v>84</v>
      </c>
      <c r="F28" s="856"/>
      <c r="J28">
        <v>2800000</v>
      </c>
      <c r="K28">
        <v>1987035.7790999999</v>
      </c>
      <c r="L28">
        <v>296331.09010000003</v>
      </c>
      <c r="N28">
        <v>0.15</v>
      </c>
      <c r="O28" t="s">
        <v>20</v>
      </c>
    </row>
    <row r="29" spans="1:16">
      <c r="A29" t="s">
        <v>89</v>
      </c>
      <c r="B29" t="s">
        <v>15</v>
      </c>
      <c r="C29" t="s">
        <v>86</v>
      </c>
      <c r="D29" t="s">
        <v>87</v>
      </c>
      <c r="F29" s="856"/>
      <c r="J29">
        <v>12000000</v>
      </c>
      <c r="K29">
        <v>0</v>
      </c>
      <c r="L29">
        <v>0</v>
      </c>
      <c r="M29">
        <v>0</v>
      </c>
      <c r="N29">
        <v>0</v>
      </c>
      <c r="P29" t="s">
        <v>88</v>
      </c>
    </row>
    <row r="30" spans="1:16">
      <c r="A30" t="s">
        <v>92</v>
      </c>
      <c r="B30" t="s">
        <v>39</v>
      </c>
      <c r="D30" t="s">
        <v>90</v>
      </c>
      <c r="E30" t="s">
        <v>93</v>
      </c>
      <c r="F30" s="856"/>
      <c r="G30">
        <v>41047</v>
      </c>
      <c r="H30" t="s">
        <v>98</v>
      </c>
      <c r="I30">
        <v>46203</v>
      </c>
      <c r="J30">
        <v>32226000</v>
      </c>
      <c r="L30">
        <v>23524980</v>
      </c>
      <c r="P30" t="s">
        <v>101</v>
      </c>
    </row>
    <row r="31" spans="1:16">
      <c r="A31" t="s">
        <v>92</v>
      </c>
      <c r="B31" t="s">
        <v>39</v>
      </c>
      <c r="D31" t="s">
        <v>91</v>
      </c>
      <c r="E31" t="s">
        <v>94</v>
      </c>
      <c r="F31" s="856"/>
      <c r="H31" t="s">
        <v>99</v>
      </c>
      <c r="I31">
        <v>45930</v>
      </c>
      <c r="J31">
        <v>12543752.188999999</v>
      </c>
      <c r="L31">
        <v>0</v>
      </c>
      <c r="P31" t="s">
        <v>214</v>
      </c>
    </row>
    <row r="32" spans="1:16">
      <c r="A32" t="s">
        <v>92</v>
      </c>
      <c r="B32" t="s">
        <v>15</v>
      </c>
      <c r="D32" t="s">
        <v>204</v>
      </c>
      <c r="E32" t="s">
        <v>95</v>
      </c>
      <c r="F32" s="856"/>
      <c r="G32">
        <v>41700</v>
      </c>
      <c r="H32" t="s">
        <v>100</v>
      </c>
      <c r="I32" t="s">
        <v>97</v>
      </c>
      <c r="J32">
        <v>130800000</v>
      </c>
      <c r="L32">
        <v>76882000</v>
      </c>
      <c r="P32" t="s">
        <v>102</v>
      </c>
    </row>
    <row r="33" spans="1:16">
      <c r="A33" t="s">
        <v>92</v>
      </c>
      <c r="B33" t="s">
        <v>185</v>
      </c>
      <c r="D33" t="s">
        <v>205</v>
      </c>
      <c r="E33" t="s">
        <v>96</v>
      </c>
      <c r="F33" s="856"/>
      <c r="G33" t="s">
        <v>97</v>
      </c>
      <c r="H33" t="s">
        <v>97</v>
      </c>
      <c r="I33" t="s">
        <v>97</v>
      </c>
      <c r="J33">
        <v>26300000</v>
      </c>
      <c r="L33">
        <v>0</v>
      </c>
      <c r="P33" t="s">
        <v>215</v>
      </c>
    </row>
    <row r="34" spans="1:16">
      <c r="A34" t="s">
        <v>104</v>
      </c>
      <c r="B34" t="s">
        <v>45</v>
      </c>
      <c r="C34" t="s">
        <v>103</v>
      </c>
      <c r="D34" t="s">
        <v>105</v>
      </c>
      <c r="F34" s="856"/>
      <c r="J34">
        <v>2310000</v>
      </c>
      <c r="K34">
        <v>0</v>
      </c>
      <c r="L34">
        <v>0</v>
      </c>
      <c r="N34">
        <v>0</v>
      </c>
      <c r="O34" t="s">
        <v>107</v>
      </c>
      <c r="P34" t="s">
        <v>108</v>
      </c>
    </row>
    <row r="35" spans="1:16">
      <c r="A35" t="s">
        <v>104</v>
      </c>
      <c r="B35" t="s">
        <v>45</v>
      </c>
      <c r="C35" t="s">
        <v>103</v>
      </c>
      <c r="D35" t="s">
        <v>109</v>
      </c>
      <c r="F35" s="856"/>
      <c r="J35">
        <v>3740000</v>
      </c>
      <c r="K35">
        <v>3052865.96062</v>
      </c>
      <c r="L35">
        <v>1978724.52856</v>
      </c>
      <c r="N35">
        <v>70</v>
      </c>
      <c r="O35" t="s">
        <v>20</v>
      </c>
      <c r="P35" t="s">
        <v>67</v>
      </c>
    </row>
    <row r="36" spans="1:16">
      <c r="A36" t="s">
        <v>104</v>
      </c>
      <c r="B36" t="s">
        <v>193</v>
      </c>
      <c r="C36" t="s">
        <v>112</v>
      </c>
      <c r="D36" t="s">
        <v>111</v>
      </c>
      <c r="F36" s="856"/>
      <c r="J36">
        <v>2200000</v>
      </c>
      <c r="K36">
        <v>702335.67540999991</v>
      </c>
      <c r="L36">
        <v>675969.30566000007</v>
      </c>
      <c r="N36">
        <v>0.45</v>
      </c>
      <c r="O36" t="s">
        <v>30</v>
      </c>
      <c r="P36" t="s">
        <v>216</v>
      </c>
    </row>
    <row r="37" spans="1:16">
      <c r="A37" t="s">
        <v>104</v>
      </c>
      <c r="B37" t="s">
        <v>39</v>
      </c>
      <c r="C37" t="s">
        <v>113</v>
      </c>
      <c r="D37" t="s">
        <v>117</v>
      </c>
      <c r="F37" s="856"/>
      <c r="J37">
        <v>3750000</v>
      </c>
      <c r="K37">
        <v>3639861.63693</v>
      </c>
      <c r="L37">
        <v>3392146.1676000003</v>
      </c>
      <c r="N37">
        <v>96</v>
      </c>
      <c r="O37" t="s">
        <v>114</v>
      </c>
      <c r="P37" t="s">
        <v>115</v>
      </c>
    </row>
    <row r="38" spans="1:16">
      <c r="A38" t="s">
        <v>104</v>
      </c>
      <c r="B38" t="s">
        <v>39</v>
      </c>
      <c r="C38" t="s">
        <v>113</v>
      </c>
      <c r="D38" t="s">
        <v>118</v>
      </c>
      <c r="F38" s="856"/>
      <c r="J38">
        <v>2600000</v>
      </c>
      <c r="K38">
        <v>2571314.0070500001</v>
      </c>
      <c r="L38">
        <v>2570938.0471099997</v>
      </c>
      <c r="N38">
        <v>100</v>
      </c>
      <c r="O38" t="s">
        <v>13</v>
      </c>
      <c r="P38" t="s">
        <v>135</v>
      </c>
    </row>
    <row r="39" spans="1:16">
      <c r="A39" t="s">
        <v>104</v>
      </c>
      <c r="B39" t="s">
        <v>185</v>
      </c>
      <c r="C39" t="s">
        <v>119</v>
      </c>
      <c r="D39" t="s">
        <v>120</v>
      </c>
      <c r="F39" s="856"/>
      <c r="J39">
        <v>1743638</v>
      </c>
      <c r="K39">
        <v>105475.68238</v>
      </c>
      <c r="L39">
        <v>27361.35152</v>
      </c>
      <c r="N39">
        <v>0</v>
      </c>
      <c r="O39" t="s">
        <v>126</v>
      </c>
      <c r="P39" t="s">
        <v>127</v>
      </c>
    </row>
    <row r="40" spans="1:16">
      <c r="A40" t="s">
        <v>104</v>
      </c>
      <c r="B40" t="s">
        <v>185</v>
      </c>
      <c r="C40" t="s">
        <v>119</v>
      </c>
      <c r="D40" t="s">
        <v>121</v>
      </c>
      <c r="F40" s="856"/>
      <c r="J40">
        <v>1600000</v>
      </c>
      <c r="K40">
        <v>1442450.3391099998</v>
      </c>
      <c r="L40">
        <v>227372.04347999999</v>
      </c>
      <c r="N40">
        <v>30</v>
      </c>
      <c r="O40" t="s">
        <v>20</v>
      </c>
      <c r="P40" t="s">
        <v>67</v>
      </c>
    </row>
    <row r="41" spans="1:16">
      <c r="A41" t="s">
        <v>104</v>
      </c>
      <c r="B41" t="s">
        <v>185</v>
      </c>
      <c r="C41" t="s">
        <v>119</v>
      </c>
      <c r="D41" t="s">
        <v>122</v>
      </c>
      <c r="F41" s="856"/>
      <c r="J41">
        <v>2110000</v>
      </c>
      <c r="K41">
        <v>1516941.0222799999</v>
      </c>
      <c r="L41">
        <v>1069818.3300800002</v>
      </c>
      <c r="N41">
        <v>0.85</v>
      </c>
      <c r="O41" t="s">
        <v>30</v>
      </c>
      <c r="P41" t="s">
        <v>217</v>
      </c>
    </row>
    <row r="42" spans="1:16">
      <c r="A42" t="s">
        <v>104</v>
      </c>
      <c r="B42" t="s">
        <v>185</v>
      </c>
      <c r="C42" t="s">
        <v>119</v>
      </c>
      <c r="D42" t="s">
        <v>123</v>
      </c>
      <c r="F42" s="856"/>
      <c r="J42">
        <v>5520000</v>
      </c>
      <c r="K42">
        <v>5518318.4793800004</v>
      </c>
      <c r="L42">
        <v>2562608.4536299999</v>
      </c>
      <c r="N42">
        <v>80</v>
      </c>
      <c r="O42" t="s">
        <v>20</v>
      </c>
      <c r="P42" t="s">
        <v>67</v>
      </c>
    </row>
    <row r="43" spans="1:16">
      <c r="A43" t="s">
        <v>104</v>
      </c>
      <c r="B43" t="s">
        <v>185</v>
      </c>
      <c r="C43" t="s">
        <v>119</v>
      </c>
      <c r="D43" t="s">
        <v>124</v>
      </c>
      <c r="F43" s="856"/>
      <c r="J43">
        <v>2900000</v>
      </c>
      <c r="K43">
        <v>8390.2854499999994</v>
      </c>
      <c r="L43">
        <v>4445.8162300000004</v>
      </c>
      <c r="N43">
        <v>0</v>
      </c>
      <c r="O43" t="s">
        <v>129</v>
      </c>
      <c r="P43" t="s">
        <v>127</v>
      </c>
    </row>
    <row r="44" spans="1:16">
      <c r="A44" t="s">
        <v>104</v>
      </c>
      <c r="B44" t="s">
        <v>185</v>
      </c>
      <c r="C44" t="s">
        <v>119</v>
      </c>
      <c r="D44" t="s">
        <v>125</v>
      </c>
      <c r="F44" s="856"/>
      <c r="J44">
        <v>1700000</v>
      </c>
      <c r="K44">
        <v>3156.20318</v>
      </c>
      <c r="L44">
        <v>1596.20318</v>
      </c>
      <c r="N44">
        <v>0</v>
      </c>
      <c r="O44" t="s">
        <v>126</v>
      </c>
      <c r="P44" t="s">
        <v>127</v>
      </c>
    </row>
    <row r="45" spans="1:16">
      <c r="A45" t="s">
        <v>104</v>
      </c>
      <c r="B45" t="s">
        <v>15</v>
      </c>
      <c r="C45" t="s">
        <v>130</v>
      </c>
      <c r="D45" t="s">
        <v>131</v>
      </c>
      <c r="F45" s="856"/>
      <c r="J45">
        <v>8400000</v>
      </c>
      <c r="K45">
        <v>8188286.16273</v>
      </c>
      <c r="L45">
        <v>7337675.353219999</v>
      </c>
      <c r="N45">
        <v>90</v>
      </c>
      <c r="O45" t="s">
        <v>20</v>
      </c>
      <c r="P45" t="s">
        <v>67</v>
      </c>
    </row>
    <row r="46" spans="1:16">
      <c r="A46" t="s">
        <v>104</v>
      </c>
      <c r="B46" t="s">
        <v>15</v>
      </c>
      <c r="C46" t="s">
        <v>130</v>
      </c>
      <c r="D46" t="s">
        <v>132</v>
      </c>
      <c r="F46" s="856"/>
      <c r="J46">
        <v>1753614</v>
      </c>
      <c r="K46">
        <v>1688998.4175199999</v>
      </c>
      <c r="L46">
        <v>1623094.8989000004</v>
      </c>
      <c r="N46">
        <v>100</v>
      </c>
      <c r="O46" t="s">
        <v>13</v>
      </c>
      <c r="P46" t="s">
        <v>135</v>
      </c>
    </row>
    <row r="47" spans="1:16">
      <c r="A47" t="s">
        <v>104</v>
      </c>
      <c r="B47" t="s">
        <v>15</v>
      </c>
      <c r="C47" t="s">
        <v>130</v>
      </c>
      <c r="D47" t="s">
        <v>133</v>
      </c>
      <c r="F47" s="856"/>
      <c r="J47">
        <v>4216500</v>
      </c>
      <c r="K47">
        <v>4119821.8514299998</v>
      </c>
      <c r="L47">
        <v>4042541.5100300005</v>
      </c>
      <c r="N47">
        <v>100</v>
      </c>
      <c r="O47" t="s">
        <v>13</v>
      </c>
      <c r="P47" t="s">
        <v>135</v>
      </c>
    </row>
    <row r="48" spans="1:16">
      <c r="A48" t="s">
        <v>104</v>
      </c>
      <c r="B48" t="s">
        <v>39</v>
      </c>
      <c r="C48" t="s">
        <v>113</v>
      </c>
      <c r="D48" t="s">
        <v>136</v>
      </c>
      <c r="E48" t="s">
        <v>140</v>
      </c>
      <c r="F48" s="856"/>
      <c r="J48">
        <v>20000000</v>
      </c>
      <c r="M48">
        <v>0.87</v>
      </c>
      <c r="N48">
        <v>0.98</v>
      </c>
      <c r="P48" t="s">
        <v>218</v>
      </c>
    </row>
    <row r="49" spans="1:16">
      <c r="A49" t="s">
        <v>104</v>
      </c>
      <c r="B49" t="s">
        <v>39</v>
      </c>
      <c r="C49" t="s">
        <v>191</v>
      </c>
      <c r="D49" t="s">
        <v>137</v>
      </c>
      <c r="E49" t="s">
        <v>141</v>
      </c>
      <c r="F49" s="856"/>
      <c r="J49">
        <v>1900000</v>
      </c>
      <c r="M49">
        <v>0.2</v>
      </c>
      <c r="N49">
        <v>0.2</v>
      </c>
      <c r="P49" t="s">
        <v>219</v>
      </c>
    </row>
    <row r="50" spans="1:16">
      <c r="A50" t="s">
        <v>104</v>
      </c>
      <c r="B50" t="s">
        <v>39</v>
      </c>
      <c r="C50" t="s">
        <v>191</v>
      </c>
      <c r="D50" t="s">
        <v>138</v>
      </c>
      <c r="E50" t="s">
        <v>142</v>
      </c>
      <c r="F50" s="856"/>
      <c r="J50">
        <v>4200000</v>
      </c>
      <c r="M50">
        <v>0</v>
      </c>
      <c r="N50">
        <v>0</v>
      </c>
      <c r="P50" t="s">
        <v>220</v>
      </c>
    </row>
    <row r="51" spans="1:16">
      <c r="A51" t="s">
        <v>104</v>
      </c>
      <c r="B51" t="s">
        <v>39</v>
      </c>
      <c r="C51" t="s">
        <v>191</v>
      </c>
      <c r="D51" t="s">
        <v>139</v>
      </c>
      <c r="E51" t="s">
        <v>143</v>
      </c>
      <c r="F51" s="856"/>
      <c r="J51">
        <v>5177000</v>
      </c>
      <c r="M51">
        <v>0</v>
      </c>
      <c r="N51">
        <v>0</v>
      </c>
      <c r="P51" t="s">
        <v>221</v>
      </c>
    </row>
    <row r="52" spans="1:16">
      <c r="A52" t="s">
        <v>144</v>
      </c>
      <c r="B52" t="s">
        <v>15</v>
      </c>
      <c r="C52" t="s">
        <v>150</v>
      </c>
      <c r="D52" t="s">
        <v>145</v>
      </c>
      <c r="F52" s="856"/>
      <c r="J52">
        <v>3715000</v>
      </c>
      <c r="K52">
        <v>3711941.58978</v>
      </c>
      <c r="L52">
        <v>3707512.0858200002</v>
      </c>
      <c r="M52">
        <v>0.99</v>
      </c>
      <c r="O52" t="s">
        <v>149</v>
      </c>
    </row>
    <row r="53" spans="1:16">
      <c r="A53" t="s">
        <v>144</v>
      </c>
      <c r="B53" t="s">
        <v>15</v>
      </c>
      <c r="C53" t="s">
        <v>150</v>
      </c>
      <c r="D53" t="s">
        <v>146</v>
      </c>
      <c r="F53" s="856"/>
      <c r="J53">
        <v>5813000</v>
      </c>
      <c r="K53">
        <v>5732396</v>
      </c>
      <c r="L53">
        <v>5570823</v>
      </c>
      <c r="N53">
        <v>0.97</v>
      </c>
      <c r="O53" t="s">
        <v>149</v>
      </c>
    </row>
    <row r="54" spans="1:16">
      <c r="A54" t="s">
        <v>144</v>
      </c>
      <c r="B54" t="s">
        <v>15</v>
      </c>
      <c r="C54" t="s">
        <v>150</v>
      </c>
      <c r="D54" t="s">
        <v>147</v>
      </c>
      <c r="F54" s="856"/>
      <c r="J54">
        <v>1770127</v>
      </c>
      <c r="K54">
        <v>1718151.71478</v>
      </c>
      <c r="L54">
        <v>1650832</v>
      </c>
      <c r="N54">
        <v>0.96</v>
      </c>
      <c r="O54" t="s">
        <v>149</v>
      </c>
    </row>
    <row r="55" spans="1:16">
      <c r="A55" t="s">
        <v>144</v>
      </c>
      <c r="B55" t="s">
        <v>15</v>
      </c>
      <c r="C55" t="s">
        <v>150</v>
      </c>
      <c r="D55" t="s">
        <v>148</v>
      </c>
      <c r="F55" s="856"/>
      <c r="J55">
        <v>4000000</v>
      </c>
      <c r="K55">
        <v>2649570.8295700001</v>
      </c>
      <c r="L55">
        <v>960980.72667</v>
      </c>
      <c r="N55">
        <v>0.35</v>
      </c>
      <c r="O55" t="s">
        <v>149</v>
      </c>
    </row>
    <row r="56" spans="1:16">
      <c r="A56" t="s">
        <v>144</v>
      </c>
      <c r="B56" t="s">
        <v>185</v>
      </c>
      <c r="C56" t="s">
        <v>151</v>
      </c>
      <c r="D56" t="s">
        <v>152</v>
      </c>
      <c r="F56" s="856"/>
      <c r="J56">
        <v>2730000</v>
      </c>
      <c r="K56">
        <v>603770.76642999996</v>
      </c>
      <c r="L56">
        <v>563379.12698000006</v>
      </c>
      <c r="N56">
        <v>0.35</v>
      </c>
      <c r="O56" t="s">
        <v>149</v>
      </c>
    </row>
    <row r="57" spans="1:16">
      <c r="A57" t="s">
        <v>144</v>
      </c>
      <c r="B57" t="s">
        <v>185</v>
      </c>
      <c r="C57" t="s">
        <v>151</v>
      </c>
      <c r="D57" t="s">
        <v>153</v>
      </c>
      <c r="F57" s="856"/>
      <c r="J57">
        <v>2000000</v>
      </c>
      <c r="K57">
        <v>1070656.74444</v>
      </c>
      <c r="L57">
        <v>819399.51109000004</v>
      </c>
      <c r="N57">
        <v>0.7</v>
      </c>
      <c r="O57" t="s">
        <v>149</v>
      </c>
    </row>
    <row r="58" spans="1:16">
      <c r="A58" t="s">
        <v>144</v>
      </c>
      <c r="B58" t="s">
        <v>185</v>
      </c>
      <c r="C58" t="s">
        <v>151</v>
      </c>
      <c r="D58" t="s">
        <v>154</v>
      </c>
      <c r="F58" s="856"/>
      <c r="J58">
        <v>3400000</v>
      </c>
      <c r="K58">
        <v>124623.52535</v>
      </c>
      <c r="L58">
        <v>13449.51281</v>
      </c>
      <c r="N58">
        <v>0.02</v>
      </c>
      <c r="O58" t="s">
        <v>149</v>
      </c>
    </row>
    <row r="59" spans="1:16">
      <c r="A59" t="s">
        <v>144</v>
      </c>
      <c r="B59" t="s">
        <v>185</v>
      </c>
      <c r="C59" t="s">
        <v>151</v>
      </c>
      <c r="D59" t="s">
        <v>155</v>
      </c>
      <c r="F59" s="856"/>
      <c r="J59">
        <v>4448000</v>
      </c>
      <c r="K59">
        <v>3958952.8348099999</v>
      </c>
      <c r="L59">
        <v>833517.22701999999</v>
      </c>
      <c r="N59">
        <v>0.35</v>
      </c>
      <c r="O59" t="s">
        <v>149</v>
      </c>
    </row>
    <row r="60" spans="1:16">
      <c r="A60" t="s">
        <v>144</v>
      </c>
      <c r="B60" t="s">
        <v>39</v>
      </c>
      <c r="C60" t="s">
        <v>156</v>
      </c>
      <c r="D60" t="s">
        <v>157</v>
      </c>
      <c r="F60" s="856"/>
      <c r="J60">
        <v>1100000</v>
      </c>
      <c r="K60">
        <v>1096253.23612</v>
      </c>
      <c r="L60">
        <v>892983.16842999996</v>
      </c>
      <c r="N60">
        <v>0.95</v>
      </c>
      <c r="O60" t="s">
        <v>149</v>
      </c>
    </row>
    <row r="61" spans="1:16">
      <c r="A61" t="s">
        <v>144</v>
      </c>
      <c r="B61" t="s">
        <v>39</v>
      </c>
      <c r="C61" t="s">
        <v>156</v>
      </c>
      <c r="D61" t="s">
        <v>158</v>
      </c>
      <c r="F61" s="856"/>
      <c r="J61">
        <v>1000000</v>
      </c>
      <c r="K61">
        <v>961564.05536</v>
      </c>
      <c r="L61">
        <v>803878.77549999999</v>
      </c>
      <c r="N61">
        <v>0.95</v>
      </c>
      <c r="O61" t="s">
        <v>149</v>
      </c>
    </row>
    <row r="62" spans="1:16">
      <c r="A62" t="s">
        <v>144</v>
      </c>
      <c r="B62" t="s">
        <v>39</v>
      </c>
      <c r="C62" t="s">
        <v>160</v>
      </c>
      <c r="D62" t="s">
        <v>159</v>
      </c>
      <c r="F62" s="856"/>
      <c r="J62">
        <v>2500000</v>
      </c>
      <c r="K62">
        <v>2487357.3569</v>
      </c>
      <c r="L62">
        <v>1054772</v>
      </c>
      <c r="N62">
        <v>0.35</v>
      </c>
      <c r="O62" t="s">
        <v>149</v>
      </c>
    </row>
    <row r="63" spans="1:16">
      <c r="A63" t="s">
        <v>144</v>
      </c>
      <c r="B63" t="s">
        <v>188</v>
      </c>
      <c r="C63" t="s">
        <v>162</v>
      </c>
      <c r="D63" t="s">
        <v>161</v>
      </c>
      <c r="F63" s="856"/>
      <c r="J63">
        <v>2023771.4240000001</v>
      </c>
      <c r="K63">
        <v>2004612.6216099998</v>
      </c>
      <c r="L63">
        <v>633165.14153000002</v>
      </c>
      <c r="N63">
        <v>0.35</v>
      </c>
      <c r="O63" t="s">
        <v>149</v>
      </c>
    </row>
    <row r="64" spans="1:16">
      <c r="A64" t="s">
        <v>144</v>
      </c>
      <c r="B64" t="s">
        <v>192</v>
      </c>
      <c r="C64" t="s">
        <v>165</v>
      </c>
      <c r="D64" t="s">
        <v>163</v>
      </c>
      <c r="F64" s="856"/>
      <c r="J64">
        <v>1500000</v>
      </c>
      <c r="K64">
        <v>1492019.9834799999</v>
      </c>
      <c r="L64">
        <v>1450673.42732</v>
      </c>
      <c r="N64">
        <v>1</v>
      </c>
    </row>
    <row r="65" spans="1:16">
      <c r="A65" t="s">
        <v>144</v>
      </c>
      <c r="B65" t="s">
        <v>192</v>
      </c>
      <c r="C65" t="s">
        <v>165</v>
      </c>
      <c r="D65" t="s">
        <v>164</v>
      </c>
      <c r="F65" s="856"/>
      <c r="J65">
        <v>2500000</v>
      </c>
      <c r="K65">
        <v>1833365.2957899999</v>
      </c>
      <c r="L65">
        <v>1470926.7498399999</v>
      </c>
      <c r="N65">
        <v>0.9</v>
      </c>
    </row>
    <row r="66" spans="1:16">
      <c r="A66" t="s">
        <v>166</v>
      </c>
      <c r="B66" t="s">
        <v>39</v>
      </c>
      <c r="C66" t="s">
        <v>167</v>
      </c>
      <c r="D66" t="s">
        <v>168</v>
      </c>
      <c r="F66" s="856"/>
      <c r="J66">
        <v>900000</v>
      </c>
      <c r="K66">
        <v>747749</v>
      </c>
      <c r="L66">
        <v>554326</v>
      </c>
      <c r="N66">
        <v>0.99</v>
      </c>
    </row>
    <row r="67" spans="1:16">
      <c r="A67" t="s">
        <v>166</v>
      </c>
      <c r="B67" t="s">
        <v>39</v>
      </c>
      <c r="C67" t="s">
        <v>167</v>
      </c>
      <c r="D67" t="s">
        <v>169</v>
      </c>
      <c r="F67" s="856"/>
      <c r="J67">
        <v>200000</v>
      </c>
      <c r="K67">
        <v>162512</v>
      </c>
      <c r="L67">
        <v>147833</v>
      </c>
      <c r="N67">
        <v>0.99</v>
      </c>
    </row>
    <row r="68" spans="1:16">
      <c r="A68" t="s">
        <v>166</v>
      </c>
      <c r="B68" t="s">
        <v>39</v>
      </c>
      <c r="C68" t="s">
        <v>170</v>
      </c>
      <c r="D68" t="s">
        <v>171</v>
      </c>
      <c r="F68" s="856"/>
      <c r="J68">
        <v>200000</v>
      </c>
      <c r="K68">
        <v>193424</v>
      </c>
      <c r="L68">
        <v>192267</v>
      </c>
      <c r="N68">
        <v>0.96</v>
      </c>
    </row>
    <row r="69" spans="1:16">
      <c r="A69" t="s">
        <v>166</v>
      </c>
      <c r="B69" t="s">
        <v>39</v>
      </c>
      <c r="C69" t="s">
        <v>40</v>
      </c>
      <c r="D69" t="s">
        <v>172</v>
      </c>
      <c r="F69" s="856"/>
      <c r="J69">
        <v>5000000</v>
      </c>
      <c r="K69">
        <v>0</v>
      </c>
      <c r="L69">
        <v>0</v>
      </c>
      <c r="N69">
        <v>0</v>
      </c>
      <c r="P69" t="s">
        <v>175</v>
      </c>
    </row>
    <row r="70" spans="1:16">
      <c r="A70" t="s">
        <v>166</v>
      </c>
      <c r="B70" t="s">
        <v>39</v>
      </c>
      <c r="C70" t="s">
        <v>40</v>
      </c>
      <c r="D70" t="s">
        <v>173</v>
      </c>
      <c r="F70" s="856"/>
      <c r="J70">
        <v>3500000</v>
      </c>
      <c r="K70">
        <v>0</v>
      </c>
      <c r="L70">
        <v>0</v>
      </c>
      <c r="N70">
        <v>0</v>
      </c>
      <c r="P70" t="s">
        <v>175</v>
      </c>
    </row>
    <row r="71" spans="1:16">
      <c r="A71" t="s">
        <v>166</v>
      </c>
      <c r="B71" t="s">
        <v>39</v>
      </c>
      <c r="C71" t="s">
        <v>40</v>
      </c>
      <c r="D71" t="s">
        <v>174</v>
      </c>
      <c r="F71" s="856"/>
      <c r="J71">
        <v>5494000</v>
      </c>
      <c r="N71">
        <v>0.25</v>
      </c>
      <c r="P71" t="s">
        <v>176</v>
      </c>
    </row>
    <row r="72" spans="1:16">
      <c r="A72" t="s">
        <v>166</v>
      </c>
      <c r="B72" t="s">
        <v>15</v>
      </c>
      <c r="C72" t="s">
        <v>177</v>
      </c>
      <c r="D72" t="s">
        <v>178</v>
      </c>
      <c r="F72" s="856"/>
      <c r="J72">
        <v>5900000</v>
      </c>
      <c r="K72">
        <v>5771602</v>
      </c>
      <c r="L72">
        <v>5428259</v>
      </c>
      <c r="N72">
        <v>0.99</v>
      </c>
    </row>
    <row r="73" spans="1:16">
      <c r="A73" t="s">
        <v>166</v>
      </c>
      <c r="B73" t="s">
        <v>15</v>
      </c>
      <c r="C73" t="s">
        <v>183</v>
      </c>
      <c r="D73" t="s">
        <v>179</v>
      </c>
      <c r="F73" s="856"/>
      <c r="J73">
        <v>3000000</v>
      </c>
      <c r="K73">
        <v>1699931</v>
      </c>
      <c r="L73">
        <v>439863</v>
      </c>
      <c r="N73">
        <v>0.25</v>
      </c>
    </row>
    <row r="74" spans="1:16">
      <c r="A74" t="s">
        <v>166</v>
      </c>
      <c r="B74" t="s">
        <v>15</v>
      </c>
      <c r="C74" t="s">
        <v>184</v>
      </c>
      <c r="D74" t="s">
        <v>180</v>
      </c>
      <c r="F74" s="856"/>
      <c r="J74">
        <v>3000000</v>
      </c>
      <c r="K74">
        <v>2160908</v>
      </c>
      <c r="L74">
        <v>749639</v>
      </c>
      <c r="N74">
        <v>0.95</v>
      </c>
    </row>
    <row r="75" spans="1:16">
      <c r="A75" t="s">
        <v>166</v>
      </c>
      <c r="B75" t="s">
        <v>194</v>
      </c>
      <c r="C75" t="s">
        <v>181</v>
      </c>
      <c r="D75" t="s">
        <v>182</v>
      </c>
      <c r="F75" s="856"/>
      <c r="J75">
        <v>1000000</v>
      </c>
      <c r="K75">
        <v>989297</v>
      </c>
      <c r="L75">
        <v>199422</v>
      </c>
      <c r="N75">
        <v>0.35</v>
      </c>
    </row>
    <row r="76" spans="1:16">
      <c r="A76" t="s">
        <v>166</v>
      </c>
      <c r="B76" t="s">
        <v>185</v>
      </c>
      <c r="C76" t="s">
        <v>186</v>
      </c>
      <c r="D76" t="s">
        <v>187</v>
      </c>
      <c r="F76" s="856"/>
      <c r="J76">
        <v>250000</v>
      </c>
      <c r="K76">
        <v>27688</v>
      </c>
      <c r="L76">
        <v>478</v>
      </c>
      <c r="N76">
        <v>0</v>
      </c>
    </row>
    <row r="77" spans="1:16">
      <c r="A77" t="s">
        <v>166</v>
      </c>
      <c r="B77" t="s">
        <v>188</v>
      </c>
      <c r="C77" t="s">
        <v>189</v>
      </c>
      <c r="D77" t="s">
        <v>190</v>
      </c>
      <c r="F77" s="856"/>
      <c r="J77">
        <v>1517829</v>
      </c>
      <c r="K77">
        <v>1316051</v>
      </c>
      <c r="L77">
        <v>725356</v>
      </c>
      <c r="N77">
        <v>0.85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8B15C-FAF2-7446-AC14-E501554C16FB}">
  <sheetPr>
    <tabColor rgb="FFFF0000"/>
  </sheetPr>
  <dimension ref="A1:B139"/>
  <sheetViews>
    <sheetView zoomScale="150" zoomScaleNormal="150" workbookViewId="0">
      <selection activeCell="D137" sqref="D137"/>
    </sheetView>
  </sheetViews>
  <sheetFormatPr baseColWidth="10" defaultRowHeight="15"/>
  <cols>
    <col min="1" max="1" width="7.7109375" bestFit="1" customWidth="1"/>
    <col min="2" max="2" width="80.7109375" bestFit="1" customWidth="1"/>
  </cols>
  <sheetData>
    <row r="1" spans="1:2">
      <c r="A1" t="s">
        <v>1695</v>
      </c>
      <c r="B1" t="s">
        <v>3585</v>
      </c>
    </row>
    <row r="2" spans="1:2">
      <c r="A2" t="s">
        <v>1697</v>
      </c>
      <c r="B2" t="s">
        <v>3269</v>
      </c>
    </row>
    <row r="3" spans="1:2">
      <c r="A3" t="s">
        <v>1703</v>
      </c>
      <c r="B3" t="s">
        <v>3273</v>
      </c>
    </row>
    <row r="4" spans="1:2">
      <c r="A4" t="s">
        <v>1705</v>
      </c>
      <c r="B4" t="s">
        <v>3274</v>
      </c>
    </row>
    <row r="5" spans="1:2">
      <c r="A5" t="s">
        <v>1707</v>
      </c>
      <c r="B5" t="s">
        <v>3275</v>
      </c>
    </row>
    <row r="6" spans="1:2">
      <c r="A6" t="s">
        <v>1709</v>
      </c>
      <c r="B6" t="s">
        <v>885</v>
      </c>
    </row>
    <row r="7" spans="1:2">
      <c r="A7" t="s">
        <v>1714</v>
      </c>
      <c r="B7" t="s">
        <v>3279</v>
      </c>
    </row>
    <row r="8" spans="1:2">
      <c r="A8" t="s">
        <v>1718</v>
      </c>
      <c r="B8" t="s">
        <v>3282</v>
      </c>
    </row>
    <row r="9" spans="1:2">
      <c r="A9" t="s">
        <v>1724</v>
      </c>
      <c r="B9" t="s">
        <v>3285</v>
      </c>
    </row>
    <row r="10" spans="1:2">
      <c r="A10" t="s">
        <v>1726</v>
      </c>
      <c r="B10" t="s">
        <v>3286</v>
      </c>
    </row>
    <row r="11" spans="1:2">
      <c r="A11" t="s">
        <v>1728</v>
      </c>
      <c r="B11" t="s">
        <v>885</v>
      </c>
    </row>
    <row r="12" spans="1:2">
      <c r="A12" t="s">
        <v>1731</v>
      </c>
      <c r="B12" t="s">
        <v>3289</v>
      </c>
    </row>
    <row r="13" spans="1:2">
      <c r="A13" t="s">
        <v>1735</v>
      </c>
      <c r="B13" t="s">
        <v>3287</v>
      </c>
    </row>
    <row r="14" spans="1:2">
      <c r="A14" t="s">
        <v>1738</v>
      </c>
      <c r="B14" t="s">
        <v>3293</v>
      </c>
    </row>
    <row r="15" spans="1:2">
      <c r="A15" t="s">
        <v>1744</v>
      </c>
      <c r="B15" t="s">
        <v>3298</v>
      </c>
    </row>
    <row r="16" spans="1:2">
      <c r="A16" t="s">
        <v>1748</v>
      </c>
      <c r="B16" t="s">
        <v>3301</v>
      </c>
    </row>
    <row r="17" spans="1:2">
      <c r="A17" t="s">
        <v>1752</v>
      </c>
      <c r="B17" t="s">
        <v>890</v>
      </c>
    </row>
    <row r="18" spans="1:2">
      <c r="A18" t="s">
        <v>1757</v>
      </c>
      <c r="B18" t="s">
        <v>3307</v>
      </c>
    </row>
    <row r="19" spans="1:2">
      <c r="A19" t="s">
        <v>1761</v>
      </c>
      <c r="B19" t="s">
        <v>3310</v>
      </c>
    </row>
    <row r="20" spans="1:2">
      <c r="A20" t="s">
        <v>1764</v>
      </c>
      <c r="B20" t="s">
        <v>885</v>
      </c>
    </row>
    <row r="21" spans="1:2">
      <c r="A21" t="s">
        <v>1769</v>
      </c>
      <c r="B21" t="s">
        <v>807</v>
      </c>
    </row>
    <row r="22" spans="1:2">
      <c r="A22" t="s">
        <v>1773</v>
      </c>
      <c r="B22" t="s">
        <v>3317</v>
      </c>
    </row>
    <row r="23" spans="1:2">
      <c r="A23" t="s">
        <v>1778</v>
      </c>
      <c r="B23" t="s">
        <v>3321</v>
      </c>
    </row>
    <row r="24" spans="1:2">
      <c r="A24" t="s">
        <v>1782</v>
      </c>
      <c r="B24" t="s">
        <v>3287</v>
      </c>
    </row>
    <row r="25" spans="1:2">
      <c r="A25" t="s">
        <v>1785</v>
      </c>
      <c r="B25" t="s">
        <v>3325</v>
      </c>
    </row>
    <row r="26" spans="1:2">
      <c r="A26" t="s">
        <v>1791</v>
      </c>
      <c r="B26" t="s">
        <v>3330</v>
      </c>
    </row>
    <row r="27" spans="1:2">
      <c r="A27" t="s">
        <v>1794</v>
      </c>
      <c r="B27" t="s">
        <v>3332</v>
      </c>
    </row>
    <row r="28" spans="1:2">
      <c r="A28" t="s">
        <v>1798</v>
      </c>
      <c r="B28" t="s">
        <v>3335</v>
      </c>
    </row>
    <row r="29" spans="1:2">
      <c r="A29" t="s">
        <v>1802</v>
      </c>
      <c r="B29" t="s">
        <v>3338</v>
      </c>
    </row>
    <row r="30" spans="1:2">
      <c r="A30" t="s">
        <v>1806</v>
      </c>
      <c r="B30" t="s">
        <v>3341</v>
      </c>
    </row>
    <row r="31" spans="1:2">
      <c r="A31" t="s">
        <v>1809</v>
      </c>
      <c r="B31" t="s">
        <v>3287</v>
      </c>
    </row>
    <row r="32" spans="1:2">
      <c r="A32" t="s">
        <v>1811</v>
      </c>
      <c r="B32" t="s">
        <v>3344</v>
      </c>
    </row>
    <row r="33" spans="1:2">
      <c r="A33" t="s">
        <v>1814</v>
      </c>
      <c r="B33" t="s">
        <v>3346</v>
      </c>
    </row>
    <row r="34" spans="1:2">
      <c r="A34" t="s">
        <v>1821</v>
      </c>
      <c r="B34" t="s">
        <v>3352</v>
      </c>
    </row>
    <row r="35" spans="1:2">
      <c r="A35" t="s">
        <v>1826</v>
      </c>
      <c r="B35" t="s">
        <v>3356</v>
      </c>
    </row>
    <row r="36" spans="1:2">
      <c r="A36" t="s">
        <v>1828</v>
      </c>
      <c r="B36" t="s">
        <v>3357</v>
      </c>
    </row>
    <row r="37" spans="1:2">
      <c r="A37" t="s">
        <v>1832</v>
      </c>
      <c r="B37" t="s">
        <v>885</v>
      </c>
    </row>
    <row r="38" spans="1:2">
      <c r="A38" t="s">
        <v>1834</v>
      </c>
      <c r="B38" t="s">
        <v>3361</v>
      </c>
    </row>
    <row r="39" spans="1:2">
      <c r="A39" t="s">
        <v>1838</v>
      </c>
      <c r="B39" t="s">
        <v>3364</v>
      </c>
    </row>
    <row r="40" spans="1:2">
      <c r="A40" t="s">
        <v>1842</v>
      </c>
      <c r="B40" t="s">
        <v>3367</v>
      </c>
    </row>
    <row r="41" spans="1:2">
      <c r="A41" t="s">
        <v>1846</v>
      </c>
      <c r="B41" t="s">
        <v>3287</v>
      </c>
    </row>
    <row r="42" spans="1:2">
      <c r="A42" t="s">
        <v>1848</v>
      </c>
      <c r="B42" t="s">
        <v>3371</v>
      </c>
    </row>
    <row r="43" spans="1:2">
      <c r="A43" t="s">
        <v>1854</v>
      </c>
      <c r="B43" t="s">
        <v>3376</v>
      </c>
    </row>
    <row r="44" spans="1:2">
      <c r="A44" t="s">
        <v>1858</v>
      </c>
      <c r="B44" t="s">
        <v>3287</v>
      </c>
    </row>
    <row r="45" spans="1:2">
      <c r="A45" t="s">
        <v>1860</v>
      </c>
      <c r="B45" t="s">
        <v>3380</v>
      </c>
    </row>
    <row r="46" spans="1:2">
      <c r="A46" t="s">
        <v>1865</v>
      </c>
      <c r="B46" t="s">
        <v>3384</v>
      </c>
    </row>
    <row r="47" spans="1:2">
      <c r="A47" t="s">
        <v>1868</v>
      </c>
      <c r="B47" t="s">
        <v>3386</v>
      </c>
    </row>
    <row r="48" spans="1:2">
      <c r="A48" t="s">
        <v>1872</v>
      </c>
      <c r="B48" t="s">
        <v>3287</v>
      </c>
    </row>
    <row r="49" spans="1:2">
      <c r="A49" t="s">
        <v>1874</v>
      </c>
      <c r="B49" t="s">
        <v>1269</v>
      </c>
    </row>
    <row r="50" spans="1:2">
      <c r="A50" t="s">
        <v>1878</v>
      </c>
      <c r="B50" t="s">
        <v>3390</v>
      </c>
    </row>
    <row r="51" spans="1:2">
      <c r="A51" t="s">
        <v>1883</v>
      </c>
      <c r="B51" t="s">
        <v>906</v>
      </c>
    </row>
    <row r="52" spans="1:2">
      <c r="A52" t="s">
        <v>1887</v>
      </c>
      <c r="B52" t="s">
        <v>3287</v>
      </c>
    </row>
    <row r="53" spans="1:2">
      <c r="A53" t="s">
        <v>1889</v>
      </c>
      <c r="B53" t="s">
        <v>1273</v>
      </c>
    </row>
    <row r="54" spans="1:2">
      <c r="A54" t="s">
        <v>1894</v>
      </c>
      <c r="B54" t="s">
        <v>1275</v>
      </c>
    </row>
    <row r="55" spans="1:2">
      <c r="A55" t="s">
        <v>1897</v>
      </c>
      <c r="B55" t="s">
        <v>885</v>
      </c>
    </row>
    <row r="56" spans="1:2">
      <c r="A56" t="s">
        <v>1899</v>
      </c>
      <c r="B56" t="s">
        <v>3400</v>
      </c>
    </row>
    <row r="57" spans="1:2">
      <c r="A57" t="s">
        <v>1903</v>
      </c>
      <c r="B57" t="s">
        <v>3403</v>
      </c>
    </row>
    <row r="58" spans="1:2">
      <c r="A58" t="s">
        <v>1907</v>
      </c>
      <c r="B58" t="s">
        <v>3287</v>
      </c>
    </row>
    <row r="59" spans="1:2">
      <c r="A59" t="s">
        <v>1909</v>
      </c>
      <c r="B59" t="s">
        <v>912</v>
      </c>
    </row>
    <row r="60" spans="1:2">
      <c r="A60" t="s">
        <v>1913</v>
      </c>
      <c r="B60" t="s">
        <v>885</v>
      </c>
    </row>
    <row r="61" spans="1:2">
      <c r="A61" t="s">
        <v>1916</v>
      </c>
      <c r="B61" t="s">
        <v>3411</v>
      </c>
    </row>
    <row r="62" spans="1:2">
      <c r="A62" t="s">
        <v>1920</v>
      </c>
      <c r="B62" t="s">
        <v>3414</v>
      </c>
    </row>
    <row r="63" spans="1:2">
      <c r="A63" t="s">
        <v>1924</v>
      </c>
      <c r="B63" t="s">
        <v>3417</v>
      </c>
    </row>
    <row r="64" spans="1:2">
      <c r="A64" t="s">
        <v>1928</v>
      </c>
      <c r="B64" t="s">
        <v>885</v>
      </c>
    </row>
    <row r="65" spans="1:2">
      <c r="A65" t="s">
        <v>1930</v>
      </c>
      <c r="B65" t="s">
        <v>3421</v>
      </c>
    </row>
    <row r="66" spans="1:2">
      <c r="A66" t="s">
        <v>1934</v>
      </c>
      <c r="B66" t="s">
        <v>3424</v>
      </c>
    </row>
    <row r="67" spans="1:2">
      <c r="A67" t="s">
        <v>1938</v>
      </c>
      <c r="B67" t="s">
        <v>3427</v>
      </c>
    </row>
    <row r="68" spans="1:2">
      <c r="A68" t="s">
        <v>1942</v>
      </c>
      <c r="B68" t="s">
        <v>3287</v>
      </c>
    </row>
    <row r="69" spans="1:2">
      <c r="A69" t="s">
        <v>1944</v>
      </c>
      <c r="B69" t="s">
        <v>3431</v>
      </c>
    </row>
    <row r="70" spans="1:2">
      <c r="A70" t="s">
        <v>1948</v>
      </c>
      <c r="B70" t="s">
        <v>3434</v>
      </c>
    </row>
    <row r="71" spans="1:2">
      <c r="A71" t="s">
        <v>1952</v>
      </c>
      <c r="B71" t="s">
        <v>3437</v>
      </c>
    </row>
    <row r="72" spans="1:2">
      <c r="A72" t="s">
        <v>1954</v>
      </c>
      <c r="B72" t="s">
        <v>885</v>
      </c>
    </row>
    <row r="73" spans="1:2">
      <c r="A73" t="s">
        <v>1956</v>
      </c>
      <c r="B73" t="s">
        <v>426</v>
      </c>
    </row>
    <row r="74" spans="1:2">
      <c r="A74" t="s">
        <v>1961</v>
      </c>
      <c r="B74" t="s">
        <v>3442</v>
      </c>
    </row>
    <row r="75" spans="1:2">
      <c r="A75" t="s">
        <v>1965</v>
      </c>
      <c r="B75" t="s">
        <v>3445</v>
      </c>
    </row>
    <row r="76" spans="1:2">
      <c r="A76" t="s">
        <v>1968</v>
      </c>
      <c r="B76" t="s">
        <v>3447</v>
      </c>
    </row>
    <row r="77" spans="1:2">
      <c r="A77" t="s">
        <v>1971</v>
      </c>
      <c r="B77" t="s">
        <v>3449</v>
      </c>
    </row>
    <row r="78" spans="1:2">
      <c r="A78" t="s">
        <v>1974</v>
      </c>
      <c r="B78" t="s">
        <v>885</v>
      </c>
    </row>
    <row r="79" spans="1:2">
      <c r="A79" t="s">
        <v>1977</v>
      </c>
      <c r="B79" t="s">
        <v>802</v>
      </c>
    </row>
    <row r="80" spans="1:2">
      <c r="A80" t="s">
        <v>1981</v>
      </c>
      <c r="B80" t="s">
        <v>916</v>
      </c>
    </row>
    <row r="81" spans="1:2">
      <c r="A81" t="s">
        <v>1985</v>
      </c>
      <c r="B81" t="s">
        <v>3453</v>
      </c>
    </row>
    <row r="82" spans="1:2">
      <c r="A82" t="s">
        <v>1987</v>
      </c>
      <c r="B82" t="s">
        <v>1142</v>
      </c>
    </row>
    <row r="83" spans="1:2">
      <c r="A83" t="s">
        <v>1992</v>
      </c>
      <c r="B83" t="s">
        <v>3287</v>
      </c>
    </row>
    <row r="84" spans="1:2">
      <c r="A84" t="s">
        <v>1994</v>
      </c>
      <c r="B84" t="s">
        <v>3458</v>
      </c>
    </row>
    <row r="85" spans="1:2">
      <c r="A85" t="s">
        <v>1998</v>
      </c>
      <c r="B85" t="s">
        <v>3461</v>
      </c>
    </row>
    <row r="86" spans="1:2">
      <c r="A86" t="s">
        <v>2002</v>
      </c>
      <c r="B86" t="s">
        <v>885</v>
      </c>
    </row>
    <row r="87" spans="1:2">
      <c r="A87" t="s">
        <v>2004</v>
      </c>
      <c r="B87" t="s">
        <v>3465</v>
      </c>
    </row>
    <row r="88" spans="1:2">
      <c r="A88" t="s">
        <v>2008</v>
      </c>
      <c r="B88" t="s">
        <v>885</v>
      </c>
    </row>
    <row r="89" spans="1:2">
      <c r="A89" t="s">
        <v>2011</v>
      </c>
      <c r="B89" t="s">
        <v>130</v>
      </c>
    </row>
    <row r="90" spans="1:2">
      <c r="A90" t="s">
        <v>2016</v>
      </c>
      <c r="B90" t="s">
        <v>3471</v>
      </c>
    </row>
    <row r="91" spans="1:2">
      <c r="A91" t="s">
        <v>2020</v>
      </c>
      <c r="B91" t="s">
        <v>3473</v>
      </c>
    </row>
    <row r="92" spans="1:2">
      <c r="A92" t="s">
        <v>2024</v>
      </c>
      <c r="B92" t="s">
        <v>3476</v>
      </c>
    </row>
    <row r="93" spans="1:2">
      <c r="A93" t="s">
        <v>2028</v>
      </c>
      <c r="B93" t="s">
        <v>3287</v>
      </c>
    </row>
    <row r="94" spans="1:2">
      <c r="A94" t="s">
        <v>2030</v>
      </c>
      <c r="B94" t="s">
        <v>3480</v>
      </c>
    </row>
    <row r="95" spans="1:2">
      <c r="A95" t="s">
        <v>2034</v>
      </c>
      <c r="B95" t="s">
        <v>3483</v>
      </c>
    </row>
    <row r="96" spans="1:2">
      <c r="A96" t="s">
        <v>116</v>
      </c>
      <c r="B96" t="s">
        <v>3486</v>
      </c>
    </row>
    <row r="97" spans="1:2">
      <c r="A97" t="s">
        <v>2041</v>
      </c>
      <c r="B97" t="s">
        <v>3287</v>
      </c>
    </row>
    <row r="98" spans="1:2">
      <c r="A98" t="s">
        <v>2043</v>
      </c>
      <c r="B98" t="s">
        <v>1277</v>
      </c>
    </row>
    <row r="99" spans="1:2">
      <c r="A99" t="s">
        <v>2047</v>
      </c>
      <c r="B99" t="s">
        <v>3492</v>
      </c>
    </row>
    <row r="100" spans="1:2">
      <c r="A100" t="s">
        <v>2051</v>
      </c>
      <c r="B100" t="s">
        <v>3287</v>
      </c>
    </row>
    <row r="101" spans="1:2">
      <c r="A101" t="s">
        <v>2053</v>
      </c>
      <c r="B101" t="s">
        <v>119</v>
      </c>
    </row>
    <row r="102" spans="1:2">
      <c r="A102" t="s">
        <v>2055</v>
      </c>
      <c r="B102" t="s">
        <v>3495</v>
      </c>
    </row>
    <row r="103" spans="1:2">
      <c r="A103" t="s">
        <v>2058</v>
      </c>
      <c r="B103" t="s">
        <v>3287</v>
      </c>
    </row>
    <row r="104" spans="1:2">
      <c r="A104" t="s">
        <v>2060</v>
      </c>
      <c r="B104" t="s">
        <v>3498</v>
      </c>
    </row>
    <row r="105" spans="1:2">
      <c r="A105" t="s">
        <v>2064</v>
      </c>
      <c r="B105" t="s">
        <v>3501</v>
      </c>
    </row>
    <row r="106" spans="1:2">
      <c r="A106" t="s">
        <v>2068</v>
      </c>
      <c r="B106" t="s">
        <v>3504</v>
      </c>
    </row>
    <row r="107" spans="1:2">
      <c r="A107" t="s">
        <v>2072</v>
      </c>
      <c r="B107" t="s">
        <v>3287</v>
      </c>
    </row>
    <row r="108" spans="1:2">
      <c r="A108" t="s">
        <v>2074</v>
      </c>
      <c r="B108" t="s">
        <v>3508</v>
      </c>
    </row>
    <row r="109" spans="1:2">
      <c r="A109" t="s">
        <v>2078</v>
      </c>
      <c r="B109" t="s">
        <v>3287</v>
      </c>
    </row>
    <row r="110" spans="1:2">
      <c r="A110" t="s">
        <v>2080</v>
      </c>
      <c r="B110" t="s">
        <v>3512</v>
      </c>
    </row>
    <row r="111" spans="1:2">
      <c r="A111" t="s">
        <v>2085</v>
      </c>
      <c r="B111" t="s">
        <v>885</v>
      </c>
    </row>
    <row r="112" spans="1:2">
      <c r="A112" t="s">
        <v>2087</v>
      </c>
      <c r="B112" t="s">
        <v>3517</v>
      </c>
    </row>
    <row r="113" spans="1:2">
      <c r="A113" t="s">
        <v>2091</v>
      </c>
      <c r="B113" t="s">
        <v>885</v>
      </c>
    </row>
    <row r="114" spans="1:2">
      <c r="A114" t="s">
        <v>2093</v>
      </c>
      <c r="B114" t="s">
        <v>3520</v>
      </c>
    </row>
    <row r="115" spans="1:2">
      <c r="A115" t="s">
        <v>2097</v>
      </c>
      <c r="B115" t="s">
        <v>966</v>
      </c>
    </row>
    <row r="116" spans="1:2">
      <c r="A116" t="s">
        <v>2100</v>
      </c>
      <c r="B116" t="s">
        <v>3523</v>
      </c>
    </row>
    <row r="117" spans="1:2">
      <c r="A117" t="s">
        <v>2104</v>
      </c>
      <c r="B117" t="s">
        <v>191</v>
      </c>
    </row>
    <row r="118" spans="1:2">
      <c r="A118" t="s">
        <v>2108</v>
      </c>
      <c r="B118" t="s">
        <v>3287</v>
      </c>
    </row>
    <row r="119" spans="1:2">
      <c r="A119" t="s">
        <v>2110</v>
      </c>
      <c r="B119" t="s">
        <v>3528</v>
      </c>
    </row>
    <row r="120" spans="1:2">
      <c r="A120" t="s">
        <v>2114</v>
      </c>
      <c r="B120" t="s">
        <v>885</v>
      </c>
    </row>
    <row r="121" spans="1:2">
      <c r="A121" t="s">
        <v>2116</v>
      </c>
      <c r="B121" t="s">
        <v>3533</v>
      </c>
    </row>
    <row r="122" spans="1:2">
      <c r="A122" t="s">
        <v>2120</v>
      </c>
      <c r="B122" t="s">
        <v>885</v>
      </c>
    </row>
    <row r="123" spans="1:2">
      <c r="A123" t="s">
        <v>2123</v>
      </c>
      <c r="B123" t="s">
        <v>3537</v>
      </c>
    </row>
    <row r="124" spans="1:2">
      <c r="A124" t="s">
        <v>2127</v>
      </c>
      <c r="B124" t="s">
        <v>3537</v>
      </c>
    </row>
    <row r="125" spans="1:2">
      <c r="A125" t="s">
        <v>2130</v>
      </c>
      <c r="B125" t="s">
        <v>3539</v>
      </c>
    </row>
    <row r="126" spans="1:2">
      <c r="A126" t="s">
        <v>2134</v>
      </c>
      <c r="B126" t="s">
        <v>3541</v>
      </c>
    </row>
    <row r="127" spans="1:2">
      <c r="A127" t="s">
        <v>2138</v>
      </c>
      <c r="B127" t="s">
        <v>3542</v>
      </c>
    </row>
    <row r="128" spans="1:2">
      <c r="A128" t="s">
        <v>2142</v>
      </c>
      <c r="B128" t="s">
        <v>3545</v>
      </c>
    </row>
    <row r="129" spans="1:2">
      <c r="A129" t="s">
        <v>2147</v>
      </c>
      <c r="B129" t="s">
        <v>3548</v>
      </c>
    </row>
    <row r="130" spans="1:2">
      <c r="A130" t="s">
        <v>2154</v>
      </c>
      <c r="B130" t="s">
        <v>3553</v>
      </c>
    </row>
    <row r="131" spans="1:2">
      <c r="A131" t="s">
        <v>2159</v>
      </c>
      <c r="B131" t="s">
        <v>3556</v>
      </c>
    </row>
    <row r="132" spans="1:2">
      <c r="A132" t="s">
        <v>2166</v>
      </c>
      <c r="B132" t="s">
        <v>3561</v>
      </c>
    </row>
    <row r="133" spans="1:2">
      <c r="A133" t="s">
        <v>2171</v>
      </c>
      <c r="B133" t="s">
        <v>3564</v>
      </c>
    </row>
    <row r="134" spans="1:2">
      <c r="A134" t="s">
        <v>2176</v>
      </c>
      <c r="B134" t="s">
        <v>3567</v>
      </c>
    </row>
    <row r="135" spans="1:2">
      <c r="A135" t="s">
        <v>2181</v>
      </c>
      <c r="B135" t="s">
        <v>3570</v>
      </c>
    </row>
    <row r="136" spans="1:2">
      <c r="A136" t="s">
        <v>2186</v>
      </c>
      <c r="B136" t="s">
        <v>3573</v>
      </c>
    </row>
    <row r="137" spans="1:2">
      <c r="A137" t="s">
        <v>2191</v>
      </c>
      <c r="B137" t="s">
        <v>3576</v>
      </c>
    </row>
    <row r="138" spans="1:2">
      <c r="A138" t="s">
        <v>2196</v>
      </c>
      <c r="B138" t="s">
        <v>3579</v>
      </c>
    </row>
    <row r="139" spans="1:2">
      <c r="A139" t="s">
        <v>2201</v>
      </c>
      <c r="B139" t="s">
        <v>3582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3E61-6B85-074D-929C-7138602B8F1D}">
  <sheetPr>
    <tabColor rgb="FFFF0000"/>
  </sheetPr>
  <dimension ref="A1:B51"/>
  <sheetViews>
    <sheetView zoomScale="150" zoomScaleNormal="150" workbookViewId="0">
      <selection activeCell="B1" sqref="B1:B1048576"/>
    </sheetView>
  </sheetViews>
  <sheetFormatPr baseColWidth="10" defaultRowHeight="15"/>
  <cols>
    <col min="1" max="1" width="7.7109375" bestFit="1" customWidth="1"/>
    <col min="2" max="2" width="62.140625" bestFit="1" customWidth="1"/>
  </cols>
  <sheetData>
    <row r="1" spans="1:2">
      <c r="A1" t="s">
        <v>1695</v>
      </c>
      <c r="B1" t="s">
        <v>3608</v>
      </c>
    </row>
    <row r="2" spans="1:2">
      <c r="A2" t="s">
        <v>1697</v>
      </c>
      <c r="B2" t="s">
        <v>3584</v>
      </c>
    </row>
    <row r="3" spans="1:2">
      <c r="A3" t="s">
        <v>1703</v>
      </c>
      <c r="B3" t="s">
        <v>3278</v>
      </c>
    </row>
    <row r="4" spans="1:2">
      <c r="A4" t="s">
        <v>1705</v>
      </c>
      <c r="B4" t="s">
        <v>3285</v>
      </c>
    </row>
    <row r="5" spans="1:2">
      <c r="A5" t="s">
        <v>1707</v>
      </c>
      <c r="B5" t="s">
        <v>3288</v>
      </c>
    </row>
    <row r="6" spans="1:2">
      <c r="A6" t="s">
        <v>1709</v>
      </c>
      <c r="B6" t="s">
        <v>403</v>
      </c>
    </row>
    <row r="7" spans="1:2">
      <c r="A7" t="s">
        <v>1714</v>
      </c>
      <c r="B7" t="s">
        <v>498</v>
      </c>
    </row>
    <row r="8" spans="1:2">
      <c r="A8" t="s">
        <v>1783</v>
      </c>
      <c r="B8" t="s">
        <v>3324</v>
      </c>
    </row>
    <row r="9" spans="1:2">
      <c r="A9" t="s">
        <v>1718</v>
      </c>
      <c r="B9" t="s">
        <v>3345</v>
      </c>
    </row>
    <row r="10" spans="1:2">
      <c r="A10" t="s">
        <v>1724</v>
      </c>
      <c r="B10" t="s">
        <v>3360</v>
      </c>
    </row>
    <row r="11" spans="1:2">
      <c r="A11" t="s">
        <v>1726</v>
      </c>
      <c r="B11" t="s">
        <v>3370</v>
      </c>
    </row>
    <row r="12" spans="1:2">
      <c r="A12" t="s">
        <v>1728</v>
      </c>
      <c r="B12" t="s">
        <v>3379</v>
      </c>
    </row>
    <row r="13" spans="1:2">
      <c r="A13" t="s">
        <v>1731</v>
      </c>
      <c r="B13" t="s">
        <v>3389</v>
      </c>
    </row>
    <row r="14" spans="1:2">
      <c r="A14" t="s">
        <v>1735</v>
      </c>
      <c r="B14" t="s">
        <v>1271</v>
      </c>
    </row>
    <row r="15" spans="1:2">
      <c r="A15" t="s">
        <v>1738</v>
      </c>
      <c r="B15" t="s">
        <v>3399</v>
      </c>
    </row>
    <row r="16" spans="1:2">
      <c r="A16" t="s">
        <v>1744</v>
      </c>
      <c r="B16" t="s">
        <v>912</v>
      </c>
    </row>
    <row r="17" spans="1:2">
      <c r="A17" t="s">
        <v>1752</v>
      </c>
      <c r="B17" t="s">
        <v>3410</v>
      </c>
    </row>
    <row r="18" spans="1:2">
      <c r="A18" t="s">
        <v>1757</v>
      </c>
      <c r="B18" t="s">
        <v>3420</v>
      </c>
    </row>
    <row r="19" spans="1:2">
      <c r="A19" t="s">
        <v>1761</v>
      </c>
      <c r="B19" t="s">
        <v>3430</v>
      </c>
    </row>
    <row r="20" spans="1:2">
      <c r="A20" t="s">
        <v>1764</v>
      </c>
      <c r="B20" t="s">
        <v>3438</v>
      </c>
    </row>
    <row r="21" spans="1:2">
      <c r="A21" t="s">
        <v>1769</v>
      </c>
      <c r="B21" t="s">
        <v>1133</v>
      </c>
    </row>
    <row r="22" spans="1:2">
      <c r="A22" t="s">
        <v>1773</v>
      </c>
      <c r="B22" t="s">
        <v>3457</v>
      </c>
    </row>
    <row r="23" spans="1:2">
      <c r="A23" t="s">
        <v>1778</v>
      </c>
      <c r="B23" t="s">
        <v>3464</v>
      </c>
    </row>
    <row r="24" spans="1:2">
      <c r="A24" t="s">
        <v>1782</v>
      </c>
      <c r="B24" t="s">
        <v>985</v>
      </c>
    </row>
    <row r="25" spans="1:2">
      <c r="A25" t="s">
        <v>1785</v>
      </c>
      <c r="B25" t="s">
        <v>3479</v>
      </c>
    </row>
    <row r="26" spans="1:2">
      <c r="A26" t="s">
        <v>1791</v>
      </c>
      <c r="B26" t="s">
        <v>3489</v>
      </c>
    </row>
    <row r="27" spans="1:2">
      <c r="A27" t="s">
        <v>1794</v>
      </c>
      <c r="B27" t="s">
        <v>397</v>
      </c>
    </row>
    <row r="28" spans="1:2">
      <c r="A28" t="s">
        <v>1798</v>
      </c>
      <c r="B28" t="s">
        <v>3497</v>
      </c>
    </row>
    <row r="29" spans="1:2">
      <c r="A29" t="s">
        <v>1802</v>
      </c>
      <c r="B29" t="s">
        <v>3507</v>
      </c>
    </row>
    <row r="30" spans="1:2">
      <c r="A30" t="s">
        <v>1806</v>
      </c>
      <c r="B30" t="s">
        <v>3511</v>
      </c>
    </row>
    <row r="31" spans="1:2">
      <c r="A31" t="s">
        <v>1821</v>
      </c>
      <c r="B31" t="s">
        <v>3516</v>
      </c>
    </row>
    <row r="32" spans="1:2">
      <c r="A32" t="s">
        <v>1883</v>
      </c>
      <c r="B32" t="s">
        <v>345</v>
      </c>
    </row>
    <row r="33" spans="1:2">
      <c r="A33" t="s">
        <v>1887</v>
      </c>
      <c r="B33" t="s">
        <v>3528</v>
      </c>
    </row>
    <row r="34" spans="1:2">
      <c r="A34" t="s">
        <v>1889</v>
      </c>
      <c r="B34" t="s">
        <v>3532</v>
      </c>
    </row>
    <row r="35" spans="1:2">
      <c r="A35" t="s">
        <v>1509</v>
      </c>
      <c r="B35" t="s">
        <v>3536</v>
      </c>
    </row>
    <row r="36" spans="1:2">
      <c r="A36" t="s">
        <v>2125</v>
      </c>
      <c r="B36" t="s">
        <v>3538</v>
      </c>
    </row>
    <row r="37" spans="1:2">
      <c r="A37" t="s">
        <v>2128</v>
      </c>
      <c r="B37" t="s">
        <v>3539</v>
      </c>
    </row>
    <row r="38" spans="1:2">
      <c r="A38" t="s">
        <v>2132</v>
      </c>
      <c r="B38" t="s">
        <v>3540</v>
      </c>
    </row>
    <row r="39" spans="1:2">
      <c r="A39" t="s">
        <v>2136</v>
      </c>
      <c r="B39" t="s">
        <v>3542</v>
      </c>
    </row>
    <row r="40" spans="1:2">
      <c r="A40" t="s">
        <v>2140</v>
      </c>
      <c r="B40" t="s">
        <v>3544</v>
      </c>
    </row>
    <row r="41" spans="1:2">
      <c r="A41" t="s">
        <v>2145</v>
      </c>
      <c r="B41" t="s">
        <v>3547</v>
      </c>
    </row>
    <row r="42" spans="1:2">
      <c r="A42" t="s">
        <v>2152</v>
      </c>
      <c r="B42" t="s">
        <v>3552</v>
      </c>
    </row>
    <row r="43" spans="1:2">
      <c r="A43" t="s">
        <v>2157</v>
      </c>
      <c r="B43" t="s">
        <v>3555</v>
      </c>
    </row>
    <row r="44" spans="1:2">
      <c r="A44" t="s">
        <v>2164</v>
      </c>
      <c r="B44" t="s">
        <v>3560</v>
      </c>
    </row>
    <row r="45" spans="1:2">
      <c r="A45" t="s">
        <v>2169</v>
      </c>
      <c r="B45" t="s">
        <v>3563</v>
      </c>
    </row>
    <row r="46" spans="1:2">
      <c r="A46" t="s">
        <v>2174</v>
      </c>
      <c r="B46" t="s">
        <v>3566</v>
      </c>
    </row>
    <row r="47" spans="1:2">
      <c r="A47" t="s">
        <v>2179</v>
      </c>
      <c r="B47" t="s">
        <v>3569</v>
      </c>
    </row>
    <row r="48" spans="1:2">
      <c r="A48" t="s">
        <v>2184</v>
      </c>
      <c r="B48" t="s">
        <v>3572</v>
      </c>
    </row>
    <row r="49" spans="1:2">
      <c r="A49" t="s">
        <v>2189</v>
      </c>
      <c r="B49" t="s">
        <v>3575</v>
      </c>
    </row>
    <row r="50" spans="1:2">
      <c r="A50" t="s">
        <v>2194</v>
      </c>
      <c r="B50" t="s">
        <v>3578</v>
      </c>
    </row>
    <row r="51" spans="1:2">
      <c r="A51" t="s">
        <v>2199</v>
      </c>
      <c r="B51" t="s">
        <v>3581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164C-36AE-F340-91EB-BDD32C188608}">
  <sheetPr>
    <tabColor rgb="FFFF0000"/>
  </sheetPr>
  <dimension ref="A1:B476"/>
  <sheetViews>
    <sheetView zoomScale="150" zoomScaleNormal="150" workbookViewId="0">
      <selection activeCell="B108" sqref="B108"/>
    </sheetView>
  </sheetViews>
  <sheetFormatPr baseColWidth="10" defaultRowHeight="15"/>
  <cols>
    <col min="1" max="1" width="39" bestFit="1" customWidth="1"/>
    <col min="2" max="2" width="127.42578125" customWidth="1"/>
  </cols>
  <sheetData>
    <row r="1" spans="1:2">
      <c r="A1" t="s">
        <v>1695</v>
      </c>
      <c r="B1" t="s">
        <v>1696</v>
      </c>
    </row>
    <row r="2" spans="1:2">
      <c r="A2" t="s">
        <v>1697</v>
      </c>
      <c r="B2" t="s">
        <v>3584</v>
      </c>
    </row>
    <row r="3" spans="1:2">
      <c r="A3" t="s">
        <v>1697</v>
      </c>
      <c r="B3" t="s">
        <v>3269</v>
      </c>
    </row>
    <row r="4" spans="1:2">
      <c r="A4" t="s">
        <v>1582</v>
      </c>
      <c r="B4" t="s">
        <v>3270</v>
      </c>
    </row>
    <row r="5" spans="1:2">
      <c r="A5" t="s">
        <v>1588</v>
      </c>
      <c r="B5" t="s">
        <v>3271</v>
      </c>
    </row>
    <row r="6" spans="1:2">
      <c r="A6" t="s">
        <v>1594</v>
      </c>
      <c r="B6" t="s">
        <v>3272</v>
      </c>
    </row>
    <row r="7" spans="1:2">
      <c r="A7" t="s">
        <v>1703</v>
      </c>
      <c r="B7" t="s">
        <v>3273</v>
      </c>
    </row>
    <row r="8" spans="1:2">
      <c r="A8" t="s">
        <v>1582</v>
      </c>
      <c r="B8" t="s">
        <v>3273</v>
      </c>
    </row>
    <row r="9" spans="1:2">
      <c r="A9" t="s">
        <v>1705</v>
      </c>
      <c r="B9" t="s">
        <v>3274</v>
      </c>
    </row>
    <row r="10" spans="1:2">
      <c r="A10" t="s">
        <v>1582</v>
      </c>
      <c r="B10" t="s">
        <v>3274</v>
      </c>
    </row>
    <row r="11" spans="1:2">
      <c r="A11" t="s">
        <v>1707</v>
      </c>
      <c r="B11" t="s">
        <v>3275</v>
      </c>
    </row>
    <row r="12" spans="1:2">
      <c r="A12" t="s">
        <v>1582</v>
      </c>
      <c r="B12" t="s">
        <v>3275</v>
      </c>
    </row>
    <row r="13" spans="1:2">
      <c r="A13" t="s">
        <v>1709</v>
      </c>
      <c r="B13" t="s">
        <v>885</v>
      </c>
    </row>
    <row r="14" spans="1:2">
      <c r="A14" t="s">
        <v>1582</v>
      </c>
      <c r="B14" t="s">
        <v>3276</v>
      </c>
    </row>
    <row r="15" spans="1:2">
      <c r="A15" t="s">
        <v>1588</v>
      </c>
      <c r="B15" t="s">
        <v>3277</v>
      </c>
    </row>
    <row r="16" spans="1:2">
      <c r="A16" t="s">
        <v>1703</v>
      </c>
      <c r="B16" t="s">
        <v>3278</v>
      </c>
    </row>
    <row r="17" spans="1:2">
      <c r="A17" t="s">
        <v>1714</v>
      </c>
      <c r="B17" t="s">
        <v>3279</v>
      </c>
    </row>
    <row r="18" spans="1:2">
      <c r="A18" t="s">
        <v>1582</v>
      </c>
      <c r="B18" t="s">
        <v>3280</v>
      </c>
    </row>
    <row r="19" spans="1:2">
      <c r="A19" t="s">
        <v>1588</v>
      </c>
      <c r="B19" t="s">
        <v>3281</v>
      </c>
    </row>
    <row r="20" spans="1:2">
      <c r="A20" t="s">
        <v>1718</v>
      </c>
      <c r="B20" t="s">
        <v>3282</v>
      </c>
    </row>
    <row r="21" spans="1:2">
      <c r="A21" t="s">
        <v>1582</v>
      </c>
      <c r="B21" t="s">
        <v>3283</v>
      </c>
    </row>
    <row r="22" spans="1:2">
      <c r="A22" t="s">
        <v>1588</v>
      </c>
      <c r="B22" t="s">
        <v>3284</v>
      </c>
    </row>
    <row r="23" spans="1:2">
      <c r="A23" t="s">
        <v>1594</v>
      </c>
      <c r="B23" t="s">
        <v>896</v>
      </c>
    </row>
    <row r="24" spans="1:2">
      <c r="A24" t="s">
        <v>1705</v>
      </c>
      <c r="B24" t="s">
        <v>3285</v>
      </c>
    </row>
    <row r="25" spans="1:2">
      <c r="A25" t="s">
        <v>1724</v>
      </c>
      <c r="B25" t="s">
        <v>3285</v>
      </c>
    </row>
    <row r="26" spans="1:2">
      <c r="A26" t="s">
        <v>1725</v>
      </c>
      <c r="B26" t="s">
        <v>3285</v>
      </c>
    </row>
    <row r="27" spans="1:2">
      <c r="A27" t="s">
        <v>1726</v>
      </c>
      <c r="B27" t="s">
        <v>3286</v>
      </c>
    </row>
    <row r="28" spans="1:2">
      <c r="A28" t="s">
        <v>1725</v>
      </c>
      <c r="B28" t="s">
        <v>3286</v>
      </c>
    </row>
    <row r="29" spans="1:2">
      <c r="A29" t="s">
        <v>1728</v>
      </c>
      <c r="B29" t="s">
        <v>885</v>
      </c>
    </row>
    <row r="30" spans="1:2">
      <c r="A30" t="s">
        <v>1725</v>
      </c>
      <c r="B30" t="s">
        <v>3287</v>
      </c>
    </row>
    <row r="31" spans="1:2">
      <c r="A31" t="s">
        <v>1707</v>
      </c>
      <c r="B31" t="s">
        <v>3288</v>
      </c>
    </row>
    <row r="32" spans="1:2">
      <c r="A32" t="s">
        <v>1731</v>
      </c>
      <c r="B32" t="s">
        <v>3289</v>
      </c>
    </row>
    <row r="33" spans="1:2">
      <c r="A33" t="s">
        <v>1582</v>
      </c>
      <c r="B33" t="s">
        <v>3290</v>
      </c>
    </row>
    <row r="34" spans="1:2">
      <c r="A34" t="s">
        <v>1588</v>
      </c>
      <c r="B34" t="s">
        <v>3291</v>
      </c>
    </row>
    <row r="35" spans="1:2">
      <c r="A35" t="s">
        <v>1735</v>
      </c>
      <c r="B35" t="s">
        <v>3287</v>
      </c>
    </row>
    <row r="36" spans="1:2">
      <c r="A36" t="s">
        <v>1582</v>
      </c>
      <c r="B36" t="s">
        <v>3292</v>
      </c>
    </row>
    <row r="37" spans="1:2">
      <c r="A37" t="s">
        <v>1588</v>
      </c>
      <c r="B37" t="s">
        <v>896</v>
      </c>
    </row>
    <row r="38" spans="1:2">
      <c r="A38" t="s">
        <v>1709</v>
      </c>
      <c r="B38" t="s">
        <v>403</v>
      </c>
    </row>
    <row r="39" spans="1:2">
      <c r="A39" t="s">
        <v>1738</v>
      </c>
      <c r="B39" t="s">
        <v>3293</v>
      </c>
    </row>
    <row r="40" spans="1:2">
      <c r="A40" t="s">
        <v>1582</v>
      </c>
      <c r="B40" t="s">
        <v>3294</v>
      </c>
    </row>
    <row r="41" spans="1:2">
      <c r="A41" t="s">
        <v>1588</v>
      </c>
      <c r="B41" t="s">
        <v>3295</v>
      </c>
    </row>
    <row r="42" spans="1:2">
      <c r="A42" t="s">
        <v>1594</v>
      </c>
      <c r="B42" t="s">
        <v>3296</v>
      </c>
    </row>
    <row r="43" spans="1:2">
      <c r="A43" t="s">
        <v>1599</v>
      </c>
      <c r="B43" t="s">
        <v>3297</v>
      </c>
    </row>
    <row r="44" spans="1:2">
      <c r="A44" t="s">
        <v>1744</v>
      </c>
      <c r="B44" t="s">
        <v>3298</v>
      </c>
    </row>
    <row r="45" spans="1:2">
      <c r="A45" t="s">
        <v>1582</v>
      </c>
      <c r="B45" t="s">
        <v>3299</v>
      </c>
    </row>
    <row r="46" spans="1:2">
      <c r="A46" t="s">
        <v>1588</v>
      </c>
      <c r="B46" t="s">
        <v>3300</v>
      </c>
    </row>
    <row r="47" spans="1:2">
      <c r="A47" t="s">
        <v>1748</v>
      </c>
      <c r="B47" t="s">
        <v>3301</v>
      </c>
    </row>
    <row r="48" spans="1:2">
      <c r="A48" t="s">
        <v>1582</v>
      </c>
      <c r="B48" t="s">
        <v>3302</v>
      </c>
    </row>
    <row r="49" spans="1:2">
      <c r="A49" t="s">
        <v>1588</v>
      </c>
      <c r="B49" t="s">
        <v>3303</v>
      </c>
    </row>
    <row r="50" spans="1:2">
      <c r="A50" t="s">
        <v>1752</v>
      </c>
      <c r="B50" t="s">
        <v>890</v>
      </c>
    </row>
    <row r="51" spans="1:2">
      <c r="A51" t="s">
        <v>1582</v>
      </c>
      <c r="B51" t="s">
        <v>3304</v>
      </c>
    </row>
    <row r="52" spans="1:2">
      <c r="A52" t="s">
        <v>1588</v>
      </c>
      <c r="B52" t="s">
        <v>3305</v>
      </c>
    </row>
    <row r="53" spans="1:2">
      <c r="A53" t="s">
        <v>1594</v>
      </c>
      <c r="B53" t="s">
        <v>3306</v>
      </c>
    </row>
    <row r="54" spans="1:2">
      <c r="A54" t="s">
        <v>1757</v>
      </c>
      <c r="B54" t="s">
        <v>3307</v>
      </c>
    </row>
    <row r="55" spans="1:2">
      <c r="A55" t="s">
        <v>1582</v>
      </c>
      <c r="B55" t="s">
        <v>3308</v>
      </c>
    </row>
    <row r="56" spans="1:2">
      <c r="A56" t="s">
        <v>1588</v>
      </c>
      <c r="B56" t="s">
        <v>3309</v>
      </c>
    </row>
    <row r="57" spans="1:2">
      <c r="A57" t="s">
        <v>1761</v>
      </c>
      <c r="B57" t="s">
        <v>3310</v>
      </c>
    </row>
    <row r="58" spans="1:2">
      <c r="A58" t="s">
        <v>1582</v>
      </c>
      <c r="B58" t="s">
        <v>3311</v>
      </c>
    </row>
    <row r="59" spans="1:2">
      <c r="A59" t="s">
        <v>1588</v>
      </c>
      <c r="B59" t="s">
        <v>3309</v>
      </c>
    </row>
    <row r="60" spans="1:2">
      <c r="A60" t="s">
        <v>1764</v>
      </c>
      <c r="B60" t="s">
        <v>885</v>
      </c>
    </row>
    <row r="61" spans="1:2">
      <c r="A61" t="s">
        <v>1582</v>
      </c>
      <c r="B61" t="s">
        <v>3312</v>
      </c>
    </row>
    <row r="62" spans="1:2">
      <c r="A62" t="s">
        <v>1588</v>
      </c>
      <c r="B62" t="s">
        <v>3313</v>
      </c>
    </row>
    <row r="63" spans="1:2">
      <c r="A63" t="s">
        <v>1594</v>
      </c>
      <c r="B63" t="s">
        <v>3314</v>
      </c>
    </row>
    <row r="64" spans="1:2">
      <c r="A64" t="s">
        <v>1714</v>
      </c>
      <c r="B64" t="s">
        <v>498</v>
      </c>
    </row>
    <row r="65" spans="1:2">
      <c r="A65" t="s">
        <v>1769</v>
      </c>
      <c r="B65" t="s">
        <v>807</v>
      </c>
    </row>
    <row r="66" spans="1:2">
      <c r="A66" t="s">
        <v>1582</v>
      </c>
      <c r="B66" t="s">
        <v>3315</v>
      </c>
    </row>
    <row r="67" spans="1:2">
      <c r="A67" t="s">
        <v>1588</v>
      </c>
      <c r="B67" t="s">
        <v>896</v>
      </c>
    </row>
    <row r="68" spans="1:2">
      <c r="A68" t="s">
        <v>1594</v>
      </c>
      <c r="B68" t="s">
        <v>3316</v>
      </c>
    </row>
    <row r="69" spans="1:2">
      <c r="A69" t="s">
        <v>1773</v>
      </c>
      <c r="B69" t="s">
        <v>3317</v>
      </c>
    </row>
    <row r="70" spans="1:2">
      <c r="A70" t="s">
        <v>1582</v>
      </c>
      <c r="B70" t="s">
        <v>3318</v>
      </c>
    </row>
    <row r="71" spans="1:2">
      <c r="A71" t="s">
        <v>1588</v>
      </c>
      <c r="B71" t="s">
        <v>3319</v>
      </c>
    </row>
    <row r="72" spans="1:2">
      <c r="A72" t="s">
        <v>1594</v>
      </c>
      <c r="B72" t="s">
        <v>3320</v>
      </c>
    </row>
    <row r="73" spans="1:2">
      <c r="A73" t="s">
        <v>1599</v>
      </c>
      <c r="B73" t="s">
        <v>896</v>
      </c>
    </row>
    <row r="74" spans="1:2">
      <c r="A74" t="s">
        <v>1778</v>
      </c>
      <c r="B74" t="s">
        <v>3321</v>
      </c>
    </row>
    <row r="75" spans="1:2">
      <c r="A75" t="s">
        <v>1582</v>
      </c>
      <c r="B75" t="s">
        <v>3322</v>
      </c>
    </row>
    <row r="76" spans="1:2">
      <c r="A76" t="s">
        <v>1588</v>
      </c>
      <c r="B76" t="s">
        <v>3323</v>
      </c>
    </row>
    <row r="77" spans="1:2">
      <c r="A77" t="s">
        <v>1782</v>
      </c>
      <c r="B77" t="s">
        <v>3287</v>
      </c>
    </row>
    <row r="78" spans="1:2">
      <c r="A78" t="s">
        <v>1582</v>
      </c>
      <c r="B78" t="s">
        <v>3292</v>
      </c>
    </row>
    <row r="79" spans="1:2">
      <c r="A79" t="s">
        <v>1588</v>
      </c>
      <c r="B79" t="s">
        <v>896</v>
      </c>
    </row>
    <row r="80" spans="1:2">
      <c r="A80" t="s">
        <v>1783</v>
      </c>
      <c r="B80" t="s">
        <v>3324</v>
      </c>
    </row>
    <row r="81" spans="1:2">
      <c r="A81" t="s">
        <v>1785</v>
      </c>
      <c r="B81" t="s">
        <v>3325</v>
      </c>
    </row>
    <row r="82" spans="1:2">
      <c r="A82" t="s">
        <v>1582</v>
      </c>
      <c r="B82" t="s">
        <v>3326</v>
      </c>
    </row>
    <row r="83" spans="1:2">
      <c r="A83" t="s">
        <v>1588</v>
      </c>
      <c r="B83" t="s">
        <v>3327</v>
      </c>
    </row>
    <row r="84" spans="1:2">
      <c r="A84" t="s">
        <v>1594</v>
      </c>
      <c r="B84" t="s">
        <v>3328</v>
      </c>
    </row>
    <row r="85" spans="1:2">
      <c r="A85" t="s">
        <v>1599</v>
      </c>
      <c r="B85" t="s">
        <v>3329</v>
      </c>
    </row>
    <row r="86" spans="1:2">
      <c r="A86" t="s">
        <v>1791</v>
      </c>
      <c r="B86" t="s">
        <v>3330</v>
      </c>
    </row>
    <row r="87" spans="1:2">
      <c r="A87" t="s">
        <v>1582</v>
      </c>
      <c r="B87" t="s">
        <v>3331</v>
      </c>
    </row>
    <row r="88" spans="1:2">
      <c r="A88" t="s">
        <v>1588</v>
      </c>
      <c r="B88" t="s">
        <v>896</v>
      </c>
    </row>
    <row r="89" spans="1:2">
      <c r="A89" t="s">
        <v>1794</v>
      </c>
      <c r="B89" t="s">
        <v>3332</v>
      </c>
    </row>
    <row r="90" spans="1:2">
      <c r="A90" t="s">
        <v>1582</v>
      </c>
      <c r="B90" t="s">
        <v>3333</v>
      </c>
    </row>
    <row r="91" spans="1:2">
      <c r="A91" t="s">
        <v>1588</v>
      </c>
      <c r="B91" t="s">
        <v>3334</v>
      </c>
    </row>
    <row r="92" spans="1:2">
      <c r="A92" t="s">
        <v>1594</v>
      </c>
      <c r="B92" t="s">
        <v>896</v>
      </c>
    </row>
    <row r="93" spans="1:2">
      <c r="A93" t="s">
        <v>1798</v>
      </c>
      <c r="B93" t="s">
        <v>3335</v>
      </c>
    </row>
    <row r="94" spans="1:2">
      <c r="A94" t="s">
        <v>1582</v>
      </c>
      <c r="B94" t="s">
        <v>3336</v>
      </c>
    </row>
    <row r="95" spans="1:2">
      <c r="A95" t="s">
        <v>1588</v>
      </c>
      <c r="B95" t="s">
        <v>3337</v>
      </c>
    </row>
    <row r="96" spans="1:2">
      <c r="A96" t="s">
        <v>1594</v>
      </c>
      <c r="B96" t="s">
        <v>896</v>
      </c>
    </row>
    <row r="97" spans="1:2">
      <c r="A97" t="s">
        <v>1802</v>
      </c>
      <c r="B97" t="s">
        <v>3338</v>
      </c>
    </row>
    <row r="98" spans="1:2">
      <c r="A98" t="s">
        <v>1582</v>
      </c>
      <c r="B98" t="s">
        <v>3339</v>
      </c>
    </row>
    <row r="99" spans="1:2">
      <c r="A99" t="s">
        <v>1588</v>
      </c>
      <c r="B99" t="s">
        <v>3340</v>
      </c>
    </row>
    <row r="100" spans="1:2">
      <c r="A100" t="s">
        <v>1594</v>
      </c>
      <c r="B100" t="s">
        <v>896</v>
      </c>
    </row>
    <row r="101" spans="1:2">
      <c r="A101" t="s">
        <v>1806</v>
      </c>
      <c r="B101" t="s">
        <v>3341</v>
      </c>
    </row>
    <row r="102" spans="1:2">
      <c r="A102" t="s">
        <v>1582</v>
      </c>
      <c r="B102" t="s">
        <v>3342</v>
      </c>
    </row>
    <row r="103" spans="1:2">
      <c r="A103" t="s">
        <v>1588</v>
      </c>
      <c r="B103" t="s">
        <v>896</v>
      </c>
    </row>
    <row r="104" spans="1:2">
      <c r="A104" t="s">
        <v>1809</v>
      </c>
      <c r="B104" t="s">
        <v>3287</v>
      </c>
    </row>
    <row r="105" spans="1:2">
      <c r="A105" t="s">
        <v>1582</v>
      </c>
      <c r="B105" t="s">
        <v>3343</v>
      </c>
    </row>
    <row r="106" spans="1:2">
      <c r="A106" t="s">
        <v>1588</v>
      </c>
      <c r="B106" t="s">
        <v>896</v>
      </c>
    </row>
    <row r="107" spans="1:2">
      <c r="A107" t="s">
        <v>1811</v>
      </c>
      <c r="B107" t="s">
        <v>3344</v>
      </c>
    </row>
    <row r="108" spans="1:2">
      <c r="A108" t="s">
        <v>1725</v>
      </c>
      <c r="B108" t="s">
        <v>3344</v>
      </c>
    </row>
    <row r="109" spans="1:2">
      <c r="A109" t="s">
        <v>1718</v>
      </c>
      <c r="B109" t="s">
        <v>3345</v>
      </c>
    </row>
    <row r="110" spans="1:2">
      <c r="A110" t="s">
        <v>1814</v>
      </c>
      <c r="B110" t="s">
        <v>3346</v>
      </c>
    </row>
    <row r="111" spans="1:2">
      <c r="A111" t="s">
        <v>1582</v>
      </c>
      <c r="B111" t="s">
        <v>3347</v>
      </c>
    </row>
    <row r="112" spans="1:2">
      <c r="A112" t="s">
        <v>1588</v>
      </c>
      <c r="B112" t="s">
        <v>3348</v>
      </c>
    </row>
    <row r="113" spans="1:2">
      <c r="A113" t="s">
        <v>1594</v>
      </c>
      <c r="B113" t="s">
        <v>3349</v>
      </c>
    </row>
    <row r="114" spans="1:2">
      <c r="A114" t="s">
        <v>1599</v>
      </c>
      <c r="B114" t="s">
        <v>3350</v>
      </c>
    </row>
    <row r="115" spans="1:2">
      <c r="A115" t="s">
        <v>1603</v>
      </c>
      <c r="B115" t="s">
        <v>3351</v>
      </c>
    </row>
    <row r="116" spans="1:2">
      <c r="A116" t="s">
        <v>1821</v>
      </c>
      <c r="B116" t="s">
        <v>3352</v>
      </c>
    </row>
    <row r="117" spans="1:2">
      <c r="A117" t="s">
        <v>1582</v>
      </c>
      <c r="B117" t="s">
        <v>3353</v>
      </c>
    </row>
    <row r="118" spans="1:2">
      <c r="A118" t="s">
        <v>1588</v>
      </c>
      <c r="B118" t="s">
        <v>3354</v>
      </c>
    </row>
    <row r="119" spans="1:2">
      <c r="A119" t="s">
        <v>1594</v>
      </c>
      <c r="B119" t="s">
        <v>3355</v>
      </c>
    </row>
    <row r="120" spans="1:2">
      <c r="A120" t="s">
        <v>1826</v>
      </c>
      <c r="B120" t="s">
        <v>3356</v>
      </c>
    </row>
    <row r="121" spans="1:2">
      <c r="A121" t="s">
        <v>1582</v>
      </c>
      <c r="B121" t="s">
        <v>3356</v>
      </c>
    </row>
    <row r="122" spans="1:2">
      <c r="A122" t="s">
        <v>1828</v>
      </c>
      <c r="B122" t="s">
        <v>3357</v>
      </c>
    </row>
    <row r="123" spans="1:2">
      <c r="A123" t="s">
        <v>1582</v>
      </c>
      <c r="B123" t="s">
        <v>3358</v>
      </c>
    </row>
    <row r="124" spans="1:2">
      <c r="A124" t="s">
        <v>1588</v>
      </c>
      <c r="B124" t="s">
        <v>3359</v>
      </c>
    </row>
    <row r="125" spans="1:2">
      <c r="A125" t="s">
        <v>1832</v>
      </c>
      <c r="B125" t="s">
        <v>885</v>
      </c>
    </row>
    <row r="126" spans="1:2">
      <c r="A126" t="s">
        <v>1582</v>
      </c>
      <c r="B126" t="s">
        <v>3343</v>
      </c>
    </row>
    <row r="127" spans="1:2">
      <c r="A127" t="s">
        <v>1588</v>
      </c>
      <c r="B127" t="s">
        <v>896</v>
      </c>
    </row>
    <row r="128" spans="1:2">
      <c r="A128" t="s">
        <v>1724</v>
      </c>
      <c r="B128" t="s">
        <v>3360</v>
      </c>
    </row>
    <row r="129" spans="1:2">
      <c r="A129" t="s">
        <v>1834</v>
      </c>
      <c r="B129" t="s">
        <v>3361</v>
      </c>
    </row>
    <row r="130" spans="1:2">
      <c r="A130" t="s">
        <v>1582</v>
      </c>
      <c r="B130" t="s">
        <v>3362</v>
      </c>
    </row>
    <row r="131" spans="1:2">
      <c r="A131" t="s">
        <v>1588</v>
      </c>
      <c r="B131" t="s">
        <v>3363</v>
      </c>
    </row>
    <row r="132" spans="1:2">
      <c r="A132" t="s">
        <v>1838</v>
      </c>
      <c r="B132" t="s">
        <v>3364</v>
      </c>
    </row>
    <row r="133" spans="1:2">
      <c r="A133" t="s">
        <v>1582</v>
      </c>
      <c r="B133" t="s">
        <v>3365</v>
      </c>
    </row>
    <row r="134" spans="1:2">
      <c r="A134" t="s">
        <v>1588</v>
      </c>
      <c r="B134" t="s">
        <v>3366</v>
      </c>
    </row>
    <row r="135" spans="1:2">
      <c r="A135" t="s">
        <v>1842</v>
      </c>
      <c r="B135" t="s">
        <v>3367</v>
      </c>
    </row>
    <row r="136" spans="1:2">
      <c r="A136" t="s">
        <v>1582</v>
      </c>
      <c r="B136" t="s">
        <v>3368</v>
      </c>
    </row>
    <row r="137" spans="1:2">
      <c r="A137" t="s">
        <v>1588</v>
      </c>
      <c r="B137" t="s">
        <v>3369</v>
      </c>
    </row>
    <row r="138" spans="1:2">
      <c r="A138" t="s">
        <v>1846</v>
      </c>
      <c r="B138" t="s">
        <v>3287</v>
      </c>
    </row>
    <row r="139" spans="1:2">
      <c r="A139" t="s">
        <v>1582</v>
      </c>
      <c r="B139" t="s">
        <v>3292</v>
      </c>
    </row>
    <row r="140" spans="1:2">
      <c r="A140" t="s">
        <v>1588</v>
      </c>
      <c r="B140" t="s">
        <v>896</v>
      </c>
    </row>
    <row r="141" spans="1:2">
      <c r="A141" t="s">
        <v>1726</v>
      </c>
      <c r="B141" t="s">
        <v>3370</v>
      </c>
    </row>
    <row r="142" spans="1:2">
      <c r="A142" t="s">
        <v>1848</v>
      </c>
      <c r="B142" t="s">
        <v>3371</v>
      </c>
    </row>
    <row r="143" spans="1:2">
      <c r="A143" t="s">
        <v>1582</v>
      </c>
      <c r="B143" t="s">
        <v>3372</v>
      </c>
    </row>
    <row r="144" spans="1:2">
      <c r="A144" t="s">
        <v>1588</v>
      </c>
      <c r="B144" t="s">
        <v>3373</v>
      </c>
    </row>
    <row r="145" spans="1:2">
      <c r="A145" t="s">
        <v>1594</v>
      </c>
      <c r="B145" t="s">
        <v>3374</v>
      </c>
    </row>
    <row r="146" spans="1:2">
      <c r="A146" t="s">
        <v>1599</v>
      </c>
      <c r="B146" t="s">
        <v>3375</v>
      </c>
    </row>
    <row r="147" spans="1:2">
      <c r="A147" t="s">
        <v>1854</v>
      </c>
      <c r="B147" t="s">
        <v>3376</v>
      </c>
    </row>
    <row r="148" spans="1:2">
      <c r="A148" t="s">
        <v>1582</v>
      </c>
      <c r="B148" t="s">
        <v>3377</v>
      </c>
    </row>
    <row r="149" spans="1:2">
      <c r="A149" t="s">
        <v>1588</v>
      </c>
      <c r="B149" t="s">
        <v>3378</v>
      </c>
    </row>
    <row r="150" spans="1:2">
      <c r="A150" t="s">
        <v>1858</v>
      </c>
      <c r="B150" t="s">
        <v>3287</v>
      </c>
    </row>
    <row r="151" spans="1:2">
      <c r="A151" t="s">
        <v>1582</v>
      </c>
      <c r="B151" t="s">
        <v>3343</v>
      </c>
    </row>
    <row r="152" spans="1:2">
      <c r="A152" t="s">
        <v>1588</v>
      </c>
      <c r="B152" t="s">
        <v>896</v>
      </c>
    </row>
    <row r="153" spans="1:2">
      <c r="A153" t="s">
        <v>1728</v>
      </c>
      <c r="B153" t="s">
        <v>3379</v>
      </c>
    </row>
    <row r="154" spans="1:2">
      <c r="A154" t="s">
        <v>1860</v>
      </c>
      <c r="B154" t="s">
        <v>3380</v>
      </c>
    </row>
    <row r="155" spans="1:2">
      <c r="A155" t="s">
        <v>1582</v>
      </c>
      <c r="B155" t="s">
        <v>3381</v>
      </c>
    </row>
    <row r="156" spans="1:2">
      <c r="A156" t="s">
        <v>1588</v>
      </c>
      <c r="B156" t="s">
        <v>3382</v>
      </c>
    </row>
    <row r="157" spans="1:2">
      <c r="A157" t="s">
        <v>1594</v>
      </c>
      <c r="B157" t="s">
        <v>3383</v>
      </c>
    </row>
    <row r="158" spans="1:2">
      <c r="A158" t="s">
        <v>1865</v>
      </c>
      <c r="B158" t="s">
        <v>3384</v>
      </c>
    </row>
    <row r="159" spans="1:2">
      <c r="A159" t="s">
        <v>1582</v>
      </c>
      <c r="B159" t="s">
        <v>3385</v>
      </c>
    </row>
    <row r="160" spans="1:2">
      <c r="A160" t="s">
        <v>1868</v>
      </c>
      <c r="B160" t="s">
        <v>3386</v>
      </c>
    </row>
    <row r="161" spans="1:2">
      <c r="A161" t="s">
        <v>1582</v>
      </c>
      <c r="B161" t="s">
        <v>3387</v>
      </c>
    </row>
    <row r="162" spans="1:2">
      <c r="A162" t="s">
        <v>1588</v>
      </c>
      <c r="B162" t="s">
        <v>3388</v>
      </c>
    </row>
    <row r="163" spans="1:2">
      <c r="A163" t="s">
        <v>1872</v>
      </c>
      <c r="B163" t="s">
        <v>3287</v>
      </c>
    </row>
    <row r="164" spans="1:2">
      <c r="A164" t="s">
        <v>1582</v>
      </c>
      <c r="B164" t="s">
        <v>3292</v>
      </c>
    </row>
    <row r="165" spans="1:2">
      <c r="A165" t="s">
        <v>1588</v>
      </c>
      <c r="B165" t="s">
        <v>896</v>
      </c>
    </row>
    <row r="166" spans="1:2">
      <c r="A166" t="s">
        <v>1731</v>
      </c>
      <c r="B166" t="s">
        <v>3389</v>
      </c>
    </row>
    <row r="167" spans="1:2">
      <c r="A167" t="s">
        <v>1874</v>
      </c>
      <c r="B167" t="s">
        <v>1269</v>
      </c>
    </row>
    <row r="168" spans="1:2">
      <c r="A168" s="857" t="s">
        <v>1582</v>
      </c>
      <c r="B168" t="s">
        <v>3591</v>
      </c>
    </row>
    <row r="169" spans="1:2">
      <c r="A169" t="s">
        <v>1588</v>
      </c>
      <c r="B169" t="s">
        <v>3592</v>
      </c>
    </row>
    <row r="170" spans="1:2">
      <c r="A170" t="s">
        <v>1878</v>
      </c>
      <c r="B170" t="s">
        <v>3390</v>
      </c>
    </row>
    <row r="171" spans="1:2">
      <c r="A171" t="s">
        <v>1582</v>
      </c>
      <c r="B171" t="s">
        <v>3391</v>
      </c>
    </row>
    <row r="172" spans="1:2">
      <c r="A172" t="s">
        <v>1588</v>
      </c>
      <c r="B172" t="s">
        <v>3392</v>
      </c>
    </row>
    <row r="173" spans="1:2">
      <c r="A173" t="s">
        <v>1594</v>
      </c>
      <c r="B173" t="s">
        <v>3393</v>
      </c>
    </row>
    <row r="174" spans="1:2">
      <c r="A174" t="s">
        <v>1883</v>
      </c>
      <c r="B174" t="s">
        <v>906</v>
      </c>
    </row>
    <row r="175" spans="1:2">
      <c r="A175" t="s">
        <v>1582</v>
      </c>
      <c r="B175" t="s">
        <v>907</v>
      </c>
    </row>
    <row r="176" spans="1:2">
      <c r="A176" t="s">
        <v>1588</v>
      </c>
      <c r="B176" t="s">
        <v>3394</v>
      </c>
    </row>
    <row r="177" spans="1:2">
      <c r="A177" t="s">
        <v>1887</v>
      </c>
      <c r="B177" t="s">
        <v>3287</v>
      </c>
    </row>
    <row r="178" spans="1:2">
      <c r="A178" t="s">
        <v>1582</v>
      </c>
      <c r="B178" t="s">
        <v>3292</v>
      </c>
    </row>
    <row r="179" spans="1:2">
      <c r="A179" t="s">
        <v>1588</v>
      </c>
      <c r="B179" t="s">
        <v>896</v>
      </c>
    </row>
    <row r="180" spans="1:2">
      <c r="A180" t="s">
        <v>1735</v>
      </c>
      <c r="B180" t="s">
        <v>1271</v>
      </c>
    </row>
    <row r="181" spans="1:2">
      <c r="A181" t="s">
        <v>1889</v>
      </c>
      <c r="B181" t="s">
        <v>1273</v>
      </c>
    </row>
    <row r="182" spans="1:2">
      <c r="A182" t="s">
        <v>1582</v>
      </c>
      <c r="B182" t="s">
        <v>3395</v>
      </c>
    </row>
    <row r="183" spans="1:2">
      <c r="A183" t="s">
        <v>1588</v>
      </c>
      <c r="B183" t="s">
        <v>3396</v>
      </c>
    </row>
    <row r="184" spans="1:2">
      <c r="A184" t="s">
        <v>1594</v>
      </c>
      <c r="B184" t="s">
        <v>3397</v>
      </c>
    </row>
    <row r="185" spans="1:2">
      <c r="A185" t="s">
        <v>1894</v>
      </c>
      <c r="B185" t="s">
        <v>1275</v>
      </c>
    </row>
    <row r="186" spans="1:2">
      <c r="A186" t="s">
        <v>1582</v>
      </c>
      <c r="B186" t="s">
        <v>1275</v>
      </c>
    </row>
    <row r="187" spans="1:2">
      <c r="A187" t="s">
        <v>1588</v>
      </c>
      <c r="B187" t="s">
        <v>3398</v>
      </c>
    </row>
    <row r="188" spans="1:2">
      <c r="A188" t="s">
        <v>1897</v>
      </c>
      <c r="B188" t="s">
        <v>885</v>
      </c>
    </row>
    <row r="189" spans="1:2">
      <c r="A189" t="s">
        <v>1582</v>
      </c>
      <c r="B189" t="s">
        <v>3292</v>
      </c>
    </row>
    <row r="190" spans="1:2">
      <c r="A190" t="s">
        <v>1588</v>
      </c>
      <c r="B190" t="s">
        <v>896</v>
      </c>
    </row>
    <row r="191" spans="1:2">
      <c r="A191" t="s">
        <v>1738</v>
      </c>
      <c r="B191" t="s">
        <v>3399</v>
      </c>
    </row>
    <row r="192" spans="1:2">
      <c r="A192" t="s">
        <v>1899</v>
      </c>
      <c r="B192" t="s">
        <v>3400</v>
      </c>
    </row>
    <row r="193" spans="1:2">
      <c r="A193" t="s">
        <v>1582</v>
      </c>
      <c r="B193" t="s">
        <v>3401</v>
      </c>
    </row>
    <row r="194" spans="1:2">
      <c r="A194" t="s">
        <v>1588</v>
      </c>
      <c r="B194" t="s">
        <v>3402</v>
      </c>
    </row>
    <row r="195" spans="1:2">
      <c r="A195" t="s">
        <v>1903</v>
      </c>
      <c r="B195" t="s">
        <v>3403</v>
      </c>
    </row>
    <row r="196" spans="1:2">
      <c r="A196" t="s">
        <v>1582</v>
      </c>
      <c r="B196" t="s">
        <v>3404</v>
      </c>
    </row>
    <row r="197" spans="1:2">
      <c r="A197" t="s">
        <v>1588</v>
      </c>
      <c r="B197" t="s">
        <v>3405</v>
      </c>
    </row>
    <row r="198" spans="1:2">
      <c r="A198" t="s">
        <v>1907</v>
      </c>
      <c r="B198" t="s">
        <v>3287</v>
      </c>
    </row>
    <row r="199" spans="1:2">
      <c r="A199" t="s">
        <v>1582</v>
      </c>
      <c r="B199" t="s">
        <v>3292</v>
      </c>
    </row>
    <row r="200" spans="1:2">
      <c r="A200" t="s">
        <v>1588</v>
      </c>
      <c r="B200" t="s">
        <v>896</v>
      </c>
    </row>
    <row r="201" spans="1:2">
      <c r="A201" t="s">
        <v>1744</v>
      </c>
      <c r="B201" t="s">
        <v>912</v>
      </c>
    </row>
    <row r="202" spans="1:2">
      <c r="A202" t="s">
        <v>1909</v>
      </c>
      <c r="B202" t="s">
        <v>912</v>
      </c>
    </row>
    <row r="203" spans="1:2">
      <c r="A203" t="s">
        <v>1582</v>
      </c>
      <c r="B203" t="s">
        <v>3406</v>
      </c>
    </row>
    <row r="204" spans="1:2">
      <c r="A204" t="s">
        <v>1588</v>
      </c>
      <c r="B204" t="s">
        <v>3407</v>
      </c>
    </row>
    <row r="205" spans="1:2">
      <c r="A205" t="s">
        <v>1594</v>
      </c>
      <c r="B205" t="s">
        <v>3408</v>
      </c>
    </row>
    <row r="206" spans="1:2">
      <c r="A206" t="s">
        <v>1913</v>
      </c>
      <c r="B206" t="s">
        <v>885</v>
      </c>
    </row>
    <row r="207" spans="1:2">
      <c r="A207" t="s">
        <v>1582</v>
      </c>
      <c r="B207" t="s">
        <v>3409</v>
      </c>
    </row>
    <row r="208" spans="1:2">
      <c r="A208" t="s">
        <v>1588</v>
      </c>
      <c r="B208" t="s">
        <v>896</v>
      </c>
    </row>
    <row r="209" spans="1:2">
      <c r="A209" t="s">
        <v>1752</v>
      </c>
      <c r="B209" t="s">
        <v>3410</v>
      </c>
    </row>
    <row r="210" spans="1:2">
      <c r="A210" t="s">
        <v>1916</v>
      </c>
      <c r="B210" t="s">
        <v>3411</v>
      </c>
    </row>
    <row r="211" spans="1:2">
      <c r="A211" t="s">
        <v>1582</v>
      </c>
      <c r="B211" t="s">
        <v>3412</v>
      </c>
    </row>
    <row r="212" spans="1:2">
      <c r="A212" t="s">
        <v>1588</v>
      </c>
      <c r="B212" t="s">
        <v>3413</v>
      </c>
    </row>
    <row r="213" spans="1:2">
      <c r="A213" t="s">
        <v>1920</v>
      </c>
      <c r="B213" t="s">
        <v>3414</v>
      </c>
    </row>
    <row r="214" spans="1:2">
      <c r="A214" t="s">
        <v>1582</v>
      </c>
      <c r="B214" t="s">
        <v>3415</v>
      </c>
    </row>
    <row r="215" spans="1:2">
      <c r="A215" t="s">
        <v>1588</v>
      </c>
      <c r="B215" t="s">
        <v>3416</v>
      </c>
    </row>
    <row r="216" spans="1:2">
      <c r="A216" t="s">
        <v>1924</v>
      </c>
      <c r="B216" t="s">
        <v>3417</v>
      </c>
    </row>
    <row r="217" spans="1:2">
      <c r="A217" t="s">
        <v>1582</v>
      </c>
      <c r="B217" t="s">
        <v>3418</v>
      </c>
    </row>
    <row r="218" spans="1:2">
      <c r="A218" t="s">
        <v>1588</v>
      </c>
      <c r="B218" t="s">
        <v>3419</v>
      </c>
    </row>
    <row r="219" spans="1:2">
      <c r="A219" t="s">
        <v>1928</v>
      </c>
      <c r="B219" t="s">
        <v>885</v>
      </c>
    </row>
    <row r="220" spans="1:2">
      <c r="A220" t="s">
        <v>1582</v>
      </c>
      <c r="B220" t="s">
        <v>3292</v>
      </c>
    </row>
    <row r="221" spans="1:2">
      <c r="A221" t="s">
        <v>1588</v>
      </c>
      <c r="B221" t="s">
        <v>896</v>
      </c>
    </row>
    <row r="222" spans="1:2">
      <c r="A222" t="s">
        <v>1757</v>
      </c>
      <c r="B222" t="s">
        <v>3420</v>
      </c>
    </row>
    <row r="223" spans="1:2">
      <c r="A223" t="s">
        <v>1930</v>
      </c>
      <c r="B223" t="s">
        <v>3421</v>
      </c>
    </row>
    <row r="224" spans="1:2">
      <c r="A224" t="s">
        <v>1582</v>
      </c>
      <c r="B224" t="s">
        <v>3422</v>
      </c>
    </row>
    <row r="225" spans="1:2">
      <c r="A225" t="s">
        <v>1588</v>
      </c>
      <c r="B225" t="s">
        <v>3423</v>
      </c>
    </row>
    <row r="226" spans="1:2">
      <c r="A226" t="s">
        <v>1934</v>
      </c>
      <c r="B226" t="s">
        <v>3424</v>
      </c>
    </row>
    <row r="227" spans="1:2">
      <c r="A227" t="s">
        <v>1582</v>
      </c>
      <c r="B227" t="s">
        <v>3425</v>
      </c>
    </row>
    <row r="228" spans="1:2">
      <c r="A228" t="s">
        <v>1588</v>
      </c>
      <c r="B228" t="s">
        <v>3426</v>
      </c>
    </row>
    <row r="229" spans="1:2">
      <c r="A229" t="s">
        <v>1938</v>
      </c>
      <c r="B229" t="s">
        <v>3427</v>
      </c>
    </row>
    <row r="230" spans="1:2">
      <c r="A230" t="s">
        <v>1582</v>
      </c>
      <c r="B230" t="s">
        <v>3428</v>
      </c>
    </row>
    <row r="231" spans="1:2">
      <c r="A231" t="s">
        <v>1588</v>
      </c>
      <c r="B231" t="s">
        <v>3429</v>
      </c>
    </row>
    <row r="232" spans="1:2">
      <c r="A232" t="s">
        <v>1942</v>
      </c>
      <c r="B232" t="s">
        <v>3287</v>
      </c>
    </row>
    <row r="233" spans="1:2">
      <c r="A233" t="s">
        <v>1582</v>
      </c>
      <c r="B233" t="s">
        <v>3292</v>
      </c>
    </row>
    <row r="234" spans="1:2">
      <c r="A234" t="s">
        <v>1588</v>
      </c>
      <c r="B234" t="s">
        <v>896</v>
      </c>
    </row>
    <row r="235" spans="1:2">
      <c r="A235" t="s">
        <v>1761</v>
      </c>
      <c r="B235" t="s">
        <v>3430</v>
      </c>
    </row>
    <row r="236" spans="1:2">
      <c r="A236" t="s">
        <v>1944</v>
      </c>
      <c r="B236" t="s">
        <v>3431</v>
      </c>
    </row>
    <row r="237" spans="1:2">
      <c r="A237" t="s">
        <v>1582</v>
      </c>
      <c r="B237" t="s">
        <v>3432</v>
      </c>
    </row>
    <row r="238" spans="1:2">
      <c r="A238" t="s">
        <v>1588</v>
      </c>
      <c r="B238" t="s">
        <v>3433</v>
      </c>
    </row>
    <row r="239" spans="1:2">
      <c r="A239" t="s">
        <v>1948</v>
      </c>
      <c r="B239" t="s">
        <v>3434</v>
      </c>
    </row>
    <row r="240" spans="1:2">
      <c r="A240" t="s">
        <v>1582</v>
      </c>
      <c r="B240" t="s">
        <v>3435</v>
      </c>
    </row>
    <row r="241" spans="1:2">
      <c r="A241" t="s">
        <v>1588</v>
      </c>
      <c r="B241" t="s">
        <v>3436</v>
      </c>
    </row>
    <row r="242" spans="1:2">
      <c r="A242" t="s">
        <v>1952</v>
      </c>
      <c r="B242" t="s">
        <v>3437</v>
      </c>
    </row>
    <row r="243" spans="1:2">
      <c r="A243" t="s">
        <v>1582</v>
      </c>
      <c r="B243" t="s">
        <v>3437</v>
      </c>
    </row>
    <row r="244" spans="1:2">
      <c r="A244" t="s">
        <v>1954</v>
      </c>
      <c r="B244" t="s">
        <v>885</v>
      </c>
    </row>
    <row r="245" spans="1:2">
      <c r="A245" t="s">
        <v>1582</v>
      </c>
      <c r="B245" t="s">
        <v>3343</v>
      </c>
    </row>
    <row r="246" spans="1:2">
      <c r="A246" t="s">
        <v>1588</v>
      </c>
      <c r="B246" t="s">
        <v>3277</v>
      </c>
    </row>
    <row r="247" spans="1:2">
      <c r="A247" t="s">
        <v>1764</v>
      </c>
      <c r="B247" t="s">
        <v>3438</v>
      </c>
    </row>
    <row r="248" spans="1:2">
      <c r="A248" t="s">
        <v>1956</v>
      </c>
      <c r="B248" t="s">
        <v>426</v>
      </c>
    </row>
    <row r="249" spans="1:2">
      <c r="A249" t="s">
        <v>1582</v>
      </c>
      <c r="B249" t="s">
        <v>3439</v>
      </c>
    </row>
    <row r="250" spans="1:2">
      <c r="A250" t="s">
        <v>1588</v>
      </c>
      <c r="B250" t="s">
        <v>3440</v>
      </c>
    </row>
    <row r="251" spans="1:2">
      <c r="A251" t="s">
        <v>1594</v>
      </c>
      <c r="B251" t="s">
        <v>3441</v>
      </c>
    </row>
    <row r="252" spans="1:2">
      <c r="A252" t="s">
        <v>1961</v>
      </c>
      <c r="B252" t="s">
        <v>3442</v>
      </c>
    </row>
    <row r="253" spans="1:2">
      <c r="A253" t="s">
        <v>1582</v>
      </c>
      <c r="B253" t="s">
        <v>3443</v>
      </c>
    </row>
    <row r="254" spans="1:2">
      <c r="A254" t="s">
        <v>1588</v>
      </c>
      <c r="B254" t="s">
        <v>3444</v>
      </c>
    </row>
    <row r="255" spans="1:2">
      <c r="A255" t="s">
        <v>1965</v>
      </c>
      <c r="B255" t="s">
        <v>3445</v>
      </c>
    </row>
    <row r="256" spans="1:2">
      <c r="A256" t="s">
        <v>1582</v>
      </c>
      <c r="B256" t="s">
        <v>3446</v>
      </c>
    </row>
    <row r="257" spans="1:2">
      <c r="A257" t="s">
        <v>1968</v>
      </c>
      <c r="B257" t="s">
        <v>3447</v>
      </c>
    </row>
    <row r="258" spans="1:2">
      <c r="A258" t="s">
        <v>1582</v>
      </c>
      <c r="B258" t="s">
        <v>3448</v>
      </c>
    </row>
    <row r="259" spans="1:2">
      <c r="A259" t="s">
        <v>1971</v>
      </c>
      <c r="B259" t="s">
        <v>3449</v>
      </c>
    </row>
    <row r="260" spans="1:2">
      <c r="A260" t="s">
        <v>1582</v>
      </c>
      <c r="B260" t="s">
        <v>3450</v>
      </c>
    </row>
    <row r="261" spans="1:2">
      <c r="A261" t="s">
        <v>1974</v>
      </c>
      <c r="B261" t="s">
        <v>885</v>
      </c>
    </row>
    <row r="262" spans="1:2">
      <c r="A262" t="s">
        <v>1582</v>
      </c>
      <c r="B262" t="s">
        <v>3292</v>
      </c>
    </row>
    <row r="263" spans="1:2">
      <c r="A263" t="s">
        <v>1588</v>
      </c>
      <c r="B263" t="s">
        <v>3451</v>
      </c>
    </row>
    <row r="264" spans="1:2">
      <c r="A264" t="s">
        <v>1769</v>
      </c>
      <c r="B264" t="s">
        <v>1133</v>
      </c>
    </row>
    <row r="265" spans="1:2">
      <c r="A265" t="s">
        <v>1977</v>
      </c>
      <c r="B265" t="s">
        <v>802</v>
      </c>
    </row>
    <row r="266" spans="1:2">
      <c r="A266" t="s">
        <v>1582</v>
      </c>
      <c r="B266" t="s">
        <v>803</v>
      </c>
    </row>
    <row r="267" spans="1:2">
      <c r="A267" t="s">
        <v>1588</v>
      </c>
      <c r="B267" t="s">
        <v>3452</v>
      </c>
    </row>
    <row r="268" spans="1:2">
      <c r="A268" t="s">
        <v>1981</v>
      </c>
      <c r="B268" t="s">
        <v>916</v>
      </c>
    </row>
    <row r="269" spans="1:2">
      <c r="A269" t="s">
        <v>1582</v>
      </c>
      <c r="B269" t="s">
        <v>1135</v>
      </c>
    </row>
    <row r="270" spans="1:2">
      <c r="A270" t="s">
        <v>1588</v>
      </c>
      <c r="B270" t="s">
        <v>917</v>
      </c>
    </row>
    <row r="271" spans="1:2">
      <c r="A271" t="s">
        <v>1985</v>
      </c>
      <c r="B271" t="s">
        <v>3453</v>
      </c>
    </row>
    <row r="272" spans="1:2">
      <c r="A272" t="s">
        <v>1582</v>
      </c>
      <c r="B272" t="s">
        <v>3453</v>
      </c>
    </row>
    <row r="273" spans="1:2">
      <c r="A273" t="s">
        <v>1987</v>
      </c>
      <c r="B273" t="s">
        <v>1142</v>
      </c>
    </row>
    <row r="274" spans="1:2">
      <c r="A274" t="s">
        <v>1582</v>
      </c>
      <c r="B274" t="s">
        <v>3454</v>
      </c>
    </row>
    <row r="275" spans="1:2">
      <c r="A275" t="s">
        <v>1588</v>
      </c>
      <c r="B275" t="s">
        <v>3455</v>
      </c>
    </row>
    <row r="276" spans="1:2">
      <c r="A276" t="s">
        <v>1594</v>
      </c>
      <c r="B276" t="s">
        <v>3456</v>
      </c>
    </row>
    <row r="277" spans="1:2">
      <c r="A277" t="s">
        <v>1992</v>
      </c>
      <c r="B277" t="s">
        <v>3287</v>
      </c>
    </row>
    <row r="278" spans="1:2">
      <c r="A278" t="s">
        <v>1582</v>
      </c>
      <c r="B278" t="s">
        <v>3292</v>
      </c>
    </row>
    <row r="279" spans="1:2">
      <c r="A279" t="s">
        <v>1588</v>
      </c>
      <c r="B279" t="s">
        <v>896</v>
      </c>
    </row>
    <row r="280" spans="1:2">
      <c r="A280" t="s">
        <v>1773</v>
      </c>
      <c r="B280" t="s">
        <v>3457</v>
      </c>
    </row>
    <row r="281" spans="1:2">
      <c r="A281" t="s">
        <v>1994</v>
      </c>
      <c r="B281" t="s">
        <v>3458</v>
      </c>
    </row>
    <row r="282" spans="1:2">
      <c r="A282" t="s">
        <v>1582</v>
      </c>
      <c r="B282" t="s">
        <v>3459</v>
      </c>
    </row>
    <row r="283" spans="1:2">
      <c r="A283" t="s">
        <v>1588</v>
      </c>
      <c r="B283" t="s">
        <v>3460</v>
      </c>
    </row>
    <row r="284" spans="1:2">
      <c r="A284" t="s">
        <v>1998</v>
      </c>
      <c r="B284" t="s">
        <v>3461</v>
      </c>
    </row>
    <row r="285" spans="1:2">
      <c r="A285" t="s">
        <v>1582</v>
      </c>
      <c r="B285" t="s">
        <v>3462</v>
      </c>
    </row>
    <row r="286" spans="1:2">
      <c r="A286" t="s">
        <v>1588</v>
      </c>
      <c r="B286" t="s">
        <v>3463</v>
      </c>
    </row>
    <row r="287" spans="1:2">
      <c r="A287" t="s">
        <v>2002</v>
      </c>
      <c r="B287" t="s">
        <v>885</v>
      </c>
    </row>
    <row r="288" spans="1:2">
      <c r="A288" t="s">
        <v>1582</v>
      </c>
      <c r="B288" t="s">
        <v>3343</v>
      </c>
    </row>
    <row r="289" spans="1:2">
      <c r="A289" t="s">
        <v>1588</v>
      </c>
      <c r="B289" t="s">
        <v>3277</v>
      </c>
    </row>
    <row r="290" spans="1:2">
      <c r="A290" t="s">
        <v>1778</v>
      </c>
      <c r="B290" t="s">
        <v>3464</v>
      </c>
    </row>
    <row r="291" spans="1:2">
      <c r="A291" t="s">
        <v>2004</v>
      </c>
      <c r="B291" t="s">
        <v>3465</v>
      </c>
    </row>
    <row r="292" spans="1:2">
      <c r="A292" t="s">
        <v>1582</v>
      </c>
      <c r="B292" t="s">
        <v>3466</v>
      </c>
    </row>
    <row r="293" spans="1:2">
      <c r="A293" t="s">
        <v>1588</v>
      </c>
      <c r="B293" t="s">
        <v>3467</v>
      </c>
    </row>
    <row r="294" spans="1:2">
      <c r="A294" t="s">
        <v>2008</v>
      </c>
      <c r="B294" t="s">
        <v>885</v>
      </c>
    </row>
    <row r="295" spans="1:2">
      <c r="A295" t="s">
        <v>1582</v>
      </c>
      <c r="B295" t="s">
        <v>3468</v>
      </c>
    </row>
    <row r="296" spans="1:2">
      <c r="A296" t="s">
        <v>1588</v>
      </c>
      <c r="B296" t="s">
        <v>3277</v>
      </c>
    </row>
    <row r="297" spans="1:2">
      <c r="A297" t="s">
        <v>1782</v>
      </c>
      <c r="B297" t="s">
        <v>985</v>
      </c>
    </row>
    <row r="298" spans="1:2">
      <c r="A298" t="s">
        <v>2011</v>
      </c>
      <c r="B298" t="s">
        <v>130</v>
      </c>
    </row>
    <row r="299" spans="1:2">
      <c r="A299" t="s">
        <v>1582</v>
      </c>
      <c r="B299" t="s">
        <v>3469</v>
      </c>
    </row>
    <row r="300" spans="1:2">
      <c r="A300" t="s">
        <v>1588</v>
      </c>
      <c r="B300" t="s">
        <v>1155</v>
      </c>
    </row>
    <row r="301" spans="1:2">
      <c r="A301" t="s">
        <v>1594</v>
      </c>
      <c r="B301" t="s">
        <v>3470</v>
      </c>
    </row>
    <row r="302" spans="1:2">
      <c r="A302" t="s">
        <v>2016</v>
      </c>
      <c r="B302" t="s">
        <v>3471</v>
      </c>
    </row>
    <row r="303" spans="1:2">
      <c r="A303" t="s">
        <v>1582</v>
      </c>
      <c r="B303" t="s">
        <v>1195</v>
      </c>
    </row>
    <row r="304" spans="1:2">
      <c r="A304" t="s">
        <v>1588</v>
      </c>
      <c r="B304" t="s">
        <v>3472</v>
      </c>
    </row>
    <row r="305" spans="1:2">
      <c r="A305" t="s">
        <v>2020</v>
      </c>
      <c r="B305" t="s">
        <v>3473</v>
      </c>
    </row>
    <row r="306" spans="1:2">
      <c r="A306" t="s">
        <v>1582</v>
      </c>
      <c r="B306" t="s">
        <v>3474</v>
      </c>
    </row>
    <row r="307" spans="1:2">
      <c r="A307" t="s">
        <v>1588</v>
      </c>
      <c r="B307" t="s">
        <v>3475</v>
      </c>
    </row>
    <row r="308" spans="1:2">
      <c r="A308" t="s">
        <v>2024</v>
      </c>
      <c r="B308" t="s">
        <v>3476</v>
      </c>
    </row>
    <row r="309" spans="1:2">
      <c r="A309" t="s">
        <v>1582</v>
      </c>
      <c r="B309" t="s">
        <v>3477</v>
      </c>
    </row>
    <row r="310" spans="1:2">
      <c r="A310" t="s">
        <v>1588</v>
      </c>
      <c r="B310" t="s">
        <v>3478</v>
      </c>
    </row>
    <row r="311" spans="1:2">
      <c r="A311" t="s">
        <v>2028</v>
      </c>
      <c r="B311" t="s">
        <v>3287</v>
      </c>
    </row>
    <row r="312" spans="1:2">
      <c r="A312" t="s">
        <v>1582</v>
      </c>
      <c r="B312" t="s">
        <v>3292</v>
      </c>
    </row>
    <row r="313" spans="1:2">
      <c r="A313" t="s">
        <v>1588</v>
      </c>
      <c r="B313" t="s">
        <v>896</v>
      </c>
    </row>
    <row r="314" spans="1:2">
      <c r="A314" t="s">
        <v>1785</v>
      </c>
      <c r="B314" t="s">
        <v>3479</v>
      </c>
    </row>
    <row r="315" spans="1:2">
      <c r="A315" t="s">
        <v>2030</v>
      </c>
      <c r="B315" t="s">
        <v>3480</v>
      </c>
    </row>
    <row r="316" spans="1:2">
      <c r="A316" t="s">
        <v>1582</v>
      </c>
      <c r="B316" t="s">
        <v>3481</v>
      </c>
    </row>
    <row r="317" spans="1:2">
      <c r="A317" t="s">
        <v>1588</v>
      </c>
      <c r="B317" t="s">
        <v>3482</v>
      </c>
    </row>
    <row r="318" spans="1:2">
      <c r="A318" t="s">
        <v>2034</v>
      </c>
      <c r="B318" t="s">
        <v>3483</v>
      </c>
    </row>
    <row r="319" spans="1:2">
      <c r="A319" t="s">
        <v>1582</v>
      </c>
      <c r="B319" t="s">
        <v>3484</v>
      </c>
    </row>
    <row r="320" spans="1:2">
      <c r="A320" t="s">
        <v>1588</v>
      </c>
      <c r="B320" t="s">
        <v>3485</v>
      </c>
    </row>
    <row r="321" spans="1:2">
      <c r="A321" t="s">
        <v>116</v>
      </c>
      <c r="B321" t="s">
        <v>3486</v>
      </c>
    </row>
    <row r="322" spans="1:2">
      <c r="A322" t="s">
        <v>1582</v>
      </c>
      <c r="B322" t="s">
        <v>3487</v>
      </c>
    </row>
    <row r="323" spans="1:2">
      <c r="A323" t="s">
        <v>1588</v>
      </c>
      <c r="B323" t="s">
        <v>3488</v>
      </c>
    </row>
    <row r="324" spans="1:2">
      <c r="A324" t="s">
        <v>2041</v>
      </c>
      <c r="B324" t="s">
        <v>3287</v>
      </c>
    </row>
    <row r="325" spans="1:2">
      <c r="A325" t="s">
        <v>1582</v>
      </c>
      <c r="B325" t="s">
        <v>3292</v>
      </c>
    </row>
    <row r="326" spans="1:2">
      <c r="A326" t="s">
        <v>1588</v>
      </c>
      <c r="B326" t="s">
        <v>896</v>
      </c>
    </row>
    <row r="327" spans="1:2">
      <c r="A327" t="s">
        <v>1791</v>
      </c>
      <c r="B327" t="s">
        <v>3489</v>
      </c>
    </row>
    <row r="328" spans="1:2">
      <c r="A328" t="s">
        <v>2043</v>
      </c>
      <c r="B328" t="s">
        <v>1277</v>
      </c>
    </row>
    <row r="329" spans="1:2">
      <c r="A329" t="s">
        <v>1582</v>
      </c>
      <c r="B329" t="s">
        <v>3490</v>
      </c>
    </row>
    <row r="330" spans="1:2">
      <c r="A330" t="s">
        <v>1588</v>
      </c>
      <c r="B330" t="s">
        <v>3491</v>
      </c>
    </row>
    <row r="331" spans="1:2">
      <c r="A331" t="s">
        <v>2047</v>
      </c>
      <c r="B331" t="s">
        <v>3492</v>
      </c>
    </row>
    <row r="332" spans="1:2">
      <c r="A332" t="s">
        <v>1582</v>
      </c>
      <c r="B332" t="s">
        <v>3493</v>
      </c>
    </row>
    <row r="333" spans="1:2">
      <c r="A333" t="s">
        <v>1588</v>
      </c>
      <c r="B333" t="s">
        <v>3494</v>
      </c>
    </row>
    <row r="334" spans="1:2">
      <c r="A334" t="s">
        <v>2051</v>
      </c>
      <c r="B334" t="s">
        <v>3287</v>
      </c>
    </row>
    <row r="335" spans="1:2">
      <c r="A335" t="s">
        <v>1582</v>
      </c>
      <c r="B335" t="s">
        <v>3292</v>
      </c>
    </row>
    <row r="336" spans="1:2">
      <c r="A336" t="s">
        <v>1588</v>
      </c>
      <c r="B336" t="s">
        <v>896</v>
      </c>
    </row>
    <row r="337" spans="1:2">
      <c r="A337" t="s">
        <v>1794</v>
      </c>
      <c r="B337" t="s">
        <v>397</v>
      </c>
    </row>
    <row r="338" spans="1:2">
      <c r="A338" t="s">
        <v>2053</v>
      </c>
      <c r="B338" t="s">
        <v>119</v>
      </c>
    </row>
    <row r="339" spans="1:2">
      <c r="A339" t="s">
        <v>1582</v>
      </c>
      <c r="B339" t="s">
        <v>119</v>
      </c>
    </row>
    <row r="340" spans="1:2">
      <c r="A340" t="s">
        <v>2055</v>
      </c>
      <c r="B340" t="s">
        <v>3495</v>
      </c>
    </row>
    <row r="341" spans="1:2">
      <c r="A341" t="s">
        <v>1582</v>
      </c>
      <c r="B341" t="s">
        <v>3496</v>
      </c>
    </row>
    <row r="342" spans="1:2">
      <c r="A342" t="s">
        <v>2058</v>
      </c>
      <c r="B342" t="s">
        <v>3287</v>
      </c>
    </row>
    <row r="343" spans="1:2">
      <c r="A343" t="s">
        <v>1582</v>
      </c>
      <c r="B343" t="s">
        <v>3292</v>
      </c>
    </row>
    <row r="344" spans="1:2">
      <c r="A344" t="s">
        <v>1588</v>
      </c>
      <c r="B344" t="s">
        <v>896</v>
      </c>
    </row>
    <row r="345" spans="1:2">
      <c r="A345" t="s">
        <v>1798</v>
      </c>
      <c r="B345" t="s">
        <v>3497</v>
      </c>
    </row>
    <row r="346" spans="1:2">
      <c r="A346" t="s">
        <v>2060</v>
      </c>
      <c r="B346" t="s">
        <v>3498</v>
      </c>
    </row>
    <row r="347" spans="1:2">
      <c r="A347" t="s">
        <v>1588</v>
      </c>
      <c r="B347" t="s">
        <v>3499</v>
      </c>
    </row>
    <row r="348" spans="1:2">
      <c r="A348" t="s">
        <v>1582</v>
      </c>
      <c r="B348" t="s">
        <v>3500</v>
      </c>
    </row>
    <row r="349" spans="1:2">
      <c r="A349" t="s">
        <v>2064</v>
      </c>
      <c r="B349" t="s">
        <v>3501</v>
      </c>
    </row>
    <row r="350" spans="1:2">
      <c r="A350" t="s">
        <v>1582</v>
      </c>
      <c r="B350" t="s">
        <v>3502</v>
      </c>
    </row>
    <row r="351" spans="1:2">
      <c r="A351" t="s">
        <v>1588</v>
      </c>
      <c r="B351" t="s">
        <v>3503</v>
      </c>
    </row>
    <row r="352" spans="1:2">
      <c r="A352" t="s">
        <v>2068</v>
      </c>
      <c r="B352" t="s">
        <v>3504</v>
      </c>
    </row>
    <row r="353" spans="1:2">
      <c r="A353" t="s">
        <v>1582</v>
      </c>
      <c r="B353" t="s">
        <v>3505</v>
      </c>
    </row>
    <row r="354" spans="1:2">
      <c r="A354" t="s">
        <v>1588</v>
      </c>
      <c r="B354" t="s">
        <v>3506</v>
      </c>
    </row>
    <row r="355" spans="1:2">
      <c r="A355" t="s">
        <v>2072</v>
      </c>
      <c r="B355" t="s">
        <v>3287</v>
      </c>
    </row>
    <row r="356" spans="1:2">
      <c r="A356" t="s">
        <v>1582</v>
      </c>
      <c r="B356" t="s">
        <v>3292</v>
      </c>
    </row>
    <row r="357" spans="1:2">
      <c r="A357" t="s">
        <v>1588</v>
      </c>
      <c r="B357" t="s">
        <v>896</v>
      </c>
    </row>
    <row r="358" spans="1:2">
      <c r="A358" t="s">
        <v>1802</v>
      </c>
      <c r="B358" t="s">
        <v>3507</v>
      </c>
    </row>
    <row r="359" spans="1:2">
      <c r="A359" t="s">
        <v>2074</v>
      </c>
      <c r="B359" t="s">
        <v>3508</v>
      </c>
    </row>
    <row r="360" spans="1:2">
      <c r="A360" t="s">
        <v>1582</v>
      </c>
      <c r="B360" t="s">
        <v>3509</v>
      </c>
    </row>
    <row r="361" spans="1:2">
      <c r="A361" t="s">
        <v>1588</v>
      </c>
      <c r="B361" t="s">
        <v>3510</v>
      </c>
    </row>
    <row r="362" spans="1:2">
      <c r="A362" t="s">
        <v>2078</v>
      </c>
      <c r="B362" t="s">
        <v>3287</v>
      </c>
    </row>
    <row r="363" spans="1:2">
      <c r="A363" t="s">
        <v>1582</v>
      </c>
      <c r="B363" t="s">
        <v>3292</v>
      </c>
    </row>
    <row r="364" spans="1:2">
      <c r="A364" t="s">
        <v>1588</v>
      </c>
      <c r="B364" t="s">
        <v>896</v>
      </c>
    </row>
    <row r="365" spans="1:2">
      <c r="A365" t="s">
        <v>1806</v>
      </c>
      <c r="B365" t="s">
        <v>3511</v>
      </c>
    </row>
    <row r="366" spans="1:2">
      <c r="A366" t="s">
        <v>2080</v>
      </c>
      <c r="B366" t="s">
        <v>3512</v>
      </c>
    </row>
    <row r="367" spans="1:2">
      <c r="A367" t="s">
        <v>1582</v>
      </c>
      <c r="B367" t="s">
        <v>3513</v>
      </c>
    </row>
    <row r="368" spans="1:2">
      <c r="A368" t="s">
        <v>1588</v>
      </c>
      <c r="B368" t="s">
        <v>3514</v>
      </c>
    </row>
    <row r="369" spans="1:2">
      <c r="A369" t="s">
        <v>1594</v>
      </c>
      <c r="B369" t="s">
        <v>3515</v>
      </c>
    </row>
    <row r="370" spans="1:2">
      <c r="A370" t="s">
        <v>2085</v>
      </c>
      <c r="B370" t="s">
        <v>885</v>
      </c>
    </row>
    <row r="371" spans="1:2">
      <c r="A371" t="s">
        <v>1582</v>
      </c>
      <c r="B371" t="s">
        <v>3343</v>
      </c>
    </row>
    <row r="372" spans="1:2">
      <c r="A372" t="s">
        <v>1588</v>
      </c>
      <c r="B372" t="s">
        <v>3277</v>
      </c>
    </row>
    <row r="373" spans="1:2">
      <c r="A373" t="s">
        <v>1821</v>
      </c>
      <c r="B373" t="s">
        <v>3516</v>
      </c>
    </row>
    <row r="374" spans="1:2">
      <c r="A374" t="s">
        <v>2087</v>
      </c>
      <c r="B374" t="s">
        <v>3517</v>
      </c>
    </row>
    <row r="375" spans="1:2">
      <c r="A375" t="s">
        <v>1582</v>
      </c>
      <c r="B375" t="s">
        <v>3518</v>
      </c>
    </row>
    <row r="376" spans="1:2">
      <c r="A376" t="s">
        <v>1588</v>
      </c>
      <c r="B376" t="s">
        <v>3519</v>
      </c>
    </row>
    <row r="377" spans="1:2">
      <c r="A377" t="s">
        <v>2091</v>
      </c>
      <c r="B377" t="s">
        <v>885</v>
      </c>
    </row>
    <row r="378" spans="1:2">
      <c r="A378" t="s">
        <v>1582</v>
      </c>
      <c r="B378" t="s">
        <v>3343</v>
      </c>
    </row>
    <row r="379" spans="1:2">
      <c r="A379" t="s">
        <v>1588</v>
      </c>
      <c r="B379" t="s">
        <v>3277</v>
      </c>
    </row>
    <row r="380" spans="1:2">
      <c r="A380" t="s">
        <v>1883</v>
      </c>
      <c r="B380" t="s">
        <v>345</v>
      </c>
    </row>
    <row r="381" spans="1:2">
      <c r="A381" t="s">
        <v>2093</v>
      </c>
      <c r="B381" t="s">
        <v>3520</v>
      </c>
    </row>
    <row r="382" spans="1:2">
      <c r="A382" t="s">
        <v>1582</v>
      </c>
      <c r="B382" t="s">
        <v>3521</v>
      </c>
    </row>
    <row r="383" spans="1:2">
      <c r="A383" t="s">
        <v>1588</v>
      </c>
      <c r="B383" t="s">
        <v>3522</v>
      </c>
    </row>
    <row r="384" spans="1:2">
      <c r="A384" t="s">
        <v>2097</v>
      </c>
      <c r="B384" t="s">
        <v>966</v>
      </c>
    </row>
    <row r="385" spans="1:2">
      <c r="A385" t="s">
        <v>1582</v>
      </c>
      <c r="B385" t="s">
        <v>967</v>
      </c>
    </row>
    <row r="386" spans="1:2">
      <c r="A386" t="s">
        <v>2100</v>
      </c>
      <c r="B386" t="s">
        <v>3523</v>
      </c>
    </row>
    <row r="387" spans="1:2">
      <c r="A387" t="s">
        <v>1582</v>
      </c>
      <c r="B387" t="s">
        <v>3524</v>
      </c>
    </row>
    <row r="388" spans="1:2">
      <c r="A388" t="s">
        <v>1588</v>
      </c>
      <c r="B388" t="s">
        <v>3525</v>
      </c>
    </row>
    <row r="389" spans="1:2">
      <c r="A389" t="s">
        <v>2104</v>
      </c>
      <c r="B389" t="s">
        <v>191</v>
      </c>
    </row>
    <row r="390" spans="1:2">
      <c r="A390" t="s">
        <v>1582</v>
      </c>
      <c r="B390" t="s">
        <v>3526</v>
      </c>
    </row>
    <row r="391" spans="1:2">
      <c r="A391" t="s">
        <v>1588</v>
      </c>
      <c r="B391" t="s">
        <v>3527</v>
      </c>
    </row>
    <row r="392" spans="1:2">
      <c r="A392" t="s">
        <v>2108</v>
      </c>
      <c r="B392" t="s">
        <v>3287</v>
      </c>
    </row>
    <row r="393" spans="1:2">
      <c r="A393" t="s">
        <v>1582</v>
      </c>
      <c r="B393" t="s">
        <v>3292</v>
      </c>
    </row>
    <row r="394" spans="1:2">
      <c r="A394" t="s">
        <v>1588</v>
      </c>
      <c r="B394" t="s">
        <v>896</v>
      </c>
    </row>
    <row r="395" spans="1:2">
      <c r="A395" t="s">
        <v>1887</v>
      </c>
      <c r="B395" t="s">
        <v>3528</v>
      </c>
    </row>
    <row r="396" spans="1:2">
      <c r="A396" t="s">
        <v>2110</v>
      </c>
      <c r="B396" t="s">
        <v>3528</v>
      </c>
    </row>
    <row r="397" spans="1:2">
      <c r="A397" t="s">
        <v>1582</v>
      </c>
      <c r="B397" t="s">
        <v>3529</v>
      </c>
    </row>
    <row r="398" spans="1:2">
      <c r="A398" t="s">
        <v>1588</v>
      </c>
      <c r="B398" t="s">
        <v>3530</v>
      </c>
    </row>
    <row r="399" spans="1:2">
      <c r="A399" t="s">
        <v>1594</v>
      </c>
      <c r="B399" t="s">
        <v>3531</v>
      </c>
    </row>
    <row r="400" spans="1:2">
      <c r="A400" t="s">
        <v>2114</v>
      </c>
      <c r="B400" t="s">
        <v>885</v>
      </c>
    </row>
    <row r="401" spans="1:2">
      <c r="A401" t="s">
        <v>1582</v>
      </c>
      <c r="B401" t="s">
        <v>3409</v>
      </c>
    </row>
    <row r="402" spans="1:2">
      <c r="A402" t="s">
        <v>1588</v>
      </c>
      <c r="B402" t="s">
        <v>896</v>
      </c>
    </row>
    <row r="403" spans="1:2">
      <c r="A403" t="s">
        <v>1889</v>
      </c>
      <c r="B403" t="s">
        <v>3532</v>
      </c>
    </row>
    <row r="404" spans="1:2">
      <c r="A404" t="s">
        <v>2116</v>
      </c>
      <c r="B404" t="s">
        <v>3533</v>
      </c>
    </row>
    <row r="405" spans="1:2">
      <c r="A405" t="s">
        <v>1582</v>
      </c>
      <c r="B405" t="s">
        <v>3534</v>
      </c>
    </row>
    <row r="406" spans="1:2">
      <c r="A406" t="s">
        <v>1588</v>
      </c>
      <c r="B406" t="s">
        <v>3535</v>
      </c>
    </row>
    <row r="407" spans="1:2">
      <c r="A407" t="s">
        <v>2120</v>
      </c>
      <c r="B407" t="s">
        <v>885</v>
      </c>
    </row>
    <row r="408" spans="1:2">
      <c r="A408" t="s">
        <v>1582</v>
      </c>
      <c r="B408" t="s">
        <v>3343</v>
      </c>
    </row>
    <row r="409" spans="1:2">
      <c r="A409" t="s">
        <v>1588</v>
      </c>
      <c r="B409" t="s">
        <v>3277</v>
      </c>
    </row>
    <row r="410" spans="1:2">
      <c r="A410" t="s">
        <v>1509</v>
      </c>
      <c r="B410" t="s">
        <v>3536</v>
      </c>
    </row>
    <row r="411" spans="1:2">
      <c r="A411" t="s">
        <v>2123</v>
      </c>
      <c r="B411" t="s">
        <v>3537</v>
      </c>
    </row>
    <row r="412" spans="1:2">
      <c r="A412" t="s">
        <v>1725</v>
      </c>
      <c r="B412" t="s">
        <v>3537</v>
      </c>
    </row>
    <row r="413" spans="1:2">
      <c r="A413" t="s">
        <v>2125</v>
      </c>
      <c r="B413" t="s">
        <v>3538</v>
      </c>
    </row>
    <row r="414" spans="1:2">
      <c r="A414" t="s">
        <v>2127</v>
      </c>
      <c r="B414" t="s">
        <v>3537</v>
      </c>
    </row>
    <row r="415" spans="1:2">
      <c r="A415" t="s">
        <v>1725</v>
      </c>
      <c r="B415" t="s">
        <v>3537</v>
      </c>
    </row>
    <row r="416" spans="1:2">
      <c r="A416" t="s">
        <v>2128</v>
      </c>
      <c r="B416" t="s">
        <v>3539</v>
      </c>
    </row>
    <row r="417" spans="1:2">
      <c r="A417" t="s">
        <v>2130</v>
      </c>
      <c r="B417" t="s">
        <v>3539</v>
      </c>
    </row>
    <row r="418" spans="1:2">
      <c r="A418" t="s">
        <v>1725</v>
      </c>
      <c r="B418" t="s">
        <v>3539</v>
      </c>
    </row>
    <row r="419" spans="1:2">
      <c r="A419" t="s">
        <v>2132</v>
      </c>
      <c r="B419" t="s">
        <v>3540</v>
      </c>
    </row>
    <row r="420" spans="1:2">
      <c r="A420" t="s">
        <v>2134</v>
      </c>
      <c r="B420" t="s">
        <v>3541</v>
      </c>
    </row>
    <row r="421" spans="1:2">
      <c r="A421" t="s">
        <v>1582</v>
      </c>
      <c r="B421" t="s">
        <v>807</v>
      </c>
    </row>
    <row r="422" spans="1:2">
      <c r="A422" t="s">
        <v>2136</v>
      </c>
      <c r="B422" t="s">
        <v>3542</v>
      </c>
    </row>
    <row r="423" spans="1:2">
      <c r="A423" t="s">
        <v>2138</v>
      </c>
      <c r="B423" t="s">
        <v>3542</v>
      </c>
    </row>
    <row r="424" spans="1:2">
      <c r="A424" t="s">
        <v>1582</v>
      </c>
      <c r="B424" t="s">
        <v>3543</v>
      </c>
    </row>
    <row r="425" spans="1:2">
      <c r="A425" t="s">
        <v>1588</v>
      </c>
      <c r="B425" t="s">
        <v>3287</v>
      </c>
    </row>
    <row r="426" spans="1:2">
      <c r="A426" t="s">
        <v>2140</v>
      </c>
      <c r="B426" t="s">
        <v>3544</v>
      </c>
    </row>
    <row r="427" spans="1:2">
      <c r="A427" t="s">
        <v>2142</v>
      </c>
      <c r="B427" t="s">
        <v>3545</v>
      </c>
    </row>
    <row r="428" spans="1:2">
      <c r="A428" t="s">
        <v>1582</v>
      </c>
      <c r="B428" t="s">
        <v>3546</v>
      </c>
    </row>
    <row r="429" spans="1:2">
      <c r="A429" t="s">
        <v>1588</v>
      </c>
      <c r="B429" t="s">
        <v>3287</v>
      </c>
    </row>
    <row r="430" spans="1:2">
      <c r="A430" t="s">
        <v>2145</v>
      </c>
      <c r="B430" t="s">
        <v>3547</v>
      </c>
    </row>
    <row r="431" spans="1:2">
      <c r="A431" t="s">
        <v>2147</v>
      </c>
      <c r="B431" t="s">
        <v>3548</v>
      </c>
    </row>
    <row r="432" spans="1:2">
      <c r="A432" t="s">
        <v>1582</v>
      </c>
      <c r="B432" t="s">
        <v>3549</v>
      </c>
    </row>
    <row r="433" spans="1:2">
      <c r="A433" t="s">
        <v>1588</v>
      </c>
      <c r="B433" t="s">
        <v>3550</v>
      </c>
    </row>
    <row r="434" spans="1:2">
      <c r="A434" t="s">
        <v>1594</v>
      </c>
      <c r="B434" t="s">
        <v>3551</v>
      </c>
    </row>
    <row r="435" spans="1:2">
      <c r="A435" t="s">
        <v>2152</v>
      </c>
      <c r="B435" t="s">
        <v>3552</v>
      </c>
    </row>
    <row r="436" spans="1:2">
      <c r="A436" t="s">
        <v>2154</v>
      </c>
      <c r="B436" t="s">
        <v>3553</v>
      </c>
    </row>
    <row r="437" spans="1:2">
      <c r="A437" t="s">
        <v>1588</v>
      </c>
      <c r="B437" t="s">
        <v>3287</v>
      </c>
    </row>
    <row r="438" spans="1:2">
      <c r="A438" t="s">
        <v>1582</v>
      </c>
      <c r="B438" t="s">
        <v>3554</v>
      </c>
    </row>
    <row r="439" spans="1:2">
      <c r="A439" t="s">
        <v>2157</v>
      </c>
      <c r="B439" t="s">
        <v>3555</v>
      </c>
    </row>
    <row r="440" spans="1:2">
      <c r="A440" t="s">
        <v>2159</v>
      </c>
      <c r="B440" t="s">
        <v>3556</v>
      </c>
    </row>
    <row r="441" spans="1:2">
      <c r="A441" t="s">
        <v>1582</v>
      </c>
      <c r="B441" t="s">
        <v>3557</v>
      </c>
    </row>
    <row r="442" spans="1:2">
      <c r="A442" t="s">
        <v>1588</v>
      </c>
      <c r="B442" t="s">
        <v>3558</v>
      </c>
    </row>
    <row r="443" spans="1:2">
      <c r="A443" t="s">
        <v>1594</v>
      </c>
      <c r="B443" t="s">
        <v>3559</v>
      </c>
    </row>
    <row r="444" spans="1:2">
      <c r="A444" t="s">
        <v>1599</v>
      </c>
      <c r="B444" t="s">
        <v>3551</v>
      </c>
    </row>
    <row r="445" spans="1:2">
      <c r="A445" t="s">
        <v>2164</v>
      </c>
      <c r="B445" t="s">
        <v>3560</v>
      </c>
    </row>
    <row r="446" spans="1:2">
      <c r="A446" t="s">
        <v>2166</v>
      </c>
      <c r="B446" t="s">
        <v>3561</v>
      </c>
    </row>
    <row r="447" spans="1:2">
      <c r="A447" t="s">
        <v>1582</v>
      </c>
      <c r="B447" t="s">
        <v>3562</v>
      </c>
    </row>
    <row r="448" spans="1:2">
      <c r="A448" t="s">
        <v>1588</v>
      </c>
      <c r="B448" t="s">
        <v>3287</v>
      </c>
    </row>
    <row r="449" spans="1:2">
      <c r="A449" t="s">
        <v>2169</v>
      </c>
      <c r="B449" t="s">
        <v>3563</v>
      </c>
    </row>
    <row r="450" spans="1:2">
      <c r="A450" t="s">
        <v>2171</v>
      </c>
      <c r="B450" t="s">
        <v>3564</v>
      </c>
    </row>
    <row r="451" spans="1:2">
      <c r="A451" t="s">
        <v>1582</v>
      </c>
      <c r="B451" t="s">
        <v>3565</v>
      </c>
    </row>
    <row r="452" spans="1:2">
      <c r="A452" t="s">
        <v>1588</v>
      </c>
      <c r="B452" t="s">
        <v>3551</v>
      </c>
    </row>
    <row r="453" spans="1:2">
      <c r="A453" t="s">
        <v>2174</v>
      </c>
      <c r="B453" t="s">
        <v>3566</v>
      </c>
    </row>
    <row r="454" spans="1:2">
      <c r="A454" t="s">
        <v>2176</v>
      </c>
      <c r="B454" t="s">
        <v>3567</v>
      </c>
    </row>
    <row r="455" spans="1:2">
      <c r="A455" t="s">
        <v>1582</v>
      </c>
      <c r="B455" t="s">
        <v>3568</v>
      </c>
    </row>
    <row r="456" spans="1:2">
      <c r="A456" t="s">
        <v>1588</v>
      </c>
      <c r="B456" t="s">
        <v>3287</v>
      </c>
    </row>
    <row r="457" spans="1:2">
      <c r="A457" t="s">
        <v>2179</v>
      </c>
      <c r="B457" t="s">
        <v>3569</v>
      </c>
    </row>
    <row r="458" spans="1:2">
      <c r="A458" t="s">
        <v>2181</v>
      </c>
      <c r="B458" t="s">
        <v>3570</v>
      </c>
    </row>
    <row r="459" spans="1:2">
      <c r="A459" t="s">
        <v>1582</v>
      </c>
      <c r="B459" t="s">
        <v>3571</v>
      </c>
    </row>
    <row r="460" spans="1:2">
      <c r="A460" t="s">
        <v>1588</v>
      </c>
      <c r="B460" t="s">
        <v>3287</v>
      </c>
    </row>
    <row r="461" spans="1:2">
      <c r="A461" t="s">
        <v>2184</v>
      </c>
      <c r="B461" t="s">
        <v>3572</v>
      </c>
    </row>
    <row r="462" spans="1:2">
      <c r="A462" t="s">
        <v>2186</v>
      </c>
      <c r="B462" t="s">
        <v>3573</v>
      </c>
    </row>
    <row r="463" spans="1:2">
      <c r="A463" t="s">
        <v>1582</v>
      </c>
      <c r="B463" t="s">
        <v>3574</v>
      </c>
    </row>
    <row r="464" spans="1:2">
      <c r="A464" t="s">
        <v>1588</v>
      </c>
      <c r="B464" t="s">
        <v>3287</v>
      </c>
    </row>
    <row r="465" spans="1:2">
      <c r="A465" t="s">
        <v>2189</v>
      </c>
      <c r="B465" t="s">
        <v>3575</v>
      </c>
    </row>
    <row r="466" spans="1:2">
      <c r="A466" t="s">
        <v>2191</v>
      </c>
      <c r="B466" t="s">
        <v>3576</v>
      </c>
    </row>
    <row r="467" spans="1:2">
      <c r="A467" t="s">
        <v>1582</v>
      </c>
      <c r="B467" t="s">
        <v>3577</v>
      </c>
    </row>
    <row r="468" spans="1:2">
      <c r="A468" t="s">
        <v>1588</v>
      </c>
      <c r="B468" t="s">
        <v>3287</v>
      </c>
    </row>
    <row r="469" spans="1:2">
      <c r="A469" t="s">
        <v>2194</v>
      </c>
      <c r="B469" t="s">
        <v>3578</v>
      </c>
    </row>
    <row r="470" spans="1:2">
      <c r="A470" t="s">
        <v>2196</v>
      </c>
      <c r="B470" t="s">
        <v>3579</v>
      </c>
    </row>
    <row r="471" spans="1:2">
      <c r="A471" t="s">
        <v>1582</v>
      </c>
      <c r="B471" t="s">
        <v>3580</v>
      </c>
    </row>
    <row r="472" spans="1:2">
      <c r="A472" t="s">
        <v>1588</v>
      </c>
      <c r="B472" t="s">
        <v>3551</v>
      </c>
    </row>
    <row r="473" spans="1:2">
      <c r="A473" t="s">
        <v>2199</v>
      </c>
      <c r="B473" t="s">
        <v>3581</v>
      </c>
    </row>
    <row r="474" spans="1:2">
      <c r="A474" t="s">
        <v>2201</v>
      </c>
      <c r="B474" t="s">
        <v>3582</v>
      </c>
    </row>
    <row r="475" spans="1:2">
      <c r="A475" t="s">
        <v>1582</v>
      </c>
      <c r="B475" t="s">
        <v>3583</v>
      </c>
    </row>
    <row r="476" spans="1:2">
      <c r="A476" t="s">
        <v>1588</v>
      </c>
      <c r="B476" t="s">
        <v>3551</v>
      </c>
    </row>
  </sheetData>
  <pageMargins left="0.7" right="0.7" top="0.75" bottom="0.75" header="0.3" footer="0.3"/>
  <pageSetup paperSize="9" orientation="portrait" horizontalDpi="0" verticalDpi="0"/>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A8DF4-2756-D845-8365-D7DB5E96FA06}">
  <sheetPr>
    <tabColor rgb="FFFF0000"/>
  </sheetPr>
  <dimension ref="A1:Y111"/>
  <sheetViews>
    <sheetView topLeftCell="C70" zoomScale="150" zoomScaleNormal="150" workbookViewId="0">
      <selection activeCell="F82" sqref="F82"/>
    </sheetView>
  </sheetViews>
  <sheetFormatPr baseColWidth="10" defaultRowHeight="15"/>
  <cols>
    <col min="1" max="1" width="6.85546875" bestFit="1" customWidth="1"/>
    <col min="2" max="2" width="11" bestFit="1" customWidth="1"/>
    <col min="3" max="3" width="16.7109375" bestFit="1" customWidth="1"/>
    <col min="4" max="4" width="49" bestFit="1" customWidth="1"/>
    <col min="5" max="5" width="43.140625" bestFit="1" customWidth="1"/>
    <col min="6" max="6" width="56" bestFit="1" customWidth="1"/>
    <col min="7" max="8" width="80.7109375" bestFit="1" customWidth="1"/>
    <col min="9" max="9" width="20.28515625" customWidth="1"/>
    <col min="10" max="10" width="11.28515625" bestFit="1" customWidth="1"/>
    <col min="11" max="11" width="12.28515625" bestFit="1" customWidth="1"/>
    <col min="12" max="12" width="20.85546875" bestFit="1" customWidth="1"/>
    <col min="13" max="13" width="15.7109375" bestFit="1" customWidth="1"/>
    <col min="14" max="14" width="12.140625" bestFit="1" customWidth="1"/>
    <col min="15" max="15" width="22.140625" bestFit="1" customWidth="1"/>
    <col min="16" max="16" width="14.140625" bestFit="1" customWidth="1"/>
    <col min="17" max="17" width="80.7109375" bestFit="1" customWidth="1"/>
    <col min="18" max="18" width="21.28515625" bestFit="1" customWidth="1"/>
    <col min="19" max="19" width="12.140625" bestFit="1" customWidth="1"/>
    <col min="20" max="20" width="80.7109375" bestFit="1" customWidth="1"/>
    <col min="21" max="21" width="12.140625" bestFit="1" customWidth="1"/>
    <col min="22" max="25" width="11.7109375" bestFit="1" customWidth="1"/>
  </cols>
  <sheetData>
    <row r="1" spans="1:25">
      <c r="A1" t="s">
        <v>251</v>
      </c>
      <c r="B1" t="s">
        <v>47</v>
      </c>
      <c r="C1" t="s">
        <v>252</v>
      </c>
      <c r="D1" t="s">
        <v>2271</v>
      </c>
      <c r="E1" t="s">
        <v>2272</v>
      </c>
      <c r="F1" t="s">
        <v>2273</v>
      </c>
      <c r="G1" t="s">
        <v>2274</v>
      </c>
      <c r="H1" t="s">
        <v>2275</v>
      </c>
      <c r="I1" t="s">
        <v>531</v>
      </c>
      <c r="J1" t="s">
        <v>2276</v>
      </c>
      <c r="K1" t="s">
        <v>2277</v>
      </c>
      <c r="L1" t="s">
        <v>2278</v>
      </c>
      <c r="M1" t="s">
        <v>2279</v>
      </c>
      <c r="N1" t="s">
        <v>2280</v>
      </c>
      <c r="O1" t="s">
        <v>2281</v>
      </c>
      <c r="P1" t="s">
        <v>9</v>
      </c>
      <c r="Q1" t="s">
        <v>10</v>
      </c>
      <c r="R1" t="s">
        <v>2282</v>
      </c>
      <c r="S1" t="s">
        <v>2283</v>
      </c>
      <c r="T1" t="s">
        <v>2284</v>
      </c>
      <c r="U1" t="s">
        <v>2285</v>
      </c>
      <c r="V1" t="s">
        <v>3596</v>
      </c>
      <c r="W1" t="s">
        <v>3605</v>
      </c>
      <c r="X1" t="s">
        <v>3606</v>
      </c>
      <c r="Y1" t="s">
        <v>3607</v>
      </c>
    </row>
    <row r="2" spans="1:25">
      <c r="A2" t="s">
        <v>2286</v>
      </c>
      <c r="B2" t="s">
        <v>267</v>
      </c>
      <c r="C2" t="s">
        <v>2287</v>
      </c>
      <c r="D2" t="s">
        <v>2288</v>
      </c>
      <c r="E2" t="s">
        <v>2289</v>
      </c>
      <c r="F2" t="s">
        <v>2290</v>
      </c>
      <c r="G2" t="s">
        <v>2291</v>
      </c>
      <c r="H2" t="s">
        <v>2292</v>
      </c>
      <c r="J2">
        <v>1652810</v>
      </c>
      <c r="K2">
        <v>2592705</v>
      </c>
      <c r="L2">
        <v>2563875.0188000002</v>
      </c>
      <c r="M2">
        <v>2546429.9740000004</v>
      </c>
      <c r="N2">
        <v>0.98215183524542915</v>
      </c>
      <c r="O2">
        <v>1</v>
      </c>
      <c r="Q2" t="s">
        <v>2293</v>
      </c>
      <c r="U2">
        <v>46275.025999999598</v>
      </c>
    </row>
    <row r="3" spans="1:25">
      <c r="A3" t="s">
        <v>2286</v>
      </c>
      <c r="B3" t="s">
        <v>267</v>
      </c>
      <c r="C3" t="s">
        <v>2287</v>
      </c>
      <c r="D3" t="s">
        <v>2288</v>
      </c>
      <c r="E3" t="s">
        <v>2289</v>
      </c>
      <c r="F3" t="s">
        <v>2294</v>
      </c>
      <c r="G3" t="s">
        <v>2295</v>
      </c>
      <c r="H3" t="s">
        <v>2296</v>
      </c>
      <c r="J3">
        <v>760000</v>
      </c>
      <c r="K3">
        <v>1404648</v>
      </c>
      <c r="L3">
        <v>1370803.49483</v>
      </c>
      <c r="M3">
        <v>1369168.7043300001</v>
      </c>
      <c r="N3">
        <v>0.97474150415620131</v>
      </c>
      <c r="O3">
        <v>1</v>
      </c>
      <c r="Q3" t="s">
        <v>2297</v>
      </c>
      <c r="U3">
        <v>35479.295670000138</v>
      </c>
    </row>
    <row r="4" spans="1:25">
      <c r="A4" t="s">
        <v>2286</v>
      </c>
      <c r="B4" t="s">
        <v>267</v>
      </c>
      <c r="C4" t="s">
        <v>2287</v>
      </c>
      <c r="D4" t="s">
        <v>2288</v>
      </c>
      <c r="E4" t="s">
        <v>2289</v>
      </c>
      <c r="F4" t="s">
        <v>2294</v>
      </c>
      <c r="G4" t="s">
        <v>2298</v>
      </c>
      <c r="H4" t="s">
        <v>2299</v>
      </c>
      <c r="J4">
        <v>720000</v>
      </c>
      <c r="K4">
        <v>1031538</v>
      </c>
      <c r="L4">
        <v>1024877.48948</v>
      </c>
      <c r="M4">
        <v>1013137.79761</v>
      </c>
      <c r="N4">
        <v>0.9821623610666792</v>
      </c>
      <c r="O4">
        <v>1</v>
      </c>
      <c r="Q4" t="s">
        <v>2300</v>
      </c>
      <c r="U4">
        <v>18400.202389999875</v>
      </c>
    </row>
    <row r="5" spans="1:25">
      <c r="A5" t="s">
        <v>2286</v>
      </c>
      <c r="B5" t="s">
        <v>267</v>
      </c>
      <c r="C5" t="s">
        <v>2287</v>
      </c>
      <c r="D5" t="s">
        <v>2288</v>
      </c>
      <c r="E5" t="s">
        <v>2289</v>
      </c>
      <c r="F5" t="s">
        <v>2301</v>
      </c>
      <c r="G5" t="s">
        <v>2302</v>
      </c>
      <c r="H5" t="s">
        <v>2303</v>
      </c>
      <c r="J5">
        <v>632000</v>
      </c>
      <c r="K5">
        <v>1240427</v>
      </c>
      <c r="L5">
        <v>1210415.11619</v>
      </c>
      <c r="M5">
        <v>1218811.3813499999</v>
      </c>
      <c r="N5">
        <v>0.98257405018594401</v>
      </c>
      <c r="O5">
        <v>1</v>
      </c>
      <c r="Q5" t="s">
        <v>2297</v>
      </c>
      <c r="U5">
        <v>21615.618650000077</v>
      </c>
    </row>
    <row r="6" spans="1:25">
      <c r="A6" t="s">
        <v>2286</v>
      </c>
      <c r="B6" t="s">
        <v>267</v>
      </c>
      <c r="C6" t="s">
        <v>2287</v>
      </c>
      <c r="D6" t="s">
        <v>2288</v>
      </c>
      <c r="E6" t="s">
        <v>2289</v>
      </c>
      <c r="F6" t="s">
        <v>2301</v>
      </c>
      <c r="G6" t="s">
        <v>2304</v>
      </c>
      <c r="H6" t="s">
        <v>2305</v>
      </c>
      <c r="J6">
        <v>960000</v>
      </c>
      <c r="K6">
        <v>1700471</v>
      </c>
      <c r="L6">
        <v>1671317.4227199999</v>
      </c>
      <c r="M6">
        <v>1665969.47226</v>
      </c>
      <c r="N6">
        <v>0.97971060503825125</v>
      </c>
      <c r="O6">
        <v>1</v>
      </c>
      <c r="Q6" t="s">
        <v>2306</v>
      </c>
      <c r="U6">
        <v>34501.527740000049</v>
      </c>
    </row>
    <row r="7" spans="1:25">
      <c r="A7" t="s">
        <v>2286</v>
      </c>
      <c r="B7" t="s">
        <v>267</v>
      </c>
      <c r="C7" t="s">
        <v>2287</v>
      </c>
      <c r="D7" t="s">
        <v>2307</v>
      </c>
      <c r="E7" t="s">
        <v>2308</v>
      </c>
      <c r="F7" t="s">
        <v>2309</v>
      </c>
      <c r="G7" t="s">
        <v>2310</v>
      </c>
      <c r="H7" t="s">
        <v>2311</v>
      </c>
      <c r="J7">
        <v>2310000</v>
      </c>
      <c r="K7">
        <v>4123615</v>
      </c>
      <c r="L7">
        <v>4004797.16909</v>
      </c>
      <c r="M7">
        <v>3845759.4258500002</v>
      </c>
      <c r="N7">
        <v>0.93261844906714131</v>
      </c>
      <c r="O7">
        <v>1</v>
      </c>
      <c r="Q7" t="s">
        <v>2312</v>
      </c>
      <c r="U7">
        <v>277855.57415000023</v>
      </c>
    </row>
    <row r="8" spans="1:25">
      <c r="A8" t="s">
        <v>2286</v>
      </c>
      <c r="B8" t="s">
        <v>267</v>
      </c>
      <c r="C8" t="s">
        <v>2287</v>
      </c>
      <c r="D8" t="s">
        <v>2307</v>
      </c>
      <c r="E8" t="s">
        <v>2313</v>
      </c>
      <c r="F8" t="s">
        <v>2314</v>
      </c>
      <c r="G8" t="s">
        <v>2315</v>
      </c>
      <c r="H8" t="s">
        <v>2316</v>
      </c>
      <c r="J8">
        <v>948000</v>
      </c>
      <c r="K8">
        <v>2446718</v>
      </c>
      <c r="L8">
        <v>2439269.8956900002</v>
      </c>
      <c r="M8">
        <v>2289960.9657799997</v>
      </c>
      <c r="N8">
        <v>0.93593171169705691</v>
      </c>
      <c r="O8">
        <v>1</v>
      </c>
      <c r="Q8" t="s">
        <v>2312</v>
      </c>
      <c r="U8">
        <v>156757.03422000026</v>
      </c>
    </row>
    <row r="9" spans="1:25">
      <c r="A9" t="s">
        <v>2286</v>
      </c>
      <c r="B9" t="s">
        <v>267</v>
      </c>
      <c r="C9" t="s">
        <v>2287</v>
      </c>
      <c r="D9" t="s">
        <v>2307</v>
      </c>
      <c r="E9" t="s">
        <v>2308</v>
      </c>
      <c r="F9" t="s">
        <v>2309</v>
      </c>
      <c r="G9" t="s">
        <v>2317</v>
      </c>
      <c r="H9" t="s">
        <v>2318</v>
      </c>
      <c r="J9">
        <v>920000</v>
      </c>
      <c r="K9">
        <v>1476000</v>
      </c>
      <c r="L9">
        <v>0</v>
      </c>
      <c r="M9">
        <v>0</v>
      </c>
      <c r="N9">
        <v>0</v>
      </c>
      <c r="O9">
        <v>0</v>
      </c>
      <c r="Q9" t="s">
        <v>2319</v>
      </c>
      <c r="U9">
        <v>1476000</v>
      </c>
    </row>
    <row r="10" spans="1:25">
      <c r="A10" t="s">
        <v>2286</v>
      </c>
      <c r="B10" t="s">
        <v>267</v>
      </c>
      <c r="C10" t="s">
        <v>2287</v>
      </c>
      <c r="D10" t="s">
        <v>2307</v>
      </c>
      <c r="E10" t="s">
        <v>2308</v>
      </c>
      <c r="F10" t="s">
        <v>2309</v>
      </c>
      <c r="G10" t="s">
        <v>2320</v>
      </c>
      <c r="H10" t="s">
        <v>2321</v>
      </c>
      <c r="J10">
        <v>1200000</v>
      </c>
      <c r="K10">
        <v>1328000</v>
      </c>
      <c r="L10">
        <v>1218085.1101299999</v>
      </c>
      <c r="M10">
        <v>1140436.6429100002</v>
      </c>
      <c r="N10">
        <v>0.85876253231174715</v>
      </c>
      <c r="O10">
        <v>1</v>
      </c>
      <c r="Q10" t="s">
        <v>2322</v>
      </c>
      <c r="U10">
        <v>187563.35708999983</v>
      </c>
    </row>
    <row r="11" spans="1:25">
      <c r="A11" t="s">
        <v>2286</v>
      </c>
      <c r="B11" t="s">
        <v>267</v>
      </c>
      <c r="C11" t="s">
        <v>2287</v>
      </c>
      <c r="D11" t="s">
        <v>2323</v>
      </c>
      <c r="E11" t="s">
        <v>2324</v>
      </c>
      <c r="F11" t="s">
        <v>2325</v>
      </c>
      <c r="G11" t="s">
        <v>2326</v>
      </c>
      <c r="H11" t="s">
        <v>2327</v>
      </c>
      <c r="J11">
        <v>2500000</v>
      </c>
      <c r="K11">
        <v>2500000</v>
      </c>
      <c r="L11">
        <v>1799061.075</v>
      </c>
      <c r="M11">
        <v>1793977.94998</v>
      </c>
      <c r="N11">
        <v>0.71759117999200006</v>
      </c>
      <c r="O11">
        <v>0.72</v>
      </c>
      <c r="Q11" t="s">
        <v>2328</v>
      </c>
      <c r="U11">
        <v>706022.05001999997</v>
      </c>
    </row>
    <row r="12" spans="1:25">
      <c r="A12" t="s">
        <v>2286</v>
      </c>
      <c r="B12" t="s">
        <v>267</v>
      </c>
      <c r="C12" t="s">
        <v>2287</v>
      </c>
      <c r="D12" t="s">
        <v>2323</v>
      </c>
      <c r="E12" t="s">
        <v>2324</v>
      </c>
      <c r="F12" t="s">
        <v>2325</v>
      </c>
      <c r="G12" t="s">
        <v>2329</v>
      </c>
      <c r="H12" t="s">
        <v>2330</v>
      </c>
      <c r="J12">
        <v>1000000</v>
      </c>
      <c r="K12">
        <v>1000000</v>
      </c>
      <c r="L12">
        <v>811406.72415999998</v>
      </c>
      <c r="M12">
        <v>328279.75623</v>
      </c>
      <c r="N12">
        <v>0.32827975623</v>
      </c>
      <c r="O12">
        <v>0.5</v>
      </c>
      <c r="Q12" t="s">
        <v>2331</v>
      </c>
      <c r="U12">
        <v>671720.24377000006</v>
      </c>
    </row>
    <row r="13" spans="1:25">
      <c r="A13" t="s">
        <v>2286</v>
      </c>
      <c r="B13" t="s">
        <v>267</v>
      </c>
      <c r="C13" t="s">
        <v>2287</v>
      </c>
      <c r="D13" t="s">
        <v>2323</v>
      </c>
      <c r="E13" t="s">
        <v>2324</v>
      </c>
      <c r="F13" t="s">
        <v>2325</v>
      </c>
      <c r="G13" t="s">
        <v>2332</v>
      </c>
      <c r="H13" t="s">
        <v>2333</v>
      </c>
      <c r="J13">
        <v>1000000</v>
      </c>
      <c r="K13">
        <v>1000000</v>
      </c>
      <c r="L13">
        <v>220391.7</v>
      </c>
      <c r="M13">
        <v>220391.7</v>
      </c>
      <c r="N13">
        <v>0.2203917</v>
      </c>
      <c r="O13">
        <v>0.22</v>
      </c>
      <c r="Q13" t="s">
        <v>2334</v>
      </c>
      <c r="U13">
        <v>779608.3</v>
      </c>
    </row>
    <row r="14" spans="1:25">
      <c r="A14" t="s">
        <v>2286</v>
      </c>
      <c r="B14" t="s">
        <v>267</v>
      </c>
      <c r="C14" t="s">
        <v>2287</v>
      </c>
      <c r="D14" t="s">
        <v>2335</v>
      </c>
      <c r="E14" t="s">
        <v>2336</v>
      </c>
      <c r="F14" t="s">
        <v>2337</v>
      </c>
      <c r="G14" t="s">
        <v>2338</v>
      </c>
      <c r="H14" t="s">
        <v>2339</v>
      </c>
      <c r="J14">
        <v>2050000</v>
      </c>
      <c r="K14">
        <v>2050000</v>
      </c>
      <c r="L14">
        <v>2048441.40769</v>
      </c>
      <c r="M14">
        <v>2047233.2906200001</v>
      </c>
      <c r="N14">
        <v>0.99865038566829278</v>
      </c>
      <c r="O14">
        <v>1</v>
      </c>
      <c r="Q14" t="s">
        <v>2340</v>
      </c>
      <c r="U14">
        <v>2766.7093799998984</v>
      </c>
    </row>
    <row r="15" spans="1:25">
      <c r="A15" t="s">
        <v>2286</v>
      </c>
      <c r="B15" t="s">
        <v>267</v>
      </c>
      <c r="C15" t="s">
        <v>2287</v>
      </c>
      <c r="D15" t="s">
        <v>2341</v>
      </c>
      <c r="E15" t="s">
        <v>2342</v>
      </c>
      <c r="F15" t="s">
        <v>2343</v>
      </c>
      <c r="G15" t="s">
        <v>2344</v>
      </c>
      <c r="H15" t="s">
        <v>2345</v>
      </c>
      <c r="J15">
        <v>1800000</v>
      </c>
      <c r="K15">
        <v>2950000</v>
      </c>
      <c r="L15">
        <v>2929818.7784899999</v>
      </c>
      <c r="M15">
        <v>2774456.7618700005</v>
      </c>
      <c r="N15">
        <v>0.94049381758305106</v>
      </c>
      <c r="O15">
        <v>0.95</v>
      </c>
      <c r="Q15" t="s">
        <v>2346</v>
      </c>
      <c r="U15">
        <v>175543.23812999949</v>
      </c>
    </row>
    <row r="16" spans="1:25">
      <c r="A16" t="s">
        <v>2286</v>
      </c>
      <c r="B16" t="s">
        <v>267</v>
      </c>
      <c r="C16" t="s">
        <v>2287</v>
      </c>
      <c r="D16" t="s">
        <v>2341</v>
      </c>
      <c r="E16" t="s">
        <v>2347</v>
      </c>
      <c r="F16" t="s">
        <v>2348</v>
      </c>
      <c r="G16" t="s">
        <v>1200</v>
      </c>
      <c r="H16" t="s">
        <v>2349</v>
      </c>
      <c r="J16">
        <v>1600000</v>
      </c>
      <c r="K16">
        <v>1812725</v>
      </c>
      <c r="L16">
        <v>1812047.6340900001</v>
      </c>
      <c r="M16">
        <v>1778089.9096400002</v>
      </c>
      <c r="N16">
        <v>0.98089335648816012</v>
      </c>
      <c r="O16">
        <v>1</v>
      </c>
      <c r="Q16" t="s">
        <v>2350</v>
      </c>
      <c r="U16">
        <v>34635.090359999798</v>
      </c>
    </row>
    <row r="17" spans="1:21">
      <c r="A17" t="s">
        <v>2286</v>
      </c>
      <c r="B17" t="s">
        <v>267</v>
      </c>
      <c r="C17" t="s">
        <v>2287</v>
      </c>
      <c r="D17" t="s">
        <v>2351</v>
      </c>
      <c r="E17" t="s">
        <v>2352</v>
      </c>
      <c r="F17" t="s">
        <v>2353</v>
      </c>
      <c r="G17" t="s">
        <v>2354</v>
      </c>
      <c r="H17" t="s">
        <v>2355</v>
      </c>
      <c r="J17">
        <v>1500000</v>
      </c>
      <c r="K17">
        <v>7210000</v>
      </c>
      <c r="L17">
        <v>7097576.1451399997</v>
      </c>
      <c r="M17">
        <v>5313053.4713200005</v>
      </c>
      <c r="N17">
        <v>0.73690062015533986</v>
      </c>
      <c r="O17">
        <v>0.92</v>
      </c>
      <c r="Q17" t="s">
        <v>2356</v>
      </c>
      <c r="U17">
        <v>1896946.5286799995</v>
      </c>
    </row>
    <row r="18" spans="1:21">
      <c r="A18" t="s">
        <v>2286</v>
      </c>
      <c r="B18" t="s">
        <v>267</v>
      </c>
      <c r="C18" t="s">
        <v>2287</v>
      </c>
      <c r="D18" t="s">
        <v>2351</v>
      </c>
      <c r="E18" t="s">
        <v>2352</v>
      </c>
      <c r="F18" t="s">
        <v>2353</v>
      </c>
      <c r="G18" t="s">
        <v>2357</v>
      </c>
      <c r="H18" t="s">
        <v>2358</v>
      </c>
      <c r="J18">
        <v>3000000</v>
      </c>
      <c r="K18">
        <v>4000000</v>
      </c>
      <c r="L18">
        <v>3566368.03308</v>
      </c>
      <c r="M18">
        <v>2951954.2807999998</v>
      </c>
      <c r="N18">
        <v>0.73798857019999997</v>
      </c>
      <c r="O18">
        <v>0.95</v>
      </c>
      <c r="Q18" t="s">
        <v>2359</v>
      </c>
      <c r="U18">
        <v>1048045.7192000002</v>
      </c>
    </row>
    <row r="19" spans="1:21">
      <c r="A19" t="s">
        <v>2286</v>
      </c>
      <c r="B19" t="s">
        <v>267</v>
      </c>
      <c r="C19" t="s">
        <v>2287</v>
      </c>
      <c r="D19" t="s">
        <v>2351</v>
      </c>
      <c r="E19" t="s">
        <v>2352</v>
      </c>
      <c r="F19" t="s">
        <v>2353</v>
      </c>
      <c r="G19" t="s">
        <v>2360</v>
      </c>
      <c r="H19" t="s">
        <v>2361</v>
      </c>
      <c r="J19">
        <v>1100000</v>
      </c>
      <c r="K19">
        <v>2924200</v>
      </c>
      <c r="L19">
        <v>2314831.2743500001</v>
      </c>
      <c r="M19">
        <v>602.57434999999998</v>
      </c>
      <c r="N19">
        <v>2.0606468435811504E-4</v>
      </c>
      <c r="O19">
        <v>0</v>
      </c>
      <c r="Q19" t="s">
        <v>2362</v>
      </c>
      <c r="U19">
        <v>2923597.4256500001</v>
      </c>
    </row>
    <row r="20" spans="1:21">
      <c r="A20" t="s">
        <v>2286</v>
      </c>
      <c r="B20" t="s">
        <v>267</v>
      </c>
      <c r="C20" t="s">
        <v>2287</v>
      </c>
      <c r="D20" t="s">
        <v>2351</v>
      </c>
      <c r="E20" t="s">
        <v>2352</v>
      </c>
      <c r="F20" t="s">
        <v>2353</v>
      </c>
      <c r="G20" t="s">
        <v>2363</v>
      </c>
      <c r="H20" t="s">
        <v>2364</v>
      </c>
      <c r="J20">
        <v>600000</v>
      </c>
      <c r="K20">
        <v>2456000</v>
      </c>
      <c r="L20">
        <v>2453892.7447700002</v>
      </c>
      <c r="M20">
        <v>2436150.4811200001</v>
      </c>
      <c r="N20">
        <v>0.99191794833876223</v>
      </c>
      <c r="O20">
        <v>1</v>
      </c>
      <c r="Q20" t="s">
        <v>14</v>
      </c>
      <c r="U20">
        <v>19849.518879999872</v>
      </c>
    </row>
    <row r="21" spans="1:21">
      <c r="A21" t="s">
        <v>2286</v>
      </c>
      <c r="B21" t="s">
        <v>267</v>
      </c>
      <c r="C21" t="s">
        <v>2287</v>
      </c>
      <c r="D21" t="s">
        <v>2365</v>
      </c>
      <c r="E21" t="s">
        <v>2366</v>
      </c>
      <c r="F21" t="s">
        <v>2367</v>
      </c>
      <c r="G21" t="s">
        <v>2368</v>
      </c>
      <c r="H21" t="s">
        <v>2369</v>
      </c>
      <c r="J21">
        <v>2500000</v>
      </c>
      <c r="K21">
        <v>3600000</v>
      </c>
      <c r="L21">
        <v>2310097.7072800002</v>
      </c>
      <c r="M21">
        <v>678621.86604999995</v>
      </c>
      <c r="N21">
        <v>0.18850607390277777</v>
      </c>
      <c r="O21">
        <v>0.22</v>
      </c>
      <c r="Q21" t="s">
        <v>2370</v>
      </c>
      <c r="U21">
        <v>2921378.1339500002</v>
      </c>
    </row>
    <row r="22" spans="1:21">
      <c r="A22" t="s">
        <v>2286</v>
      </c>
      <c r="B22" t="s">
        <v>267</v>
      </c>
      <c r="C22" t="s">
        <v>2287</v>
      </c>
      <c r="D22" t="s">
        <v>2365</v>
      </c>
      <c r="E22" t="s">
        <v>2371</v>
      </c>
      <c r="F22" t="s">
        <v>2372</v>
      </c>
      <c r="G22" t="s">
        <v>2373</v>
      </c>
      <c r="H22" t="s">
        <v>2374</v>
      </c>
      <c r="J22">
        <v>1000000</v>
      </c>
      <c r="K22">
        <v>1000000</v>
      </c>
      <c r="L22">
        <v>998952.52396000002</v>
      </c>
      <c r="M22">
        <v>920328.82253</v>
      </c>
      <c r="N22">
        <v>0.92032882253000003</v>
      </c>
      <c r="O22">
        <v>1</v>
      </c>
      <c r="Q22" t="s">
        <v>2375</v>
      </c>
      <c r="U22">
        <v>79671.177469999995</v>
      </c>
    </row>
    <row r="23" spans="1:21">
      <c r="A23" t="s">
        <v>2286</v>
      </c>
      <c r="B23" t="s">
        <v>267</v>
      </c>
      <c r="C23" t="s">
        <v>2287</v>
      </c>
      <c r="D23" t="s">
        <v>2365</v>
      </c>
      <c r="E23" t="s">
        <v>2371</v>
      </c>
      <c r="F23" t="s">
        <v>2372</v>
      </c>
      <c r="G23" t="s">
        <v>2376</v>
      </c>
      <c r="H23" t="s">
        <v>2377</v>
      </c>
      <c r="J23">
        <v>1000000</v>
      </c>
      <c r="K23">
        <v>1000000</v>
      </c>
      <c r="L23">
        <v>830171.32715999999</v>
      </c>
      <c r="M23">
        <v>160062.69978</v>
      </c>
      <c r="N23">
        <v>0.16006269977999998</v>
      </c>
      <c r="O23">
        <v>0.09</v>
      </c>
      <c r="Q23" t="s">
        <v>2378</v>
      </c>
      <c r="U23">
        <v>839937.30021999998</v>
      </c>
    </row>
    <row r="24" spans="1:21">
      <c r="A24" t="s">
        <v>2286</v>
      </c>
      <c r="B24" t="s">
        <v>267</v>
      </c>
      <c r="C24" t="s">
        <v>2379</v>
      </c>
      <c r="D24" t="s">
        <v>2380</v>
      </c>
      <c r="E24" t="s">
        <v>2381</v>
      </c>
      <c r="F24" t="s">
        <v>2382</v>
      </c>
      <c r="G24" t="s">
        <v>2383</v>
      </c>
      <c r="H24" t="s">
        <v>2384</v>
      </c>
      <c r="J24">
        <v>2529714.2799999998</v>
      </c>
      <c r="K24">
        <v>2529714.2799999998</v>
      </c>
      <c r="L24">
        <v>1739554.16756</v>
      </c>
      <c r="M24">
        <v>129620.63336000001</v>
      </c>
      <c r="N24">
        <v>5.1239238511947685E-2</v>
      </c>
      <c r="O24">
        <v>0.3</v>
      </c>
      <c r="Q24" t="s">
        <v>2385</v>
      </c>
      <c r="U24">
        <v>2400093.6466399999</v>
      </c>
    </row>
    <row r="25" spans="1:21">
      <c r="A25" t="s">
        <v>2286</v>
      </c>
      <c r="B25" t="s">
        <v>267</v>
      </c>
      <c r="C25" t="s">
        <v>1337</v>
      </c>
      <c r="D25" t="s">
        <v>2386</v>
      </c>
      <c r="E25" t="s">
        <v>2336</v>
      </c>
      <c r="F25" t="s">
        <v>2337</v>
      </c>
      <c r="G25" t="s">
        <v>2387</v>
      </c>
      <c r="H25" t="s">
        <v>2388</v>
      </c>
      <c r="J25">
        <v>1000000</v>
      </c>
      <c r="K25">
        <v>1000000</v>
      </c>
      <c r="L25">
        <v>974284.27527999994</v>
      </c>
      <c r="M25">
        <v>493952.57659000001</v>
      </c>
      <c r="N25">
        <v>0.49395257659000003</v>
      </c>
      <c r="O25">
        <v>0.45</v>
      </c>
      <c r="Q25" t="s">
        <v>67</v>
      </c>
      <c r="U25">
        <v>506047.42340999999</v>
      </c>
    </row>
    <row r="26" spans="1:21">
      <c r="A26" t="s">
        <v>2286</v>
      </c>
      <c r="B26" t="s">
        <v>267</v>
      </c>
      <c r="C26" t="s">
        <v>1337</v>
      </c>
      <c r="D26" t="s">
        <v>2389</v>
      </c>
      <c r="E26" t="s">
        <v>2347</v>
      </c>
      <c r="F26" t="s">
        <v>2390</v>
      </c>
      <c r="G26" t="s">
        <v>2391</v>
      </c>
      <c r="H26" t="s">
        <v>2392</v>
      </c>
      <c r="J26">
        <v>2800000</v>
      </c>
      <c r="K26">
        <v>2800000</v>
      </c>
      <c r="L26">
        <v>2593239.9988299999</v>
      </c>
      <c r="M26">
        <v>508990.81206999999</v>
      </c>
      <c r="N26">
        <v>0.18178243288214285</v>
      </c>
      <c r="O26">
        <v>0.12</v>
      </c>
      <c r="Q26" t="s">
        <v>67</v>
      </c>
      <c r="U26">
        <v>2291009.18793</v>
      </c>
    </row>
    <row r="27" spans="1:21">
      <c r="A27" t="s">
        <v>2286</v>
      </c>
      <c r="B27" t="s">
        <v>267</v>
      </c>
      <c r="C27" t="s">
        <v>1337</v>
      </c>
      <c r="D27" t="s">
        <v>2393</v>
      </c>
      <c r="E27" t="s">
        <v>2366</v>
      </c>
      <c r="F27" t="s">
        <v>2394</v>
      </c>
      <c r="G27" t="s">
        <v>2395</v>
      </c>
      <c r="H27" t="s">
        <v>365</v>
      </c>
      <c r="J27">
        <v>2000000</v>
      </c>
      <c r="K27">
        <v>2000000</v>
      </c>
      <c r="L27">
        <v>0</v>
      </c>
      <c r="M27">
        <v>0</v>
      </c>
      <c r="N27">
        <v>0</v>
      </c>
      <c r="O27">
        <v>0</v>
      </c>
      <c r="Q27" t="s">
        <v>2396</v>
      </c>
      <c r="U27">
        <v>2000000</v>
      </c>
    </row>
    <row r="28" spans="1:21">
      <c r="A28" t="s">
        <v>2286</v>
      </c>
      <c r="B28" t="s">
        <v>302</v>
      </c>
      <c r="D28" t="s">
        <v>2397</v>
      </c>
      <c r="H28" t="s">
        <v>2398</v>
      </c>
      <c r="J28">
        <v>2000000</v>
      </c>
      <c r="K28">
        <v>2000000</v>
      </c>
      <c r="M28">
        <v>1976513</v>
      </c>
      <c r="N28">
        <v>98.825649999999996</v>
      </c>
      <c r="O28">
        <v>90</v>
      </c>
      <c r="Q28" t="s">
        <v>20</v>
      </c>
      <c r="R28" t="s">
        <v>2399</v>
      </c>
      <c r="S28">
        <v>1</v>
      </c>
      <c r="T28" t="s">
        <v>26</v>
      </c>
    </row>
    <row r="29" spans="1:21">
      <c r="A29" t="s">
        <v>2286</v>
      </c>
      <c r="B29" t="s">
        <v>302</v>
      </c>
      <c r="D29" t="s">
        <v>912</v>
      </c>
      <c r="H29" t="s">
        <v>2400</v>
      </c>
      <c r="J29">
        <v>1200000</v>
      </c>
      <c r="K29">
        <v>1200000</v>
      </c>
      <c r="M29">
        <v>23809</v>
      </c>
      <c r="N29">
        <v>1.9840833333333332</v>
      </c>
      <c r="O29">
        <v>0</v>
      </c>
      <c r="Q29" t="s">
        <v>2401</v>
      </c>
      <c r="R29" t="s">
        <v>2402</v>
      </c>
      <c r="S29">
        <v>2</v>
      </c>
      <c r="T29" t="s">
        <v>1202</v>
      </c>
    </row>
    <row r="30" spans="1:21">
      <c r="A30" t="s">
        <v>2286</v>
      </c>
      <c r="B30" t="s">
        <v>302</v>
      </c>
      <c r="D30" t="s">
        <v>369</v>
      </c>
      <c r="H30" t="s">
        <v>2403</v>
      </c>
      <c r="J30">
        <v>500000</v>
      </c>
      <c r="K30">
        <v>1100000</v>
      </c>
      <c r="M30">
        <v>1058042</v>
      </c>
      <c r="N30">
        <v>96.185636363636362</v>
      </c>
      <c r="O30">
        <v>98</v>
      </c>
      <c r="Q30" t="s">
        <v>2404</v>
      </c>
      <c r="R30" t="s">
        <v>2405</v>
      </c>
      <c r="S30">
        <v>3</v>
      </c>
      <c r="T30" t="s">
        <v>2406</v>
      </c>
    </row>
    <row r="31" spans="1:21">
      <c r="A31" t="s">
        <v>2286</v>
      </c>
      <c r="B31" t="s">
        <v>302</v>
      </c>
      <c r="D31" t="s">
        <v>2407</v>
      </c>
      <c r="H31" t="s">
        <v>2408</v>
      </c>
      <c r="J31">
        <v>1800000</v>
      </c>
      <c r="K31">
        <v>1800000</v>
      </c>
      <c r="M31">
        <v>139</v>
      </c>
      <c r="N31">
        <v>7.7222222222222206E-3</v>
      </c>
      <c r="O31">
        <v>0</v>
      </c>
      <c r="Q31" t="s">
        <v>984</v>
      </c>
      <c r="R31" t="s">
        <v>2409</v>
      </c>
      <c r="S31">
        <v>4</v>
      </c>
      <c r="T31" t="s">
        <v>1202</v>
      </c>
    </row>
    <row r="32" spans="1:21">
      <c r="A32" t="s">
        <v>2286</v>
      </c>
      <c r="B32" t="s">
        <v>302</v>
      </c>
      <c r="D32" t="s">
        <v>397</v>
      </c>
      <c r="H32" t="s">
        <v>2410</v>
      </c>
      <c r="J32">
        <v>2400000</v>
      </c>
      <c r="K32">
        <v>7490000</v>
      </c>
      <c r="M32">
        <v>7118021</v>
      </c>
      <c r="N32">
        <v>95.033658210947934</v>
      </c>
      <c r="O32">
        <v>98</v>
      </c>
      <c r="Q32" t="s">
        <v>2411</v>
      </c>
      <c r="R32" t="s">
        <v>2412</v>
      </c>
      <c r="S32">
        <v>5</v>
      </c>
      <c r="T32" t="s">
        <v>2413</v>
      </c>
    </row>
    <row r="33" spans="1:21">
      <c r="A33" t="s">
        <v>2286</v>
      </c>
      <c r="B33" t="s">
        <v>302</v>
      </c>
      <c r="D33" t="s">
        <v>2414</v>
      </c>
      <c r="H33" t="s">
        <v>2415</v>
      </c>
      <c r="J33">
        <v>2782686</v>
      </c>
      <c r="K33">
        <v>2782686</v>
      </c>
      <c r="M33">
        <v>441488</v>
      </c>
      <c r="N33">
        <v>15.865534235627017</v>
      </c>
      <c r="O33">
        <v>40</v>
      </c>
      <c r="Q33" t="s">
        <v>20</v>
      </c>
      <c r="R33" t="s">
        <v>2416</v>
      </c>
      <c r="S33">
        <v>6</v>
      </c>
      <c r="T33" t="s">
        <v>2417</v>
      </c>
    </row>
    <row r="34" spans="1:21">
      <c r="A34" t="s">
        <v>2286</v>
      </c>
      <c r="B34" t="s">
        <v>302</v>
      </c>
      <c r="D34" t="s">
        <v>498</v>
      </c>
      <c r="H34" t="s">
        <v>2418</v>
      </c>
      <c r="J34">
        <v>500000</v>
      </c>
      <c r="K34">
        <v>3330000</v>
      </c>
      <c r="M34">
        <v>1038424</v>
      </c>
      <c r="N34">
        <v>31.183903903903904</v>
      </c>
      <c r="O34">
        <v>20</v>
      </c>
      <c r="Q34" t="s">
        <v>20</v>
      </c>
      <c r="R34" t="s">
        <v>2419</v>
      </c>
      <c r="S34">
        <v>7</v>
      </c>
      <c r="T34" t="s">
        <v>1202</v>
      </c>
    </row>
    <row r="35" spans="1:21">
      <c r="A35" t="s">
        <v>2286</v>
      </c>
      <c r="B35" t="s">
        <v>302</v>
      </c>
      <c r="D35" t="s">
        <v>2420</v>
      </c>
      <c r="H35" t="s">
        <v>2421</v>
      </c>
      <c r="J35">
        <v>1422000</v>
      </c>
      <c r="K35">
        <v>3582000</v>
      </c>
      <c r="M35">
        <v>972</v>
      </c>
      <c r="N35">
        <v>2.7135678391959801E-2</v>
      </c>
      <c r="O35">
        <v>20</v>
      </c>
      <c r="Q35" t="s">
        <v>20</v>
      </c>
      <c r="R35" t="s">
        <v>2422</v>
      </c>
      <c r="S35">
        <v>8</v>
      </c>
      <c r="T35" t="s">
        <v>2423</v>
      </c>
    </row>
    <row r="36" spans="1:21">
      <c r="A36" t="s">
        <v>2286</v>
      </c>
      <c r="B36" t="s">
        <v>302</v>
      </c>
      <c r="D36" t="s">
        <v>2420</v>
      </c>
      <c r="H36" t="s">
        <v>2424</v>
      </c>
      <c r="J36">
        <v>770000</v>
      </c>
      <c r="K36">
        <v>1759000</v>
      </c>
      <c r="M36">
        <v>417174</v>
      </c>
      <c r="N36">
        <v>23.716543490619671</v>
      </c>
      <c r="O36">
        <v>50</v>
      </c>
      <c r="Q36" t="s">
        <v>20</v>
      </c>
      <c r="R36" t="s">
        <v>2425</v>
      </c>
      <c r="S36">
        <v>9</v>
      </c>
      <c r="T36" t="s">
        <v>2426</v>
      </c>
    </row>
    <row r="37" spans="1:21">
      <c r="A37" t="s">
        <v>2286</v>
      </c>
      <c r="B37" t="s">
        <v>302</v>
      </c>
      <c r="D37" t="s">
        <v>2420</v>
      </c>
      <c r="H37" t="s">
        <v>2427</v>
      </c>
      <c r="J37">
        <v>474000</v>
      </c>
      <c r="K37">
        <v>1525200</v>
      </c>
      <c r="M37">
        <v>1417812</v>
      </c>
      <c r="N37">
        <v>92.959087332808807</v>
      </c>
      <c r="O37">
        <v>100</v>
      </c>
      <c r="Q37" t="s">
        <v>13</v>
      </c>
      <c r="R37" t="s">
        <v>2425</v>
      </c>
      <c r="S37">
        <v>10</v>
      </c>
      <c r="T37" t="s">
        <v>2423</v>
      </c>
    </row>
    <row r="38" spans="1:21">
      <c r="A38" t="s">
        <v>2286</v>
      </c>
      <c r="B38" t="s">
        <v>306</v>
      </c>
      <c r="C38" t="s">
        <v>319</v>
      </c>
      <c r="D38" t="s">
        <v>2393</v>
      </c>
      <c r="G38" t="s">
        <v>2428</v>
      </c>
      <c r="H38" t="s">
        <v>2429</v>
      </c>
      <c r="J38">
        <v>1250000</v>
      </c>
      <c r="K38">
        <v>2450000</v>
      </c>
      <c r="L38">
        <v>2294676</v>
      </c>
      <c r="M38">
        <v>2183628</v>
      </c>
      <c r="O38">
        <v>1</v>
      </c>
      <c r="Q38" t="s">
        <v>2430</v>
      </c>
      <c r="U38">
        <v>0</v>
      </c>
    </row>
    <row r="39" spans="1:21">
      <c r="A39" t="s">
        <v>2286</v>
      </c>
      <c r="B39" t="s">
        <v>306</v>
      </c>
      <c r="C39" t="s">
        <v>319</v>
      </c>
      <c r="D39" t="s">
        <v>2393</v>
      </c>
      <c r="G39" t="s">
        <v>2431</v>
      </c>
      <c r="H39" t="s">
        <v>2432</v>
      </c>
      <c r="J39">
        <v>2500000</v>
      </c>
      <c r="K39">
        <v>2500000</v>
      </c>
      <c r="L39">
        <v>2076273</v>
      </c>
      <c r="M39">
        <v>1819116</v>
      </c>
      <c r="O39">
        <v>0.9</v>
      </c>
      <c r="Q39" t="s">
        <v>2430</v>
      </c>
    </row>
    <row r="40" spans="1:21">
      <c r="A40" t="s">
        <v>2286</v>
      </c>
      <c r="B40" t="s">
        <v>306</v>
      </c>
      <c r="C40" t="s">
        <v>319</v>
      </c>
      <c r="D40" t="s">
        <v>2393</v>
      </c>
      <c r="G40" t="s">
        <v>2433</v>
      </c>
      <c r="H40" t="s">
        <v>2434</v>
      </c>
      <c r="J40">
        <v>10000000</v>
      </c>
      <c r="K40">
        <v>13704000</v>
      </c>
      <c r="L40">
        <v>13565515</v>
      </c>
      <c r="M40">
        <v>13328981</v>
      </c>
      <c r="O40">
        <v>0.99</v>
      </c>
      <c r="Q40" t="s">
        <v>2430</v>
      </c>
    </row>
    <row r="41" spans="1:21">
      <c r="A41" t="s">
        <v>2286</v>
      </c>
      <c r="B41" t="s">
        <v>306</v>
      </c>
      <c r="C41" t="s">
        <v>319</v>
      </c>
      <c r="D41" t="s">
        <v>369</v>
      </c>
      <c r="G41" t="s">
        <v>2435</v>
      </c>
      <c r="J41">
        <v>400000</v>
      </c>
      <c r="K41">
        <v>470200</v>
      </c>
      <c r="L41">
        <v>470083</v>
      </c>
      <c r="M41">
        <v>469836</v>
      </c>
      <c r="O41">
        <v>1</v>
      </c>
      <c r="Q41" t="s">
        <v>2436</v>
      </c>
    </row>
    <row r="42" spans="1:21">
      <c r="A42" t="s">
        <v>2286</v>
      </c>
      <c r="B42" t="s">
        <v>306</v>
      </c>
      <c r="C42" t="s">
        <v>319</v>
      </c>
      <c r="D42" t="s">
        <v>2437</v>
      </c>
      <c r="G42" t="s">
        <v>2438</v>
      </c>
      <c r="H42" t="s">
        <v>2439</v>
      </c>
      <c r="J42">
        <v>973000</v>
      </c>
      <c r="K42">
        <v>1823000</v>
      </c>
      <c r="L42">
        <v>1681332</v>
      </c>
      <c r="M42">
        <v>1114743</v>
      </c>
      <c r="O42">
        <v>0.88</v>
      </c>
      <c r="Q42" t="s">
        <v>2440</v>
      </c>
    </row>
    <row r="43" spans="1:21">
      <c r="A43" t="s">
        <v>2286</v>
      </c>
      <c r="B43" t="s">
        <v>300</v>
      </c>
      <c r="C43" t="s">
        <v>319</v>
      </c>
      <c r="D43" t="s">
        <v>2441</v>
      </c>
      <c r="G43" t="s">
        <v>2442</v>
      </c>
      <c r="H43" t="s">
        <v>2443</v>
      </c>
      <c r="J43">
        <v>196654</v>
      </c>
      <c r="K43">
        <v>2727853</v>
      </c>
      <c r="L43">
        <v>2649815.3555899998</v>
      </c>
      <c r="M43">
        <v>2432897.1112299999</v>
      </c>
      <c r="O43">
        <v>95</v>
      </c>
      <c r="Q43" t="s">
        <v>2444</v>
      </c>
      <c r="U43">
        <v>373836.72836000007</v>
      </c>
    </row>
    <row r="44" spans="1:21">
      <c r="A44" t="s">
        <v>2286</v>
      </c>
      <c r="B44" t="s">
        <v>300</v>
      </c>
      <c r="C44" t="s">
        <v>319</v>
      </c>
      <c r="D44" t="s">
        <v>2445</v>
      </c>
      <c r="G44" t="s">
        <v>2446</v>
      </c>
      <c r="H44" t="s">
        <v>2447</v>
      </c>
      <c r="J44">
        <v>38800</v>
      </c>
      <c r="K44">
        <v>2354700</v>
      </c>
      <c r="L44">
        <v>2333195.7896500002</v>
      </c>
      <c r="M44">
        <v>1802547.4883900001</v>
      </c>
      <c r="O44">
        <v>0.99</v>
      </c>
    </row>
    <row r="45" spans="1:21">
      <c r="A45" t="s">
        <v>2286</v>
      </c>
      <c r="B45" t="s">
        <v>300</v>
      </c>
      <c r="C45" t="s">
        <v>319</v>
      </c>
      <c r="D45" t="s">
        <v>2437</v>
      </c>
      <c r="G45" t="s">
        <v>2448</v>
      </c>
      <c r="H45" t="s">
        <v>2449</v>
      </c>
      <c r="J45">
        <v>973000</v>
      </c>
      <c r="K45">
        <v>1437000</v>
      </c>
      <c r="L45">
        <v>1133694.39983</v>
      </c>
      <c r="M45">
        <v>951546.89040000003</v>
      </c>
      <c r="O45">
        <v>95</v>
      </c>
      <c r="U45">
        <v>114.4830222528434</v>
      </c>
    </row>
    <row r="46" spans="1:21">
      <c r="A46" t="s">
        <v>2286</v>
      </c>
      <c r="B46" t="s">
        <v>300</v>
      </c>
      <c r="C46" t="s">
        <v>319</v>
      </c>
      <c r="D46" t="s">
        <v>2450</v>
      </c>
      <c r="G46" t="s">
        <v>2451</v>
      </c>
      <c r="H46" t="s">
        <v>2452</v>
      </c>
      <c r="J46">
        <v>900000</v>
      </c>
      <c r="K46">
        <v>1916700</v>
      </c>
      <c r="L46">
        <v>1704707.09506</v>
      </c>
      <c r="M46">
        <v>1161733.83516</v>
      </c>
      <c r="O46">
        <v>90</v>
      </c>
      <c r="Q46">
        <v>1</v>
      </c>
      <c r="U46">
        <v>832565.15257000003</v>
      </c>
    </row>
    <row r="47" spans="1:21">
      <c r="A47" t="s">
        <v>2286</v>
      </c>
      <c r="B47" t="s">
        <v>300</v>
      </c>
      <c r="C47" t="s">
        <v>319</v>
      </c>
      <c r="D47" t="s">
        <v>2450</v>
      </c>
      <c r="G47" t="s">
        <v>2453</v>
      </c>
      <c r="H47" t="s">
        <v>2454</v>
      </c>
      <c r="J47">
        <v>1000000</v>
      </c>
      <c r="K47">
        <v>2502000</v>
      </c>
      <c r="L47">
        <v>2456514.5337899998</v>
      </c>
      <c r="M47">
        <v>2380647.0141499997</v>
      </c>
      <c r="O47">
        <v>95</v>
      </c>
    </row>
    <row r="48" spans="1:21">
      <c r="A48" t="s">
        <v>2286</v>
      </c>
      <c r="B48" t="s">
        <v>300</v>
      </c>
      <c r="C48" t="s">
        <v>319</v>
      </c>
      <c r="D48" t="s">
        <v>2450</v>
      </c>
      <c r="G48" t="s">
        <v>2455</v>
      </c>
      <c r="H48" t="s">
        <v>2456</v>
      </c>
      <c r="J48">
        <v>672000</v>
      </c>
      <c r="K48">
        <v>1019400</v>
      </c>
      <c r="L48">
        <v>993395.81232000003</v>
      </c>
      <c r="M48">
        <v>547169.94929999998</v>
      </c>
      <c r="O48">
        <v>85</v>
      </c>
      <c r="Q48">
        <v>1</v>
      </c>
      <c r="U48">
        <v>573910.98401999997</v>
      </c>
    </row>
    <row r="49" spans="1:21">
      <c r="A49" t="s">
        <v>2286</v>
      </c>
      <c r="B49" t="s">
        <v>300</v>
      </c>
      <c r="C49" t="s">
        <v>319</v>
      </c>
      <c r="D49" t="s">
        <v>2457</v>
      </c>
      <c r="G49" t="s">
        <v>2458</v>
      </c>
      <c r="H49" t="s">
        <v>2459</v>
      </c>
      <c r="J49">
        <v>1000000</v>
      </c>
      <c r="K49">
        <v>1000000</v>
      </c>
      <c r="L49">
        <v>913764.62757999997</v>
      </c>
      <c r="M49">
        <v>714307.89893000002</v>
      </c>
      <c r="O49">
        <v>99</v>
      </c>
      <c r="U49">
        <v>91.376462758000002</v>
      </c>
    </row>
    <row r="50" spans="1:21">
      <c r="A50" t="s">
        <v>2286</v>
      </c>
      <c r="B50" t="s">
        <v>300</v>
      </c>
      <c r="C50" t="s">
        <v>319</v>
      </c>
      <c r="D50" t="s">
        <v>2457</v>
      </c>
      <c r="G50" t="s">
        <v>2460</v>
      </c>
      <c r="H50" t="s">
        <v>2461</v>
      </c>
      <c r="J50">
        <v>1500000</v>
      </c>
      <c r="K50">
        <v>1500000</v>
      </c>
      <c r="L50">
        <v>891114.49126000004</v>
      </c>
      <c r="M50">
        <v>473319.82117000001</v>
      </c>
      <c r="O50">
        <v>70</v>
      </c>
      <c r="U50">
        <v>77.695891601333329</v>
      </c>
    </row>
    <row r="51" spans="1:21">
      <c r="A51" t="s">
        <v>2286</v>
      </c>
      <c r="B51" t="s">
        <v>300</v>
      </c>
      <c r="C51" t="s">
        <v>319</v>
      </c>
      <c r="D51" t="s">
        <v>2462</v>
      </c>
      <c r="G51" t="s">
        <v>2463</v>
      </c>
      <c r="H51" t="s">
        <v>2464</v>
      </c>
      <c r="J51">
        <v>2000000</v>
      </c>
      <c r="K51">
        <v>2000000</v>
      </c>
      <c r="L51">
        <v>1982123.3700300001</v>
      </c>
      <c r="M51">
        <v>1354022.4776900001</v>
      </c>
      <c r="O51">
        <v>98</v>
      </c>
      <c r="Q51" t="s">
        <v>2465</v>
      </c>
      <c r="U51">
        <v>993383.44843000011</v>
      </c>
    </row>
    <row r="52" spans="1:21">
      <c r="A52" t="s">
        <v>2286</v>
      </c>
      <c r="B52" t="s">
        <v>300</v>
      </c>
      <c r="C52" t="s">
        <v>319</v>
      </c>
      <c r="D52" t="s">
        <v>2462</v>
      </c>
      <c r="G52" t="s">
        <v>2466</v>
      </c>
      <c r="H52" t="s">
        <v>2467</v>
      </c>
      <c r="J52">
        <v>2000000</v>
      </c>
      <c r="K52">
        <v>2500000</v>
      </c>
      <c r="L52">
        <v>1960121.95141</v>
      </c>
      <c r="M52">
        <v>603838.06296000001</v>
      </c>
      <c r="O52">
        <v>0.6</v>
      </c>
      <c r="Q52" t="s">
        <v>2468</v>
      </c>
      <c r="U52">
        <v>1506665.1061799999</v>
      </c>
    </row>
    <row r="53" spans="1:21">
      <c r="A53" t="s">
        <v>2286</v>
      </c>
      <c r="B53" t="s">
        <v>300</v>
      </c>
      <c r="C53" t="s">
        <v>319</v>
      </c>
      <c r="D53" t="s">
        <v>2469</v>
      </c>
      <c r="G53" t="s">
        <v>2470</v>
      </c>
      <c r="H53" t="s">
        <v>2471</v>
      </c>
      <c r="J53">
        <v>600000</v>
      </c>
      <c r="K53">
        <v>600000</v>
      </c>
      <c r="L53">
        <v>10287.59669</v>
      </c>
      <c r="M53">
        <v>8455.3536899999999</v>
      </c>
      <c r="U53">
        <v>-8455.3536899999999</v>
      </c>
    </row>
    <row r="54" spans="1:21">
      <c r="A54" t="s">
        <v>2286</v>
      </c>
      <c r="B54" t="s">
        <v>300</v>
      </c>
      <c r="C54" t="s">
        <v>319</v>
      </c>
      <c r="D54" t="s">
        <v>2472</v>
      </c>
      <c r="G54" t="s">
        <v>2473</v>
      </c>
      <c r="H54" t="s">
        <v>2474</v>
      </c>
      <c r="J54">
        <v>600000</v>
      </c>
      <c r="K54">
        <v>1520000</v>
      </c>
      <c r="L54">
        <v>1414111.1751600001</v>
      </c>
      <c r="M54">
        <v>649614.33151000005</v>
      </c>
      <c r="O54">
        <v>0.75</v>
      </c>
      <c r="U54">
        <v>949180.25069999998</v>
      </c>
    </row>
    <row r="55" spans="1:21">
      <c r="A55" t="s">
        <v>2286</v>
      </c>
      <c r="B55" t="s">
        <v>300</v>
      </c>
      <c r="C55" t="s">
        <v>319</v>
      </c>
      <c r="D55" t="s">
        <v>2472</v>
      </c>
      <c r="G55" t="s">
        <v>2475</v>
      </c>
      <c r="H55" t="s">
        <v>2476</v>
      </c>
      <c r="J55">
        <v>800000</v>
      </c>
      <c r="K55">
        <v>1200000</v>
      </c>
      <c r="L55">
        <v>1162649.3286299999</v>
      </c>
      <c r="M55">
        <v>1057618.42903</v>
      </c>
      <c r="O55">
        <v>0.98</v>
      </c>
      <c r="U55">
        <v>142381.57097</v>
      </c>
    </row>
    <row r="56" spans="1:21">
      <c r="A56" t="s">
        <v>2286</v>
      </c>
      <c r="B56" t="s">
        <v>296</v>
      </c>
      <c r="C56" t="s">
        <v>510</v>
      </c>
      <c r="D56" t="s">
        <v>358</v>
      </c>
      <c r="G56" t="s">
        <v>2477</v>
      </c>
      <c r="K56">
        <v>2276742.852</v>
      </c>
      <c r="L56">
        <v>1592565.12</v>
      </c>
      <c r="M56">
        <v>0</v>
      </c>
      <c r="O56" t="s">
        <v>2478</v>
      </c>
      <c r="Q56" t="s">
        <v>2479</v>
      </c>
    </row>
    <row r="57" spans="1:21">
      <c r="A57" t="s">
        <v>2286</v>
      </c>
      <c r="B57" t="s">
        <v>296</v>
      </c>
      <c r="C57" t="s">
        <v>510</v>
      </c>
      <c r="D57" t="s">
        <v>1063</v>
      </c>
      <c r="G57" t="s">
        <v>2480</v>
      </c>
      <c r="K57">
        <v>2481000</v>
      </c>
      <c r="L57">
        <v>1583111.1120500001</v>
      </c>
      <c r="M57">
        <v>238915.62823</v>
      </c>
    </row>
    <row r="58" spans="1:21">
      <c r="A58" t="s">
        <v>2286</v>
      </c>
      <c r="B58" t="s">
        <v>296</v>
      </c>
      <c r="C58" t="s">
        <v>510</v>
      </c>
      <c r="D58" t="s">
        <v>397</v>
      </c>
      <c r="G58" t="s">
        <v>2481</v>
      </c>
      <c r="K58">
        <v>2000000</v>
      </c>
      <c r="L58">
        <v>0</v>
      </c>
      <c r="M58">
        <v>0</v>
      </c>
      <c r="O58">
        <v>0</v>
      </c>
    </row>
    <row r="59" spans="1:21">
      <c r="A59" t="s">
        <v>2286</v>
      </c>
      <c r="B59" t="s">
        <v>296</v>
      </c>
      <c r="C59" t="s">
        <v>2285</v>
      </c>
      <c r="D59" t="s">
        <v>2482</v>
      </c>
      <c r="G59" t="s">
        <v>2483</v>
      </c>
      <c r="J59">
        <v>600000</v>
      </c>
      <c r="K59">
        <v>1100000</v>
      </c>
      <c r="M59">
        <v>973995.75054000004</v>
      </c>
      <c r="O59">
        <v>0.98</v>
      </c>
      <c r="T59" t="s">
        <v>2484</v>
      </c>
    </row>
    <row r="60" spans="1:21">
      <c r="A60" t="s">
        <v>2286</v>
      </c>
      <c r="B60" t="s">
        <v>296</v>
      </c>
      <c r="C60" t="s">
        <v>2285</v>
      </c>
      <c r="D60" t="s">
        <v>2482</v>
      </c>
      <c r="G60" t="s">
        <v>2485</v>
      </c>
      <c r="J60">
        <v>500000</v>
      </c>
      <c r="K60">
        <v>1124200</v>
      </c>
      <c r="M60">
        <v>750847.00804999995</v>
      </c>
      <c r="O60">
        <v>0.75</v>
      </c>
      <c r="T60" t="s">
        <v>2486</v>
      </c>
    </row>
    <row r="61" spans="1:21">
      <c r="A61" t="s">
        <v>2286</v>
      </c>
      <c r="B61" t="s">
        <v>296</v>
      </c>
      <c r="C61" t="s">
        <v>2285</v>
      </c>
      <c r="D61" t="s">
        <v>2487</v>
      </c>
      <c r="G61" t="s">
        <v>2488</v>
      </c>
      <c r="J61">
        <v>450000</v>
      </c>
      <c r="K61">
        <v>2408068</v>
      </c>
      <c r="M61">
        <v>2388340.2190300003</v>
      </c>
      <c r="O61">
        <v>1</v>
      </c>
      <c r="T61" t="s">
        <v>2489</v>
      </c>
    </row>
    <row r="62" spans="1:21">
      <c r="A62" t="s">
        <v>2286</v>
      </c>
      <c r="B62" t="s">
        <v>296</v>
      </c>
      <c r="C62" t="s">
        <v>2285</v>
      </c>
      <c r="D62" t="s">
        <v>2487</v>
      </c>
      <c r="G62" t="s">
        <v>2490</v>
      </c>
      <c r="J62">
        <v>180000</v>
      </c>
      <c r="K62">
        <v>1315000</v>
      </c>
      <c r="M62">
        <v>1222682.3444000001</v>
      </c>
      <c r="O62">
        <v>0.96</v>
      </c>
      <c r="T62" t="s">
        <v>2491</v>
      </c>
    </row>
    <row r="63" spans="1:21">
      <c r="A63" t="s">
        <v>2286</v>
      </c>
      <c r="B63" t="s">
        <v>296</v>
      </c>
      <c r="C63" t="s">
        <v>2285</v>
      </c>
      <c r="D63" t="s">
        <v>2487</v>
      </c>
      <c r="G63" t="s">
        <v>2492</v>
      </c>
      <c r="J63">
        <v>400000</v>
      </c>
      <c r="K63">
        <v>1300000</v>
      </c>
      <c r="M63">
        <v>1183693.3957499999</v>
      </c>
      <c r="O63">
        <v>0.9</v>
      </c>
      <c r="T63" t="s">
        <v>2493</v>
      </c>
    </row>
    <row r="64" spans="1:21">
      <c r="A64" t="s">
        <v>2286</v>
      </c>
      <c r="B64" t="s">
        <v>296</v>
      </c>
      <c r="C64" t="s">
        <v>2285</v>
      </c>
      <c r="D64" t="s">
        <v>2487</v>
      </c>
      <c r="G64" t="s">
        <v>2494</v>
      </c>
      <c r="J64">
        <v>1500000</v>
      </c>
      <c r="K64">
        <v>1900000</v>
      </c>
      <c r="M64">
        <v>1728020.83372</v>
      </c>
      <c r="O64">
        <v>1</v>
      </c>
      <c r="T64" t="s">
        <v>2495</v>
      </c>
    </row>
    <row r="65" spans="1:20">
      <c r="A65" t="s">
        <v>2286</v>
      </c>
      <c r="B65" t="s">
        <v>296</v>
      </c>
      <c r="C65" t="s">
        <v>2285</v>
      </c>
      <c r="D65" t="s">
        <v>2487</v>
      </c>
      <c r="G65" t="s">
        <v>2496</v>
      </c>
      <c r="J65">
        <v>1400000</v>
      </c>
      <c r="K65">
        <v>2750000</v>
      </c>
      <c r="M65">
        <v>1092327.44881</v>
      </c>
      <c r="O65">
        <v>0.5</v>
      </c>
      <c r="T65" t="s">
        <v>2497</v>
      </c>
    </row>
    <row r="66" spans="1:20">
      <c r="A66" t="s">
        <v>2286</v>
      </c>
      <c r="B66" t="s">
        <v>296</v>
      </c>
      <c r="C66" t="s">
        <v>2285</v>
      </c>
      <c r="D66" t="s">
        <v>2487</v>
      </c>
      <c r="G66" t="s">
        <v>2498</v>
      </c>
      <c r="J66">
        <v>1000000</v>
      </c>
      <c r="K66">
        <v>1000000</v>
      </c>
      <c r="M66">
        <v>783191.57597000001</v>
      </c>
      <c r="O66">
        <v>0.8</v>
      </c>
      <c r="Q66" t="s">
        <v>2499</v>
      </c>
      <c r="T66" t="s">
        <v>2500</v>
      </c>
    </row>
    <row r="67" spans="1:20">
      <c r="A67" t="s">
        <v>2286</v>
      </c>
      <c r="B67" t="s">
        <v>296</v>
      </c>
      <c r="C67" t="s">
        <v>2285</v>
      </c>
      <c r="D67" t="s">
        <v>2487</v>
      </c>
      <c r="G67" t="s">
        <v>2501</v>
      </c>
      <c r="J67">
        <v>1000000</v>
      </c>
      <c r="K67">
        <v>1000000</v>
      </c>
      <c r="M67">
        <v>780812.71394000005</v>
      </c>
      <c r="O67">
        <v>0.9</v>
      </c>
      <c r="Q67" t="s">
        <v>2499</v>
      </c>
      <c r="T67" t="s">
        <v>2500</v>
      </c>
    </row>
    <row r="68" spans="1:20">
      <c r="A68" t="s">
        <v>2286</v>
      </c>
      <c r="B68" t="s">
        <v>296</v>
      </c>
      <c r="C68" t="s">
        <v>2285</v>
      </c>
      <c r="D68" t="s">
        <v>2487</v>
      </c>
      <c r="G68" t="s">
        <v>2502</v>
      </c>
      <c r="J68">
        <v>1500000</v>
      </c>
      <c r="K68">
        <v>1500000</v>
      </c>
      <c r="M68">
        <v>1334245.1762900001</v>
      </c>
      <c r="O68">
        <v>0.97</v>
      </c>
      <c r="Q68" t="s">
        <v>2499</v>
      </c>
      <c r="T68" t="s">
        <v>2503</v>
      </c>
    </row>
    <row r="69" spans="1:20">
      <c r="A69" t="s">
        <v>2286</v>
      </c>
      <c r="B69" t="s">
        <v>296</v>
      </c>
      <c r="C69" t="s">
        <v>2285</v>
      </c>
      <c r="D69" t="s">
        <v>2487</v>
      </c>
      <c r="G69" t="s">
        <v>2504</v>
      </c>
      <c r="J69">
        <v>2000000</v>
      </c>
      <c r="K69">
        <v>2000000</v>
      </c>
      <c r="M69">
        <v>1782050.3262199999</v>
      </c>
      <c r="O69">
        <v>1</v>
      </c>
      <c r="Q69" t="s">
        <v>2499</v>
      </c>
      <c r="T69" t="s">
        <v>2505</v>
      </c>
    </row>
    <row r="70" spans="1:20">
      <c r="A70" t="s">
        <v>2286</v>
      </c>
      <c r="B70" t="s">
        <v>296</v>
      </c>
      <c r="C70" t="s">
        <v>2285</v>
      </c>
      <c r="D70" t="s">
        <v>2506</v>
      </c>
      <c r="G70" t="s">
        <v>2507</v>
      </c>
      <c r="J70">
        <v>300000</v>
      </c>
      <c r="K70">
        <v>2489000</v>
      </c>
      <c r="M70">
        <v>2349654</v>
      </c>
      <c r="O70">
        <v>1</v>
      </c>
      <c r="T70" t="s">
        <v>2503</v>
      </c>
    </row>
    <row r="71" spans="1:20">
      <c r="A71" t="s">
        <v>2286</v>
      </c>
      <c r="B71" t="s">
        <v>296</v>
      </c>
      <c r="C71" t="s">
        <v>2285</v>
      </c>
      <c r="D71" t="s">
        <v>2506</v>
      </c>
      <c r="G71" t="s">
        <v>2508</v>
      </c>
      <c r="J71">
        <v>500000</v>
      </c>
      <c r="K71">
        <v>3289000</v>
      </c>
      <c r="M71">
        <v>2082320.1385300001</v>
      </c>
      <c r="O71">
        <v>0.9</v>
      </c>
      <c r="T71" t="s">
        <v>2509</v>
      </c>
    </row>
    <row r="72" spans="1:20">
      <c r="A72" t="s">
        <v>2286</v>
      </c>
      <c r="B72" t="s">
        <v>296</v>
      </c>
      <c r="C72" t="s">
        <v>2285</v>
      </c>
      <c r="D72" t="s">
        <v>2506</v>
      </c>
      <c r="G72" t="s">
        <v>2510</v>
      </c>
      <c r="J72">
        <v>376000</v>
      </c>
      <c r="K72">
        <v>1261000</v>
      </c>
      <c r="M72">
        <v>757342.47857000004</v>
      </c>
      <c r="O72">
        <v>0.7</v>
      </c>
      <c r="T72" t="s">
        <v>2503</v>
      </c>
    </row>
    <row r="73" spans="1:20">
      <c r="A73" t="s">
        <v>2286</v>
      </c>
      <c r="B73" t="s">
        <v>296</v>
      </c>
      <c r="C73" t="s">
        <v>2285</v>
      </c>
      <c r="D73" t="s">
        <v>2506</v>
      </c>
      <c r="G73" t="s">
        <v>2511</v>
      </c>
      <c r="J73">
        <v>2000000</v>
      </c>
      <c r="K73">
        <v>2000000</v>
      </c>
      <c r="M73">
        <v>39985.077499999999</v>
      </c>
      <c r="O73" t="s">
        <v>2512</v>
      </c>
      <c r="Q73" t="s">
        <v>2499</v>
      </c>
      <c r="T73" t="s">
        <v>2503</v>
      </c>
    </row>
    <row r="74" spans="1:20">
      <c r="A74" t="s">
        <v>2286</v>
      </c>
      <c r="B74" t="s">
        <v>296</v>
      </c>
      <c r="C74" t="s">
        <v>2285</v>
      </c>
      <c r="D74" t="s">
        <v>2513</v>
      </c>
      <c r="G74" t="s">
        <v>2514</v>
      </c>
      <c r="J74">
        <v>948000</v>
      </c>
      <c r="K74">
        <v>1934000</v>
      </c>
      <c r="M74">
        <v>1454015.7386400001</v>
      </c>
      <c r="O74">
        <v>1</v>
      </c>
      <c r="T74" t="s">
        <v>2503</v>
      </c>
    </row>
    <row r="75" spans="1:20">
      <c r="A75" t="s">
        <v>2286</v>
      </c>
      <c r="B75" t="s">
        <v>296</v>
      </c>
      <c r="C75" t="s">
        <v>2285</v>
      </c>
      <c r="D75" t="s">
        <v>2515</v>
      </c>
      <c r="G75" t="s">
        <v>2516</v>
      </c>
      <c r="J75">
        <v>1540000</v>
      </c>
      <c r="K75">
        <v>2830000</v>
      </c>
      <c r="M75">
        <v>2120057.23007</v>
      </c>
      <c r="O75">
        <v>0.98</v>
      </c>
      <c r="T75" t="s">
        <v>2503</v>
      </c>
    </row>
    <row r="76" spans="1:20">
      <c r="A76" t="s">
        <v>2286</v>
      </c>
      <c r="B76" t="s">
        <v>296</v>
      </c>
      <c r="C76" t="s">
        <v>2285</v>
      </c>
      <c r="D76" t="s">
        <v>2517</v>
      </c>
      <c r="G76" t="s">
        <v>2518</v>
      </c>
      <c r="J76">
        <v>474000</v>
      </c>
      <c r="K76">
        <v>1446000</v>
      </c>
      <c r="M76">
        <v>4811.9384</v>
      </c>
      <c r="O76">
        <v>0</v>
      </c>
      <c r="Q76" t="s">
        <v>2519</v>
      </c>
      <c r="T76" t="s">
        <v>2503</v>
      </c>
    </row>
    <row r="77" spans="1:20">
      <c r="A77" t="s">
        <v>2286</v>
      </c>
      <c r="B77" t="s">
        <v>296</v>
      </c>
      <c r="C77" t="s">
        <v>2285</v>
      </c>
      <c r="D77" t="s">
        <v>2520</v>
      </c>
      <c r="G77" t="s">
        <v>2521</v>
      </c>
      <c r="J77">
        <v>610000</v>
      </c>
      <c r="K77">
        <v>2040000</v>
      </c>
      <c r="M77">
        <v>873268.89612000005</v>
      </c>
      <c r="O77">
        <v>0.78</v>
      </c>
      <c r="T77" t="s">
        <v>2522</v>
      </c>
    </row>
    <row r="78" spans="1:20">
      <c r="A78" t="s">
        <v>2286</v>
      </c>
      <c r="B78" t="s">
        <v>296</v>
      </c>
      <c r="C78" t="s">
        <v>2285</v>
      </c>
      <c r="D78" t="s">
        <v>2520</v>
      </c>
      <c r="G78" t="s">
        <v>2523</v>
      </c>
      <c r="J78">
        <v>4000000</v>
      </c>
      <c r="K78">
        <v>8200000</v>
      </c>
      <c r="M78">
        <v>17070.256699999998</v>
      </c>
      <c r="O78">
        <v>0</v>
      </c>
      <c r="T78" t="s">
        <v>2503</v>
      </c>
    </row>
    <row r="79" spans="1:20">
      <c r="A79" t="s">
        <v>2286</v>
      </c>
      <c r="B79" t="s">
        <v>296</v>
      </c>
      <c r="C79" t="s">
        <v>2285</v>
      </c>
      <c r="D79" t="s">
        <v>2450</v>
      </c>
      <c r="G79" t="s">
        <v>2524</v>
      </c>
      <c r="J79">
        <v>1200000</v>
      </c>
      <c r="K79">
        <v>1200000</v>
      </c>
      <c r="M79">
        <v>19718.09</v>
      </c>
      <c r="O79">
        <v>0.02</v>
      </c>
      <c r="Q79" t="s">
        <v>2499</v>
      </c>
      <c r="T79" t="s">
        <v>2525</v>
      </c>
    </row>
    <row r="80" spans="1:20">
      <c r="A80" t="s">
        <v>2286</v>
      </c>
      <c r="B80" t="s">
        <v>296</v>
      </c>
      <c r="C80" t="s">
        <v>2285</v>
      </c>
      <c r="D80" t="s">
        <v>1063</v>
      </c>
      <c r="G80" t="s">
        <v>2526</v>
      </c>
      <c r="J80">
        <v>2700000</v>
      </c>
      <c r="K80">
        <v>2700000</v>
      </c>
      <c r="M80">
        <v>1032465.73999</v>
      </c>
      <c r="O80">
        <v>0.9</v>
      </c>
      <c r="T80" t="s">
        <v>2527</v>
      </c>
    </row>
    <row r="81" spans="1:20">
      <c r="A81" t="s">
        <v>2286</v>
      </c>
      <c r="B81" t="s">
        <v>296</v>
      </c>
      <c r="C81" t="s">
        <v>2285</v>
      </c>
      <c r="D81" t="s">
        <v>1063</v>
      </c>
      <c r="G81" t="s">
        <v>2528</v>
      </c>
      <c r="J81">
        <v>1000000</v>
      </c>
      <c r="K81">
        <v>1000000</v>
      </c>
      <c r="M81">
        <v>176073.98230999999</v>
      </c>
      <c r="O81">
        <v>0</v>
      </c>
      <c r="T81" t="s">
        <v>2525</v>
      </c>
    </row>
    <row r="82" spans="1:20">
      <c r="A82" t="s">
        <v>2286</v>
      </c>
      <c r="B82" t="s">
        <v>276</v>
      </c>
      <c r="G82" t="s">
        <v>2529</v>
      </c>
      <c r="H82" t="s">
        <v>2530</v>
      </c>
      <c r="K82">
        <v>4990300</v>
      </c>
      <c r="L82">
        <v>4476759.3845899999</v>
      </c>
      <c r="O82">
        <v>1</v>
      </c>
      <c r="T82" t="s">
        <v>2531</v>
      </c>
    </row>
    <row r="83" spans="1:20">
      <c r="A83" t="s">
        <v>2286</v>
      </c>
      <c r="B83" t="s">
        <v>276</v>
      </c>
      <c r="G83" t="s">
        <v>2532</v>
      </c>
      <c r="H83" t="s">
        <v>2533</v>
      </c>
      <c r="K83">
        <v>1800000</v>
      </c>
      <c r="L83">
        <v>0</v>
      </c>
      <c r="O83">
        <v>0</v>
      </c>
      <c r="T83" t="s">
        <v>2534</v>
      </c>
    </row>
    <row r="84" spans="1:20">
      <c r="A84" t="s">
        <v>2286</v>
      </c>
      <c r="B84" t="s">
        <v>276</v>
      </c>
      <c r="G84" t="s">
        <v>2535</v>
      </c>
      <c r="H84" t="s">
        <v>2536</v>
      </c>
      <c r="K84">
        <v>1033000</v>
      </c>
      <c r="L84">
        <v>1011847.5645</v>
      </c>
      <c r="O84">
        <v>1</v>
      </c>
      <c r="T84" t="s">
        <v>2537</v>
      </c>
    </row>
    <row r="85" spans="1:20">
      <c r="A85" t="s">
        <v>2286</v>
      </c>
      <c r="B85" t="s">
        <v>276</v>
      </c>
      <c r="G85" t="s">
        <v>2538</v>
      </c>
      <c r="H85" t="s">
        <v>2539</v>
      </c>
      <c r="K85">
        <v>2277000</v>
      </c>
      <c r="L85">
        <v>2253103.6016899999</v>
      </c>
      <c r="O85">
        <v>0.99</v>
      </c>
      <c r="T85" t="s">
        <v>2540</v>
      </c>
    </row>
    <row r="86" spans="1:20">
      <c r="A86" t="s">
        <v>2286</v>
      </c>
      <c r="B86" t="s">
        <v>276</v>
      </c>
      <c r="G86" t="s">
        <v>2541</v>
      </c>
      <c r="H86" t="s">
        <v>2542</v>
      </c>
      <c r="K86">
        <v>2173500</v>
      </c>
      <c r="L86">
        <v>2083570.31831</v>
      </c>
      <c r="O86">
        <v>0.99</v>
      </c>
      <c r="T86" t="s">
        <v>2543</v>
      </c>
    </row>
    <row r="87" spans="1:20">
      <c r="A87" t="s">
        <v>2286</v>
      </c>
      <c r="B87" t="s">
        <v>276</v>
      </c>
      <c r="G87" t="s">
        <v>1316</v>
      </c>
      <c r="H87" t="s">
        <v>2544</v>
      </c>
      <c r="K87">
        <v>3146000</v>
      </c>
      <c r="L87">
        <v>3144413.0645400002</v>
      </c>
      <c r="O87">
        <v>1</v>
      </c>
      <c r="T87" t="s">
        <v>2545</v>
      </c>
    </row>
    <row r="88" spans="1:20">
      <c r="A88" t="s">
        <v>2286</v>
      </c>
      <c r="B88" t="s">
        <v>276</v>
      </c>
      <c r="G88" t="s">
        <v>2546</v>
      </c>
      <c r="H88" t="s">
        <v>2547</v>
      </c>
      <c r="K88">
        <v>2590000</v>
      </c>
      <c r="L88">
        <v>2438150.5450300002</v>
      </c>
      <c r="O88">
        <v>1</v>
      </c>
      <c r="T88" t="s">
        <v>2548</v>
      </c>
    </row>
    <row r="89" spans="1:20">
      <c r="A89" t="s">
        <v>2286</v>
      </c>
      <c r="B89" t="s">
        <v>276</v>
      </c>
      <c r="G89" t="s">
        <v>2549</v>
      </c>
      <c r="H89" t="s">
        <v>2550</v>
      </c>
      <c r="K89">
        <v>1000000</v>
      </c>
      <c r="L89">
        <v>992364.01607000001</v>
      </c>
      <c r="O89">
        <v>0.94</v>
      </c>
      <c r="T89" t="s">
        <v>2551</v>
      </c>
    </row>
    <row r="90" spans="1:20">
      <c r="A90" t="s">
        <v>2286</v>
      </c>
      <c r="B90" t="s">
        <v>276</v>
      </c>
      <c r="G90" t="s">
        <v>2552</v>
      </c>
      <c r="H90" t="s">
        <v>2553</v>
      </c>
      <c r="K90">
        <v>1500000</v>
      </c>
      <c r="L90">
        <v>1488112.1122000001</v>
      </c>
      <c r="O90">
        <v>0.95</v>
      </c>
      <c r="T90" t="s">
        <v>20</v>
      </c>
    </row>
    <row r="91" spans="1:20">
      <c r="A91" t="s">
        <v>2286</v>
      </c>
      <c r="B91" t="s">
        <v>276</v>
      </c>
      <c r="G91" t="s">
        <v>2554</v>
      </c>
      <c r="H91" t="s">
        <v>2555</v>
      </c>
      <c r="K91">
        <v>1500000</v>
      </c>
      <c r="L91">
        <v>1292520.0528299999</v>
      </c>
      <c r="O91">
        <v>0.99</v>
      </c>
      <c r="T91" t="s">
        <v>20</v>
      </c>
    </row>
    <row r="92" spans="1:20">
      <c r="A92" t="s">
        <v>2286</v>
      </c>
      <c r="B92" t="s">
        <v>276</v>
      </c>
      <c r="G92" t="s">
        <v>2556</v>
      </c>
      <c r="H92" t="s">
        <v>2557</v>
      </c>
      <c r="K92">
        <v>2500000</v>
      </c>
      <c r="L92">
        <v>2453224.10562</v>
      </c>
      <c r="O92">
        <v>0.96</v>
      </c>
      <c r="T92" t="s">
        <v>20</v>
      </c>
    </row>
    <row r="93" spans="1:20">
      <c r="A93" t="s">
        <v>2286</v>
      </c>
      <c r="B93" t="s">
        <v>276</v>
      </c>
      <c r="G93" t="s">
        <v>2558</v>
      </c>
      <c r="H93" t="s">
        <v>2559</v>
      </c>
      <c r="K93">
        <v>2300000</v>
      </c>
      <c r="L93">
        <v>2253529.6055199997</v>
      </c>
      <c r="O93">
        <v>0.99</v>
      </c>
      <c r="T93" t="s">
        <v>20</v>
      </c>
    </row>
    <row r="94" spans="1:20">
      <c r="A94" t="s">
        <v>2286</v>
      </c>
      <c r="B94" t="s">
        <v>276</v>
      </c>
      <c r="G94" t="s">
        <v>2560</v>
      </c>
      <c r="H94" t="s">
        <v>2561</v>
      </c>
      <c r="K94">
        <v>2200000</v>
      </c>
      <c r="L94">
        <v>2172548.1244099997</v>
      </c>
      <c r="O94">
        <v>1</v>
      </c>
      <c r="T94" t="s">
        <v>2562</v>
      </c>
    </row>
    <row r="95" spans="1:20">
      <c r="A95" t="s">
        <v>2286</v>
      </c>
      <c r="B95" t="s">
        <v>276</v>
      </c>
      <c r="G95" t="s">
        <v>2563</v>
      </c>
      <c r="H95" t="s">
        <v>2564</v>
      </c>
      <c r="K95">
        <v>2086589</v>
      </c>
      <c r="L95">
        <v>1825032.1356599999</v>
      </c>
      <c r="O95">
        <v>0.95</v>
      </c>
      <c r="T95" t="s">
        <v>2565</v>
      </c>
    </row>
    <row r="96" spans="1:20">
      <c r="A96" t="s">
        <v>2286</v>
      </c>
      <c r="B96" t="s">
        <v>276</v>
      </c>
      <c r="G96" t="s">
        <v>2566</v>
      </c>
      <c r="H96" t="s">
        <v>2567</v>
      </c>
      <c r="K96">
        <v>1000000</v>
      </c>
      <c r="L96">
        <v>987515.72262999997</v>
      </c>
      <c r="O96">
        <v>0.85</v>
      </c>
      <c r="T96" t="s">
        <v>1103</v>
      </c>
    </row>
    <row r="97" spans="1:20">
      <c r="A97" t="s">
        <v>2286</v>
      </c>
      <c r="B97" t="s">
        <v>276</v>
      </c>
      <c r="G97" t="s">
        <v>2568</v>
      </c>
      <c r="H97" t="s">
        <v>2569</v>
      </c>
      <c r="K97">
        <v>1745300</v>
      </c>
      <c r="L97">
        <v>1744367.02226</v>
      </c>
      <c r="O97">
        <v>1</v>
      </c>
      <c r="T97" t="s">
        <v>2570</v>
      </c>
    </row>
    <row r="98" spans="1:20">
      <c r="A98" t="s">
        <v>2286</v>
      </c>
      <c r="B98" t="s">
        <v>276</v>
      </c>
      <c r="G98" t="s">
        <v>2571</v>
      </c>
      <c r="H98" t="s">
        <v>2572</v>
      </c>
      <c r="K98">
        <v>1330000</v>
      </c>
      <c r="L98">
        <v>1283623.7279699999</v>
      </c>
      <c r="O98">
        <v>1</v>
      </c>
      <c r="T98" t="s">
        <v>2573</v>
      </c>
    </row>
    <row r="99" spans="1:20">
      <c r="A99" t="s">
        <v>2286</v>
      </c>
      <c r="B99" t="s">
        <v>276</v>
      </c>
      <c r="G99" t="s">
        <v>2574</v>
      </c>
      <c r="H99" t="s">
        <v>2575</v>
      </c>
      <c r="K99">
        <v>1400000</v>
      </c>
      <c r="L99">
        <v>1381353.47826</v>
      </c>
      <c r="O99">
        <v>1</v>
      </c>
      <c r="T99" t="s">
        <v>2573</v>
      </c>
    </row>
    <row r="100" spans="1:20">
      <c r="A100" t="s">
        <v>2286</v>
      </c>
      <c r="B100" t="s">
        <v>276</v>
      </c>
      <c r="G100" t="s">
        <v>2576</v>
      </c>
      <c r="H100" t="s">
        <v>2577</v>
      </c>
      <c r="K100">
        <v>1566000</v>
      </c>
      <c r="L100">
        <v>1557124.19196</v>
      </c>
      <c r="O100">
        <v>1</v>
      </c>
      <c r="T100" t="s">
        <v>2578</v>
      </c>
    </row>
    <row r="101" spans="1:20">
      <c r="A101" t="s">
        <v>2286</v>
      </c>
      <c r="B101" t="s">
        <v>276</v>
      </c>
      <c r="G101" t="s">
        <v>2579</v>
      </c>
      <c r="H101" t="s">
        <v>2533</v>
      </c>
      <c r="K101">
        <v>1500000</v>
      </c>
      <c r="L101">
        <v>0</v>
      </c>
      <c r="O101">
        <v>0</v>
      </c>
      <c r="T101" t="s">
        <v>2580</v>
      </c>
    </row>
    <row r="102" spans="1:20">
      <c r="A102" t="s">
        <v>2286</v>
      </c>
      <c r="B102" t="s">
        <v>276</v>
      </c>
      <c r="G102" t="s">
        <v>2581</v>
      </c>
      <c r="H102" t="s">
        <v>2582</v>
      </c>
      <c r="K102">
        <v>1500000</v>
      </c>
      <c r="L102">
        <v>1431469.3973999999</v>
      </c>
      <c r="O102">
        <v>0.8</v>
      </c>
      <c r="T102" t="s">
        <v>20</v>
      </c>
    </row>
    <row r="103" spans="1:20">
      <c r="A103" t="s">
        <v>2286</v>
      </c>
      <c r="B103" t="s">
        <v>276</v>
      </c>
      <c r="G103" t="s">
        <v>2583</v>
      </c>
      <c r="H103" t="s">
        <v>2584</v>
      </c>
      <c r="K103">
        <v>8400000</v>
      </c>
      <c r="L103">
        <v>7372013.6901599998</v>
      </c>
      <c r="O103">
        <v>0.95</v>
      </c>
      <c r="T103" t="s">
        <v>2585</v>
      </c>
    </row>
    <row r="104" spans="1:20">
      <c r="A104" t="s">
        <v>2286</v>
      </c>
      <c r="B104" t="s">
        <v>276</v>
      </c>
      <c r="G104" t="s">
        <v>2586</v>
      </c>
      <c r="H104" t="s">
        <v>2587</v>
      </c>
      <c r="K104">
        <v>1810000</v>
      </c>
      <c r="L104">
        <v>1739813.8306</v>
      </c>
      <c r="O104">
        <v>1</v>
      </c>
      <c r="T104" t="s">
        <v>2588</v>
      </c>
    </row>
    <row r="105" spans="1:20">
      <c r="A105" t="s">
        <v>2286</v>
      </c>
      <c r="B105" t="s">
        <v>276</v>
      </c>
      <c r="G105" t="s">
        <v>2589</v>
      </c>
      <c r="H105" t="s">
        <v>2590</v>
      </c>
      <c r="K105">
        <v>2340000</v>
      </c>
      <c r="L105">
        <v>2338476.6952600004</v>
      </c>
      <c r="O105">
        <v>1</v>
      </c>
      <c r="T105" t="s">
        <v>2562</v>
      </c>
    </row>
    <row r="106" spans="1:20">
      <c r="A106" t="s">
        <v>2286</v>
      </c>
      <c r="B106" t="s">
        <v>276</v>
      </c>
      <c r="G106" t="s">
        <v>2591</v>
      </c>
      <c r="H106" t="s">
        <v>2592</v>
      </c>
      <c r="K106">
        <v>1190000</v>
      </c>
      <c r="L106">
        <v>1100458.4836500001</v>
      </c>
      <c r="O106">
        <v>0.01</v>
      </c>
      <c r="T106" t="s">
        <v>20</v>
      </c>
    </row>
    <row r="107" spans="1:20">
      <c r="A107" t="s">
        <v>2286</v>
      </c>
      <c r="B107" t="s">
        <v>276</v>
      </c>
      <c r="G107" t="s">
        <v>2593</v>
      </c>
      <c r="H107" t="s">
        <v>2594</v>
      </c>
      <c r="K107">
        <v>2360000</v>
      </c>
      <c r="L107">
        <v>2281036.4750999999</v>
      </c>
      <c r="O107">
        <v>0.55000000000000004</v>
      </c>
      <c r="T107" t="s">
        <v>2595</v>
      </c>
    </row>
    <row r="108" spans="1:20">
      <c r="A108" t="s">
        <v>2286</v>
      </c>
      <c r="B108" t="s">
        <v>276</v>
      </c>
      <c r="G108" t="s">
        <v>2596</v>
      </c>
      <c r="H108" t="s">
        <v>2597</v>
      </c>
      <c r="K108">
        <v>2574994</v>
      </c>
      <c r="L108">
        <v>2568456.49119</v>
      </c>
      <c r="O108">
        <v>0.5</v>
      </c>
      <c r="T108" t="s">
        <v>2598</v>
      </c>
    </row>
    <row r="109" spans="1:20">
      <c r="A109" t="s">
        <v>2286</v>
      </c>
      <c r="B109" t="s">
        <v>276</v>
      </c>
      <c r="G109" t="s">
        <v>2599</v>
      </c>
      <c r="H109" t="s">
        <v>2600</v>
      </c>
      <c r="K109">
        <v>1000000</v>
      </c>
      <c r="L109">
        <v>995113.28980999999</v>
      </c>
      <c r="O109">
        <v>0.95</v>
      </c>
      <c r="T109" t="s">
        <v>436</v>
      </c>
    </row>
    <row r="110" spans="1:20">
      <c r="A110" t="s">
        <v>2286</v>
      </c>
      <c r="B110" t="s">
        <v>276</v>
      </c>
      <c r="G110" t="s">
        <v>2601</v>
      </c>
      <c r="H110" t="s">
        <v>2602</v>
      </c>
      <c r="K110">
        <v>1710000</v>
      </c>
      <c r="L110">
        <v>1709715.8386899999</v>
      </c>
      <c r="O110">
        <v>1</v>
      </c>
      <c r="T110" t="s">
        <v>67</v>
      </c>
    </row>
    <row r="111" spans="1:20">
      <c r="A111" t="s">
        <v>2286</v>
      </c>
      <c r="B111" t="s">
        <v>276</v>
      </c>
      <c r="G111" t="s">
        <v>2603</v>
      </c>
      <c r="H111" t="s">
        <v>2604</v>
      </c>
      <c r="K111">
        <v>2450000</v>
      </c>
      <c r="L111">
        <v>2091384.57124</v>
      </c>
      <c r="O111">
        <v>0.8</v>
      </c>
      <c r="T111" t="s">
        <v>20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2DBC5-A04F-6F43-BBE6-07EA7C912A85}">
  <sheetPr>
    <tabColor rgb="FFFF0000"/>
  </sheetPr>
  <dimension ref="A1:U263"/>
  <sheetViews>
    <sheetView topLeftCell="K1" zoomScale="150" zoomScaleNormal="150" workbookViewId="0"/>
  </sheetViews>
  <sheetFormatPr baseColWidth="10" defaultRowHeight="15"/>
  <cols>
    <col min="1" max="1" width="7" bestFit="1" customWidth="1"/>
    <col min="2" max="2" width="13.28515625" bestFit="1" customWidth="1"/>
    <col min="3" max="3" width="19.85546875" bestFit="1" customWidth="1"/>
    <col min="4" max="8" width="80.7109375" bestFit="1" customWidth="1"/>
    <col min="9" max="9" width="20.28515625" customWidth="1"/>
    <col min="10" max="10" width="12.140625" bestFit="1" customWidth="1"/>
    <col min="11" max="11" width="12.28515625" bestFit="1" customWidth="1"/>
    <col min="12" max="12" width="30.7109375" bestFit="1" customWidth="1"/>
    <col min="13" max="13" width="15.85546875" bestFit="1" customWidth="1"/>
    <col min="14" max="14" width="12.42578125" customWidth="1"/>
    <col min="15" max="15" width="18.140625" bestFit="1" customWidth="1"/>
    <col min="16" max="16" width="9.85546875" bestFit="1" customWidth="1"/>
    <col min="17" max="17" width="21.7109375" customWidth="1"/>
    <col min="18" max="18" width="27" bestFit="1" customWidth="1"/>
    <col min="19" max="19" width="14.42578125" bestFit="1" customWidth="1"/>
    <col min="20" max="20" width="80.7109375" bestFit="1" customWidth="1"/>
    <col min="21" max="21" width="18" bestFit="1" customWidth="1"/>
  </cols>
  <sheetData>
    <row r="1" spans="1:21">
      <c r="A1" t="s">
        <v>251</v>
      </c>
      <c r="B1" t="s">
        <v>47</v>
      </c>
      <c r="C1" t="s">
        <v>252</v>
      </c>
      <c r="D1" t="s">
        <v>0</v>
      </c>
      <c r="E1" t="s">
        <v>253</v>
      </c>
      <c r="F1" t="s">
        <v>248</v>
      </c>
      <c r="G1" t="s">
        <v>249</v>
      </c>
      <c r="H1" t="s">
        <v>250</v>
      </c>
      <c r="I1" t="s">
        <v>531</v>
      </c>
      <c r="J1" t="s">
        <v>532</v>
      </c>
      <c r="K1" t="s">
        <v>255</v>
      </c>
      <c r="L1" t="s">
        <v>533</v>
      </c>
      <c r="M1" t="s">
        <v>257</v>
      </c>
      <c r="N1" t="s">
        <v>258</v>
      </c>
      <c r="O1" t="s">
        <v>259</v>
      </c>
      <c r="P1" t="s">
        <v>260</v>
      </c>
      <c r="Q1" t="s">
        <v>261</v>
      </c>
      <c r="R1" t="s">
        <v>534</v>
      </c>
      <c r="S1" t="s">
        <v>535</v>
      </c>
      <c r="T1" t="s">
        <v>530</v>
      </c>
      <c r="U1" t="s">
        <v>536</v>
      </c>
    </row>
    <row r="2" spans="1:21">
      <c r="A2" t="s">
        <v>527</v>
      </c>
      <c r="B2" t="s">
        <v>289</v>
      </c>
      <c r="C2" t="s">
        <v>319</v>
      </c>
      <c r="D2" t="s">
        <v>537</v>
      </c>
      <c r="H2" t="s">
        <v>538</v>
      </c>
      <c r="I2">
        <v>2021</v>
      </c>
      <c r="J2">
        <v>1500000</v>
      </c>
      <c r="K2">
        <v>1700000</v>
      </c>
      <c r="L2">
        <v>1595608.8231500001</v>
      </c>
      <c r="O2">
        <v>411671</v>
      </c>
      <c r="R2">
        <v>1069196.5272599999</v>
      </c>
      <c r="S2">
        <v>0.9</v>
      </c>
      <c r="T2" t="s">
        <v>539</v>
      </c>
      <c r="U2">
        <v>630803.47274000011</v>
      </c>
    </row>
    <row r="3" spans="1:21">
      <c r="A3" t="s">
        <v>527</v>
      </c>
      <c r="B3" t="s">
        <v>289</v>
      </c>
      <c r="C3" t="s">
        <v>319</v>
      </c>
      <c r="D3" t="s">
        <v>1200</v>
      </c>
      <c r="E3" t="s">
        <v>540</v>
      </c>
      <c r="H3" t="s">
        <v>541</v>
      </c>
      <c r="I3">
        <v>2006</v>
      </c>
      <c r="J3">
        <v>1000000</v>
      </c>
      <c r="K3">
        <v>6558000</v>
      </c>
      <c r="L3">
        <v>1172441.412</v>
      </c>
      <c r="O3">
        <v>2442951</v>
      </c>
      <c r="R3">
        <v>388525</v>
      </c>
      <c r="S3">
        <v>0.08</v>
      </c>
      <c r="T3" t="s">
        <v>542</v>
      </c>
      <c r="U3">
        <v>6169475</v>
      </c>
    </row>
    <row r="4" spans="1:21">
      <c r="A4" t="s">
        <v>527</v>
      </c>
      <c r="B4" t="s">
        <v>289</v>
      </c>
      <c r="C4" t="s">
        <v>319</v>
      </c>
      <c r="D4" t="s">
        <v>537</v>
      </c>
      <c r="H4" t="s">
        <v>543</v>
      </c>
      <c r="I4">
        <v>2012</v>
      </c>
      <c r="J4">
        <v>380000</v>
      </c>
      <c r="K4">
        <v>380000</v>
      </c>
      <c r="L4">
        <v>379138.53503000003</v>
      </c>
      <c r="O4">
        <v>326352</v>
      </c>
      <c r="R4">
        <v>53647.754159999997</v>
      </c>
      <c r="S4">
        <v>0.2</v>
      </c>
      <c r="T4" t="s">
        <v>544</v>
      </c>
      <c r="U4">
        <v>326352.24583999999</v>
      </c>
    </row>
    <row r="5" spans="1:21">
      <c r="A5" t="s">
        <v>527</v>
      </c>
      <c r="B5" t="s">
        <v>289</v>
      </c>
      <c r="C5" t="s">
        <v>319</v>
      </c>
      <c r="D5" t="s">
        <v>545</v>
      </c>
      <c r="H5" t="s">
        <v>545</v>
      </c>
      <c r="I5">
        <v>0</v>
      </c>
      <c r="J5">
        <v>0</v>
      </c>
      <c r="K5">
        <v>0</v>
      </c>
      <c r="L5">
        <v>0</v>
      </c>
      <c r="O5">
        <v>0</v>
      </c>
      <c r="R5">
        <v>0</v>
      </c>
      <c r="T5">
        <v>0</v>
      </c>
      <c r="U5">
        <v>0</v>
      </c>
    </row>
    <row r="6" spans="1:21">
      <c r="A6" t="s">
        <v>527</v>
      </c>
      <c r="B6" t="s">
        <v>289</v>
      </c>
      <c r="C6" t="s">
        <v>319</v>
      </c>
      <c r="D6" t="s">
        <v>546</v>
      </c>
      <c r="E6" t="s">
        <v>547</v>
      </c>
      <c r="F6" t="s">
        <v>548</v>
      </c>
      <c r="H6" t="s">
        <v>549</v>
      </c>
      <c r="I6">
        <v>2002</v>
      </c>
      <c r="J6">
        <v>160000</v>
      </c>
      <c r="K6">
        <v>1296000</v>
      </c>
      <c r="L6">
        <v>1213944.3656299999</v>
      </c>
      <c r="O6">
        <v>102071</v>
      </c>
      <c r="R6">
        <v>1190478.7422</v>
      </c>
      <c r="S6">
        <v>0.98</v>
      </c>
      <c r="T6" t="s">
        <v>550</v>
      </c>
      <c r="U6">
        <v>105521.25780000002</v>
      </c>
    </row>
    <row r="7" spans="1:21">
      <c r="A7" t="s">
        <v>527</v>
      </c>
      <c r="B7" t="s">
        <v>289</v>
      </c>
      <c r="C7" t="s">
        <v>319</v>
      </c>
      <c r="D7" t="s">
        <v>546</v>
      </c>
      <c r="H7" t="s">
        <v>551</v>
      </c>
      <c r="I7">
        <v>2006</v>
      </c>
      <c r="J7">
        <v>500000</v>
      </c>
      <c r="K7">
        <v>2323500</v>
      </c>
      <c r="L7">
        <v>1843758.9983300001</v>
      </c>
      <c r="O7">
        <v>309377</v>
      </c>
      <c r="R7">
        <v>1843191.23963</v>
      </c>
      <c r="S7">
        <v>1</v>
      </c>
      <c r="T7" t="s">
        <v>552</v>
      </c>
      <c r="U7">
        <v>480308.7603699998</v>
      </c>
    </row>
    <row r="8" spans="1:21">
      <c r="A8" t="s">
        <v>527</v>
      </c>
      <c r="B8" t="s">
        <v>289</v>
      </c>
      <c r="C8" t="s">
        <v>319</v>
      </c>
      <c r="D8" t="s">
        <v>546</v>
      </c>
      <c r="H8" t="s">
        <v>553</v>
      </c>
      <c r="I8">
        <v>2007</v>
      </c>
      <c r="J8">
        <v>500000</v>
      </c>
      <c r="K8">
        <v>2333500</v>
      </c>
      <c r="L8">
        <v>1913768.5094099999</v>
      </c>
      <c r="O8">
        <v>68000</v>
      </c>
      <c r="R8">
        <v>1909369.31461</v>
      </c>
      <c r="S8">
        <v>1</v>
      </c>
      <c r="T8" t="s">
        <v>554</v>
      </c>
      <c r="U8">
        <v>424130.68539</v>
      </c>
    </row>
    <row r="9" spans="1:21">
      <c r="A9" t="s">
        <v>527</v>
      </c>
      <c r="B9" t="s">
        <v>289</v>
      </c>
      <c r="C9" t="s">
        <v>319</v>
      </c>
      <c r="D9" t="s">
        <v>555</v>
      </c>
      <c r="H9" t="s">
        <v>555</v>
      </c>
    </row>
    <row r="10" spans="1:21">
      <c r="A10" t="s">
        <v>527</v>
      </c>
      <c r="B10" t="s">
        <v>289</v>
      </c>
      <c r="C10" t="s">
        <v>319</v>
      </c>
      <c r="D10" t="s">
        <v>555</v>
      </c>
      <c r="H10" t="s">
        <v>556</v>
      </c>
      <c r="I10">
        <v>2012</v>
      </c>
      <c r="J10">
        <v>1155000</v>
      </c>
      <c r="K10">
        <v>1155000</v>
      </c>
      <c r="L10">
        <v>139.28148000000002</v>
      </c>
      <c r="O10">
        <v>764578</v>
      </c>
      <c r="R10">
        <v>139.28148000000002</v>
      </c>
      <c r="S10">
        <v>0</v>
      </c>
      <c r="T10" t="s">
        <v>557</v>
      </c>
      <c r="U10">
        <v>1154860.7185200001</v>
      </c>
    </row>
    <row r="11" spans="1:21">
      <c r="A11" t="s">
        <v>527</v>
      </c>
      <c r="B11" t="s">
        <v>289</v>
      </c>
      <c r="C11" t="s">
        <v>319</v>
      </c>
      <c r="D11" t="s">
        <v>555</v>
      </c>
      <c r="H11" t="s">
        <v>558</v>
      </c>
      <c r="I11">
        <v>2011</v>
      </c>
      <c r="J11">
        <v>2310000</v>
      </c>
      <c r="K11">
        <v>6818355</v>
      </c>
      <c r="L11">
        <v>6055151.7649799995</v>
      </c>
      <c r="O11">
        <v>1462701</v>
      </c>
      <c r="R11">
        <v>5351323.0448500002</v>
      </c>
      <c r="S11">
        <v>0.7</v>
      </c>
      <c r="T11" t="s">
        <v>20</v>
      </c>
      <c r="U11">
        <v>1467031.9551499998</v>
      </c>
    </row>
    <row r="12" spans="1:21">
      <c r="A12" t="s">
        <v>527</v>
      </c>
      <c r="B12" t="s">
        <v>289</v>
      </c>
      <c r="C12" t="s">
        <v>319</v>
      </c>
      <c r="D12" t="s">
        <v>555</v>
      </c>
      <c r="H12" t="s">
        <v>559</v>
      </c>
      <c r="I12">
        <v>2012</v>
      </c>
      <c r="J12">
        <v>711000</v>
      </c>
      <c r="K12">
        <v>2051821</v>
      </c>
      <c r="L12">
        <v>1824430.21209</v>
      </c>
      <c r="O12">
        <v>240413</v>
      </c>
      <c r="R12">
        <v>1810721.88576</v>
      </c>
      <c r="S12">
        <v>0.97</v>
      </c>
      <c r="T12" t="s">
        <v>560</v>
      </c>
      <c r="U12">
        <v>241099.11424</v>
      </c>
    </row>
    <row r="13" spans="1:21">
      <c r="A13" t="s">
        <v>527</v>
      </c>
      <c r="B13" t="s">
        <v>289</v>
      </c>
      <c r="C13" t="s">
        <v>319</v>
      </c>
      <c r="D13" t="s">
        <v>555</v>
      </c>
      <c r="H13" t="s">
        <v>561</v>
      </c>
      <c r="I13">
        <v>2011</v>
      </c>
      <c r="J13">
        <v>1422000</v>
      </c>
      <c r="K13">
        <v>3409000</v>
      </c>
      <c r="L13">
        <v>944.40995999999996</v>
      </c>
      <c r="O13">
        <v>764000</v>
      </c>
      <c r="R13">
        <v>944.40995999999996</v>
      </c>
      <c r="S13">
        <v>0</v>
      </c>
      <c r="T13" t="s">
        <v>557</v>
      </c>
      <c r="U13">
        <v>3408055.5900400002</v>
      </c>
    </row>
    <row r="14" spans="1:21">
      <c r="A14" t="s">
        <v>527</v>
      </c>
      <c r="B14" t="s">
        <v>289</v>
      </c>
      <c r="C14" t="s">
        <v>319</v>
      </c>
      <c r="D14" t="s">
        <v>562</v>
      </c>
      <c r="H14" t="s">
        <v>562</v>
      </c>
      <c r="I14">
        <v>0</v>
      </c>
      <c r="J14">
        <v>0</v>
      </c>
      <c r="K14">
        <v>0</v>
      </c>
      <c r="L14">
        <v>0</v>
      </c>
      <c r="O14">
        <v>0</v>
      </c>
      <c r="R14">
        <v>0</v>
      </c>
      <c r="T14">
        <v>0</v>
      </c>
      <c r="U14">
        <v>0</v>
      </c>
    </row>
    <row r="15" spans="1:21">
      <c r="A15" t="s">
        <v>527</v>
      </c>
      <c r="B15" t="s">
        <v>289</v>
      </c>
      <c r="C15" t="s">
        <v>319</v>
      </c>
      <c r="D15" t="s">
        <v>563</v>
      </c>
      <c r="H15" t="s">
        <v>564</v>
      </c>
      <c r="I15">
        <v>2010</v>
      </c>
      <c r="J15">
        <v>300000</v>
      </c>
      <c r="K15">
        <v>1284000</v>
      </c>
      <c r="L15">
        <v>996882.25138999999</v>
      </c>
      <c r="O15">
        <v>165551</v>
      </c>
      <c r="R15">
        <v>996865.81183000002</v>
      </c>
      <c r="S15">
        <v>0.98</v>
      </c>
      <c r="T15" t="s">
        <v>565</v>
      </c>
      <c r="U15">
        <v>287134.18816999998</v>
      </c>
    </row>
    <row r="16" spans="1:21">
      <c r="A16" t="s">
        <v>527</v>
      </c>
      <c r="B16" t="s">
        <v>289</v>
      </c>
      <c r="C16" t="s">
        <v>319</v>
      </c>
      <c r="D16" t="s">
        <v>563</v>
      </c>
      <c r="H16" t="s">
        <v>566</v>
      </c>
      <c r="I16">
        <v>2006</v>
      </c>
      <c r="J16">
        <v>250000</v>
      </c>
      <c r="K16">
        <v>1029000</v>
      </c>
      <c r="L16">
        <v>959593.90622</v>
      </c>
      <c r="O16">
        <v>225439</v>
      </c>
      <c r="R16">
        <v>789288.48422999994</v>
      </c>
      <c r="S16">
        <v>0.88</v>
      </c>
      <c r="T16" t="s">
        <v>20</v>
      </c>
      <c r="U16">
        <v>239711.51576999991</v>
      </c>
    </row>
    <row r="17" spans="1:21">
      <c r="A17" t="s">
        <v>527</v>
      </c>
      <c r="B17" t="s">
        <v>289</v>
      </c>
      <c r="C17" t="s">
        <v>319</v>
      </c>
      <c r="D17" t="s">
        <v>563</v>
      </c>
      <c r="H17" t="s">
        <v>567</v>
      </c>
      <c r="I17">
        <v>2010</v>
      </c>
      <c r="J17">
        <v>800000</v>
      </c>
      <c r="K17">
        <v>1945360</v>
      </c>
      <c r="L17">
        <v>1707147.2703799999</v>
      </c>
      <c r="O17">
        <v>129091</v>
      </c>
      <c r="R17">
        <v>1717555.4268800002</v>
      </c>
      <c r="S17">
        <v>0.98</v>
      </c>
      <c r="T17" t="s">
        <v>568</v>
      </c>
      <c r="U17">
        <v>227804.57311999984</v>
      </c>
    </row>
    <row r="18" spans="1:21">
      <c r="A18" t="s">
        <v>527</v>
      </c>
      <c r="B18" t="s">
        <v>289</v>
      </c>
      <c r="C18" t="s">
        <v>319</v>
      </c>
      <c r="D18" t="s">
        <v>569</v>
      </c>
      <c r="H18" t="s">
        <v>570</v>
      </c>
      <c r="I18">
        <v>2015</v>
      </c>
      <c r="J18">
        <v>1800000</v>
      </c>
      <c r="K18">
        <v>1800000</v>
      </c>
      <c r="L18">
        <v>0</v>
      </c>
      <c r="O18">
        <v>1092247</v>
      </c>
      <c r="R18">
        <v>0</v>
      </c>
      <c r="S18">
        <v>0</v>
      </c>
      <c r="T18" t="s">
        <v>557</v>
      </c>
      <c r="U18">
        <v>1800000</v>
      </c>
    </row>
    <row r="19" spans="1:21">
      <c r="A19" t="s">
        <v>527</v>
      </c>
      <c r="B19" t="s">
        <v>289</v>
      </c>
      <c r="C19" t="s">
        <v>319</v>
      </c>
      <c r="D19" t="s">
        <v>569</v>
      </c>
      <c r="H19" t="s">
        <v>571</v>
      </c>
      <c r="I19">
        <v>2018</v>
      </c>
      <c r="J19">
        <v>3000000</v>
      </c>
      <c r="K19">
        <v>3000000</v>
      </c>
      <c r="L19">
        <v>1745931.3465499999</v>
      </c>
      <c r="O19">
        <v>1552902</v>
      </c>
      <c r="R19">
        <v>1447097.70242</v>
      </c>
      <c r="S19">
        <v>0.95</v>
      </c>
      <c r="T19" t="s">
        <v>20</v>
      </c>
      <c r="U19">
        <v>1552902.29758</v>
      </c>
    </row>
    <row r="20" spans="1:21">
      <c r="A20" t="s">
        <v>527</v>
      </c>
      <c r="B20" t="s">
        <v>289</v>
      </c>
      <c r="C20" t="s">
        <v>319</v>
      </c>
      <c r="D20" t="s">
        <v>569</v>
      </c>
      <c r="H20" t="s">
        <v>572</v>
      </c>
      <c r="I20">
        <v>2018</v>
      </c>
      <c r="J20">
        <v>4000000</v>
      </c>
      <c r="K20">
        <v>4000000</v>
      </c>
      <c r="L20">
        <v>1026443.63479</v>
      </c>
      <c r="O20">
        <v>3231538</v>
      </c>
      <c r="R20">
        <v>768461.64741000021</v>
      </c>
      <c r="S20">
        <v>0.95</v>
      </c>
      <c r="T20" t="s">
        <v>20</v>
      </c>
      <c r="U20">
        <v>3231538.3525899998</v>
      </c>
    </row>
    <row r="21" spans="1:21">
      <c r="A21" t="s">
        <v>527</v>
      </c>
      <c r="B21" t="s">
        <v>289</v>
      </c>
      <c r="C21" t="s">
        <v>319</v>
      </c>
      <c r="D21" t="s">
        <v>573</v>
      </c>
      <c r="H21" t="s">
        <v>574</v>
      </c>
      <c r="I21">
        <v>2014</v>
      </c>
      <c r="J21">
        <v>1210000</v>
      </c>
      <c r="K21">
        <v>1161162</v>
      </c>
      <c r="L21">
        <v>1063288.1438800001</v>
      </c>
      <c r="O21">
        <v>230342</v>
      </c>
      <c r="R21">
        <v>930820.38633999997</v>
      </c>
      <c r="S21">
        <v>0.89</v>
      </c>
      <c r="T21" t="s">
        <v>436</v>
      </c>
      <c r="U21">
        <v>230341.61365999992</v>
      </c>
    </row>
    <row r="22" spans="1:21">
      <c r="A22" t="s">
        <v>527</v>
      </c>
      <c r="B22" t="s">
        <v>289</v>
      </c>
      <c r="C22" t="s">
        <v>319</v>
      </c>
      <c r="D22" t="s">
        <v>573</v>
      </c>
      <c r="H22" t="s">
        <v>575</v>
      </c>
      <c r="I22">
        <v>2013</v>
      </c>
      <c r="J22">
        <v>1210000</v>
      </c>
      <c r="K22">
        <v>1210000</v>
      </c>
      <c r="L22">
        <v>1173955.87185</v>
      </c>
      <c r="O22">
        <v>326916</v>
      </c>
      <c r="R22">
        <v>883084.08652999997</v>
      </c>
      <c r="S22">
        <v>0.9</v>
      </c>
      <c r="T22" t="s">
        <v>436</v>
      </c>
      <c r="U22">
        <v>326915.91347000003</v>
      </c>
    </row>
    <row r="23" spans="1:21">
      <c r="A23" t="s">
        <v>527</v>
      </c>
      <c r="B23" t="s">
        <v>289</v>
      </c>
      <c r="C23" t="s">
        <v>319</v>
      </c>
      <c r="D23" t="s">
        <v>573</v>
      </c>
      <c r="H23" t="s">
        <v>576</v>
      </c>
      <c r="I23">
        <v>2012</v>
      </c>
      <c r="J23">
        <v>1210000</v>
      </c>
      <c r="K23">
        <v>1075148</v>
      </c>
      <c r="L23">
        <v>946653.00538999995</v>
      </c>
      <c r="O23">
        <v>245116</v>
      </c>
      <c r="R23">
        <v>830032.32250000001</v>
      </c>
      <c r="S23">
        <v>0.88</v>
      </c>
      <c r="T23" t="s">
        <v>436</v>
      </c>
      <c r="U23">
        <v>245115.67749999999</v>
      </c>
    </row>
    <row r="24" spans="1:21">
      <c r="A24" t="s">
        <v>527</v>
      </c>
      <c r="B24" t="s">
        <v>289</v>
      </c>
      <c r="C24" t="s">
        <v>319</v>
      </c>
      <c r="D24" t="s">
        <v>577</v>
      </c>
      <c r="H24" t="s">
        <v>578</v>
      </c>
      <c r="I24">
        <v>2009</v>
      </c>
      <c r="J24">
        <v>2250000</v>
      </c>
      <c r="K24">
        <v>2799122</v>
      </c>
      <c r="L24">
        <v>2720979.5278400001</v>
      </c>
      <c r="O24">
        <v>138592</v>
      </c>
      <c r="R24">
        <v>2660229.6950400001</v>
      </c>
      <c r="S24">
        <v>0.75</v>
      </c>
      <c r="T24" t="s">
        <v>579</v>
      </c>
      <c r="U24">
        <v>138892.30495999986</v>
      </c>
    </row>
    <row r="25" spans="1:21">
      <c r="A25" t="s">
        <v>527</v>
      </c>
      <c r="B25" t="s">
        <v>289</v>
      </c>
      <c r="C25" t="s">
        <v>319</v>
      </c>
      <c r="D25" t="s">
        <v>577</v>
      </c>
      <c r="H25" t="s">
        <v>580</v>
      </c>
      <c r="I25">
        <v>2018</v>
      </c>
      <c r="J25">
        <v>2500000</v>
      </c>
      <c r="K25">
        <v>1370000</v>
      </c>
      <c r="L25">
        <v>1304918.0270100001</v>
      </c>
      <c r="O25">
        <v>598023</v>
      </c>
      <c r="R25">
        <v>771976.81697000004</v>
      </c>
      <c r="S25">
        <v>0.75</v>
      </c>
      <c r="T25" t="s">
        <v>20</v>
      </c>
      <c r="U25">
        <v>598023.18302999996</v>
      </c>
    </row>
    <row r="26" spans="1:21">
      <c r="A26" t="s">
        <v>527</v>
      </c>
      <c r="B26" t="s">
        <v>289</v>
      </c>
      <c r="C26" t="s">
        <v>319</v>
      </c>
      <c r="D26" t="s">
        <v>577</v>
      </c>
      <c r="H26" t="s">
        <v>581</v>
      </c>
      <c r="I26">
        <v>2022</v>
      </c>
      <c r="J26">
        <v>1600000</v>
      </c>
      <c r="K26">
        <v>1600000</v>
      </c>
      <c r="L26">
        <v>1197586.37396</v>
      </c>
      <c r="O26">
        <v>1397589</v>
      </c>
      <c r="R26">
        <v>46828.811179999997</v>
      </c>
      <c r="S26">
        <v>0.15</v>
      </c>
      <c r="T26" t="s">
        <v>20</v>
      </c>
      <c r="U26">
        <v>1553171.18882</v>
      </c>
    </row>
    <row r="27" spans="1:21">
      <c r="A27" t="s">
        <v>527</v>
      </c>
      <c r="B27" t="s">
        <v>289</v>
      </c>
      <c r="C27" t="s">
        <v>319</v>
      </c>
      <c r="D27" t="s">
        <v>577</v>
      </c>
      <c r="H27" t="s">
        <v>582</v>
      </c>
      <c r="I27">
        <v>2022</v>
      </c>
      <c r="J27">
        <v>2000000</v>
      </c>
      <c r="K27">
        <v>2000000</v>
      </c>
      <c r="L27">
        <v>1754714.00987</v>
      </c>
      <c r="O27">
        <v>1566367</v>
      </c>
      <c r="R27">
        <v>340640.52132</v>
      </c>
      <c r="S27">
        <v>0.3</v>
      </c>
      <c r="T27" t="s">
        <v>20</v>
      </c>
      <c r="U27">
        <v>1659359.4786799999</v>
      </c>
    </row>
    <row r="28" spans="1:21">
      <c r="A28" t="s">
        <v>527</v>
      </c>
      <c r="B28" t="s">
        <v>289</v>
      </c>
      <c r="C28" t="s">
        <v>319</v>
      </c>
      <c r="D28" t="s">
        <v>583</v>
      </c>
      <c r="H28" t="s">
        <v>584</v>
      </c>
      <c r="I28">
        <v>2012</v>
      </c>
      <c r="J28">
        <v>600000</v>
      </c>
      <c r="K28">
        <v>1188162</v>
      </c>
      <c r="L28">
        <v>31091.867489999997</v>
      </c>
      <c r="O28">
        <v>895762</v>
      </c>
      <c r="R28">
        <v>4237.6137900000003</v>
      </c>
      <c r="S28">
        <v>0</v>
      </c>
      <c r="T28" t="s">
        <v>585</v>
      </c>
      <c r="U28">
        <v>1183924.3862099999</v>
      </c>
    </row>
    <row r="29" spans="1:21">
      <c r="A29" t="s">
        <v>527</v>
      </c>
      <c r="B29" t="s">
        <v>289</v>
      </c>
      <c r="C29" t="s">
        <v>319</v>
      </c>
      <c r="D29" t="s">
        <v>583</v>
      </c>
      <c r="H29" t="s">
        <v>586</v>
      </c>
      <c r="I29">
        <v>2013</v>
      </c>
      <c r="J29">
        <v>500000</v>
      </c>
      <c r="K29">
        <v>2906000</v>
      </c>
      <c r="L29">
        <v>2706416.0718299998</v>
      </c>
      <c r="O29">
        <v>2168173</v>
      </c>
      <c r="R29">
        <v>737492.51922999998</v>
      </c>
      <c r="S29">
        <v>0.65</v>
      </c>
      <c r="T29" t="s">
        <v>20</v>
      </c>
      <c r="U29">
        <v>2168507.4807700003</v>
      </c>
    </row>
    <row r="30" spans="1:21">
      <c r="A30" t="s">
        <v>527</v>
      </c>
      <c r="B30" t="s">
        <v>289</v>
      </c>
      <c r="C30" t="s">
        <v>319</v>
      </c>
      <c r="D30" t="s">
        <v>583</v>
      </c>
      <c r="H30" t="s">
        <v>587</v>
      </c>
      <c r="I30">
        <v>2018</v>
      </c>
      <c r="J30">
        <v>5000000</v>
      </c>
      <c r="K30">
        <v>25000000</v>
      </c>
      <c r="L30">
        <v>23977964.659109998</v>
      </c>
      <c r="O30">
        <v>9130237</v>
      </c>
      <c r="R30">
        <v>3893705.9654100002</v>
      </c>
      <c r="S30">
        <v>0.15</v>
      </c>
      <c r="T30" t="s">
        <v>588</v>
      </c>
      <c r="U30">
        <v>21106294.034589998</v>
      </c>
    </row>
    <row r="31" spans="1:21">
      <c r="A31" t="s">
        <v>527</v>
      </c>
      <c r="B31" t="s">
        <v>289</v>
      </c>
      <c r="C31" t="s">
        <v>319</v>
      </c>
      <c r="D31" t="s">
        <v>589</v>
      </c>
      <c r="H31" t="s">
        <v>590</v>
      </c>
      <c r="I31">
        <v>2022</v>
      </c>
      <c r="J31">
        <v>1400000</v>
      </c>
      <c r="K31">
        <v>1400000</v>
      </c>
      <c r="L31">
        <v>1383159.6507000001</v>
      </c>
      <c r="O31">
        <v>338079</v>
      </c>
      <c r="R31">
        <v>1061921.2086199999</v>
      </c>
      <c r="S31">
        <v>1</v>
      </c>
      <c r="T31" t="s">
        <v>591</v>
      </c>
      <c r="U31">
        <v>338078.79138000007</v>
      </c>
    </row>
    <row r="32" spans="1:21">
      <c r="A32" t="s">
        <v>527</v>
      </c>
      <c r="B32" t="s">
        <v>313</v>
      </c>
      <c r="C32" t="s">
        <v>319</v>
      </c>
      <c r="D32" t="s">
        <v>592</v>
      </c>
      <c r="E32" t="s">
        <v>593</v>
      </c>
      <c r="F32" t="s">
        <v>594</v>
      </c>
      <c r="H32" t="s">
        <v>595</v>
      </c>
      <c r="J32">
        <v>3307000</v>
      </c>
      <c r="K32">
        <v>3307000</v>
      </c>
      <c r="L32">
        <v>2573379</v>
      </c>
      <c r="R32">
        <v>883361</v>
      </c>
      <c r="S32">
        <v>70</v>
      </c>
      <c r="U32">
        <v>2423639</v>
      </c>
    </row>
    <row r="33" spans="1:21">
      <c r="A33" t="s">
        <v>527</v>
      </c>
      <c r="B33" t="s">
        <v>313</v>
      </c>
      <c r="C33" t="s">
        <v>319</v>
      </c>
      <c r="D33" t="s">
        <v>592</v>
      </c>
      <c r="E33" t="s">
        <v>593</v>
      </c>
      <c r="F33" t="s">
        <v>594</v>
      </c>
      <c r="H33" t="s">
        <v>596</v>
      </c>
      <c r="J33">
        <v>1130000</v>
      </c>
      <c r="K33">
        <v>1130000</v>
      </c>
      <c r="L33">
        <v>221270</v>
      </c>
      <c r="R33">
        <v>221270</v>
      </c>
      <c r="S33">
        <v>0</v>
      </c>
      <c r="T33" t="s">
        <v>597</v>
      </c>
      <c r="U33">
        <v>908730</v>
      </c>
    </row>
    <row r="34" spans="1:21">
      <c r="A34" t="s">
        <v>527</v>
      </c>
      <c r="B34" t="s">
        <v>313</v>
      </c>
      <c r="C34" t="s">
        <v>319</v>
      </c>
      <c r="D34" t="s">
        <v>598</v>
      </c>
      <c r="E34" t="s">
        <v>599</v>
      </c>
      <c r="F34" t="s">
        <v>600</v>
      </c>
      <c r="H34" t="s">
        <v>601</v>
      </c>
      <c r="J34">
        <v>950000</v>
      </c>
      <c r="K34">
        <v>1550000</v>
      </c>
      <c r="L34">
        <v>1248685</v>
      </c>
      <c r="R34">
        <v>1248685</v>
      </c>
      <c r="S34">
        <v>30</v>
      </c>
      <c r="T34" t="s">
        <v>602</v>
      </c>
      <c r="U34">
        <v>301315</v>
      </c>
    </row>
    <row r="35" spans="1:21">
      <c r="A35" t="s">
        <v>527</v>
      </c>
      <c r="B35" t="s">
        <v>313</v>
      </c>
      <c r="C35" t="s">
        <v>319</v>
      </c>
      <c r="D35" t="s">
        <v>598</v>
      </c>
      <c r="E35" t="s">
        <v>599</v>
      </c>
      <c r="F35" t="s">
        <v>600</v>
      </c>
      <c r="H35" t="s">
        <v>603</v>
      </c>
      <c r="J35">
        <v>1279583</v>
      </c>
      <c r="K35">
        <v>1279583</v>
      </c>
      <c r="L35">
        <v>1226844</v>
      </c>
      <c r="R35">
        <v>239020</v>
      </c>
      <c r="S35">
        <v>98</v>
      </c>
      <c r="T35" t="s">
        <v>604</v>
      </c>
      <c r="U35">
        <v>1040563</v>
      </c>
    </row>
    <row r="36" spans="1:21">
      <c r="A36" t="s">
        <v>527</v>
      </c>
      <c r="B36" t="s">
        <v>297</v>
      </c>
      <c r="C36" t="s">
        <v>319</v>
      </c>
      <c r="D36" t="s">
        <v>605</v>
      </c>
      <c r="E36" t="s">
        <v>606</v>
      </c>
      <c r="F36" t="s">
        <v>607</v>
      </c>
      <c r="G36" t="s">
        <v>608</v>
      </c>
      <c r="H36" t="s">
        <v>609</v>
      </c>
      <c r="I36" t="s">
        <v>610</v>
      </c>
      <c r="J36">
        <v>900000</v>
      </c>
      <c r="K36">
        <v>2316607</v>
      </c>
      <c r="L36">
        <v>29895</v>
      </c>
      <c r="O36">
        <v>953497</v>
      </c>
      <c r="R36">
        <v>28459.572620000003</v>
      </c>
      <c r="S36">
        <v>0</v>
      </c>
      <c r="T36" t="s">
        <v>611</v>
      </c>
      <c r="U36">
        <v>2288147.4273799998</v>
      </c>
    </row>
    <row r="37" spans="1:21">
      <c r="A37" t="s">
        <v>527</v>
      </c>
      <c r="B37" t="s">
        <v>297</v>
      </c>
      <c r="C37" t="s">
        <v>319</v>
      </c>
      <c r="D37" t="s">
        <v>605</v>
      </c>
      <c r="E37" t="s">
        <v>606</v>
      </c>
      <c r="F37" t="s">
        <v>607</v>
      </c>
      <c r="G37" t="s">
        <v>612</v>
      </c>
      <c r="H37" t="s">
        <v>613</v>
      </c>
      <c r="I37" t="s">
        <v>614</v>
      </c>
      <c r="J37">
        <v>500000</v>
      </c>
      <c r="K37">
        <v>1800000</v>
      </c>
      <c r="L37">
        <v>16640</v>
      </c>
      <c r="O37">
        <v>1771065</v>
      </c>
      <c r="R37">
        <v>16310.22517</v>
      </c>
      <c r="S37">
        <v>0</v>
      </c>
      <c r="T37" t="s">
        <v>611</v>
      </c>
      <c r="U37">
        <v>1783689.77483</v>
      </c>
    </row>
    <row r="38" spans="1:21">
      <c r="A38" t="s">
        <v>527</v>
      </c>
      <c r="B38" t="s">
        <v>297</v>
      </c>
      <c r="C38" t="s">
        <v>319</v>
      </c>
      <c r="D38" t="s">
        <v>615</v>
      </c>
      <c r="E38" t="s">
        <v>616</v>
      </c>
      <c r="F38" t="s">
        <v>617</v>
      </c>
      <c r="G38" t="s">
        <v>618</v>
      </c>
      <c r="H38" t="s">
        <v>619</v>
      </c>
      <c r="I38">
        <v>2010</v>
      </c>
      <c r="J38">
        <v>1044000</v>
      </c>
      <c r="K38">
        <v>1527000</v>
      </c>
      <c r="L38">
        <v>1490013</v>
      </c>
      <c r="O38">
        <v>0</v>
      </c>
      <c r="R38">
        <v>1478610.8300900001</v>
      </c>
      <c r="S38">
        <v>1</v>
      </c>
      <c r="T38" t="s">
        <v>13</v>
      </c>
      <c r="U38">
        <v>48389.169909999939</v>
      </c>
    </row>
    <row r="39" spans="1:21">
      <c r="A39" t="s">
        <v>527</v>
      </c>
      <c r="B39" t="s">
        <v>297</v>
      </c>
      <c r="C39" t="s">
        <v>319</v>
      </c>
      <c r="D39" t="s">
        <v>620</v>
      </c>
      <c r="E39" t="s">
        <v>621</v>
      </c>
      <c r="F39" t="s">
        <v>622</v>
      </c>
      <c r="G39" t="s">
        <v>623</v>
      </c>
      <c r="H39" t="s">
        <v>624</v>
      </c>
      <c r="I39" t="s">
        <v>3184</v>
      </c>
      <c r="J39">
        <v>2310000</v>
      </c>
      <c r="K39">
        <v>3104000</v>
      </c>
      <c r="L39">
        <v>3065910</v>
      </c>
      <c r="O39">
        <v>46941</v>
      </c>
      <c r="R39">
        <v>3057058.8769800002</v>
      </c>
      <c r="S39">
        <v>1</v>
      </c>
      <c r="T39" t="s">
        <v>13</v>
      </c>
      <c r="U39">
        <v>46941.123019999824</v>
      </c>
    </row>
    <row r="40" spans="1:21">
      <c r="A40" t="s">
        <v>527</v>
      </c>
      <c r="B40" t="s">
        <v>297</v>
      </c>
      <c r="C40" t="s">
        <v>319</v>
      </c>
      <c r="D40" t="s">
        <v>625</v>
      </c>
      <c r="E40" t="s">
        <v>626</v>
      </c>
      <c r="F40" t="s">
        <v>627</v>
      </c>
      <c r="G40" t="s">
        <v>628</v>
      </c>
      <c r="H40" t="s">
        <v>629</v>
      </c>
      <c r="I40" t="s">
        <v>799</v>
      </c>
      <c r="J40">
        <v>2000000</v>
      </c>
      <c r="K40">
        <v>2000000</v>
      </c>
      <c r="L40">
        <v>1691351</v>
      </c>
      <c r="O40">
        <v>1046639</v>
      </c>
      <c r="R40">
        <v>957852.66949999996</v>
      </c>
      <c r="S40">
        <v>0.6</v>
      </c>
      <c r="T40" t="s">
        <v>630</v>
      </c>
      <c r="U40">
        <v>1042147.3305</v>
      </c>
    </row>
    <row r="41" spans="1:21">
      <c r="A41" t="s">
        <v>527</v>
      </c>
      <c r="B41" t="s">
        <v>297</v>
      </c>
      <c r="C41" t="s">
        <v>319</v>
      </c>
      <c r="D41" t="s">
        <v>631</v>
      </c>
      <c r="E41" t="s">
        <v>632</v>
      </c>
      <c r="F41" t="s">
        <v>633</v>
      </c>
      <c r="G41" t="s">
        <v>634</v>
      </c>
      <c r="H41" t="s">
        <v>635</v>
      </c>
      <c r="I41">
        <v>2014</v>
      </c>
      <c r="J41">
        <v>2800000</v>
      </c>
      <c r="K41">
        <v>2856358</v>
      </c>
      <c r="L41">
        <v>2854809</v>
      </c>
      <c r="O41">
        <v>141522</v>
      </c>
      <c r="R41">
        <v>2714835.5651700003</v>
      </c>
      <c r="S41">
        <v>1</v>
      </c>
      <c r="T41" t="s">
        <v>13</v>
      </c>
      <c r="U41">
        <v>141522.43482999969</v>
      </c>
    </row>
    <row r="42" spans="1:21">
      <c r="A42" t="s">
        <v>527</v>
      </c>
      <c r="B42" t="s">
        <v>297</v>
      </c>
      <c r="C42" t="s">
        <v>319</v>
      </c>
      <c r="D42" t="s">
        <v>631</v>
      </c>
      <c r="E42" t="s">
        <v>636</v>
      </c>
      <c r="F42" t="s">
        <v>637</v>
      </c>
      <c r="G42" t="s">
        <v>638</v>
      </c>
      <c r="H42" t="s">
        <v>639</v>
      </c>
      <c r="I42">
        <v>2022</v>
      </c>
      <c r="J42">
        <v>1350000</v>
      </c>
      <c r="K42">
        <v>1350000</v>
      </c>
      <c r="L42">
        <v>434473</v>
      </c>
      <c r="O42">
        <v>751707</v>
      </c>
      <c r="R42">
        <v>102459.8625</v>
      </c>
      <c r="S42">
        <v>0.25</v>
      </c>
      <c r="T42" t="s">
        <v>20</v>
      </c>
      <c r="U42">
        <v>1247540.1375</v>
      </c>
    </row>
    <row r="43" spans="1:21">
      <c r="A43" t="s">
        <v>527</v>
      </c>
      <c r="B43" t="s">
        <v>297</v>
      </c>
      <c r="C43" t="s">
        <v>319</v>
      </c>
      <c r="D43" t="s">
        <v>631</v>
      </c>
      <c r="E43" t="s">
        <v>636</v>
      </c>
      <c r="F43" t="s">
        <v>637</v>
      </c>
      <c r="G43" t="s">
        <v>640</v>
      </c>
      <c r="H43" t="s">
        <v>641</v>
      </c>
      <c r="I43">
        <v>2018</v>
      </c>
      <c r="J43">
        <v>2300000</v>
      </c>
      <c r="K43">
        <v>2300000</v>
      </c>
      <c r="L43">
        <v>2244858</v>
      </c>
      <c r="O43">
        <v>374537</v>
      </c>
      <c r="R43">
        <v>1925463.4642</v>
      </c>
      <c r="S43">
        <v>0.8</v>
      </c>
      <c r="T43" t="s">
        <v>630</v>
      </c>
      <c r="U43">
        <v>374536.5357999999</v>
      </c>
    </row>
    <row r="44" spans="1:21">
      <c r="A44" t="s">
        <v>527</v>
      </c>
      <c r="B44" t="s">
        <v>297</v>
      </c>
      <c r="C44" t="s">
        <v>319</v>
      </c>
      <c r="D44" t="s">
        <v>631</v>
      </c>
      <c r="E44" t="s">
        <v>636</v>
      </c>
      <c r="F44" t="s">
        <v>637</v>
      </c>
      <c r="G44" t="s">
        <v>642</v>
      </c>
      <c r="H44" t="s">
        <v>643</v>
      </c>
      <c r="I44">
        <v>2018</v>
      </c>
      <c r="J44">
        <v>1000000</v>
      </c>
      <c r="K44">
        <v>1000000</v>
      </c>
      <c r="L44">
        <v>727956</v>
      </c>
      <c r="O44">
        <v>381152</v>
      </c>
      <c r="R44">
        <v>618847.92944999994</v>
      </c>
      <c r="S44">
        <v>0.56000000000000005</v>
      </c>
      <c r="T44" t="s">
        <v>630</v>
      </c>
      <c r="U44">
        <v>381152.07055000006</v>
      </c>
    </row>
    <row r="45" spans="1:21">
      <c r="A45" t="s">
        <v>527</v>
      </c>
      <c r="B45" t="s">
        <v>297</v>
      </c>
      <c r="C45" t="s">
        <v>319</v>
      </c>
      <c r="D45" t="s">
        <v>631</v>
      </c>
      <c r="E45" t="s">
        <v>636</v>
      </c>
      <c r="F45" t="s">
        <v>637</v>
      </c>
      <c r="G45" t="s">
        <v>644</v>
      </c>
      <c r="H45" t="s">
        <v>645</v>
      </c>
      <c r="I45">
        <v>2020</v>
      </c>
      <c r="J45">
        <v>4000000</v>
      </c>
      <c r="K45">
        <v>4000000</v>
      </c>
      <c r="L45">
        <v>3880909</v>
      </c>
      <c r="O45">
        <v>1105959</v>
      </c>
      <c r="R45">
        <v>2755539.2608399997</v>
      </c>
      <c r="S45">
        <v>0.65</v>
      </c>
      <c r="T45" t="s">
        <v>114</v>
      </c>
      <c r="U45">
        <v>1244460.7391600003</v>
      </c>
    </row>
    <row r="46" spans="1:21">
      <c r="A46" t="s">
        <v>527</v>
      </c>
      <c r="B46" t="s">
        <v>297</v>
      </c>
      <c r="C46" t="s">
        <v>319</v>
      </c>
      <c r="D46" t="s">
        <v>646</v>
      </c>
      <c r="E46" t="s">
        <v>647</v>
      </c>
      <c r="F46" t="s">
        <v>648</v>
      </c>
      <c r="G46" t="s">
        <v>649</v>
      </c>
      <c r="H46" t="s">
        <v>650</v>
      </c>
      <c r="I46">
        <v>2017</v>
      </c>
      <c r="J46">
        <v>2500000</v>
      </c>
      <c r="K46">
        <v>4043000</v>
      </c>
      <c r="L46">
        <v>3914424</v>
      </c>
      <c r="O46">
        <v>88819</v>
      </c>
      <c r="R46">
        <v>3897680.6171900001</v>
      </c>
      <c r="S46">
        <v>0.95</v>
      </c>
      <c r="T46" t="s">
        <v>630</v>
      </c>
      <c r="U46">
        <v>145319.38280999986</v>
      </c>
    </row>
    <row r="47" spans="1:21">
      <c r="A47" t="s">
        <v>527</v>
      </c>
      <c r="B47" t="s">
        <v>297</v>
      </c>
      <c r="C47" t="s">
        <v>319</v>
      </c>
      <c r="D47" t="s">
        <v>651</v>
      </c>
      <c r="E47" t="s">
        <v>652</v>
      </c>
      <c r="F47" t="s">
        <v>653</v>
      </c>
      <c r="G47" t="s">
        <v>654</v>
      </c>
      <c r="H47" t="s">
        <v>655</v>
      </c>
      <c r="I47" t="s">
        <v>610</v>
      </c>
      <c r="J47">
        <v>1000000</v>
      </c>
      <c r="K47">
        <v>1000000</v>
      </c>
      <c r="L47">
        <v>165893</v>
      </c>
      <c r="O47">
        <v>154829</v>
      </c>
      <c r="R47">
        <v>62104.633000000002</v>
      </c>
      <c r="S47">
        <v>0.05</v>
      </c>
      <c r="T47" t="s">
        <v>114</v>
      </c>
      <c r="U47">
        <v>937895.36699999997</v>
      </c>
    </row>
    <row r="48" spans="1:21">
      <c r="A48" t="s">
        <v>527</v>
      </c>
      <c r="B48" t="s">
        <v>297</v>
      </c>
      <c r="C48" t="s">
        <v>319</v>
      </c>
      <c r="D48" t="s">
        <v>651</v>
      </c>
      <c r="E48" t="s">
        <v>652</v>
      </c>
      <c r="F48" t="s">
        <v>653</v>
      </c>
      <c r="G48" t="s">
        <v>656</v>
      </c>
      <c r="H48" t="s">
        <v>657</v>
      </c>
      <c r="I48" t="s">
        <v>658</v>
      </c>
      <c r="J48">
        <v>600000</v>
      </c>
      <c r="K48">
        <v>1410000</v>
      </c>
      <c r="L48">
        <v>1115018</v>
      </c>
      <c r="O48">
        <v>434367</v>
      </c>
      <c r="R48">
        <v>935632.54171999998</v>
      </c>
      <c r="S48">
        <v>0.9</v>
      </c>
      <c r="T48" t="s">
        <v>630</v>
      </c>
      <c r="U48">
        <v>474367.45828000002</v>
      </c>
    </row>
    <row r="49" spans="1:21">
      <c r="A49" t="s">
        <v>527</v>
      </c>
      <c r="B49" t="s">
        <v>297</v>
      </c>
      <c r="C49" t="s">
        <v>319</v>
      </c>
      <c r="D49" t="s">
        <v>651</v>
      </c>
      <c r="E49" t="s">
        <v>652</v>
      </c>
      <c r="F49" t="s">
        <v>653</v>
      </c>
      <c r="G49" t="s">
        <v>659</v>
      </c>
      <c r="H49" t="s">
        <v>660</v>
      </c>
      <c r="I49" t="s">
        <v>661</v>
      </c>
      <c r="J49">
        <v>2800000</v>
      </c>
      <c r="K49">
        <v>4975000</v>
      </c>
      <c r="L49">
        <v>4573964</v>
      </c>
      <c r="O49">
        <v>1433806</v>
      </c>
      <c r="R49">
        <v>3481534.4893899993</v>
      </c>
      <c r="S49">
        <v>1</v>
      </c>
      <c r="T49" t="s">
        <v>13</v>
      </c>
      <c r="U49">
        <v>1493465.5106100007</v>
      </c>
    </row>
    <row r="50" spans="1:21">
      <c r="A50" t="s">
        <v>527</v>
      </c>
      <c r="B50" t="s">
        <v>315</v>
      </c>
      <c r="C50" t="s">
        <v>319</v>
      </c>
      <c r="D50" t="s">
        <v>662</v>
      </c>
      <c r="E50" t="s">
        <v>663</v>
      </c>
      <c r="F50" t="s">
        <v>664</v>
      </c>
      <c r="G50" t="s">
        <v>665</v>
      </c>
      <c r="H50" t="s">
        <v>665</v>
      </c>
      <c r="I50">
        <v>2022</v>
      </c>
      <c r="J50">
        <v>1391251</v>
      </c>
      <c r="K50">
        <v>1391251</v>
      </c>
      <c r="L50">
        <v>863681</v>
      </c>
      <c r="O50">
        <v>222256</v>
      </c>
      <c r="R50">
        <v>13744</v>
      </c>
      <c r="S50">
        <v>0.55000000000000004</v>
      </c>
      <c r="T50" t="s">
        <v>114</v>
      </c>
      <c r="U50">
        <v>1377507</v>
      </c>
    </row>
    <row r="51" spans="1:21">
      <c r="A51" t="s">
        <v>527</v>
      </c>
      <c r="B51" t="s">
        <v>315</v>
      </c>
      <c r="C51" t="s">
        <v>319</v>
      </c>
      <c r="D51" t="s">
        <v>662</v>
      </c>
      <c r="E51" t="s">
        <v>663</v>
      </c>
      <c r="F51" t="s">
        <v>664</v>
      </c>
      <c r="G51" t="s">
        <v>666</v>
      </c>
      <c r="H51" t="s">
        <v>666</v>
      </c>
      <c r="I51">
        <v>2022</v>
      </c>
      <c r="J51">
        <v>1796366</v>
      </c>
      <c r="K51">
        <v>1796366</v>
      </c>
      <c r="L51">
        <v>122598</v>
      </c>
      <c r="O51">
        <v>224755</v>
      </c>
      <c r="R51">
        <v>245</v>
      </c>
      <c r="S51">
        <v>0</v>
      </c>
      <c r="T51" t="s">
        <v>114</v>
      </c>
      <c r="U51">
        <v>1796121</v>
      </c>
    </row>
    <row r="52" spans="1:21">
      <c r="A52" t="s">
        <v>527</v>
      </c>
      <c r="B52" t="s">
        <v>315</v>
      </c>
      <c r="C52" t="s">
        <v>319</v>
      </c>
      <c r="D52" t="s">
        <v>667</v>
      </c>
      <c r="E52" t="s">
        <v>668</v>
      </c>
      <c r="F52" t="s">
        <v>669</v>
      </c>
      <c r="G52" t="s">
        <v>670</v>
      </c>
      <c r="H52" t="s">
        <v>670</v>
      </c>
      <c r="I52">
        <v>2022</v>
      </c>
      <c r="J52">
        <v>1292512</v>
      </c>
      <c r="K52">
        <v>1402868</v>
      </c>
      <c r="L52">
        <v>1371741</v>
      </c>
      <c r="O52">
        <v>59178</v>
      </c>
      <c r="R52">
        <v>1233334</v>
      </c>
      <c r="S52">
        <v>0.95</v>
      </c>
      <c r="T52" t="s">
        <v>114</v>
      </c>
      <c r="U52">
        <v>169534</v>
      </c>
    </row>
    <row r="53" spans="1:21">
      <c r="A53" t="s">
        <v>527</v>
      </c>
      <c r="B53" t="s">
        <v>315</v>
      </c>
      <c r="C53" t="s">
        <v>319</v>
      </c>
      <c r="D53" t="s">
        <v>671</v>
      </c>
      <c r="E53" t="s">
        <v>672</v>
      </c>
      <c r="F53" t="s">
        <v>673</v>
      </c>
      <c r="G53" t="s">
        <v>674</v>
      </c>
      <c r="H53" t="s">
        <v>674</v>
      </c>
      <c r="I53">
        <v>2022</v>
      </c>
      <c r="J53">
        <v>1749275</v>
      </c>
      <c r="K53">
        <v>2749275</v>
      </c>
      <c r="L53">
        <v>1661774</v>
      </c>
      <c r="O53">
        <v>1117908</v>
      </c>
      <c r="R53">
        <v>631367</v>
      </c>
      <c r="S53">
        <v>0.9</v>
      </c>
      <c r="T53" t="s">
        <v>114</v>
      </c>
      <c r="U53">
        <v>2117908</v>
      </c>
    </row>
    <row r="54" spans="1:21">
      <c r="A54" t="s">
        <v>527</v>
      </c>
      <c r="B54" t="s">
        <v>271</v>
      </c>
      <c r="C54" t="s">
        <v>319</v>
      </c>
      <c r="D54" t="s">
        <v>675</v>
      </c>
      <c r="E54" t="s">
        <v>676</v>
      </c>
      <c r="F54" t="s">
        <v>677</v>
      </c>
      <c r="H54" t="s">
        <v>678</v>
      </c>
      <c r="I54">
        <v>2004</v>
      </c>
      <c r="J54">
        <v>200000</v>
      </c>
      <c r="K54">
        <v>1135000</v>
      </c>
      <c r="L54">
        <v>1083832</v>
      </c>
      <c r="O54">
        <v>52993</v>
      </c>
      <c r="R54">
        <v>1012970</v>
      </c>
      <c r="S54">
        <v>98</v>
      </c>
      <c r="U54">
        <v>122030</v>
      </c>
    </row>
    <row r="55" spans="1:21">
      <c r="A55" t="s">
        <v>527</v>
      </c>
      <c r="B55" t="s">
        <v>271</v>
      </c>
      <c r="C55" t="s">
        <v>319</v>
      </c>
      <c r="D55" t="s">
        <v>675</v>
      </c>
      <c r="E55" t="s">
        <v>676</v>
      </c>
      <c r="F55" t="s">
        <v>677</v>
      </c>
      <c r="H55" t="s">
        <v>679</v>
      </c>
      <c r="I55">
        <v>2007</v>
      </c>
      <c r="J55">
        <v>500000</v>
      </c>
      <c r="K55">
        <v>5129400</v>
      </c>
      <c r="L55">
        <v>89285</v>
      </c>
      <c r="O55">
        <v>1023701</v>
      </c>
      <c r="R55">
        <v>64133</v>
      </c>
      <c r="S55">
        <v>0</v>
      </c>
      <c r="T55" t="s">
        <v>107</v>
      </c>
      <c r="U55">
        <v>5065267</v>
      </c>
    </row>
    <row r="56" spans="1:21">
      <c r="A56" t="s">
        <v>527</v>
      </c>
      <c r="B56" t="s">
        <v>271</v>
      </c>
      <c r="C56" t="s">
        <v>319</v>
      </c>
      <c r="D56" t="s">
        <v>680</v>
      </c>
      <c r="E56" t="s">
        <v>681</v>
      </c>
      <c r="F56" t="s">
        <v>682</v>
      </c>
      <c r="H56" t="s">
        <v>683</v>
      </c>
      <c r="I56">
        <v>2011</v>
      </c>
      <c r="J56">
        <v>2310000</v>
      </c>
      <c r="K56">
        <v>3220800</v>
      </c>
      <c r="L56">
        <v>2573730</v>
      </c>
      <c r="O56">
        <v>831953</v>
      </c>
      <c r="R56">
        <v>2290066</v>
      </c>
      <c r="S56">
        <v>98</v>
      </c>
      <c r="T56" t="s">
        <v>684</v>
      </c>
      <c r="U56">
        <v>930734</v>
      </c>
    </row>
    <row r="57" spans="1:21">
      <c r="A57" t="s">
        <v>527</v>
      </c>
      <c r="B57" t="s">
        <v>271</v>
      </c>
      <c r="C57" t="s">
        <v>319</v>
      </c>
      <c r="D57" t="s">
        <v>680</v>
      </c>
      <c r="E57" t="s">
        <v>685</v>
      </c>
      <c r="F57" t="s">
        <v>686</v>
      </c>
      <c r="H57" t="s">
        <v>687</v>
      </c>
      <c r="I57">
        <v>2011</v>
      </c>
      <c r="J57">
        <v>1422000</v>
      </c>
      <c r="K57">
        <v>1568740</v>
      </c>
      <c r="L57">
        <v>1514318</v>
      </c>
      <c r="O57">
        <v>62980</v>
      </c>
      <c r="R57">
        <v>1505560</v>
      </c>
      <c r="S57">
        <v>100</v>
      </c>
      <c r="T57" t="s">
        <v>688</v>
      </c>
      <c r="U57">
        <v>63180</v>
      </c>
    </row>
    <row r="58" spans="1:21">
      <c r="A58" t="s">
        <v>527</v>
      </c>
      <c r="B58" t="s">
        <v>271</v>
      </c>
      <c r="C58" t="s">
        <v>319</v>
      </c>
      <c r="D58" t="s">
        <v>689</v>
      </c>
      <c r="E58" t="s">
        <v>690</v>
      </c>
      <c r="F58" t="s">
        <v>691</v>
      </c>
      <c r="H58" t="s">
        <v>692</v>
      </c>
      <c r="I58">
        <v>2014</v>
      </c>
      <c r="J58">
        <v>1600000</v>
      </c>
      <c r="K58">
        <v>1600000</v>
      </c>
      <c r="L58">
        <v>0</v>
      </c>
      <c r="O58">
        <v>1600000</v>
      </c>
      <c r="R58">
        <v>0</v>
      </c>
      <c r="S58">
        <v>0</v>
      </c>
      <c r="T58" t="s">
        <v>693</v>
      </c>
      <c r="U58">
        <v>1600000</v>
      </c>
    </row>
    <row r="59" spans="1:21">
      <c r="A59" t="s">
        <v>527</v>
      </c>
      <c r="B59" t="s">
        <v>271</v>
      </c>
      <c r="C59" t="s">
        <v>319</v>
      </c>
      <c r="D59" t="s">
        <v>694</v>
      </c>
      <c r="E59" t="s">
        <v>695</v>
      </c>
      <c r="F59" t="s">
        <v>696</v>
      </c>
      <c r="H59" t="s">
        <v>697</v>
      </c>
      <c r="I59">
        <v>2006</v>
      </c>
      <c r="J59">
        <v>400000</v>
      </c>
      <c r="K59">
        <v>1326178</v>
      </c>
      <c r="L59">
        <v>1317631</v>
      </c>
      <c r="O59">
        <v>600</v>
      </c>
      <c r="R59">
        <v>1309697</v>
      </c>
      <c r="S59">
        <v>100</v>
      </c>
      <c r="T59" t="s">
        <v>688</v>
      </c>
      <c r="U59">
        <v>16481</v>
      </c>
    </row>
    <row r="60" spans="1:21">
      <c r="A60" t="s">
        <v>527</v>
      </c>
      <c r="B60" t="s">
        <v>271</v>
      </c>
      <c r="C60" t="s">
        <v>319</v>
      </c>
      <c r="D60" t="s">
        <v>698</v>
      </c>
      <c r="E60" t="s">
        <v>699</v>
      </c>
      <c r="F60" t="s">
        <v>700</v>
      </c>
      <c r="H60" t="s">
        <v>701</v>
      </c>
      <c r="I60">
        <v>2018</v>
      </c>
      <c r="J60">
        <v>800000</v>
      </c>
      <c r="K60">
        <v>800000</v>
      </c>
      <c r="L60">
        <v>683885</v>
      </c>
      <c r="O60">
        <v>727705</v>
      </c>
      <c r="R60">
        <v>72295</v>
      </c>
      <c r="S60">
        <v>10</v>
      </c>
      <c r="U60">
        <v>727705</v>
      </c>
    </row>
    <row r="61" spans="1:21">
      <c r="A61" t="s">
        <v>527</v>
      </c>
      <c r="B61" t="s">
        <v>271</v>
      </c>
      <c r="C61" t="s">
        <v>319</v>
      </c>
      <c r="D61" t="s">
        <v>698</v>
      </c>
      <c r="E61" t="s">
        <v>699</v>
      </c>
      <c r="F61" t="s">
        <v>700</v>
      </c>
      <c r="H61" t="s">
        <v>702</v>
      </c>
      <c r="I61">
        <v>2018</v>
      </c>
      <c r="J61">
        <v>1200000</v>
      </c>
      <c r="K61">
        <v>1200000</v>
      </c>
      <c r="L61">
        <v>717230</v>
      </c>
      <c r="O61">
        <v>1217831</v>
      </c>
      <c r="R61">
        <v>182169</v>
      </c>
      <c r="S61">
        <v>35</v>
      </c>
      <c r="U61">
        <v>1017831</v>
      </c>
    </row>
    <row r="62" spans="1:21">
      <c r="A62" t="s">
        <v>527</v>
      </c>
      <c r="B62" t="s">
        <v>271</v>
      </c>
      <c r="C62" t="s">
        <v>319</v>
      </c>
      <c r="D62" t="s">
        <v>698</v>
      </c>
      <c r="E62" t="s">
        <v>699</v>
      </c>
      <c r="F62" t="s">
        <v>700</v>
      </c>
      <c r="H62" t="s">
        <v>703</v>
      </c>
      <c r="I62">
        <v>2014</v>
      </c>
      <c r="J62">
        <v>1000000</v>
      </c>
      <c r="K62">
        <v>1000000</v>
      </c>
      <c r="L62">
        <v>11762</v>
      </c>
      <c r="O62">
        <v>997001</v>
      </c>
      <c r="R62">
        <v>2999</v>
      </c>
      <c r="S62">
        <v>0</v>
      </c>
      <c r="T62" t="s">
        <v>704</v>
      </c>
      <c r="U62">
        <v>997001</v>
      </c>
    </row>
    <row r="63" spans="1:21">
      <c r="A63" t="s">
        <v>527</v>
      </c>
      <c r="B63" t="s">
        <v>271</v>
      </c>
      <c r="C63" t="s">
        <v>319</v>
      </c>
      <c r="D63" t="s">
        <v>705</v>
      </c>
      <c r="E63" t="s">
        <v>706</v>
      </c>
      <c r="F63" t="s">
        <v>707</v>
      </c>
      <c r="H63" t="s">
        <v>708</v>
      </c>
      <c r="I63">
        <v>2021</v>
      </c>
      <c r="J63">
        <v>1000000</v>
      </c>
      <c r="K63">
        <v>1000000</v>
      </c>
      <c r="L63">
        <v>975633</v>
      </c>
      <c r="O63">
        <v>37149</v>
      </c>
      <c r="R63">
        <v>952835</v>
      </c>
      <c r="S63">
        <v>100</v>
      </c>
      <c r="T63" t="s">
        <v>709</v>
      </c>
      <c r="U63">
        <v>47165</v>
      </c>
    </row>
    <row r="64" spans="1:21">
      <c r="A64" t="s">
        <v>527</v>
      </c>
      <c r="B64" t="s">
        <v>271</v>
      </c>
      <c r="C64" t="s">
        <v>319</v>
      </c>
      <c r="D64" t="s">
        <v>710</v>
      </c>
      <c r="E64" t="s">
        <v>711</v>
      </c>
      <c r="F64" t="s">
        <v>712</v>
      </c>
      <c r="H64" t="s">
        <v>713</v>
      </c>
      <c r="I64">
        <v>2006</v>
      </c>
      <c r="J64">
        <v>345000</v>
      </c>
      <c r="K64">
        <v>1195000</v>
      </c>
      <c r="L64">
        <v>1187723</v>
      </c>
      <c r="O64">
        <v>50000</v>
      </c>
      <c r="R64">
        <v>1125550</v>
      </c>
      <c r="S64">
        <v>95</v>
      </c>
      <c r="T64" t="s">
        <v>714</v>
      </c>
      <c r="U64">
        <v>69450</v>
      </c>
    </row>
    <row r="65" spans="1:21">
      <c r="A65" t="s">
        <v>527</v>
      </c>
      <c r="B65" t="s">
        <v>271</v>
      </c>
      <c r="C65" t="s">
        <v>319</v>
      </c>
      <c r="D65" t="s">
        <v>710</v>
      </c>
      <c r="E65" t="s">
        <v>711</v>
      </c>
      <c r="F65" t="s">
        <v>712</v>
      </c>
      <c r="H65" t="s">
        <v>715</v>
      </c>
      <c r="I65">
        <v>2010</v>
      </c>
      <c r="J65">
        <v>200000</v>
      </c>
      <c r="K65">
        <v>200000</v>
      </c>
      <c r="L65">
        <v>165325</v>
      </c>
      <c r="O65">
        <v>34675</v>
      </c>
      <c r="R65">
        <v>165325</v>
      </c>
      <c r="S65">
        <v>98</v>
      </c>
      <c r="T65" t="s">
        <v>716</v>
      </c>
      <c r="U65">
        <v>34675</v>
      </c>
    </row>
    <row r="66" spans="1:21">
      <c r="A66" t="s">
        <v>527</v>
      </c>
      <c r="B66" t="s">
        <v>271</v>
      </c>
      <c r="C66" t="s">
        <v>319</v>
      </c>
      <c r="D66" t="s">
        <v>710</v>
      </c>
      <c r="E66" t="s">
        <v>711</v>
      </c>
      <c r="F66" t="s">
        <v>712</v>
      </c>
      <c r="H66" t="s">
        <v>717</v>
      </c>
      <c r="I66">
        <v>2008</v>
      </c>
      <c r="J66">
        <v>600000</v>
      </c>
      <c r="K66">
        <v>1828983</v>
      </c>
      <c r="L66">
        <v>1605246</v>
      </c>
      <c r="O66">
        <v>117629</v>
      </c>
      <c r="R66">
        <v>1178978</v>
      </c>
      <c r="S66">
        <v>50</v>
      </c>
      <c r="T66" t="s">
        <v>718</v>
      </c>
      <c r="U66">
        <v>650005</v>
      </c>
    </row>
    <row r="67" spans="1:21">
      <c r="A67" t="s">
        <v>527</v>
      </c>
      <c r="B67" t="s">
        <v>271</v>
      </c>
      <c r="C67" t="s">
        <v>319</v>
      </c>
      <c r="D67" t="s">
        <v>710</v>
      </c>
      <c r="E67" t="s">
        <v>711</v>
      </c>
      <c r="F67" t="s">
        <v>712</v>
      </c>
      <c r="H67" t="s">
        <v>719</v>
      </c>
      <c r="I67">
        <v>2015</v>
      </c>
      <c r="J67">
        <v>300000</v>
      </c>
      <c r="K67">
        <v>300000</v>
      </c>
      <c r="L67">
        <v>179497</v>
      </c>
      <c r="O67">
        <v>166660</v>
      </c>
      <c r="R67">
        <v>15390</v>
      </c>
      <c r="S67">
        <v>5</v>
      </c>
      <c r="T67" t="s">
        <v>720</v>
      </c>
      <c r="U67">
        <v>284610</v>
      </c>
    </row>
    <row r="68" spans="1:21">
      <c r="A68" t="s">
        <v>527</v>
      </c>
      <c r="B68" t="s">
        <v>271</v>
      </c>
      <c r="C68" t="s">
        <v>319</v>
      </c>
      <c r="D68" t="s">
        <v>710</v>
      </c>
      <c r="E68" t="s">
        <v>711</v>
      </c>
      <c r="F68" t="s">
        <v>712</v>
      </c>
      <c r="H68" t="s">
        <v>721</v>
      </c>
      <c r="I68">
        <v>2015</v>
      </c>
      <c r="J68">
        <v>50000</v>
      </c>
      <c r="K68">
        <v>50000</v>
      </c>
      <c r="L68">
        <v>180287</v>
      </c>
      <c r="O68">
        <v>35970</v>
      </c>
      <c r="R68">
        <v>14029</v>
      </c>
      <c r="S68">
        <v>28</v>
      </c>
      <c r="T68" t="s">
        <v>720</v>
      </c>
      <c r="U68">
        <v>35971</v>
      </c>
    </row>
    <row r="69" spans="1:21">
      <c r="A69" t="s">
        <v>527</v>
      </c>
      <c r="B69" t="s">
        <v>271</v>
      </c>
      <c r="C69" t="s">
        <v>319</v>
      </c>
      <c r="D69" t="s">
        <v>710</v>
      </c>
      <c r="E69" t="s">
        <v>711</v>
      </c>
      <c r="F69" t="s">
        <v>712</v>
      </c>
      <c r="H69" t="s">
        <v>722</v>
      </c>
      <c r="I69">
        <v>2013</v>
      </c>
      <c r="J69">
        <v>60000</v>
      </c>
      <c r="K69">
        <v>60000</v>
      </c>
      <c r="L69">
        <v>55040</v>
      </c>
      <c r="O69">
        <v>32502</v>
      </c>
      <c r="R69">
        <v>706</v>
      </c>
      <c r="S69">
        <v>50</v>
      </c>
      <c r="T69" t="s">
        <v>723</v>
      </c>
      <c r="U69">
        <v>59294</v>
      </c>
    </row>
    <row r="70" spans="1:21">
      <c r="A70" t="s">
        <v>527</v>
      </c>
      <c r="B70" t="s">
        <v>271</v>
      </c>
      <c r="C70" t="s">
        <v>319</v>
      </c>
      <c r="D70" t="s">
        <v>710</v>
      </c>
      <c r="E70" t="s">
        <v>711</v>
      </c>
      <c r="F70" t="s">
        <v>712</v>
      </c>
      <c r="H70" t="s">
        <v>724</v>
      </c>
      <c r="I70">
        <v>2014</v>
      </c>
      <c r="J70">
        <v>600000</v>
      </c>
      <c r="K70">
        <v>2258000</v>
      </c>
      <c r="L70">
        <v>207</v>
      </c>
      <c r="O70">
        <v>50000</v>
      </c>
      <c r="R70">
        <v>0</v>
      </c>
      <c r="S70">
        <v>0</v>
      </c>
      <c r="T70" t="s">
        <v>725</v>
      </c>
      <c r="U70">
        <v>2258000</v>
      </c>
    </row>
    <row r="71" spans="1:21">
      <c r="A71" t="s">
        <v>527</v>
      </c>
      <c r="B71" t="s">
        <v>271</v>
      </c>
      <c r="C71" t="s">
        <v>319</v>
      </c>
      <c r="D71" t="s">
        <v>710</v>
      </c>
      <c r="E71" t="s">
        <v>711</v>
      </c>
      <c r="F71" t="s">
        <v>712</v>
      </c>
      <c r="H71" t="s">
        <v>726</v>
      </c>
      <c r="I71">
        <v>2014</v>
      </c>
      <c r="J71">
        <v>4000000</v>
      </c>
      <c r="K71">
        <v>8983000</v>
      </c>
      <c r="L71">
        <v>3690356</v>
      </c>
      <c r="O71">
        <v>3108064</v>
      </c>
      <c r="R71">
        <v>891936</v>
      </c>
      <c r="S71">
        <v>35</v>
      </c>
      <c r="T71" t="s">
        <v>727</v>
      </c>
      <c r="U71">
        <v>8091064</v>
      </c>
    </row>
    <row r="72" spans="1:21">
      <c r="A72" t="s">
        <v>527</v>
      </c>
      <c r="B72" t="s">
        <v>271</v>
      </c>
      <c r="C72" t="s">
        <v>319</v>
      </c>
      <c r="D72" t="s">
        <v>710</v>
      </c>
      <c r="E72" t="s">
        <v>711</v>
      </c>
      <c r="F72" t="s">
        <v>712</v>
      </c>
      <c r="H72" t="s">
        <v>728</v>
      </c>
      <c r="I72">
        <v>2014</v>
      </c>
      <c r="J72">
        <v>1200000</v>
      </c>
      <c r="K72">
        <v>2464000</v>
      </c>
      <c r="L72">
        <v>123376</v>
      </c>
      <c r="O72">
        <v>1098843</v>
      </c>
      <c r="R72">
        <v>2372</v>
      </c>
      <c r="S72">
        <v>25</v>
      </c>
      <c r="T72" t="s">
        <v>729</v>
      </c>
      <c r="U72">
        <v>2461628</v>
      </c>
    </row>
    <row r="73" spans="1:21">
      <c r="A73" t="s">
        <v>527</v>
      </c>
      <c r="B73" t="s">
        <v>271</v>
      </c>
      <c r="C73" t="s">
        <v>319</v>
      </c>
      <c r="D73" t="s">
        <v>710</v>
      </c>
      <c r="E73" t="s">
        <v>730</v>
      </c>
      <c r="F73" t="s">
        <v>731</v>
      </c>
      <c r="H73" t="s">
        <v>732</v>
      </c>
      <c r="I73">
        <v>2017</v>
      </c>
      <c r="J73">
        <v>500000</v>
      </c>
      <c r="K73">
        <v>1000000</v>
      </c>
      <c r="L73">
        <v>881930</v>
      </c>
      <c r="O73">
        <v>398894</v>
      </c>
      <c r="R73">
        <v>563865</v>
      </c>
      <c r="S73">
        <v>90</v>
      </c>
      <c r="U73">
        <v>436135</v>
      </c>
    </row>
    <row r="74" spans="1:21">
      <c r="A74" t="s">
        <v>527</v>
      </c>
      <c r="B74" t="s">
        <v>271</v>
      </c>
      <c r="C74" t="s">
        <v>319</v>
      </c>
      <c r="D74" t="s">
        <v>733</v>
      </c>
      <c r="E74" t="s">
        <v>734</v>
      </c>
      <c r="F74" t="s">
        <v>735</v>
      </c>
      <c r="H74" t="s">
        <v>736</v>
      </c>
      <c r="I74">
        <v>2006</v>
      </c>
      <c r="J74">
        <v>2000000</v>
      </c>
      <c r="K74">
        <v>4384000</v>
      </c>
      <c r="L74">
        <v>4040539</v>
      </c>
      <c r="O74">
        <v>1706884</v>
      </c>
      <c r="R74">
        <v>1092885</v>
      </c>
      <c r="S74">
        <v>48</v>
      </c>
      <c r="U74">
        <v>3291115</v>
      </c>
    </row>
    <row r="75" spans="1:21">
      <c r="A75" t="s">
        <v>527</v>
      </c>
      <c r="B75" t="s">
        <v>271</v>
      </c>
      <c r="C75" t="s">
        <v>319</v>
      </c>
      <c r="D75" t="s">
        <v>733</v>
      </c>
      <c r="E75" t="s">
        <v>734</v>
      </c>
      <c r="F75" t="s">
        <v>735</v>
      </c>
      <c r="H75" t="s">
        <v>737</v>
      </c>
      <c r="I75">
        <v>2012</v>
      </c>
      <c r="J75">
        <v>1000000</v>
      </c>
      <c r="K75">
        <v>1282330</v>
      </c>
      <c r="L75">
        <v>1276755</v>
      </c>
      <c r="O75">
        <v>0</v>
      </c>
      <c r="R75">
        <v>1250468</v>
      </c>
      <c r="S75">
        <v>100</v>
      </c>
      <c r="T75" t="s">
        <v>738</v>
      </c>
      <c r="U75">
        <v>31862</v>
      </c>
    </row>
    <row r="76" spans="1:21">
      <c r="A76" t="s">
        <v>527</v>
      </c>
      <c r="B76" t="s">
        <v>309</v>
      </c>
      <c r="C76" t="s">
        <v>319</v>
      </c>
      <c r="D76" t="s">
        <v>739</v>
      </c>
      <c r="E76" t="s">
        <v>740</v>
      </c>
      <c r="F76" t="s">
        <v>741</v>
      </c>
      <c r="H76" t="s">
        <v>742</v>
      </c>
      <c r="I76">
        <v>2022</v>
      </c>
      <c r="J76">
        <v>1630000</v>
      </c>
      <c r="K76">
        <v>1630000</v>
      </c>
      <c r="L76">
        <v>1615525.97621</v>
      </c>
      <c r="O76">
        <v>158660.30690999996</v>
      </c>
      <c r="R76">
        <v>1041339.69309</v>
      </c>
      <c r="S76">
        <v>0.8</v>
      </c>
      <c r="T76" t="s">
        <v>743</v>
      </c>
      <c r="U76">
        <v>588660.30691000004</v>
      </c>
    </row>
    <row r="77" spans="1:21">
      <c r="A77" t="s">
        <v>527</v>
      </c>
      <c r="B77" t="s">
        <v>309</v>
      </c>
      <c r="C77" t="s">
        <v>319</v>
      </c>
      <c r="D77" t="s">
        <v>744</v>
      </c>
      <c r="E77" t="s">
        <v>745</v>
      </c>
      <c r="F77" t="s">
        <v>746</v>
      </c>
      <c r="H77" t="s">
        <v>747</v>
      </c>
      <c r="I77">
        <v>2022</v>
      </c>
      <c r="J77">
        <v>2400000</v>
      </c>
      <c r="K77">
        <v>2400000</v>
      </c>
      <c r="L77">
        <v>152003.33850000001</v>
      </c>
      <c r="O77">
        <v>50000</v>
      </c>
      <c r="R77">
        <v>0</v>
      </c>
      <c r="S77" t="s">
        <v>748</v>
      </c>
      <c r="T77" t="s">
        <v>749</v>
      </c>
      <c r="U77">
        <v>2400000</v>
      </c>
    </row>
    <row r="78" spans="1:21">
      <c r="A78" t="s">
        <v>527</v>
      </c>
      <c r="B78" t="s">
        <v>309</v>
      </c>
      <c r="C78" t="s">
        <v>319</v>
      </c>
      <c r="D78" t="s">
        <v>744</v>
      </c>
      <c r="E78" t="s">
        <v>745</v>
      </c>
      <c r="F78" t="s">
        <v>746</v>
      </c>
      <c r="H78" t="s">
        <v>750</v>
      </c>
      <c r="I78">
        <v>2022</v>
      </c>
      <c r="J78">
        <v>3206617</v>
      </c>
      <c r="K78">
        <v>3206617</v>
      </c>
      <c r="L78">
        <v>222559.27</v>
      </c>
      <c r="O78">
        <v>75000</v>
      </c>
      <c r="R78">
        <v>0</v>
      </c>
      <c r="S78" t="s">
        <v>751</v>
      </c>
      <c r="T78" t="s">
        <v>749</v>
      </c>
      <c r="U78">
        <v>3206617</v>
      </c>
    </row>
    <row r="79" spans="1:21">
      <c r="A79" t="s">
        <v>527</v>
      </c>
      <c r="B79" t="s">
        <v>309</v>
      </c>
      <c r="C79" t="s">
        <v>319</v>
      </c>
      <c r="D79" t="s">
        <v>752</v>
      </c>
      <c r="E79" t="s">
        <v>753</v>
      </c>
      <c r="F79" t="s">
        <v>754</v>
      </c>
      <c r="H79" t="s">
        <v>755</v>
      </c>
      <c r="I79">
        <v>2022</v>
      </c>
      <c r="J79">
        <v>3780000</v>
      </c>
      <c r="K79">
        <v>3780000</v>
      </c>
      <c r="L79">
        <v>3410044.4959</v>
      </c>
      <c r="O79">
        <v>0</v>
      </c>
      <c r="R79">
        <v>0</v>
      </c>
      <c r="S79">
        <v>0.05</v>
      </c>
      <c r="T79" t="s">
        <v>743</v>
      </c>
      <c r="U79">
        <v>3780000</v>
      </c>
    </row>
    <row r="80" spans="1:21">
      <c r="A80" t="s">
        <v>527</v>
      </c>
      <c r="B80" t="s">
        <v>305</v>
      </c>
      <c r="C80" t="s">
        <v>319</v>
      </c>
      <c r="D80" t="s">
        <v>756</v>
      </c>
      <c r="E80" t="s">
        <v>757</v>
      </c>
      <c r="F80" t="s">
        <v>758</v>
      </c>
      <c r="H80" t="s">
        <v>759</v>
      </c>
      <c r="I80" t="s">
        <v>794</v>
      </c>
      <c r="J80">
        <v>1000000</v>
      </c>
      <c r="K80">
        <v>1000000</v>
      </c>
      <c r="L80">
        <v>989494.98604999995</v>
      </c>
      <c r="O80">
        <v>407389.33402000001</v>
      </c>
      <c r="R80">
        <v>456955.25388999999</v>
      </c>
      <c r="S80">
        <v>0.6</v>
      </c>
      <c r="T80" t="s">
        <v>20</v>
      </c>
      <c r="U80">
        <v>543044.74610999995</v>
      </c>
    </row>
    <row r="81" spans="1:21">
      <c r="A81" t="s">
        <v>527</v>
      </c>
      <c r="B81" t="s">
        <v>305</v>
      </c>
      <c r="C81" t="s">
        <v>319</v>
      </c>
      <c r="D81" t="s">
        <v>756</v>
      </c>
      <c r="E81" t="s">
        <v>757</v>
      </c>
      <c r="F81" t="s">
        <v>758</v>
      </c>
      <c r="H81" t="s">
        <v>760</v>
      </c>
      <c r="I81" t="s">
        <v>794</v>
      </c>
      <c r="J81">
        <v>1500000</v>
      </c>
      <c r="K81">
        <v>1500000</v>
      </c>
      <c r="L81">
        <v>517232.25</v>
      </c>
      <c r="O81">
        <v>255145.54993000001</v>
      </c>
      <c r="R81">
        <v>0</v>
      </c>
      <c r="S81">
        <v>0.05</v>
      </c>
      <c r="T81" t="s">
        <v>20</v>
      </c>
      <c r="U81">
        <v>1500000</v>
      </c>
    </row>
    <row r="82" spans="1:21">
      <c r="A82" t="s">
        <v>527</v>
      </c>
      <c r="B82" t="s">
        <v>305</v>
      </c>
      <c r="C82" t="s">
        <v>319</v>
      </c>
      <c r="D82" t="s">
        <v>756</v>
      </c>
      <c r="E82" t="s">
        <v>757</v>
      </c>
      <c r="F82" t="s">
        <v>758</v>
      </c>
      <c r="H82" t="s">
        <v>3254</v>
      </c>
      <c r="I82" t="s">
        <v>610</v>
      </c>
      <c r="J82">
        <v>1200000</v>
      </c>
      <c r="K82">
        <v>3130000</v>
      </c>
      <c r="L82">
        <v>3087749.5848300001</v>
      </c>
      <c r="O82">
        <v>20000</v>
      </c>
      <c r="R82">
        <v>3084348.60507</v>
      </c>
      <c r="S82">
        <v>1</v>
      </c>
      <c r="T82" t="s">
        <v>762</v>
      </c>
      <c r="U82">
        <v>45651.394929999951</v>
      </c>
    </row>
    <row r="83" spans="1:21">
      <c r="A83" t="s">
        <v>527</v>
      </c>
      <c r="B83" t="s">
        <v>305</v>
      </c>
      <c r="C83" t="s">
        <v>319</v>
      </c>
      <c r="D83" t="s">
        <v>756</v>
      </c>
      <c r="E83" t="s">
        <v>757</v>
      </c>
      <c r="F83" t="s">
        <v>758</v>
      </c>
      <c r="H83" t="s">
        <v>763</v>
      </c>
    </row>
    <row r="84" spans="1:21">
      <c r="A84" t="s">
        <v>527</v>
      </c>
      <c r="B84" t="s">
        <v>305</v>
      </c>
      <c r="C84" t="s">
        <v>319</v>
      </c>
      <c r="D84" t="s">
        <v>756</v>
      </c>
      <c r="E84" t="s">
        <v>757</v>
      </c>
      <c r="F84" t="s">
        <v>758</v>
      </c>
      <c r="H84" t="s">
        <v>764</v>
      </c>
    </row>
    <row r="85" spans="1:21">
      <c r="A85" t="s">
        <v>527</v>
      </c>
      <c r="B85" t="s">
        <v>305</v>
      </c>
      <c r="C85" t="s">
        <v>319</v>
      </c>
      <c r="D85" t="s">
        <v>756</v>
      </c>
      <c r="E85" t="s">
        <v>757</v>
      </c>
      <c r="F85" t="s">
        <v>758</v>
      </c>
      <c r="H85" t="s">
        <v>765</v>
      </c>
      <c r="I85" t="s">
        <v>794</v>
      </c>
      <c r="J85">
        <v>1000000</v>
      </c>
      <c r="K85">
        <v>1000000</v>
      </c>
      <c r="L85">
        <v>535696.97385000007</v>
      </c>
      <c r="O85">
        <v>170234.21763</v>
      </c>
      <c r="R85">
        <v>6120.9851500000004</v>
      </c>
      <c r="S85">
        <v>0.1</v>
      </c>
      <c r="T85" t="s">
        <v>20</v>
      </c>
      <c r="U85">
        <v>993879.01485000004</v>
      </c>
    </row>
    <row r="86" spans="1:21">
      <c r="A86" t="s">
        <v>527</v>
      </c>
      <c r="B86" t="s">
        <v>305</v>
      </c>
      <c r="C86" t="s">
        <v>319</v>
      </c>
      <c r="D86" t="s">
        <v>766</v>
      </c>
      <c r="E86" t="s">
        <v>767</v>
      </c>
      <c r="F86" t="s">
        <v>768</v>
      </c>
      <c r="H86" t="s">
        <v>769</v>
      </c>
      <c r="I86" t="s">
        <v>770</v>
      </c>
      <c r="J86">
        <v>100000</v>
      </c>
      <c r="K86">
        <v>1535000</v>
      </c>
      <c r="L86">
        <v>38198.837469999999</v>
      </c>
      <c r="O86">
        <v>0</v>
      </c>
      <c r="R86">
        <v>31040.13953</v>
      </c>
      <c r="S86">
        <v>0</v>
      </c>
      <c r="T86" t="s">
        <v>107</v>
      </c>
      <c r="U86">
        <v>1503959.86047</v>
      </c>
    </row>
    <row r="87" spans="1:21">
      <c r="A87" t="s">
        <v>527</v>
      </c>
      <c r="B87" t="s">
        <v>305</v>
      </c>
      <c r="C87" t="s">
        <v>319</v>
      </c>
      <c r="D87" t="s">
        <v>771</v>
      </c>
      <c r="E87" t="s">
        <v>772</v>
      </c>
      <c r="F87" t="s">
        <v>773</v>
      </c>
      <c r="H87" t="s">
        <v>774</v>
      </c>
      <c r="I87" t="s">
        <v>775</v>
      </c>
      <c r="J87">
        <v>3000000</v>
      </c>
      <c r="K87">
        <v>5000000</v>
      </c>
      <c r="L87">
        <v>4962880.0656199995</v>
      </c>
      <c r="O87">
        <v>57322.089899999999</v>
      </c>
      <c r="R87">
        <v>4949597.8772999998</v>
      </c>
      <c r="S87">
        <v>0.95</v>
      </c>
      <c r="T87" t="s">
        <v>20</v>
      </c>
      <c r="U87">
        <v>50402.122700000182</v>
      </c>
    </row>
    <row r="88" spans="1:21">
      <c r="A88" t="s">
        <v>527</v>
      </c>
      <c r="B88" t="s">
        <v>305</v>
      </c>
      <c r="C88" t="s">
        <v>319</v>
      </c>
      <c r="D88" t="s">
        <v>771</v>
      </c>
      <c r="E88" t="s">
        <v>772</v>
      </c>
      <c r="F88" t="s">
        <v>773</v>
      </c>
      <c r="H88" t="s">
        <v>776</v>
      </c>
      <c r="I88" t="s">
        <v>777</v>
      </c>
      <c r="J88">
        <v>3000000</v>
      </c>
      <c r="K88">
        <v>3000000</v>
      </c>
      <c r="L88">
        <v>2799424.94264</v>
      </c>
      <c r="O88">
        <v>267344.31371999998</v>
      </c>
      <c r="R88">
        <v>2766528.7379000001</v>
      </c>
      <c r="S88">
        <v>0.95</v>
      </c>
      <c r="T88" t="s">
        <v>20</v>
      </c>
      <c r="U88">
        <v>233471.26209999993</v>
      </c>
    </row>
    <row r="89" spans="1:21">
      <c r="A89" t="s">
        <v>527</v>
      </c>
      <c r="B89" t="s">
        <v>305</v>
      </c>
      <c r="C89" t="s">
        <v>319</v>
      </c>
      <c r="D89" t="s">
        <v>771</v>
      </c>
      <c r="E89" t="s">
        <v>772</v>
      </c>
      <c r="F89" t="s">
        <v>773</v>
      </c>
      <c r="H89" t="s">
        <v>778</v>
      </c>
      <c r="I89" t="s">
        <v>661</v>
      </c>
      <c r="J89">
        <v>3000000</v>
      </c>
      <c r="K89">
        <v>3000000</v>
      </c>
      <c r="L89">
        <v>2944506</v>
      </c>
      <c r="O89">
        <v>0</v>
      </c>
      <c r="R89">
        <v>2730117</v>
      </c>
      <c r="S89">
        <v>1</v>
      </c>
      <c r="T89" t="s">
        <v>762</v>
      </c>
      <c r="U89">
        <v>269883</v>
      </c>
    </row>
    <row r="90" spans="1:21">
      <c r="A90" t="s">
        <v>527</v>
      </c>
      <c r="B90" t="s">
        <v>305</v>
      </c>
      <c r="C90" t="s">
        <v>319</v>
      </c>
      <c r="D90" t="s">
        <v>779</v>
      </c>
      <c r="E90" t="s">
        <v>780</v>
      </c>
      <c r="F90" t="s">
        <v>781</v>
      </c>
      <c r="H90" t="s">
        <v>782</v>
      </c>
      <c r="I90" t="s">
        <v>775</v>
      </c>
      <c r="J90">
        <v>474000</v>
      </c>
      <c r="K90">
        <v>1749100</v>
      </c>
      <c r="L90">
        <v>1299672.7009000001</v>
      </c>
      <c r="O90">
        <v>257960.65014000001</v>
      </c>
      <c r="R90">
        <v>1239973.1208500003</v>
      </c>
      <c r="S90">
        <v>0.8</v>
      </c>
      <c r="T90" t="s">
        <v>20</v>
      </c>
      <c r="U90">
        <v>509126.8791499997</v>
      </c>
    </row>
    <row r="91" spans="1:21">
      <c r="A91" t="s">
        <v>527</v>
      </c>
      <c r="B91" t="s">
        <v>305</v>
      </c>
      <c r="C91" t="s">
        <v>319</v>
      </c>
      <c r="D91" t="s">
        <v>779</v>
      </c>
      <c r="E91" t="s">
        <v>780</v>
      </c>
      <c r="F91" t="s">
        <v>781</v>
      </c>
      <c r="H91" t="s">
        <v>783</v>
      </c>
      <c r="I91" t="s">
        <v>3184</v>
      </c>
      <c r="J91">
        <v>948000</v>
      </c>
      <c r="K91">
        <v>1987500</v>
      </c>
      <c r="L91">
        <v>626.53091000008578</v>
      </c>
      <c r="O91">
        <v>0</v>
      </c>
      <c r="R91">
        <v>626.53091000000006</v>
      </c>
      <c r="S91">
        <v>0</v>
      </c>
      <c r="T91" t="s">
        <v>107</v>
      </c>
      <c r="U91">
        <v>1986873.46909</v>
      </c>
    </row>
    <row r="92" spans="1:21">
      <c r="A92" t="s">
        <v>527</v>
      </c>
      <c r="B92" t="s">
        <v>305</v>
      </c>
      <c r="C92" t="s">
        <v>319</v>
      </c>
      <c r="D92" t="s">
        <v>784</v>
      </c>
      <c r="E92" t="s">
        <v>785</v>
      </c>
      <c r="F92" t="s">
        <v>786</v>
      </c>
      <c r="H92" t="s">
        <v>787</v>
      </c>
      <c r="I92" t="s">
        <v>788</v>
      </c>
      <c r="J92">
        <v>500000</v>
      </c>
      <c r="K92">
        <v>1433000</v>
      </c>
      <c r="L92">
        <v>1362085.0604699997</v>
      </c>
      <c r="O92">
        <v>76915.47093000001</v>
      </c>
      <c r="R92">
        <v>1360940.63757</v>
      </c>
      <c r="S92">
        <v>0.95</v>
      </c>
      <c r="T92" t="s">
        <v>20</v>
      </c>
      <c r="U92">
        <v>72059.362429999979</v>
      </c>
    </row>
    <row r="93" spans="1:21">
      <c r="A93" t="s">
        <v>527</v>
      </c>
      <c r="B93" t="s">
        <v>305</v>
      </c>
      <c r="C93" t="s">
        <v>319</v>
      </c>
      <c r="D93" t="s">
        <v>789</v>
      </c>
      <c r="E93" t="s">
        <v>790</v>
      </c>
      <c r="F93" t="s">
        <v>791</v>
      </c>
      <c r="H93" t="s">
        <v>792</v>
      </c>
      <c r="I93" t="s">
        <v>770</v>
      </c>
      <c r="J93">
        <v>2075000</v>
      </c>
      <c r="K93">
        <v>4432000</v>
      </c>
      <c r="L93">
        <v>4381828.5828900002</v>
      </c>
      <c r="O93">
        <v>650990.87049999996</v>
      </c>
      <c r="R93">
        <v>3887117.0308599998</v>
      </c>
      <c r="S93">
        <v>0.9</v>
      </c>
      <c r="T93" t="s">
        <v>20</v>
      </c>
      <c r="U93">
        <v>544882.96914000018</v>
      </c>
    </row>
    <row r="94" spans="1:21">
      <c r="A94" t="s">
        <v>527</v>
      </c>
      <c r="B94" t="s">
        <v>305</v>
      </c>
      <c r="C94" t="s">
        <v>319</v>
      </c>
      <c r="D94" t="s">
        <v>789</v>
      </c>
      <c r="E94" t="s">
        <v>790</v>
      </c>
      <c r="F94" t="s">
        <v>791</v>
      </c>
      <c r="H94" t="s">
        <v>793</v>
      </c>
      <c r="I94" t="s">
        <v>794</v>
      </c>
      <c r="J94">
        <v>2000000</v>
      </c>
      <c r="K94">
        <v>2000000</v>
      </c>
      <c r="L94">
        <v>326431.64513000002</v>
      </c>
      <c r="O94">
        <v>1924957.10039</v>
      </c>
      <c r="R94">
        <v>75042.899609999993</v>
      </c>
      <c r="S94">
        <v>0.25</v>
      </c>
      <c r="T94" t="s">
        <v>20</v>
      </c>
      <c r="U94">
        <v>1924957.10039</v>
      </c>
    </row>
    <row r="95" spans="1:21">
      <c r="A95" t="s">
        <v>527</v>
      </c>
      <c r="B95" t="s">
        <v>305</v>
      </c>
      <c r="C95" t="s">
        <v>319</v>
      </c>
      <c r="D95" t="s">
        <v>789</v>
      </c>
      <c r="E95" t="s">
        <v>790</v>
      </c>
      <c r="F95" t="s">
        <v>791</v>
      </c>
      <c r="H95" t="s">
        <v>795</v>
      </c>
      <c r="I95" t="s">
        <v>770</v>
      </c>
      <c r="J95">
        <v>1650000</v>
      </c>
      <c r="K95">
        <v>1650000</v>
      </c>
      <c r="L95">
        <v>1643459</v>
      </c>
      <c r="O95">
        <v>0</v>
      </c>
      <c r="R95">
        <v>1535585</v>
      </c>
      <c r="S95">
        <v>1</v>
      </c>
      <c r="T95" t="s">
        <v>762</v>
      </c>
      <c r="U95">
        <v>114415</v>
      </c>
    </row>
    <row r="96" spans="1:21">
      <c r="A96" t="s">
        <v>527</v>
      </c>
      <c r="B96" t="s">
        <v>305</v>
      </c>
      <c r="C96" t="s">
        <v>319</v>
      </c>
      <c r="D96" t="s">
        <v>789</v>
      </c>
      <c r="E96" t="s">
        <v>790</v>
      </c>
      <c r="F96" t="s">
        <v>791</v>
      </c>
      <c r="H96" t="s">
        <v>796</v>
      </c>
      <c r="I96" t="s">
        <v>661</v>
      </c>
      <c r="J96">
        <v>2101200</v>
      </c>
      <c r="K96">
        <v>2101200</v>
      </c>
      <c r="L96">
        <v>1863984</v>
      </c>
      <c r="O96">
        <v>0</v>
      </c>
      <c r="R96">
        <v>1774364</v>
      </c>
      <c r="S96">
        <v>0.7</v>
      </c>
      <c r="T96" t="s">
        <v>20</v>
      </c>
      <c r="U96">
        <v>326836</v>
      </c>
    </row>
    <row r="97" spans="1:21">
      <c r="A97" t="s">
        <v>527</v>
      </c>
      <c r="B97" t="s">
        <v>305</v>
      </c>
      <c r="C97" t="s">
        <v>319</v>
      </c>
      <c r="D97" t="s">
        <v>789</v>
      </c>
      <c r="E97" t="s">
        <v>790</v>
      </c>
      <c r="F97" t="s">
        <v>791</v>
      </c>
      <c r="H97" t="s">
        <v>797</v>
      </c>
      <c r="I97" t="s">
        <v>661</v>
      </c>
      <c r="J97">
        <v>1500000</v>
      </c>
      <c r="K97">
        <v>1500000</v>
      </c>
      <c r="L97">
        <v>1497726</v>
      </c>
      <c r="O97">
        <v>0</v>
      </c>
      <c r="R97">
        <v>1360116</v>
      </c>
      <c r="S97">
        <v>1</v>
      </c>
      <c r="T97" t="s">
        <v>762</v>
      </c>
      <c r="U97">
        <v>139884</v>
      </c>
    </row>
    <row r="98" spans="1:21">
      <c r="A98" t="s">
        <v>527</v>
      </c>
      <c r="B98" t="s">
        <v>305</v>
      </c>
      <c r="C98" t="s">
        <v>319</v>
      </c>
      <c r="D98" t="s">
        <v>789</v>
      </c>
      <c r="E98" t="s">
        <v>790</v>
      </c>
      <c r="F98" t="s">
        <v>791</v>
      </c>
      <c r="H98" t="s">
        <v>798</v>
      </c>
      <c r="I98" t="s">
        <v>799</v>
      </c>
      <c r="J98">
        <v>1800000</v>
      </c>
      <c r="K98">
        <v>1800000</v>
      </c>
      <c r="L98">
        <v>1528138</v>
      </c>
      <c r="O98">
        <v>0</v>
      </c>
      <c r="R98">
        <v>1237628</v>
      </c>
      <c r="S98">
        <v>0.7</v>
      </c>
      <c r="T98" t="s">
        <v>20</v>
      </c>
      <c r="U98">
        <v>562372</v>
      </c>
    </row>
    <row r="99" spans="1:21">
      <c r="A99" t="s">
        <v>527</v>
      </c>
      <c r="B99" t="s">
        <v>305</v>
      </c>
      <c r="C99" t="s">
        <v>319</v>
      </c>
      <c r="D99" t="s">
        <v>789</v>
      </c>
      <c r="E99" t="s">
        <v>790</v>
      </c>
      <c r="F99" t="s">
        <v>791</v>
      </c>
      <c r="H99" t="s">
        <v>800</v>
      </c>
      <c r="I99" t="s">
        <v>801</v>
      </c>
      <c r="J99">
        <v>2000000</v>
      </c>
      <c r="K99">
        <v>2000000</v>
      </c>
      <c r="L99">
        <v>1985248</v>
      </c>
      <c r="O99">
        <v>0</v>
      </c>
      <c r="R99">
        <v>1801555</v>
      </c>
      <c r="S99">
        <v>0.9</v>
      </c>
      <c r="T99" t="s">
        <v>20</v>
      </c>
      <c r="U99">
        <v>198445</v>
      </c>
    </row>
    <row r="100" spans="1:21">
      <c r="A100" t="s">
        <v>527</v>
      </c>
      <c r="B100" t="s">
        <v>305</v>
      </c>
      <c r="C100" t="s">
        <v>319</v>
      </c>
      <c r="D100" t="s">
        <v>789</v>
      </c>
      <c r="E100" t="s">
        <v>802</v>
      </c>
      <c r="F100" t="s">
        <v>803</v>
      </c>
      <c r="H100" t="s">
        <v>804</v>
      </c>
      <c r="I100" t="s">
        <v>661</v>
      </c>
      <c r="J100">
        <v>2400000</v>
      </c>
      <c r="K100">
        <v>2950425</v>
      </c>
      <c r="L100">
        <v>2929175</v>
      </c>
      <c r="O100">
        <v>0</v>
      </c>
      <c r="R100">
        <v>1886771</v>
      </c>
      <c r="S100">
        <v>0.85</v>
      </c>
      <c r="T100" t="s">
        <v>20</v>
      </c>
    </row>
    <row r="101" spans="1:21">
      <c r="A101" t="s">
        <v>527</v>
      </c>
      <c r="B101" t="s">
        <v>305</v>
      </c>
      <c r="C101" t="s">
        <v>319</v>
      </c>
      <c r="D101" t="s">
        <v>805</v>
      </c>
      <c r="H101" t="s">
        <v>805</v>
      </c>
      <c r="I101" t="s">
        <v>661</v>
      </c>
      <c r="J101">
        <v>1000000</v>
      </c>
      <c r="K101">
        <v>1000000</v>
      </c>
      <c r="L101">
        <v>938715</v>
      </c>
      <c r="O101">
        <v>0</v>
      </c>
      <c r="R101">
        <v>412816</v>
      </c>
      <c r="S101">
        <v>0.9</v>
      </c>
      <c r="T101" t="s">
        <v>20</v>
      </c>
    </row>
    <row r="102" spans="1:21">
      <c r="A102" t="s">
        <v>527</v>
      </c>
      <c r="B102" t="s">
        <v>305</v>
      </c>
      <c r="C102" t="s">
        <v>319</v>
      </c>
      <c r="D102" t="s">
        <v>806</v>
      </c>
      <c r="E102" t="s">
        <v>807</v>
      </c>
      <c r="F102" t="s">
        <v>808</v>
      </c>
      <c r="H102" t="s">
        <v>809</v>
      </c>
      <c r="I102" t="s">
        <v>810</v>
      </c>
      <c r="J102">
        <v>200000</v>
      </c>
      <c r="K102">
        <v>1052000</v>
      </c>
      <c r="L102">
        <v>1032674.28258</v>
      </c>
      <c r="O102">
        <v>18981.180629999999</v>
      </c>
      <c r="R102">
        <v>976344.34472000005</v>
      </c>
      <c r="S102">
        <v>1</v>
      </c>
      <c r="T102" t="s">
        <v>762</v>
      </c>
      <c r="U102">
        <v>75655.655280000065</v>
      </c>
    </row>
    <row r="103" spans="1:21">
      <c r="A103" t="s">
        <v>527</v>
      </c>
      <c r="B103" t="s">
        <v>305</v>
      </c>
      <c r="C103" t="s">
        <v>319</v>
      </c>
      <c r="D103" t="s">
        <v>806</v>
      </c>
      <c r="E103" t="s">
        <v>811</v>
      </c>
      <c r="F103" t="s">
        <v>812</v>
      </c>
      <c r="H103" t="s">
        <v>813</v>
      </c>
      <c r="I103" t="s">
        <v>614</v>
      </c>
      <c r="J103">
        <v>900000</v>
      </c>
      <c r="K103">
        <v>3000000</v>
      </c>
      <c r="L103">
        <v>2846076.3834000002</v>
      </c>
      <c r="O103">
        <v>511.81678000000011</v>
      </c>
      <c r="R103">
        <v>2842479.2944299998</v>
      </c>
      <c r="S103">
        <v>1</v>
      </c>
      <c r="T103" t="s">
        <v>762</v>
      </c>
      <c r="U103">
        <v>157520.70556999976</v>
      </c>
    </row>
    <row r="104" spans="1:21">
      <c r="A104" t="s">
        <v>527</v>
      </c>
      <c r="B104" t="s">
        <v>305</v>
      </c>
      <c r="C104" t="s">
        <v>319</v>
      </c>
      <c r="D104" t="s">
        <v>814</v>
      </c>
      <c r="E104" t="s">
        <v>119</v>
      </c>
      <c r="F104" t="s">
        <v>815</v>
      </c>
      <c r="H104" t="s">
        <v>816</v>
      </c>
      <c r="I104" t="s">
        <v>614</v>
      </c>
      <c r="J104">
        <v>300000</v>
      </c>
      <c r="K104">
        <v>1200000</v>
      </c>
      <c r="L104">
        <v>1177669.1114000001</v>
      </c>
      <c r="O104">
        <v>102378.28739</v>
      </c>
      <c r="R104">
        <v>1097621.71261</v>
      </c>
      <c r="S104">
        <v>0.95</v>
      </c>
      <c r="T104" t="s">
        <v>20</v>
      </c>
      <c r="U104">
        <v>102378.28738999995</v>
      </c>
    </row>
    <row r="105" spans="1:21">
      <c r="A105" t="s">
        <v>527</v>
      </c>
      <c r="B105" t="s">
        <v>305</v>
      </c>
      <c r="C105" t="s">
        <v>319</v>
      </c>
      <c r="D105" t="s">
        <v>814</v>
      </c>
      <c r="E105" t="s">
        <v>119</v>
      </c>
      <c r="F105" t="s">
        <v>815</v>
      </c>
      <c r="H105" t="s">
        <v>817</v>
      </c>
      <c r="I105" t="s">
        <v>610</v>
      </c>
      <c r="J105">
        <v>700000</v>
      </c>
      <c r="K105">
        <v>2225000</v>
      </c>
      <c r="L105">
        <v>2180431.60898</v>
      </c>
      <c r="O105">
        <v>102909.86641</v>
      </c>
      <c r="R105">
        <v>2122090.1335900002</v>
      </c>
      <c r="S105">
        <v>0.98</v>
      </c>
      <c r="T105" t="s">
        <v>20</v>
      </c>
      <c r="U105">
        <v>102909.86641000024</v>
      </c>
    </row>
    <row r="106" spans="1:21">
      <c r="A106" t="s">
        <v>527</v>
      </c>
      <c r="B106" t="s">
        <v>305</v>
      </c>
      <c r="C106" t="s">
        <v>319</v>
      </c>
      <c r="D106" t="s">
        <v>814</v>
      </c>
      <c r="E106" t="s">
        <v>119</v>
      </c>
      <c r="F106" t="s">
        <v>815</v>
      </c>
      <c r="H106" t="s">
        <v>818</v>
      </c>
      <c r="I106" t="s">
        <v>614</v>
      </c>
      <c r="J106">
        <v>1200000</v>
      </c>
      <c r="K106">
        <v>2993180</v>
      </c>
      <c r="L106">
        <v>2868098.8927600002</v>
      </c>
      <c r="O106">
        <v>274961.71224000002</v>
      </c>
      <c r="R106">
        <v>2718218.2877600002</v>
      </c>
      <c r="S106">
        <v>0.95</v>
      </c>
      <c r="T106" t="s">
        <v>20</v>
      </c>
      <c r="U106">
        <v>274961.71223999979</v>
      </c>
    </row>
    <row r="107" spans="1:21">
      <c r="A107" t="s">
        <v>527</v>
      </c>
      <c r="B107" t="s">
        <v>305</v>
      </c>
      <c r="C107" t="s">
        <v>319</v>
      </c>
      <c r="D107" t="s">
        <v>814</v>
      </c>
      <c r="E107" t="s">
        <v>119</v>
      </c>
      <c r="F107" t="s">
        <v>815</v>
      </c>
      <c r="H107" t="s">
        <v>819</v>
      </c>
      <c r="I107" t="s">
        <v>661</v>
      </c>
      <c r="J107">
        <v>5000000</v>
      </c>
      <c r="K107">
        <v>8801607</v>
      </c>
      <c r="L107">
        <v>8208624</v>
      </c>
      <c r="O107">
        <v>0</v>
      </c>
      <c r="R107">
        <v>7674792</v>
      </c>
      <c r="S107">
        <v>0.98</v>
      </c>
      <c r="T107" t="s">
        <v>820</v>
      </c>
    </row>
    <row r="108" spans="1:21">
      <c r="A108" t="s">
        <v>527</v>
      </c>
      <c r="B108" t="s">
        <v>292</v>
      </c>
      <c r="C108" t="s">
        <v>319</v>
      </c>
      <c r="D108" t="s">
        <v>821</v>
      </c>
      <c r="E108" t="s">
        <v>822</v>
      </c>
      <c r="F108" t="s">
        <v>823</v>
      </c>
      <c r="H108" t="s">
        <v>824</v>
      </c>
      <c r="I108" t="s">
        <v>610</v>
      </c>
      <c r="J108">
        <v>400000</v>
      </c>
      <c r="K108">
        <v>1027000</v>
      </c>
      <c r="L108">
        <v>925561</v>
      </c>
      <c r="O108">
        <v>0</v>
      </c>
      <c r="R108">
        <v>924783</v>
      </c>
      <c r="S108">
        <v>0.98</v>
      </c>
      <c r="U108">
        <v>102217</v>
      </c>
    </row>
    <row r="109" spans="1:21">
      <c r="A109" t="s">
        <v>527</v>
      </c>
      <c r="B109" t="s">
        <v>292</v>
      </c>
      <c r="C109" t="s">
        <v>319</v>
      </c>
      <c r="D109" t="s">
        <v>821</v>
      </c>
      <c r="E109" t="s">
        <v>825</v>
      </c>
      <c r="F109" t="s">
        <v>826</v>
      </c>
      <c r="H109" t="s">
        <v>827</v>
      </c>
      <c r="I109" t="s">
        <v>661</v>
      </c>
      <c r="J109">
        <v>700000</v>
      </c>
      <c r="K109">
        <v>1000000</v>
      </c>
      <c r="L109">
        <v>596060</v>
      </c>
      <c r="O109">
        <v>163102</v>
      </c>
      <c r="R109">
        <v>536898</v>
      </c>
      <c r="S109">
        <v>0.7</v>
      </c>
      <c r="U109">
        <v>463102</v>
      </c>
    </row>
    <row r="110" spans="1:21">
      <c r="A110" t="s">
        <v>527</v>
      </c>
      <c r="B110" t="s">
        <v>292</v>
      </c>
      <c r="C110" t="s">
        <v>319</v>
      </c>
      <c r="D110" t="s">
        <v>828</v>
      </c>
      <c r="E110" t="s">
        <v>829</v>
      </c>
      <c r="F110" t="s">
        <v>830</v>
      </c>
      <c r="H110" t="s">
        <v>831</v>
      </c>
      <c r="I110" t="s">
        <v>810</v>
      </c>
      <c r="J110">
        <v>400000</v>
      </c>
      <c r="K110">
        <v>2229000</v>
      </c>
      <c r="L110">
        <v>1869825</v>
      </c>
      <c r="O110">
        <v>534767</v>
      </c>
      <c r="R110">
        <v>680030</v>
      </c>
      <c r="S110">
        <v>0.38</v>
      </c>
      <c r="U110">
        <v>1548970</v>
      </c>
    </row>
    <row r="111" spans="1:21">
      <c r="A111" t="s">
        <v>527</v>
      </c>
      <c r="B111" t="s">
        <v>292</v>
      </c>
      <c r="C111" t="s">
        <v>319</v>
      </c>
      <c r="D111" t="s">
        <v>832</v>
      </c>
      <c r="E111" t="s">
        <v>833</v>
      </c>
      <c r="F111" t="s">
        <v>834</v>
      </c>
      <c r="H111" t="s">
        <v>835</v>
      </c>
      <c r="I111" t="s">
        <v>661</v>
      </c>
      <c r="J111">
        <v>5600000</v>
      </c>
      <c r="K111">
        <v>8060000</v>
      </c>
      <c r="L111">
        <v>3625053</v>
      </c>
      <c r="O111">
        <v>5214842.8229999999</v>
      </c>
      <c r="R111">
        <v>1245157</v>
      </c>
      <c r="S111">
        <v>0.3</v>
      </c>
      <c r="U111">
        <v>6814843</v>
      </c>
    </row>
    <row r="112" spans="1:21">
      <c r="A112" t="s">
        <v>527</v>
      </c>
      <c r="B112" t="s">
        <v>292</v>
      </c>
      <c r="C112" t="s">
        <v>319</v>
      </c>
      <c r="D112" t="s">
        <v>832</v>
      </c>
      <c r="E112" t="s">
        <v>836</v>
      </c>
      <c r="F112" t="s">
        <v>837</v>
      </c>
      <c r="H112" t="s">
        <v>838</v>
      </c>
      <c r="I112" t="s">
        <v>799</v>
      </c>
      <c r="J112">
        <v>1300000</v>
      </c>
      <c r="K112">
        <v>1300000</v>
      </c>
      <c r="L112">
        <v>1225865</v>
      </c>
      <c r="O112">
        <v>320646.67300000001</v>
      </c>
      <c r="R112">
        <v>979353</v>
      </c>
      <c r="S112">
        <v>0.95</v>
      </c>
      <c r="U112">
        <v>320647</v>
      </c>
    </row>
    <row r="113" spans="1:21">
      <c r="A113" t="s">
        <v>527</v>
      </c>
      <c r="B113" t="s">
        <v>292</v>
      </c>
      <c r="C113" t="s">
        <v>319</v>
      </c>
      <c r="D113" t="s">
        <v>839</v>
      </c>
      <c r="E113" t="s">
        <v>840</v>
      </c>
      <c r="F113" t="s">
        <v>841</v>
      </c>
      <c r="H113" t="s">
        <v>842</v>
      </c>
      <c r="I113" t="s">
        <v>3597</v>
      </c>
      <c r="J113">
        <v>3150000</v>
      </c>
      <c r="K113">
        <v>3150000</v>
      </c>
      <c r="L113">
        <v>1706706</v>
      </c>
      <c r="O113">
        <v>875379</v>
      </c>
      <c r="R113">
        <v>783427</v>
      </c>
      <c r="S113">
        <v>0.35</v>
      </c>
      <c r="U113">
        <v>2366573</v>
      </c>
    </row>
    <row r="114" spans="1:21">
      <c r="A114" t="s">
        <v>527</v>
      </c>
      <c r="B114" t="s">
        <v>292</v>
      </c>
      <c r="C114" t="s">
        <v>319</v>
      </c>
      <c r="D114" t="s">
        <v>839</v>
      </c>
      <c r="E114" t="s">
        <v>840</v>
      </c>
      <c r="F114" t="s">
        <v>841</v>
      </c>
      <c r="H114" t="s">
        <v>843</v>
      </c>
      <c r="I114" t="s">
        <v>661</v>
      </c>
      <c r="J114">
        <v>3700000</v>
      </c>
      <c r="K114">
        <v>3700000</v>
      </c>
      <c r="L114">
        <v>3675938</v>
      </c>
      <c r="O114">
        <v>0</v>
      </c>
      <c r="R114">
        <v>3277183</v>
      </c>
      <c r="S114">
        <v>1</v>
      </c>
      <c r="U114">
        <v>422817</v>
      </c>
    </row>
    <row r="115" spans="1:21">
      <c r="A115" t="s">
        <v>527</v>
      </c>
      <c r="B115" t="s">
        <v>292</v>
      </c>
      <c r="C115" t="s">
        <v>319</v>
      </c>
      <c r="D115" t="s">
        <v>839</v>
      </c>
      <c r="E115" t="s">
        <v>840</v>
      </c>
      <c r="F115" t="s">
        <v>841</v>
      </c>
      <c r="H115" t="s">
        <v>844</v>
      </c>
      <c r="I115" t="s">
        <v>661</v>
      </c>
      <c r="J115">
        <v>1200000</v>
      </c>
      <c r="K115">
        <v>4620000</v>
      </c>
      <c r="L115">
        <v>4266211</v>
      </c>
      <c r="O115">
        <v>2256850.9330000002</v>
      </c>
      <c r="R115">
        <v>2363149</v>
      </c>
      <c r="S115">
        <v>0.56000000000000005</v>
      </c>
      <c r="U115">
        <v>2256851</v>
      </c>
    </row>
    <row r="116" spans="1:21">
      <c r="A116" t="s">
        <v>527</v>
      </c>
      <c r="B116" t="s">
        <v>292</v>
      </c>
      <c r="C116" t="s">
        <v>319</v>
      </c>
      <c r="D116" t="s">
        <v>839</v>
      </c>
      <c r="E116" t="s">
        <v>840</v>
      </c>
      <c r="F116" t="s">
        <v>845</v>
      </c>
      <c r="H116" t="s">
        <v>846</v>
      </c>
      <c r="I116" t="s">
        <v>614</v>
      </c>
      <c r="J116">
        <v>2000000</v>
      </c>
      <c r="K116">
        <v>3200000</v>
      </c>
      <c r="L116">
        <v>3199702</v>
      </c>
      <c r="O116">
        <v>0</v>
      </c>
      <c r="R116">
        <v>2359161</v>
      </c>
      <c r="S116">
        <v>1</v>
      </c>
      <c r="U116">
        <v>840839</v>
      </c>
    </row>
    <row r="117" spans="1:21">
      <c r="A117" t="s">
        <v>527</v>
      </c>
      <c r="B117" t="s">
        <v>292</v>
      </c>
      <c r="C117" t="s">
        <v>319</v>
      </c>
      <c r="D117" t="s">
        <v>839</v>
      </c>
      <c r="E117" t="s">
        <v>847</v>
      </c>
      <c r="F117" t="s">
        <v>848</v>
      </c>
      <c r="H117" t="s">
        <v>849</v>
      </c>
      <c r="I117" t="s">
        <v>610</v>
      </c>
      <c r="J117">
        <v>1200000</v>
      </c>
      <c r="K117">
        <v>4948000</v>
      </c>
      <c r="L117">
        <v>4697120</v>
      </c>
      <c r="O117">
        <v>54577.417000000016</v>
      </c>
      <c r="R117">
        <v>3809726</v>
      </c>
      <c r="S117">
        <v>0.99</v>
      </c>
      <c r="U117">
        <v>1138274</v>
      </c>
    </row>
    <row r="118" spans="1:21">
      <c r="A118" t="s">
        <v>527</v>
      </c>
      <c r="B118" t="s">
        <v>292</v>
      </c>
      <c r="C118" t="s">
        <v>319</v>
      </c>
      <c r="D118" t="s">
        <v>850</v>
      </c>
      <c r="E118" t="s">
        <v>851</v>
      </c>
      <c r="F118" t="s">
        <v>852</v>
      </c>
      <c r="H118" t="s">
        <v>853</v>
      </c>
      <c r="I118" t="s">
        <v>810</v>
      </c>
      <c r="J118">
        <v>600000</v>
      </c>
      <c r="K118">
        <v>1676320</v>
      </c>
      <c r="L118">
        <v>1634450</v>
      </c>
      <c r="O118">
        <v>4911.6620000000112</v>
      </c>
      <c r="R118">
        <v>1534223</v>
      </c>
      <c r="S118">
        <v>0.95</v>
      </c>
      <c r="U118">
        <v>142097</v>
      </c>
    </row>
    <row r="119" spans="1:21">
      <c r="A119" t="s">
        <v>527</v>
      </c>
      <c r="B119" t="s">
        <v>292</v>
      </c>
      <c r="C119" t="s">
        <v>319</v>
      </c>
      <c r="D119" t="s">
        <v>850</v>
      </c>
      <c r="E119" t="s">
        <v>851</v>
      </c>
      <c r="F119" t="s">
        <v>852</v>
      </c>
      <c r="H119" t="s">
        <v>854</v>
      </c>
      <c r="I119" t="s">
        <v>810</v>
      </c>
      <c r="J119">
        <v>600000</v>
      </c>
      <c r="K119">
        <v>1828000</v>
      </c>
      <c r="L119">
        <v>1805927</v>
      </c>
      <c r="O119">
        <v>614</v>
      </c>
      <c r="R119">
        <v>1742042</v>
      </c>
      <c r="S119">
        <v>0.98</v>
      </c>
      <c r="U119">
        <v>85958</v>
      </c>
    </row>
    <row r="120" spans="1:21">
      <c r="A120" t="s">
        <v>527</v>
      </c>
      <c r="B120" t="s">
        <v>292</v>
      </c>
      <c r="C120" t="s">
        <v>319</v>
      </c>
      <c r="D120" t="s">
        <v>850</v>
      </c>
      <c r="E120" t="s">
        <v>851</v>
      </c>
      <c r="F120" t="s">
        <v>852</v>
      </c>
      <c r="H120" t="s">
        <v>855</v>
      </c>
      <c r="I120" t="s">
        <v>3597</v>
      </c>
      <c r="J120">
        <v>2300000</v>
      </c>
      <c r="K120">
        <v>3163900</v>
      </c>
      <c r="L120">
        <v>2642122</v>
      </c>
      <c r="O120">
        <v>1960030</v>
      </c>
      <c r="R120">
        <v>683570</v>
      </c>
      <c r="S120">
        <v>0.48</v>
      </c>
      <c r="U120">
        <v>2480330</v>
      </c>
    </row>
    <row r="121" spans="1:21">
      <c r="A121" t="s">
        <v>527</v>
      </c>
      <c r="B121" t="s">
        <v>292</v>
      </c>
      <c r="C121" t="s">
        <v>319</v>
      </c>
      <c r="D121" t="s">
        <v>850</v>
      </c>
      <c r="E121" t="s">
        <v>851</v>
      </c>
      <c r="F121" t="s">
        <v>852</v>
      </c>
      <c r="H121" t="s">
        <v>856</v>
      </c>
      <c r="I121" t="s">
        <v>3597</v>
      </c>
      <c r="J121">
        <v>1500000</v>
      </c>
      <c r="K121">
        <v>2035616</v>
      </c>
      <c r="L121">
        <v>1797750</v>
      </c>
      <c r="O121">
        <v>952867.98600000003</v>
      </c>
      <c r="R121">
        <v>901401</v>
      </c>
      <c r="S121">
        <v>0.7</v>
      </c>
      <c r="U121">
        <v>1134215</v>
      </c>
    </row>
    <row r="122" spans="1:21">
      <c r="A122" t="s">
        <v>527</v>
      </c>
      <c r="B122" t="s">
        <v>292</v>
      </c>
      <c r="C122" t="s">
        <v>319</v>
      </c>
      <c r="D122" t="s">
        <v>857</v>
      </c>
      <c r="E122" t="s">
        <v>858</v>
      </c>
      <c r="F122" t="s">
        <v>859</v>
      </c>
      <c r="H122" t="s">
        <v>860</v>
      </c>
      <c r="I122" t="s">
        <v>775</v>
      </c>
      <c r="J122">
        <v>500000</v>
      </c>
      <c r="K122">
        <v>2700000</v>
      </c>
      <c r="L122">
        <v>2106112</v>
      </c>
      <c r="O122">
        <v>112094</v>
      </c>
      <c r="R122">
        <v>2081867</v>
      </c>
      <c r="S122">
        <v>1</v>
      </c>
      <c r="U122">
        <v>618133</v>
      </c>
    </row>
    <row r="123" spans="1:21">
      <c r="A123" t="s">
        <v>527</v>
      </c>
      <c r="B123" t="s">
        <v>314</v>
      </c>
      <c r="C123" t="s">
        <v>319</v>
      </c>
      <c r="D123" t="s">
        <v>861</v>
      </c>
      <c r="E123" t="s">
        <v>862</v>
      </c>
      <c r="F123" t="s">
        <v>863</v>
      </c>
      <c r="H123" t="s">
        <v>864</v>
      </c>
      <c r="I123">
        <v>2007</v>
      </c>
      <c r="J123">
        <v>500000</v>
      </c>
      <c r="K123">
        <v>3593000</v>
      </c>
      <c r="L123">
        <v>3022704</v>
      </c>
      <c r="O123">
        <v>86402</v>
      </c>
      <c r="R123">
        <v>1873705</v>
      </c>
      <c r="S123">
        <v>0.85</v>
      </c>
      <c r="T123" t="s">
        <v>865</v>
      </c>
      <c r="U123">
        <v>1719295</v>
      </c>
    </row>
    <row r="124" spans="1:21">
      <c r="A124" t="s">
        <v>527</v>
      </c>
      <c r="B124" t="s">
        <v>314</v>
      </c>
      <c r="C124" t="s">
        <v>319</v>
      </c>
      <c r="D124" t="s">
        <v>866</v>
      </c>
      <c r="E124" t="s">
        <v>867</v>
      </c>
      <c r="F124" t="s">
        <v>868</v>
      </c>
      <c r="H124" t="s">
        <v>869</v>
      </c>
      <c r="I124">
        <v>2014</v>
      </c>
      <c r="J124">
        <v>1540000</v>
      </c>
      <c r="K124">
        <v>2040000</v>
      </c>
      <c r="L124">
        <v>83831</v>
      </c>
      <c r="O124">
        <v>489908</v>
      </c>
      <c r="R124">
        <v>10092</v>
      </c>
      <c r="S124">
        <v>0</v>
      </c>
      <c r="T124" t="s">
        <v>870</v>
      </c>
      <c r="U124">
        <v>2029908</v>
      </c>
    </row>
    <row r="125" spans="1:21">
      <c r="A125" t="s">
        <v>527</v>
      </c>
      <c r="B125" t="s">
        <v>314</v>
      </c>
      <c r="C125" t="s">
        <v>319</v>
      </c>
      <c r="D125" t="s">
        <v>866</v>
      </c>
      <c r="E125" t="s">
        <v>871</v>
      </c>
      <c r="F125" t="s">
        <v>872</v>
      </c>
      <c r="H125" t="s">
        <v>873</v>
      </c>
      <c r="I125">
        <v>2012</v>
      </c>
      <c r="J125">
        <v>1500000</v>
      </c>
      <c r="K125">
        <v>1500000</v>
      </c>
      <c r="L125">
        <v>484693</v>
      </c>
      <c r="O125">
        <v>0</v>
      </c>
      <c r="R125">
        <v>267492</v>
      </c>
      <c r="S125">
        <v>0.05</v>
      </c>
      <c r="T125" t="s">
        <v>865</v>
      </c>
      <c r="U125">
        <v>1232508</v>
      </c>
    </row>
    <row r="126" spans="1:21">
      <c r="A126" t="s">
        <v>527</v>
      </c>
      <c r="B126" t="s">
        <v>314</v>
      </c>
      <c r="C126" t="s">
        <v>319</v>
      </c>
      <c r="D126" t="s">
        <v>874</v>
      </c>
      <c r="E126" t="s">
        <v>875</v>
      </c>
      <c r="F126" t="s">
        <v>876</v>
      </c>
      <c r="H126" t="s">
        <v>877</v>
      </c>
      <c r="I126">
        <v>2019</v>
      </c>
      <c r="J126">
        <v>2300000</v>
      </c>
      <c r="K126">
        <v>2300000</v>
      </c>
      <c r="L126">
        <v>2078467</v>
      </c>
      <c r="O126">
        <v>2297909</v>
      </c>
      <c r="R126">
        <v>2091</v>
      </c>
      <c r="S126">
        <v>0.15</v>
      </c>
      <c r="T126" t="s">
        <v>865</v>
      </c>
      <c r="U126">
        <v>2297909</v>
      </c>
    </row>
    <row r="127" spans="1:21">
      <c r="A127" t="s">
        <v>527</v>
      </c>
      <c r="B127" t="s">
        <v>314</v>
      </c>
      <c r="C127" t="s">
        <v>319</v>
      </c>
      <c r="D127" t="s">
        <v>878</v>
      </c>
      <c r="E127" t="s">
        <v>879</v>
      </c>
      <c r="F127" t="s">
        <v>880</v>
      </c>
      <c r="H127" t="s">
        <v>881</v>
      </c>
      <c r="I127">
        <v>2019</v>
      </c>
      <c r="J127">
        <v>1200000</v>
      </c>
      <c r="K127">
        <v>1200000</v>
      </c>
      <c r="L127">
        <v>1762</v>
      </c>
      <c r="O127">
        <v>0</v>
      </c>
      <c r="R127">
        <v>1762</v>
      </c>
      <c r="S127">
        <v>0</v>
      </c>
      <c r="T127" t="s">
        <v>882</v>
      </c>
      <c r="U127">
        <v>1198238</v>
      </c>
    </row>
    <row r="128" spans="1:21">
      <c r="A128" t="s">
        <v>527</v>
      </c>
      <c r="B128" t="s">
        <v>273</v>
      </c>
      <c r="C128" t="s">
        <v>883</v>
      </c>
      <c r="D128" t="s">
        <v>884</v>
      </c>
      <c r="E128" t="s">
        <v>885</v>
      </c>
      <c r="F128" t="s">
        <v>886</v>
      </c>
      <c r="G128" t="s">
        <v>887</v>
      </c>
      <c r="H128" t="s">
        <v>888</v>
      </c>
      <c r="I128">
        <v>2011</v>
      </c>
      <c r="J128">
        <v>900000</v>
      </c>
      <c r="K128">
        <v>1100000</v>
      </c>
      <c r="L128">
        <v>1099098</v>
      </c>
      <c r="O128">
        <v>15600</v>
      </c>
      <c r="R128">
        <v>1083386</v>
      </c>
      <c r="S128">
        <v>0.98</v>
      </c>
      <c r="T128" t="s">
        <v>889</v>
      </c>
      <c r="U128">
        <v>16614</v>
      </c>
    </row>
    <row r="129" spans="1:21">
      <c r="A129" t="s">
        <v>527</v>
      </c>
      <c r="B129" t="s">
        <v>273</v>
      </c>
      <c r="C129" t="s">
        <v>319</v>
      </c>
      <c r="D129" t="s">
        <v>884</v>
      </c>
      <c r="E129" t="s">
        <v>890</v>
      </c>
      <c r="F129" t="s">
        <v>891</v>
      </c>
      <c r="G129" t="s">
        <v>892</v>
      </c>
      <c r="H129" t="s">
        <v>893</v>
      </c>
      <c r="I129">
        <v>2007</v>
      </c>
      <c r="J129">
        <v>180000</v>
      </c>
      <c r="K129">
        <v>1075000</v>
      </c>
      <c r="L129">
        <v>97282</v>
      </c>
      <c r="O129">
        <v>17703.948059999999</v>
      </c>
      <c r="R129">
        <v>97985</v>
      </c>
      <c r="S129">
        <v>0.5</v>
      </c>
      <c r="T129" t="s">
        <v>894</v>
      </c>
      <c r="U129">
        <v>977015</v>
      </c>
    </row>
    <row r="130" spans="1:21">
      <c r="A130" t="s">
        <v>527</v>
      </c>
      <c r="B130" t="s">
        <v>273</v>
      </c>
      <c r="C130" t="s">
        <v>319</v>
      </c>
      <c r="D130" t="s">
        <v>498</v>
      </c>
      <c r="E130" t="s">
        <v>895</v>
      </c>
      <c r="F130" t="s">
        <v>896</v>
      </c>
      <c r="G130" t="s">
        <v>897</v>
      </c>
      <c r="H130" t="s">
        <v>898</v>
      </c>
      <c r="I130">
        <v>2007</v>
      </c>
      <c r="J130">
        <v>900000</v>
      </c>
      <c r="K130">
        <v>3802332</v>
      </c>
      <c r="L130">
        <v>3761620</v>
      </c>
      <c r="O130">
        <v>644928.59068000002</v>
      </c>
      <c r="R130">
        <v>3508425</v>
      </c>
      <c r="S130">
        <v>0.98</v>
      </c>
      <c r="T130" t="s">
        <v>899</v>
      </c>
      <c r="U130">
        <v>293907</v>
      </c>
    </row>
    <row r="131" spans="1:21">
      <c r="A131" t="s">
        <v>527</v>
      </c>
      <c r="B131" t="s">
        <v>273</v>
      </c>
      <c r="C131" t="s">
        <v>319</v>
      </c>
      <c r="D131" t="s">
        <v>498</v>
      </c>
      <c r="E131" t="s">
        <v>895</v>
      </c>
      <c r="F131" t="s">
        <v>896</v>
      </c>
      <c r="G131" t="s">
        <v>900</v>
      </c>
      <c r="H131" t="s">
        <v>901</v>
      </c>
      <c r="I131">
        <v>2006</v>
      </c>
      <c r="J131">
        <v>500000</v>
      </c>
      <c r="K131">
        <v>3272000</v>
      </c>
      <c r="L131">
        <v>3116122</v>
      </c>
      <c r="O131">
        <v>223233.53766999999</v>
      </c>
      <c r="R131">
        <v>2702312</v>
      </c>
      <c r="S131">
        <v>0.95</v>
      </c>
      <c r="T131" t="s">
        <v>902</v>
      </c>
      <c r="U131">
        <v>569688</v>
      </c>
    </row>
    <row r="132" spans="1:21">
      <c r="A132" t="s">
        <v>527</v>
      </c>
      <c r="B132" t="s">
        <v>273</v>
      </c>
      <c r="C132" t="s">
        <v>319</v>
      </c>
      <c r="D132" t="s">
        <v>498</v>
      </c>
      <c r="E132" t="s">
        <v>895</v>
      </c>
      <c r="F132" t="s">
        <v>896</v>
      </c>
      <c r="G132" t="s">
        <v>903</v>
      </c>
      <c r="H132" t="s">
        <v>904</v>
      </c>
      <c r="I132">
        <v>2006</v>
      </c>
      <c r="J132">
        <v>500000</v>
      </c>
      <c r="K132">
        <v>3245500</v>
      </c>
      <c r="L132">
        <v>3085772</v>
      </c>
      <c r="O132">
        <v>343931.81052</v>
      </c>
      <c r="R132">
        <v>2690245</v>
      </c>
      <c r="S132">
        <v>0.8</v>
      </c>
      <c r="T132" t="s">
        <v>902</v>
      </c>
      <c r="U132">
        <v>555255</v>
      </c>
    </row>
    <row r="133" spans="1:21">
      <c r="A133" t="s">
        <v>527</v>
      </c>
      <c r="B133" t="s">
        <v>273</v>
      </c>
      <c r="C133" t="s">
        <v>319</v>
      </c>
      <c r="D133" t="s">
        <v>905</v>
      </c>
      <c r="E133" t="s">
        <v>906</v>
      </c>
      <c r="F133" t="s">
        <v>907</v>
      </c>
      <c r="G133" t="s">
        <v>908</v>
      </c>
      <c r="H133" t="s">
        <v>909</v>
      </c>
      <c r="I133">
        <v>2020</v>
      </c>
      <c r="J133">
        <v>1000000</v>
      </c>
      <c r="K133">
        <v>1293000</v>
      </c>
      <c r="L133">
        <v>1263690</v>
      </c>
      <c r="O133">
        <v>339093.32184999995</v>
      </c>
      <c r="R133">
        <v>864750</v>
      </c>
      <c r="S133">
        <v>0.85</v>
      </c>
      <c r="T133" t="s">
        <v>910</v>
      </c>
      <c r="U133">
        <v>428250</v>
      </c>
    </row>
    <row r="134" spans="1:21">
      <c r="A134" t="s">
        <v>527</v>
      </c>
      <c r="B134" t="s">
        <v>273</v>
      </c>
      <c r="C134" t="s">
        <v>319</v>
      </c>
      <c r="D134" t="s">
        <v>911</v>
      </c>
      <c r="E134" t="s">
        <v>912</v>
      </c>
      <c r="F134" t="s">
        <v>913</v>
      </c>
      <c r="H134" t="s">
        <v>914</v>
      </c>
      <c r="I134">
        <v>2011</v>
      </c>
      <c r="J134">
        <v>750000</v>
      </c>
      <c r="K134">
        <v>1020000</v>
      </c>
      <c r="L134">
        <v>937279</v>
      </c>
      <c r="O134">
        <v>120809.63304999996</v>
      </c>
      <c r="R134">
        <v>936730</v>
      </c>
      <c r="S134">
        <v>1</v>
      </c>
      <c r="T134" t="s">
        <v>13</v>
      </c>
      <c r="U134">
        <v>83270</v>
      </c>
    </row>
    <row r="135" spans="1:21">
      <c r="A135" t="s">
        <v>527</v>
      </c>
      <c r="B135" t="s">
        <v>273</v>
      </c>
      <c r="C135" t="s">
        <v>319</v>
      </c>
      <c r="D135" t="s">
        <v>915</v>
      </c>
      <c r="E135" t="s">
        <v>916</v>
      </c>
      <c r="F135" t="s">
        <v>917</v>
      </c>
      <c r="G135" t="s">
        <v>918</v>
      </c>
      <c r="H135" t="s">
        <v>919</v>
      </c>
      <c r="I135">
        <v>2011</v>
      </c>
      <c r="J135">
        <v>1500000</v>
      </c>
      <c r="K135">
        <v>1500000</v>
      </c>
      <c r="L135">
        <v>1499412</v>
      </c>
      <c r="O135">
        <v>882520.98864999996</v>
      </c>
      <c r="R135">
        <v>442606</v>
      </c>
      <c r="S135">
        <v>0.3</v>
      </c>
      <c r="T135" t="s">
        <v>920</v>
      </c>
      <c r="U135">
        <v>1057394</v>
      </c>
    </row>
    <row r="136" spans="1:21">
      <c r="A136" t="s">
        <v>527</v>
      </c>
      <c r="B136" t="s">
        <v>273</v>
      </c>
      <c r="C136" t="s">
        <v>319</v>
      </c>
      <c r="D136" t="s">
        <v>915</v>
      </c>
      <c r="E136" t="s">
        <v>916</v>
      </c>
      <c r="F136" t="s">
        <v>917</v>
      </c>
      <c r="G136" t="s">
        <v>921</v>
      </c>
      <c r="H136" t="s">
        <v>922</v>
      </c>
      <c r="I136">
        <v>2018</v>
      </c>
      <c r="J136">
        <v>1400000</v>
      </c>
      <c r="K136">
        <v>1400000</v>
      </c>
      <c r="L136">
        <v>1386210</v>
      </c>
      <c r="O136">
        <v>493282.89963</v>
      </c>
      <c r="R136">
        <v>1037588</v>
      </c>
      <c r="S136">
        <v>0.8</v>
      </c>
      <c r="T136" t="s">
        <v>923</v>
      </c>
      <c r="U136">
        <v>362412</v>
      </c>
    </row>
    <row r="137" spans="1:21">
      <c r="A137" t="s">
        <v>527</v>
      </c>
      <c r="B137" t="s">
        <v>273</v>
      </c>
      <c r="C137" t="s">
        <v>319</v>
      </c>
      <c r="D137" t="s">
        <v>924</v>
      </c>
      <c r="E137" t="s">
        <v>130</v>
      </c>
      <c r="F137" t="s">
        <v>925</v>
      </c>
      <c r="G137" t="s">
        <v>926</v>
      </c>
      <c r="H137" t="s">
        <v>927</v>
      </c>
      <c r="I137">
        <v>2018</v>
      </c>
      <c r="J137">
        <v>2000000</v>
      </c>
      <c r="K137">
        <v>8950000</v>
      </c>
      <c r="L137">
        <v>8811188</v>
      </c>
      <c r="O137">
        <v>1029846.30115</v>
      </c>
      <c r="R137">
        <v>8007590</v>
      </c>
      <c r="S137">
        <v>0.98</v>
      </c>
      <c r="T137" t="s">
        <v>928</v>
      </c>
      <c r="U137">
        <v>942410</v>
      </c>
    </row>
    <row r="138" spans="1:21">
      <c r="A138" t="s">
        <v>527</v>
      </c>
      <c r="B138" t="s">
        <v>273</v>
      </c>
      <c r="C138" t="s">
        <v>319</v>
      </c>
      <c r="D138" t="s">
        <v>924</v>
      </c>
      <c r="E138" t="s">
        <v>130</v>
      </c>
      <c r="F138" t="s">
        <v>925</v>
      </c>
      <c r="G138" t="s">
        <v>929</v>
      </c>
      <c r="H138" t="s">
        <v>930</v>
      </c>
      <c r="I138">
        <v>2013</v>
      </c>
      <c r="J138">
        <v>5711741</v>
      </c>
      <c r="K138">
        <v>6411741</v>
      </c>
      <c r="L138">
        <v>5784414</v>
      </c>
      <c r="O138">
        <v>222763.95673999999</v>
      </c>
      <c r="R138">
        <v>5190993</v>
      </c>
      <c r="S138">
        <v>0.81</v>
      </c>
      <c r="T138" t="s">
        <v>931</v>
      </c>
      <c r="U138">
        <v>1220748</v>
      </c>
    </row>
    <row r="139" spans="1:21">
      <c r="A139" t="s">
        <v>527</v>
      </c>
      <c r="B139" t="s">
        <v>273</v>
      </c>
      <c r="C139" t="s">
        <v>319</v>
      </c>
      <c r="D139" t="s">
        <v>924</v>
      </c>
      <c r="E139" t="s">
        <v>130</v>
      </c>
      <c r="F139" t="s">
        <v>925</v>
      </c>
      <c r="G139" t="s">
        <v>932</v>
      </c>
      <c r="H139" t="s">
        <v>933</v>
      </c>
      <c r="I139">
        <v>2018</v>
      </c>
      <c r="J139">
        <v>1000000</v>
      </c>
      <c r="K139">
        <v>6000000</v>
      </c>
      <c r="L139">
        <v>5950356</v>
      </c>
      <c r="O139">
        <v>930546.81174999999</v>
      </c>
      <c r="R139">
        <v>5522703</v>
      </c>
      <c r="S139">
        <v>0.95</v>
      </c>
      <c r="T139" t="s">
        <v>20</v>
      </c>
      <c r="U139">
        <v>477297</v>
      </c>
    </row>
    <row r="140" spans="1:21">
      <c r="A140" t="s">
        <v>527</v>
      </c>
      <c r="B140" t="s">
        <v>273</v>
      </c>
      <c r="C140" t="s">
        <v>319</v>
      </c>
      <c r="D140" t="s">
        <v>924</v>
      </c>
      <c r="E140" t="s">
        <v>130</v>
      </c>
      <c r="F140" t="s">
        <v>925</v>
      </c>
      <c r="G140" t="s">
        <v>934</v>
      </c>
      <c r="H140" t="s">
        <v>935</v>
      </c>
      <c r="I140">
        <v>2011</v>
      </c>
      <c r="J140">
        <v>4640000</v>
      </c>
      <c r="K140">
        <v>5690000</v>
      </c>
      <c r="L140">
        <v>5673108</v>
      </c>
      <c r="O140">
        <v>27019.192320000024</v>
      </c>
      <c r="R140">
        <v>5567592</v>
      </c>
      <c r="S140">
        <v>1</v>
      </c>
      <c r="T140" t="s">
        <v>936</v>
      </c>
      <c r="U140">
        <v>122408</v>
      </c>
    </row>
    <row r="141" spans="1:21">
      <c r="A141" t="s">
        <v>527</v>
      </c>
      <c r="B141" t="s">
        <v>273</v>
      </c>
      <c r="C141" t="s">
        <v>319</v>
      </c>
      <c r="D141" t="s">
        <v>924</v>
      </c>
      <c r="E141" t="s">
        <v>130</v>
      </c>
      <c r="F141" t="s">
        <v>925</v>
      </c>
      <c r="G141" t="s">
        <v>937</v>
      </c>
      <c r="H141" t="s">
        <v>938</v>
      </c>
      <c r="I141">
        <v>2017</v>
      </c>
      <c r="J141">
        <v>5000000</v>
      </c>
      <c r="K141">
        <v>5200000</v>
      </c>
      <c r="L141">
        <v>5037134</v>
      </c>
      <c r="O141">
        <v>203015.57956000001</v>
      </c>
      <c r="R141">
        <v>4560094</v>
      </c>
      <c r="S141">
        <v>0.97</v>
      </c>
      <c r="T141" t="s">
        <v>939</v>
      </c>
      <c r="U141">
        <v>639906</v>
      </c>
    </row>
    <row r="142" spans="1:21">
      <c r="A142" t="s">
        <v>527</v>
      </c>
      <c r="B142" t="s">
        <v>273</v>
      </c>
      <c r="C142" t="s">
        <v>319</v>
      </c>
      <c r="D142" t="s">
        <v>924</v>
      </c>
      <c r="E142" t="s">
        <v>130</v>
      </c>
      <c r="F142" t="s">
        <v>925</v>
      </c>
      <c r="G142" t="s">
        <v>940</v>
      </c>
      <c r="H142" t="s">
        <v>941</v>
      </c>
      <c r="I142">
        <v>2018</v>
      </c>
      <c r="J142">
        <v>1500000</v>
      </c>
      <c r="K142">
        <v>4500000</v>
      </c>
      <c r="L142">
        <v>4468123</v>
      </c>
      <c r="O142">
        <v>1008333.83401</v>
      </c>
      <c r="R142">
        <v>3594023</v>
      </c>
      <c r="S142">
        <v>0.79</v>
      </c>
      <c r="T142" t="s">
        <v>20</v>
      </c>
      <c r="U142">
        <v>905977</v>
      </c>
    </row>
    <row r="143" spans="1:21">
      <c r="A143" t="s">
        <v>527</v>
      </c>
      <c r="B143" t="s">
        <v>273</v>
      </c>
      <c r="C143" t="s">
        <v>319</v>
      </c>
      <c r="D143" t="s">
        <v>924</v>
      </c>
      <c r="E143" t="s">
        <v>130</v>
      </c>
      <c r="F143" t="s">
        <v>925</v>
      </c>
      <c r="G143" t="s">
        <v>942</v>
      </c>
      <c r="H143" t="s">
        <v>943</v>
      </c>
      <c r="I143">
        <v>2021</v>
      </c>
      <c r="J143">
        <v>3000000</v>
      </c>
      <c r="K143">
        <v>3000000</v>
      </c>
      <c r="L143">
        <v>2588276</v>
      </c>
      <c r="O143">
        <v>1208886.69301</v>
      </c>
      <c r="R143">
        <v>1161857</v>
      </c>
      <c r="S143">
        <v>0.66</v>
      </c>
      <c r="T143" t="s">
        <v>20</v>
      </c>
      <c r="U143">
        <v>1838143</v>
      </c>
    </row>
    <row r="144" spans="1:21">
      <c r="A144" t="s">
        <v>527</v>
      </c>
      <c r="B144" t="s">
        <v>273</v>
      </c>
      <c r="C144" t="s">
        <v>319</v>
      </c>
      <c r="D144" t="s">
        <v>924</v>
      </c>
      <c r="E144" t="s">
        <v>130</v>
      </c>
      <c r="F144" t="s">
        <v>925</v>
      </c>
      <c r="G144" t="s">
        <v>944</v>
      </c>
      <c r="H144" t="s">
        <v>945</v>
      </c>
      <c r="I144">
        <v>2014</v>
      </c>
      <c r="J144">
        <v>1500000</v>
      </c>
      <c r="K144">
        <v>2600000</v>
      </c>
      <c r="L144">
        <v>2593690</v>
      </c>
      <c r="O144">
        <v>517294.56205000001</v>
      </c>
      <c r="R144">
        <v>2079365</v>
      </c>
      <c r="S144">
        <v>0.8</v>
      </c>
      <c r="T144" t="s">
        <v>20</v>
      </c>
      <c r="U144">
        <v>520635</v>
      </c>
    </row>
    <row r="145" spans="1:21">
      <c r="A145" t="s">
        <v>527</v>
      </c>
      <c r="B145" t="s">
        <v>273</v>
      </c>
      <c r="C145" t="s">
        <v>319</v>
      </c>
      <c r="D145" t="s">
        <v>924</v>
      </c>
      <c r="E145" t="s">
        <v>130</v>
      </c>
      <c r="F145" t="s">
        <v>925</v>
      </c>
      <c r="G145" t="s">
        <v>946</v>
      </c>
      <c r="H145" t="s">
        <v>947</v>
      </c>
      <c r="I145">
        <v>2021</v>
      </c>
      <c r="J145">
        <v>2060000</v>
      </c>
      <c r="K145">
        <v>2060000</v>
      </c>
      <c r="L145">
        <v>1553148</v>
      </c>
      <c r="O145">
        <v>1123618</v>
      </c>
      <c r="R145">
        <v>433584</v>
      </c>
      <c r="S145">
        <v>0.43</v>
      </c>
      <c r="T145" t="s">
        <v>20</v>
      </c>
      <c r="U145">
        <v>1626416</v>
      </c>
    </row>
    <row r="146" spans="1:21">
      <c r="A146" t="s">
        <v>527</v>
      </c>
      <c r="B146" t="s">
        <v>273</v>
      </c>
      <c r="C146" t="s">
        <v>319</v>
      </c>
      <c r="D146" t="s">
        <v>924</v>
      </c>
      <c r="E146" t="s">
        <v>130</v>
      </c>
      <c r="F146" t="s">
        <v>925</v>
      </c>
      <c r="G146" t="s">
        <v>948</v>
      </c>
      <c r="H146" t="s">
        <v>949</v>
      </c>
      <c r="I146">
        <v>2014</v>
      </c>
      <c r="J146">
        <v>3100000</v>
      </c>
      <c r="K146">
        <v>1739169</v>
      </c>
      <c r="L146">
        <v>546582</v>
      </c>
      <c r="O146">
        <v>240337.87</v>
      </c>
      <c r="R146">
        <v>1246965</v>
      </c>
      <c r="S146">
        <v>0.93</v>
      </c>
      <c r="T146" t="s">
        <v>20</v>
      </c>
      <c r="U146">
        <v>492204</v>
      </c>
    </row>
    <row r="147" spans="1:21">
      <c r="A147" t="s">
        <v>527</v>
      </c>
      <c r="B147" t="s">
        <v>273</v>
      </c>
      <c r="C147" t="s">
        <v>319</v>
      </c>
      <c r="D147" t="s">
        <v>924</v>
      </c>
      <c r="E147" t="s">
        <v>130</v>
      </c>
      <c r="F147" t="s">
        <v>925</v>
      </c>
      <c r="G147" t="s">
        <v>950</v>
      </c>
      <c r="H147" t="s">
        <v>951</v>
      </c>
      <c r="I147">
        <v>2014</v>
      </c>
      <c r="J147">
        <v>850000</v>
      </c>
      <c r="K147">
        <v>1700000</v>
      </c>
      <c r="L147">
        <v>1503482</v>
      </c>
      <c r="O147">
        <v>115000</v>
      </c>
      <c r="R147">
        <v>1435574</v>
      </c>
      <c r="S147">
        <v>0.98</v>
      </c>
      <c r="T147" t="s">
        <v>952</v>
      </c>
      <c r="U147">
        <v>264426</v>
      </c>
    </row>
    <row r="148" spans="1:21">
      <c r="A148" t="s">
        <v>527</v>
      </c>
      <c r="B148" t="s">
        <v>273</v>
      </c>
      <c r="C148" t="s">
        <v>319</v>
      </c>
      <c r="D148" t="s">
        <v>924</v>
      </c>
      <c r="E148" t="s">
        <v>130</v>
      </c>
      <c r="F148" t="s">
        <v>925</v>
      </c>
      <c r="G148" t="s">
        <v>953</v>
      </c>
      <c r="H148" t="s">
        <v>954</v>
      </c>
      <c r="I148">
        <v>2018</v>
      </c>
      <c r="J148">
        <v>1300000</v>
      </c>
      <c r="K148">
        <v>1300000</v>
      </c>
      <c r="L148">
        <v>154084</v>
      </c>
      <c r="O148">
        <v>457151.39101999998</v>
      </c>
      <c r="R148">
        <v>153812</v>
      </c>
      <c r="S148">
        <v>0.12</v>
      </c>
      <c r="T148" t="s">
        <v>955</v>
      </c>
      <c r="U148">
        <v>1146188</v>
      </c>
    </row>
    <row r="149" spans="1:21">
      <c r="A149" t="s">
        <v>527</v>
      </c>
      <c r="B149" t="s">
        <v>273</v>
      </c>
      <c r="C149" t="s">
        <v>319</v>
      </c>
      <c r="D149" t="s">
        <v>924</v>
      </c>
      <c r="E149" t="s">
        <v>130</v>
      </c>
      <c r="F149" t="s">
        <v>925</v>
      </c>
      <c r="G149" t="s">
        <v>956</v>
      </c>
      <c r="H149" t="s">
        <v>957</v>
      </c>
      <c r="I149">
        <v>2011</v>
      </c>
      <c r="J149">
        <v>3000000</v>
      </c>
      <c r="K149">
        <v>3910000</v>
      </c>
      <c r="L149">
        <v>2548470</v>
      </c>
      <c r="O149">
        <v>68000</v>
      </c>
      <c r="R149">
        <v>3807750</v>
      </c>
      <c r="S149">
        <v>1</v>
      </c>
      <c r="T149" t="s">
        <v>958</v>
      </c>
      <c r="U149">
        <v>102250</v>
      </c>
    </row>
    <row r="150" spans="1:21">
      <c r="A150" t="s">
        <v>527</v>
      </c>
      <c r="B150" t="s">
        <v>273</v>
      </c>
      <c r="C150" t="s">
        <v>319</v>
      </c>
      <c r="D150" t="s">
        <v>397</v>
      </c>
      <c r="E150" t="s">
        <v>119</v>
      </c>
      <c r="F150" t="s">
        <v>119</v>
      </c>
      <c r="G150" t="s">
        <v>959</v>
      </c>
      <c r="H150" t="s">
        <v>960</v>
      </c>
      <c r="I150">
        <v>2014</v>
      </c>
      <c r="J150">
        <v>4000000</v>
      </c>
      <c r="K150">
        <v>8221457</v>
      </c>
      <c r="L150">
        <v>8019567</v>
      </c>
      <c r="O150">
        <v>2327631.9744100003</v>
      </c>
      <c r="R150">
        <v>6808093</v>
      </c>
      <c r="S150">
        <v>0.99</v>
      </c>
      <c r="T150" t="s">
        <v>961</v>
      </c>
      <c r="U150">
        <v>1413364</v>
      </c>
    </row>
    <row r="151" spans="1:21">
      <c r="A151" t="s">
        <v>527</v>
      </c>
      <c r="B151" t="s">
        <v>273</v>
      </c>
      <c r="C151" t="s">
        <v>319</v>
      </c>
      <c r="D151" t="s">
        <v>397</v>
      </c>
      <c r="E151" t="s">
        <v>119</v>
      </c>
      <c r="F151" t="s">
        <v>119</v>
      </c>
      <c r="G151" t="s">
        <v>962</v>
      </c>
      <c r="H151" t="s">
        <v>963</v>
      </c>
      <c r="I151">
        <v>2006</v>
      </c>
      <c r="J151">
        <v>350000</v>
      </c>
      <c r="K151">
        <v>1187000</v>
      </c>
      <c r="L151">
        <v>1051254</v>
      </c>
      <c r="O151">
        <v>191986.08820999999</v>
      </c>
      <c r="R151">
        <v>1048651</v>
      </c>
      <c r="S151">
        <v>0.97</v>
      </c>
      <c r="T151" t="s">
        <v>964</v>
      </c>
      <c r="U151">
        <v>138349</v>
      </c>
    </row>
    <row r="152" spans="1:21">
      <c r="A152" t="s">
        <v>527</v>
      </c>
      <c r="B152" t="s">
        <v>273</v>
      </c>
      <c r="C152" t="s">
        <v>319</v>
      </c>
      <c r="D152" t="s">
        <v>965</v>
      </c>
      <c r="E152" t="s">
        <v>966</v>
      </c>
      <c r="F152" t="s">
        <v>967</v>
      </c>
      <c r="G152" t="s">
        <v>968</v>
      </c>
      <c r="H152" t="s">
        <v>969</v>
      </c>
      <c r="I152">
        <v>2022</v>
      </c>
      <c r="J152">
        <v>3000000</v>
      </c>
      <c r="K152">
        <v>3000000</v>
      </c>
      <c r="L152">
        <v>2423038</v>
      </c>
      <c r="O152">
        <v>2979501.1519999998</v>
      </c>
      <c r="R152">
        <v>255057</v>
      </c>
      <c r="S152">
        <v>0.25</v>
      </c>
      <c r="T152" t="s">
        <v>20</v>
      </c>
      <c r="U152">
        <v>2744943</v>
      </c>
    </row>
    <row r="153" spans="1:21">
      <c r="A153" t="s">
        <v>527</v>
      </c>
      <c r="B153" t="s">
        <v>311</v>
      </c>
      <c r="C153" t="s">
        <v>319</v>
      </c>
      <c r="D153" t="s">
        <v>970</v>
      </c>
      <c r="E153" t="s">
        <v>971</v>
      </c>
      <c r="F153" t="s">
        <v>972</v>
      </c>
      <c r="G153" t="s">
        <v>973</v>
      </c>
      <c r="I153">
        <v>2022</v>
      </c>
      <c r="J153">
        <v>1150000</v>
      </c>
      <c r="K153">
        <v>1150000</v>
      </c>
      <c r="L153">
        <v>952310</v>
      </c>
      <c r="O153">
        <v>30000</v>
      </c>
      <c r="R153">
        <v>35051</v>
      </c>
      <c r="S153">
        <v>0</v>
      </c>
      <c r="T153" t="s">
        <v>974</v>
      </c>
    </row>
    <row r="154" spans="1:21">
      <c r="A154" t="s">
        <v>527</v>
      </c>
      <c r="B154" t="s">
        <v>311</v>
      </c>
      <c r="C154" t="s">
        <v>319</v>
      </c>
      <c r="D154" t="s">
        <v>975</v>
      </c>
      <c r="E154" t="s">
        <v>976</v>
      </c>
      <c r="F154" t="s">
        <v>977</v>
      </c>
      <c r="H154" t="s">
        <v>978</v>
      </c>
      <c r="I154">
        <v>2022</v>
      </c>
      <c r="J154">
        <v>3201862</v>
      </c>
      <c r="K154">
        <v>7098532</v>
      </c>
      <c r="L154">
        <v>3582369</v>
      </c>
      <c r="O154">
        <v>1826513</v>
      </c>
      <c r="R154">
        <v>2875349</v>
      </c>
      <c r="S154">
        <v>0.95</v>
      </c>
      <c r="T154" t="s">
        <v>979</v>
      </c>
    </row>
    <row r="155" spans="1:21">
      <c r="A155" t="s">
        <v>527</v>
      </c>
      <c r="B155" t="s">
        <v>312</v>
      </c>
      <c r="C155" t="s">
        <v>319</v>
      </c>
      <c r="D155" t="s">
        <v>980</v>
      </c>
      <c r="E155" t="s">
        <v>981</v>
      </c>
      <c r="F155" t="s">
        <v>982</v>
      </c>
      <c r="H155" t="s">
        <v>983</v>
      </c>
      <c r="I155">
        <v>2022</v>
      </c>
      <c r="J155">
        <v>350000</v>
      </c>
      <c r="K155">
        <v>1159000</v>
      </c>
      <c r="L155">
        <v>316000</v>
      </c>
      <c r="O155">
        <v>100000</v>
      </c>
      <c r="R155">
        <v>14175</v>
      </c>
      <c r="S155">
        <v>0.05</v>
      </c>
      <c r="T155" t="s">
        <v>984</v>
      </c>
      <c r="U155">
        <v>1144825</v>
      </c>
    </row>
    <row r="156" spans="1:21">
      <c r="A156" t="s">
        <v>527</v>
      </c>
      <c r="B156" t="s">
        <v>312</v>
      </c>
      <c r="C156" t="s">
        <v>319</v>
      </c>
      <c r="D156" t="s">
        <v>980</v>
      </c>
      <c r="E156" t="s">
        <v>981</v>
      </c>
      <c r="F156" t="s">
        <v>982</v>
      </c>
      <c r="H156" t="s">
        <v>983</v>
      </c>
      <c r="J156">
        <v>350000</v>
      </c>
      <c r="K156">
        <v>1159000</v>
      </c>
      <c r="L156">
        <v>316000</v>
      </c>
      <c r="O156">
        <v>100000</v>
      </c>
      <c r="R156">
        <v>14175</v>
      </c>
      <c r="S156">
        <v>0.05</v>
      </c>
      <c r="T156" t="s">
        <v>984</v>
      </c>
      <c r="U156">
        <v>1144825</v>
      </c>
    </row>
    <row r="157" spans="1:21">
      <c r="A157" t="s">
        <v>527</v>
      </c>
      <c r="B157" t="s">
        <v>312</v>
      </c>
      <c r="C157" t="s">
        <v>319</v>
      </c>
      <c r="D157" t="s">
        <v>985</v>
      </c>
      <c r="E157" t="s">
        <v>986</v>
      </c>
      <c r="F157" t="s">
        <v>987</v>
      </c>
      <c r="H157" t="s">
        <v>988</v>
      </c>
      <c r="I157">
        <v>2022</v>
      </c>
      <c r="J157">
        <v>3100000</v>
      </c>
      <c r="K157">
        <v>3650000</v>
      </c>
      <c r="L157">
        <v>3489957</v>
      </c>
      <c r="O157">
        <v>120613</v>
      </c>
      <c r="R157">
        <v>3457138</v>
      </c>
      <c r="S157">
        <v>0.98</v>
      </c>
      <c r="T157" t="s">
        <v>20</v>
      </c>
      <c r="U157">
        <v>192862</v>
      </c>
    </row>
    <row r="158" spans="1:21">
      <c r="A158" t="s">
        <v>527</v>
      </c>
      <c r="B158" t="s">
        <v>312</v>
      </c>
      <c r="C158" t="s">
        <v>319</v>
      </c>
      <c r="D158" t="s">
        <v>985</v>
      </c>
      <c r="E158" t="s">
        <v>989</v>
      </c>
      <c r="F158" t="s">
        <v>990</v>
      </c>
      <c r="H158" t="s">
        <v>991</v>
      </c>
      <c r="I158">
        <v>2022</v>
      </c>
      <c r="J158">
        <v>3671340</v>
      </c>
      <c r="K158">
        <v>4426340</v>
      </c>
      <c r="L158">
        <v>4129532</v>
      </c>
      <c r="O158">
        <v>395836</v>
      </c>
      <c r="R158">
        <v>2473550</v>
      </c>
      <c r="S158">
        <v>0.8</v>
      </c>
      <c r="T158" t="s">
        <v>992</v>
      </c>
      <c r="U158">
        <v>1952790</v>
      </c>
    </row>
    <row r="159" spans="1:21">
      <c r="A159" t="s">
        <v>527</v>
      </c>
      <c r="B159" t="s">
        <v>312</v>
      </c>
      <c r="C159" t="s">
        <v>319</v>
      </c>
      <c r="D159" t="s">
        <v>985</v>
      </c>
      <c r="E159" t="s">
        <v>989</v>
      </c>
      <c r="F159" t="s">
        <v>990</v>
      </c>
      <c r="H159" t="s">
        <v>993</v>
      </c>
      <c r="I159">
        <v>2022</v>
      </c>
      <c r="J159">
        <v>4300000</v>
      </c>
      <c r="K159">
        <v>4300000</v>
      </c>
      <c r="L159">
        <v>2433650</v>
      </c>
      <c r="O159">
        <v>222495</v>
      </c>
      <c r="R159">
        <v>1055438</v>
      </c>
      <c r="S159">
        <v>0.5</v>
      </c>
      <c r="T159" t="s">
        <v>992</v>
      </c>
      <c r="U159">
        <v>3244562</v>
      </c>
    </row>
    <row r="160" spans="1:21">
      <c r="A160" t="s">
        <v>527</v>
      </c>
      <c r="B160" t="s">
        <v>312</v>
      </c>
      <c r="C160" t="s">
        <v>319</v>
      </c>
      <c r="D160" t="s">
        <v>985</v>
      </c>
      <c r="E160" t="s">
        <v>989</v>
      </c>
      <c r="F160" t="s">
        <v>990</v>
      </c>
      <c r="H160" t="s">
        <v>994</v>
      </c>
      <c r="I160">
        <v>2022</v>
      </c>
      <c r="J160">
        <v>2300000</v>
      </c>
      <c r="K160">
        <v>2300000</v>
      </c>
      <c r="L160">
        <v>1267672</v>
      </c>
      <c r="O160">
        <v>337426</v>
      </c>
      <c r="R160">
        <v>252574</v>
      </c>
      <c r="S160">
        <v>0.2</v>
      </c>
      <c r="T160" t="s">
        <v>992</v>
      </c>
      <c r="U160">
        <v>2047426</v>
      </c>
    </row>
    <row r="161" spans="1:21">
      <c r="A161" t="s">
        <v>527</v>
      </c>
      <c r="B161" t="s">
        <v>312</v>
      </c>
      <c r="C161" t="s">
        <v>319</v>
      </c>
      <c r="D161" t="s">
        <v>397</v>
      </c>
      <c r="E161" t="s">
        <v>119</v>
      </c>
      <c r="F161" t="s">
        <v>119</v>
      </c>
      <c r="H161" t="s">
        <v>995</v>
      </c>
      <c r="I161">
        <v>2022</v>
      </c>
      <c r="J161">
        <v>1800000</v>
      </c>
      <c r="K161">
        <v>2270000</v>
      </c>
      <c r="L161">
        <v>2086576</v>
      </c>
      <c r="O161">
        <v>1284660</v>
      </c>
      <c r="R161">
        <v>1590937</v>
      </c>
      <c r="S161">
        <v>0.87</v>
      </c>
      <c r="T161" t="s">
        <v>20</v>
      </c>
      <c r="U161">
        <v>679063</v>
      </c>
    </row>
    <row r="162" spans="1:21">
      <c r="A162" t="s">
        <v>527</v>
      </c>
      <c r="B162" t="s">
        <v>312</v>
      </c>
      <c r="C162" t="s">
        <v>319</v>
      </c>
      <c r="D162" t="s">
        <v>397</v>
      </c>
      <c r="E162" t="s">
        <v>119</v>
      </c>
      <c r="F162" t="s">
        <v>119</v>
      </c>
      <c r="H162" t="s">
        <v>996</v>
      </c>
      <c r="I162">
        <v>2022</v>
      </c>
      <c r="J162">
        <v>1800000</v>
      </c>
      <c r="K162">
        <v>3048431</v>
      </c>
      <c r="L162">
        <v>2256481</v>
      </c>
      <c r="O162">
        <v>2580434</v>
      </c>
      <c r="R162">
        <v>680509</v>
      </c>
      <c r="S162">
        <v>0.45</v>
      </c>
      <c r="T162" t="s">
        <v>20</v>
      </c>
      <c r="U162">
        <v>2367922</v>
      </c>
    </row>
    <row r="163" spans="1:21">
      <c r="A163" t="s">
        <v>527</v>
      </c>
      <c r="B163" t="s">
        <v>312</v>
      </c>
      <c r="C163" t="s">
        <v>319</v>
      </c>
      <c r="D163" t="s">
        <v>345</v>
      </c>
      <c r="E163" t="s">
        <v>997</v>
      </c>
      <c r="F163" t="s">
        <v>764</v>
      </c>
      <c r="H163" t="s">
        <v>998</v>
      </c>
      <c r="I163">
        <v>2022</v>
      </c>
      <c r="J163">
        <v>1234000</v>
      </c>
      <c r="K163">
        <v>1234000</v>
      </c>
      <c r="L163">
        <v>992738</v>
      </c>
      <c r="O163">
        <v>76655</v>
      </c>
      <c r="R163">
        <v>872769</v>
      </c>
      <c r="S163">
        <v>0.85</v>
      </c>
      <c r="T163" t="s">
        <v>67</v>
      </c>
      <c r="U163">
        <v>361231</v>
      </c>
    </row>
    <row r="164" spans="1:21">
      <c r="A164" t="s">
        <v>527</v>
      </c>
      <c r="B164" t="s">
        <v>289</v>
      </c>
      <c r="C164" t="s">
        <v>999</v>
      </c>
      <c r="D164" t="s">
        <v>555</v>
      </c>
      <c r="E164" t="s">
        <v>1000</v>
      </c>
      <c r="F164" t="s">
        <v>1000</v>
      </c>
      <c r="G164" t="s">
        <v>1000</v>
      </c>
      <c r="H164" t="s">
        <v>1000</v>
      </c>
      <c r="I164">
        <v>2023</v>
      </c>
      <c r="J164">
        <v>1500000</v>
      </c>
      <c r="K164">
        <v>1500000</v>
      </c>
      <c r="L164">
        <v>0</v>
      </c>
      <c r="O164">
        <v>0</v>
      </c>
      <c r="R164">
        <v>0</v>
      </c>
      <c r="S164">
        <v>0</v>
      </c>
      <c r="T164" t="s">
        <v>1001</v>
      </c>
      <c r="U164">
        <v>1500000</v>
      </c>
    </row>
    <row r="165" spans="1:21">
      <c r="A165" t="s">
        <v>527</v>
      </c>
      <c r="B165" t="s">
        <v>289</v>
      </c>
      <c r="C165" t="s">
        <v>999</v>
      </c>
      <c r="D165" t="s">
        <v>573</v>
      </c>
      <c r="E165" t="s">
        <v>1002</v>
      </c>
      <c r="F165" t="s">
        <v>1002</v>
      </c>
      <c r="G165" t="s">
        <v>1002</v>
      </c>
      <c r="H165" t="s">
        <v>1002</v>
      </c>
      <c r="I165">
        <v>2023</v>
      </c>
      <c r="J165">
        <v>2276742.852</v>
      </c>
      <c r="K165">
        <v>2276742.852</v>
      </c>
      <c r="L165">
        <v>1340297</v>
      </c>
      <c r="O165">
        <v>484050</v>
      </c>
      <c r="R165">
        <v>110312.95574999999</v>
      </c>
      <c r="S165">
        <v>0.4</v>
      </c>
      <c r="T165" t="s">
        <v>1003</v>
      </c>
      <c r="U165">
        <v>2166429.8962500002</v>
      </c>
    </row>
    <row r="166" spans="1:21">
      <c r="A166" t="s">
        <v>527</v>
      </c>
      <c r="B166" t="s">
        <v>289</v>
      </c>
      <c r="C166" t="s">
        <v>999</v>
      </c>
      <c r="D166" t="s">
        <v>573</v>
      </c>
      <c r="E166" t="s">
        <v>1004</v>
      </c>
      <c r="F166" t="s">
        <v>1004</v>
      </c>
      <c r="G166" t="s">
        <v>1004</v>
      </c>
      <c r="H166" t="s">
        <v>1004</v>
      </c>
      <c r="I166">
        <v>2025</v>
      </c>
      <c r="J166">
        <v>3000000</v>
      </c>
      <c r="K166">
        <v>3000000</v>
      </c>
      <c r="L166">
        <v>0</v>
      </c>
      <c r="O166">
        <v>200000</v>
      </c>
      <c r="R166">
        <v>0</v>
      </c>
      <c r="S166">
        <v>0</v>
      </c>
      <c r="T166" t="s">
        <v>1005</v>
      </c>
      <c r="U166">
        <v>3000000</v>
      </c>
    </row>
    <row r="167" spans="1:21">
      <c r="A167" t="s">
        <v>527</v>
      </c>
      <c r="B167" t="s">
        <v>289</v>
      </c>
      <c r="C167" t="s">
        <v>999</v>
      </c>
      <c r="D167" t="s">
        <v>1006</v>
      </c>
      <c r="E167" t="s">
        <v>1007</v>
      </c>
      <c r="F167" t="s">
        <v>1007</v>
      </c>
      <c r="G167" t="s">
        <v>1007</v>
      </c>
      <c r="H167" t="s">
        <v>1007</v>
      </c>
      <c r="I167">
        <v>2024</v>
      </c>
      <c r="J167">
        <v>1900000</v>
      </c>
      <c r="K167">
        <v>1900000</v>
      </c>
      <c r="L167">
        <v>1532734.5179999999</v>
      </c>
      <c r="R167">
        <v>246112.16751999999</v>
      </c>
      <c r="S167">
        <v>0.12</v>
      </c>
      <c r="T167" t="s">
        <v>436</v>
      </c>
      <c r="U167">
        <v>1653887.8324800001</v>
      </c>
    </row>
    <row r="168" spans="1:21">
      <c r="A168" t="s">
        <v>527</v>
      </c>
      <c r="B168" t="s">
        <v>289</v>
      </c>
      <c r="C168" t="s">
        <v>999</v>
      </c>
      <c r="D168" t="s">
        <v>1006</v>
      </c>
      <c r="E168" t="s">
        <v>1008</v>
      </c>
      <c r="F168" t="s">
        <v>1008</v>
      </c>
      <c r="G168" t="s">
        <v>1008</v>
      </c>
      <c r="H168" t="s">
        <v>1008</v>
      </c>
      <c r="I168">
        <v>2025</v>
      </c>
      <c r="J168">
        <v>1229000</v>
      </c>
      <c r="K168">
        <v>1229000</v>
      </c>
      <c r="L168">
        <v>0</v>
      </c>
      <c r="O168">
        <v>20000000</v>
      </c>
      <c r="R168">
        <v>0</v>
      </c>
      <c r="S168">
        <v>0</v>
      </c>
      <c r="T168" t="s">
        <v>1009</v>
      </c>
      <c r="U168">
        <v>1229000</v>
      </c>
    </row>
    <row r="169" spans="1:21">
      <c r="A169" t="s">
        <v>527</v>
      </c>
      <c r="B169" t="s">
        <v>289</v>
      </c>
      <c r="C169" t="s">
        <v>999</v>
      </c>
      <c r="D169" t="s">
        <v>1006</v>
      </c>
      <c r="E169" t="s">
        <v>1010</v>
      </c>
      <c r="F169" t="s">
        <v>1010</v>
      </c>
      <c r="G169" t="s">
        <v>1010</v>
      </c>
      <c r="H169" t="s">
        <v>1010</v>
      </c>
      <c r="I169">
        <v>2024</v>
      </c>
      <c r="J169">
        <v>2600000</v>
      </c>
      <c r="K169">
        <v>2600000</v>
      </c>
      <c r="L169">
        <v>383082.27172999998</v>
      </c>
      <c r="R169">
        <v>383082.27172999998</v>
      </c>
      <c r="S169">
        <v>0</v>
      </c>
      <c r="T169" t="s">
        <v>1009</v>
      </c>
      <c r="U169">
        <v>2216917.7282699998</v>
      </c>
    </row>
    <row r="170" spans="1:21">
      <c r="A170" t="s">
        <v>527</v>
      </c>
      <c r="B170" t="s">
        <v>313</v>
      </c>
      <c r="C170" t="s">
        <v>999</v>
      </c>
      <c r="D170" t="s">
        <v>1011</v>
      </c>
      <c r="E170" t="s">
        <v>1012</v>
      </c>
      <c r="F170" t="s">
        <v>1012</v>
      </c>
      <c r="G170" t="s">
        <v>1012</v>
      </c>
      <c r="H170" t="s">
        <v>1012</v>
      </c>
      <c r="J170">
        <v>2500000</v>
      </c>
      <c r="K170">
        <v>2500000</v>
      </c>
      <c r="L170">
        <v>9659</v>
      </c>
      <c r="R170">
        <v>0</v>
      </c>
      <c r="S170">
        <v>0</v>
      </c>
      <c r="T170" t="s">
        <v>3258</v>
      </c>
      <c r="U170">
        <v>2500000</v>
      </c>
    </row>
    <row r="171" spans="1:21">
      <c r="A171" t="s">
        <v>527</v>
      </c>
      <c r="B171" t="s">
        <v>313</v>
      </c>
      <c r="C171" t="s">
        <v>999</v>
      </c>
      <c r="D171" t="s">
        <v>1014</v>
      </c>
      <c r="E171" t="s">
        <v>474</v>
      </c>
      <c r="F171" t="s">
        <v>474</v>
      </c>
      <c r="G171" t="s">
        <v>474</v>
      </c>
      <c r="H171" t="s">
        <v>474</v>
      </c>
      <c r="J171">
        <v>3000000</v>
      </c>
      <c r="K171">
        <v>3000000</v>
      </c>
      <c r="L171">
        <v>0</v>
      </c>
      <c r="R171">
        <v>0</v>
      </c>
      <c r="S171">
        <v>0</v>
      </c>
      <c r="T171" t="s">
        <v>1015</v>
      </c>
      <c r="U171">
        <v>3000000</v>
      </c>
    </row>
    <row r="172" spans="1:21">
      <c r="A172" t="s">
        <v>527</v>
      </c>
      <c r="B172" t="s">
        <v>313</v>
      </c>
      <c r="C172" t="s">
        <v>999</v>
      </c>
      <c r="D172" t="s">
        <v>1016</v>
      </c>
      <c r="E172" t="s">
        <v>1017</v>
      </c>
      <c r="F172" t="s">
        <v>1017</v>
      </c>
      <c r="G172" t="s">
        <v>1017</v>
      </c>
      <c r="H172" t="s">
        <v>1017</v>
      </c>
      <c r="J172">
        <v>1000000</v>
      </c>
      <c r="K172">
        <v>1000000</v>
      </c>
      <c r="L172">
        <v>831205</v>
      </c>
      <c r="R172">
        <v>132263</v>
      </c>
      <c r="S172">
        <v>45</v>
      </c>
      <c r="U172">
        <v>867737</v>
      </c>
    </row>
    <row r="173" spans="1:21">
      <c r="A173" t="s">
        <v>527</v>
      </c>
      <c r="B173" t="s">
        <v>313</v>
      </c>
      <c r="C173" t="s">
        <v>999</v>
      </c>
      <c r="D173" t="s">
        <v>1016</v>
      </c>
      <c r="E173" t="s">
        <v>1018</v>
      </c>
      <c r="F173" t="s">
        <v>1018</v>
      </c>
      <c r="G173" t="s">
        <v>1018</v>
      </c>
      <c r="H173" t="s">
        <v>1018</v>
      </c>
      <c r="J173">
        <v>1500000</v>
      </c>
      <c r="K173">
        <v>1500000</v>
      </c>
      <c r="L173">
        <v>1115390</v>
      </c>
      <c r="R173">
        <v>182858</v>
      </c>
      <c r="S173">
        <v>60</v>
      </c>
      <c r="U173">
        <v>1317142</v>
      </c>
    </row>
    <row r="174" spans="1:21">
      <c r="A174" t="s">
        <v>527</v>
      </c>
      <c r="B174" t="s">
        <v>313</v>
      </c>
      <c r="C174" t="s">
        <v>999</v>
      </c>
      <c r="D174" t="s">
        <v>1019</v>
      </c>
      <c r="E174" t="s">
        <v>1020</v>
      </c>
      <c r="F174" t="s">
        <v>1020</v>
      </c>
      <c r="G174" t="s">
        <v>1020</v>
      </c>
      <c r="H174" t="s">
        <v>1020</v>
      </c>
      <c r="J174">
        <v>2000000</v>
      </c>
      <c r="K174">
        <v>2000000</v>
      </c>
      <c r="L174">
        <v>1898529</v>
      </c>
      <c r="R174">
        <v>423981</v>
      </c>
      <c r="S174">
        <v>45</v>
      </c>
      <c r="U174">
        <v>1576019</v>
      </c>
    </row>
    <row r="175" spans="1:21">
      <c r="A175" t="s">
        <v>527</v>
      </c>
      <c r="B175" t="s">
        <v>313</v>
      </c>
      <c r="C175" t="s">
        <v>999</v>
      </c>
      <c r="D175" t="s">
        <v>1019</v>
      </c>
      <c r="E175" t="s">
        <v>1021</v>
      </c>
      <c r="F175" t="s">
        <v>1021</v>
      </c>
      <c r="G175" t="s">
        <v>1021</v>
      </c>
      <c r="H175" t="s">
        <v>1021</v>
      </c>
      <c r="J175">
        <v>1385000</v>
      </c>
      <c r="K175">
        <v>1385000</v>
      </c>
      <c r="L175">
        <v>0</v>
      </c>
      <c r="R175">
        <v>0</v>
      </c>
      <c r="S175">
        <v>0</v>
      </c>
      <c r="T175" t="s">
        <v>3259</v>
      </c>
      <c r="U175">
        <v>1385000</v>
      </c>
    </row>
    <row r="176" spans="1:21">
      <c r="A176" t="s">
        <v>527</v>
      </c>
      <c r="B176" t="s">
        <v>297</v>
      </c>
      <c r="C176" t="s">
        <v>999</v>
      </c>
      <c r="D176" t="s">
        <v>646</v>
      </c>
      <c r="E176" t="s">
        <v>1023</v>
      </c>
      <c r="F176" t="s">
        <v>1023</v>
      </c>
      <c r="G176" t="s">
        <v>1023</v>
      </c>
      <c r="H176" t="s">
        <v>1023</v>
      </c>
      <c r="I176">
        <v>2024</v>
      </c>
      <c r="J176">
        <v>4500000</v>
      </c>
      <c r="K176">
        <v>4500000</v>
      </c>
      <c r="L176">
        <v>197000</v>
      </c>
      <c r="O176">
        <v>360000</v>
      </c>
      <c r="R176">
        <v>196830</v>
      </c>
      <c r="S176">
        <v>0.15</v>
      </c>
      <c r="T176" t="s">
        <v>114</v>
      </c>
      <c r="U176">
        <v>4303170</v>
      </c>
    </row>
    <row r="177" spans="1:21">
      <c r="A177" t="s">
        <v>527</v>
      </c>
      <c r="B177" t="s">
        <v>297</v>
      </c>
      <c r="C177" t="s">
        <v>999</v>
      </c>
      <c r="D177" t="s">
        <v>1024</v>
      </c>
      <c r="E177" t="s">
        <v>1025</v>
      </c>
      <c r="F177" t="s">
        <v>1025</v>
      </c>
      <c r="G177" t="s">
        <v>1025</v>
      </c>
      <c r="H177" t="s">
        <v>1025</v>
      </c>
      <c r="I177">
        <v>2023</v>
      </c>
      <c r="J177">
        <v>2782685.7080000001</v>
      </c>
      <c r="K177">
        <v>2782685.7080000001</v>
      </c>
      <c r="L177">
        <v>2683462</v>
      </c>
      <c r="O177">
        <v>841763</v>
      </c>
      <c r="R177">
        <v>386508.07089999999</v>
      </c>
      <c r="S177">
        <v>0.3</v>
      </c>
      <c r="T177" t="s">
        <v>1026</v>
      </c>
      <c r="U177">
        <v>2396177.6370999999</v>
      </c>
    </row>
    <row r="178" spans="1:21">
      <c r="A178" t="s">
        <v>527</v>
      </c>
      <c r="B178" t="s">
        <v>315</v>
      </c>
      <c r="C178" t="s">
        <v>999</v>
      </c>
      <c r="D178" t="s">
        <v>662</v>
      </c>
      <c r="E178" t="s">
        <v>1027</v>
      </c>
      <c r="F178" t="s">
        <v>1027</v>
      </c>
      <c r="G178" t="s">
        <v>1027</v>
      </c>
      <c r="H178" t="s">
        <v>1027</v>
      </c>
      <c r="I178">
        <v>2025</v>
      </c>
      <c r="J178">
        <v>3040000</v>
      </c>
      <c r="K178">
        <v>3040000</v>
      </c>
      <c r="O178">
        <v>5000</v>
      </c>
      <c r="S178">
        <v>0</v>
      </c>
      <c r="T178" t="s">
        <v>1028</v>
      </c>
      <c r="U178">
        <v>3040000</v>
      </c>
    </row>
    <row r="179" spans="1:21">
      <c r="A179" t="s">
        <v>527</v>
      </c>
      <c r="B179" t="s">
        <v>315</v>
      </c>
      <c r="C179" t="s">
        <v>999</v>
      </c>
      <c r="D179" t="s">
        <v>1029</v>
      </c>
      <c r="E179" t="s">
        <v>1030</v>
      </c>
      <c r="F179" t="s">
        <v>1030</v>
      </c>
      <c r="G179" t="s">
        <v>1030</v>
      </c>
      <c r="H179" t="s">
        <v>1030</v>
      </c>
      <c r="I179">
        <v>2023</v>
      </c>
      <c r="J179">
        <v>1011886</v>
      </c>
      <c r="K179">
        <v>1011886</v>
      </c>
      <c r="L179">
        <v>982474</v>
      </c>
      <c r="O179">
        <v>0</v>
      </c>
      <c r="R179">
        <v>117956</v>
      </c>
      <c r="S179">
        <v>0.4</v>
      </c>
      <c r="T179" t="s">
        <v>1031</v>
      </c>
      <c r="U179">
        <v>893930</v>
      </c>
    </row>
    <row r="180" spans="1:21">
      <c r="A180" t="s">
        <v>527</v>
      </c>
      <c r="B180" t="s">
        <v>315</v>
      </c>
      <c r="C180" t="s">
        <v>999</v>
      </c>
      <c r="D180" t="s">
        <v>1032</v>
      </c>
      <c r="E180" t="s">
        <v>1033</v>
      </c>
      <c r="F180" t="s">
        <v>1033</v>
      </c>
      <c r="G180" t="s">
        <v>1033</v>
      </c>
      <c r="H180" t="s">
        <v>1033</v>
      </c>
      <c r="I180">
        <v>2023</v>
      </c>
      <c r="J180">
        <v>1000000</v>
      </c>
      <c r="K180">
        <v>1000000</v>
      </c>
      <c r="L180">
        <v>867907</v>
      </c>
      <c r="O180">
        <v>20000</v>
      </c>
      <c r="R180">
        <v>654087</v>
      </c>
      <c r="S180">
        <v>0.8</v>
      </c>
      <c r="T180" t="s">
        <v>339</v>
      </c>
      <c r="U180">
        <v>345913</v>
      </c>
    </row>
    <row r="181" spans="1:21">
      <c r="A181" t="s">
        <v>527</v>
      </c>
      <c r="B181" t="s">
        <v>315</v>
      </c>
      <c r="C181" t="s">
        <v>999</v>
      </c>
      <c r="D181" t="s">
        <v>667</v>
      </c>
      <c r="E181" t="s">
        <v>1034</v>
      </c>
      <c r="F181" t="s">
        <v>1034</v>
      </c>
      <c r="G181" t="s">
        <v>1034</v>
      </c>
      <c r="H181" t="s">
        <v>1034</v>
      </c>
      <c r="I181">
        <v>2023</v>
      </c>
      <c r="J181">
        <v>1220000</v>
      </c>
      <c r="K181">
        <v>1220000</v>
      </c>
      <c r="L181">
        <v>975895</v>
      </c>
      <c r="O181">
        <v>105096</v>
      </c>
      <c r="R181">
        <v>267220</v>
      </c>
      <c r="S181">
        <v>0.6</v>
      </c>
      <c r="T181" t="s">
        <v>339</v>
      </c>
      <c r="U181">
        <v>952780</v>
      </c>
    </row>
    <row r="182" spans="1:21">
      <c r="A182" t="s">
        <v>527</v>
      </c>
      <c r="B182" t="s">
        <v>315</v>
      </c>
      <c r="C182" t="s">
        <v>999</v>
      </c>
      <c r="D182" t="s">
        <v>667</v>
      </c>
      <c r="E182" t="s">
        <v>1035</v>
      </c>
      <c r="F182" t="s">
        <v>1035</v>
      </c>
      <c r="G182" t="s">
        <v>1035</v>
      </c>
      <c r="H182" t="s">
        <v>1035</v>
      </c>
      <c r="I182">
        <v>2024</v>
      </c>
      <c r="J182">
        <v>1600000</v>
      </c>
      <c r="K182">
        <v>1600000</v>
      </c>
      <c r="L182">
        <v>1160372</v>
      </c>
      <c r="O182">
        <v>127593</v>
      </c>
      <c r="R182">
        <v>563872</v>
      </c>
      <c r="S182">
        <v>0.5</v>
      </c>
      <c r="T182" t="s">
        <v>339</v>
      </c>
      <c r="U182">
        <v>1036128</v>
      </c>
    </row>
    <row r="183" spans="1:21">
      <c r="A183" t="s">
        <v>527</v>
      </c>
      <c r="B183" t="s">
        <v>271</v>
      </c>
      <c r="C183" t="s">
        <v>999</v>
      </c>
      <c r="D183" t="s">
        <v>1036</v>
      </c>
      <c r="E183" t="s">
        <v>1037</v>
      </c>
      <c r="F183" t="s">
        <v>1037</v>
      </c>
      <c r="G183" t="s">
        <v>1037</v>
      </c>
      <c r="H183" t="s">
        <v>1037</v>
      </c>
      <c r="I183">
        <v>2023</v>
      </c>
      <c r="J183">
        <v>2023771</v>
      </c>
      <c r="K183">
        <v>2023771</v>
      </c>
      <c r="L183">
        <v>1936335</v>
      </c>
      <c r="O183">
        <v>400000</v>
      </c>
      <c r="R183">
        <v>226890</v>
      </c>
      <c r="S183" t="s">
        <v>110</v>
      </c>
      <c r="U183">
        <v>1796881</v>
      </c>
    </row>
    <row r="184" spans="1:21">
      <c r="A184" t="s">
        <v>527</v>
      </c>
      <c r="B184" t="s">
        <v>271</v>
      </c>
      <c r="C184" t="s">
        <v>999</v>
      </c>
      <c r="D184" t="s">
        <v>1038</v>
      </c>
      <c r="E184" t="s">
        <v>1039</v>
      </c>
      <c r="F184" t="s">
        <v>1039</v>
      </c>
      <c r="G184" t="s">
        <v>1039</v>
      </c>
      <c r="H184" t="s">
        <v>1039</v>
      </c>
      <c r="I184">
        <v>2024</v>
      </c>
      <c r="J184">
        <v>1400000</v>
      </c>
      <c r="K184">
        <v>1400000</v>
      </c>
      <c r="L184">
        <v>1284988</v>
      </c>
      <c r="O184">
        <v>100000</v>
      </c>
      <c r="R184">
        <v>405775</v>
      </c>
      <c r="S184" t="s">
        <v>1040</v>
      </c>
      <c r="U184">
        <v>994225</v>
      </c>
    </row>
    <row r="185" spans="1:21">
      <c r="A185" t="s">
        <v>527</v>
      </c>
      <c r="B185" t="s">
        <v>271</v>
      </c>
      <c r="C185" t="s">
        <v>999</v>
      </c>
      <c r="D185" t="s">
        <v>1038</v>
      </c>
      <c r="E185" t="s">
        <v>1041</v>
      </c>
      <c r="F185" t="s">
        <v>1041</v>
      </c>
      <c r="G185" t="s">
        <v>1041</v>
      </c>
      <c r="H185" t="s">
        <v>1041</v>
      </c>
      <c r="I185">
        <v>2024</v>
      </c>
      <c r="J185">
        <v>1800000</v>
      </c>
      <c r="K185">
        <v>1800000</v>
      </c>
      <c r="L185">
        <v>1528479</v>
      </c>
      <c r="O185">
        <v>160000</v>
      </c>
      <c r="R185">
        <v>125344</v>
      </c>
      <c r="S185" t="s">
        <v>1042</v>
      </c>
      <c r="U185">
        <v>1674656</v>
      </c>
    </row>
    <row r="186" spans="1:21">
      <c r="A186" t="s">
        <v>527</v>
      </c>
      <c r="B186" t="s">
        <v>271</v>
      </c>
      <c r="C186" t="s">
        <v>999</v>
      </c>
      <c r="D186" t="s">
        <v>1038</v>
      </c>
      <c r="E186" t="s">
        <v>1043</v>
      </c>
      <c r="F186" t="s">
        <v>1043</v>
      </c>
      <c r="G186" t="s">
        <v>1043</v>
      </c>
      <c r="H186" t="s">
        <v>1043</v>
      </c>
      <c r="I186">
        <v>2024</v>
      </c>
      <c r="J186">
        <v>1800000</v>
      </c>
      <c r="K186">
        <v>1800000</v>
      </c>
      <c r="L186">
        <v>1787948</v>
      </c>
      <c r="O186">
        <v>200000</v>
      </c>
      <c r="R186">
        <v>376105</v>
      </c>
      <c r="S186" t="s">
        <v>1042</v>
      </c>
      <c r="U186">
        <v>1423895</v>
      </c>
    </row>
    <row r="187" spans="1:21">
      <c r="A187" t="s">
        <v>527</v>
      </c>
      <c r="B187" t="s">
        <v>271</v>
      </c>
      <c r="C187" t="s">
        <v>999</v>
      </c>
      <c r="D187" t="s">
        <v>1044</v>
      </c>
      <c r="E187" t="s">
        <v>1045</v>
      </c>
      <c r="F187" t="s">
        <v>1045</v>
      </c>
      <c r="G187" t="s">
        <v>1045</v>
      </c>
      <c r="H187" t="s">
        <v>1045</v>
      </c>
      <c r="I187">
        <v>2024</v>
      </c>
      <c r="J187">
        <v>4000000</v>
      </c>
      <c r="K187">
        <v>4000000</v>
      </c>
      <c r="L187">
        <v>2287852</v>
      </c>
      <c r="O187">
        <v>0</v>
      </c>
      <c r="R187">
        <v>224053</v>
      </c>
      <c r="S187" t="s">
        <v>1042</v>
      </c>
      <c r="U187">
        <v>3775947</v>
      </c>
    </row>
    <row r="188" spans="1:21">
      <c r="A188" t="s">
        <v>527</v>
      </c>
      <c r="B188" t="s">
        <v>309</v>
      </c>
      <c r="C188" t="s">
        <v>999</v>
      </c>
      <c r="D188" t="s">
        <v>1046</v>
      </c>
      <c r="E188" t="s">
        <v>1047</v>
      </c>
      <c r="F188" t="s">
        <v>1047</v>
      </c>
      <c r="G188" t="s">
        <v>1047</v>
      </c>
      <c r="H188" t="s">
        <v>1047</v>
      </c>
      <c r="I188">
        <v>2025</v>
      </c>
      <c r="J188">
        <v>2800000</v>
      </c>
      <c r="K188">
        <v>2800000</v>
      </c>
      <c r="L188">
        <v>0</v>
      </c>
      <c r="O188">
        <v>5000</v>
      </c>
      <c r="R188">
        <v>0</v>
      </c>
      <c r="S188">
        <v>0</v>
      </c>
      <c r="T188" t="s">
        <v>1048</v>
      </c>
      <c r="U188">
        <v>2800000</v>
      </c>
    </row>
    <row r="189" spans="1:21">
      <c r="A189" t="s">
        <v>527</v>
      </c>
      <c r="B189" t="s">
        <v>309</v>
      </c>
      <c r="C189" t="s">
        <v>999</v>
      </c>
      <c r="D189" t="s">
        <v>739</v>
      </c>
      <c r="E189" t="s">
        <v>1049</v>
      </c>
      <c r="F189" t="s">
        <v>1049</v>
      </c>
      <c r="G189" t="s">
        <v>1049</v>
      </c>
      <c r="H189" t="s">
        <v>1049</v>
      </c>
      <c r="I189">
        <v>2023</v>
      </c>
      <c r="J189">
        <v>1000000</v>
      </c>
      <c r="K189">
        <v>1000000</v>
      </c>
      <c r="L189">
        <v>981430.86684000003</v>
      </c>
      <c r="O189">
        <v>0</v>
      </c>
      <c r="R189">
        <v>28097.265780000002</v>
      </c>
      <c r="S189">
        <v>0.5</v>
      </c>
      <c r="T189" t="s">
        <v>743</v>
      </c>
      <c r="U189">
        <v>971902.73421999998</v>
      </c>
    </row>
    <row r="190" spans="1:21">
      <c r="A190" t="s">
        <v>527</v>
      </c>
      <c r="B190" t="s">
        <v>309</v>
      </c>
      <c r="C190" t="s">
        <v>999</v>
      </c>
      <c r="D190" t="s">
        <v>752</v>
      </c>
      <c r="E190" t="s">
        <v>1050</v>
      </c>
      <c r="F190" t="s">
        <v>1050</v>
      </c>
      <c r="G190" t="s">
        <v>1050</v>
      </c>
      <c r="H190" t="s">
        <v>1050</v>
      </c>
      <c r="I190">
        <v>2025</v>
      </c>
      <c r="J190">
        <v>2500000</v>
      </c>
      <c r="K190">
        <v>2500000</v>
      </c>
      <c r="L190">
        <v>0</v>
      </c>
      <c r="O190">
        <v>200000</v>
      </c>
      <c r="R190">
        <v>0</v>
      </c>
      <c r="S190">
        <v>0</v>
      </c>
      <c r="T190" t="s">
        <v>1051</v>
      </c>
      <c r="U190">
        <v>2500000</v>
      </c>
    </row>
    <row r="191" spans="1:21">
      <c r="A191" t="s">
        <v>527</v>
      </c>
      <c r="B191" t="s">
        <v>305</v>
      </c>
      <c r="C191" t="s">
        <v>999</v>
      </c>
      <c r="D191" t="s">
        <v>1052</v>
      </c>
      <c r="E191" t="s">
        <v>1053</v>
      </c>
      <c r="F191" t="s">
        <v>1053</v>
      </c>
      <c r="G191" t="s">
        <v>1053</v>
      </c>
      <c r="H191" t="s">
        <v>1053</v>
      </c>
      <c r="I191" t="s">
        <v>1054</v>
      </c>
      <c r="J191">
        <v>1000000</v>
      </c>
      <c r="K191">
        <v>1000000</v>
      </c>
      <c r="L191">
        <v>0</v>
      </c>
      <c r="O191">
        <v>30000</v>
      </c>
      <c r="R191">
        <v>0</v>
      </c>
      <c r="S191">
        <v>0</v>
      </c>
      <c r="T191" t="s">
        <v>1055</v>
      </c>
      <c r="U191">
        <v>1000000</v>
      </c>
    </row>
    <row r="192" spans="1:21">
      <c r="A192" t="s">
        <v>527</v>
      </c>
      <c r="B192" t="s">
        <v>305</v>
      </c>
      <c r="C192" t="s">
        <v>999</v>
      </c>
      <c r="D192" t="s">
        <v>1052</v>
      </c>
      <c r="E192" t="s">
        <v>3253</v>
      </c>
      <c r="F192" t="s">
        <v>3253</v>
      </c>
      <c r="G192" t="s">
        <v>3253</v>
      </c>
      <c r="H192" t="s">
        <v>3253</v>
      </c>
      <c r="I192" t="s">
        <v>1057</v>
      </c>
      <c r="J192">
        <v>2500000</v>
      </c>
      <c r="K192">
        <v>2500000</v>
      </c>
      <c r="L192">
        <v>2401255</v>
      </c>
      <c r="O192">
        <v>300000</v>
      </c>
      <c r="R192">
        <v>511501</v>
      </c>
      <c r="S192">
        <v>0.5</v>
      </c>
      <c r="T192" t="s">
        <v>20</v>
      </c>
      <c r="U192">
        <v>1988499</v>
      </c>
    </row>
    <row r="193" spans="1:21">
      <c r="A193" t="s">
        <v>527</v>
      </c>
      <c r="B193" t="s">
        <v>305</v>
      </c>
      <c r="C193" t="s">
        <v>999</v>
      </c>
      <c r="D193" t="s">
        <v>1058</v>
      </c>
      <c r="E193" t="s">
        <v>1059</v>
      </c>
      <c r="F193" t="s">
        <v>1059</v>
      </c>
      <c r="G193" t="s">
        <v>1059</v>
      </c>
      <c r="H193" t="s">
        <v>1059</v>
      </c>
      <c r="I193" t="s">
        <v>1054</v>
      </c>
      <c r="J193">
        <v>2000000</v>
      </c>
      <c r="K193">
        <v>2000000</v>
      </c>
      <c r="L193">
        <v>0</v>
      </c>
      <c r="O193">
        <v>150000</v>
      </c>
      <c r="R193">
        <v>0</v>
      </c>
      <c r="S193">
        <v>0</v>
      </c>
      <c r="T193" t="s">
        <v>1060</v>
      </c>
      <c r="U193">
        <v>2000000</v>
      </c>
    </row>
    <row r="194" spans="1:21">
      <c r="A194" t="s">
        <v>527</v>
      </c>
      <c r="B194" t="s">
        <v>305</v>
      </c>
      <c r="C194" t="s">
        <v>999</v>
      </c>
      <c r="D194" t="s">
        <v>1058</v>
      </c>
      <c r="E194" t="s">
        <v>1061</v>
      </c>
      <c r="F194" t="s">
        <v>1061</v>
      </c>
      <c r="G194" t="s">
        <v>1061</v>
      </c>
      <c r="H194" t="s">
        <v>1061</v>
      </c>
      <c r="I194" t="s">
        <v>1062</v>
      </c>
      <c r="J194">
        <v>2023771</v>
      </c>
      <c r="K194">
        <v>2023771</v>
      </c>
      <c r="L194">
        <v>2019085</v>
      </c>
      <c r="O194">
        <v>492035</v>
      </c>
      <c r="R194">
        <v>533094</v>
      </c>
      <c r="S194">
        <v>0.4</v>
      </c>
      <c r="T194" t="s">
        <v>20</v>
      </c>
      <c r="U194">
        <v>1490677</v>
      </c>
    </row>
    <row r="195" spans="1:21">
      <c r="A195" t="s">
        <v>527</v>
      </c>
      <c r="B195" t="s">
        <v>305</v>
      </c>
      <c r="C195" t="s">
        <v>999</v>
      </c>
      <c r="D195" t="s">
        <v>1063</v>
      </c>
      <c r="E195" t="s">
        <v>1064</v>
      </c>
      <c r="F195" t="s">
        <v>1064</v>
      </c>
      <c r="G195" t="s">
        <v>1064</v>
      </c>
      <c r="H195" t="s">
        <v>1064</v>
      </c>
      <c r="I195" t="s">
        <v>1057</v>
      </c>
      <c r="J195">
        <v>1000000</v>
      </c>
      <c r="K195">
        <v>1000000</v>
      </c>
      <c r="L195">
        <v>951393</v>
      </c>
      <c r="O195">
        <v>21000</v>
      </c>
      <c r="R195">
        <v>252722</v>
      </c>
      <c r="S195">
        <v>0.6</v>
      </c>
      <c r="T195" t="s">
        <v>20</v>
      </c>
      <c r="U195">
        <v>747278</v>
      </c>
    </row>
    <row r="196" spans="1:21">
      <c r="A196" t="s">
        <v>527</v>
      </c>
      <c r="B196" t="s">
        <v>316</v>
      </c>
      <c r="C196" t="s">
        <v>999</v>
      </c>
      <c r="D196" t="s">
        <v>646</v>
      </c>
      <c r="E196" t="s">
        <v>1065</v>
      </c>
      <c r="F196" t="s">
        <v>1065</v>
      </c>
      <c r="G196" t="s">
        <v>1065</v>
      </c>
      <c r="H196" t="s">
        <v>1065</v>
      </c>
      <c r="I196">
        <v>2024</v>
      </c>
      <c r="J196">
        <v>3000000</v>
      </c>
      <c r="K196">
        <v>3000000</v>
      </c>
      <c r="L196">
        <v>2604074</v>
      </c>
      <c r="O196">
        <v>188933</v>
      </c>
      <c r="R196">
        <v>311067</v>
      </c>
      <c r="S196">
        <v>0.2</v>
      </c>
      <c r="U196">
        <v>2688933</v>
      </c>
    </row>
    <row r="197" spans="1:21">
      <c r="A197" t="s">
        <v>527</v>
      </c>
      <c r="B197" t="s">
        <v>316</v>
      </c>
      <c r="C197" t="s">
        <v>999</v>
      </c>
      <c r="D197" t="s">
        <v>646</v>
      </c>
      <c r="E197" t="s">
        <v>365</v>
      </c>
      <c r="F197" t="s">
        <v>365</v>
      </c>
      <c r="G197" t="s">
        <v>365</v>
      </c>
      <c r="H197" t="s">
        <v>365</v>
      </c>
      <c r="I197">
        <v>2025</v>
      </c>
      <c r="J197">
        <v>2000000</v>
      </c>
      <c r="K197">
        <v>2000000</v>
      </c>
      <c r="L197">
        <v>0</v>
      </c>
      <c r="O197">
        <v>250000</v>
      </c>
      <c r="R197">
        <v>0</v>
      </c>
      <c r="S197">
        <v>0</v>
      </c>
      <c r="U197">
        <v>2000000</v>
      </c>
    </row>
    <row r="198" spans="1:21">
      <c r="A198" t="s">
        <v>527</v>
      </c>
      <c r="B198" t="s">
        <v>316</v>
      </c>
      <c r="C198" t="s">
        <v>999</v>
      </c>
      <c r="D198" t="s">
        <v>646</v>
      </c>
      <c r="E198" t="s">
        <v>365</v>
      </c>
      <c r="F198" t="s">
        <v>365</v>
      </c>
      <c r="G198" t="s">
        <v>365</v>
      </c>
      <c r="H198" t="s">
        <v>365</v>
      </c>
      <c r="I198">
        <v>2025</v>
      </c>
      <c r="J198">
        <v>1099459</v>
      </c>
      <c r="K198">
        <v>1099459</v>
      </c>
      <c r="L198">
        <v>0</v>
      </c>
      <c r="O198">
        <v>150000</v>
      </c>
      <c r="R198">
        <v>0</v>
      </c>
      <c r="S198">
        <v>0</v>
      </c>
      <c r="U198">
        <v>1099459</v>
      </c>
    </row>
    <row r="199" spans="1:21">
      <c r="A199" t="s">
        <v>527</v>
      </c>
      <c r="B199" t="s">
        <v>316</v>
      </c>
      <c r="C199" t="s">
        <v>999</v>
      </c>
      <c r="D199" t="s">
        <v>605</v>
      </c>
      <c r="E199" t="s">
        <v>1065</v>
      </c>
      <c r="F199" t="s">
        <v>1065</v>
      </c>
      <c r="G199" t="s">
        <v>1065</v>
      </c>
      <c r="H199" t="s">
        <v>1065</v>
      </c>
      <c r="I199">
        <v>2025</v>
      </c>
      <c r="J199">
        <v>2700000</v>
      </c>
      <c r="K199">
        <v>2700000</v>
      </c>
      <c r="L199">
        <v>0</v>
      </c>
      <c r="O199">
        <v>5000</v>
      </c>
      <c r="R199">
        <v>0</v>
      </c>
      <c r="S199">
        <v>0</v>
      </c>
      <c r="U199">
        <v>2700000</v>
      </c>
    </row>
    <row r="200" spans="1:21">
      <c r="A200" t="s">
        <v>527</v>
      </c>
      <c r="B200" t="s">
        <v>316</v>
      </c>
      <c r="C200" t="s">
        <v>999</v>
      </c>
      <c r="D200" t="s">
        <v>1024</v>
      </c>
      <c r="E200" t="s">
        <v>1025</v>
      </c>
      <c r="F200" t="s">
        <v>1025</v>
      </c>
      <c r="G200" t="s">
        <v>1025</v>
      </c>
      <c r="H200" t="s">
        <v>1025</v>
      </c>
      <c r="I200">
        <v>2025</v>
      </c>
      <c r="J200">
        <v>2300000</v>
      </c>
      <c r="K200">
        <v>2300000</v>
      </c>
      <c r="L200">
        <v>0</v>
      </c>
      <c r="O200">
        <v>150000</v>
      </c>
      <c r="R200">
        <v>0</v>
      </c>
      <c r="S200">
        <v>0</v>
      </c>
      <c r="U200">
        <v>2300000</v>
      </c>
    </row>
    <row r="201" spans="1:21">
      <c r="A201" t="s">
        <v>527</v>
      </c>
      <c r="B201" t="s">
        <v>316</v>
      </c>
      <c r="C201" t="s">
        <v>999</v>
      </c>
      <c r="D201" t="s">
        <v>1024</v>
      </c>
      <c r="E201" t="s">
        <v>1066</v>
      </c>
      <c r="F201" t="s">
        <v>1066</v>
      </c>
      <c r="G201" t="s">
        <v>1066</v>
      </c>
      <c r="H201" t="s">
        <v>1066</v>
      </c>
      <c r="I201">
        <v>2025</v>
      </c>
      <c r="J201">
        <v>2782685.7080000001</v>
      </c>
      <c r="K201">
        <v>2782685.7080000001</v>
      </c>
      <c r="L201">
        <v>2505084</v>
      </c>
      <c r="O201">
        <v>250000</v>
      </c>
      <c r="R201">
        <v>58996</v>
      </c>
      <c r="S201">
        <v>0.3</v>
      </c>
      <c r="U201">
        <v>2723689.7080000001</v>
      </c>
    </row>
    <row r="202" spans="1:21">
      <c r="A202" t="s">
        <v>527</v>
      </c>
      <c r="B202" t="s">
        <v>292</v>
      </c>
      <c r="C202" t="s">
        <v>999</v>
      </c>
      <c r="D202" t="s">
        <v>839</v>
      </c>
      <c r="E202" t="s">
        <v>839</v>
      </c>
      <c r="F202" t="s">
        <v>839</v>
      </c>
      <c r="G202" t="s">
        <v>839</v>
      </c>
      <c r="H202" t="s">
        <v>839</v>
      </c>
      <c r="J202">
        <v>5715000</v>
      </c>
      <c r="K202">
        <v>5715000</v>
      </c>
      <c r="L202">
        <v>5126328.2434</v>
      </c>
      <c r="O202">
        <v>769459</v>
      </c>
      <c r="R202">
        <v>237852.67681</v>
      </c>
      <c r="U202">
        <v>5477147.3231899999</v>
      </c>
    </row>
    <row r="203" spans="1:21">
      <c r="A203" t="s">
        <v>527</v>
      </c>
      <c r="B203" t="s">
        <v>292</v>
      </c>
      <c r="C203" t="s">
        <v>999</v>
      </c>
      <c r="D203" t="s">
        <v>840</v>
      </c>
      <c r="E203" t="s">
        <v>840</v>
      </c>
      <c r="F203" t="s">
        <v>840</v>
      </c>
      <c r="G203" t="s">
        <v>840</v>
      </c>
      <c r="H203" t="s">
        <v>840</v>
      </c>
      <c r="J203">
        <v>5715000</v>
      </c>
      <c r="K203">
        <v>5715000</v>
      </c>
      <c r="L203">
        <v>5126328.2434</v>
      </c>
      <c r="O203">
        <v>769459</v>
      </c>
      <c r="R203">
        <v>237852.67681</v>
      </c>
      <c r="U203">
        <v>5477147.3231899999</v>
      </c>
    </row>
    <row r="204" spans="1:21">
      <c r="A204" t="s">
        <v>527</v>
      </c>
      <c r="B204" t="s">
        <v>292</v>
      </c>
      <c r="C204" t="s">
        <v>999</v>
      </c>
      <c r="D204" t="s">
        <v>841</v>
      </c>
      <c r="E204" t="s">
        <v>841</v>
      </c>
      <c r="F204" t="s">
        <v>841</v>
      </c>
      <c r="G204" t="s">
        <v>841</v>
      </c>
      <c r="H204" t="s">
        <v>841</v>
      </c>
      <c r="J204">
        <v>5715000</v>
      </c>
      <c r="K204">
        <v>5715000</v>
      </c>
      <c r="L204">
        <v>5126328.2434</v>
      </c>
      <c r="O204">
        <v>769459</v>
      </c>
      <c r="R204">
        <v>237852.67681</v>
      </c>
      <c r="U204">
        <v>5477147.3231899999</v>
      </c>
    </row>
    <row r="205" spans="1:21">
      <c r="A205" t="s">
        <v>527</v>
      </c>
      <c r="B205" t="s">
        <v>292</v>
      </c>
      <c r="C205" t="s">
        <v>999</v>
      </c>
      <c r="D205" t="s">
        <v>1067</v>
      </c>
      <c r="E205" t="s">
        <v>1067</v>
      </c>
      <c r="F205" t="s">
        <v>1067</v>
      </c>
      <c r="G205" t="s">
        <v>1067</v>
      </c>
      <c r="H205" t="s">
        <v>1067</v>
      </c>
      <c r="I205">
        <v>2024</v>
      </c>
      <c r="J205">
        <v>1800000</v>
      </c>
      <c r="K205">
        <v>1800000</v>
      </c>
      <c r="L205">
        <v>1609614.7179</v>
      </c>
      <c r="O205">
        <v>169459</v>
      </c>
      <c r="R205">
        <v>237852.67681</v>
      </c>
      <c r="S205">
        <v>0.15</v>
      </c>
      <c r="U205">
        <v>1562147.3231899999</v>
      </c>
    </row>
    <row r="206" spans="1:21">
      <c r="A206" t="s">
        <v>527</v>
      </c>
      <c r="B206" t="s">
        <v>292</v>
      </c>
      <c r="C206" t="s">
        <v>999</v>
      </c>
      <c r="D206" t="s">
        <v>1068</v>
      </c>
      <c r="E206" t="s">
        <v>1068</v>
      </c>
      <c r="F206" t="s">
        <v>1068</v>
      </c>
      <c r="G206" t="s">
        <v>1068</v>
      </c>
      <c r="H206" t="s">
        <v>1068</v>
      </c>
      <c r="I206">
        <v>2023</v>
      </c>
      <c r="J206">
        <v>3915000</v>
      </c>
      <c r="K206">
        <v>3915000</v>
      </c>
      <c r="L206">
        <v>3516713.5255</v>
      </c>
      <c r="O206">
        <v>600000</v>
      </c>
      <c r="R206">
        <v>0</v>
      </c>
      <c r="S206">
        <v>0.1</v>
      </c>
      <c r="U206">
        <v>3915000</v>
      </c>
    </row>
    <row r="207" spans="1:21">
      <c r="A207" t="s">
        <v>527</v>
      </c>
      <c r="B207" t="s">
        <v>292</v>
      </c>
      <c r="C207" t="s">
        <v>999</v>
      </c>
      <c r="D207" t="s">
        <v>1069</v>
      </c>
      <c r="E207" t="s">
        <v>1069</v>
      </c>
      <c r="F207" t="s">
        <v>1069</v>
      </c>
      <c r="G207" t="s">
        <v>1069</v>
      </c>
      <c r="H207" t="s">
        <v>1069</v>
      </c>
      <c r="J207">
        <v>2600000</v>
      </c>
      <c r="K207">
        <v>2600000</v>
      </c>
      <c r="L207">
        <v>0</v>
      </c>
      <c r="O207">
        <v>200000</v>
      </c>
      <c r="R207">
        <v>0</v>
      </c>
      <c r="U207">
        <v>2600000</v>
      </c>
    </row>
    <row r="208" spans="1:21">
      <c r="A208" t="s">
        <v>527</v>
      </c>
      <c r="B208" t="s">
        <v>292</v>
      </c>
      <c r="C208" t="s">
        <v>999</v>
      </c>
      <c r="D208" t="s">
        <v>1070</v>
      </c>
      <c r="E208" t="s">
        <v>1070</v>
      </c>
      <c r="F208" t="s">
        <v>1070</v>
      </c>
      <c r="G208" t="s">
        <v>1070</v>
      </c>
      <c r="H208" t="s">
        <v>1070</v>
      </c>
      <c r="J208">
        <v>2600000</v>
      </c>
      <c r="K208">
        <v>2600000</v>
      </c>
      <c r="L208">
        <v>0</v>
      </c>
      <c r="O208">
        <v>200000</v>
      </c>
      <c r="R208">
        <v>0</v>
      </c>
      <c r="U208">
        <v>2600000</v>
      </c>
    </row>
    <row r="209" spans="1:21">
      <c r="A209" t="s">
        <v>527</v>
      </c>
      <c r="B209" t="s">
        <v>292</v>
      </c>
      <c r="C209" t="s">
        <v>999</v>
      </c>
      <c r="D209" t="s">
        <v>1071</v>
      </c>
      <c r="E209" t="s">
        <v>1071</v>
      </c>
      <c r="F209" t="s">
        <v>1071</v>
      </c>
      <c r="G209" t="s">
        <v>1071</v>
      </c>
      <c r="H209" t="s">
        <v>1071</v>
      </c>
      <c r="J209">
        <v>2600000</v>
      </c>
      <c r="K209">
        <v>2600000</v>
      </c>
      <c r="L209">
        <v>0</v>
      </c>
      <c r="O209">
        <v>200000</v>
      </c>
      <c r="R209">
        <v>0</v>
      </c>
      <c r="U209">
        <v>2600000</v>
      </c>
    </row>
    <row r="210" spans="1:21">
      <c r="A210" t="s">
        <v>527</v>
      </c>
      <c r="B210" t="s">
        <v>292</v>
      </c>
      <c r="C210" t="s">
        <v>999</v>
      </c>
      <c r="D210" t="s">
        <v>1072</v>
      </c>
      <c r="E210" t="s">
        <v>1072</v>
      </c>
      <c r="F210" t="s">
        <v>1072</v>
      </c>
      <c r="G210" t="s">
        <v>1072</v>
      </c>
      <c r="H210" t="s">
        <v>1072</v>
      </c>
      <c r="I210">
        <v>2025</v>
      </c>
      <c r="J210">
        <v>2600000</v>
      </c>
      <c r="K210">
        <v>2600000</v>
      </c>
      <c r="L210">
        <v>0</v>
      </c>
      <c r="O210">
        <v>200000</v>
      </c>
      <c r="R210">
        <v>0</v>
      </c>
      <c r="S210">
        <v>0</v>
      </c>
      <c r="T210" t="s">
        <v>1073</v>
      </c>
      <c r="U210">
        <v>2600000</v>
      </c>
    </row>
    <row r="211" spans="1:21">
      <c r="A211" t="s">
        <v>527</v>
      </c>
      <c r="B211" t="s">
        <v>314</v>
      </c>
      <c r="C211" t="s">
        <v>999</v>
      </c>
      <c r="D211" t="s">
        <v>866</v>
      </c>
      <c r="E211" t="s">
        <v>1074</v>
      </c>
      <c r="F211" t="s">
        <v>1074</v>
      </c>
      <c r="G211" t="s">
        <v>1074</v>
      </c>
      <c r="H211" t="s">
        <v>1074</v>
      </c>
      <c r="I211">
        <v>2023</v>
      </c>
      <c r="J211">
        <v>1000000</v>
      </c>
      <c r="K211">
        <v>1000000</v>
      </c>
      <c r="L211">
        <v>937760</v>
      </c>
      <c r="O211">
        <v>25000</v>
      </c>
      <c r="R211">
        <v>198270</v>
      </c>
      <c r="S211">
        <v>0.7</v>
      </c>
      <c r="T211" t="s">
        <v>865</v>
      </c>
      <c r="U211">
        <v>801730</v>
      </c>
    </row>
    <row r="212" spans="1:21">
      <c r="A212" t="s">
        <v>527</v>
      </c>
      <c r="B212" t="s">
        <v>314</v>
      </c>
      <c r="C212" t="s">
        <v>999</v>
      </c>
      <c r="D212" t="s">
        <v>1075</v>
      </c>
      <c r="E212" t="s">
        <v>1076</v>
      </c>
      <c r="F212" t="s">
        <v>1076</v>
      </c>
      <c r="G212" t="s">
        <v>1076</v>
      </c>
      <c r="H212" t="s">
        <v>1076</v>
      </c>
      <c r="I212">
        <v>2023</v>
      </c>
      <c r="J212">
        <v>2750000</v>
      </c>
      <c r="K212">
        <v>2750000</v>
      </c>
      <c r="L212">
        <v>1292162</v>
      </c>
      <c r="O212">
        <v>0</v>
      </c>
      <c r="R212">
        <v>0</v>
      </c>
      <c r="S212">
        <v>0</v>
      </c>
      <c r="T212" t="s">
        <v>865</v>
      </c>
      <c r="U212">
        <v>2750000</v>
      </c>
    </row>
    <row r="213" spans="1:21">
      <c r="A213" t="s">
        <v>527</v>
      </c>
      <c r="B213" t="s">
        <v>314</v>
      </c>
      <c r="C213" t="s">
        <v>999</v>
      </c>
      <c r="D213" t="s">
        <v>1075</v>
      </c>
      <c r="E213" t="s">
        <v>1077</v>
      </c>
      <c r="F213" t="s">
        <v>1077</v>
      </c>
      <c r="G213" t="s">
        <v>1077</v>
      </c>
      <c r="H213" t="s">
        <v>1077</v>
      </c>
      <c r="I213">
        <v>2024</v>
      </c>
      <c r="J213">
        <v>3000</v>
      </c>
      <c r="K213">
        <v>3000</v>
      </c>
      <c r="L213">
        <v>2951</v>
      </c>
      <c r="O213">
        <v>0</v>
      </c>
      <c r="R213">
        <v>0</v>
      </c>
      <c r="S213">
        <v>1</v>
      </c>
      <c r="T213" t="s">
        <v>1078</v>
      </c>
      <c r="U213">
        <v>3000</v>
      </c>
    </row>
    <row r="214" spans="1:21">
      <c r="A214" t="s">
        <v>527</v>
      </c>
      <c r="B214" t="s">
        <v>314</v>
      </c>
      <c r="C214" t="s">
        <v>999</v>
      </c>
      <c r="D214" t="s">
        <v>1075</v>
      </c>
      <c r="E214" t="s">
        <v>1079</v>
      </c>
      <c r="F214" t="s">
        <v>1079</v>
      </c>
      <c r="G214" t="s">
        <v>1079</v>
      </c>
      <c r="H214" t="s">
        <v>1079</v>
      </c>
      <c r="I214">
        <v>2024</v>
      </c>
      <c r="J214">
        <v>2725000</v>
      </c>
      <c r="K214">
        <v>2725000</v>
      </c>
      <c r="L214">
        <v>0</v>
      </c>
      <c r="O214">
        <v>100000</v>
      </c>
      <c r="R214">
        <v>0</v>
      </c>
      <c r="S214">
        <v>0</v>
      </c>
      <c r="T214" t="s">
        <v>1080</v>
      </c>
      <c r="U214">
        <v>2725000</v>
      </c>
    </row>
    <row r="215" spans="1:21">
      <c r="A215" t="s">
        <v>527</v>
      </c>
      <c r="B215" t="s">
        <v>314</v>
      </c>
      <c r="C215" t="s">
        <v>999</v>
      </c>
      <c r="D215" t="s">
        <v>1075</v>
      </c>
      <c r="E215" t="s">
        <v>1081</v>
      </c>
      <c r="F215" t="s">
        <v>1081</v>
      </c>
      <c r="G215" t="s">
        <v>1081</v>
      </c>
      <c r="H215" t="s">
        <v>1081</v>
      </c>
      <c r="I215">
        <v>2024</v>
      </c>
      <c r="J215">
        <v>2500</v>
      </c>
      <c r="K215">
        <v>2500</v>
      </c>
      <c r="L215">
        <v>2460</v>
      </c>
      <c r="O215">
        <v>0</v>
      </c>
      <c r="R215">
        <v>0</v>
      </c>
      <c r="S215">
        <v>1</v>
      </c>
      <c r="T215" t="s">
        <v>1078</v>
      </c>
      <c r="U215">
        <v>2500</v>
      </c>
    </row>
    <row r="216" spans="1:21">
      <c r="A216" t="s">
        <v>527</v>
      </c>
      <c r="B216" t="s">
        <v>314</v>
      </c>
      <c r="C216" t="s">
        <v>999</v>
      </c>
      <c r="D216" t="s">
        <v>1075</v>
      </c>
      <c r="E216" t="s">
        <v>1082</v>
      </c>
      <c r="F216" t="s">
        <v>1082</v>
      </c>
      <c r="G216" t="s">
        <v>1082</v>
      </c>
      <c r="H216" t="s">
        <v>1082</v>
      </c>
      <c r="I216">
        <v>2024</v>
      </c>
      <c r="J216">
        <v>2358200</v>
      </c>
      <c r="K216">
        <v>2358200</v>
      </c>
      <c r="L216">
        <v>0</v>
      </c>
      <c r="O216">
        <v>100000</v>
      </c>
      <c r="R216">
        <v>0</v>
      </c>
      <c r="S216">
        <v>0</v>
      </c>
      <c r="T216" t="s">
        <v>1083</v>
      </c>
      <c r="U216">
        <v>2358200</v>
      </c>
    </row>
    <row r="217" spans="1:21">
      <c r="A217" t="s">
        <v>527</v>
      </c>
      <c r="B217" t="s">
        <v>314</v>
      </c>
      <c r="C217" t="s">
        <v>999</v>
      </c>
      <c r="D217" t="s">
        <v>1075</v>
      </c>
      <c r="E217" t="s">
        <v>1084</v>
      </c>
      <c r="F217" t="s">
        <v>1084</v>
      </c>
      <c r="G217" t="s">
        <v>1084</v>
      </c>
      <c r="H217" t="s">
        <v>1084</v>
      </c>
      <c r="I217">
        <v>2024</v>
      </c>
      <c r="J217">
        <v>2500</v>
      </c>
      <c r="K217">
        <v>2500</v>
      </c>
      <c r="L217">
        <v>2478</v>
      </c>
      <c r="O217">
        <v>0</v>
      </c>
      <c r="R217">
        <v>0</v>
      </c>
      <c r="S217">
        <v>1</v>
      </c>
      <c r="T217" t="s">
        <v>1078</v>
      </c>
      <c r="U217">
        <v>2500</v>
      </c>
    </row>
    <row r="218" spans="1:21">
      <c r="A218" t="s">
        <v>527</v>
      </c>
      <c r="B218" t="s">
        <v>314</v>
      </c>
      <c r="C218" t="s">
        <v>999</v>
      </c>
      <c r="D218" t="s">
        <v>1075</v>
      </c>
      <c r="E218" t="s">
        <v>1085</v>
      </c>
      <c r="F218" t="s">
        <v>1085</v>
      </c>
      <c r="G218" t="s">
        <v>1085</v>
      </c>
      <c r="H218" t="s">
        <v>1085</v>
      </c>
      <c r="I218">
        <v>2024</v>
      </c>
      <c r="J218">
        <v>3657000</v>
      </c>
      <c r="K218">
        <v>3657000</v>
      </c>
      <c r="L218">
        <v>0</v>
      </c>
      <c r="O218">
        <v>60000</v>
      </c>
      <c r="R218">
        <v>0</v>
      </c>
      <c r="S218">
        <v>0</v>
      </c>
      <c r="T218" t="s">
        <v>1086</v>
      </c>
      <c r="U218">
        <v>3657000</v>
      </c>
    </row>
    <row r="219" spans="1:21">
      <c r="A219" t="s">
        <v>527</v>
      </c>
      <c r="B219" t="s">
        <v>314</v>
      </c>
      <c r="C219" t="s">
        <v>999</v>
      </c>
      <c r="D219" t="s">
        <v>1075</v>
      </c>
      <c r="E219" t="s">
        <v>1087</v>
      </c>
      <c r="F219" t="s">
        <v>1087</v>
      </c>
      <c r="G219" t="s">
        <v>1087</v>
      </c>
      <c r="H219" t="s">
        <v>1087</v>
      </c>
      <c r="I219">
        <v>2024</v>
      </c>
      <c r="J219">
        <v>2500</v>
      </c>
      <c r="K219">
        <v>2500</v>
      </c>
      <c r="L219">
        <v>2451</v>
      </c>
      <c r="O219">
        <v>0</v>
      </c>
      <c r="R219">
        <v>0</v>
      </c>
      <c r="S219">
        <v>1</v>
      </c>
      <c r="T219" t="s">
        <v>1078</v>
      </c>
      <c r="U219">
        <v>2500</v>
      </c>
    </row>
    <row r="220" spans="1:21">
      <c r="A220" t="s">
        <v>527</v>
      </c>
      <c r="B220" t="s">
        <v>314</v>
      </c>
      <c r="C220" t="s">
        <v>999</v>
      </c>
      <c r="D220" t="s">
        <v>1075</v>
      </c>
      <c r="E220" t="s">
        <v>1088</v>
      </c>
      <c r="F220" t="s">
        <v>1088</v>
      </c>
      <c r="G220" t="s">
        <v>1088</v>
      </c>
      <c r="H220" t="s">
        <v>1088</v>
      </c>
      <c r="I220">
        <v>2024</v>
      </c>
      <c r="J220">
        <v>2743300</v>
      </c>
      <c r="K220">
        <v>2743300</v>
      </c>
      <c r="L220">
        <v>0</v>
      </c>
      <c r="O220">
        <v>100000</v>
      </c>
      <c r="R220">
        <v>0</v>
      </c>
      <c r="T220" t="s">
        <v>1089</v>
      </c>
      <c r="U220">
        <v>2743300</v>
      </c>
    </row>
    <row r="221" spans="1:21">
      <c r="A221" t="s">
        <v>527</v>
      </c>
      <c r="B221" t="s">
        <v>273</v>
      </c>
      <c r="C221" t="s">
        <v>999</v>
      </c>
      <c r="D221" t="s">
        <v>905</v>
      </c>
      <c r="E221" t="s">
        <v>1090</v>
      </c>
      <c r="F221" t="s">
        <v>1090</v>
      </c>
      <c r="G221" t="s">
        <v>1090</v>
      </c>
      <c r="H221" t="s">
        <v>1090</v>
      </c>
      <c r="I221" t="s">
        <v>1062</v>
      </c>
      <c r="J221">
        <v>1500000</v>
      </c>
      <c r="K221">
        <v>1500000</v>
      </c>
      <c r="L221" t="s">
        <v>106</v>
      </c>
      <c r="O221">
        <v>0</v>
      </c>
      <c r="R221" t="s">
        <v>106</v>
      </c>
      <c r="S221">
        <v>0</v>
      </c>
      <c r="T221" t="s">
        <v>1091</v>
      </c>
      <c r="U221">
        <v>1500000</v>
      </c>
    </row>
    <row r="222" spans="1:21">
      <c r="A222" t="s">
        <v>527</v>
      </c>
      <c r="B222" t="s">
        <v>273</v>
      </c>
      <c r="C222" t="s">
        <v>999</v>
      </c>
      <c r="D222" t="s">
        <v>924</v>
      </c>
      <c r="E222" t="s">
        <v>1092</v>
      </c>
      <c r="F222" t="s">
        <v>1092</v>
      </c>
      <c r="G222" t="s">
        <v>1092</v>
      </c>
      <c r="H222" t="s">
        <v>1092</v>
      </c>
      <c r="I222" t="s">
        <v>1062</v>
      </c>
      <c r="J222">
        <v>6307115</v>
      </c>
      <c r="K222">
        <v>6307115</v>
      </c>
      <c r="L222" t="s">
        <v>106</v>
      </c>
      <c r="O222">
        <v>0</v>
      </c>
      <c r="R222" t="s">
        <v>106</v>
      </c>
      <c r="S222">
        <v>0</v>
      </c>
      <c r="T222" t="s">
        <v>330</v>
      </c>
      <c r="U222">
        <v>6307115</v>
      </c>
    </row>
    <row r="223" spans="1:21">
      <c r="A223" t="s">
        <v>527</v>
      </c>
      <c r="B223" t="s">
        <v>273</v>
      </c>
      <c r="C223" t="s">
        <v>999</v>
      </c>
      <c r="D223" t="s">
        <v>924</v>
      </c>
      <c r="E223" t="s">
        <v>1092</v>
      </c>
      <c r="F223" t="s">
        <v>1092</v>
      </c>
      <c r="G223" t="s">
        <v>1092</v>
      </c>
      <c r="H223" t="s">
        <v>1092</v>
      </c>
      <c r="I223" t="s">
        <v>1062</v>
      </c>
      <c r="J223">
        <v>4885671</v>
      </c>
      <c r="K223">
        <v>4885671</v>
      </c>
      <c r="L223" t="s">
        <v>106</v>
      </c>
      <c r="O223">
        <v>0</v>
      </c>
      <c r="R223" t="s">
        <v>106</v>
      </c>
      <c r="S223">
        <v>0</v>
      </c>
      <c r="T223" t="s">
        <v>330</v>
      </c>
      <c r="U223">
        <v>4885671</v>
      </c>
    </row>
    <row r="224" spans="1:21">
      <c r="A224" t="s">
        <v>527</v>
      </c>
      <c r="B224" t="s">
        <v>273</v>
      </c>
      <c r="C224" t="s">
        <v>999</v>
      </c>
      <c r="D224" t="s">
        <v>924</v>
      </c>
      <c r="E224" t="s">
        <v>1093</v>
      </c>
      <c r="F224" t="s">
        <v>1093</v>
      </c>
      <c r="G224" t="s">
        <v>1093</v>
      </c>
      <c r="H224" t="s">
        <v>1093</v>
      </c>
      <c r="I224" t="s">
        <v>1057</v>
      </c>
      <c r="J224">
        <v>3000000</v>
      </c>
      <c r="K224">
        <v>3000000</v>
      </c>
      <c r="L224" t="s">
        <v>3598</v>
      </c>
      <c r="O224">
        <v>495000</v>
      </c>
      <c r="R224" t="s">
        <v>3599</v>
      </c>
      <c r="S224">
        <v>0.35</v>
      </c>
      <c r="T224" t="s">
        <v>71</v>
      </c>
      <c r="U224">
        <v>2860400</v>
      </c>
    </row>
    <row r="225" spans="1:21">
      <c r="A225" t="s">
        <v>527</v>
      </c>
      <c r="B225" t="s">
        <v>273</v>
      </c>
      <c r="C225" t="s">
        <v>999</v>
      </c>
      <c r="D225" t="s">
        <v>924</v>
      </c>
      <c r="E225" t="s">
        <v>1094</v>
      </c>
      <c r="F225" t="s">
        <v>1094</v>
      </c>
      <c r="G225" t="s">
        <v>1094</v>
      </c>
      <c r="H225" t="s">
        <v>1094</v>
      </c>
      <c r="I225" t="s">
        <v>1062</v>
      </c>
      <c r="J225">
        <v>2764944</v>
      </c>
      <c r="K225">
        <v>2764944</v>
      </c>
      <c r="L225" t="s">
        <v>106</v>
      </c>
      <c r="O225">
        <v>450000</v>
      </c>
      <c r="R225" t="s">
        <v>106</v>
      </c>
      <c r="S225">
        <v>0</v>
      </c>
      <c r="T225" t="s">
        <v>330</v>
      </c>
      <c r="U225">
        <v>2764944</v>
      </c>
    </row>
    <row r="226" spans="1:21">
      <c r="A226" t="s">
        <v>527</v>
      </c>
      <c r="B226" t="s">
        <v>273</v>
      </c>
      <c r="C226" t="s">
        <v>999</v>
      </c>
      <c r="D226" t="s">
        <v>924</v>
      </c>
      <c r="E226" t="s">
        <v>1092</v>
      </c>
      <c r="F226" t="s">
        <v>1092</v>
      </c>
      <c r="G226" t="s">
        <v>1092</v>
      </c>
      <c r="H226" t="s">
        <v>1092</v>
      </c>
      <c r="I226" t="s">
        <v>1062</v>
      </c>
      <c r="J226">
        <v>2080000</v>
      </c>
      <c r="K226">
        <v>2080000</v>
      </c>
      <c r="L226" t="s">
        <v>106</v>
      </c>
      <c r="O226">
        <v>0</v>
      </c>
      <c r="R226" t="s">
        <v>106</v>
      </c>
      <c r="S226">
        <v>0.05</v>
      </c>
      <c r="T226" t="s">
        <v>1095</v>
      </c>
      <c r="U226">
        <v>2080000</v>
      </c>
    </row>
    <row r="227" spans="1:21">
      <c r="A227" t="s">
        <v>527</v>
      </c>
      <c r="B227" t="s">
        <v>273</v>
      </c>
      <c r="C227" t="s">
        <v>999</v>
      </c>
      <c r="D227" t="s">
        <v>924</v>
      </c>
      <c r="E227" t="s">
        <v>1096</v>
      </c>
      <c r="F227" t="s">
        <v>1096</v>
      </c>
      <c r="G227" t="s">
        <v>1096</v>
      </c>
      <c r="H227" t="s">
        <v>1096</v>
      </c>
      <c r="I227" t="s">
        <v>1057</v>
      </c>
      <c r="J227">
        <v>1052350</v>
      </c>
      <c r="K227">
        <v>1052350</v>
      </c>
      <c r="L227" t="s">
        <v>3600</v>
      </c>
      <c r="O227">
        <v>142196</v>
      </c>
      <c r="R227" t="s">
        <v>3601</v>
      </c>
      <c r="S227">
        <v>0.66</v>
      </c>
      <c r="T227" t="s">
        <v>67</v>
      </c>
      <c r="U227">
        <v>797038</v>
      </c>
    </row>
    <row r="228" spans="1:21">
      <c r="A228" t="s">
        <v>527</v>
      </c>
      <c r="B228" t="s">
        <v>273</v>
      </c>
      <c r="C228" t="s">
        <v>999</v>
      </c>
      <c r="D228" t="s">
        <v>345</v>
      </c>
      <c r="E228" t="s">
        <v>1097</v>
      </c>
      <c r="F228" t="s">
        <v>1097</v>
      </c>
      <c r="G228" t="s">
        <v>1097</v>
      </c>
      <c r="H228" t="s">
        <v>1097</v>
      </c>
      <c r="I228" t="s">
        <v>1057</v>
      </c>
      <c r="J228">
        <v>1500000</v>
      </c>
      <c r="K228">
        <v>1500000</v>
      </c>
      <c r="L228" t="s">
        <v>3602</v>
      </c>
      <c r="O228">
        <v>0</v>
      </c>
      <c r="R228" t="s">
        <v>3603</v>
      </c>
      <c r="S228">
        <v>0.6</v>
      </c>
      <c r="T228" t="s">
        <v>20</v>
      </c>
      <c r="U228">
        <v>1406900</v>
      </c>
    </row>
    <row r="229" spans="1:21">
      <c r="A229" t="s">
        <v>527</v>
      </c>
      <c r="B229" t="s">
        <v>311</v>
      </c>
      <c r="C229" t="s">
        <v>999</v>
      </c>
      <c r="D229" t="s">
        <v>1098</v>
      </c>
      <c r="E229" t="s">
        <v>1099</v>
      </c>
      <c r="F229" t="s">
        <v>1099</v>
      </c>
      <c r="G229" t="s">
        <v>1099</v>
      </c>
      <c r="H229" t="s">
        <v>1099</v>
      </c>
      <c r="I229" t="s">
        <v>1054</v>
      </c>
      <c r="J229">
        <v>1500000</v>
      </c>
      <c r="K229">
        <v>1500000</v>
      </c>
      <c r="L229" t="s">
        <v>106</v>
      </c>
      <c r="O229">
        <v>150000</v>
      </c>
      <c r="R229" t="s">
        <v>106</v>
      </c>
      <c r="S229">
        <v>0</v>
      </c>
      <c r="T229" t="s">
        <v>1100</v>
      </c>
    </row>
    <row r="230" spans="1:21">
      <c r="A230" t="s">
        <v>527</v>
      </c>
      <c r="B230" t="s">
        <v>311</v>
      </c>
      <c r="C230" t="s">
        <v>999</v>
      </c>
      <c r="D230" t="s">
        <v>1101</v>
      </c>
      <c r="E230" t="s">
        <v>1102</v>
      </c>
      <c r="F230" t="s">
        <v>1102</v>
      </c>
      <c r="G230" t="s">
        <v>1102</v>
      </c>
      <c r="H230" t="s">
        <v>1102</v>
      </c>
      <c r="I230" t="s">
        <v>1062</v>
      </c>
      <c r="J230">
        <v>1000000</v>
      </c>
      <c r="K230">
        <v>1000000</v>
      </c>
      <c r="L230">
        <v>926598</v>
      </c>
      <c r="O230">
        <v>97477</v>
      </c>
      <c r="R230">
        <v>80588</v>
      </c>
      <c r="S230">
        <v>0.25</v>
      </c>
      <c r="T230" t="s">
        <v>1103</v>
      </c>
    </row>
    <row r="231" spans="1:21">
      <c r="A231" t="s">
        <v>527</v>
      </c>
      <c r="B231" t="s">
        <v>311</v>
      </c>
      <c r="C231" t="s">
        <v>999</v>
      </c>
      <c r="D231" t="s">
        <v>3604</v>
      </c>
      <c r="E231" t="s">
        <v>1105</v>
      </c>
      <c r="F231" t="s">
        <v>1105</v>
      </c>
      <c r="G231" t="s">
        <v>1105</v>
      </c>
      <c r="H231" t="s">
        <v>1105</v>
      </c>
      <c r="I231" t="s">
        <v>1054</v>
      </c>
      <c r="J231">
        <v>1800000</v>
      </c>
      <c r="K231">
        <v>1800000</v>
      </c>
      <c r="L231" t="s">
        <v>106</v>
      </c>
      <c r="O231">
        <v>30000</v>
      </c>
      <c r="R231" t="s">
        <v>106</v>
      </c>
      <c r="S231">
        <v>0</v>
      </c>
      <c r="T231" t="s">
        <v>1100</v>
      </c>
    </row>
    <row r="232" spans="1:21">
      <c r="A232" t="s">
        <v>527</v>
      </c>
      <c r="B232" t="s">
        <v>312</v>
      </c>
      <c r="C232" t="s">
        <v>999</v>
      </c>
      <c r="D232" t="s">
        <v>1106</v>
      </c>
      <c r="E232" t="s">
        <v>1107</v>
      </c>
      <c r="F232" t="s">
        <v>1107</v>
      </c>
      <c r="G232" t="s">
        <v>1107</v>
      </c>
      <c r="H232" t="s">
        <v>1107</v>
      </c>
      <c r="I232">
        <v>2023</v>
      </c>
      <c r="J232">
        <v>1000000</v>
      </c>
      <c r="K232">
        <v>1000000</v>
      </c>
      <c r="L232">
        <v>956529</v>
      </c>
      <c r="O232">
        <v>20000</v>
      </c>
      <c r="R232">
        <v>561892</v>
      </c>
      <c r="S232">
        <v>0.9</v>
      </c>
      <c r="T232" t="s">
        <v>67</v>
      </c>
      <c r="U232">
        <v>438108</v>
      </c>
    </row>
    <row r="233" spans="1:21">
      <c r="A233" t="s">
        <v>527</v>
      </c>
      <c r="B233" t="s">
        <v>312</v>
      </c>
      <c r="C233" t="s">
        <v>999</v>
      </c>
      <c r="D233" t="s">
        <v>502</v>
      </c>
      <c r="E233" t="s">
        <v>1108</v>
      </c>
      <c r="F233" t="s">
        <v>1108</v>
      </c>
      <c r="G233" t="s">
        <v>1108</v>
      </c>
      <c r="H233" t="s">
        <v>1108</v>
      </c>
      <c r="I233">
        <v>2023</v>
      </c>
      <c r="J233">
        <v>2600000</v>
      </c>
      <c r="K233">
        <v>2600000</v>
      </c>
      <c r="L233">
        <v>821583</v>
      </c>
      <c r="O233">
        <v>0</v>
      </c>
      <c r="R233">
        <v>0</v>
      </c>
      <c r="S233">
        <v>0.05</v>
      </c>
      <c r="T233" t="s">
        <v>20</v>
      </c>
      <c r="U233">
        <v>2600000</v>
      </c>
    </row>
    <row r="234" spans="1:21">
      <c r="A234" t="s">
        <v>527</v>
      </c>
      <c r="B234" t="s">
        <v>312</v>
      </c>
      <c r="C234" t="s">
        <v>999</v>
      </c>
      <c r="D234" t="s">
        <v>502</v>
      </c>
      <c r="E234" t="s">
        <v>1109</v>
      </c>
      <c r="F234" t="s">
        <v>1109</v>
      </c>
      <c r="G234" t="s">
        <v>1109</v>
      </c>
      <c r="H234" t="s">
        <v>1109</v>
      </c>
      <c r="I234">
        <v>2024</v>
      </c>
      <c r="J234">
        <v>2500000</v>
      </c>
      <c r="K234">
        <v>2500000</v>
      </c>
      <c r="L234">
        <v>2186366</v>
      </c>
      <c r="O234">
        <v>250000</v>
      </c>
      <c r="R234">
        <v>0</v>
      </c>
      <c r="S234">
        <v>0.05</v>
      </c>
      <c r="T234" t="s">
        <v>20</v>
      </c>
      <c r="U234">
        <v>2500000</v>
      </c>
    </row>
    <row r="235" spans="1:21">
      <c r="A235" t="s">
        <v>527</v>
      </c>
      <c r="B235" t="s">
        <v>305</v>
      </c>
      <c r="C235" t="s">
        <v>480</v>
      </c>
      <c r="D235" t="s">
        <v>789</v>
      </c>
      <c r="E235" t="s">
        <v>790</v>
      </c>
      <c r="F235" t="s">
        <v>1110</v>
      </c>
      <c r="G235" t="s">
        <v>1111</v>
      </c>
      <c r="H235" t="s">
        <v>1112</v>
      </c>
      <c r="J235">
        <v>1200000</v>
      </c>
      <c r="K235">
        <v>1200000</v>
      </c>
      <c r="L235">
        <v>1199957</v>
      </c>
      <c r="R235">
        <v>1143074</v>
      </c>
    </row>
    <row r="236" spans="1:21">
      <c r="A236" t="s">
        <v>527</v>
      </c>
      <c r="B236" t="s">
        <v>305</v>
      </c>
      <c r="C236" t="s">
        <v>480</v>
      </c>
      <c r="D236" t="s">
        <v>789</v>
      </c>
      <c r="E236" t="s">
        <v>790</v>
      </c>
      <c r="F236" t="s">
        <v>1110</v>
      </c>
      <c r="G236" t="s">
        <v>1113</v>
      </c>
      <c r="H236" t="s">
        <v>1114</v>
      </c>
      <c r="J236">
        <v>2000000</v>
      </c>
      <c r="K236">
        <v>2000000</v>
      </c>
      <c r="L236">
        <v>1999867</v>
      </c>
      <c r="R236">
        <v>1950116</v>
      </c>
    </row>
    <row r="237" spans="1:21">
      <c r="A237" t="s">
        <v>527</v>
      </c>
      <c r="B237" t="s">
        <v>305</v>
      </c>
      <c r="C237" t="s">
        <v>480</v>
      </c>
      <c r="D237" t="s">
        <v>789</v>
      </c>
      <c r="E237" t="s">
        <v>790</v>
      </c>
      <c r="F237" t="s">
        <v>1110</v>
      </c>
      <c r="G237" t="s">
        <v>1115</v>
      </c>
      <c r="H237" t="s">
        <v>3255</v>
      </c>
      <c r="J237">
        <v>1900000</v>
      </c>
      <c r="K237">
        <v>1900000</v>
      </c>
      <c r="L237">
        <v>1790987</v>
      </c>
      <c r="R237">
        <v>1638219</v>
      </c>
    </row>
    <row r="238" spans="1:21">
      <c r="A238" t="s">
        <v>527</v>
      </c>
      <c r="B238" t="s">
        <v>305</v>
      </c>
      <c r="C238" t="s">
        <v>480</v>
      </c>
      <c r="D238" t="s">
        <v>789</v>
      </c>
      <c r="E238" t="s">
        <v>790</v>
      </c>
      <c r="F238" t="s">
        <v>1110</v>
      </c>
      <c r="G238" t="s">
        <v>1117</v>
      </c>
      <c r="H238" t="s">
        <v>1118</v>
      </c>
      <c r="J238">
        <v>1000000</v>
      </c>
      <c r="K238">
        <v>1000000</v>
      </c>
      <c r="L238">
        <v>999429</v>
      </c>
      <c r="R238">
        <v>570494</v>
      </c>
    </row>
    <row r="239" spans="1:21">
      <c r="A239" t="s">
        <v>527</v>
      </c>
      <c r="B239" t="s">
        <v>273</v>
      </c>
      <c r="C239" t="s">
        <v>480</v>
      </c>
      <c r="D239" t="s">
        <v>1119</v>
      </c>
      <c r="E239" t="s">
        <v>1120</v>
      </c>
      <c r="F239" t="s">
        <v>1121</v>
      </c>
      <c r="G239" t="s">
        <v>1122</v>
      </c>
      <c r="H239" t="s">
        <v>1123</v>
      </c>
      <c r="J239">
        <v>10000000</v>
      </c>
      <c r="K239">
        <v>6723000</v>
      </c>
      <c r="L239">
        <v>6481045</v>
      </c>
      <c r="R239">
        <v>1545289</v>
      </c>
    </row>
    <row r="240" spans="1:21">
      <c r="A240" t="s">
        <v>527</v>
      </c>
      <c r="B240" t="s">
        <v>273</v>
      </c>
      <c r="C240" t="s">
        <v>480</v>
      </c>
      <c r="D240" t="s">
        <v>1119</v>
      </c>
      <c r="E240" t="s">
        <v>1120</v>
      </c>
      <c r="F240" t="s">
        <v>1121</v>
      </c>
      <c r="G240" t="s">
        <v>1124</v>
      </c>
      <c r="H240" t="s">
        <v>1125</v>
      </c>
      <c r="J240">
        <v>7699844</v>
      </c>
      <c r="K240">
        <v>7699844</v>
      </c>
      <c r="L240">
        <v>7571535</v>
      </c>
      <c r="R240">
        <v>1962125</v>
      </c>
    </row>
    <row r="241" spans="1:18">
      <c r="A241" t="s">
        <v>527</v>
      </c>
      <c r="B241" t="s">
        <v>273</v>
      </c>
      <c r="C241" t="s">
        <v>480</v>
      </c>
      <c r="D241" t="s">
        <v>1126</v>
      </c>
      <c r="E241" t="s">
        <v>1127</v>
      </c>
      <c r="F241" t="s">
        <v>1128</v>
      </c>
      <c r="G241" t="s">
        <v>1129</v>
      </c>
      <c r="H241" t="s">
        <v>1130</v>
      </c>
      <c r="J241">
        <v>1145000</v>
      </c>
      <c r="K241">
        <v>1145000</v>
      </c>
      <c r="L241">
        <v>1144119.2536900002</v>
      </c>
      <c r="R241">
        <v>1141799.797</v>
      </c>
    </row>
    <row r="242" spans="1:18">
      <c r="A242" t="s">
        <v>527</v>
      </c>
      <c r="B242" t="s">
        <v>273</v>
      </c>
      <c r="C242" t="s">
        <v>480</v>
      </c>
      <c r="D242" t="s">
        <v>1126</v>
      </c>
      <c r="E242" t="s">
        <v>1127</v>
      </c>
      <c r="F242" t="s">
        <v>1128</v>
      </c>
      <c r="G242" t="s">
        <v>1131</v>
      </c>
      <c r="H242" t="s">
        <v>1132</v>
      </c>
      <c r="J242">
        <v>1000000</v>
      </c>
      <c r="K242">
        <v>1000000</v>
      </c>
      <c r="L242">
        <v>985921.7818</v>
      </c>
      <c r="R242">
        <v>625876.16374999995</v>
      </c>
    </row>
    <row r="243" spans="1:18">
      <c r="A243" t="s">
        <v>527</v>
      </c>
      <c r="B243" t="s">
        <v>311</v>
      </c>
      <c r="C243" t="s">
        <v>480</v>
      </c>
      <c r="D243" t="s">
        <v>1133</v>
      </c>
      <c r="E243" t="s">
        <v>1134</v>
      </c>
      <c r="F243" t="s">
        <v>1135</v>
      </c>
      <c r="G243" t="s">
        <v>1136</v>
      </c>
      <c r="H243" t="s">
        <v>1137</v>
      </c>
      <c r="J243">
        <v>20000</v>
      </c>
      <c r="K243">
        <v>20000</v>
      </c>
      <c r="L243">
        <v>15951</v>
      </c>
      <c r="R243">
        <v>0</v>
      </c>
    </row>
    <row r="244" spans="1:18">
      <c r="A244" t="s">
        <v>527</v>
      </c>
      <c r="B244" t="s">
        <v>311</v>
      </c>
      <c r="C244" t="s">
        <v>480</v>
      </c>
      <c r="D244" t="s">
        <v>1133</v>
      </c>
      <c r="E244" t="s">
        <v>1134</v>
      </c>
      <c r="F244" t="s">
        <v>1135</v>
      </c>
      <c r="G244" t="s">
        <v>1138</v>
      </c>
      <c r="H244" t="s">
        <v>1139</v>
      </c>
      <c r="J244">
        <v>20000</v>
      </c>
      <c r="K244">
        <v>20000</v>
      </c>
      <c r="L244">
        <v>16761</v>
      </c>
      <c r="R244">
        <v>0</v>
      </c>
    </row>
    <row r="245" spans="1:18">
      <c r="A245" t="s">
        <v>527</v>
      </c>
      <c r="B245" t="s">
        <v>311</v>
      </c>
      <c r="C245" t="s">
        <v>480</v>
      </c>
      <c r="D245" t="s">
        <v>1133</v>
      </c>
      <c r="E245" t="s">
        <v>1134</v>
      </c>
      <c r="F245" t="s">
        <v>917</v>
      </c>
      <c r="G245" t="s">
        <v>1140</v>
      </c>
      <c r="H245" t="s">
        <v>1141</v>
      </c>
      <c r="J245">
        <v>400000</v>
      </c>
      <c r="K245">
        <v>400000</v>
      </c>
      <c r="L245">
        <v>352720</v>
      </c>
      <c r="R245">
        <v>123578</v>
      </c>
    </row>
    <row r="246" spans="1:18">
      <c r="A246" t="s">
        <v>527</v>
      </c>
      <c r="B246" t="s">
        <v>311</v>
      </c>
      <c r="C246" t="s">
        <v>480</v>
      </c>
      <c r="D246" t="s">
        <v>1133</v>
      </c>
      <c r="E246" t="s">
        <v>1142</v>
      </c>
      <c r="F246" t="s">
        <v>1143</v>
      </c>
      <c r="G246" t="s">
        <v>1144</v>
      </c>
      <c r="H246" t="s">
        <v>1145</v>
      </c>
      <c r="J246">
        <v>112147</v>
      </c>
      <c r="K246">
        <v>112147</v>
      </c>
      <c r="L246">
        <v>101271</v>
      </c>
      <c r="R246">
        <v>63000</v>
      </c>
    </row>
    <row r="247" spans="1:18">
      <c r="A247" t="s">
        <v>527</v>
      </c>
      <c r="B247" t="s">
        <v>311</v>
      </c>
      <c r="C247" t="s">
        <v>480</v>
      </c>
      <c r="D247" t="s">
        <v>1133</v>
      </c>
      <c r="E247" t="s">
        <v>1142</v>
      </c>
      <c r="F247" t="s">
        <v>1146</v>
      </c>
      <c r="G247" t="s">
        <v>1147</v>
      </c>
      <c r="H247" t="s">
        <v>1148</v>
      </c>
      <c r="J247">
        <v>260995</v>
      </c>
      <c r="K247">
        <v>260995</v>
      </c>
      <c r="L247">
        <v>176772</v>
      </c>
      <c r="R247">
        <v>15832</v>
      </c>
    </row>
    <row r="248" spans="1:18">
      <c r="A248" t="s">
        <v>527</v>
      </c>
      <c r="B248" t="s">
        <v>311</v>
      </c>
      <c r="C248" t="s">
        <v>480</v>
      </c>
      <c r="D248" t="s">
        <v>1149</v>
      </c>
      <c r="E248" t="s">
        <v>1150</v>
      </c>
      <c r="F248" t="s">
        <v>1151</v>
      </c>
      <c r="G248" t="s">
        <v>1152</v>
      </c>
      <c r="H248" t="s">
        <v>1153</v>
      </c>
      <c r="J248">
        <v>480000</v>
      </c>
      <c r="K248">
        <v>480000</v>
      </c>
      <c r="L248">
        <v>376850</v>
      </c>
      <c r="R248">
        <v>55816</v>
      </c>
    </row>
    <row r="249" spans="1:18">
      <c r="A249" t="s">
        <v>527</v>
      </c>
      <c r="B249" t="s">
        <v>316</v>
      </c>
      <c r="C249" t="s">
        <v>480</v>
      </c>
      <c r="D249" t="s">
        <v>1154</v>
      </c>
      <c r="E249" t="s">
        <v>130</v>
      </c>
      <c r="F249" t="s">
        <v>1155</v>
      </c>
      <c r="G249" t="s">
        <v>1156</v>
      </c>
      <c r="H249" t="s">
        <v>1157</v>
      </c>
      <c r="J249">
        <v>1800000</v>
      </c>
      <c r="K249">
        <v>1800000</v>
      </c>
      <c r="L249">
        <v>1512517</v>
      </c>
      <c r="R249">
        <v>0</v>
      </c>
    </row>
    <row r="250" spans="1:18">
      <c r="A250" t="s">
        <v>527</v>
      </c>
      <c r="B250" t="s">
        <v>316</v>
      </c>
      <c r="C250" t="s">
        <v>480</v>
      </c>
      <c r="D250" t="s">
        <v>1154</v>
      </c>
      <c r="E250" t="s">
        <v>130</v>
      </c>
      <c r="F250" t="s">
        <v>1155</v>
      </c>
      <c r="G250" t="s">
        <v>1158</v>
      </c>
      <c r="H250" t="s">
        <v>1159</v>
      </c>
      <c r="J250">
        <v>1114727</v>
      </c>
      <c r="K250">
        <v>1114727</v>
      </c>
      <c r="L250">
        <v>1114596</v>
      </c>
      <c r="R250">
        <v>0</v>
      </c>
    </row>
    <row r="251" spans="1:18">
      <c r="A251" t="s">
        <v>527</v>
      </c>
      <c r="B251" t="s">
        <v>316</v>
      </c>
      <c r="C251" t="s">
        <v>480</v>
      </c>
      <c r="D251" t="s">
        <v>1160</v>
      </c>
      <c r="E251" t="s">
        <v>1161</v>
      </c>
      <c r="F251" t="s">
        <v>1161</v>
      </c>
      <c r="G251" t="s">
        <v>1162</v>
      </c>
      <c r="H251" t="s">
        <v>1163</v>
      </c>
      <c r="J251">
        <v>28181587</v>
      </c>
      <c r="K251">
        <v>28181587</v>
      </c>
      <c r="L251">
        <v>9914874</v>
      </c>
      <c r="R251">
        <v>0</v>
      </c>
    </row>
    <row r="252" spans="1:18">
      <c r="A252" t="s">
        <v>527</v>
      </c>
      <c r="B252" t="s">
        <v>312</v>
      </c>
      <c r="C252" t="s">
        <v>480</v>
      </c>
      <c r="D252" t="s">
        <v>985</v>
      </c>
      <c r="E252" t="s">
        <v>986</v>
      </c>
      <c r="F252" t="s">
        <v>987</v>
      </c>
      <c r="G252" t="s">
        <v>1164</v>
      </c>
      <c r="H252" t="s">
        <v>1165</v>
      </c>
      <c r="J252">
        <v>997000</v>
      </c>
      <c r="K252">
        <v>997000</v>
      </c>
      <c r="L252">
        <v>962713</v>
      </c>
      <c r="R252">
        <v>0</v>
      </c>
    </row>
    <row r="253" spans="1:18">
      <c r="A253" t="s">
        <v>527</v>
      </c>
      <c r="B253" t="s">
        <v>297</v>
      </c>
      <c r="C253" t="s">
        <v>480</v>
      </c>
      <c r="D253" t="s">
        <v>1166</v>
      </c>
      <c r="E253" t="s">
        <v>1167</v>
      </c>
      <c r="F253" t="s">
        <v>1168</v>
      </c>
      <c r="G253" t="s">
        <v>1169</v>
      </c>
      <c r="H253" t="s">
        <v>1170</v>
      </c>
      <c r="J253">
        <v>7800000</v>
      </c>
      <c r="K253">
        <v>7800000</v>
      </c>
      <c r="L253">
        <v>7617349.1679600002</v>
      </c>
      <c r="R253">
        <v>7280257.3134199996</v>
      </c>
    </row>
    <row r="254" spans="1:18">
      <c r="A254" t="s">
        <v>527</v>
      </c>
      <c r="B254" t="s">
        <v>297</v>
      </c>
      <c r="C254" t="s">
        <v>480</v>
      </c>
      <c r="D254" t="s">
        <v>1166</v>
      </c>
      <c r="E254" t="s">
        <v>1167</v>
      </c>
      <c r="F254" t="s">
        <v>1168</v>
      </c>
      <c r="G254" t="s">
        <v>1171</v>
      </c>
      <c r="H254" t="s">
        <v>1172</v>
      </c>
      <c r="J254">
        <v>4700000</v>
      </c>
      <c r="K254">
        <v>4700000</v>
      </c>
      <c r="L254">
        <v>4579235.60042</v>
      </c>
      <c r="R254">
        <v>4173340.2568700002</v>
      </c>
    </row>
    <row r="255" spans="1:18">
      <c r="A255" t="s">
        <v>527</v>
      </c>
      <c r="B255" t="s">
        <v>297</v>
      </c>
      <c r="C255" t="s">
        <v>480</v>
      </c>
      <c r="D255" t="s">
        <v>1166</v>
      </c>
      <c r="E255" t="s">
        <v>1167</v>
      </c>
      <c r="F255" t="s">
        <v>1168</v>
      </c>
      <c r="G255" t="s">
        <v>1173</v>
      </c>
      <c r="H255" t="s">
        <v>1174</v>
      </c>
      <c r="J255">
        <v>2525000</v>
      </c>
      <c r="K255">
        <v>2525000</v>
      </c>
      <c r="L255">
        <v>2188476.3357199999</v>
      </c>
      <c r="R255">
        <v>1997746.5999700001</v>
      </c>
    </row>
    <row r="256" spans="1:18">
      <c r="A256" t="s">
        <v>527</v>
      </c>
      <c r="B256" t="s">
        <v>297</v>
      </c>
      <c r="C256" t="s">
        <v>480</v>
      </c>
      <c r="D256" t="s">
        <v>1175</v>
      </c>
      <c r="E256" t="s">
        <v>1176</v>
      </c>
      <c r="F256" t="s">
        <v>1177</v>
      </c>
      <c r="G256" t="s">
        <v>1178</v>
      </c>
      <c r="H256" t="s">
        <v>1179</v>
      </c>
      <c r="J256">
        <v>3000000</v>
      </c>
      <c r="K256">
        <v>3000000</v>
      </c>
      <c r="L256">
        <v>2998296.4255500003</v>
      </c>
      <c r="R256">
        <v>2968839.0585500002</v>
      </c>
    </row>
    <row r="257" spans="1:18">
      <c r="A257" t="s">
        <v>527</v>
      </c>
      <c r="B257" t="s">
        <v>314</v>
      </c>
      <c r="C257" t="s">
        <v>480</v>
      </c>
      <c r="D257" t="s">
        <v>1180</v>
      </c>
      <c r="E257" t="s">
        <v>1181</v>
      </c>
      <c r="F257" t="s">
        <v>1182</v>
      </c>
      <c r="G257" t="s">
        <v>1183</v>
      </c>
      <c r="H257" t="s">
        <v>1184</v>
      </c>
      <c r="J257">
        <v>2035500</v>
      </c>
      <c r="K257">
        <v>2035500</v>
      </c>
      <c r="L257">
        <v>1834113</v>
      </c>
      <c r="R257">
        <v>337348</v>
      </c>
    </row>
    <row r="258" spans="1:18">
      <c r="A258" t="s">
        <v>527</v>
      </c>
      <c r="B258" t="s">
        <v>314</v>
      </c>
      <c r="C258" t="s">
        <v>480</v>
      </c>
      <c r="D258" t="s">
        <v>1185</v>
      </c>
      <c r="E258" t="s">
        <v>1186</v>
      </c>
      <c r="F258" t="s">
        <v>1182</v>
      </c>
      <c r="G258" t="s">
        <v>1187</v>
      </c>
      <c r="H258" t="s">
        <v>1188</v>
      </c>
      <c r="J258">
        <v>1214500</v>
      </c>
      <c r="K258">
        <v>1214500</v>
      </c>
      <c r="L258">
        <v>836662</v>
      </c>
      <c r="R258">
        <v>0</v>
      </c>
    </row>
    <row r="259" spans="1:18">
      <c r="A259" t="s">
        <v>527</v>
      </c>
      <c r="B259" t="s">
        <v>289</v>
      </c>
      <c r="C259" t="s">
        <v>480</v>
      </c>
      <c r="D259" t="s">
        <v>1106</v>
      </c>
      <c r="E259" t="s">
        <v>1134</v>
      </c>
      <c r="F259" t="s">
        <v>917</v>
      </c>
      <c r="G259" t="s">
        <v>1189</v>
      </c>
      <c r="H259" t="s">
        <v>1190</v>
      </c>
      <c r="J259">
        <v>1200000</v>
      </c>
      <c r="K259">
        <v>1200000</v>
      </c>
      <c r="L259">
        <v>1070609.2479600001</v>
      </c>
      <c r="R259">
        <v>464066.70912999997</v>
      </c>
    </row>
    <row r="260" spans="1:18">
      <c r="A260" t="s">
        <v>527</v>
      </c>
      <c r="B260" t="s">
        <v>289</v>
      </c>
      <c r="C260" t="s">
        <v>480</v>
      </c>
      <c r="D260" t="s">
        <v>1106</v>
      </c>
      <c r="E260" t="s">
        <v>1134</v>
      </c>
      <c r="F260" t="s">
        <v>917</v>
      </c>
      <c r="G260" t="s">
        <v>1191</v>
      </c>
      <c r="H260" t="s">
        <v>1192</v>
      </c>
      <c r="J260">
        <v>800000</v>
      </c>
      <c r="K260">
        <v>800000</v>
      </c>
      <c r="L260">
        <v>715928.61750000005</v>
      </c>
      <c r="R260">
        <v>557575.00439000002</v>
      </c>
    </row>
    <row r="261" spans="1:18">
      <c r="A261" t="s">
        <v>527</v>
      </c>
      <c r="B261" t="s">
        <v>289</v>
      </c>
      <c r="C261" t="s">
        <v>480</v>
      </c>
      <c r="D261" t="s">
        <v>1106</v>
      </c>
      <c r="E261" t="s">
        <v>1134</v>
      </c>
      <c r="F261" t="s">
        <v>917</v>
      </c>
      <c r="G261" t="s">
        <v>1193</v>
      </c>
      <c r="H261" t="s">
        <v>1194</v>
      </c>
      <c r="J261">
        <v>950000</v>
      </c>
      <c r="K261">
        <v>950000</v>
      </c>
      <c r="L261">
        <v>899550.29732000013</v>
      </c>
      <c r="R261">
        <v>896031.25363000005</v>
      </c>
    </row>
    <row r="262" spans="1:18">
      <c r="A262" t="s">
        <v>527</v>
      </c>
      <c r="B262" t="s">
        <v>289</v>
      </c>
      <c r="C262" t="s">
        <v>480</v>
      </c>
      <c r="D262" t="s">
        <v>502</v>
      </c>
      <c r="E262" t="s">
        <v>130</v>
      </c>
      <c r="F262" t="s">
        <v>1195</v>
      </c>
      <c r="G262" t="s">
        <v>1196</v>
      </c>
      <c r="H262" t="s">
        <v>1197</v>
      </c>
      <c r="J262">
        <v>8550000</v>
      </c>
      <c r="K262">
        <v>8550000</v>
      </c>
      <c r="L262">
        <v>8445930</v>
      </c>
      <c r="R262">
        <v>8231591</v>
      </c>
    </row>
    <row r="263" spans="1:18">
      <c r="A263" t="s">
        <v>527</v>
      </c>
      <c r="B263" t="s">
        <v>289</v>
      </c>
      <c r="C263" t="s">
        <v>480</v>
      </c>
      <c r="D263" t="s">
        <v>502</v>
      </c>
      <c r="E263" t="s">
        <v>130</v>
      </c>
      <c r="F263" t="s">
        <v>1195</v>
      </c>
      <c r="G263" t="s">
        <v>1198</v>
      </c>
      <c r="H263" t="s">
        <v>1199</v>
      </c>
      <c r="J263">
        <v>1900000</v>
      </c>
      <c r="K263">
        <v>1900000</v>
      </c>
      <c r="L263">
        <v>1801067</v>
      </c>
      <c r="R263">
        <v>1784004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610-3B7B-4746-9041-F41FF4D97409}">
  <sheetPr>
    <tabColor rgb="FFFF0000"/>
  </sheetPr>
  <dimension ref="A1:V146"/>
  <sheetViews>
    <sheetView topLeftCell="B112" workbookViewId="0"/>
  </sheetViews>
  <sheetFormatPr baseColWidth="10" defaultRowHeight="15"/>
  <cols>
    <col min="1" max="1" width="6.85546875" bestFit="1" customWidth="1"/>
    <col min="2" max="2" width="18.42578125" bestFit="1" customWidth="1"/>
    <col min="3" max="3" width="23.140625" bestFit="1" customWidth="1"/>
    <col min="4" max="4" width="62.28515625" bestFit="1" customWidth="1"/>
    <col min="5" max="5" width="43.7109375" bestFit="1" customWidth="1"/>
    <col min="6" max="6" width="51.7109375" bestFit="1" customWidth="1"/>
    <col min="7" max="7" width="52.140625" bestFit="1" customWidth="1"/>
    <col min="8" max="8" width="80.7109375" bestFit="1" customWidth="1"/>
    <col min="9" max="9" width="12.140625" bestFit="1" customWidth="1"/>
    <col min="10" max="10" width="12.28515625" bestFit="1" customWidth="1"/>
    <col min="11" max="11" width="12.42578125" bestFit="1" customWidth="1"/>
    <col min="12" max="12" width="15.85546875" bestFit="1" customWidth="1"/>
    <col min="13" max="13" width="12.42578125" customWidth="1"/>
    <col min="14" max="14" width="18.140625" bestFit="1" customWidth="1"/>
    <col min="15" max="15" width="12.140625" bestFit="1" customWidth="1"/>
    <col min="16" max="16" width="21.7109375" customWidth="1"/>
    <col min="17" max="17" width="18" bestFit="1" customWidth="1"/>
    <col min="18" max="18" width="19.7109375" bestFit="1" customWidth="1"/>
    <col min="19" max="19" width="80.7109375" bestFit="1" customWidth="1"/>
    <col min="20" max="22" width="11.7109375" bestFit="1" customWidth="1"/>
  </cols>
  <sheetData>
    <row r="1" spans="1:22">
      <c r="A1" t="s">
        <v>251</v>
      </c>
      <c r="B1" t="s">
        <v>47</v>
      </c>
      <c r="C1" t="s">
        <v>252</v>
      </c>
      <c r="D1" t="s">
        <v>0</v>
      </c>
      <c r="E1" t="s">
        <v>253</v>
      </c>
      <c r="F1" t="s">
        <v>248</v>
      </c>
      <c r="G1" t="s">
        <v>249</v>
      </c>
      <c r="H1" t="s">
        <v>250</v>
      </c>
      <c r="I1" t="s">
        <v>254</v>
      </c>
      <c r="J1" t="s">
        <v>255</v>
      </c>
      <c r="K1" t="s">
        <v>256</v>
      </c>
      <c r="L1" t="s">
        <v>257</v>
      </c>
      <c r="M1" t="s">
        <v>258</v>
      </c>
      <c r="N1" t="s">
        <v>259</v>
      </c>
      <c r="O1" t="s">
        <v>260</v>
      </c>
      <c r="P1" t="s">
        <v>261</v>
      </c>
      <c r="Q1" t="s">
        <v>525</v>
      </c>
      <c r="R1" t="s">
        <v>263</v>
      </c>
      <c r="S1" t="s">
        <v>10</v>
      </c>
      <c r="T1" t="s">
        <v>3594</v>
      </c>
      <c r="U1" t="s">
        <v>3595</v>
      </c>
      <c r="V1" t="s">
        <v>3596</v>
      </c>
    </row>
    <row r="2" spans="1:22">
      <c r="A2" t="s">
        <v>318</v>
      </c>
      <c r="B2" t="s">
        <v>295</v>
      </c>
      <c r="C2" t="s">
        <v>319</v>
      </c>
      <c r="D2" t="s">
        <v>320</v>
      </c>
      <c r="G2" t="s">
        <v>321</v>
      </c>
      <c r="I2">
        <v>500000</v>
      </c>
      <c r="J2">
        <v>2350000</v>
      </c>
      <c r="K2">
        <v>2064650.0142999999</v>
      </c>
      <c r="L2">
        <v>285349.98569999996</v>
      </c>
      <c r="M2">
        <v>120681.74494999999</v>
      </c>
      <c r="N2">
        <v>10000</v>
      </c>
      <c r="O2">
        <v>130681.74494999999</v>
      </c>
      <c r="P2">
        <v>79244.913159999996</v>
      </c>
      <c r="Q2">
        <v>1435907</v>
      </c>
      <c r="R2">
        <v>0.75</v>
      </c>
      <c r="S2" t="s">
        <v>20</v>
      </c>
    </row>
    <row r="3" spans="1:22">
      <c r="A3" t="s">
        <v>318</v>
      </c>
      <c r="B3" t="s">
        <v>295</v>
      </c>
      <c r="C3" t="s">
        <v>319</v>
      </c>
      <c r="D3" t="s">
        <v>322</v>
      </c>
      <c r="G3" t="s">
        <v>323</v>
      </c>
      <c r="I3">
        <v>72702</v>
      </c>
      <c r="J3">
        <v>1134702</v>
      </c>
      <c r="K3">
        <v>387110.56057999999</v>
      </c>
      <c r="L3">
        <v>747591.43941999995</v>
      </c>
      <c r="M3">
        <v>162952.28877000001</v>
      </c>
      <c r="N3">
        <v>0</v>
      </c>
      <c r="O3">
        <v>162952.28877000001</v>
      </c>
      <c r="P3">
        <v>2206.4349300000003</v>
      </c>
      <c r="Q3">
        <v>180273</v>
      </c>
      <c r="R3">
        <v>0.2</v>
      </c>
      <c r="S3" t="s">
        <v>67</v>
      </c>
    </row>
    <row r="4" spans="1:22">
      <c r="A4" t="s">
        <v>318</v>
      </c>
      <c r="B4" t="s">
        <v>295</v>
      </c>
      <c r="C4" t="s">
        <v>319</v>
      </c>
      <c r="D4" t="s">
        <v>324</v>
      </c>
      <c r="G4" t="s">
        <v>325</v>
      </c>
      <c r="I4">
        <v>2500000</v>
      </c>
      <c r="J4">
        <v>2500000</v>
      </c>
      <c r="K4">
        <v>1218477.3228</v>
      </c>
      <c r="L4">
        <v>1281522.6772</v>
      </c>
      <c r="M4">
        <v>2384541.57008</v>
      </c>
      <c r="N4">
        <v>0</v>
      </c>
      <c r="O4">
        <v>2384541.57008</v>
      </c>
      <c r="P4">
        <v>0</v>
      </c>
      <c r="Q4">
        <v>115458</v>
      </c>
      <c r="R4">
        <v>0.4</v>
      </c>
      <c r="S4" t="s">
        <v>326</v>
      </c>
    </row>
    <row r="5" spans="1:22">
      <c r="A5" t="s">
        <v>318</v>
      </c>
      <c r="B5" t="s">
        <v>295</v>
      </c>
      <c r="C5" t="s">
        <v>319</v>
      </c>
      <c r="D5" t="s">
        <v>327</v>
      </c>
      <c r="G5" t="s">
        <v>328</v>
      </c>
      <c r="I5">
        <v>1450000</v>
      </c>
      <c r="J5">
        <v>1450000</v>
      </c>
      <c r="K5">
        <v>1114943.40965</v>
      </c>
      <c r="L5">
        <v>335056.59035000001</v>
      </c>
      <c r="M5">
        <v>163860.91881999999</v>
      </c>
      <c r="N5">
        <v>0</v>
      </c>
      <c r="O5">
        <v>163860.91881999999</v>
      </c>
      <c r="P5">
        <v>129611.07982</v>
      </c>
      <c r="Q5">
        <v>1023623</v>
      </c>
      <c r="R5">
        <v>0.05</v>
      </c>
      <c r="S5" t="s">
        <v>20</v>
      </c>
    </row>
    <row r="6" spans="1:22">
      <c r="A6" t="s">
        <v>318</v>
      </c>
      <c r="B6" t="s">
        <v>295</v>
      </c>
      <c r="C6" t="s">
        <v>319</v>
      </c>
      <c r="D6" t="s">
        <v>327</v>
      </c>
      <c r="G6" t="s">
        <v>329</v>
      </c>
      <c r="I6">
        <v>2086885</v>
      </c>
      <c r="J6">
        <v>2306885</v>
      </c>
      <c r="K6">
        <v>2278224.0315999999</v>
      </c>
      <c r="L6">
        <v>28660.968400000002</v>
      </c>
      <c r="M6">
        <v>353015.15205000003</v>
      </c>
      <c r="N6">
        <v>0</v>
      </c>
      <c r="O6">
        <v>353015.15205000003</v>
      </c>
      <c r="P6">
        <v>0</v>
      </c>
      <c r="Q6">
        <v>1921212</v>
      </c>
      <c r="R6">
        <v>0.75</v>
      </c>
      <c r="S6" t="s">
        <v>330</v>
      </c>
    </row>
    <row r="7" spans="1:22">
      <c r="A7" t="s">
        <v>318</v>
      </c>
      <c r="B7" t="s">
        <v>295</v>
      </c>
      <c r="C7" t="s">
        <v>319</v>
      </c>
      <c r="D7" t="s">
        <v>327</v>
      </c>
      <c r="G7" t="s">
        <v>331</v>
      </c>
      <c r="I7">
        <v>2139000</v>
      </c>
      <c r="J7">
        <v>2139000</v>
      </c>
      <c r="K7">
        <v>2127611.2351899999</v>
      </c>
      <c r="L7">
        <v>11388.764810000001</v>
      </c>
      <c r="M7">
        <v>692094.34565999999</v>
      </c>
      <c r="N7">
        <v>0</v>
      </c>
      <c r="O7">
        <v>692094.34565999999</v>
      </c>
      <c r="P7">
        <v>0</v>
      </c>
      <c r="Q7">
        <v>88331</v>
      </c>
      <c r="R7">
        <v>0</v>
      </c>
      <c r="S7" t="s">
        <v>20</v>
      </c>
    </row>
    <row r="8" spans="1:22">
      <c r="A8" t="s">
        <v>318</v>
      </c>
      <c r="B8" t="s">
        <v>295</v>
      </c>
      <c r="C8" t="s">
        <v>319</v>
      </c>
      <c r="I8">
        <v>5675885</v>
      </c>
      <c r="J8">
        <v>5895885</v>
      </c>
      <c r="K8">
        <v>5520778.6764399996</v>
      </c>
      <c r="L8">
        <v>375106.32355999999</v>
      </c>
      <c r="M8">
        <v>1208970.41653</v>
      </c>
      <c r="N8">
        <v>0</v>
      </c>
      <c r="O8">
        <v>1208970.41653</v>
      </c>
      <c r="P8">
        <v>129611.07982</v>
      </c>
      <c r="Q8">
        <v>3033166</v>
      </c>
    </row>
    <row r="9" spans="1:22">
      <c r="A9" t="s">
        <v>318</v>
      </c>
      <c r="B9" t="s">
        <v>295</v>
      </c>
      <c r="C9" t="s">
        <v>319</v>
      </c>
      <c r="D9" t="s">
        <v>332</v>
      </c>
      <c r="G9" t="s">
        <v>333</v>
      </c>
      <c r="I9">
        <v>1200000</v>
      </c>
      <c r="J9">
        <v>4906524</v>
      </c>
      <c r="K9">
        <v>1347.913</v>
      </c>
      <c r="L9">
        <v>4905176.0870000003</v>
      </c>
      <c r="M9">
        <v>1200000</v>
      </c>
      <c r="N9">
        <v>0</v>
      </c>
      <c r="O9">
        <v>1200000</v>
      </c>
      <c r="P9">
        <v>1347.913</v>
      </c>
      <c r="Q9">
        <v>1347.913</v>
      </c>
      <c r="R9">
        <v>0</v>
      </c>
      <c r="S9" t="s">
        <v>334</v>
      </c>
    </row>
    <row r="10" spans="1:22">
      <c r="A10" t="s">
        <v>318</v>
      </c>
      <c r="B10" t="s">
        <v>295</v>
      </c>
      <c r="C10" t="s">
        <v>319</v>
      </c>
      <c r="D10" t="s">
        <v>335</v>
      </c>
      <c r="G10" t="s">
        <v>336</v>
      </c>
      <c r="I10">
        <v>1800000</v>
      </c>
      <c r="J10">
        <v>1800000</v>
      </c>
      <c r="K10">
        <v>1777648.38674</v>
      </c>
      <c r="L10">
        <v>22351.613259999998</v>
      </c>
      <c r="M10">
        <v>140000</v>
      </c>
      <c r="N10">
        <v>0</v>
      </c>
      <c r="O10">
        <v>140000</v>
      </c>
      <c r="P10">
        <v>0</v>
      </c>
      <c r="Q10">
        <v>1657587</v>
      </c>
      <c r="R10">
        <v>0.9</v>
      </c>
      <c r="S10" t="s">
        <v>330</v>
      </c>
    </row>
    <row r="11" spans="1:22">
      <c r="A11" t="s">
        <v>318</v>
      </c>
      <c r="B11" t="s">
        <v>295</v>
      </c>
      <c r="C11" t="s">
        <v>337</v>
      </c>
      <c r="D11" t="s">
        <v>324</v>
      </c>
      <c r="G11" t="s">
        <v>338</v>
      </c>
      <c r="I11">
        <v>1500000</v>
      </c>
      <c r="J11">
        <v>1500000</v>
      </c>
      <c r="K11">
        <v>65993.354000000007</v>
      </c>
      <c r="L11">
        <v>1434006.6459999999</v>
      </c>
      <c r="M11">
        <v>0</v>
      </c>
      <c r="N11">
        <v>100000</v>
      </c>
      <c r="O11">
        <v>100000</v>
      </c>
      <c r="P11">
        <v>10710</v>
      </c>
      <c r="Q11">
        <v>40170.353999999999</v>
      </c>
      <c r="R11">
        <v>0.05</v>
      </c>
      <c r="S11" t="s">
        <v>339</v>
      </c>
    </row>
    <row r="12" spans="1:22">
      <c r="A12" t="s">
        <v>318</v>
      </c>
      <c r="B12" t="s">
        <v>295</v>
      </c>
      <c r="C12" t="s">
        <v>337</v>
      </c>
      <c r="D12" t="s">
        <v>324</v>
      </c>
      <c r="G12" t="s">
        <v>340</v>
      </c>
      <c r="I12">
        <v>1500000</v>
      </c>
      <c r="J12">
        <v>1500000</v>
      </c>
      <c r="K12">
        <v>1439636.9235700001</v>
      </c>
      <c r="L12">
        <v>60363.076430000001</v>
      </c>
      <c r="M12">
        <v>0</v>
      </c>
      <c r="N12">
        <v>100000</v>
      </c>
      <c r="O12">
        <v>100000</v>
      </c>
      <c r="P12">
        <v>99559.125199999995</v>
      </c>
      <c r="Q12">
        <v>567854.47593000007</v>
      </c>
      <c r="R12">
        <v>0.3</v>
      </c>
      <c r="S12" t="s">
        <v>339</v>
      </c>
    </row>
    <row r="13" spans="1:22">
      <c r="A13" t="s">
        <v>318</v>
      </c>
      <c r="B13" t="s">
        <v>295</v>
      </c>
      <c r="C13" t="s">
        <v>337</v>
      </c>
      <c r="D13" t="s">
        <v>324</v>
      </c>
      <c r="G13" t="s">
        <v>341</v>
      </c>
      <c r="I13">
        <v>1000000</v>
      </c>
      <c r="J13">
        <v>1000000</v>
      </c>
      <c r="K13">
        <v>9093.0596500000011</v>
      </c>
      <c r="L13">
        <v>990906.94035000005</v>
      </c>
      <c r="M13">
        <v>0</v>
      </c>
      <c r="N13">
        <v>100000</v>
      </c>
      <c r="O13">
        <v>100000</v>
      </c>
      <c r="P13">
        <v>7417.8102600000002</v>
      </c>
      <c r="Q13">
        <v>7909.6372600000004</v>
      </c>
      <c r="R13">
        <v>0.03</v>
      </c>
      <c r="S13" t="s">
        <v>339</v>
      </c>
    </row>
    <row r="14" spans="1:22">
      <c r="A14" t="s">
        <v>318</v>
      </c>
      <c r="B14" t="s">
        <v>295</v>
      </c>
      <c r="C14" t="s">
        <v>337</v>
      </c>
      <c r="I14">
        <v>4000000</v>
      </c>
      <c r="J14">
        <v>4000000</v>
      </c>
      <c r="K14">
        <v>1514723.3372200001</v>
      </c>
      <c r="L14">
        <v>2485276.6627799999</v>
      </c>
      <c r="M14">
        <v>0</v>
      </c>
      <c r="N14">
        <v>300000</v>
      </c>
      <c r="O14">
        <v>300000</v>
      </c>
      <c r="P14">
        <v>117686.93545999999</v>
      </c>
      <c r="Q14">
        <v>615934.46719000011</v>
      </c>
    </row>
    <row r="15" spans="1:22">
      <c r="A15" t="s">
        <v>318</v>
      </c>
      <c r="B15" t="s">
        <v>295</v>
      </c>
      <c r="C15" t="s">
        <v>337</v>
      </c>
      <c r="D15" t="s">
        <v>332</v>
      </c>
      <c r="G15" t="s">
        <v>342</v>
      </c>
      <c r="I15">
        <v>1091961</v>
      </c>
      <c r="J15">
        <v>1091961</v>
      </c>
      <c r="K15">
        <v>34970.849000000002</v>
      </c>
      <c r="L15">
        <v>1056990.1510000001</v>
      </c>
      <c r="M15">
        <v>0</v>
      </c>
      <c r="N15">
        <v>0</v>
      </c>
      <c r="O15">
        <v>0</v>
      </c>
      <c r="P15">
        <v>0</v>
      </c>
      <c r="Q15">
        <v>0</v>
      </c>
      <c r="R15">
        <v>0</v>
      </c>
      <c r="S15" t="s">
        <v>330</v>
      </c>
    </row>
    <row r="16" spans="1:22">
      <c r="A16" t="s">
        <v>318</v>
      </c>
      <c r="B16" t="s">
        <v>295</v>
      </c>
      <c r="C16" t="s">
        <v>337</v>
      </c>
      <c r="D16" t="s">
        <v>343</v>
      </c>
      <c r="G16" t="s">
        <v>344</v>
      </c>
      <c r="I16">
        <v>3500000</v>
      </c>
      <c r="J16">
        <v>3500000</v>
      </c>
      <c r="K16">
        <v>0</v>
      </c>
      <c r="L16">
        <v>3500000</v>
      </c>
      <c r="M16">
        <v>0</v>
      </c>
      <c r="N16">
        <v>100000</v>
      </c>
      <c r="O16">
        <v>100000</v>
      </c>
      <c r="P16">
        <v>0</v>
      </c>
      <c r="Q16">
        <v>0</v>
      </c>
      <c r="R16">
        <v>0</v>
      </c>
      <c r="S16" t="s">
        <v>330</v>
      </c>
    </row>
    <row r="17" spans="1:19">
      <c r="A17" t="s">
        <v>318</v>
      </c>
      <c r="B17" t="s">
        <v>308</v>
      </c>
      <c r="D17" t="s">
        <v>345</v>
      </c>
      <c r="G17">
        <v>1</v>
      </c>
      <c r="I17">
        <v>1092152</v>
      </c>
      <c r="J17">
        <v>1092152</v>
      </c>
      <c r="K17">
        <v>912990</v>
      </c>
      <c r="L17">
        <v>179162</v>
      </c>
      <c r="M17">
        <v>102153</v>
      </c>
      <c r="N17">
        <v>0</v>
      </c>
      <c r="P17">
        <v>0</v>
      </c>
      <c r="Q17">
        <v>225847</v>
      </c>
      <c r="R17">
        <v>0.6</v>
      </c>
      <c r="S17" t="s">
        <v>20</v>
      </c>
    </row>
    <row r="18" spans="1:19">
      <c r="A18" t="s">
        <v>318</v>
      </c>
      <c r="B18" t="s">
        <v>308</v>
      </c>
      <c r="D18" t="s">
        <v>346</v>
      </c>
      <c r="G18" t="s">
        <v>347</v>
      </c>
      <c r="I18">
        <v>7187373</v>
      </c>
      <c r="J18">
        <v>7267373</v>
      </c>
      <c r="K18">
        <v>7185043</v>
      </c>
      <c r="L18">
        <v>82330</v>
      </c>
      <c r="M18">
        <v>3946135</v>
      </c>
      <c r="N18">
        <v>0</v>
      </c>
      <c r="P18">
        <v>0</v>
      </c>
      <c r="Q18">
        <v>3241237</v>
      </c>
      <c r="R18">
        <v>0.86</v>
      </c>
      <c r="S18" t="s">
        <v>20</v>
      </c>
    </row>
    <row r="19" spans="1:19">
      <c r="A19" t="s">
        <v>318</v>
      </c>
      <c r="B19" t="s">
        <v>308</v>
      </c>
      <c r="D19" t="s">
        <v>346</v>
      </c>
      <c r="G19" t="s">
        <v>348</v>
      </c>
      <c r="I19">
        <v>10125000</v>
      </c>
      <c r="J19">
        <v>10125000</v>
      </c>
      <c r="K19">
        <v>9926536</v>
      </c>
      <c r="L19">
        <v>198464</v>
      </c>
      <c r="M19">
        <v>9628112</v>
      </c>
      <c r="N19">
        <v>0</v>
      </c>
      <c r="P19">
        <v>0</v>
      </c>
      <c r="Q19">
        <v>496888</v>
      </c>
      <c r="R19">
        <v>0.18</v>
      </c>
      <c r="S19" t="s">
        <v>20</v>
      </c>
    </row>
    <row r="20" spans="1:19">
      <c r="A20" t="s">
        <v>318</v>
      </c>
      <c r="B20" t="s">
        <v>308</v>
      </c>
      <c r="D20" t="s">
        <v>346</v>
      </c>
      <c r="G20" t="s">
        <v>349</v>
      </c>
      <c r="I20">
        <v>10700000</v>
      </c>
      <c r="J20">
        <v>10700000</v>
      </c>
      <c r="K20">
        <v>10001729</v>
      </c>
      <c r="L20">
        <v>698271</v>
      </c>
      <c r="M20">
        <v>8031425</v>
      </c>
      <c r="N20">
        <v>0</v>
      </c>
      <c r="P20">
        <v>0</v>
      </c>
      <c r="Q20">
        <v>2668575</v>
      </c>
      <c r="R20">
        <v>0.35</v>
      </c>
      <c r="S20" t="s">
        <v>20</v>
      </c>
    </row>
    <row r="21" spans="1:19">
      <c r="A21" t="s">
        <v>318</v>
      </c>
      <c r="B21" t="s">
        <v>308</v>
      </c>
      <c r="D21" t="s">
        <v>346</v>
      </c>
      <c r="G21" t="s">
        <v>350</v>
      </c>
      <c r="I21">
        <v>1788831</v>
      </c>
      <c r="J21">
        <v>1788831</v>
      </c>
      <c r="K21">
        <v>836383</v>
      </c>
      <c r="L21">
        <v>952448</v>
      </c>
      <c r="M21">
        <v>0</v>
      </c>
      <c r="N21">
        <v>0</v>
      </c>
      <c r="P21">
        <v>0</v>
      </c>
      <c r="Q21">
        <v>0</v>
      </c>
      <c r="R21">
        <v>0.87</v>
      </c>
      <c r="S21" t="s">
        <v>351</v>
      </c>
    </row>
    <row r="22" spans="1:19">
      <c r="A22" t="s">
        <v>318</v>
      </c>
      <c r="B22" t="s">
        <v>308</v>
      </c>
      <c r="D22" t="s">
        <v>346</v>
      </c>
      <c r="G22" t="s">
        <v>352</v>
      </c>
      <c r="I22">
        <v>1500000</v>
      </c>
      <c r="J22">
        <v>1500000</v>
      </c>
      <c r="K22">
        <v>1409941</v>
      </c>
      <c r="L22">
        <v>90059</v>
      </c>
      <c r="M22">
        <v>0</v>
      </c>
      <c r="N22">
        <v>0</v>
      </c>
      <c r="P22">
        <v>0</v>
      </c>
      <c r="Q22">
        <v>0</v>
      </c>
      <c r="R22">
        <v>0.05</v>
      </c>
      <c r="S22" t="s">
        <v>67</v>
      </c>
    </row>
    <row r="23" spans="1:19">
      <c r="A23" t="s">
        <v>318</v>
      </c>
      <c r="B23" t="s">
        <v>308</v>
      </c>
      <c r="D23" t="s">
        <v>346</v>
      </c>
      <c r="G23" t="s">
        <v>353</v>
      </c>
      <c r="I23">
        <v>2900000</v>
      </c>
      <c r="J23">
        <v>2900000</v>
      </c>
      <c r="K23">
        <v>0</v>
      </c>
      <c r="L23">
        <v>2900000</v>
      </c>
      <c r="M23">
        <v>0</v>
      </c>
      <c r="N23">
        <v>0</v>
      </c>
      <c r="P23">
        <v>0</v>
      </c>
      <c r="Q23">
        <v>0</v>
      </c>
      <c r="R23">
        <v>0</v>
      </c>
      <c r="S23" t="s">
        <v>354</v>
      </c>
    </row>
    <row r="24" spans="1:19">
      <c r="A24" t="s">
        <v>318</v>
      </c>
      <c r="B24" t="s">
        <v>308</v>
      </c>
      <c r="D24" t="s">
        <v>346</v>
      </c>
      <c r="G24" t="s">
        <v>353</v>
      </c>
      <c r="I24">
        <v>3633000</v>
      </c>
      <c r="J24">
        <v>3633000</v>
      </c>
      <c r="K24">
        <v>0</v>
      </c>
      <c r="L24">
        <v>3633000</v>
      </c>
      <c r="M24">
        <v>0</v>
      </c>
      <c r="N24">
        <v>0</v>
      </c>
      <c r="P24">
        <v>0</v>
      </c>
      <c r="Q24">
        <v>0</v>
      </c>
      <c r="R24">
        <v>0</v>
      </c>
      <c r="S24" t="s">
        <v>355</v>
      </c>
    </row>
    <row r="25" spans="1:19">
      <c r="A25" t="s">
        <v>318</v>
      </c>
      <c r="B25" t="s">
        <v>308</v>
      </c>
      <c r="D25" t="s">
        <v>346</v>
      </c>
      <c r="G25" t="s">
        <v>353</v>
      </c>
      <c r="I25">
        <v>1380000</v>
      </c>
      <c r="J25">
        <v>1380000</v>
      </c>
      <c r="K25">
        <v>0</v>
      </c>
      <c r="L25">
        <v>1380000</v>
      </c>
      <c r="M25">
        <v>0</v>
      </c>
      <c r="N25">
        <v>0</v>
      </c>
      <c r="P25">
        <v>0</v>
      </c>
      <c r="Q25">
        <v>0</v>
      </c>
      <c r="R25">
        <v>0</v>
      </c>
      <c r="S25" t="s">
        <v>356</v>
      </c>
    </row>
    <row r="26" spans="1:19">
      <c r="A26" t="s">
        <v>318</v>
      </c>
      <c r="B26" t="s">
        <v>308</v>
      </c>
      <c r="D26" t="s">
        <v>346</v>
      </c>
      <c r="G26">
        <v>8</v>
      </c>
      <c r="I26">
        <v>39214204</v>
      </c>
      <c r="J26">
        <v>39294204</v>
      </c>
      <c r="K26">
        <v>29359632</v>
      </c>
      <c r="L26">
        <v>9934572</v>
      </c>
      <c r="M26">
        <v>21605672</v>
      </c>
      <c r="N26">
        <v>0</v>
      </c>
      <c r="P26">
        <v>0</v>
      </c>
      <c r="Q26">
        <v>6406700</v>
      </c>
      <c r="R26">
        <v>2.31</v>
      </c>
    </row>
    <row r="27" spans="1:19">
      <c r="A27" t="s">
        <v>318</v>
      </c>
      <c r="B27" t="s">
        <v>308</v>
      </c>
      <c r="D27" t="s">
        <v>357</v>
      </c>
      <c r="G27">
        <v>1</v>
      </c>
      <c r="I27">
        <v>1000000</v>
      </c>
      <c r="J27">
        <v>1000000</v>
      </c>
      <c r="K27">
        <v>706252</v>
      </c>
      <c r="L27">
        <v>293748</v>
      </c>
      <c r="M27">
        <v>0</v>
      </c>
      <c r="N27">
        <v>20000</v>
      </c>
      <c r="P27">
        <v>0</v>
      </c>
      <c r="Q27">
        <v>385985</v>
      </c>
      <c r="R27">
        <v>0.73</v>
      </c>
      <c r="S27" t="s">
        <v>20</v>
      </c>
    </row>
    <row r="28" spans="1:19">
      <c r="A28" t="s">
        <v>318</v>
      </c>
      <c r="B28" t="s">
        <v>307</v>
      </c>
      <c r="D28" t="s">
        <v>358</v>
      </c>
      <c r="E28" t="s">
        <v>359</v>
      </c>
      <c r="F28" t="s">
        <v>360</v>
      </c>
      <c r="G28" t="s">
        <v>361</v>
      </c>
      <c r="H28" t="s">
        <v>362</v>
      </c>
      <c r="I28">
        <v>2276743</v>
      </c>
      <c r="J28">
        <v>2276743</v>
      </c>
      <c r="K28">
        <v>2180272</v>
      </c>
      <c r="L28">
        <v>96472</v>
      </c>
      <c r="M28">
        <v>0</v>
      </c>
      <c r="N28">
        <v>1000000</v>
      </c>
      <c r="P28">
        <v>0</v>
      </c>
      <c r="Q28">
        <v>359184</v>
      </c>
      <c r="R28" t="s">
        <v>363</v>
      </c>
    </row>
    <row r="29" spans="1:19">
      <c r="A29" t="s">
        <v>318</v>
      </c>
      <c r="B29" t="s">
        <v>307</v>
      </c>
      <c r="D29" t="s">
        <v>358</v>
      </c>
      <c r="E29" t="s">
        <v>359</v>
      </c>
      <c r="F29" t="s">
        <v>364</v>
      </c>
      <c r="G29" t="s">
        <v>365</v>
      </c>
      <c r="H29" t="s">
        <v>366</v>
      </c>
      <c r="I29">
        <v>4200000</v>
      </c>
      <c r="J29">
        <v>4200000</v>
      </c>
      <c r="K29">
        <v>0</v>
      </c>
      <c r="L29">
        <v>4200000</v>
      </c>
      <c r="N29">
        <v>200000</v>
      </c>
      <c r="P29">
        <v>0</v>
      </c>
      <c r="Q29">
        <v>0</v>
      </c>
    </row>
    <row r="30" spans="1:19">
      <c r="A30" t="s">
        <v>318</v>
      </c>
      <c r="B30" t="s">
        <v>307</v>
      </c>
      <c r="D30" t="s">
        <v>358</v>
      </c>
      <c r="E30" t="s">
        <v>367</v>
      </c>
      <c r="F30" t="s">
        <v>364</v>
      </c>
      <c r="G30" t="s">
        <v>365</v>
      </c>
      <c r="H30" t="s">
        <v>368</v>
      </c>
      <c r="I30">
        <v>1050000</v>
      </c>
      <c r="J30">
        <v>1050000</v>
      </c>
      <c r="K30">
        <v>0</v>
      </c>
      <c r="L30">
        <v>1050000</v>
      </c>
      <c r="N30">
        <v>100000</v>
      </c>
      <c r="P30">
        <v>0</v>
      </c>
      <c r="Q30">
        <v>0</v>
      </c>
    </row>
    <row r="31" spans="1:19">
      <c r="A31" t="s">
        <v>318</v>
      </c>
      <c r="B31" t="s">
        <v>307</v>
      </c>
      <c r="D31" t="s">
        <v>369</v>
      </c>
      <c r="E31" t="s">
        <v>370</v>
      </c>
      <c r="F31" t="s">
        <v>371</v>
      </c>
      <c r="G31" t="s">
        <v>372</v>
      </c>
      <c r="H31" t="s">
        <v>373</v>
      </c>
      <c r="I31">
        <v>1200000</v>
      </c>
      <c r="J31">
        <v>1200000</v>
      </c>
      <c r="K31">
        <v>633963</v>
      </c>
      <c r="L31">
        <v>566037</v>
      </c>
      <c r="M31">
        <v>0</v>
      </c>
      <c r="N31" t="s">
        <v>363</v>
      </c>
      <c r="P31" t="s">
        <v>363</v>
      </c>
      <c r="Q31" t="s">
        <v>363</v>
      </c>
    </row>
    <row r="32" spans="1:19">
      <c r="A32" t="s">
        <v>318</v>
      </c>
      <c r="B32" t="s">
        <v>307</v>
      </c>
      <c r="D32" t="s">
        <v>374</v>
      </c>
      <c r="E32" t="s">
        <v>375</v>
      </c>
      <c r="F32" t="s">
        <v>376</v>
      </c>
      <c r="G32" t="s">
        <v>377</v>
      </c>
      <c r="H32" t="s">
        <v>378</v>
      </c>
      <c r="I32">
        <v>2500000</v>
      </c>
      <c r="J32">
        <v>2500000</v>
      </c>
      <c r="K32">
        <v>60767</v>
      </c>
      <c r="L32">
        <v>2439233</v>
      </c>
      <c r="M32">
        <v>0</v>
      </c>
      <c r="N32" t="s">
        <v>363</v>
      </c>
      <c r="P32" t="s">
        <v>363</v>
      </c>
      <c r="Q32" t="s">
        <v>363</v>
      </c>
    </row>
    <row r="33" spans="1:19">
      <c r="A33" t="s">
        <v>318</v>
      </c>
      <c r="B33" t="s">
        <v>307</v>
      </c>
      <c r="D33" t="s">
        <v>379</v>
      </c>
      <c r="E33" t="s">
        <v>380</v>
      </c>
      <c r="F33" t="s">
        <v>381</v>
      </c>
      <c r="G33" t="s">
        <v>382</v>
      </c>
      <c r="H33" t="s">
        <v>383</v>
      </c>
      <c r="I33">
        <v>3000000</v>
      </c>
      <c r="J33">
        <v>1630850</v>
      </c>
      <c r="K33">
        <v>1206759</v>
      </c>
      <c r="L33">
        <v>424091</v>
      </c>
      <c r="N33">
        <v>0</v>
      </c>
      <c r="P33">
        <v>0</v>
      </c>
      <c r="Q33">
        <v>905796</v>
      </c>
    </row>
    <row r="34" spans="1:19">
      <c r="A34" t="s">
        <v>318</v>
      </c>
      <c r="B34" t="s">
        <v>307</v>
      </c>
      <c r="D34" t="s">
        <v>384</v>
      </c>
      <c r="E34" t="s">
        <v>385</v>
      </c>
      <c r="F34" t="s">
        <v>386</v>
      </c>
      <c r="G34" t="s">
        <v>387</v>
      </c>
      <c r="H34" t="s">
        <v>388</v>
      </c>
      <c r="I34">
        <v>1000000</v>
      </c>
      <c r="J34">
        <v>1000000</v>
      </c>
      <c r="K34">
        <v>998536</v>
      </c>
      <c r="L34">
        <v>1464</v>
      </c>
      <c r="N34" t="s">
        <v>363</v>
      </c>
      <c r="P34" t="s">
        <v>363</v>
      </c>
      <c r="Q34" t="s">
        <v>363</v>
      </c>
    </row>
    <row r="35" spans="1:19">
      <c r="A35" t="s">
        <v>318</v>
      </c>
      <c r="B35" t="s">
        <v>307</v>
      </c>
      <c r="D35" t="s">
        <v>389</v>
      </c>
      <c r="E35" t="s">
        <v>363</v>
      </c>
      <c r="F35" t="s">
        <v>363</v>
      </c>
      <c r="G35" t="s">
        <v>363</v>
      </c>
      <c r="H35" t="s">
        <v>390</v>
      </c>
      <c r="I35">
        <v>136000000</v>
      </c>
      <c r="J35">
        <v>136000000</v>
      </c>
      <c r="L35" t="s">
        <v>363</v>
      </c>
      <c r="M35" t="s">
        <v>363</v>
      </c>
      <c r="N35" t="s">
        <v>363</v>
      </c>
      <c r="P35" t="s">
        <v>363</v>
      </c>
      <c r="Q35" t="s">
        <v>363</v>
      </c>
      <c r="R35" t="s">
        <v>363</v>
      </c>
    </row>
    <row r="36" spans="1:19">
      <c r="A36" t="s">
        <v>318</v>
      </c>
      <c r="B36" t="s">
        <v>291</v>
      </c>
      <c r="C36" t="s">
        <v>391</v>
      </c>
      <c r="D36" t="s">
        <v>392</v>
      </c>
      <c r="G36" t="s">
        <v>393</v>
      </c>
      <c r="I36">
        <v>1040000</v>
      </c>
      <c r="J36">
        <v>1590000</v>
      </c>
      <c r="K36">
        <v>1399975</v>
      </c>
      <c r="L36">
        <v>190025</v>
      </c>
      <c r="M36">
        <v>45757</v>
      </c>
      <c r="N36">
        <v>0</v>
      </c>
      <c r="O36">
        <v>45757</v>
      </c>
      <c r="Q36">
        <v>1345682</v>
      </c>
      <c r="R36">
        <v>0.95</v>
      </c>
    </row>
    <row r="37" spans="1:19">
      <c r="A37" t="s">
        <v>318</v>
      </c>
      <c r="B37" t="s">
        <v>291</v>
      </c>
      <c r="C37" t="s">
        <v>391</v>
      </c>
      <c r="D37" t="s">
        <v>392</v>
      </c>
      <c r="G37" t="s">
        <v>394</v>
      </c>
      <c r="I37">
        <v>3000000</v>
      </c>
      <c r="J37">
        <v>3000000</v>
      </c>
      <c r="K37">
        <v>2586220</v>
      </c>
      <c r="L37">
        <v>413780</v>
      </c>
      <c r="M37">
        <v>556</v>
      </c>
      <c r="N37">
        <v>250000</v>
      </c>
      <c r="O37">
        <v>250556</v>
      </c>
      <c r="Q37">
        <v>2301854</v>
      </c>
      <c r="R37">
        <v>0.95</v>
      </c>
    </row>
    <row r="38" spans="1:19">
      <c r="A38" t="s">
        <v>318</v>
      </c>
      <c r="B38" t="s">
        <v>291</v>
      </c>
      <c r="C38" t="s">
        <v>391</v>
      </c>
      <c r="D38" t="s">
        <v>392</v>
      </c>
      <c r="G38" t="s">
        <v>395</v>
      </c>
      <c r="I38">
        <v>3000000</v>
      </c>
      <c r="J38">
        <v>3000000</v>
      </c>
      <c r="K38">
        <v>1364878</v>
      </c>
      <c r="L38">
        <v>1635122</v>
      </c>
      <c r="M38">
        <v>0</v>
      </c>
      <c r="N38">
        <v>0</v>
      </c>
      <c r="O38">
        <v>0</v>
      </c>
      <c r="Q38">
        <v>0</v>
      </c>
      <c r="R38">
        <v>0.05</v>
      </c>
    </row>
    <row r="39" spans="1:19">
      <c r="A39" t="s">
        <v>318</v>
      </c>
      <c r="B39" t="s">
        <v>291</v>
      </c>
      <c r="C39" t="s">
        <v>391</v>
      </c>
      <c r="D39" t="s">
        <v>392</v>
      </c>
      <c r="G39" t="s">
        <v>396</v>
      </c>
      <c r="I39">
        <v>1251000</v>
      </c>
      <c r="J39">
        <v>1251000</v>
      </c>
      <c r="K39">
        <v>0</v>
      </c>
      <c r="L39">
        <v>1251000</v>
      </c>
      <c r="M39">
        <v>0</v>
      </c>
      <c r="N39">
        <v>0</v>
      </c>
      <c r="O39">
        <v>0</v>
      </c>
      <c r="Q39">
        <v>0</v>
      </c>
      <c r="R39">
        <v>0</v>
      </c>
    </row>
    <row r="40" spans="1:19">
      <c r="A40" t="s">
        <v>318</v>
      </c>
      <c r="B40" t="s">
        <v>291</v>
      </c>
      <c r="C40" t="s">
        <v>391</v>
      </c>
      <c r="D40" t="s">
        <v>392</v>
      </c>
      <c r="G40">
        <v>4</v>
      </c>
      <c r="I40">
        <v>8291000</v>
      </c>
      <c r="J40">
        <v>8841000</v>
      </c>
      <c r="K40">
        <v>5351073</v>
      </c>
      <c r="L40">
        <v>3489927</v>
      </c>
      <c r="M40">
        <v>46313</v>
      </c>
      <c r="N40">
        <v>250000</v>
      </c>
      <c r="O40">
        <v>296313</v>
      </c>
      <c r="P40">
        <v>0</v>
      </c>
      <c r="Q40">
        <v>3647536</v>
      </c>
    </row>
    <row r="41" spans="1:19">
      <c r="A41" t="s">
        <v>318</v>
      </c>
      <c r="B41" t="s">
        <v>291</v>
      </c>
      <c r="C41" t="s">
        <v>391</v>
      </c>
      <c r="D41" t="s">
        <v>397</v>
      </c>
      <c r="G41" t="s">
        <v>398</v>
      </c>
      <c r="I41">
        <v>610000</v>
      </c>
      <c r="J41">
        <v>2010000</v>
      </c>
      <c r="K41">
        <v>1848114</v>
      </c>
      <c r="L41">
        <v>161886</v>
      </c>
      <c r="M41">
        <v>265000</v>
      </c>
      <c r="N41">
        <v>0</v>
      </c>
      <c r="O41">
        <v>265000</v>
      </c>
      <c r="Q41">
        <v>1398553</v>
      </c>
      <c r="R41">
        <v>0.77</v>
      </c>
    </row>
    <row r="42" spans="1:19">
      <c r="A42" t="s">
        <v>318</v>
      </c>
      <c r="B42" t="s">
        <v>291</v>
      </c>
      <c r="C42" t="s">
        <v>391</v>
      </c>
      <c r="D42" t="s">
        <v>397</v>
      </c>
      <c r="G42" t="s">
        <v>399</v>
      </c>
      <c r="I42">
        <v>1200000</v>
      </c>
      <c r="J42">
        <v>3134000</v>
      </c>
      <c r="K42">
        <v>2399105</v>
      </c>
      <c r="L42">
        <v>734895</v>
      </c>
      <c r="M42">
        <v>400</v>
      </c>
      <c r="N42">
        <v>100000</v>
      </c>
      <c r="O42">
        <v>100400</v>
      </c>
      <c r="Q42">
        <v>742717</v>
      </c>
      <c r="R42" t="s">
        <v>400</v>
      </c>
    </row>
    <row r="43" spans="1:19">
      <c r="A43" t="s">
        <v>318</v>
      </c>
      <c r="B43" t="s">
        <v>291</v>
      </c>
      <c r="C43" t="s">
        <v>391</v>
      </c>
      <c r="D43" t="s">
        <v>397</v>
      </c>
      <c r="G43" t="s">
        <v>401</v>
      </c>
      <c r="I43">
        <v>1500000</v>
      </c>
      <c r="J43">
        <v>2608300</v>
      </c>
      <c r="K43">
        <v>1401097</v>
      </c>
      <c r="L43">
        <v>1207203</v>
      </c>
      <c r="M43">
        <v>1497762</v>
      </c>
      <c r="N43">
        <v>0</v>
      </c>
      <c r="O43">
        <v>1497762</v>
      </c>
      <c r="Q43">
        <v>2238</v>
      </c>
      <c r="R43">
        <v>0.05</v>
      </c>
      <c r="S43" t="s">
        <v>402</v>
      </c>
    </row>
    <row r="44" spans="1:19">
      <c r="A44" t="s">
        <v>318</v>
      </c>
      <c r="B44" t="s">
        <v>291</v>
      </c>
      <c r="C44" t="s">
        <v>391</v>
      </c>
      <c r="D44" t="s">
        <v>397</v>
      </c>
      <c r="G44">
        <v>3</v>
      </c>
      <c r="I44">
        <v>3310000</v>
      </c>
      <c r="J44">
        <v>7752300</v>
      </c>
      <c r="K44">
        <v>5648316</v>
      </c>
      <c r="L44">
        <v>2103984</v>
      </c>
      <c r="M44">
        <v>1763162</v>
      </c>
      <c r="N44">
        <v>100000</v>
      </c>
      <c r="O44">
        <v>1863162</v>
      </c>
      <c r="P44">
        <v>0</v>
      </c>
      <c r="Q44">
        <v>2143508</v>
      </c>
      <c r="R44">
        <v>0.82</v>
      </c>
    </row>
    <row r="45" spans="1:19">
      <c r="A45" t="s">
        <v>318</v>
      </c>
      <c r="B45" t="s">
        <v>291</v>
      </c>
      <c r="C45" t="s">
        <v>391</v>
      </c>
      <c r="D45" t="s">
        <v>403</v>
      </c>
      <c r="G45" t="s">
        <v>404</v>
      </c>
      <c r="I45">
        <v>415000</v>
      </c>
      <c r="J45">
        <v>1127000</v>
      </c>
      <c r="K45">
        <v>926530</v>
      </c>
      <c r="L45">
        <v>200470</v>
      </c>
      <c r="M45">
        <v>70681</v>
      </c>
      <c r="N45">
        <v>10000</v>
      </c>
      <c r="O45">
        <v>80681</v>
      </c>
      <c r="Q45">
        <v>907820</v>
      </c>
      <c r="R45">
        <v>0.95</v>
      </c>
      <c r="S45" t="s">
        <v>405</v>
      </c>
    </row>
    <row r="46" spans="1:19">
      <c r="A46" t="s">
        <v>318</v>
      </c>
      <c r="B46" t="s">
        <v>291</v>
      </c>
      <c r="C46" t="s">
        <v>391</v>
      </c>
      <c r="D46" t="s">
        <v>403</v>
      </c>
      <c r="G46" t="s">
        <v>406</v>
      </c>
      <c r="I46">
        <v>2380000</v>
      </c>
      <c r="J46">
        <v>2380000</v>
      </c>
      <c r="K46">
        <v>567280</v>
      </c>
      <c r="L46">
        <v>1812720</v>
      </c>
      <c r="M46">
        <v>0</v>
      </c>
      <c r="N46">
        <v>0</v>
      </c>
      <c r="O46">
        <v>0</v>
      </c>
      <c r="Q46">
        <v>0</v>
      </c>
      <c r="R46">
        <v>0.6</v>
      </c>
    </row>
    <row r="47" spans="1:19">
      <c r="A47" t="s">
        <v>318</v>
      </c>
      <c r="B47" t="s">
        <v>291</v>
      </c>
      <c r="C47" t="s">
        <v>391</v>
      </c>
      <c r="D47" t="s">
        <v>403</v>
      </c>
      <c r="G47">
        <v>2</v>
      </c>
      <c r="I47">
        <v>2795000</v>
      </c>
      <c r="J47">
        <v>3507000</v>
      </c>
      <c r="K47">
        <v>1493810</v>
      </c>
      <c r="L47">
        <v>2013190</v>
      </c>
      <c r="M47">
        <v>70681</v>
      </c>
      <c r="N47">
        <v>10000</v>
      </c>
      <c r="O47">
        <v>80681</v>
      </c>
      <c r="P47">
        <v>0</v>
      </c>
      <c r="Q47">
        <v>907820</v>
      </c>
    </row>
    <row r="48" spans="1:19">
      <c r="A48" t="s">
        <v>318</v>
      </c>
      <c r="B48" t="s">
        <v>291</v>
      </c>
      <c r="C48" t="s">
        <v>391</v>
      </c>
      <c r="D48" t="s">
        <v>407</v>
      </c>
      <c r="G48" t="s">
        <v>408</v>
      </c>
      <c r="I48">
        <v>1000000</v>
      </c>
      <c r="J48">
        <v>1000000</v>
      </c>
      <c r="K48">
        <v>893898</v>
      </c>
      <c r="L48">
        <v>106102</v>
      </c>
      <c r="M48">
        <v>309186</v>
      </c>
      <c r="N48">
        <v>0</v>
      </c>
      <c r="O48">
        <v>309186</v>
      </c>
      <c r="Q48">
        <v>690814</v>
      </c>
      <c r="R48">
        <v>0.85</v>
      </c>
      <c r="S48" t="s">
        <v>409</v>
      </c>
    </row>
    <row r="49" spans="1:19">
      <c r="A49" t="s">
        <v>318</v>
      </c>
      <c r="B49" t="s">
        <v>291</v>
      </c>
      <c r="C49" t="s">
        <v>391</v>
      </c>
      <c r="D49" t="s">
        <v>407</v>
      </c>
      <c r="G49" t="s">
        <v>410</v>
      </c>
      <c r="I49">
        <v>1500000</v>
      </c>
      <c r="J49">
        <v>1500000</v>
      </c>
      <c r="K49">
        <v>1490573</v>
      </c>
      <c r="L49">
        <v>9427</v>
      </c>
      <c r="M49">
        <v>332602</v>
      </c>
      <c r="N49">
        <v>0</v>
      </c>
      <c r="O49">
        <v>332602</v>
      </c>
      <c r="Q49">
        <v>1167398</v>
      </c>
      <c r="R49">
        <v>0.8</v>
      </c>
    </row>
    <row r="50" spans="1:19">
      <c r="A50" t="s">
        <v>318</v>
      </c>
      <c r="B50" t="s">
        <v>291</v>
      </c>
      <c r="C50" t="s">
        <v>391</v>
      </c>
      <c r="D50" t="s">
        <v>407</v>
      </c>
      <c r="G50">
        <v>2</v>
      </c>
      <c r="I50">
        <v>2500000</v>
      </c>
      <c r="J50">
        <v>2500000</v>
      </c>
      <c r="K50">
        <v>2384471</v>
      </c>
      <c r="L50">
        <v>115529</v>
      </c>
      <c r="M50">
        <v>641788</v>
      </c>
      <c r="N50">
        <v>0</v>
      </c>
      <c r="O50">
        <v>641788</v>
      </c>
      <c r="P50">
        <v>0</v>
      </c>
      <c r="Q50">
        <v>1858212</v>
      </c>
    </row>
    <row r="51" spans="1:19">
      <c r="A51" t="s">
        <v>318</v>
      </c>
      <c r="B51" t="s">
        <v>291</v>
      </c>
      <c r="C51" t="s">
        <v>391</v>
      </c>
      <c r="D51" t="s">
        <v>411</v>
      </c>
      <c r="G51">
        <v>1</v>
      </c>
      <c r="I51">
        <v>1200000</v>
      </c>
      <c r="J51">
        <v>1200000</v>
      </c>
      <c r="K51">
        <v>1182853</v>
      </c>
      <c r="L51">
        <v>17147</v>
      </c>
      <c r="M51">
        <v>203458</v>
      </c>
      <c r="N51">
        <v>0</v>
      </c>
      <c r="O51">
        <v>203458</v>
      </c>
      <c r="Q51">
        <v>996542</v>
      </c>
      <c r="R51">
        <v>0.83</v>
      </c>
    </row>
    <row r="52" spans="1:19">
      <c r="A52" t="s">
        <v>318</v>
      </c>
      <c r="B52" t="s">
        <v>291</v>
      </c>
      <c r="C52" t="s">
        <v>391</v>
      </c>
      <c r="D52" t="s">
        <v>412</v>
      </c>
      <c r="G52">
        <v>1</v>
      </c>
      <c r="I52">
        <v>800000</v>
      </c>
      <c r="J52">
        <v>1650000</v>
      </c>
      <c r="K52">
        <v>990669</v>
      </c>
      <c r="L52">
        <v>659331</v>
      </c>
      <c r="M52">
        <v>682517</v>
      </c>
      <c r="N52">
        <v>0</v>
      </c>
      <c r="O52">
        <v>682517</v>
      </c>
      <c r="Q52">
        <v>967483</v>
      </c>
      <c r="R52">
        <v>0.95</v>
      </c>
      <c r="S52" t="s">
        <v>413</v>
      </c>
    </row>
    <row r="53" spans="1:19">
      <c r="A53" t="s">
        <v>318</v>
      </c>
      <c r="B53" t="s">
        <v>291</v>
      </c>
      <c r="C53" t="s">
        <v>391</v>
      </c>
      <c r="D53" t="s">
        <v>414</v>
      </c>
      <c r="G53" t="s">
        <v>396</v>
      </c>
      <c r="I53">
        <v>2754006</v>
      </c>
      <c r="J53">
        <v>2754006</v>
      </c>
      <c r="K53">
        <v>0</v>
      </c>
      <c r="L53">
        <v>2754006</v>
      </c>
      <c r="M53">
        <v>0</v>
      </c>
      <c r="N53">
        <v>200000</v>
      </c>
      <c r="O53">
        <v>200000</v>
      </c>
      <c r="Q53">
        <v>0</v>
      </c>
      <c r="R53">
        <v>0</v>
      </c>
      <c r="S53" t="s">
        <v>415</v>
      </c>
    </row>
    <row r="54" spans="1:19">
      <c r="A54" t="s">
        <v>318</v>
      </c>
      <c r="B54" t="s">
        <v>291</v>
      </c>
      <c r="C54" t="s">
        <v>391</v>
      </c>
      <c r="D54" t="s">
        <v>414</v>
      </c>
      <c r="G54" t="s">
        <v>416</v>
      </c>
      <c r="I54">
        <v>1770800</v>
      </c>
      <c r="J54">
        <v>1770800</v>
      </c>
      <c r="K54">
        <v>1415972</v>
      </c>
      <c r="L54">
        <v>354828</v>
      </c>
      <c r="M54">
        <v>0</v>
      </c>
      <c r="N54">
        <v>437000</v>
      </c>
      <c r="O54">
        <v>437000</v>
      </c>
      <c r="Q54">
        <v>13708</v>
      </c>
      <c r="R54">
        <v>0.25</v>
      </c>
      <c r="S54" t="s">
        <v>417</v>
      </c>
    </row>
    <row r="55" spans="1:19">
      <c r="A55" t="s">
        <v>318</v>
      </c>
      <c r="B55" t="s">
        <v>291</v>
      </c>
      <c r="C55" t="s">
        <v>391</v>
      </c>
      <c r="D55" t="s">
        <v>414</v>
      </c>
      <c r="G55">
        <v>2</v>
      </c>
      <c r="I55">
        <v>4524806</v>
      </c>
      <c r="J55">
        <v>4524806</v>
      </c>
      <c r="K55">
        <v>1415972</v>
      </c>
      <c r="L55">
        <v>3108834</v>
      </c>
      <c r="M55">
        <v>0</v>
      </c>
      <c r="N55">
        <v>637000</v>
      </c>
      <c r="O55">
        <v>637000</v>
      </c>
      <c r="P55">
        <v>0</v>
      </c>
      <c r="Q55">
        <v>13708</v>
      </c>
    </row>
    <row r="56" spans="1:19">
      <c r="A56" t="s">
        <v>318</v>
      </c>
      <c r="B56" t="s">
        <v>291</v>
      </c>
      <c r="C56" t="s">
        <v>418</v>
      </c>
      <c r="D56" t="s">
        <v>392</v>
      </c>
      <c r="G56" t="s">
        <v>419</v>
      </c>
      <c r="I56">
        <v>1056371</v>
      </c>
      <c r="J56">
        <v>1056371</v>
      </c>
      <c r="K56">
        <v>1028094</v>
      </c>
      <c r="L56">
        <v>28277</v>
      </c>
      <c r="N56">
        <v>0</v>
      </c>
      <c r="O56">
        <v>0</v>
      </c>
      <c r="Q56">
        <v>1017397</v>
      </c>
      <c r="R56">
        <v>0.96</v>
      </c>
    </row>
    <row r="57" spans="1:19">
      <c r="A57" t="s">
        <v>318</v>
      </c>
      <c r="B57" t="s">
        <v>291</v>
      </c>
      <c r="C57" t="s">
        <v>418</v>
      </c>
      <c r="D57" t="s">
        <v>392</v>
      </c>
      <c r="G57" t="s">
        <v>420</v>
      </c>
      <c r="I57">
        <v>1088088</v>
      </c>
      <c r="J57">
        <v>1088088</v>
      </c>
      <c r="K57">
        <v>1086807</v>
      </c>
      <c r="L57">
        <v>1281</v>
      </c>
      <c r="O57">
        <v>0</v>
      </c>
      <c r="Q57">
        <v>1055880</v>
      </c>
      <c r="R57">
        <v>0.97</v>
      </c>
    </row>
    <row r="58" spans="1:19">
      <c r="A58" t="s">
        <v>318</v>
      </c>
      <c r="B58" t="s">
        <v>291</v>
      </c>
      <c r="C58" t="s">
        <v>418</v>
      </c>
      <c r="D58" t="s">
        <v>392</v>
      </c>
      <c r="G58">
        <v>2</v>
      </c>
      <c r="I58">
        <v>2144459</v>
      </c>
      <c r="J58">
        <v>2144459</v>
      </c>
      <c r="K58">
        <v>2114901</v>
      </c>
      <c r="L58">
        <v>29558</v>
      </c>
      <c r="M58">
        <v>0</v>
      </c>
      <c r="N58">
        <v>0</v>
      </c>
      <c r="O58">
        <v>0</v>
      </c>
      <c r="P58">
        <v>0</v>
      </c>
      <c r="Q58">
        <v>2073277</v>
      </c>
    </row>
    <row r="59" spans="1:19">
      <c r="A59" t="s">
        <v>318</v>
      </c>
      <c r="B59" t="s">
        <v>291</v>
      </c>
      <c r="C59" t="s">
        <v>418</v>
      </c>
      <c r="D59" t="s">
        <v>414</v>
      </c>
      <c r="I59">
        <v>1275529</v>
      </c>
      <c r="J59">
        <v>1275529</v>
      </c>
      <c r="K59">
        <v>1275529</v>
      </c>
      <c r="L59">
        <v>0</v>
      </c>
      <c r="O59">
        <v>0</v>
      </c>
      <c r="Q59">
        <v>366834</v>
      </c>
      <c r="R59">
        <v>0.9</v>
      </c>
    </row>
    <row r="60" spans="1:19">
      <c r="A60" t="s">
        <v>318</v>
      </c>
      <c r="B60" t="s">
        <v>291</v>
      </c>
      <c r="C60" t="s">
        <v>418</v>
      </c>
      <c r="D60" t="s">
        <v>414</v>
      </c>
      <c r="I60" t="s">
        <v>421</v>
      </c>
      <c r="J60" t="s">
        <v>421</v>
      </c>
      <c r="K60">
        <v>17022505</v>
      </c>
      <c r="O60">
        <v>0</v>
      </c>
      <c r="Q60">
        <v>2215327</v>
      </c>
      <c r="R60" t="s">
        <v>20</v>
      </c>
    </row>
    <row r="61" spans="1:19">
      <c r="A61" t="s">
        <v>318</v>
      </c>
      <c r="B61" t="s">
        <v>291</v>
      </c>
      <c r="C61" t="s">
        <v>418</v>
      </c>
      <c r="D61" t="s">
        <v>414</v>
      </c>
      <c r="G61">
        <v>2</v>
      </c>
      <c r="I61">
        <v>1275529</v>
      </c>
      <c r="J61">
        <v>1275529</v>
      </c>
      <c r="K61">
        <v>18298034</v>
      </c>
      <c r="L61">
        <v>0</v>
      </c>
      <c r="M61">
        <v>0</v>
      </c>
      <c r="N61">
        <v>0</v>
      </c>
      <c r="O61">
        <v>0</v>
      </c>
      <c r="P61">
        <v>0</v>
      </c>
      <c r="Q61">
        <v>2582161</v>
      </c>
    </row>
    <row r="62" spans="1:19">
      <c r="A62" t="s">
        <v>318</v>
      </c>
      <c r="B62" t="s">
        <v>291</v>
      </c>
      <c r="C62" t="s">
        <v>418</v>
      </c>
      <c r="D62" t="s">
        <v>422</v>
      </c>
      <c r="G62">
        <v>1</v>
      </c>
      <c r="I62">
        <v>50000000</v>
      </c>
      <c r="J62">
        <v>50000000</v>
      </c>
      <c r="O62">
        <v>0</v>
      </c>
      <c r="Q62">
        <v>38500000</v>
      </c>
      <c r="R62">
        <v>0.77</v>
      </c>
    </row>
    <row r="63" spans="1:19">
      <c r="A63" t="s">
        <v>318</v>
      </c>
      <c r="B63" t="s">
        <v>291</v>
      </c>
      <c r="C63" t="s">
        <v>418</v>
      </c>
      <c r="D63" t="s">
        <v>423</v>
      </c>
      <c r="I63">
        <v>1200000</v>
      </c>
      <c r="J63">
        <v>1200000</v>
      </c>
      <c r="O63">
        <v>0</v>
      </c>
      <c r="R63">
        <v>0.95</v>
      </c>
    </row>
    <row r="64" spans="1:19">
      <c r="A64" t="s">
        <v>318</v>
      </c>
      <c r="B64" t="s">
        <v>291</v>
      </c>
      <c r="C64" t="s">
        <v>418</v>
      </c>
      <c r="D64" t="s">
        <v>423</v>
      </c>
      <c r="I64">
        <v>2031000</v>
      </c>
      <c r="J64">
        <v>2031000</v>
      </c>
      <c r="O64">
        <v>0</v>
      </c>
      <c r="S64" t="s">
        <v>424</v>
      </c>
    </row>
    <row r="65" spans="1:19">
      <c r="A65" t="s">
        <v>318</v>
      </c>
      <c r="B65" t="s">
        <v>291</v>
      </c>
      <c r="C65" t="s">
        <v>418</v>
      </c>
      <c r="D65" t="s">
        <v>423</v>
      </c>
      <c r="I65">
        <v>2000000</v>
      </c>
      <c r="J65">
        <v>2000000</v>
      </c>
      <c r="O65">
        <v>0</v>
      </c>
      <c r="R65">
        <v>0.92</v>
      </c>
    </row>
    <row r="66" spans="1:19">
      <c r="A66" t="s">
        <v>318</v>
      </c>
      <c r="B66" t="s">
        <v>291</v>
      </c>
      <c r="C66" t="s">
        <v>418</v>
      </c>
      <c r="D66" t="s">
        <v>423</v>
      </c>
      <c r="I66">
        <v>3600000</v>
      </c>
      <c r="J66">
        <v>3600000</v>
      </c>
      <c r="K66">
        <v>3600000</v>
      </c>
      <c r="L66">
        <v>0</v>
      </c>
      <c r="O66">
        <v>0</v>
      </c>
      <c r="R66">
        <v>0.42</v>
      </c>
      <c r="S66" t="s">
        <v>425</v>
      </c>
    </row>
    <row r="67" spans="1:19">
      <c r="A67" t="s">
        <v>318</v>
      </c>
      <c r="B67" t="s">
        <v>291</v>
      </c>
      <c r="C67" t="s">
        <v>418</v>
      </c>
      <c r="D67" t="s">
        <v>423</v>
      </c>
      <c r="G67">
        <v>4</v>
      </c>
      <c r="I67">
        <v>8831000</v>
      </c>
      <c r="J67">
        <v>8831000</v>
      </c>
      <c r="K67">
        <v>3600000</v>
      </c>
      <c r="L67">
        <v>0</v>
      </c>
      <c r="M67">
        <v>0</v>
      </c>
      <c r="N67">
        <v>0</v>
      </c>
      <c r="O67">
        <v>0</v>
      </c>
      <c r="P67">
        <v>0</v>
      </c>
      <c r="Q67">
        <v>0</v>
      </c>
    </row>
    <row r="68" spans="1:19">
      <c r="A68" t="s">
        <v>318</v>
      </c>
      <c r="B68" t="s">
        <v>266</v>
      </c>
      <c r="D68" t="s">
        <v>426</v>
      </c>
      <c r="G68" t="s">
        <v>427</v>
      </c>
      <c r="I68">
        <v>1050000</v>
      </c>
      <c r="J68">
        <v>1050000</v>
      </c>
      <c r="K68">
        <v>0</v>
      </c>
      <c r="L68">
        <v>1050000</v>
      </c>
      <c r="M68">
        <v>0</v>
      </c>
      <c r="N68">
        <v>52500</v>
      </c>
      <c r="O68">
        <v>52500</v>
      </c>
      <c r="P68">
        <v>0</v>
      </c>
      <c r="Q68">
        <v>0</v>
      </c>
      <c r="R68">
        <v>0</v>
      </c>
      <c r="S68" t="s">
        <v>428</v>
      </c>
    </row>
    <row r="69" spans="1:19">
      <c r="A69" t="s">
        <v>318</v>
      </c>
      <c r="B69" t="s">
        <v>266</v>
      </c>
      <c r="D69" t="s">
        <v>426</v>
      </c>
      <c r="G69" t="s">
        <v>427</v>
      </c>
      <c r="I69">
        <v>3000000</v>
      </c>
      <c r="J69">
        <v>3000000</v>
      </c>
      <c r="K69">
        <v>0</v>
      </c>
      <c r="L69">
        <v>3000000</v>
      </c>
      <c r="M69">
        <v>0</v>
      </c>
      <c r="N69">
        <v>200000</v>
      </c>
      <c r="O69">
        <v>200000</v>
      </c>
      <c r="P69">
        <v>0</v>
      </c>
      <c r="Q69">
        <v>0</v>
      </c>
      <c r="R69">
        <v>0</v>
      </c>
      <c r="S69" t="s">
        <v>429</v>
      </c>
    </row>
    <row r="70" spans="1:19">
      <c r="A70" t="s">
        <v>318</v>
      </c>
      <c r="B70" t="s">
        <v>266</v>
      </c>
      <c r="D70" t="s">
        <v>426</v>
      </c>
      <c r="G70" t="s">
        <v>430</v>
      </c>
      <c r="I70">
        <v>2782686</v>
      </c>
      <c r="J70">
        <v>2782686</v>
      </c>
      <c r="K70">
        <v>2590291</v>
      </c>
      <c r="L70">
        <v>192395</v>
      </c>
      <c r="M70">
        <v>0</v>
      </c>
      <c r="N70">
        <v>643462</v>
      </c>
      <c r="O70">
        <v>643462</v>
      </c>
      <c r="P70">
        <v>0</v>
      </c>
      <c r="Q70">
        <v>179870</v>
      </c>
      <c r="R70">
        <v>50</v>
      </c>
      <c r="S70" t="s">
        <v>431</v>
      </c>
    </row>
    <row r="71" spans="1:19">
      <c r="A71" t="s">
        <v>318</v>
      </c>
      <c r="B71" t="s">
        <v>266</v>
      </c>
      <c r="I71">
        <v>6832686</v>
      </c>
      <c r="J71">
        <v>6832686</v>
      </c>
      <c r="K71">
        <v>2590291</v>
      </c>
      <c r="L71">
        <v>4242395</v>
      </c>
      <c r="M71">
        <v>0</v>
      </c>
      <c r="N71">
        <v>895962</v>
      </c>
      <c r="O71">
        <v>895962</v>
      </c>
      <c r="P71">
        <v>0</v>
      </c>
      <c r="Q71">
        <v>179870</v>
      </c>
    </row>
    <row r="72" spans="1:19">
      <c r="A72" t="s">
        <v>318</v>
      </c>
      <c r="B72" t="s">
        <v>266</v>
      </c>
      <c r="D72" t="s">
        <v>432</v>
      </c>
      <c r="G72" t="s">
        <v>433</v>
      </c>
      <c r="I72">
        <v>3000000</v>
      </c>
      <c r="J72">
        <v>3000000</v>
      </c>
      <c r="K72">
        <v>0</v>
      </c>
      <c r="L72">
        <v>3000000</v>
      </c>
      <c r="M72">
        <v>0</v>
      </c>
      <c r="N72">
        <v>0</v>
      </c>
      <c r="O72">
        <v>0</v>
      </c>
      <c r="P72">
        <v>0</v>
      </c>
      <c r="Q72">
        <v>0</v>
      </c>
      <c r="S72" t="s">
        <v>434</v>
      </c>
    </row>
    <row r="73" spans="1:19">
      <c r="A73" t="s">
        <v>318</v>
      </c>
      <c r="B73" t="s">
        <v>266</v>
      </c>
      <c r="D73" t="s">
        <v>432</v>
      </c>
      <c r="G73" t="s">
        <v>435</v>
      </c>
      <c r="I73">
        <v>4500000</v>
      </c>
      <c r="J73">
        <v>4500000</v>
      </c>
      <c r="K73">
        <v>3801162</v>
      </c>
      <c r="L73">
        <v>698838</v>
      </c>
      <c r="M73">
        <v>0</v>
      </c>
      <c r="N73">
        <v>0</v>
      </c>
      <c r="O73">
        <v>0</v>
      </c>
      <c r="P73">
        <v>0</v>
      </c>
      <c r="Q73">
        <v>399109</v>
      </c>
      <c r="R73">
        <v>15</v>
      </c>
      <c r="S73" t="s">
        <v>436</v>
      </c>
    </row>
    <row r="74" spans="1:19">
      <c r="A74" t="s">
        <v>318</v>
      </c>
      <c r="B74" t="s">
        <v>266</v>
      </c>
      <c r="D74" t="s">
        <v>432</v>
      </c>
      <c r="G74" t="s">
        <v>437</v>
      </c>
      <c r="I74">
        <v>15000000</v>
      </c>
      <c r="J74">
        <v>4300000</v>
      </c>
      <c r="K74">
        <v>3782556</v>
      </c>
      <c r="L74">
        <v>517444</v>
      </c>
      <c r="M74">
        <v>3478065</v>
      </c>
      <c r="N74">
        <v>0</v>
      </c>
      <c r="O74">
        <v>3478065</v>
      </c>
      <c r="P74">
        <v>0</v>
      </c>
      <c r="Q74">
        <v>821935</v>
      </c>
      <c r="R74">
        <v>45</v>
      </c>
      <c r="S74" t="s">
        <v>436</v>
      </c>
    </row>
    <row r="75" spans="1:19">
      <c r="A75" t="s">
        <v>318</v>
      </c>
      <c r="B75" t="s">
        <v>266</v>
      </c>
      <c r="D75" t="s">
        <v>432</v>
      </c>
      <c r="G75" t="s">
        <v>438</v>
      </c>
      <c r="I75">
        <v>15000000</v>
      </c>
      <c r="J75">
        <v>4875000</v>
      </c>
      <c r="K75">
        <v>4730789</v>
      </c>
      <c r="L75">
        <v>144211</v>
      </c>
      <c r="M75">
        <v>4453745</v>
      </c>
      <c r="N75">
        <v>0</v>
      </c>
      <c r="O75">
        <v>4453745</v>
      </c>
      <c r="P75">
        <v>0</v>
      </c>
      <c r="Q75">
        <v>421255</v>
      </c>
      <c r="R75">
        <v>5</v>
      </c>
      <c r="S75" t="s">
        <v>436</v>
      </c>
    </row>
    <row r="76" spans="1:19">
      <c r="A76" t="s">
        <v>318</v>
      </c>
      <c r="B76" t="s">
        <v>266</v>
      </c>
      <c r="D76" t="s">
        <v>432</v>
      </c>
      <c r="G76" t="s">
        <v>439</v>
      </c>
      <c r="I76">
        <v>4500000</v>
      </c>
      <c r="J76">
        <v>4500000</v>
      </c>
      <c r="K76">
        <v>4191770</v>
      </c>
      <c r="L76">
        <v>308230</v>
      </c>
      <c r="M76">
        <v>68598</v>
      </c>
      <c r="N76">
        <v>0</v>
      </c>
      <c r="O76">
        <v>68598</v>
      </c>
      <c r="P76">
        <v>0</v>
      </c>
      <c r="Q76">
        <v>2184926</v>
      </c>
      <c r="R76">
        <v>85</v>
      </c>
      <c r="S76" t="s">
        <v>436</v>
      </c>
    </row>
    <row r="77" spans="1:19">
      <c r="A77" t="s">
        <v>318</v>
      </c>
      <c r="B77" t="s">
        <v>266</v>
      </c>
      <c r="D77" t="s">
        <v>432</v>
      </c>
      <c r="G77" t="s">
        <v>440</v>
      </c>
      <c r="I77">
        <v>500000</v>
      </c>
      <c r="J77">
        <v>1100000</v>
      </c>
      <c r="K77">
        <v>616982</v>
      </c>
      <c r="L77">
        <v>483018</v>
      </c>
      <c r="M77">
        <v>20000</v>
      </c>
      <c r="N77">
        <v>0</v>
      </c>
      <c r="O77">
        <v>20000</v>
      </c>
      <c r="P77">
        <v>0</v>
      </c>
      <c r="Q77">
        <v>262446</v>
      </c>
      <c r="R77">
        <v>52</v>
      </c>
      <c r="S77" t="s">
        <v>436</v>
      </c>
    </row>
    <row r="78" spans="1:19">
      <c r="A78" t="s">
        <v>318</v>
      </c>
      <c r="B78" t="s">
        <v>266</v>
      </c>
      <c r="D78" t="s">
        <v>432</v>
      </c>
      <c r="G78" t="s">
        <v>441</v>
      </c>
      <c r="I78">
        <v>1000000</v>
      </c>
      <c r="J78">
        <v>1671326</v>
      </c>
      <c r="K78">
        <v>1251753</v>
      </c>
      <c r="L78">
        <v>419573</v>
      </c>
      <c r="M78">
        <v>36936</v>
      </c>
      <c r="N78">
        <v>0</v>
      </c>
      <c r="O78">
        <v>36936</v>
      </c>
      <c r="P78">
        <v>0</v>
      </c>
      <c r="Q78">
        <v>1215635</v>
      </c>
      <c r="R78">
        <v>86</v>
      </c>
      <c r="S78" t="s">
        <v>436</v>
      </c>
    </row>
    <row r="79" spans="1:19">
      <c r="A79" t="s">
        <v>318</v>
      </c>
      <c r="B79" t="s">
        <v>266</v>
      </c>
      <c r="G79">
        <v>7</v>
      </c>
      <c r="I79">
        <v>43500000</v>
      </c>
      <c r="J79">
        <v>23946326</v>
      </c>
      <c r="K79">
        <v>18375012</v>
      </c>
      <c r="L79">
        <v>5571314</v>
      </c>
      <c r="M79">
        <v>8057344</v>
      </c>
      <c r="N79">
        <v>0</v>
      </c>
      <c r="O79">
        <v>8057344</v>
      </c>
      <c r="P79">
        <v>0</v>
      </c>
      <c r="Q79">
        <v>5305306</v>
      </c>
    </row>
    <row r="80" spans="1:19">
      <c r="A80" t="s">
        <v>318</v>
      </c>
      <c r="B80" t="s">
        <v>266</v>
      </c>
      <c r="D80" t="s">
        <v>345</v>
      </c>
      <c r="G80" t="s">
        <v>442</v>
      </c>
      <c r="I80">
        <v>1000000</v>
      </c>
      <c r="J80">
        <v>1000000</v>
      </c>
      <c r="K80">
        <v>0</v>
      </c>
      <c r="L80">
        <v>1000000</v>
      </c>
      <c r="M80">
        <v>0</v>
      </c>
      <c r="N80">
        <v>0</v>
      </c>
      <c r="O80">
        <v>0</v>
      </c>
      <c r="P80">
        <v>0</v>
      </c>
      <c r="Q80">
        <v>0</v>
      </c>
      <c r="S80" t="s">
        <v>434</v>
      </c>
    </row>
    <row r="81" spans="1:19">
      <c r="A81" t="s">
        <v>318</v>
      </c>
      <c r="B81" t="s">
        <v>266</v>
      </c>
      <c r="D81" t="s">
        <v>345</v>
      </c>
      <c r="G81" t="s">
        <v>443</v>
      </c>
      <c r="I81">
        <v>3000000</v>
      </c>
      <c r="J81">
        <v>4999035</v>
      </c>
      <c r="K81">
        <v>4486348</v>
      </c>
      <c r="L81">
        <v>512687</v>
      </c>
      <c r="M81">
        <v>216608</v>
      </c>
      <c r="N81">
        <v>0</v>
      </c>
      <c r="O81">
        <v>216608</v>
      </c>
      <c r="P81">
        <v>0</v>
      </c>
      <c r="Q81">
        <v>3873676</v>
      </c>
      <c r="R81">
        <v>86</v>
      </c>
      <c r="S81" t="s">
        <v>436</v>
      </c>
    </row>
    <row r="82" spans="1:19">
      <c r="A82" t="s">
        <v>318</v>
      </c>
      <c r="B82" t="s">
        <v>266</v>
      </c>
      <c r="G82">
        <v>2</v>
      </c>
      <c r="I82">
        <v>4000000</v>
      </c>
      <c r="J82">
        <v>5999035</v>
      </c>
      <c r="K82">
        <v>4486348</v>
      </c>
      <c r="L82">
        <v>1512687</v>
      </c>
      <c r="M82">
        <v>216608</v>
      </c>
      <c r="N82">
        <v>0</v>
      </c>
      <c r="O82">
        <v>216608</v>
      </c>
      <c r="P82">
        <v>0</v>
      </c>
      <c r="Q82">
        <v>3873676</v>
      </c>
    </row>
    <row r="83" spans="1:19">
      <c r="A83" t="s">
        <v>318</v>
      </c>
      <c r="B83" t="s">
        <v>266</v>
      </c>
      <c r="D83" t="s">
        <v>444</v>
      </c>
      <c r="G83" t="s">
        <v>445</v>
      </c>
      <c r="I83">
        <v>1500000</v>
      </c>
      <c r="J83">
        <v>1500000</v>
      </c>
      <c r="K83">
        <v>1495698</v>
      </c>
      <c r="L83">
        <v>4302</v>
      </c>
      <c r="M83">
        <v>449775</v>
      </c>
      <c r="N83">
        <v>0</v>
      </c>
      <c r="O83">
        <v>449775</v>
      </c>
      <c r="P83">
        <v>0</v>
      </c>
      <c r="Q83">
        <v>1048774</v>
      </c>
      <c r="R83">
        <v>85</v>
      </c>
      <c r="S83" t="s">
        <v>436</v>
      </c>
    </row>
    <row r="84" spans="1:19">
      <c r="A84" t="s">
        <v>318</v>
      </c>
      <c r="B84" t="s">
        <v>266</v>
      </c>
      <c r="D84" t="s">
        <v>444</v>
      </c>
      <c r="G84" t="s">
        <v>446</v>
      </c>
      <c r="I84">
        <v>2000000</v>
      </c>
      <c r="J84">
        <v>2000000</v>
      </c>
      <c r="K84">
        <v>1343157</v>
      </c>
      <c r="L84">
        <v>656843</v>
      </c>
      <c r="M84">
        <v>480816</v>
      </c>
      <c r="N84">
        <v>0</v>
      </c>
      <c r="O84">
        <v>480816</v>
      </c>
      <c r="P84">
        <v>0</v>
      </c>
      <c r="Q84">
        <v>798928</v>
      </c>
      <c r="R84">
        <v>70</v>
      </c>
      <c r="S84" t="s">
        <v>436</v>
      </c>
    </row>
    <row r="85" spans="1:19">
      <c r="A85" t="s">
        <v>318</v>
      </c>
      <c r="B85" t="s">
        <v>266</v>
      </c>
      <c r="D85" t="s">
        <v>444</v>
      </c>
      <c r="G85" t="s">
        <v>447</v>
      </c>
      <c r="I85">
        <v>1600000</v>
      </c>
      <c r="J85">
        <v>1600000</v>
      </c>
      <c r="K85">
        <v>1365021</v>
      </c>
      <c r="L85">
        <v>234979</v>
      </c>
      <c r="M85">
        <v>1558471</v>
      </c>
      <c r="N85">
        <v>0</v>
      </c>
      <c r="O85">
        <v>1558471</v>
      </c>
      <c r="P85">
        <v>0</v>
      </c>
      <c r="Q85">
        <v>41529</v>
      </c>
      <c r="R85">
        <v>30</v>
      </c>
      <c r="S85" t="s">
        <v>436</v>
      </c>
    </row>
    <row r="86" spans="1:19">
      <c r="A86" t="s">
        <v>318</v>
      </c>
      <c r="B86" t="s">
        <v>266</v>
      </c>
      <c r="G86">
        <v>3</v>
      </c>
      <c r="I86">
        <v>5100000</v>
      </c>
      <c r="J86">
        <v>5100000</v>
      </c>
      <c r="K86">
        <v>4203876</v>
      </c>
      <c r="L86">
        <v>896124</v>
      </c>
      <c r="M86">
        <v>2489062</v>
      </c>
      <c r="N86">
        <v>0</v>
      </c>
      <c r="O86">
        <v>2489062</v>
      </c>
      <c r="P86">
        <v>0</v>
      </c>
    </row>
    <row r="87" spans="1:19">
      <c r="A87" t="s">
        <v>318</v>
      </c>
      <c r="B87" t="s">
        <v>266</v>
      </c>
      <c r="D87" t="s">
        <v>397</v>
      </c>
      <c r="G87" t="s">
        <v>448</v>
      </c>
      <c r="I87">
        <v>3000000</v>
      </c>
      <c r="J87">
        <v>1819150</v>
      </c>
      <c r="K87">
        <v>1413716</v>
      </c>
      <c r="L87">
        <v>405434</v>
      </c>
      <c r="M87">
        <v>1459650</v>
      </c>
      <c r="N87">
        <v>0</v>
      </c>
      <c r="O87">
        <v>1459650</v>
      </c>
      <c r="P87">
        <v>0</v>
      </c>
      <c r="Q87">
        <v>1990350</v>
      </c>
      <c r="R87">
        <v>85</v>
      </c>
      <c r="S87" t="s">
        <v>436</v>
      </c>
    </row>
    <row r="88" spans="1:19">
      <c r="A88" t="s">
        <v>318</v>
      </c>
      <c r="B88" t="s">
        <v>266</v>
      </c>
      <c r="D88" t="s">
        <v>449</v>
      </c>
      <c r="G88" t="s">
        <v>450</v>
      </c>
      <c r="I88">
        <v>5600000</v>
      </c>
      <c r="J88">
        <v>7700000</v>
      </c>
      <c r="K88">
        <v>5171738</v>
      </c>
      <c r="L88">
        <v>2528262</v>
      </c>
      <c r="M88">
        <v>3514894</v>
      </c>
      <c r="N88">
        <v>0</v>
      </c>
      <c r="O88">
        <v>3514894</v>
      </c>
      <c r="P88">
        <v>0</v>
      </c>
      <c r="Q88">
        <v>2347093</v>
      </c>
      <c r="R88">
        <v>32</v>
      </c>
      <c r="S88" t="s">
        <v>436</v>
      </c>
    </row>
    <row r="89" spans="1:19">
      <c r="A89" t="s">
        <v>318</v>
      </c>
      <c r="B89" t="s">
        <v>266</v>
      </c>
      <c r="D89" t="s">
        <v>449</v>
      </c>
      <c r="G89" t="s">
        <v>451</v>
      </c>
      <c r="I89">
        <v>2000000</v>
      </c>
      <c r="J89">
        <v>2000000</v>
      </c>
      <c r="K89">
        <v>1958887</v>
      </c>
      <c r="L89">
        <v>41113</v>
      </c>
      <c r="M89">
        <v>743541</v>
      </c>
      <c r="N89">
        <v>0</v>
      </c>
      <c r="O89">
        <v>743541</v>
      </c>
      <c r="P89">
        <v>0</v>
      </c>
      <c r="Q89">
        <v>1256459</v>
      </c>
      <c r="R89">
        <v>70</v>
      </c>
      <c r="S89" t="s">
        <v>436</v>
      </c>
    </row>
    <row r="90" spans="1:19">
      <c r="A90" t="s">
        <v>318</v>
      </c>
      <c r="B90" t="s">
        <v>266</v>
      </c>
      <c r="D90" t="s">
        <v>449</v>
      </c>
      <c r="G90" t="s">
        <v>452</v>
      </c>
      <c r="I90">
        <v>1600000</v>
      </c>
      <c r="J90">
        <v>1600000</v>
      </c>
      <c r="K90">
        <v>1573149</v>
      </c>
      <c r="L90">
        <v>26851</v>
      </c>
      <c r="M90">
        <v>296065</v>
      </c>
      <c r="N90">
        <v>0</v>
      </c>
      <c r="O90">
        <v>296065</v>
      </c>
      <c r="P90">
        <v>0</v>
      </c>
      <c r="Q90">
        <v>1303935</v>
      </c>
      <c r="R90">
        <v>70</v>
      </c>
      <c r="S90" t="s">
        <v>436</v>
      </c>
    </row>
    <row r="91" spans="1:19">
      <c r="A91" t="s">
        <v>318</v>
      </c>
      <c r="B91" t="s">
        <v>266</v>
      </c>
      <c r="I91">
        <v>9200000</v>
      </c>
      <c r="J91">
        <v>11300000</v>
      </c>
      <c r="K91">
        <v>8703774</v>
      </c>
      <c r="L91">
        <v>2596226</v>
      </c>
      <c r="M91">
        <v>4554500</v>
      </c>
      <c r="N91">
        <v>0</v>
      </c>
      <c r="O91">
        <v>4554500</v>
      </c>
      <c r="P91">
        <v>0</v>
      </c>
      <c r="Q91">
        <v>4907487</v>
      </c>
    </row>
    <row r="92" spans="1:19">
      <c r="A92" t="s">
        <v>318</v>
      </c>
      <c r="B92" t="s">
        <v>266</v>
      </c>
      <c r="D92" t="s">
        <v>453</v>
      </c>
      <c r="G92" t="s">
        <v>454</v>
      </c>
      <c r="I92">
        <v>650000</v>
      </c>
      <c r="J92">
        <v>3164000</v>
      </c>
      <c r="K92">
        <v>3152919</v>
      </c>
      <c r="L92">
        <v>211081</v>
      </c>
      <c r="M92">
        <v>57805</v>
      </c>
      <c r="N92">
        <v>0</v>
      </c>
      <c r="O92">
        <v>57805</v>
      </c>
      <c r="P92">
        <v>0</v>
      </c>
      <c r="Q92">
        <v>1729204</v>
      </c>
      <c r="R92">
        <v>85</v>
      </c>
      <c r="S92" t="s">
        <v>436</v>
      </c>
    </row>
    <row r="93" spans="1:19">
      <c r="A93" t="s">
        <v>318</v>
      </c>
      <c r="B93" t="s">
        <v>272</v>
      </c>
    </row>
    <row r="94" spans="1:19">
      <c r="A94" t="s">
        <v>318</v>
      </c>
      <c r="B94" t="s">
        <v>272</v>
      </c>
      <c r="C94" t="s">
        <v>319</v>
      </c>
      <c r="D94" t="s">
        <v>455</v>
      </c>
      <c r="G94" t="s">
        <v>456</v>
      </c>
      <c r="I94">
        <v>973000</v>
      </c>
      <c r="J94">
        <v>2688400</v>
      </c>
      <c r="K94">
        <v>1796419</v>
      </c>
      <c r="L94">
        <v>891981</v>
      </c>
      <c r="M94">
        <v>202396</v>
      </c>
      <c r="N94">
        <v>50000</v>
      </c>
      <c r="O94">
        <v>252396</v>
      </c>
      <c r="P94">
        <v>0</v>
      </c>
      <c r="Q94">
        <v>1583884</v>
      </c>
      <c r="R94">
        <v>0.7</v>
      </c>
      <c r="S94" t="s">
        <v>149</v>
      </c>
    </row>
    <row r="95" spans="1:19">
      <c r="A95" t="s">
        <v>318</v>
      </c>
      <c r="B95" t="s">
        <v>272</v>
      </c>
      <c r="C95" t="s">
        <v>319</v>
      </c>
      <c r="D95" t="s">
        <v>457</v>
      </c>
      <c r="G95" t="s">
        <v>458</v>
      </c>
      <c r="I95">
        <v>1500000</v>
      </c>
      <c r="J95">
        <v>1500000</v>
      </c>
      <c r="K95">
        <v>1498260</v>
      </c>
      <c r="L95">
        <v>1740</v>
      </c>
      <c r="M95">
        <v>358518</v>
      </c>
      <c r="N95">
        <v>0</v>
      </c>
      <c r="O95">
        <v>358518</v>
      </c>
      <c r="P95">
        <v>0</v>
      </c>
      <c r="Q95">
        <v>1141482</v>
      </c>
      <c r="R95">
        <v>0.99</v>
      </c>
      <c r="S95" t="s">
        <v>149</v>
      </c>
    </row>
    <row r="96" spans="1:19">
      <c r="A96" t="s">
        <v>318</v>
      </c>
      <c r="B96" t="s">
        <v>272</v>
      </c>
      <c r="C96" t="s">
        <v>319</v>
      </c>
      <c r="G96" t="s">
        <v>459</v>
      </c>
      <c r="I96">
        <v>2000000</v>
      </c>
      <c r="J96">
        <v>2000000</v>
      </c>
      <c r="K96">
        <v>197366</v>
      </c>
      <c r="L96">
        <v>1802634</v>
      </c>
      <c r="M96">
        <v>1577319</v>
      </c>
      <c r="N96">
        <v>0</v>
      </c>
      <c r="O96">
        <v>1577319</v>
      </c>
      <c r="P96">
        <v>0</v>
      </c>
      <c r="Q96">
        <v>42411</v>
      </c>
      <c r="R96">
        <v>0.15</v>
      </c>
      <c r="S96" t="s">
        <v>149</v>
      </c>
    </row>
    <row r="97" spans="1:19">
      <c r="A97" t="s">
        <v>318</v>
      </c>
      <c r="B97" t="s">
        <v>272</v>
      </c>
      <c r="C97" t="s">
        <v>319</v>
      </c>
      <c r="I97">
        <v>3500000</v>
      </c>
      <c r="J97">
        <v>3500000</v>
      </c>
      <c r="K97">
        <v>1695626</v>
      </c>
      <c r="L97">
        <v>1804374</v>
      </c>
      <c r="M97">
        <v>1935837</v>
      </c>
      <c r="N97">
        <v>0</v>
      </c>
      <c r="O97">
        <v>1935837</v>
      </c>
      <c r="P97">
        <v>0</v>
      </c>
      <c r="Q97">
        <v>1183893</v>
      </c>
    </row>
    <row r="98" spans="1:19">
      <c r="A98" t="s">
        <v>318</v>
      </c>
      <c r="B98" t="s">
        <v>272</v>
      </c>
      <c r="C98" t="s">
        <v>319</v>
      </c>
      <c r="D98" t="s">
        <v>460</v>
      </c>
      <c r="G98" t="s">
        <v>461</v>
      </c>
      <c r="I98">
        <v>5000000</v>
      </c>
      <c r="J98">
        <v>10000000</v>
      </c>
      <c r="K98">
        <v>5018</v>
      </c>
      <c r="L98">
        <v>9994982</v>
      </c>
      <c r="M98">
        <v>9994982</v>
      </c>
      <c r="N98">
        <v>0</v>
      </c>
      <c r="O98">
        <v>9994982</v>
      </c>
      <c r="P98">
        <v>0</v>
      </c>
      <c r="Q98">
        <v>5018</v>
      </c>
      <c r="R98">
        <v>0</v>
      </c>
      <c r="S98" t="s">
        <v>462</v>
      </c>
    </row>
    <row r="99" spans="1:19">
      <c r="A99" t="s">
        <v>318</v>
      </c>
      <c r="B99" t="s">
        <v>272</v>
      </c>
      <c r="C99" t="s">
        <v>319</v>
      </c>
      <c r="D99" t="s">
        <v>463</v>
      </c>
      <c r="G99" t="s">
        <v>464</v>
      </c>
      <c r="I99">
        <v>1300000</v>
      </c>
      <c r="J99">
        <v>3073000</v>
      </c>
      <c r="K99">
        <v>1807922</v>
      </c>
      <c r="L99">
        <v>1265078</v>
      </c>
      <c r="M99">
        <v>684439</v>
      </c>
      <c r="N99">
        <v>0</v>
      </c>
      <c r="O99">
        <v>684439</v>
      </c>
      <c r="P99">
        <v>0</v>
      </c>
      <c r="Q99">
        <v>1483077</v>
      </c>
      <c r="R99">
        <v>0.55000000000000004</v>
      </c>
      <c r="S99" t="s">
        <v>149</v>
      </c>
    </row>
    <row r="100" spans="1:19">
      <c r="A100" t="s">
        <v>318</v>
      </c>
      <c r="B100" t="s">
        <v>272</v>
      </c>
      <c r="C100" t="s">
        <v>319</v>
      </c>
      <c r="D100" t="s">
        <v>465</v>
      </c>
      <c r="G100" t="s">
        <v>466</v>
      </c>
      <c r="I100">
        <v>350000</v>
      </c>
      <c r="J100">
        <v>1118000</v>
      </c>
      <c r="K100">
        <v>955639</v>
      </c>
      <c r="L100">
        <v>162361</v>
      </c>
      <c r="M100">
        <v>91650</v>
      </c>
      <c r="N100">
        <v>0</v>
      </c>
      <c r="O100">
        <v>91650</v>
      </c>
      <c r="P100">
        <v>0</v>
      </c>
      <c r="Q100">
        <v>912399</v>
      </c>
      <c r="R100">
        <v>0.92</v>
      </c>
      <c r="S100" t="s">
        <v>149</v>
      </c>
    </row>
    <row r="101" spans="1:19">
      <c r="A101" t="s">
        <v>318</v>
      </c>
      <c r="B101" t="s">
        <v>272</v>
      </c>
      <c r="C101" t="s">
        <v>319</v>
      </c>
      <c r="D101" t="s">
        <v>467</v>
      </c>
      <c r="I101">
        <v>6650000</v>
      </c>
      <c r="J101">
        <v>14191000</v>
      </c>
      <c r="K101">
        <v>2768579</v>
      </c>
      <c r="L101">
        <v>11422421</v>
      </c>
      <c r="M101">
        <v>10771071</v>
      </c>
      <c r="N101">
        <v>0</v>
      </c>
      <c r="O101">
        <v>10771071</v>
      </c>
      <c r="P101">
        <v>0</v>
      </c>
      <c r="Q101">
        <v>2400494</v>
      </c>
    </row>
    <row r="102" spans="1:19">
      <c r="A102" t="s">
        <v>318</v>
      </c>
      <c r="B102" t="s">
        <v>272</v>
      </c>
      <c r="C102" t="s">
        <v>319</v>
      </c>
      <c r="D102" t="s">
        <v>468</v>
      </c>
      <c r="G102" t="s">
        <v>469</v>
      </c>
      <c r="I102">
        <v>2500000</v>
      </c>
      <c r="J102">
        <v>5000000</v>
      </c>
      <c r="K102">
        <v>4833170</v>
      </c>
      <c r="L102">
        <v>166830</v>
      </c>
      <c r="M102">
        <v>1030029</v>
      </c>
      <c r="N102">
        <v>0</v>
      </c>
      <c r="O102">
        <v>1030029</v>
      </c>
      <c r="P102">
        <v>0</v>
      </c>
      <c r="Q102">
        <v>3554920</v>
      </c>
      <c r="R102">
        <v>0.98</v>
      </c>
      <c r="S102" t="s">
        <v>149</v>
      </c>
    </row>
    <row r="103" spans="1:19">
      <c r="A103" t="s">
        <v>318</v>
      </c>
      <c r="B103" t="s">
        <v>272</v>
      </c>
      <c r="C103" t="s">
        <v>319</v>
      </c>
      <c r="D103" t="s">
        <v>470</v>
      </c>
      <c r="G103" t="s">
        <v>471</v>
      </c>
      <c r="I103">
        <v>770000</v>
      </c>
      <c r="J103">
        <v>2080000</v>
      </c>
      <c r="K103">
        <v>2016877</v>
      </c>
      <c r="L103">
        <v>63123</v>
      </c>
      <c r="M103">
        <v>37371</v>
      </c>
      <c r="N103">
        <v>20000</v>
      </c>
      <c r="O103">
        <v>57371</v>
      </c>
      <c r="P103">
        <v>0</v>
      </c>
      <c r="Q103">
        <v>1535444</v>
      </c>
      <c r="R103">
        <v>0.92</v>
      </c>
      <c r="S103" t="s">
        <v>149</v>
      </c>
    </row>
    <row r="104" spans="1:19">
      <c r="A104" t="s">
        <v>318</v>
      </c>
      <c r="B104" t="s">
        <v>272</v>
      </c>
      <c r="C104" t="s">
        <v>472</v>
      </c>
      <c r="D104" t="s">
        <v>473</v>
      </c>
      <c r="G104" t="s">
        <v>474</v>
      </c>
      <c r="I104">
        <v>19900000</v>
      </c>
      <c r="J104">
        <v>19900000</v>
      </c>
      <c r="K104">
        <v>0</v>
      </c>
      <c r="L104">
        <v>19900000</v>
      </c>
      <c r="M104">
        <v>0</v>
      </c>
      <c r="N104">
        <v>5000</v>
      </c>
      <c r="O104">
        <v>5000</v>
      </c>
      <c r="P104">
        <v>0</v>
      </c>
      <c r="Q104">
        <v>0</v>
      </c>
      <c r="R104">
        <v>0</v>
      </c>
      <c r="S104" t="s">
        <v>475</v>
      </c>
    </row>
    <row r="105" spans="1:19">
      <c r="A105" t="s">
        <v>318</v>
      </c>
      <c r="B105" t="s">
        <v>272</v>
      </c>
      <c r="C105" t="s">
        <v>472</v>
      </c>
      <c r="D105" t="s">
        <v>468</v>
      </c>
      <c r="G105" t="s">
        <v>476</v>
      </c>
      <c r="I105">
        <v>1500000</v>
      </c>
      <c r="J105">
        <v>1500000</v>
      </c>
      <c r="K105">
        <v>970670</v>
      </c>
      <c r="L105">
        <v>529330</v>
      </c>
      <c r="M105">
        <v>0</v>
      </c>
      <c r="N105">
        <v>0</v>
      </c>
      <c r="O105">
        <v>0</v>
      </c>
      <c r="P105">
        <v>0</v>
      </c>
      <c r="Q105">
        <v>0</v>
      </c>
      <c r="R105">
        <v>0.1</v>
      </c>
      <c r="S105" t="s">
        <v>477</v>
      </c>
    </row>
    <row r="106" spans="1:19">
      <c r="A106" t="s">
        <v>318</v>
      </c>
      <c r="B106" t="s">
        <v>272</v>
      </c>
      <c r="C106" t="s">
        <v>472</v>
      </c>
      <c r="D106" t="s">
        <v>468</v>
      </c>
      <c r="G106" t="s">
        <v>474</v>
      </c>
      <c r="I106">
        <v>1320000</v>
      </c>
      <c r="J106">
        <v>1320000</v>
      </c>
      <c r="K106">
        <v>0</v>
      </c>
      <c r="L106">
        <v>1320000</v>
      </c>
      <c r="M106">
        <v>0</v>
      </c>
      <c r="N106">
        <v>0</v>
      </c>
      <c r="O106">
        <v>0</v>
      </c>
      <c r="P106">
        <v>0</v>
      </c>
      <c r="Q106">
        <v>0</v>
      </c>
      <c r="R106">
        <v>0.7</v>
      </c>
      <c r="S106" t="s">
        <v>478</v>
      </c>
    </row>
    <row r="107" spans="1:19">
      <c r="A107" t="s">
        <v>318</v>
      </c>
      <c r="B107" t="s">
        <v>272</v>
      </c>
      <c r="C107" t="s">
        <v>472</v>
      </c>
      <c r="D107" t="s">
        <v>468</v>
      </c>
      <c r="G107" t="s">
        <v>474</v>
      </c>
      <c r="I107">
        <v>5170000</v>
      </c>
      <c r="J107">
        <v>5170000</v>
      </c>
      <c r="K107">
        <v>0</v>
      </c>
      <c r="L107">
        <v>5170000</v>
      </c>
      <c r="M107">
        <v>0</v>
      </c>
      <c r="N107">
        <v>300000</v>
      </c>
      <c r="O107">
        <v>300000</v>
      </c>
      <c r="P107">
        <v>0</v>
      </c>
      <c r="Q107">
        <v>0</v>
      </c>
      <c r="R107">
        <v>0</v>
      </c>
      <c r="S107" t="s">
        <v>479</v>
      </c>
    </row>
    <row r="108" spans="1:19">
      <c r="A108" t="s">
        <v>318</v>
      </c>
      <c r="B108" t="s">
        <v>272</v>
      </c>
      <c r="C108" t="s">
        <v>472</v>
      </c>
      <c r="I108">
        <v>7990000</v>
      </c>
      <c r="J108">
        <v>7990000</v>
      </c>
      <c r="K108">
        <v>970670</v>
      </c>
      <c r="L108">
        <v>7019330</v>
      </c>
      <c r="M108">
        <v>0</v>
      </c>
      <c r="N108">
        <v>300000</v>
      </c>
      <c r="O108">
        <v>300000</v>
      </c>
      <c r="P108">
        <v>0</v>
      </c>
      <c r="Q108">
        <v>0</v>
      </c>
    </row>
    <row r="109" spans="1:19">
      <c r="A109" t="s">
        <v>318</v>
      </c>
      <c r="B109" t="s">
        <v>272</v>
      </c>
      <c r="C109" t="s">
        <v>480</v>
      </c>
      <c r="D109" t="s">
        <v>473</v>
      </c>
      <c r="G109" t="s">
        <v>474</v>
      </c>
      <c r="I109">
        <v>168206000</v>
      </c>
      <c r="J109">
        <v>168206000</v>
      </c>
      <c r="K109" t="s">
        <v>474</v>
      </c>
      <c r="L109" t="s">
        <v>474</v>
      </c>
      <c r="M109" t="s">
        <v>474</v>
      </c>
      <c r="N109" t="s">
        <v>474</v>
      </c>
      <c r="O109" t="s">
        <v>474</v>
      </c>
      <c r="P109" t="s">
        <v>474</v>
      </c>
      <c r="Q109">
        <v>4940000</v>
      </c>
      <c r="R109">
        <v>0.62</v>
      </c>
      <c r="S109" t="s">
        <v>474</v>
      </c>
    </row>
    <row r="110" spans="1:19">
      <c r="A110" t="s">
        <v>318</v>
      </c>
      <c r="B110" t="s">
        <v>272</v>
      </c>
      <c r="C110" t="s">
        <v>480</v>
      </c>
      <c r="D110" t="s">
        <v>481</v>
      </c>
      <c r="G110" t="s">
        <v>474</v>
      </c>
      <c r="I110">
        <v>6673308</v>
      </c>
      <c r="J110">
        <v>6673308</v>
      </c>
      <c r="K110" t="s">
        <v>474</v>
      </c>
      <c r="L110" t="s">
        <v>474</v>
      </c>
      <c r="M110" t="s">
        <v>474</v>
      </c>
      <c r="N110" t="s">
        <v>474</v>
      </c>
      <c r="O110" t="s">
        <v>474</v>
      </c>
      <c r="P110" t="s">
        <v>474</v>
      </c>
      <c r="Q110">
        <v>0</v>
      </c>
      <c r="R110">
        <v>0.05</v>
      </c>
      <c r="S110" t="s">
        <v>474</v>
      </c>
    </row>
    <row r="111" spans="1:19">
      <c r="A111" t="s">
        <v>318</v>
      </c>
      <c r="B111" t="s">
        <v>272</v>
      </c>
      <c r="C111" t="s">
        <v>480</v>
      </c>
      <c r="D111" t="s">
        <v>482</v>
      </c>
      <c r="G111" t="s">
        <v>474</v>
      </c>
      <c r="I111">
        <v>35000000</v>
      </c>
      <c r="J111">
        <v>35000000</v>
      </c>
      <c r="K111" t="s">
        <v>474</v>
      </c>
      <c r="L111" t="s">
        <v>474</v>
      </c>
      <c r="M111" t="s">
        <v>474</v>
      </c>
      <c r="N111" t="s">
        <v>474</v>
      </c>
      <c r="O111" t="s">
        <v>474</v>
      </c>
      <c r="P111" t="s">
        <v>474</v>
      </c>
      <c r="Q111">
        <v>1753249</v>
      </c>
      <c r="R111">
        <v>0.1</v>
      </c>
      <c r="S111" t="s">
        <v>483</v>
      </c>
    </row>
    <row r="112" spans="1:19">
      <c r="A112" t="s">
        <v>318</v>
      </c>
      <c r="B112" t="s">
        <v>272</v>
      </c>
      <c r="C112" t="s">
        <v>480</v>
      </c>
      <c r="D112" t="s">
        <v>468</v>
      </c>
      <c r="G112" t="s">
        <v>474</v>
      </c>
      <c r="I112">
        <v>32000000</v>
      </c>
      <c r="J112">
        <v>32000000</v>
      </c>
      <c r="K112" t="s">
        <v>474</v>
      </c>
      <c r="L112" t="s">
        <v>474</v>
      </c>
      <c r="M112" t="s">
        <v>474</v>
      </c>
      <c r="N112" t="s">
        <v>474</v>
      </c>
      <c r="O112" t="s">
        <v>474</v>
      </c>
      <c r="P112" t="s">
        <v>474</v>
      </c>
      <c r="Q112">
        <v>23900000</v>
      </c>
      <c r="R112">
        <v>0.98</v>
      </c>
      <c r="S112" t="s">
        <v>474</v>
      </c>
    </row>
    <row r="113" spans="1:19">
      <c r="A113" t="s">
        <v>318</v>
      </c>
      <c r="B113" t="s">
        <v>303</v>
      </c>
      <c r="C113" t="s">
        <v>319</v>
      </c>
      <c r="D113" t="s">
        <v>484</v>
      </c>
      <c r="G113" t="s">
        <v>485</v>
      </c>
      <c r="I113">
        <v>800000</v>
      </c>
      <c r="J113">
        <v>1035000</v>
      </c>
      <c r="K113">
        <v>955091.47426000005</v>
      </c>
      <c r="L113">
        <v>79908.525740000012</v>
      </c>
      <c r="M113">
        <v>110599.16336000001</v>
      </c>
      <c r="N113">
        <v>0</v>
      </c>
      <c r="O113">
        <v>110599.16336000001</v>
      </c>
      <c r="P113">
        <v>0</v>
      </c>
      <c r="Q113">
        <v>924400.83663999999</v>
      </c>
      <c r="R113">
        <v>100</v>
      </c>
    </row>
    <row r="114" spans="1:19">
      <c r="A114" t="s">
        <v>318</v>
      </c>
      <c r="B114" t="s">
        <v>303</v>
      </c>
      <c r="C114" t="s">
        <v>319</v>
      </c>
      <c r="D114" t="s">
        <v>484</v>
      </c>
      <c r="I114">
        <v>0</v>
      </c>
      <c r="J114">
        <v>0</v>
      </c>
      <c r="K114">
        <v>0</v>
      </c>
      <c r="L114">
        <v>0</v>
      </c>
      <c r="M114">
        <v>0</v>
      </c>
      <c r="N114">
        <v>0</v>
      </c>
      <c r="O114">
        <v>0</v>
      </c>
      <c r="P114">
        <v>0</v>
      </c>
      <c r="Q114">
        <v>0</v>
      </c>
    </row>
    <row r="115" spans="1:19">
      <c r="A115" t="s">
        <v>318</v>
      </c>
      <c r="B115" t="s">
        <v>303</v>
      </c>
      <c r="C115" t="s">
        <v>319</v>
      </c>
      <c r="D115" t="s">
        <v>484</v>
      </c>
      <c r="G115" t="s">
        <v>486</v>
      </c>
      <c r="I115">
        <v>500000</v>
      </c>
      <c r="J115">
        <v>1180300</v>
      </c>
      <c r="K115">
        <v>1007597.70303</v>
      </c>
      <c r="L115">
        <v>172702.29697000002</v>
      </c>
      <c r="M115">
        <v>52872.378380000002</v>
      </c>
      <c r="N115">
        <v>0</v>
      </c>
      <c r="O115">
        <v>52872.378380000002</v>
      </c>
      <c r="P115">
        <v>0</v>
      </c>
      <c r="Q115">
        <v>994534.50607000012</v>
      </c>
      <c r="R115">
        <v>100</v>
      </c>
    </row>
    <row r="116" spans="1:19">
      <c r="A116" t="s">
        <v>318</v>
      </c>
      <c r="B116" t="s">
        <v>303</v>
      </c>
      <c r="C116" t="s">
        <v>319</v>
      </c>
      <c r="D116" t="s">
        <v>484</v>
      </c>
      <c r="G116">
        <v>2</v>
      </c>
      <c r="I116">
        <v>1300000</v>
      </c>
      <c r="J116">
        <v>2215300</v>
      </c>
      <c r="K116">
        <v>1962689.17729</v>
      </c>
      <c r="L116">
        <v>252610.82271000004</v>
      </c>
      <c r="M116">
        <v>163471.54174000002</v>
      </c>
      <c r="N116">
        <v>0</v>
      </c>
      <c r="O116">
        <v>163471.54174000002</v>
      </c>
      <c r="P116">
        <v>0</v>
      </c>
      <c r="Q116">
        <v>1918935.34271</v>
      </c>
    </row>
    <row r="117" spans="1:19">
      <c r="A117" t="s">
        <v>318</v>
      </c>
      <c r="B117" t="s">
        <v>303</v>
      </c>
      <c r="C117" t="s">
        <v>319</v>
      </c>
      <c r="D117" t="s">
        <v>487</v>
      </c>
      <c r="G117" t="s">
        <v>488</v>
      </c>
      <c r="I117">
        <v>6000000</v>
      </c>
      <c r="J117">
        <v>6070000</v>
      </c>
      <c r="K117">
        <v>5984278.6646800004</v>
      </c>
      <c r="L117">
        <v>85721.335319999693</v>
      </c>
      <c r="M117">
        <v>239676.08725000001</v>
      </c>
      <c r="N117">
        <v>0</v>
      </c>
      <c r="O117">
        <v>239676.08725000001</v>
      </c>
      <c r="P117">
        <v>0</v>
      </c>
      <c r="Q117">
        <v>5800323.9127500001</v>
      </c>
      <c r="R117">
        <v>100</v>
      </c>
    </row>
    <row r="118" spans="1:19">
      <c r="A118" t="s">
        <v>318</v>
      </c>
      <c r="B118" t="s">
        <v>303</v>
      </c>
      <c r="C118" t="s">
        <v>319</v>
      </c>
      <c r="D118" t="s">
        <v>487</v>
      </c>
      <c r="G118" t="s">
        <v>489</v>
      </c>
      <c r="I118">
        <v>1700429</v>
      </c>
      <c r="J118">
        <v>1900429</v>
      </c>
      <c r="K118">
        <v>1895673.2991899999</v>
      </c>
      <c r="L118">
        <v>4755.700809999943</v>
      </c>
      <c r="M118">
        <v>20613.149440000001</v>
      </c>
      <c r="N118">
        <v>0</v>
      </c>
      <c r="O118">
        <v>20613.149440000001</v>
      </c>
      <c r="P118">
        <v>0</v>
      </c>
      <c r="Q118">
        <v>1879815.8291599995</v>
      </c>
      <c r="R118">
        <v>100</v>
      </c>
    </row>
    <row r="119" spans="1:19">
      <c r="A119" t="s">
        <v>318</v>
      </c>
      <c r="B119" t="s">
        <v>303</v>
      </c>
      <c r="C119" t="s">
        <v>319</v>
      </c>
      <c r="D119" t="s">
        <v>487</v>
      </c>
      <c r="G119" t="s">
        <v>490</v>
      </c>
      <c r="I119">
        <v>1920000</v>
      </c>
      <c r="J119">
        <v>1920000</v>
      </c>
      <c r="K119">
        <v>1915832.6932099999</v>
      </c>
      <c r="L119">
        <v>4167.3067899999614</v>
      </c>
      <c r="M119">
        <v>5695.7462799999994</v>
      </c>
      <c r="N119">
        <v>0</v>
      </c>
      <c r="O119">
        <v>5695.7462799999994</v>
      </c>
      <c r="P119">
        <v>0</v>
      </c>
      <c r="Q119">
        <v>1914304.0723700009</v>
      </c>
      <c r="R119">
        <v>100</v>
      </c>
    </row>
    <row r="120" spans="1:19">
      <c r="A120" t="s">
        <v>318</v>
      </c>
      <c r="B120" t="s">
        <v>303</v>
      </c>
      <c r="C120" t="s">
        <v>319</v>
      </c>
      <c r="D120" t="s">
        <v>487</v>
      </c>
      <c r="G120" t="s">
        <v>491</v>
      </c>
      <c r="I120">
        <v>1480000</v>
      </c>
      <c r="J120">
        <v>1480000</v>
      </c>
      <c r="K120">
        <v>1476024.8841400002</v>
      </c>
      <c r="L120">
        <v>3975.1158599998953</v>
      </c>
      <c r="M120">
        <v>22102.788219999995</v>
      </c>
      <c r="N120">
        <v>0</v>
      </c>
      <c r="O120">
        <v>22102.788219999995</v>
      </c>
      <c r="P120">
        <v>0</v>
      </c>
      <c r="Q120">
        <v>1455793.88687</v>
      </c>
      <c r="R120">
        <v>98</v>
      </c>
    </row>
    <row r="121" spans="1:19">
      <c r="A121" t="s">
        <v>318</v>
      </c>
      <c r="B121" t="s">
        <v>303</v>
      </c>
      <c r="C121" t="s">
        <v>319</v>
      </c>
      <c r="D121" t="s">
        <v>487</v>
      </c>
      <c r="G121" t="s">
        <v>492</v>
      </c>
      <c r="I121">
        <v>1000000</v>
      </c>
      <c r="J121">
        <v>1000000</v>
      </c>
      <c r="K121">
        <v>959637.21281000006</v>
      </c>
      <c r="L121">
        <v>40362.787190000054</v>
      </c>
      <c r="M121">
        <v>88792.205499999996</v>
      </c>
      <c r="N121">
        <v>0</v>
      </c>
      <c r="O121">
        <v>88792.205499999996</v>
      </c>
      <c r="P121">
        <v>0</v>
      </c>
      <c r="Q121">
        <v>911207.79449999996</v>
      </c>
      <c r="R121">
        <v>92</v>
      </c>
    </row>
    <row r="122" spans="1:19">
      <c r="A122" t="s">
        <v>318</v>
      </c>
      <c r="B122" t="s">
        <v>303</v>
      </c>
      <c r="C122" t="s">
        <v>319</v>
      </c>
      <c r="G122">
        <v>5</v>
      </c>
      <c r="I122">
        <v>12100429</v>
      </c>
      <c r="J122">
        <v>12370429</v>
      </c>
      <c r="K122">
        <v>12231446.75403</v>
      </c>
      <c r="L122">
        <v>138982.24596999952</v>
      </c>
      <c r="M122">
        <v>376879.97668999998</v>
      </c>
      <c r="N122">
        <v>0</v>
      </c>
      <c r="O122">
        <v>376879.97668999998</v>
      </c>
      <c r="P122">
        <v>0</v>
      </c>
      <c r="Q122">
        <v>11961445.495650001</v>
      </c>
      <c r="R122">
        <v>490</v>
      </c>
    </row>
    <row r="123" spans="1:19">
      <c r="A123" t="s">
        <v>318</v>
      </c>
      <c r="B123" t="s">
        <v>303</v>
      </c>
      <c r="C123" t="s">
        <v>319</v>
      </c>
      <c r="D123" t="s">
        <v>345</v>
      </c>
      <c r="G123" t="s">
        <v>493</v>
      </c>
      <c r="I123">
        <v>1000000</v>
      </c>
      <c r="J123">
        <v>1000000</v>
      </c>
      <c r="K123">
        <v>755666.29110000003</v>
      </c>
      <c r="L123">
        <v>244333.70889999997</v>
      </c>
      <c r="M123">
        <v>13738.158450000001</v>
      </c>
      <c r="N123">
        <v>0</v>
      </c>
      <c r="O123">
        <v>13738.158450000001</v>
      </c>
      <c r="P123">
        <v>0</v>
      </c>
      <c r="Q123">
        <v>332657.05060000002</v>
      </c>
      <c r="R123">
        <v>63</v>
      </c>
    </row>
    <row r="124" spans="1:19">
      <c r="A124" t="s">
        <v>318</v>
      </c>
      <c r="B124" t="s">
        <v>303</v>
      </c>
      <c r="C124" t="s">
        <v>319</v>
      </c>
      <c r="D124" t="s">
        <v>494</v>
      </c>
      <c r="G124" t="s">
        <v>495</v>
      </c>
      <c r="I124">
        <v>1000000</v>
      </c>
      <c r="J124">
        <v>1000000</v>
      </c>
      <c r="K124">
        <v>939400.36078999995</v>
      </c>
      <c r="L124">
        <v>60599.639210000038</v>
      </c>
      <c r="M124">
        <v>67848.051940000005</v>
      </c>
      <c r="N124">
        <v>0</v>
      </c>
      <c r="O124">
        <v>67848.051940000005</v>
      </c>
      <c r="P124">
        <v>0</v>
      </c>
      <c r="Q124">
        <v>1001943.75073</v>
      </c>
      <c r="R124">
        <v>95</v>
      </c>
      <c r="S124" t="s">
        <v>496</v>
      </c>
    </row>
    <row r="125" spans="1:19">
      <c r="A125" t="s">
        <v>318</v>
      </c>
      <c r="B125" t="s">
        <v>303</v>
      </c>
      <c r="C125" t="s">
        <v>319</v>
      </c>
      <c r="D125" t="s">
        <v>494</v>
      </c>
      <c r="G125" t="s">
        <v>497</v>
      </c>
      <c r="I125">
        <v>1200000</v>
      </c>
      <c r="J125">
        <v>1200000</v>
      </c>
      <c r="K125">
        <v>1194695.3380100001</v>
      </c>
      <c r="L125">
        <v>5304.6619900000096</v>
      </c>
      <c r="M125">
        <v>0</v>
      </c>
      <c r="N125">
        <v>0</v>
      </c>
      <c r="O125">
        <v>0</v>
      </c>
      <c r="P125">
        <v>0</v>
      </c>
      <c r="Q125">
        <v>1132151.9480599998</v>
      </c>
      <c r="R125">
        <v>100</v>
      </c>
    </row>
    <row r="126" spans="1:19">
      <c r="A126" t="s">
        <v>318</v>
      </c>
      <c r="B126" t="s">
        <v>303</v>
      </c>
      <c r="C126" t="s">
        <v>319</v>
      </c>
      <c r="G126">
        <v>2</v>
      </c>
      <c r="I126">
        <v>2200000</v>
      </c>
      <c r="J126">
        <v>2200000</v>
      </c>
      <c r="K126">
        <v>2134095.6987999999</v>
      </c>
      <c r="L126">
        <v>65904.301200000045</v>
      </c>
      <c r="M126">
        <v>67848.051940000005</v>
      </c>
      <c r="N126">
        <v>0</v>
      </c>
      <c r="O126">
        <v>67848.051940000005</v>
      </c>
      <c r="P126">
        <v>0</v>
      </c>
      <c r="Q126">
        <v>2134095.6987899998</v>
      </c>
    </row>
    <row r="127" spans="1:19">
      <c r="A127" t="s">
        <v>318</v>
      </c>
      <c r="B127" t="s">
        <v>303</v>
      </c>
      <c r="C127" t="s">
        <v>319</v>
      </c>
      <c r="D127" t="s">
        <v>498</v>
      </c>
      <c r="G127" t="s">
        <v>499</v>
      </c>
      <c r="I127">
        <v>482000</v>
      </c>
      <c r="J127">
        <v>1345500</v>
      </c>
      <c r="K127">
        <v>1216254.17552</v>
      </c>
      <c r="L127">
        <v>129245.82448000002</v>
      </c>
      <c r="M127">
        <v>185013.31327000001</v>
      </c>
      <c r="N127">
        <v>0</v>
      </c>
      <c r="O127">
        <v>185013.31327000001</v>
      </c>
      <c r="P127">
        <v>0</v>
      </c>
      <c r="Q127">
        <v>1124854.11895</v>
      </c>
      <c r="R127">
        <v>95</v>
      </c>
    </row>
    <row r="128" spans="1:19">
      <c r="A128" t="s">
        <v>318</v>
      </c>
      <c r="B128" t="s">
        <v>303</v>
      </c>
      <c r="C128" t="s">
        <v>319</v>
      </c>
      <c r="D128" t="s">
        <v>498</v>
      </c>
      <c r="G128" t="s">
        <v>500</v>
      </c>
      <c r="I128">
        <v>270000</v>
      </c>
      <c r="J128">
        <v>2089000</v>
      </c>
      <c r="K128">
        <v>2086767.755270001</v>
      </c>
      <c r="L128">
        <v>2232.2447299990654</v>
      </c>
      <c r="M128">
        <v>72063.72004</v>
      </c>
      <c r="N128">
        <v>2000</v>
      </c>
      <c r="O128">
        <v>74063.72004</v>
      </c>
      <c r="P128">
        <v>0</v>
      </c>
      <c r="Q128">
        <v>1857077.5193599996</v>
      </c>
      <c r="R128">
        <v>100</v>
      </c>
    </row>
    <row r="129" spans="1:19">
      <c r="A129" t="s">
        <v>318</v>
      </c>
      <c r="B129" t="s">
        <v>303</v>
      </c>
      <c r="C129" t="s">
        <v>319</v>
      </c>
      <c r="D129" t="s">
        <v>498</v>
      </c>
      <c r="G129">
        <v>2</v>
      </c>
      <c r="I129">
        <v>752000</v>
      </c>
      <c r="J129">
        <v>3434500</v>
      </c>
      <c r="K129">
        <v>3303021.9307900011</v>
      </c>
      <c r="L129">
        <v>131478.06920999908</v>
      </c>
      <c r="M129">
        <v>257077.03331000003</v>
      </c>
      <c r="N129">
        <v>2000</v>
      </c>
      <c r="O129">
        <v>259077.03331000003</v>
      </c>
      <c r="P129">
        <v>0</v>
      </c>
      <c r="Q129">
        <v>2981931.6383099994</v>
      </c>
    </row>
    <row r="130" spans="1:19">
      <c r="A130" t="s">
        <v>318</v>
      </c>
      <c r="B130" t="s">
        <v>303</v>
      </c>
      <c r="C130" t="s">
        <v>319</v>
      </c>
      <c r="D130" t="s">
        <v>498</v>
      </c>
      <c r="G130" t="s">
        <v>501</v>
      </c>
      <c r="I130">
        <v>1000000</v>
      </c>
      <c r="J130">
        <v>2460000</v>
      </c>
      <c r="K130">
        <v>2401183.24266</v>
      </c>
      <c r="L130">
        <v>58816.757340000149</v>
      </c>
      <c r="M130">
        <v>13000</v>
      </c>
      <c r="N130">
        <v>0</v>
      </c>
      <c r="O130">
        <v>13000</v>
      </c>
      <c r="P130">
        <v>0</v>
      </c>
      <c r="Q130">
        <v>2368986.2050099997</v>
      </c>
      <c r="R130">
        <v>100</v>
      </c>
    </row>
    <row r="131" spans="1:19">
      <c r="A131" t="s">
        <v>318</v>
      </c>
      <c r="B131" t="s">
        <v>303</v>
      </c>
      <c r="C131" t="s">
        <v>319</v>
      </c>
      <c r="G131">
        <v>3</v>
      </c>
      <c r="I131">
        <v>1752000</v>
      </c>
      <c r="J131">
        <v>5894500</v>
      </c>
      <c r="K131">
        <v>5704205.1734500006</v>
      </c>
      <c r="L131">
        <v>190294.82654999924</v>
      </c>
      <c r="M131">
        <v>270077.03331000003</v>
      </c>
      <c r="N131">
        <v>2000</v>
      </c>
      <c r="O131">
        <v>272077.03331000003</v>
      </c>
      <c r="P131">
        <v>0</v>
      </c>
      <c r="Q131">
        <v>5350917.8433199991</v>
      </c>
    </row>
    <row r="132" spans="1:19">
      <c r="A132" t="s">
        <v>318</v>
      </c>
      <c r="B132" t="s">
        <v>303</v>
      </c>
      <c r="C132" t="s">
        <v>319</v>
      </c>
      <c r="D132" t="s">
        <v>502</v>
      </c>
      <c r="G132" t="s">
        <v>503</v>
      </c>
      <c r="I132">
        <v>7000000</v>
      </c>
      <c r="J132">
        <v>9000000</v>
      </c>
      <c r="K132">
        <v>8979498.2900200002</v>
      </c>
      <c r="L132">
        <v>20501.709979999541</v>
      </c>
      <c r="M132">
        <v>0</v>
      </c>
      <c r="N132">
        <v>0</v>
      </c>
      <c r="O132">
        <v>0</v>
      </c>
      <c r="P132">
        <v>0</v>
      </c>
      <c r="Q132">
        <v>8969950.6052699983</v>
      </c>
      <c r="R132">
        <v>99</v>
      </c>
    </row>
    <row r="133" spans="1:19">
      <c r="A133" t="s">
        <v>318</v>
      </c>
      <c r="B133" t="s">
        <v>303</v>
      </c>
      <c r="C133" t="s">
        <v>319</v>
      </c>
      <c r="D133" t="s">
        <v>502</v>
      </c>
      <c r="G133" t="s">
        <v>504</v>
      </c>
      <c r="I133">
        <v>4766000</v>
      </c>
      <c r="J133">
        <v>4916000</v>
      </c>
      <c r="K133">
        <v>4856582.5360000003</v>
      </c>
      <c r="L133">
        <v>59417.464</v>
      </c>
      <c r="M133">
        <v>0</v>
      </c>
      <c r="N133">
        <v>0</v>
      </c>
      <c r="O133">
        <v>0</v>
      </c>
      <c r="P133">
        <v>0</v>
      </c>
      <c r="Q133">
        <v>4542655.4452300007</v>
      </c>
      <c r="R133">
        <v>100</v>
      </c>
    </row>
    <row r="134" spans="1:19">
      <c r="A134" t="s">
        <v>318</v>
      </c>
      <c r="B134" t="s">
        <v>303</v>
      </c>
      <c r="C134" t="s">
        <v>319</v>
      </c>
      <c r="D134" t="s">
        <v>502</v>
      </c>
      <c r="G134" t="s">
        <v>505</v>
      </c>
      <c r="I134">
        <v>2000000</v>
      </c>
      <c r="J134">
        <v>2000000</v>
      </c>
      <c r="K134">
        <v>1966975.5164099999</v>
      </c>
      <c r="L134">
        <v>33024.483589999916</v>
      </c>
      <c r="M134">
        <v>400</v>
      </c>
      <c r="N134">
        <v>0</v>
      </c>
      <c r="O134">
        <v>400</v>
      </c>
      <c r="P134">
        <v>0</v>
      </c>
      <c r="Q134">
        <v>1840522.3861499999</v>
      </c>
      <c r="R134">
        <v>85</v>
      </c>
    </row>
    <row r="135" spans="1:19">
      <c r="A135" t="s">
        <v>318</v>
      </c>
      <c r="B135" t="s">
        <v>303</v>
      </c>
      <c r="C135" t="s">
        <v>480</v>
      </c>
      <c r="D135" t="s">
        <v>506</v>
      </c>
      <c r="G135" t="s">
        <v>507</v>
      </c>
      <c r="I135">
        <v>1000000</v>
      </c>
      <c r="J135">
        <v>1000000</v>
      </c>
      <c r="K135">
        <v>858807</v>
      </c>
      <c r="L135">
        <v>141193</v>
      </c>
      <c r="M135">
        <v>22842</v>
      </c>
      <c r="N135">
        <v>0</v>
      </c>
      <c r="O135">
        <v>22842</v>
      </c>
      <c r="P135">
        <v>0</v>
      </c>
      <c r="Q135">
        <v>682716</v>
      </c>
      <c r="R135">
        <v>80</v>
      </c>
    </row>
    <row r="136" spans="1:19">
      <c r="A136" t="s">
        <v>318</v>
      </c>
      <c r="B136" t="s">
        <v>303</v>
      </c>
      <c r="C136" t="s">
        <v>480</v>
      </c>
      <c r="D136" t="s">
        <v>508</v>
      </c>
      <c r="G136" t="s">
        <v>509</v>
      </c>
      <c r="I136">
        <v>19689</v>
      </c>
      <c r="J136">
        <v>3834295</v>
      </c>
      <c r="K136">
        <v>3813323</v>
      </c>
      <c r="L136">
        <v>20972</v>
      </c>
      <c r="M136">
        <v>15844</v>
      </c>
      <c r="N136">
        <v>0</v>
      </c>
      <c r="O136">
        <v>15844</v>
      </c>
      <c r="P136">
        <v>0</v>
      </c>
      <c r="Q136">
        <v>4627</v>
      </c>
      <c r="R136">
        <v>85</v>
      </c>
    </row>
    <row r="137" spans="1:19">
      <c r="A137" t="s">
        <v>318</v>
      </c>
      <c r="B137" t="s">
        <v>303</v>
      </c>
      <c r="C137" t="s">
        <v>510</v>
      </c>
      <c r="D137" t="s">
        <v>511</v>
      </c>
      <c r="H137" t="s">
        <v>512</v>
      </c>
      <c r="I137">
        <v>2023771.4240000001</v>
      </c>
      <c r="J137">
        <v>2023771.4240000001</v>
      </c>
      <c r="K137">
        <v>2023771.4240000001</v>
      </c>
      <c r="L137">
        <v>0</v>
      </c>
      <c r="M137">
        <v>0</v>
      </c>
      <c r="N137">
        <v>0</v>
      </c>
      <c r="O137">
        <v>0</v>
      </c>
      <c r="P137">
        <v>0</v>
      </c>
      <c r="Q137">
        <v>0</v>
      </c>
      <c r="R137">
        <v>15</v>
      </c>
      <c r="S137" t="s">
        <v>513</v>
      </c>
    </row>
    <row r="138" spans="1:19">
      <c r="A138" t="s">
        <v>318</v>
      </c>
      <c r="B138" t="s">
        <v>303</v>
      </c>
      <c r="C138" t="s">
        <v>510</v>
      </c>
      <c r="D138" t="s">
        <v>511</v>
      </c>
      <c r="H138" t="s">
        <v>514</v>
      </c>
      <c r="I138">
        <v>1000000</v>
      </c>
      <c r="J138">
        <v>1000000</v>
      </c>
      <c r="K138">
        <v>0</v>
      </c>
      <c r="L138">
        <v>1000000</v>
      </c>
      <c r="M138">
        <v>0</v>
      </c>
      <c r="N138">
        <v>50000</v>
      </c>
      <c r="O138">
        <v>50000</v>
      </c>
      <c r="P138">
        <v>0</v>
      </c>
      <c r="Q138">
        <v>0</v>
      </c>
      <c r="R138">
        <v>0</v>
      </c>
    </row>
    <row r="139" spans="1:19">
      <c r="A139" t="s">
        <v>318</v>
      </c>
      <c r="B139" t="s">
        <v>303</v>
      </c>
      <c r="C139" t="s">
        <v>510</v>
      </c>
      <c r="I139">
        <v>3023771.4240000001</v>
      </c>
      <c r="J139">
        <v>3023771.4240000001</v>
      </c>
      <c r="K139">
        <v>2023771.4240000001</v>
      </c>
      <c r="L139">
        <v>1000000</v>
      </c>
      <c r="M139">
        <v>0</v>
      </c>
      <c r="N139">
        <v>50000</v>
      </c>
      <c r="O139">
        <v>50000</v>
      </c>
      <c r="P139">
        <v>0</v>
      </c>
      <c r="Q139">
        <v>0</v>
      </c>
      <c r="R139">
        <v>15</v>
      </c>
    </row>
    <row r="140" spans="1:19">
      <c r="A140" t="s">
        <v>318</v>
      </c>
      <c r="B140" t="s">
        <v>303</v>
      </c>
      <c r="C140" t="s">
        <v>510</v>
      </c>
      <c r="D140" t="s">
        <v>484</v>
      </c>
      <c r="H140" t="s">
        <v>515</v>
      </c>
      <c r="I140">
        <v>1500000</v>
      </c>
      <c r="J140">
        <v>1500000</v>
      </c>
      <c r="K140">
        <v>1492235.7244899999</v>
      </c>
      <c r="L140">
        <v>7764.2755099999904</v>
      </c>
      <c r="M140">
        <v>0</v>
      </c>
      <c r="N140">
        <v>0</v>
      </c>
      <c r="O140">
        <v>0</v>
      </c>
      <c r="P140">
        <v>0</v>
      </c>
      <c r="Q140">
        <v>59689.428079999998</v>
      </c>
      <c r="R140">
        <v>10</v>
      </c>
    </row>
    <row r="141" spans="1:19">
      <c r="A141" t="s">
        <v>318</v>
      </c>
      <c r="B141" t="s">
        <v>303</v>
      </c>
      <c r="C141" t="s">
        <v>510</v>
      </c>
      <c r="D141" t="s">
        <v>484</v>
      </c>
      <c r="H141" t="s">
        <v>516</v>
      </c>
      <c r="I141">
        <v>1500000</v>
      </c>
      <c r="J141">
        <v>1500000</v>
      </c>
      <c r="K141">
        <v>913686.19055000006</v>
      </c>
      <c r="L141">
        <v>586313.80945000006</v>
      </c>
      <c r="M141">
        <v>0</v>
      </c>
      <c r="N141">
        <v>0</v>
      </c>
      <c r="O141">
        <v>0</v>
      </c>
      <c r="P141">
        <v>0</v>
      </c>
      <c r="Q141">
        <v>0</v>
      </c>
      <c r="R141">
        <v>5</v>
      </c>
    </row>
    <row r="142" spans="1:19">
      <c r="A142" t="s">
        <v>318</v>
      </c>
      <c r="B142" t="s">
        <v>303</v>
      </c>
      <c r="C142" t="s">
        <v>510</v>
      </c>
      <c r="I142">
        <v>3000000</v>
      </c>
      <c r="J142">
        <v>3000000</v>
      </c>
      <c r="K142">
        <v>2405921.9150399999</v>
      </c>
      <c r="L142">
        <v>594078.08496000001</v>
      </c>
      <c r="M142">
        <v>0</v>
      </c>
      <c r="N142">
        <v>0</v>
      </c>
      <c r="O142">
        <v>0</v>
      </c>
      <c r="P142">
        <v>0</v>
      </c>
      <c r="Q142">
        <v>59689.428079999998</v>
      </c>
    </row>
    <row r="143" spans="1:19">
      <c r="A143" t="s">
        <v>318</v>
      </c>
      <c r="B143" t="s">
        <v>303</v>
      </c>
      <c r="C143" t="s">
        <v>510</v>
      </c>
      <c r="D143" t="s">
        <v>498</v>
      </c>
      <c r="H143" t="s">
        <v>517</v>
      </c>
      <c r="I143">
        <v>3500000</v>
      </c>
      <c r="J143">
        <v>3500000</v>
      </c>
      <c r="K143">
        <v>0</v>
      </c>
      <c r="L143">
        <v>3500000</v>
      </c>
      <c r="M143">
        <v>0</v>
      </c>
      <c r="N143">
        <v>0</v>
      </c>
      <c r="O143">
        <v>0</v>
      </c>
      <c r="P143">
        <v>0</v>
      </c>
      <c r="Q143">
        <v>0</v>
      </c>
      <c r="R143">
        <v>0</v>
      </c>
    </row>
    <row r="144" spans="1:19">
      <c r="A144" t="s">
        <v>318</v>
      </c>
      <c r="B144" t="s">
        <v>303</v>
      </c>
      <c r="C144" t="s">
        <v>510</v>
      </c>
      <c r="D144" t="s">
        <v>502</v>
      </c>
      <c r="H144" t="s">
        <v>518</v>
      </c>
      <c r="I144">
        <v>1000000</v>
      </c>
      <c r="J144">
        <v>1000000</v>
      </c>
      <c r="K144">
        <v>0</v>
      </c>
      <c r="L144">
        <v>1000000</v>
      </c>
      <c r="M144">
        <v>0</v>
      </c>
      <c r="N144">
        <v>0</v>
      </c>
      <c r="O144">
        <v>0</v>
      </c>
      <c r="P144">
        <v>0</v>
      </c>
      <c r="Q144">
        <v>0</v>
      </c>
      <c r="R144">
        <v>0</v>
      </c>
    </row>
    <row r="145" spans="1:19">
      <c r="A145" t="s">
        <v>318</v>
      </c>
      <c r="B145" t="s">
        <v>303</v>
      </c>
      <c r="C145" t="s">
        <v>510</v>
      </c>
      <c r="D145" t="s">
        <v>502</v>
      </c>
      <c r="H145" t="s">
        <v>519</v>
      </c>
      <c r="I145">
        <v>1340118</v>
      </c>
      <c r="J145">
        <v>1340118</v>
      </c>
      <c r="K145">
        <v>0</v>
      </c>
      <c r="L145">
        <v>1340118</v>
      </c>
      <c r="M145">
        <v>0</v>
      </c>
      <c r="N145">
        <v>270000</v>
      </c>
      <c r="O145">
        <v>270000</v>
      </c>
      <c r="P145">
        <v>0</v>
      </c>
      <c r="Q145">
        <v>0</v>
      </c>
      <c r="R145">
        <v>0</v>
      </c>
    </row>
    <row r="146" spans="1:19">
      <c r="A146" t="s">
        <v>318</v>
      </c>
      <c r="B146" t="s">
        <v>310</v>
      </c>
      <c r="D146" t="s">
        <v>520</v>
      </c>
      <c r="E146" t="s">
        <v>521</v>
      </c>
      <c r="F146" t="s">
        <v>522</v>
      </c>
      <c r="G146" t="s">
        <v>396</v>
      </c>
      <c r="H146" t="s">
        <v>523</v>
      </c>
      <c r="I146">
        <v>1082000</v>
      </c>
      <c r="J146">
        <v>1082000</v>
      </c>
      <c r="K146">
        <v>0</v>
      </c>
      <c r="L146">
        <v>0</v>
      </c>
      <c r="M146">
        <v>0</v>
      </c>
      <c r="N146">
        <v>30000</v>
      </c>
      <c r="O146">
        <v>30000</v>
      </c>
      <c r="P146">
        <v>0</v>
      </c>
      <c r="Q146">
        <v>0</v>
      </c>
      <c r="R146" t="s">
        <v>474</v>
      </c>
      <c r="S146" t="s">
        <v>524</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2847E-2664-E644-B29A-AFEEF0BF0210}">
  <sheetPr>
    <tabColor rgb="FFFF0000"/>
  </sheetPr>
  <dimension ref="A1:R41"/>
  <sheetViews>
    <sheetView workbookViewId="0">
      <selection activeCell="D1" sqref="D1"/>
    </sheetView>
  </sheetViews>
  <sheetFormatPr baseColWidth="10" defaultRowHeight="15"/>
  <cols>
    <col min="1" max="1" width="6.85546875" bestFit="1" customWidth="1"/>
    <col min="2" max="2" width="14" bestFit="1" customWidth="1"/>
    <col min="3" max="3" width="16.7109375" bestFit="1" customWidth="1"/>
    <col min="4" max="4" width="48.140625" bestFit="1" customWidth="1"/>
    <col min="5" max="5" width="18.42578125" bestFit="1" customWidth="1"/>
    <col min="6" max="6" width="22.7109375" bestFit="1" customWidth="1"/>
    <col min="7" max="7" width="25.140625" bestFit="1" customWidth="1"/>
    <col min="8" max="8" width="80.7109375" bestFit="1" customWidth="1"/>
    <col min="9" max="9" width="20.28515625" customWidth="1"/>
    <col min="10" max="10" width="11" bestFit="1" customWidth="1"/>
    <col min="11" max="11" width="13" bestFit="1" customWidth="1"/>
    <col min="12" max="12" width="25.7109375" customWidth="1"/>
    <col min="13" max="13" width="19" bestFit="1" customWidth="1"/>
    <col min="14" max="14" width="10" bestFit="1" customWidth="1"/>
    <col min="15" max="15" width="18" bestFit="1" customWidth="1"/>
    <col min="16" max="16" width="14.42578125" bestFit="1" customWidth="1"/>
    <col min="17" max="17" width="13" bestFit="1" customWidth="1"/>
    <col min="18" max="18" width="11.42578125" bestFit="1" customWidth="1"/>
  </cols>
  <sheetData>
    <row r="1" spans="1:18">
      <c r="A1" t="s">
        <v>251</v>
      </c>
      <c r="B1" t="s">
        <v>47</v>
      </c>
      <c r="C1" t="s">
        <v>252</v>
      </c>
      <c r="D1" t="s">
        <v>0</v>
      </c>
      <c r="E1" t="s">
        <v>253</v>
      </c>
      <c r="F1" t="s">
        <v>248</v>
      </c>
      <c r="G1" t="s">
        <v>249</v>
      </c>
      <c r="H1" t="s">
        <v>250</v>
      </c>
      <c r="I1" t="s">
        <v>531</v>
      </c>
      <c r="J1" t="s">
        <v>532</v>
      </c>
      <c r="K1" t="s">
        <v>255</v>
      </c>
      <c r="L1" t="s">
        <v>2206</v>
      </c>
      <c r="M1" t="s">
        <v>2207</v>
      </c>
      <c r="N1" t="s">
        <v>2208</v>
      </c>
      <c r="O1" t="s">
        <v>536</v>
      </c>
      <c r="P1" t="s">
        <v>535</v>
      </c>
      <c r="Q1" t="s">
        <v>530</v>
      </c>
      <c r="R1" t="s">
        <v>2209</v>
      </c>
    </row>
    <row r="2" spans="1:18">
      <c r="A2" t="s">
        <v>528</v>
      </c>
      <c r="B2" t="s">
        <v>286</v>
      </c>
      <c r="C2" t="s">
        <v>319</v>
      </c>
      <c r="D2" t="s">
        <v>1038</v>
      </c>
      <c r="G2" t="s">
        <v>2210</v>
      </c>
      <c r="H2" t="s">
        <v>2211</v>
      </c>
      <c r="K2">
        <v>28662460245.790001</v>
      </c>
    </row>
    <row r="3" spans="1:18">
      <c r="A3" t="s">
        <v>528</v>
      </c>
      <c r="B3" t="s">
        <v>288</v>
      </c>
      <c r="C3" t="s">
        <v>319</v>
      </c>
      <c r="D3" t="s">
        <v>2212</v>
      </c>
      <c r="H3" t="s">
        <v>2213</v>
      </c>
      <c r="K3">
        <v>2504000000</v>
      </c>
      <c r="N3">
        <v>25000000</v>
      </c>
      <c r="R3">
        <v>300000000</v>
      </c>
    </row>
    <row r="4" spans="1:18">
      <c r="A4" t="s">
        <v>528</v>
      </c>
      <c r="B4" t="s">
        <v>288</v>
      </c>
      <c r="C4" t="s">
        <v>319</v>
      </c>
      <c r="D4" t="s">
        <v>2214</v>
      </c>
      <c r="H4" t="s">
        <v>2215</v>
      </c>
      <c r="K4">
        <v>4642710000</v>
      </c>
    </row>
    <row r="5" spans="1:18">
      <c r="A5" t="s">
        <v>528</v>
      </c>
      <c r="B5" t="s">
        <v>288</v>
      </c>
      <c r="C5" t="s">
        <v>319</v>
      </c>
      <c r="D5" t="s">
        <v>2216</v>
      </c>
      <c r="H5" t="s">
        <v>2217</v>
      </c>
      <c r="K5">
        <v>2577000000</v>
      </c>
    </row>
    <row r="6" spans="1:18">
      <c r="A6" t="s">
        <v>528</v>
      </c>
      <c r="B6" t="s">
        <v>288</v>
      </c>
      <c r="C6" t="s">
        <v>319</v>
      </c>
      <c r="D6" t="s">
        <v>2218</v>
      </c>
      <c r="H6" t="s">
        <v>2219</v>
      </c>
      <c r="K6">
        <v>1000000000</v>
      </c>
    </row>
    <row r="7" spans="1:18">
      <c r="A7" t="s">
        <v>528</v>
      </c>
      <c r="B7" t="s">
        <v>288</v>
      </c>
      <c r="C7" t="s">
        <v>2220</v>
      </c>
      <c r="D7" t="s">
        <v>358</v>
      </c>
      <c r="H7" t="s">
        <v>2221</v>
      </c>
      <c r="K7">
        <v>2276743000</v>
      </c>
    </row>
    <row r="8" spans="1:18">
      <c r="A8" t="s">
        <v>528</v>
      </c>
      <c r="B8" t="s">
        <v>288</v>
      </c>
      <c r="C8" t="s">
        <v>319</v>
      </c>
      <c r="D8" t="s">
        <v>502</v>
      </c>
      <c r="H8" t="s">
        <v>2222</v>
      </c>
      <c r="K8" t="s">
        <v>2223</v>
      </c>
    </row>
    <row r="9" spans="1:18">
      <c r="B9" t="s">
        <v>288</v>
      </c>
      <c r="C9" t="s">
        <v>319</v>
      </c>
      <c r="D9" t="s">
        <v>502</v>
      </c>
      <c r="H9" t="s">
        <v>2224</v>
      </c>
      <c r="K9" t="s">
        <v>2225</v>
      </c>
    </row>
    <row r="10" spans="1:18">
      <c r="A10" t="s">
        <v>528</v>
      </c>
      <c r="B10" t="s">
        <v>288</v>
      </c>
      <c r="C10" t="s">
        <v>319</v>
      </c>
      <c r="D10" t="s">
        <v>397</v>
      </c>
      <c r="H10" t="s">
        <v>2226</v>
      </c>
      <c r="K10">
        <v>2623237000</v>
      </c>
    </row>
    <row r="11" spans="1:18">
      <c r="A11" t="s">
        <v>528</v>
      </c>
      <c r="B11" t="s">
        <v>288</v>
      </c>
      <c r="C11" t="s">
        <v>319</v>
      </c>
      <c r="D11" t="s">
        <v>397</v>
      </c>
      <c r="H11" t="s">
        <v>2227</v>
      </c>
      <c r="K11">
        <v>3940000000</v>
      </c>
    </row>
    <row r="12" spans="1:18">
      <c r="A12" t="s">
        <v>528</v>
      </c>
      <c r="B12" t="s">
        <v>288</v>
      </c>
      <c r="D12" t="s">
        <v>345</v>
      </c>
      <c r="H12" t="s">
        <v>2228</v>
      </c>
      <c r="K12">
        <v>2170000000</v>
      </c>
    </row>
    <row r="13" spans="1:18">
      <c r="A13" t="s">
        <v>528</v>
      </c>
      <c r="B13" t="s">
        <v>288</v>
      </c>
      <c r="D13" t="s">
        <v>345</v>
      </c>
      <c r="H13" t="s">
        <v>2229</v>
      </c>
      <c r="K13">
        <v>1250000000</v>
      </c>
    </row>
    <row r="14" spans="1:18">
      <c r="A14" t="s">
        <v>528</v>
      </c>
      <c r="B14" t="s">
        <v>288</v>
      </c>
      <c r="C14" t="s">
        <v>480</v>
      </c>
      <c r="D14" t="s">
        <v>502</v>
      </c>
    </row>
    <row r="15" spans="1:18">
      <c r="A15" t="s">
        <v>528</v>
      </c>
      <c r="B15" t="s">
        <v>288</v>
      </c>
      <c r="C15" t="s">
        <v>480</v>
      </c>
      <c r="D15" t="s">
        <v>345</v>
      </c>
      <c r="H15" t="s">
        <v>2230</v>
      </c>
      <c r="K15">
        <v>14500000000</v>
      </c>
    </row>
    <row r="16" spans="1:18">
      <c r="A16" t="s">
        <v>528</v>
      </c>
      <c r="B16" t="s">
        <v>288</v>
      </c>
      <c r="C16" t="s">
        <v>480</v>
      </c>
      <c r="D16" t="s">
        <v>345</v>
      </c>
      <c r="H16" t="s">
        <v>2231</v>
      </c>
      <c r="K16">
        <v>5830000000</v>
      </c>
    </row>
    <row r="17" spans="1:13">
      <c r="A17" t="s">
        <v>528</v>
      </c>
      <c r="B17" t="s">
        <v>288</v>
      </c>
      <c r="C17" t="s">
        <v>480</v>
      </c>
      <c r="D17" t="s">
        <v>345</v>
      </c>
      <c r="H17" t="s">
        <v>2232</v>
      </c>
      <c r="K17">
        <v>10000000000</v>
      </c>
    </row>
    <row r="18" spans="1:13">
      <c r="A18" t="s">
        <v>528</v>
      </c>
      <c r="B18" t="s">
        <v>279</v>
      </c>
      <c r="D18" t="s">
        <v>502</v>
      </c>
      <c r="E18" t="s">
        <v>2233</v>
      </c>
      <c r="F18" t="s">
        <v>2234</v>
      </c>
      <c r="H18" t="s">
        <v>2235</v>
      </c>
      <c r="K18">
        <v>1200000000</v>
      </c>
    </row>
    <row r="19" spans="1:13">
      <c r="A19" t="s">
        <v>528</v>
      </c>
      <c r="B19" t="s">
        <v>288</v>
      </c>
      <c r="D19" t="s">
        <v>2236</v>
      </c>
      <c r="H19" t="s">
        <v>2237</v>
      </c>
      <c r="K19">
        <v>1511104000</v>
      </c>
    </row>
    <row r="20" spans="1:13">
      <c r="A20" t="s">
        <v>528</v>
      </c>
      <c r="B20" t="s">
        <v>288</v>
      </c>
      <c r="D20" t="s">
        <v>2236</v>
      </c>
      <c r="H20" t="s">
        <v>2238</v>
      </c>
      <c r="K20" t="s">
        <v>2239</v>
      </c>
    </row>
    <row r="21" spans="1:13">
      <c r="A21" t="s">
        <v>528</v>
      </c>
      <c r="B21" t="s">
        <v>288</v>
      </c>
      <c r="D21" t="s">
        <v>2236</v>
      </c>
      <c r="H21" t="s">
        <v>2240</v>
      </c>
      <c r="K21">
        <v>2037000000</v>
      </c>
    </row>
    <row r="22" spans="1:13">
      <c r="A22" t="s">
        <v>528</v>
      </c>
      <c r="B22" t="s">
        <v>288</v>
      </c>
      <c r="D22" t="s">
        <v>2236</v>
      </c>
      <c r="H22" t="s">
        <v>2241</v>
      </c>
      <c r="K22">
        <v>1190611000</v>
      </c>
    </row>
    <row r="23" spans="1:13">
      <c r="A23" t="s">
        <v>528</v>
      </c>
      <c r="B23" t="s">
        <v>288</v>
      </c>
      <c r="D23" t="s">
        <v>2242</v>
      </c>
      <c r="H23" t="s">
        <v>2243</v>
      </c>
      <c r="K23">
        <v>700000000</v>
      </c>
    </row>
    <row r="24" spans="1:13">
      <c r="A24" t="s">
        <v>528</v>
      </c>
      <c r="B24" t="s">
        <v>288</v>
      </c>
      <c r="D24" t="s">
        <v>2242</v>
      </c>
      <c r="H24" t="s">
        <v>2244</v>
      </c>
      <c r="K24">
        <v>1000000000</v>
      </c>
    </row>
    <row r="25" spans="1:13">
      <c r="A25" t="s">
        <v>528</v>
      </c>
      <c r="B25" t="s">
        <v>290</v>
      </c>
      <c r="D25" t="s">
        <v>2245</v>
      </c>
      <c r="H25" t="s">
        <v>2246</v>
      </c>
      <c r="K25">
        <v>19966463</v>
      </c>
      <c r="L25">
        <v>18827752.600000001</v>
      </c>
      <c r="M25">
        <v>18700276</v>
      </c>
    </row>
    <row r="26" spans="1:13">
      <c r="A26" t="s">
        <v>528</v>
      </c>
      <c r="B26" t="s">
        <v>290</v>
      </c>
      <c r="D26" t="s">
        <v>2247</v>
      </c>
      <c r="H26" t="s">
        <v>2248</v>
      </c>
      <c r="K26">
        <v>11980255</v>
      </c>
      <c r="L26" t="s">
        <v>2249</v>
      </c>
      <c r="M26">
        <v>11980255</v>
      </c>
    </row>
    <row r="27" spans="1:13">
      <c r="A27" t="s">
        <v>528</v>
      </c>
      <c r="B27" t="s">
        <v>290</v>
      </c>
      <c r="D27" t="s">
        <v>2250</v>
      </c>
      <c r="H27" t="s">
        <v>2251</v>
      </c>
      <c r="K27">
        <v>12839500</v>
      </c>
      <c r="L27">
        <v>12817395.17</v>
      </c>
      <c r="M27">
        <v>12759454</v>
      </c>
    </row>
    <row r="28" spans="1:13">
      <c r="A28" t="s">
        <v>528</v>
      </c>
      <c r="B28" t="s">
        <v>290</v>
      </c>
      <c r="D28" t="s">
        <v>2250</v>
      </c>
      <c r="H28" t="s">
        <v>2252</v>
      </c>
      <c r="K28">
        <v>12370909</v>
      </c>
      <c r="L28">
        <v>12230047.15</v>
      </c>
      <c r="M28">
        <v>12219052</v>
      </c>
    </row>
    <row r="29" spans="1:13">
      <c r="A29" t="s">
        <v>528</v>
      </c>
      <c r="B29" t="s">
        <v>281</v>
      </c>
      <c r="D29" t="s">
        <v>498</v>
      </c>
      <c r="H29" t="s">
        <v>2253</v>
      </c>
    </row>
    <row r="30" spans="1:13">
      <c r="A30" t="s">
        <v>528</v>
      </c>
      <c r="B30" t="s">
        <v>281</v>
      </c>
      <c r="D30" t="s">
        <v>2254</v>
      </c>
      <c r="H30" t="s">
        <v>2255</v>
      </c>
    </row>
    <row r="31" spans="1:13">
      <c r="A31" t="s">
        <v>528</v>
      </c>
      <c r="B31" t="s">
        <v>281</v>
      </c>
      <c r="D31" t="s">
        <v>2256</v>
      </c>
      <c r="H31" t="s">
        <v>2257</v>
      </c>
    </row>
    <row r="32" spans="1:13">
      <c r="A32" t="s">
        <v>528</v>
      </c>
      <c r="B32" t="s">
        <v>281</v>
      </c>
      <c r="D32" t="s">
        <v>2258</v>
      </c>
      <c r="H32" t="s">
        <v>2259</v>
      </c>
    </row>
    <row r="33" spans="1:8">
      <c r="A33" t="s">
        <v>528</v>
      </c>
      <c r="B33" t="s">
        <v>281</v>
      </c>
      <c r="D33" t="s">
        <v>2260</v>
      </c>
      <c r="H33" t="s">
        <v>2261</v>
      </c>
    </row>
    <row r="34" spans="1:8">
      <c r="A34" t="s">
        <v>528</v>
      </c>
      <c r="B34" t="s">
        <v>281</v>
      </c>
      <c r="D34" t="s">
        <v>379</v>
      </c>
      <c r="H34" t="s">
        <v>2262</v>
      </c>
    </row>
    <row r="35" spans="1:8">
      <c r="A35" t="s">
        <v>528</v>
      </c>
      <c r="B35" t="s">
        <v>281</v>
      </c>
      <c r="D35" t="s">
        <v>2263</v>
      </c>
      <c r="H35" t="s">
        <v>2264</v>
      </c>
    </row>
    <row r="36" spans="1:8">
      <c r="A36" t="s">
        <v>528</v>
      </c>
      <c r="B36" t="s">
        <v>281</v>
      </c>
      <c r="D36" t="s">
        <v>2263</v>
      </c>
      <c r="H36" t="s">
        <v>2265</v>
      </c>
    </row>
    <row r="37" spans="1:8">
      <c r="A37" t="s">
        <v>528</v>
      </c>
      <c r="B37" t="s">
        <v>281</v>
      </c>
      <c r="D37" t="s">
        <v>2263</v>
      </c>
      <c r="H37" t="s">
        <v>2266</v>
      </c>
    </row>
    <row r="38" spans="1:8">
      <c r="A38" t="s">
        <v>528</v>
      </c>
      <c r="B38" t="s">
        <v>281</v>
      </c>
      <c r="D38" t="s">
        <v>2263</v>
      </c>
      <c r="H38" t="s">
        <v>2267</v>
      </c>
    </row>
    <row r="39" spans="1:8">
      <c r="A39" t="s">
        <v>528</v>
      </c>
      <c r="B39" t="s">
        <v>281</v>
      </c>
      <c r="D39" t="s">
        <v>2263</v>
      </c>
      <c r="H39" t="s">
        <v>2268</v>
      </c>
    </row>
    <row r="40" spans="1:8">
      <c r="A40" t="s">
        <v>528</v>
      </c>
      <c r="B40" t="s">
        <v>281</v>
      </c>
      <c r="D40" t="s">
        <v>2263</v>
      </c>
      <c r="H40" t="s">
        <v>2269</v>
      </c>
    </row>
    <row r="41" spans="1:8">
      <c r="A41" t="s">
        <v>528</v>
      </c>
      <c r="B41" t="s">
        <v>275</v>
      </c>
      <c r="D41" t="s">
        <v>1237</v>
      </c>
      <c r="H41" t="s">
        <v>2270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2E586-A018-B64D-B610-C928EBF3E070}">
  <sheetPr>
    <tabColor rgb="FFFF0000"/>
  </sheetPr>
  <dimension ref="A1:Q840"/>
  <sheetViews>
    <sheetView topLeftCell="A4" zoomScale="150" zoomScaleNormal="150" workbookViewId="0">
      <selection activeCell="I13" sqref="I13"/>
    </sheetView>
  </sheetViews>
  <sheetFormatPr baseColWidth="10" defaultRowHeight="15"/>
  <cols>
    <col min="1" max="1" width="7" bestFit="1" customWidth="1"/>
    <col min="2" max="2" width="18.42578125" bestFit="1" customWidth="1"/>
    <col min="3" max="3" width="23.140625" bestFit="1" customWidth="1"/>
    <col min="4" max="4" width="63.85546875" bestFit="1" customWidth="1"/>
    <col min="5" max="8" width="80.7109375" bestFit="1" customWidth="1"/>
    <col min="9" max="9" width="20.28515625" customWidth="1"/>
    <col min="10" max="10" width="12.140625" bestFit="1" customWidth="1"/>
    <col min="11" max="11" width="12.28515625" bestFit="1" customWidth="1"/>
    <col min="12" max="12" width="12.42578125" bestFit="1" customWidth="1"/>
    <col min="13" max="13" width="18.85546875" customWidth="1"/>
    <col min="14" max="14" width="20" bestFit="1" customWidth="1"/>
    <col min="15" max="15" width="48.28515625" bestFit="1" customWidth="1"/>
    <col min="16" max="16" width="64.140625" bestFit="1" customWidth="1"/>
    <col min="17" max="17" width="80.7109375" bestFit="1" customWidth="1"/>
  </cols>
  <sheetData>
    <row r="1" spans="1:17">
      <c r="A1" t="s">
        <v>251</v>
      </c>
      <c r="B1" t="s">
        <v>47</v>
      </c>
      <c r="C1" t="s">
        <v>252</v>
      </c>
      <c r="D1" t="s">
        <v>0</v>
      </c>
      <c r="E1" t="s">
        <v>253</v>
      </c>
      <c r="F1" t="s">
        <v>248</v>
      </c>
      <c r="G1" t="s">
        <v>249</v>
      </c>
      <c r="H1" t="s">
        <v>250</v>
      </c>
      <c r="I1" t="s">
        <v>531</v>
      </c>
      <c r="J1" t="s">
        <v>254</v>
      </c>
      <c r="K1" t="s">
        <v>255</v>
      </c>
      <c r="L1" t="s">
        <v>256</v>
      </c>
      <c r="M1" t="s">
        <v>3239</v>
      </c>
      <c r="N1" t="s">
        <v>7</v>
      </c>
      <c r="O1" t="s">
        <v>8</v>
      </c>
      <c r="P1" t="s">
        <v>9</v>
      </c>
      <c r="Q1" t="s">
        <v>10</v>
      </c>
    </row>
    <row r="2" spans="1:17">
      <c r="A2" t="s">
        <v>317</v>
      </c>
      <c r="B2" t="s">
        <v>46</v>
      </c>
      <c r="D2" t="s">
        <v>2697</v>
      </c>
      <c r="E2" t="s">
        <v>11</v>
      </c>
      <c r="H2" t="s">
        <v>195</v>
      </c>
      <c r="K2">
        <v>10789000</v>
      </c>
      <c r="L2">
        <v>10468489.869489999</v>
      </c>
      <c r="M2">
        <v>10270308.711719999</v>
      </c>
      <c r="N2">
        <v>0.95192406263045692</v>
      </c>
      <c r="O2">
        <v>1</v>
      </c>
      <c r="P2" t="s">
        <v>13</v>
      </c>
      <c r="Q2" t="s">
        <v>14</v>
      </c>
    </row>
    <row r="3" spans="1:17">
      <c r="A3" t="s">
        <v>317</v>
      </c>
      <c r="B3" t="s">
        <v>46</v>
      </c>
      <c r="D3" t="s">
        <v>2708</v>
      </c>
      <c r="E3" t="s">
        <v>16</v>
      </c>
      <c r="H3" t="s">
        <v>196</v>
      </c>
      <c r="K3">
        <v>13400000</v>
      </c>
      <c r="L3">
        <v>13258054.142879998</v>
      </c>
      <c r="M3">
        <v>12588559.163830001</v>
      </c>
      <c r="N3">
        <v>0.93944471371865668</v>
      </c>
      <c r="O3">
        <v>0.99</v>
      </c>
      <c r="P3" t="s">
        <v>20</v>
      </c>
      <c r="Q3" t="s">
        <v>21</v>
      </c>
    </row>
    <row r="4" spans="1:17">
      <c r="A4" t="s">
        <v>317</v>
      </c>
      <c r="B4" t="s">
        <v>46</v>
      </c>
      <c r="D4" t="s">
        <v>2697</v>
      </c>
      <c r="E4" t="s">
        <v>11</v>
      </c>
      <c r="H4" t="s">
        <v>197</v>
      </c>
      <c r="K4">
        <v>15920000</v>
      </c>
      <c r="L4">
        <v>15903704.166099999</v>
      </c>
      <c r="M4">
        <v>14384685.092309998</v>
      </c>
      <c r="N4">
        <v>0.90356062137625615</v>
      </c>
      <c r="O4">
        <v>1</v>
      </c>
      <c r="P4" t="s">
        <v>13</v>
      </c>
      <c r="Q4" t="s">
        <v>213</v>
      </c>
    </row>
    <row r="5" spans="1:17">
      <c r="A5" t="s">
        <v>317</v>
      </c>
      <c r="B5" t="s">
        <v>46</v>
      </c>
      <c r="D5" t="s">
        <v>2690</v>
      </c>
      <c r="E5" t="s">
        <v>25</v>
      </c>
      <c r="H5" t="s">
        <v>198</v>
      </c>
      <c r="K5">
        <v>16108000</v>
      </c>
      <c r="L5">
        <v>15142080.705220001</v>
      </c>
      <c r="M5">
        <v>10670180.696830001</v>
      </c>
      <c r="N5">
        <v>0.662414992353489</v>
      </c>
      <c r="O5">
        <v>0.56999999999999995</v>
      </c>
      <c r="P5" t="s">
        <v>20</v>
      </c>
      <c r="Q5" t="s">
        <v>206</v>
      </c>
    </row>
    <row r="6" spans="1:17">
      <c r="A6" t="s">
        <v>317</v>
      </c>
      <c r="B6" t="s">
        <v>46</v>
      </c>
      <c r="D6" t="s">
        <v>2705</v>
      </c>
      <c r="E6" t="s">
        <v>28</v>
      </c>
      <c r="H6" t="s">
        <v>199</v>
      </c>
      <c r="K6">
        <v>16117420</v>
      </c>
      <c r="L6">
        <v>14444734.85826</v>
      </c>
      <c r="M6">
        <v>12355378.156099999</v>
      </c>
      <c r="N6">
        <v>0.76658535647144532</v>
      </c>
      <c r="O6">
        <v>0.44</v>
      </c>
      <c r="P6" t="s">
        <v>30</v>
      </c>
      <c r="Q6" t="s">
        <v>207</v>
      </c>
    </row>
    <row r="7" spans="1:17">
      <c r="A7" t="s">
        <v>317</v>
      </c>
      <c r="B7" t="s">
        <v>46</v>
      </c>
      <c r="D7" t="s">
        <v>2699</v>
      </c>
      <c r="E7" t="s">
        <v>32</v>
      </c>
      <c r="H7" t="s">
        <v>200</v>
      </c>
      <c r="K7">
        <v>17867591</v>
      </c>
      <c r="L7">
        <v>1922185.49905</v>
      </c>
      <c r="M7">
        <v>563080.16738999996</v>
      </c>
      <c r="N7">
        <v>3.1514050628873247E-2</v>
      </c>
      <c r="O7">
        <v>0.17</v>
      </c>
      <c r="P7" t="s">
        <v>20</v>
      </c>
      <c r="Q7" t="s">
        <v>208</v>
      </c>
    </row>
    <row r="8" spans="1:17">
      <c r="A8" t="s">
        <v>317</v>
      </c>
      <c r="B8" t="s">
        <v>46</v>
      </c>
      <c r="D8" t="s">
        <v>2708</v>
      </c>
      <c r="E8" t="s">
        <v>34</v>
      </c>
      <c r="H8" t="s">
        <v>201</v>
      </c>
      <c r="K8">
        <v>24450000</v>
      </c>
      <c r="L8">
        <v>24282957.477630001</v>
      </c>
      <c r="M8">
        <v>23938306.589190003</v>
      </c>
      <c r="N8">
        <v>0.97907184413865045</v>
      </c>
      <c r="O8">
        <v>1</v>
      </c>
      <c r="P8" t="s">
        <v>13</v>
      </c>
      <c r="Q8" t="s">
        <v>37</v>
      </c>
    </row>
    <row r="9" spans="1:17">
      <c r="A9" t="s">
        <v>317</v>
      </c>
      <c r="B9" t="s">
        <v>46</v>
      </c>
      <c r="D9" t="s">
        <v>2697</v>
      </c>
      <c r="E9" t="s">
        <v>38</v>
      </c>
      <c r="H9" t="s">
        <v>202</v>
      </c>
      <c r="K9">
        <v>25411055</v>
      </c>
      <c r="L9">
        <v>25385758.7192</v>
      </c>
      <c r="M9">
        <v>21196181.722270001</v>
      </c>
      <c r="N9">
        <v>0.87162681739768</v>
      </c>
      <c r="O9">
        <v>1</v>
      </c>
      <c r="P9" t="s">
        <v>13</v>
      </c>
      <c r="Q9" t="s">
        <v>209</v>
      </c>
    </row>
    <row r="10" spans="1:17">
      <c r="A10" t="s">
        <v>317</v>
      </c>
      <c r="B10" t="s">
        <v>46</v>
      </c>
      <c r="D10" t="s">
        <v>2716</v>
      </c>
      <c r="E10" t="s">
        <v>40</v>
      </c>
      <c r="H10" t="s">
        <v>203</v>
      </c>
      <c r="K10">
        <v>48980888</v>
      </c>
      <c r="L10">
        <v>48561355.460129999</v>
      </c>
      <c r="M10">
        <v>46595777.233439997</v>
      </c>
      <c r="N10">
        <v>0.95130527714074931</v>
      </c>
      <c r="O10">
        <v>0.98</v>
      </c>
      <c r="P10" t="s">
        <v>20</v>
      </c>
      <c r="Q10" t="s">
        <v>43</v>
      </c>
    </row>
    <row r="11" spans="1:17">
      <c r="A11" t="s">
        <v>317</v>
      </c>
      <c r="B11" t="s">
        <v>56</v>
      </c>
      <c r="D11" t="s">
        <v>2708</v>
      </c>
      <c r="H11" t="s">
        <v>48</v>
      </c>
      <c r="K11">
        <v>3500000</v>
      </c>
      <c r="N11">
        <v>1</v>
      </c>
      <c r="O11">
        <v>1</v>
      </c>
      <c r="P11" t="s">
        <v>14</v>
      </c>
      <c r="Q11" t="s">
        <v>14</v>
      </c>
    </row>
    <row r="12" spans="1:17">
      <c r="A12" t="s">
        <v>317</v>
      </c>
      <c r="B12" t="s">
        <v>56</v>
      </c>
      <c r="D12" t="s">
        <v>2708</v>
      </c>
      <c r="H12" t="s">
        <v>211</v>
      </c>
      <c r="K12">
        <v>2250000</v>
      </c>
      <c r="N12">
        <v>0.35</v>
      </c>
      <c r="O12">
        <v>0.17</v>
      </c>
      <c r="P12" t="s">
        <v>67</v>
      </c>
      <c r="Q12" t="s">
        <v>67</v>
      </c>
    </row>
    <row r="13" spans="1:17">
      <c r="A13" t="s">
        <v>317</v>
      </c>
      <c r="B13" t="s">
        <v>56</v>
      </c>
      <c r="D13" t="s">
        <v>2716</v>
      </c>
      <c r="H13" t="s">
        <v>49</v>
      </c>
      <c r="K13">
        <v>2550000</v>
      </c>
      <c r="N13">
        <v>0.98</v>
      </c>
      <c r="O13">
        <v>0.7</v>
      </c>
      <c r="P13" t="s">
        <v>212</v>
      </c>
      <c r="Q13" t="s">
        <v>212</v>
      </c>
    </row>
    <row r="14" spans="1:17">
      <c r="A14" t="s">
        <v>317</v>
      </c>
      <c r="B14" t="s">
        <v>56</v>
      </c>
      <c r="D14" t="s">
        <v>2716</v>
      </c>
    </row>
    <row r="15" spans="1:17">
      <c r="A15" t="s">
        <v>317</v>
      </c>
      <c r="B15" t="s">
        <v>56</v>
      </c>
      <c r="D15" t="s">
        <v>2704</v>
      </c>
      <c r="H15" t="s">
        <v>50</v>
      </c>
      <c r="K15">
        <v>2023771.4240000001</v>
      </c>
      <c r="N15">
        <v>0.5</v>
      </c>
      <c r="O15">
        <v>0.01</v>
      </c>
    </row>
    <row r="16" spans="1:17">
      <c r="A16" t="s">
        <v>317</v>
      </c>
      <c r="B16" t="s">
        <v>56</v>
      </c>
      <c r="D16" t="s">
        <v>2695</v>
      </c>
      <c r="H16" t="s">
        <v>51</v>
      </c>
      <c r="K16">
        <v>2953000</v>
      </c>
      <c r="N16">
        <v>0.95</v>
      </c>
      <c r="O16">
        <v>0.72</v>
      </c>
      <c r="P16" t="s">
        <v>68</v>
      </c>
      <c r="Q16" t="s">
        <v>68</v>
      </c>
    </row>
    <row r="17" spans="1:17">
      <c r="A17" t="s">
        <v>317</v>
      </c>
      <c r="B17" t="s">
        <v>56</v>
      </c>
      <c r="D17" t="s">
        <v>2711</v>
      </c>
      <c r="H17" t="s">
        <v>52</v>
      </c>
      <c r="K17">
        <v>2671000</v>
      </c>
      <c r="N17">
        <v>1</v>
      </c>
      <c r="O17">
        <v>1</v>
      </c>
      <c r="P17" t="s">
        <v>69</v>
      </c>
      <c r="Q17" t="s">
        <v>69</v>
      </c>
    </row>
    <row r="18" spans="1:17">
      <c r="A18" t="s">
        <v>317</v>
      </c>
      <c r="B18" t="s">
        <v>56</v>
      </c>
      <c r="D18" t="s">
        <v>2711</v>
      </c>
      <c r="H18" t="s">
        <v>53</v>
      </c>
      <c r="K18">
        <v>8158300</v>
      </c>
      <c r="N18" t="s">
        <v>64</v>
      </c>
      <c r="O18">
        <v>1</v>
      </c>
      <c r="P18" t="s">
        <v>70</v>
      </c>
      <c r="Q18" t="s">
        <v>70</v>
      </c>
    </row>
    <row r="19" spans="1:17">
      <c r="A19" t="s">
        <v>317</v>
      </c>
      <c r="B19" t="s">
        <v>56</v>
      </c>
      <c r="D19" t="s">
        <v>2711</v>
      </c>
      <c r="N19" t="s">
        <v>65</v>
      </c>
      <c r="O19">
        <v>0.89</v>
      </c>
    </row>
    <row r="20" spans="1:17">
      <c r="A20" t="s">
        <v>317</v>
      </c>
      <c r="B20" t="s">
        <v>56</v>
      </c>
      <c r="D20" t="s">
        <v>2711</v>
      </c>
      <c r="H20" t="s">
        <v>54</v>
      </c>
      <c r="K20">
        <v>2720000</v>
      </c>
      <c r="N20" t="s">
        <v>66</v>
      </c>
      <c r="O20">
        <v>0.8</v>
      </c>
      <c r="P20" t="s">
        <v>71</v>
      </c>
      <c r="Q20" t="s">
        <v>71</v>
      </c>
    </row>
    <row r="21" spans="1:17">
      <c r="A21" t="s">
        <v>317</v>
      </c>
      <c r="B21" t="s">
        <v>56</v>
      </c>
      <c r="D21" t="s">
        <v>2711</v>
      </c>
      <c r="H21" t="s">
        <v>55</v>
      </c>
      <c r="K21">
        <v>2500000</v>
      </c>
      <c r="N21">
        <v>0.02</v>
      </c>
      <c r="O21">
        <v>0.01</v>
      </c>
      <c r="P21" t="s">
        <v>72</v>
      </c>
      <c r="Q21" t="s">
        <v>72</v>
      </c>
    </row>
    <row r="22" spans="1:17">
      <c r="A22" t="s">
        <v>317</v>
      </c>
      <c r="B22" t="s">
        <v>74</v>
      </c>
      <c r="D22" t="s">
        <v>2697</v>
      </c>
      <c r="E22" t="s">
        <v>73</v>
      </c>
      <c r="H22" t="s">
        <v>75</v>
      </c>
      <c r="K22">
        <v>2500000</v>
      </c>
      <c r="L22">
        <v>2479731.2784799999</v>
      </c>
      <c r="M22">
        <v>2434168</v>
      </c>
      <c r="O22">
        <v>1</v>
      </c>
      <c r="P22" t="s">
        <v>13</v>
      </c>
      <c r="Q22" t="s">
        <v>13</v>
      </c>
    </row>
    <row r="23" spans="1:17">
      <c r="A23" t="s">
        <v>317</v>
      </c>
      <c r="B23" t="s">
        <v>74</v>
      </c>
      <c r="D23" t="s">
        <v>2704</v>
      </c>
      <c r="E23" t="s">
        <v>77</v>
      </c>
      <c r="H23" t="s">
        <v>76</v>
      </c>
      <c r="K23">
        <v>3035657.1359999999</v>
      </c>
      <c r="L23">
        <v>2655436.7627099999</v>
      </c>
      <c r="M23">
        <v>570295.61488999997</v>
      </c>
      <c r="O23">
        <v>0.67</v>
      </c>
      <c r="P23" t="s">
        <v>20</v>
      </c>
    </row>
    <row r="24" spans="1:17">
      <c r="A24" t="s">
        <v>317</v>
      </c>
      <c r="B24" t="s">
        <v>74</v>
      </c>
      <c r="D24" t="s">
        <v>2708</v>
      </c>
      <c r="E24" t="s">
        <v>80</v>
      </c>
      <c r="H24" t="s">
        <v>78</v>
      </c>
      <c r="K24">
        <v>3750000</v>
      </c>
      <c r="L24">
        <v>3335589.9153400003</v>
      </c>
      <c r="M24">
        <v>3098229.6641500001</v>
      </c>
      <c r="O24">
        <v>0.85</v>
      </c>
      <c r="P24" t="s">
        <v>20</v>
      </c>
    </row>
    <row r="25" spans="1:17">
      <c r="A25" t="s">
        <v>317</v>
      </c>
      <c r="B25" t="s">
        <v>74</v>
      </c>
      <c r="D25" t="s">
        <v>2708</v>
      </c>
      <c r="E25" t="s">
        <v>80</v>
      </c>
      <c r="H25" t="s">
        <v>79</v>
      </c>
      <c r="K25">
        <v>8000000</v>
      </c>
      <c r="L25">
        <v>6376600.51339</v>
      </c>
      <c r="M25">
        <v>1500620.6656900002</v>
      </c>
      <c r="O25">
        <v>0.67</v>
      </c>
      <c r="P25" t="s">
        <v>20</v>
      </c>
    </row>
    <row r="26" spans="1:17">
      <c r="A26" t="s">
        <v>317</v>
      </c>
      <c r="B26" t="s">
        <v>74</v>
      </c>
      <c r="D26" t="s">
        <v>2711</v>
      </c>
      <c r="E26" t="s">
        <v>83</v>
      </c>
      <c r="H26" t="s">
        <v>81</v>
      </c>
      <c r="K26">
        <v>3200000</v>
      </c>
      <c r="L26">
        <v>2815424.44147</v>
      </c>
      <c r="M26">
        <v>194883.28864000001</v>
      </c>
      <c r="O26">
        <v>0.1</v>
      </c>
      <c r="P26" t="s">
        <v>20</v>
      </c>
    </row>
    <row r="27" spans="1:17">
      <c r="A27" t="s">
        <v>317</v>
      </c>
      <c r="B27" t="s">
        <v>74</v>
      </c>
      <c r="D27" t="s">
        <v>2711</v>
      </c>
      <c r="E27" t="s">
        <v>83</v>
      </c>
      <c r="H27" t="s">
        <v>82</v>
      </c>
      <c r="K27">
        <v>5550000</v>
      </c>
      <c r="L27">
        <v>5549952.52049</v>
      </c>
      <c r="M27">
        <v>4113061.57681</v>
      </c>
      <c r="O27">
        <v>0.75</v>
      </c>
      <c r="P27" t="s">
        <v>20</v>
      </c>
    </row>
    <row r="28" spans="1:17">
      <c r="A28" t="s">
        <v>317</v>
      </c>
      <c r="B28" t="s">
        <v>74</v>
      </c>
      <c r="D28" t="s">
        <v>2716</v>
      </c>
      <c r="E28" t="s">
        <v>85</v>
      </c>
      <c r="H28" t="s">
        <v>84</v>
      </c>
      <c r="K28">
        <v>2800000</v>
      </c>
      <c r="L28">
        <v>1987035.7790999999</v>
      </c>
      <c r="M28">
        <v>296331.09010000003</v>
      </c>
      <c r="O28">
        <v>0.15</v>
      </c>
      <c r="P28" t="s">
        <v>20</v>
      </c>
    </row>
    <row r="29" spans="1:17">
      <c r="A29" t="s">
        <v>317</v>
      </c>
      <c r="B29" t="s">
        <v>89</v>
      </c>
      <c r="D29" t="s">
        <v>2708</v>
      </c>
      <c r="E29" t="s">
        <v>86</v>
      </c>
      <c r="H29" t="s">
        <v>87</v>
      </c>
      <c r="K29">
        <v>12000000</v>
      </c>
      <c r="L29">
        <v>0</v>
      </c>
      <c r="M29">
        <v>0</v>
      </c>
      <c r="N29">
        <v>0</v>
      </c>
      <c r="O29">
        <v>0</v>
      </c>
      <c r="Q29" t="s">
        <v>88</v>
      </c>
    </row>
    <row r="30" spans="1:17">
      <c r="A30" t="s">
        <v>317</v>
      </c>
      <c r="B30" t="s">
        <v>92</v>
      </c>
      <c r="D30" t="s">
        <v>2716</v>
      </c>
      <c r="H30" t="s">
        <v>90</v>
      </c>
      <c r="K30">
        <v>32226000</v>
      </c>
      <c r="M30">
        <v>23524980</v>
      </c>
      <c r="Q30" t="s">
        <v>101</v>
      </c>
    </row>
    <row r="31" spans="1:17">
      <c r="A31" t="s">
        <v>317</v>
      </c>
      <c r="B31" t="s">
        <v>92</v>
      </c>
      <c r="D31" t="s">
        <v>2716</v>
      </c>
      <c r="H31" t="s">
        <v>91</v>
      </c>
      <c r="K31">
        <v>12543752.188999999</v>
      </c>
      <c r="M31">
        <v>0</v>
      </c>
      <c r="Q31" t="s">
        <v>214</v>
      </c>
    </row>
    <row r="32" spans="1:17">
      <c r="A32" t="s">
        <v>317</v>
      </c>
      <c r="B32" t="s">
        <v>92</v>
      </c>
      <c r="D32" t="s">
        <v>2708</v>
      </c>
      <c r="H32" t="s">
        <v>204</v>
      </c>
      <c r="K32">
        <v>130800000</v>
      </c>
      <c r="M32">
        <v>76882000</v>
      </c>
      <c r="Q32" t="s">
        <v>102</v>
      </c>
    </row>
    <row r="33" spans="1:17">
      <c r="A33" t="s">
        <v>317</v>
      </c>
      <c r="B33" t="s">
        <v>92</v>
      </c>
      <c r="D33" t="s">
        <v>2711</v>
      </c>
      <c r="H33" t="s">
        <v>205</v>
      </c>
      <c r="K33">
        <v>26300000</v>
      </c>
      <c r="M33">
        <v>0</v>
      </c>
      <c r="Q33" t="s">
        <v>215</v>
      </c>
    </row>
    <row r="34" spans="1:17">
      <c r="A34" t="s">
        <v>317</v>
      </c>
      <c r="B34" t="s">
        <v>104</v>
      </c>
      <c r="D34" t="s">
        <v>2697</v>
      </c>
      <c r="E34" t="s">
        <v>103</v>
      </c>
      <c r="H34" t="s">
        <v>105</v>
      </c>
      <c r="K34">
        <v>2310000</v>
      </c>
      <c r="L34">
        <v>0</v>
      </c>
      <c r="M34">
        <v>0</v>
      </c>
      <c r="O34" t="s">
        <v>106</v>
      </c>
      <c r="P34" t="s">
        <v>107</v>
      </c>
      <c r="Q34" t="s">
        <v>108</v>
      </c>
    </row>
    <row r="35" spans="1:17">
      <c r="A35" t="s">
        <v>317</v>
      </c>
      <c r="B35" t="s">
        <v>104</v>
      </c>
      <c r="D35" t="s">
        <v>2697</v>
      </c>
      <c r="E35" t="s">
        <v>103</v>
      </c>
      <c r="H35" t="s">
        <v>109</v>
      </c>
      <c r="K35">
        <v>3740000</v>
      </c>
      <c r="L35">
        <v>3052865.96062</v>
      </c>
      <c r="M35">
        <v>1978724.52856</v>
      </c>
      <c r="O35" t="s">
        <v>110</v>
      </c>
      <c r="P35" t="s">
        <v>20</v>
      </c>
      <c r="Q35" t="s">
        <v>67</v>
      </c>
    </row>
    <row r="36" spans="1:17">
      <c r="A36" t="s">
        <v>317</v>
      </c>
      <c r="B36" t="s">
        <v>104</v>
      </c>
      <c r="D36" t="s">
        <v>2691</v>
      </c>
      <c r="E36" t="s">
        <v>112</v>
      </c>
      <c r="H36" t="s">
        <v>111</v>
      </c>
      <c r="K36">
        <v>2200000</v>
      </c>
      <c r="L36">
        <v>702335.67540999991</v>
      </c>
      <c r="M36">
        <v>675969.30566000007</v>
      </c>
      <c r="O36">
        <v>0.45</v>
      </c>
      <c r="P36" t="s">
        <v>30</v>
      </c>
      <c r="Q36" t="s">
        <v>216</v>
      </c>
    </row>
    <row r="37" spans="1:17">
      <c r="A37" t="s">
        <v>317</v>
      </c>
      <c r="B37" t="s">
        <v>104</v>
      </c>
      <c r="D37" t="s">
        <v>2716</v>
      </c>
      <c r="E37" t="s">
        <v>113</v>
      </c>
      <c r="H37" t="s">
        <v>117</v>
      </c>
      <c r="K37">
        <v>3750000</v>
      </c>
      <c r="L37">
        <v>3639861.63693</v>
      </c>
      <c r="M37">
        <v>3392146.1676000003</v>
      </c>
      <c r="O37">
        <v>96</v>
      </c>
      <c r="P37" t="s">
        <v>20</v>
      </c>
      <c r="Q37" t="s">
        <v>115</v>
      </c>
    </row>
    <row r="38" spans="1:17">
      <c r="A38" t="s">
        <v>317</v>
      </c>
      <c r="B38" t="s">
        <v>104</v>
      </c>
      <c r="D38" t="s">
        <v>2716</v>
      </c>
      <c r="E38" t="s">
        <v>113</v>
      </c>
      <c r="H38" t="s">
        <v>118</v>
      </c>
      <c r="K38">
        <v>2600000</v>
      </c>
      <c r="L38">
        <v>2571314.0070500001</v>
      </c>
      <c r="M38">
        <v>2570938.0471099997</v>
      </c>
      <c r="O38">
        <v>100</v>
      </c>
      <c r="P38" t="s">
        <v>13</v>
      </c>
      <c r="Q38" t="s">
        <v>135</v>
      </c>
    </row>
    <row r="39" spans="1:17">
      <c r="A39" t="s">
        <v>317</v>
      </c>
      <c r="B39" t="s">
        <v>104</v>
      </c>
      <c r="D39" t="s">
        <v>2711</v>
      </c>
      <c r="E39" t="s">
        <v>119</v>
      </c>
      <c r="H39" t="s">
        <v>120</v>
      </c>
      <c r="K39">
        <v>1743638</v>
      </c>
      <c r="L39">
        <v>105475.68238</v>
      </c>
      <c r="M39">
        <v>27361.35152</v>
      </c>
      <c r="O39">
        <v>0</v>
      </c>
      <c r="P39" t="s">
        <v>126</v>
      </c>
      <c r="Q39" t="s">
        <v>127</v>
      </c>
    </row>
    <row r="40" spans="1:17">
      <c r="A40" t="s">
        <v>317</v>
      </c>
      <c r="B40" t="s">
        <v>104</v>
      </c>
      <c r="D40" t="s">
        <v>2711</v>
      </c>
      <c r="E40" t="s">
        <v>119</v>
      </c>
      <c r="H40" t="s">
        <v>121</v>
      </c>
      <c r="K40">
        <v>1600000</v>
      </c>
      <c r="L40">
        <v>1442450.3391099998</v>
      </c>
      <c r="M40">
        <v>227372.04347999999</v>
      </c>
      <c r="O40">
        <v>30</v>
      </c>
      <c r="P40" t="s">
        <v>20</v>
      </c>
      <c r="Q40" t="s">
        <v>67</v>
      </c>
    </row>
    <row r="41" spans="1:17">
      <c r="A41" t="s">
        <v>317</v>
      </c>
      <c r="B41" t="s">
        <v>104</v>
      </c>
      <c r="D41" t="s">
        <v>2711</v>
      </c>
      <c r="E41" t="s">
        <v>119</v>
      </c>
      <c r="H41" t="s">
        <v>122</v>
      </c>
      <c r="K41">
        <v>2110000</v>
      </c>
      <c r="L41">
        <v>1516941.0222799999</v>
      </c>
      <c r="M41">
        <v>1069818.3300800002</v>
      </c>
      <c r="O41">
        <v>0.85</v>
      </c>
      <c r="P41" t="s">
        <v>30</v>
      </c>
      <c r="Q41" t="s">
        <v>217</v>
      </c>
    </row>
    <row r="42" spans="1:17">
      <c r="A42" t="s">
        <v>317</v>
      </c>
      <c r="B42" t="s">
        <v>104</v>
      </c>
      <c r="D42" t="s">
        <v>2711</v>
      </c>
      <c r="E42" t="s">
        <v>119</v>
      </c>
      <c r="H42" t="s">
        <v>123</v>
      </c>
      <c r="K42">
        <v>5520000</v>
      </c>
      <c r="L42">
        <v>5518318.4793800004</v>
      </c>
      <c r="M42">
        <v>2562608.4536299999</v>
      </c>
      <c r="O42" t="s">
        <v>128</v>
      </c>
      <c r="P42" t="s">
        <v>20</v>
      </c>
      <c r="Q42" t="s">
        <v>67</v>
      </c>
    </row>
    <row r="43" spans="1:17">
      <c r="A43" t="s">
        <v>317</v>
      </c>
      <c r="B43" t="s">
        <v>104</v>
      </c>
      <c r="D43" t="s">
        <v>2711</v>
      </c>
      <c r="E43" t="s">
        <v>119</v>
      </c>
      <c r="H43" t="s">
        <v>124</v>
      </c>
      <c r="K43">
        <v>2900000</v>
      </c>
      <c r="L43">
        <v>8390.2854499999994</v>
      </c>
      <c r="M43">
        <v>4445.8162300000004</v>
      </c>
      <c r="O43" t="s">
        <v>106</v>
      </c>
      <c r="P43" t="s">
        <v>129</v>
      </c>
      <c r="Q43" t="s">
        <v>127</v>
      </c>
    </row>
    <row r="44" spans="1:17">
      <c r="A44" t="s">
        <v>317</v>
      </c>
      <c r="B44" t="s">
        <v>104</v>
      </c>
      <c r="D44" t="s">
        <v>2711</v>
      </c>
      <c r="E44" t="s">
        <v>119</v>
      </c>
      <c r="H44" t="s">
        <v>125</v>
      </c>
      <c r="K44">
        <v>1700000</v>
      </c>
      <c r="L44">
        <v>3156.20318</v>
      </c>
      <c r="M44">
        <v>1596.20318</v>
      </c>
      <c r="O44" t="s">
        <v>106</v>
      </c>
      <c r="P44" t="s">
        <v>126</v>
      </c>
      <c r="Q44" t="s">
        <v>127</v>
      </c>
    </row>
    <row r="45" spans="1:17">
      <c r="A45" t="s">
        <v>317</v>
      </c>
      <c r="B45" t="s">
        <v>104</v>
      </c>
      <c r="D45" t="s">
        <v>2708</v>
      </c>
      <c r="E45" t="s">
        <v>130</v>
      </c>
      <c r="H45" t="s">
        <v>131</v>
      </c>
      <c r="K45">
        <v>8400000</v>
      </c>
      <c r="L45">
        <v>8188286.16273</v>
      </c>
      <c r="M45">
        <v>7337675.353219999</v>
      </c>
      <c r="O45" t="s">
        <v>134</v>
      </c>
      <c r="P45" t="s">
        <v>20</v>
      </c>
      <c r="Q45" t="s">
        <v>67</v>
      </c>
    </row>
    <row r="46" spans="1:17">
      <c r="A46" t="s">
        <v>317</v>
      </c>
      <c r="B46" t="s">
        <v>104</v>
      </c>
      <c r="D46" t="s">
        <v>2708</v>
      </c>
      <c r="E46" t="s">
        <v>130</v>
      </c>
      <c r="H46" t="s">
        <v>132</v>
      </c>
      <c r="K46">
        <v>1753614</v>
      </c>
      <c r="L46">
        <v>1688998.4175199999</v>
      </c>
      <c r="M46">
        <v>1623094.8989000004</v>
      </c>
      <c r="O46" t="s">
        <v>116</v>
      </c>
      <c r="P46" t="s">
        <v>13</v>
      </c>
      <c r="Q46" t="s">
        <v>135</v>
      </c>
    </row>
    <row r="47" spans="1:17">
      <c r="A47" t="s">
        <v>317</v>
      </c>
      <c r="B47" t="s">
        <v>104</v>
      </c>
      <c r="D47" t="s">
        <v>2708</v>
      </c>
      <c r="E47" t="s">
        <v>130</v>
      </c>
      <c r="H47" t="s">
        <v>133</v>
      </c>
      <c r="K47">
        <v>4216500</v>
      </c>
      <c r="L47">
        <v>4119821.8514299998</v>
      </c>
      <c r="M47">
        <v>4042541.5100300009</v>
      </c>
      <c r="O47" t="s">
        <v>116</v>
      </c>
      <c r="P47" t="s">
        <v>13</v>
      </c>
      <c r="Q47" t="s">
        <v>135</v>
      </c>
    </row>
    <row r="48" spans="1:17">
      <c r="A48" t="s">
        <v>317</v>
      </c>
      <c r="B48" t="s">
        <v>104</v>
      </c>
      <c r="D48" t="s">
        <v>2716</v>
      </c>
      <c r="E48" t="s">
        <v>113</v>
      </c>
      <c r="H48" t="s">
        <v>136</v>
      </c>
      <c r="K48">
        <v>20000000</v>
      </c>
      <c r="N48">
        <v>0.87</v>
      </c>
      <c r="O48">
        <v>0.98</v>
      </c>
      <c r="Q48" t="s">
        <v>218</v>
      </c>
    </row>
    <row r="49" spans="1:17">
      <c r="A49" t="s">
        <v>317</v>
      </c>
      <c r="B49" t="s">
        <v>104</v>
      </c>
      <c r="D49" t="s">
        <v>2716</v>
      </c>
      <c r="E49" t="s">
        <v>191</v>
      </c>
      <c r="H49" t="s">
        <v>137</v>
      </c>
      <c r="K49">
        <v>1900000</v>
      </c>
      <c r="N49">
        <v>0.2</v>
      </c>
      <c r="O49">
        <v>0.2</v>
      </c>
      <c r="Q49" t="s">
        <v>219</v>
      </c>
    </row>
    <row r="50" spans="1:17">
      <c r="A50" t="s">
        <v>317</v>
      </c>
      <c r="B50" t="s">
        <v>104</v>
      </c>
      <c r="D50" t="s">
        <v>2716</v>
      </c>
      <c r="E50" t="s">
        <v>191</v>
      </c>
      <c r="H50" t="s">
        <v>138</v>
      </c>
      <c r="K50">
        <v>4200000</v>
      </c>
      <c r="N50">
        <v>0</v>
      </c>
      <c r="O50">
        <v>0</v>
      </c>
      <c r="Q50" t="s">
        <v>220</v>
      </c>
    </row>
    <row r="51" spans="1:17">
      <c r="A51" t="s">
        <v>317</v>
      </c>
      <c r="B51" t="s">
        <v>104</v>
      </c>
      <c r="D51" t="s">
        <v>2716</v>
      </c>
      <c r="E51" t="s">
        <v>191</v>
      </c>
      <c r="H51" t="s">
        <v>139</v>
      </c>
      <c r="K51">
        <v>5177000</v>
      </c>
      <c r="N51">
        <v>0</v>
      </c>
      <c r="O51">
        <v>0</v>
      </c>
      <c r="Q51" t="s">
        <v>221</v>
      </c>
    </row>
    <row r="52" spans="1:17">
      <c r="A52" t="s">
        <v>317</v>
      </c>
      <c r="B52" t="s">
        <v>144</v>
      </c>
      <c r="D52" t="s">
        <v>2708</v>
      </c>
      <c r="E52" t="s">
        <v>150</v>
      </c>
      <c r="H52" t="s">
        <v>145</v>
      </c>
      <c r="K52">
        <v>3715000</v>
      </c>
      <c r="L52">
        <v>3711941.58978</v>
      </c>
      <c r="M52">
        <v>3707512.0858200002</v>
      </c>
      <c r="N52">
        <v>0.99</v>
      </c>
      <c r="P52" t="s">
        <v>20</v>
      </c>
    </row>
    <row r="53" spans="1:17">
      <c r="A53" t="s">
        <v>317</v>
      </c>
      <c r="B53" t="s">
        <v>144</v>
      </c>
      <c r="D53" t="s">
        <v>2708</v>
      </c>
      <c r="E53" t="s">
        <v>150</v>
      </c>
      <c r="H53" t="s">
        <v>146</v>
      </c>
      <c r="K53">
        <v>5813000</v>
      </c>
      <c r="L53">
        <v>5732396</v>
      </c>
      <c r="M53">
        <v>5570823</v>
      </c>
      <c r="O53">
        <v>0.97</v>
      </c>
      <c r="P53" t="s">
        <v>20</v>
      </c>
    </row>
    <row r="54" spans="1:17">
      <c r="A54" t="s">
        <v>317</v>
      </c>
      <c r="B54" t="s">
        <v>144</v>
      </c>
      <c r="D54" t="s">
        <v>2708</v>
      </c>
      <c r="E54" t="s">
        <v>150</v>
      </c>
      <c r="H54" t="s">
        <v>147</v>
      </c>
      <c r="K54">
        <v>1770127</v>
      </c>
      <c r="L54">
        <v>1718151.71478</v>
      </c>
      <c r="M54">
        <v>1650832</v>
      </c>
      <c r="O54">
        <v>0.96</v>
      </c>
      <c r="P54" t="s">
        <v>20</v>
      </c>
    </row>
    <row r="55" spans="1:17">
      <c r="A55" t="s">
        <v>317</v>
      </c>
      <c r="B55" t="s">
        <v>144</v>
      </c>
      <c r="D55" t="s">
        <v>2708</v>
      </c>
      <c r="E55" t="s">
        <v>150</v>
      </c>
      <c r="H55" t="s">
        <v>148</v>
      </c>
      <c r="K55">
        <v>4000000</v>
      </c>
      <c r="L55">
        <v>2649570.8295700001</v>
      </c>
      <c r="M55">
        <v>960980.72667</v>
      </c>
      <c r="O55">
        <v>0.35</v>
      </c>
      <c r="P55" t="s">
        <v>20</v>
      </c>
    </row>
    <row r="56" spans="1:17">
      <c r="A56" t="s">
        <v>317</v>
      </c>
      <c r="B56" t="s">
        <v>144</v>
      </c>
      <c r="D56" t="s">
        <v>2711</v>
      </c>
      <c r="E56" t="s">
        <v>151</v>
      </c>
      <c r="H56" t="s">
        <v>152</v>
      </c>
      <c r="K56">
        <v>2730000</v>
      </c>
      <c r="L56">
        <v>603770.76642999996</v>
      </c>
      <c r="M56">
        <v>563379.12698000006</v>
      </c>
      <c r="O56">
        <v>0.35</v>
      </c>
      <c r="P56" t="s">
        <v>20</v>
      </c>
    </row>
    <row r="57" spans="1:17">
      <c r="A57" t="s">
        <v>317</v>
      </c>
      <c r="B57" t="s">
        <v>144</v>
      </c>
      <c r="D57" t="s">
        <v>2711</v>
      </c>
      <c r="E57" t="s">
        <v>151</v>
      </c>
      <c r="H57" t="s">
        <v>153</v>
      </c>
      <c r="K57">
        <v>2000000</v>
      </c>
      <c r="L57">
        <v>1070656.74444</v>
      </c>
      <c r="M57">
        <v>819399.51109000004</v>
      </c>
      <c r="O57">
        <v>0.7</v>
      </c>
      <c r="P57" t="s">
        <v>20</v>
      </c>
    </row>
    <row r="58" spans="1:17">
      <c r="A58" t="s">
        <v>317</v>
      </c>
      <c r="B58" t="s">
        <v>144</v>
      </c>
      <c r="D58" t="s">
        <v>2711</v>
      </c>
      <c r="E58" t="s">
        <v>151</v>
      </c>
      <c r="H58" t="s">
        <v>154</v>
      </c>
      <c r="K58">
        <v>3400000</v>
      </c>
      <c r="L58">
        <v>124623.52535</v>
      </c>
      <c r="M58">
        <v>13449.51281</v>
      </c>
      <c r="O58">
        <v>0.02</v>
      </c>
      <c r="P58" t="s">
        <v>20</v>
      </c>
    </row>
    <row r="59" spans="1:17">
      <c r="A59" t="s">
        <v>317</v>
      </c>
      <c r="B59" t="s">
        <v>144</v>
      </c>
      <c r="D59" t="s">
        <v>2711</v>
      </c>
      <c r="E59" t="s">
        <v>151</v>
      </c>
      <c r="H59" t="s">
        <v>155</v>
      </c>
      <c r="K59">
        <v>4448000</v>
      </c>
      <c r="L59">
        <v>3958952.8348099999</v>
      </c>
      <c r="M59">
        <v>833517.22701999999</v>
      </c>
      <c r="O59">
        <v>0.35</v>
      </c>
      <c r="P59" t="s">
        <v>20</v>
      </c>
    </row>
    <row r="60" spans="1:17">
      <c r="A60" t="s">
        <v>317</v>
      </c>
      <c r="B60" t="s">
        <v>144</v>
      </c>
      <c r="D60" t="s">
        <v>2716</v>
      </c>
      <c r="E60" t="s">
        <v>156</v>
      </c>
      <c r="H60" t="s">
        <v>157</v>
      </c>
      <c r="K60">
        <v>1100000</v>
      </c>
      <c r="L60">
        <v>1096253.23612</v>
      </c>
      <c r="M60">
        <v>892983.16842999996</v>
      </c>
      <c r="O60">
        <v>0.95</v>
      </c>
      <c r="P60" t="s">
        <v>20</v>
      </c>
    </row>
    <row r="61" spans="1:17">
      <c r="A61" t="s">
        <v>317</v>
      </c>
      <c r="B61" t="s">
        <v>144</v>
      </c>
      <c r="D61" t="s">
        <v>2716</v>
      </c>
      <c r="E61" t="s">
        <v>156</v>
      </c>
      <c r="H61" t="s">
        <v>158</v>
      </c>
      <c r="K61">
        <v>1000000</v>
      </c>
      <c r="L61">
        <v>961564.05536</v>
      </c>
      <c r="M61">
        <v>803878.77549999999</v>
      </c>
      <c r="O61">
        <v>0.95</v>
      </c>
      <c r="P61" t="s">
        <v>20</v>
      </c>
    </row>
    <row r="62" spans="1:17">
      <c r="A62" t="s">
        <v>317</v>
      </c>
      <c r="B62" t="s">
        <v>144</v>
      </c>
      <c r="D62" t="s">
        <v>2716</v>
      </c>
      <c r="E62" t="s">
        <v>160</v>
      </c>
      <c r="H62" t="s">
        <v>159</v>
      </c>
      <c r="K62">
        <v>2500000</v>
      </c>
      <c r="L62">
        <v>2487357.3569</v>
      </c>
      <c r="M62">
        <v>1054772</v>
      </c>
      <c r="O62">
        <v>0.35</v>
      </c>
      <c r="P62" t="s">
        <v>20</v>
      </c>
    </row>
    <row r="63" spans="1:17">
      <c r="A63" t="s">
        <v>317</v>
      </c>
      <c r="B63" t="s">
        <v>144</v>
      </c>
      <c r="D63" t="s">
        <v>2704</v>
      </c>
      <c r="E63" t="s">
        <v>162</v>
      </c>
      <c r="H63" t="s">
        <v>161</v>
      </c>
      <c r="K63">
        <v>2023771.4240000001</v>
      </c>
      <c r="L63">
        <v>2004612.62161</v>
      </c>
      <c r="M63">
        <v>633165.14153000002</v>
      </c>
      <c r="O63">
        <v>0.35</v>
      </c>
      <c r="P63" t="s">
        <v>20</v>
      </c>
    </row>
    <row r="64" spans="1:17">
      <c r="A64" t="s">
        <v>317</v>
      </c>
      <c r="B64" t="s">
        <v>144</v>
      </c>
      <c r="D64" t="s">
        <v>2703</v>
      </c>
      <c r="E64" t="s">
        <v>165</v>
      </c>
      <c r="H64" t="s">
        <v>163</v>
      </c>
      <c r="K64">
        <v>1500000</v>
      </c>
      <c r="L64">
        <v>1492019.9834799999</v>
      </c>
      <c r="M64">
        <v>1450673.42732</v>
      </c>
      <c r="O64">
        <v>1</v>
      </c>
    </row>
    <row r="65" spans="1:17">
      <c r="A65" t="s">
        <v>317</v>
      </c>
      <c r="B65" t="s">
        <v>144</v>
      </c>
      <c r="D65" t="s">
        <v>2703</v>
      </c>
      <c r="E65" t="s">
        <v>165</v>
      </c>
      <c r="H65" t="s">
        <v>164</v>
      </c>
      <c r="K65">
        <v>2500000</v>
      </c>
      <c r="L65">
        <v>1833365.2957899999</v>
      </c>
      <c r="M65">
        <v>1470926.7498399999</v>
      </c>
      <c r="O65">
        <v>0.9</v>
      </c>
    </row>
    <row r="66" spans="1:17">
      <c r="A66" t="s">
        <v>317</v>
      </c>
      <c r="B66" t="s">
        <v>166</v>
      </c>
      <c r="D66" t="s">
        <v>2716</v>
      </c>
      <c r="E66" t="s">
        <v>167</v>
      </c>
      <c r="H66" t="s">
        <v>3244</v>
      </c>
      <c r="K66">
        <v>900000</v>
      </c>
      <c r="L66">
        <v>747749</v>
      </c>
      <c r="M66">
        <v>554326</v>
      </c>
      <c r="O66">
        <v>0.99</v>
      </c>
    </row>
    <row r="67" spans="1:17">
      <c r="A67" t="s">
        <v>317</v>
      </c>
      <c r="B67" t="s">
        <v>166</v>
      </c>
      <c r="D67" t="s">
        <v>2716</v>
      </c>
      <c r="E67" t="s">
        <v>167</v>
      </c>
      <c r="H67" t="s">
        <v>169</v>
      </c>
      <c r="K67">
        <v>200000</v>
      </c>
      <c r="L67">
        <v>162512</v>
      </c>
      <c r="M67">
        <v>147833</v>
      </c>
      <c r="O67">
        <v>0.99</v>
      </c>
    </row>
    <row r="68" spans="1:17">
      <c r="A68" t="s">
        <v>317</v>
      </c>
      <c r="B68" t="s">
        <v>166</v>
      </c>
      <c r="D68" t="s">
        <v>2716</v>
      </c>
      <c r="E68" t="s">
        <v>170</v>
      </c>
      <c r="H68" t="s">
        <v>171</v>
      </c>
      <c r="K68">
        <v>200000</v>
      </c>
      <c r="L68">
        <v>193424</v>
      </c>
      <c r="M68">
        <v>192267</v>
      </c>
      <c r="O68">
        <v>0.96</v>
      </c>
    </row>
    <row r="69" spans="1:17">
      <c r="A69" t="s">
        <v>317</v>
      </c>
      <c r="B69" t="s">
        <v>166</v>
      </c>
      <c r="D69" t="s">
        <v>2716</v>
      </c>
      <c r="E69" t="s">
        <v>40</v>
      </c>
      <c r="H69" t="s">
        <v>172</v>
      </c>
      <c r="K69">
        <v>5000000</v>
      </c>
      <c r="L69">
        <v>0</v>
      </c>
      <c r="M69">
        <v>0</v>
      </c>
      <c r="O69">
        <v>0</v>
      </c>
      <c r="Q69" t="s">
        <v>175</v>
      </c>
    </row>
    <row r="70" spans="1:17">
      <c r="A70" t="s">
        <v>317</v>
      </c>
      <c r="B70" t="s">
        <v>166</v>
      </c>
      <c r="D70" t="s">
        <v>2716</v>
      </c>
      <c r="E70" t="s">
        <v>40</v>
      </c>
      <c r="H70" t="s">
        <v>173</v>
      </c>
      <c r="K70">
        <v>3500000</v>
      </c>
      <c r="L70">
        <v>0</v>
      </c>
      <c r="M70">
        <v>0</v>
      </c>
      <c r="O70">
        <v>0</v>
      </c>
      <c r="Q70" t="s">
        <v>175</v>
      </c>
    </row>
    <row r="71" spans="1:17">
      <c r="A71" t="s">
        <v>317</v>
      </c>
      <c r="B71" t="s">
        <v>166</v>
      </c>
      <c r="D71" t="s">
        <v>2716</v>
      </c>
      <c r="E71" t="s">
        <v>40</v>
      </c>
      <c r="H71" t="s">
        <v>174</v>
      </c>
      <c r="K71">
        <v>5494000</v>
      </c>
      <c r="O71">
        <v>0.25</v>
      </c>
      <c r="Q71" t="s">
        <v>176</v>
      </c>
    </row>
    <row r="72" spans="1:17">
      <c r="A72" t="s">
        <v>317</v>
      </c>
      <c r="B72" t="s">
        <v>166</v>
      </c>
      <c r="D72" t="s">
        <v>2708</v>
      </c>
      <c r="E72" t="s">
        <v>177</v>
      </c>
      <c r="H72" t="s">
        <v>178</v>
      </c>
      <c r="K72">
        <v>5900000</v>
      </c>
      <c r="L72">
        <v>5771602</v>
      </c>
      <c r="M72">
        <v>5428259</v>
      </c>
      <c r="O72">
        <v>0.99</v>
      </c>
    </row>
    <row r="73" spans="1:17">
      <c r="A73" t="s">
        <v>317</v>
      </c>
      <c r="B73" t="s">
        <v>166</v>
      </c>
      <c r="D73" t="s">
        <v>2708</v>
      </c>
      <c r="E73" t="s">
        <v>183</v>
      </c>
      <c r="H73" t="s">
        <v>179</v>
      </c>
      <c r="K73">
        <v>3000000</v>
      </c>
      <c r="L73">
        <v>1699931</v>
      </c>
      <c r="M73">
        <v>439863</v>
      </c>
      <c r="O73">
        <v>0.25</v>
      </c>
    </row>
    <row r="74" spans="1:17">
      <c r="A74" t="s">
        <v>317</v>
      </c>
      <c r="B74" t="s">
        <v>166</v>
      </c>
      <c r="D74" t="s">
        <v>2708</v>
      </c>
      <c r="E74" t="s">
        <v>184</v>
      </c>
      <c r="H74" t="s">
        <v>180</v>
      </c>
      <c r="K74">
        <v>3000000</v>
      </c>
      <c r="L74">
        <v>2160908</v>
      </c>
      <c r="M74">
        <v>749639</v>
      </c>
      <c r="O74">
        <v>0.95</v>
      </c>
    </row>
    <row r="75" spans="1:17">
      <c r="A75" t="s">
        <v>317</v>
      </c>
      <c r="B75" t="s">
        <v>166</v>
      </c>
      <c r="D75" t="s">
        <v>2695</v>
      </c>
      <c r="E75" t="s">
        <v>181</v>
      </c>
      <c r="H75" t="s">
        <v>182</v>
      </c>
      <c r="K75">
        <v>1000000</v>
      </c>
      <c r="L75">
        <v>989297</v>
      </c>
      <c r="M75">
        <v>199422</v>
      </c>
      <c r="O75">
        <v>0.35</v>
      </c>
    </row>
    <row r="76" spans="1:17">
      <c r="A76" t="s">
        <v>317</v>
      </c>
      <c r="B76" t="s">
        <v>166</v>
      </c>
      <c r="D76" t="s">
        <v>2711</v>
      </c>
      <c r="E76" t="s">
        <v>186</v>
      </c>
      <c r="H76" t="s">
        <v>187</v>
      </c>
      <c r="K76">
        <v>250000</v>
      </c>
      <c r="L76">
        <v>27688</v>
      </c>
      <c r="M76">
        <v>478</v>
      </c>
      <c r="O76">
        <v>0</v>
      </c>
    </row>
    <row r="77" spans="1:17">
      <c r="A77" t="s">
        <v>317</v>
      </c>
      <c r="B77" t="s">
        <v>166</v>
      </c>
      <c r="D77" t="s">
        <v>2704</v>
      </c>
      <c r="E77" t="s">
        <v>189</v>
      </c>
      <c r="H77" t="s">
        <v>190</v>
      </c>
      <c r="K77">
        <v>1517829</v>
      </c>
      <c r="L77">
        <v>1316051</v>
      </c>
      <c r="M77">
        <v>725356</v>
      </c>
      <c r="O77">
        <v>0.85</v>
      </c>
    </row>
    <row r="78" spans="1:17">
      <c r="A78" t="s">
        <v>318</v>
      </c>
      <c r="B78" t="s">
        <v>295</v>
      </c>
      <c r="C78" t="s">
        <v>319</v>
      </c>
      <c r="D78" t="s">
        <v>2691</v>
      </c>
      <c r="G78" t="s">
        <v>321</v>
      </c>
      <c r="J78">
        <v>500000</v>
      </c>
      <c r="K78">
        <v>2350000</v>
      </c>
      <c r="L78">
        <v>2064650.0142999999</v>
      </c>
      <c r="M78">
        <v>1435907</v>
      </c>
      <c r="O78">
        <v>0.75</v>
      </c>
      <c r="Q78" t="s">
        <v>20</v>
      </c>
    </row>
    <row r="79" spans="1:17">
      <c r="A79" t="s">
        <v>318</v>
      </c>
      <c r="B79" t="s">
        <v>295</v>
      </c>
      <c r="C79" t="s">
        <v>319</v>
      </c>
      <c r="D79" t="s">
        <v>2703</v>
      </c>
      <c r="G79" t="s">
        <v>323</v>
      </c>
      <c r="J79">
        <v>72702</v>
      </c>
      <c r="K79">
        <v>1134702</v>
      </c>
      <c r="L79">
        <v>387110.56057999999</v>
      </c>
      <c r="M79">
        <v>180273</v>
      </c>
      <c r="O79">
        <v>0.2</v>
      </c>
      <c r="Q79" t="s">
        <v>67</v>
      </c>
    </row>
    <row r="80" spans="1:17">
      <c r="A80" t="s">
        <v>318</v>
      </c>
      <c r="B80" t="s">
        <v>295</v>
      </c>
      <c r="C80" t="s">
        <v>319</v>
      </c>
      <c r="D80" t="s">
        <v>2705</v>
      </c>
      <c r="G80" t="s">
        <v>325</v>
      </c>
      <c r="J80">
        <v>2500000</v>
      </c>
      <c r="K80">
        <v>2500000</v>
      </c>
      <c r="L80">
        <v>1218477.3228</v>
      </c>
      <c r="M80">
        <v>115458</v>
      </c>
      <c r="O80">
        <v>0.4</v>
      </c>
      <c r="Q80" t="s">
        <v>326</v>
      </c>
    </row>
    <row r="81" spans="1:17">
      <c r="A81" t="s">
        <v>318</v>
      </c>
      <c r="B81" t="s">
        <v>295</v>
      </c>
      <c r="C81" t="s">
        <v>319</v>
      </c>
      <c r="D81" t="s">
        <v>2708</v>
      </c>
      <c r="G81" t="s">
        <v>328</v>
      </c>
      <c r="J81">
        <v>1450000</v>
      </c>
      <c r="K81">
        <v>1450000</v>
      </c>
      <c r="L81">
        <v>1114943.40965</v>
      </c>
      <c r="M81">
        <v>1023623</v>
      </c>
      <c r="O81">
        <v>0.05</v>
      </c>
      <c r="Q81" t="s">
        <v>20</v>
      </c>
    </row>
    <row r="82" spans="1:17">
      <c r="A82" t="s">
        <v>318</v>
      </c>
      <c r="B82" t="s">
        <v>295</v>
      </c>
      <c r="C82" t="s">
        <v>319</v>
      </c>
      <c r="D82" t="s">
        <v>2708</v>
      </c>
      <c r="G82" t="s">
        <v>329</v>
      </c>
      <c r="J82">
        <v>2086885</v>
      </c>
      <c r="K82">
        <v>2306885</v>
      </c>
      <c r="L82">
        <v>2278224.0315999999</v>
      </c>
      <c r="M82">
        <v>1921212</v>
      </c>
      <c r="O82">
        <v>0.75</v>
      </c>
      <c r="Q82" t="s">
        <v>330</v>
      </c>
    </row>
    <row r="83" spans="1:17">
      <c r="A83" t="s">
        <v>318</v>
      </c>
      <c r="B83" t="s">
        <v>295</v>
      </c>
      <c r="C83" t="s">
        <v>319</v>
      </c>
      <c r="D83" t="s">
        <v>2708</v>
      </c>
      <c r="G83" t="s">
        <v>331</v>
      </c>
      <c r="J83">
        <v>2139000</v>
      </c>
      <c r="K83">
        <v>2139000</v>
      </c>
      <c r="L83">
        <v>2127611.2351899999</v>
      </c>
      <c r="M83">
        <v>88331</v>
      </c>
      <c r="O83">
        <v>0</v>
      </c>
      <c r="Q83" t="s">
        <v>20</v>
      </c>
    </row>
    <row r="84" spans="1:17">
      <c r="A84" t="s">
        <v>318</v>
      </c>
      <c r="B84" t="s">
        <v>295</v>
      </c>
      <c r="C84" t="s">
        <v>319</v>
      </c>
      <c r="D84" t="s">
        <v>3094</v>
      </c>
      <c r="J84">
        <v>5675885</v>
      </c>
      <c r="K84">
        <v>5895885</v>
      </c>
      <c r="L84">
        <v>5520778.6764399996</v>
      </c>
      <c r="M84">
        <v>3033166</v>
      </c>
    </row>
    <row r="85" spans="1:17">
      <c r="A85" t="s">
        <v>318</v>
      </c>
      <c r="B85" t="s">
        <v>295</v>
      </c>
      <c r="C85" t="s">
        <v>319</v>
      </c>
      <c r="D85" t="s">
        <v>2711</v>
      </c>
      <c r="G85" t="s">
        <v>333</v>
      </c>
      <c r="J85">
        <v>1200000</v>
      </c>
      <c r="K85">
        <v>4906524</v>
      </c>
      <c r="L85">
        <v>1347.913</v>
      </c>
      <c r="M85">
        <v>1347.913</v>
      </c>
      <c r="O85">
        <v>0</v>
      </c>
      <c r="Q85" t="s">
        <v>334</v>
      </c>
    </row>
    <row r="86" spans="1:17">
      <c r="A86" t="s">
        <v>318</v>
      </c>
      <c r="B86" t="s">
        <v>295</v>
      </c>
      <c r="C86" t="s">
        <v>319</v>
      </c>
      <c r="D86" t="s">
        <v>2716</v>
      </c>
      <c r="G86" t="s">
        <v>336</v>
      </c>
      <c r="J86">
        <v>1800000</v>
      </c>
      <c r="K86">
        <v>1800000</v>
      </c>
      <c r="L86">
        <v>1777648.38674</v>
      </c>
      <c r="M86">
        <v>1657587</v>
      </c>
      <c r="O86">
        <v>0.9</v>
      </c>
      <c r="Q86" t="s">
        <v>330</v>
      </c>
    </row>
    <row r="87" spans="1:17">
      <c r="A87" t="s">
        <v>318</v>
      </c>
      <c r="B87" t="s">
        <v>295</v>
      </c>
      <c r="C87" t="s">
        <v>337</v>
      </c>
      <c r="D87" t="s">
        <v>2705</v>
      </c>
      <c r="G87" t="s">
        <v>338</v>
      </c>
      <c r="J87">
        <v>1500000</v>
      </c>
      <c r="K87">
        <v>1500000</v>
      </c>
      <c r="L87">
        <v>65993.354000000007</v>
      </c>
      <c r="M87">
        <v>40170.353999999999</v>
      </c>
      <c r="O87">
        <v>0.05</v>
      </c>
      <c r="Q87" t="s">
        <v>339</v>
      </c>
    </row>
    <row r="88" spans="1:17">
      <c r="A88" t="s">
        <v>318</v>
      </c>
      <c r="B88" t="s">
        <v>295</v>
      </c>
      <c r="C88" t="s">
        <v>337</v>
      </c>
      <c r="D88" t="s">
        <v>2705</v>
      </c>
      <c r="G88" t="s">
        <v>340</v>
      </c>
      <c r="J88">
        <v>1500000</v>
      </c>
      <c r="K88">
        <v>1500000</v>
      </c>
      <c r="L88">
        <v>1439636.9235700001</v>
      </c>
      <c r="M88">
        <v>567854.47593000007</v>
      </c>
      <c r="O88">
        <v>0.3</v>
      </c>
      <c r="Q88" t="s">
        <v>339</v>
      </c>
    </row>
    <row r="89" spans="1:17">
      <c r="A89" t="s">
        <v>318</v>
      </c>
      <c r="B89" t="s">
        <v>295</v>
      </c>
      <c r="C89" t="s">
        <v>337</v>
      </c>
      <c r="D89" t="s">
        <v>2705</v>
      </c>
      <c r="G89" t="s">
        <v>341</v>
      </c>
      <c r="J89">
        <v>1000000</v>
      </c>
      <c r="K89">
        <v>1000000</v>
      </c>
      <c r="L89">
        <v>9093.0596500000011</v>
      </c>
      <c r="M89">
        <v>7909.6372600000004</v>
      </c>
      <c r="O89">
        <v>0.03</v>
      </c>
      <c r="Q89" t="s">
        <v>339</v>
      </c>
    </row>
    <row r="90" spans="1:17">
      <c r="A90" t="s">
        <v>318</v>
      </c>
      <c r="B90" t="s">
        <v>295</v>
      </c>
      <c r="C90" t="s">
        <v>337</v>
      </c>
      <c r="D90" t="s">
        <v>3094</v>
      </c>
      <c r="J90">
        <v>4000000</v>
      </c>
      <c r="K90">
        <v>4000000</v>
      </c>
      <c r="L90">
        <v>1514723.3372200001</v>
      </c>
      <c r="M90">
        <v>615934.46719000011</v>
      </c>
    </row>
    <row r="91" spans="1:17">
      <c r="A91" t="s">
        <v>318</v>
      </c>
      <c r="B91" t="s">
        <v>295</v>
      </c>
      <c r="C91" t="s">
        <v>337</v>
      </c>
      <c r="D91" t="s">
        <v>2711</v>
      </c>
      <c r="G91" t="s">
        <v>342</v>
      </c>
      <c r="J91">
        <v>1091961</v>
      </c>
      <c r="K91">
        <v>1091961</v>
      </c>
      <c r="L91">
        <v>34970.849000000002</v>
      </c>
      <c r="M91">
        <v>0</v>
      </c>
      <c r="O91">
        <v>0</v>
      </c>
      <c r="Q91" t="s">
        <v>330</v>
      </c>
    </row>
    <row r="92" spans="1:17">
      <c r="A92" t="s">
        <v>318</v>
      </c>
      <c r="B92" t="s">
        <v>295</v>
      </c>
      <c r="C92" t="s">
        <v>337</v>
      </c>
      <c r="D92" t="s">
        <v>2714</v>
      </c>
      <c r="G92" t="s">
        <v>344</v>
      </c>
      <c r="J92">
        <v>3500000</v>
      </c>
      <c r="K92">
        <v>3500000</v>
      </c>
      <c r="L92">
        <v>0</v>
      </c>
      <c r="M92">
        <v>0</v>
      </c>
      <c r="O92">
        <v>0</v>
      </c>
      <c r="Q92" t="s">
        <v>330</v>
      </c>
    </row>
    <row r="93" spans="1:17">
      <c r="A93" t="s">
        <v>318</v>
      </c>
      <c r="B93" t="s">
        <v>308</v>
      </c>
      <c r="D93" t="s">
        <v>2716</v>
      </c>
      <c r="G93">
        <v>1</v>
      </c>
      <c r="J93">
        <v>1092152</v>
      </c>
      <c r="K93">
        <v>1092152</v>
      </c>
      <c r="L93">
        <v>912990</v>
      </c>
      <c r="M93">
        <v>225847</v>
      </c>
      <c r="O93">
        <v>0.6</v>
      </c>
      <c r="Q93" t="s">
        <v>20</v>
      </c>
    </row>
    <row r="94" spans="1:17">
      <c r="A94" t="s">
        <v>318</v>
      </c>
      <c r="B94" t="s">
        <v>308</v>
      </c>
      <c r="D94" t="s">
        <v>2708</v>
      </c>
      <c r="G94" t="s">
        <v>347</v>
      </c>
      <c r="J94">
        <v>7187373</v>
      </c>
      <c r="K94">
        <v>7267373</v>
      </c>
      <c r="L94">
        <v>7185043</v>
      </c>
      <c r="M94">
        <v>3241237</v>
      </c>
      <c r="O94">
        <v>0.86</v>
      </c>
      <c r="Q94" t="s">
        <v>20</v>
      </c>
    </row>
    <row r="95" spans="1:17">
      <c r="A95" t="s">
        <v>318</v>
      </c>
      <c r="B95" t="s">
        <v>308</v>
      </c>
      <c r="D95" t="s">
        <v>2708</v>
      </c>
      <c r="G95" t="s">
        <v>348</v>
      </c>
      <c r="J95">
        <v>10125000</v>
      </c>
      <c r="K95">
        <v>10125000</v>
      </c>
      <c r="L95">
        <v>9926536</v>
      </c>
      <c r="M95">
        <v>496888</v>
      </c>
      <c r="O95">
        <v>0.18</v>
      </c>
      <c r="Q95" t="s">
        <v>20</v>
      </c>
    </row>
    <row r="96" spans="1:17">
      <c r="A96" t="s">
        <v>318</v>
      </c>
      <c r="B96" t="s">
        <v>308</v>
      </c>
      <c r="D96" t="s">
        <v>2708</v>
      </c>
      <c r="G96" t="s">
        <v>349</v>
      </c>
      <c r="J96">
        <v>10700000</v>
      </c>
      <c r="K96">
        <v>10700000</v>
      </c>
      <c r="L96">
        <v>10001729</v>
      </c>
      <c r="M96">
        <v>2668575</v>
      </c>
      <c r="O96">
        <v>0.35</v>
      </c>
      <c r="Q96" t="s">
        <v>20</v>
      </c>
    </row>
    <row r="97" spans="1:17">
      <c r="A97" t="s">
        <v>318</v>
      </c>
      <c r="B97" t="s">
        <v>308</v>
      </c>
      <c r="D97" t="s">
        <v>2708</v>
      </c>
      <c r="G97" t="s">
        <v>350</v>
      </c>
      <c r="J97">
        <v>1788831</v>
      </c>
      <c r="K97">
        <v>1788831</v>
      </c>
      <c r="L97">
        <v>836383</v>
      </c>
      <c r="M97">
        <v>0</v>
      </c>
      <c r="O97">
        <v>0.87</v>
      </c>
      <c r="Q97" t="s">
        <v>351</v>
      </c>
    </row>
    <row r="98" spans="1:17">
      <c r="A98" t="s">
        <v>318</v>
      </c>
      <c r="B98" t="s">
        <v>308</v>
      </c>
      <c r="D98" t="s">
        <v>2708</v>
      </c>
      <c r="G98" t="s">
        <v>352</v>
      </c>
      <c r="J98">
        <v>1500000</v>
      </c>
      <c r="K98">
        <v>1500000</v>
      </c>
      <c r="L98">
        <v>1409941</v>
      </c>
      <c r="M98">
        <v>0</v>
      </c>
      <c r="O98">
        <v>0.05</v>
      </c>
      <c r="Q98" t="s">
        <v>67</v>
      </c>
    </row>
    <row r="99" spans="1:17">
      <c r="A99" t="s">
        <v>318</v>
      </c>
      <c r="B99" t="s">
        <v>308</v>
      </c>
      <c r="D99" t="s">
        <v>2708</v>
      </c>
      <c r="G99" t="s">
        <v>353</v>
      </c>
      <c r="J99">
        <v>2900000</v>
      </c>
      <c r="K99">
        <v>2900000</v>
      </c>
      <c r="L99">
        <v>0</v>
      </c>
      <c r="M99">
        <v>0</v>
      </c>
      <c r="O99">
        <v>0</v>
      </c>
      <c r="Q99" t="s">
        <v>354</v>
      </c>
    </row>
    <row r="100" spans="1:17">
      <c r="A100" t="s">
        <v>318</v>
      </c>
      <c r="B100" t="s">
        <v>308</v>
      </c>
      <c r="D100" t="s">
        <v>2708</v>
      </c>
      <c r="G100" t="s">
        <v>353</v>
      </c>
      <c r="J100">
        <v>3633000</v>
      </c>
      <c r="K100">
        <v>3633000</v>
      </c>
      <c r="L100">
        <v>0</v>
      </c>
      <c r="M100">
        <v>0</v>
      </c>
      <c r="O100">
        <v>0</v>
      </c>
      <c r="Q100" t="s">
        <v>355</v>
      </c>
    </row>
    <row r="101" spans="1:17">
      <c r="A101" t="s">
        <v>318</v>
      </c>
      <c r="B101" t="s">
        <v>308</v>
      </c>
      <c r="D101" t="s">
        <v>2708</v>
      </c>
      <c r="G101" t="s">
        <v>353</v>
      </c>
      <c r="J101">
        <v>1380000</v>
      </c>
      <c r="K101">
        <v>1380000</v>
      </c>
      <c r="L101">
        <v>0</v>
      </c>
      <c r="M101">
        <v>0</v>
      </c>
      <c r="O101">
        <v>0</v>
      </c>
      <c r="Q101" t="s">
        <v>356</v>
      </c>
    </row>
    <row r="102" spans="1:17">
      <c r="A102" t="s">
        <v>318</v>
      </c>
      <c r="B102" t="s">
        <v>308</v>
      </c>
      <c r="D102" t="s">
        <v>2708</v>
      </c>
      <c r="G102">
        <v>8</v>
      </c>
      <c r="J102">
        <v>39214204</v>
      </c>
      <c r="K102">
        <v>39294204</v>
      </c>
      <c r="L102">
        <v>29359632</v>
      </c>
      <c r="M102">
        <v>6406700</v>
      </c>
      <c r="O102">
        <v>2.31</v>
      </c>
    </row>
    <row r="103" spans="1:17">
      <c r="A103" t="s">
        <v>318</v>
      </c>
      <c r="B103" t="s">
        <v>308</v>
      </c>
      <c r="D103" t="s">
        <v>2705</v>
      </c>
      <c r="G103">
        <v>1</v>
      </c>
      <c r="J103">
        <v>1000000</v>
      </c>
      <c r="K103">
        <v>1000000</v>
      </c>
      <c r="L103">
        <v>706252</v>
      </c>
      <c r="M103">
        <v>385985</v>
      </c>
      <c r="O103">
        <v>0.73</v>
      </c>
      <c r="Q103" t="s">
        <v>20</v>
      </c>
    </row>
    <row r="104" spans="1:17">
      <c r="A104" t="s">
        <v>318</v>
      </c>
      <c r="B104" t="s">
        <v>307</v>
      </c>
      <c r="D104" t="s">
        <v>2704</v>
      </c>
      <c r="E104" t="s">
        <v>359</v>
      </c>
      <c r="F104" t="s">
        <v>360</v>
      </c>
      <c r="G104" t="s">
        <v>361</v>
      </c>
      <c r="H104" t="s">
        <v>362</v>
      </c>
      <c r="J104">
        <v>2276743</v>
      </c>
      <c r="K104">
        <v>2276743</v>
      </c>
      <c r="L104">
        <v>2180272</v>
      </c>
      <c r="M104">
        <v>359184</v>
      </c>
      <c r="O104" t="s">
        <v>363</v>
      </c>
    </row>
    <row r="105" spans="1:17">
      <c r="A105" t="s">
        <v>318</v>
      </c>
      <c r="B105" t="s">
        <v>307</v>
      </c>
      <c r="D105" t="s">
        <v>2704</v>
      </c>
      <c r="E105" t="s">
        <v>359</v>
      </c>
      <c r="F105" t="s">
        <v>364</v>
      </c>
      <c r="G105" t="s">
        <v>365</v>
      </c>
      <c r="H105" t="s">
        <v>366</v>
      </c>
      <c r="J105">
        <v>4200000</v>
      </c>
      <c r="K105">
        <v>4200000</v>
      </c>
      <c r="L105">
        <v>0</v>
      </c>
      <c r="M105">
        <v>0</v>
      </c>
    </row>
    <row r="106" spans="1:17">
      <c r="A106" t="s">
        <v>318</v>
      </c>
      <c r="B106" t="s">
        <v>307</v>
      </c>
      <c r="D106" t="s">
        <v>2704</v>
      </c>
      <c r="E106" t="s">
        <v>367</v>
      </c>
      <c r="F106" t="s">
        <v>364</v>
      </c>
      <c r="G106" t="s">
        <v>365</v>
      </c>
      <c r="H106" t="s">
        <v>368</v>
      </c>
      <c r="J106">
        <v>1050000</v>
      </c>
      <c r="K106">
        <v>1050000</v>
      </c>
      <c r="L106">
        <v>0</v>
      </c>
      <c r="M106">
        <v>0</v>
      </c>
    </row>
    <row r="107" spans="1:17">
      <c r="A107" t="s">
        <v>318</v>
      </c>
      <c r="B107" t="s">
        <v>307</v>
      </c>
      <c r="D107" t="s">
        <v>2708</v>
      </c>
      <c r="E107" t="s">
        <v>370</v>
      </c>
      <c r="F107" t="s">
        <v>371</v>
      </c>
      <c r="G107" t="s">
        <v>372</v>
      </c>
      <c r="H107" t="s">
        <v>373</v>
      </c>
      <c r="J107">
        <v>1200000</v>
      </c>
      <c r="K107">
        <v>1200000</v>
      </c>
      <c r="L107">
        <v>633963</v>
      </c>
      <c r="M107" t="s">
        <v>363</v>
      </c>
    </row>
    <row r="108" spans="1:17">
      <c r="A108" t="s">
        <v>318</v>
      </c>
      <c r="B108" t="s">
        <v>307</v>
      </c>
      <c r="D108" t="s">
        <v>2691</v>
      </c>
      <c r="E108" t="s">
        <v>375</v>
      </c>
      <c r="F108" t="s">
        <v>376</v>
      </c>
      <c r="G108" t="s">
        <v>377</v>
      </c>
      <c r="H108" t="s">
        <v>378</v>
      </c>
      <c r="J108">
        <v>2500000</v>
      </c>
      <c r="K108">
        <v>2500000</v>
      </c>
      <c r="L108">
        <v>60767</v>
      </c>
      <c r="M108" t="s">
        <v>363</v>
      </c>
    </row>
    <row r="109" spans="1:17">
      <c r="A109" t="s">
        <v>318</v>
      </c>
      <c r="B109" t="s">
        <v>307</v>
      </c>
      <c r="D109" t="s">
        <v>2711</v>
      </c>
      <c r="E109" t="s">
        <v>380</v>
      </c>
      <c r="F109" t="s">
        <v>381</v>
      </c>
      <c r="G109" t="s">
        <v>382</v>
      </c>
      <c r="H109" t="s">
        <v>383</v>
      </c>
      <c r="J109">
        <v>3000000</v>
      </c>
      <c r="K109">
        <v>1630850</v>
      </c>
      <c r="L109">
        <v>1206759</v>
      </c>
      <c r="M109">
        <v>905796</v>
      </c>
    </row>
    <row r="110" spans="1:17">
      <c r="A110" t="s">
        <v>318</v>
      </c>
      <c r="B110" t="s">
        <v>307</v>
      </c>
      <c r="D110" t="s">
        <v>2705</v>
      </c>
      <c r="E110" t="s">
        <v>385</v>
      </c>
      <c r="F110" t="s">
        <v>386</v>
      </c>
      <c r="G110" t="s">
        <v>387</v>
      </c>
      <c r="H110" t="s">
        <v>388</v>
      </c>
      <c r="J110">
        <v>1000000</v>
      </c>
      <c r="K110">
        <v>1000000</v>
      </c>
      <c r="L110">
        <v>998536</v>
      </c>
      <c r="M110" t="s">
        <v>363</v>
      </c>
    </row>
    <row r="111" spans="1:17">
      <c r="A111" t="s">
        <v>318</v>
      </c>
      <c r="B111" t="s">
        <v>307</v>
      </c>
      <c r="D111" t="s">
        <v>2693</v>
      </c>
      <c r="E111" t="s">
        <v>363</v>
      </c>
      <c r="F111" t="s">
        <v>363</v>
      </c>
      <c r="G111" t="s">
        <v>363</v>
      </c>
      <c r="H111" t="s">
        <v>390</v>
      </c>
      <c r="J111">
        <v>136000000</v>
      </c>
      <c r="K111">
        <v>136000000</v>
      </c>
      <c r="M111" t="s">
        <v>363</v>
      </c>
      <c r="O111" t="s">
        <v>363</v>
      </c>
    </row>
    <row r="112" spans="1:17">
      <c r="A112" t="s">
        <v>318</v>
      </c>
      <c r="B112" t="s">
        <v>291</v>
      </c>
      <c r="C112" t="s">
        <v>391</v>
      </c>
      <c r="D112" t="s">
        <v>2708</v>
      </c>
      <c r="G112" t="s">
        <v>393</v>
      </c>
      <c r="J112">
        <v>1040000</v>
      </c>
      <c r="K112">
        <v>1590000</v>
      </c>
      <c r="L112">
        <v>1399975</v>
      </c>
      <c r="M112">
        <v>1345682</v>
      </c>
      <c r="O112">
        <v>0.95</v>
      </c>
    </row>
    <row r="113" spans="1:17">
      <c r="A113" t="s">
        <v>318</v>
      </c>
      <c r="B113" t="s">
        <v>291</v>
      </c>
      <c r="C113" t="s">
        <v>391</v>
      </c>
      <c r="D113" t="s">
        <v>2708</v>
      </c>
      <c r="G113" t="s">
        <v>394</v>
      </c>
      <c r="J113">
        <v>3000000</v>
      </c>
      <c r="K113">
        <v>3000000</v>
      </c>
      <c r="L113">
        <v>2586220</v>
      </c>
      <c r="M113">
        <v>2301854</v>
      </c>
      <c r="O113">
        <v>0.95</v>
      </c>
    </row>
    <row r="114" spans="1:17">
      <c r="A114" t="s">
        <v>318</v>
      </c>
      <c r="B114" t="s">
        <v>291</v>
      </c>
      <c r="C114" t="s">
        <v>391</v>
      </c>
      <c r="D114" t="s">
        <v>2708</v>
      </c>
      <c r="G114" t="s">
        <v>395</v>
      </c>
      <c r="J114">
        <v>3000000</v>
      </c>
      <c r="K114">
        <v>3000000</v>
      </c>
      <c r="L114">
        <v>1364878</v>
      </c>
      <c r="M114">
        <v>0</v>
      </c>
      <c r="O114">
        <v>0.05</v>
      </c>
    </row>
    <row r="115" spans="1:17">
      <c r="A115" t="s">
        <v>318</v>
      </c>
      <c r="B115" t="s">
        <v>291</v>
      </c>
      <c r="C115" t="s">
        <v>391</v>
      </c>
      <c r="D115" t="s">
        <v>2708</v>
      </c>
      <c r="G115" t="s">
        <v>396</v>
      </c>
      <c r="J115">
        <v>1251000</v>
      </c>
      <c r="K115">
        <v>1251000</v>
      </c>
      <c r="L115">
        <v>0</v>
      </c>
      <c r="M115">
        <v>0</v>
      </c>
      <c r="O115">
        <v>0</v>
      </c>
    </row>
    <row r="116" spans="1:17">
      <c r="A116" t="s">
        <v>318</v>
      </c>
      <c r="B116" t="s">
        <v>291</v>
      </c>
      <c r="C116" t="s">
        <v>391</v>
      </c>
      <c r="D116" t="s">
        <v>2708</v>
      </c>
      <c r="G116">
        <v>4</v>
      </c>
      <c r="J116">
        <v>8291000</v>
      </c>
      <c r="K116">
        <v>8841000</v>
      </c>
      <c r="L116">
        <v>5351073</v>
      </c>
      <c r="M116">
        <v>3647536</v>
      </c>
    </row>
    <row r="117" spans="1:17">
      <c r="A117" t="s">
        <v>318</v>
      </c>
      <c r="B117" t="s">
        <v>291</v>
      </c>
      <c r="C117" t="s">
        <v>391</v>
      </c>
      <c r="D117" t="s">
        <v>2711</v>
      </c>
      <c r="G117" t="s">
        <v>398</v>
      </c>
      <c r="J117">
        <v>610000</v>
      </c>
      <c r="K117">
        <v>2010000</v>
      </c>
      <c r="L117">
        <v>1848114</v>
      </c>
      <c r="M117">
        <v>1398553</v>
      </c>
      <c r="O117">
        <v>0.77</v>
      </c>
    </row>
    <row r="118" spans="1:17">
      <c r="A118" t="s">
        <v>318</v>
      </c>
      <c r="B118" t="s">
        <v>291</v>
      </c>
      <c r="C118" t="s">
        <v>391</v>
      </c>
      <c r="D118" t="s">
        <v>2711</v>
      </c>
      <c r="G118" t="s">
        <v>399</v>
      </c>
      <c r="J118">
        <v>1200000</v>
      </c>
      <c r="K118">
        <v>3134000</v>
      </c>
      <c r="L118">
        <v>2399105</v>
      </c>
      <c r="M118">
        <v>742717</v>
      </c>
      <c r="O118" t="s">
        <v>400</v>
      </c>
    </row>
    <row r="119" spans="1:17">
      <c r="A119" t="s">
        <v>318</v>
      </c>
      <c r="B119" t="s">
        <v>291</v>
      </c>
      <c r="C119" t="s">
        <v>391</v>
      </c>
      <c r="D119" t="s">
        <v>2711</v>
      </c>
      <c r="G119" t="s">
        <v>401</v>
      </c>
      <c r="J119">
        <v>1500000</v>
      </c>
      <c r="K119">
        <v>2608300</v>
      </c>
      <c r="L119">
        <v>1401097</v>
      </c>
      <c r="M119">
        <v>2238</v>
      </c>
      <c r="O119">
        <v>0.05</v>
      </c>
      <c r="Q119" t="s">
        <v>402</v>
      </c>
    </row>
    <row r="120" spans="1:17">
      <c r="A120" t="s">
        <v>318</v>
      </c>
      <c r="B120" t="s">
        <v>291</v>
      </c>
      <c r="C120" t="s">
        <v>391</v>
      </c>
      <c r="D120" t="s">
        <v>2711</v>
      </c>
      <c r="G120">
        <v>3</v>
      </c>
      <c r="J120">
        <v>3310000</v>
      </c>
      <c r="K120">
        <v>7752300</v>
      </c>
      <c r="L120">
        <v>5648316</v>
      </c>
      <c r="M120">
        <v>2143508</v>
      </c>
      <c r="O120">
        <v>0.82</v>
      </c>
    </row>
    <row r="121" spans="1:17">
      <c r="A121" t="s">
        <v>318</v>
      </c>
      <c r="B121" t="s">
        <v>291</v>
      </c>
      <c r="C121" t="s">
        <v>391</v>
      </c>
      <c r="D121" t="s">
        <v>2690</v>
      </c>
      <c r="G121" t="s">
        <v>404</v>
      </c>
      <c r="J121">
        <v>415000</v>
      </c>
      <c r="K121">
        <v>1127000</v>
      </c>
      <c r="L121">
        <v>926530</v>
      </c>
      <c r="M121">
        <v>907820</v>
      </c>
      <c r="O121">
        <v>0.95</v>
      </c>
      <c r="Q121" t="s">
        <v>405</v>
      </c>
    </row>
    <row r="122" spans="1:17">
      <c r="A122" t="s">
        <v>318</v>
      </c>
      <c r="B122" t="s">
        <v>291</v>
      </c>
      <c r="C122" t="s">
        <v>391</v>
      </c>
      <c r="D122" t="s">
        <v>2690</v>
      </c>
      <c r="G122" t="s">
        <v>406</v>
      </c>
      <c r="J122">
        <v>2380000</v>
      </c>
      <c r="K122">
        <v>2380000</v>
      </c>
      <c r="L122">
        <v>567280</v>
      </c>
      <c r="M122">
        <v>0</v>
      </c>
      <c r="O122">
        <v>0.6</v>
      </c>
    </row>
    <row r="123" spans="1:17">
      <c r="A123" t="s">
        <v>318</v>
      </c>
      <c r="B123" t="s">
        <v>291</v>
      </c>
      <c r="C123" t="s">
        <v>391</v>
      </c>
      <c r="D123" t="s">
        <v>2690</v>
      </c>
      <c r="G123">
        <v>2</v>
      </c>
      <c r="J123">
        <v>2795000</v>
      </c>
      <c r="K123">
        <v>3507000</v>
      </c>
      <c r="L123">
        <v>1493810</v>
      </c>
      <c r="M123">
        <v>907820</v>
      </c>
    </row>
    <row r="124" spans="1:17">
      <c r="A124" t="s">
        <v>318</v>
      </c>
      <c r="B124" t="s">
        <v>291</v>
      </c>
      <c r="C124" t="s">
        <v>391</v>
      </c>
      <c r="D124" t="s">
        <v>2703</v>
      </c>
      <c r="G124" t="s">
        <v>408</v>
      </c>
      <c r="J124">
        <v>1000000</v>
      </c>
      <c r="K124">
        <v>1000000</v>
      </c>
      <c r="L124">
        <v>893898</v>
      </c>
      <c r="M124">
        <v>690814</v>
      </c>
      <c r="O124">
        <v>0.85</v>
      </c>
      <c r="Q124" t="s">
        <v>409</v>
      </c>
    </row>
    <row r="125" spans="1:17">
      <c r="A125" t="s">
        <v>318</v>
      </c>
      <c r="B125" t="s">
        <v>291</v>
      </c>
      <c r="C125" t="s">
        <v>391</v>
      </c>
      <c r="D125" t="s">
        <v>2703</v>
      </c>
      <c r="G125" t="s">
        <v>410</v>
      </c>
      <c r="J125">
        <v>1500000</v>
      </c>
      <c r="K125">
        <v>1500000</v>
      </c>
      <c r="L125">
        <v>1490573</v>
      </c>
      <c r="M125">
        <v>1167398</v>
      </c>
      <c r="O125">
        <v>0.8</v>
      </c>
    </row>
    <row r="126" spans="1:17">
      <c r="A126" t="s">
        <v>318</v>
      </c>
      <c r="B126" t="s">
        <v>291</v>
      </c>
      <c r="C126" t="s">
        <v>391</v>
      </c>
      <c r="D126" t="s">
        <v>2703</v>
      </c>
      <c r="G126">
        <v>2</v>
      </c>
      <c r="J126">
        <v>2500000</v>
      </c>
      <c r="K126">
        <v>2500000</v>
      </c>
      <c r="L126">
        <v>2384471</v>
      </c>
      <c r="M126">
        <v>1858212</v>
      </c>
    </row>
    <row r="127" spans="1:17">
      <c r="A127" t="s">
        <v>318</v>
      </c>
      <c r="B127" t="s">
        <v>291</v>
      </c>
      <c r="C127" t="s">
        <v>391</v>
      </c>
      <c r="D127" t="s">
        <v>2705</v>
      </c>
      <c r="G127">
        <v>1</v>
      </c>
      <c r="J127">
        <v>1200000</v>
      </c>
      <c r="K127">
        <v>1200000</v>
      </c>
      <c r="L127">
        <v>1182853</v>
      </c>
      <c r="M127">
        <v>996542</v>
      </c>
      <c r="O127">
        <v>0.83</v>
      </c>
    </row>
    <row r="128" spans="1:17">
      <c r="A128" t="s">
        <v>318</v>
      </c>
      <c r="B128" t="s">
        <v>291</v>
      </c>
      <c r="C128" t="s">
        <v>391</v>
      </c>
      <c r="D128" t="s">
        <v>2697</v>
      </c>
      <c r="G128">
        <v>1</v>
      </c>
      <c r="J128">
        <v>800000</v>
      </c>
      <c r="K128">
        <v>1650000</v>
      </c>
      <c r="L128">
        <v>990669</v>
      </c>
      <c r="M128">
        <v>967483</v>
      </c>
      <c r="O128">
        <v>0.95</v>
      </c>
      <c r="Q128" t="s">
        <v>413</v>
      </c>
    </row>
    <row r="129" spans="1:17">
      <c r="A129" t="s">
        <v>318</v>
      </c>
      <c r="B129" t="s">
        <v>291</v>
      </c>
      <c r="C129" t="s">
        <v>391</v>
      </c>
      <c r="D129" t="s">
        <v>2704</v>
      </c>
      <c r="G129" t="s">
        <v>396</v>
      </c>
      <c r="J129">
        <v>2754006</v>
      </c>
      <c r="K129">
        <v>2754006</v>
      </c>
      <c r="L129">
        <v>0</v>
      </c>
      <c r="M129">
        <v>0</v>
      </c>
      <c r="O129">
        <v>0</v>
      </c>
      <c r="Q129" t="s">
        <v>415</v>
      </c>
    </row>
    <row r="130" spans="1:17">
      <c r="A130" t="s">
        <v>318</v>
      </c>
      <c r="B130" t="s">
        <v>291</v>
      </c>
      <c r="C130" t="s">
        <v>391</v>
      </c>
      <c r="D130" t="s">
        <v>2704</v>
      </c>
      <c r="G130" t="s">
        <v>416</v>
      </c>
      <c r="J130">
        <v>1770800</v>
      </c>
      <c r="K130">
        <v>1770800</v>
      </c>
      <c r="L130">
        <v>1415972</v>
      </c>
      <c r="M130">
        <v>13708</v>
      </c>
      <c r="O130">
        <v>0.25</v>
      </c>
      <c r="Q130" t="s">
        <v>417</v>
      </c>
    </row>
    <row r="131" spans="1:17">
      <c r="A131" t="s">
        <v>318</v>
      </c>
      <c r="B131" t="s">
        <v>291</v>
      </c>
      <c r="C131" t="s">
        <v>391</v>
      </c>
      <c r="D131" t="s">
        <v>2704</v>
      </c>
      <c r="G131">
        <v>2</v>
      </c>
      <c r="J131">
        <v>4524806</v>
      </c>
      <c r="K131">
        <v>4524806</v>
      </c>
      <c r="L131">
        <v>1415972</v>
      </c>
      <c r="M131">
        <v>13708</v>
      </c>
    </row>
    <row r="132" spans="1:17">
      <c r="A132" t="s">
        <v>318</v>
      </c>
      <c r="B132" t="s">
        <v>291</v>
      </c>
      <c r="C132" t="s">
        <v>418</v>
      </c>
      <c r="D132" t="s">
        <v>2708</v>
      </c>
      <c r="G132" t="s">
        <v>419</v>
      </c>
      <c r="J132">
        <v>1056371</v>
      </c>
      <c r="K132">
        <v>1056371</v>
      </c>
      <c r="L132">
        <v>1028094</v>
      </c>
      <c r="M132">
        <v>1017397</v>
      </c>
      <c r="O132">
        <v>0.96</v>
      </c>
    </row>
    <row r="133" spans="1:17">
      <c r="A133" t="s">
        <v>318</v>
      </c>
      <c r="B133" t="s">
        <v>291</v>
      </c>
      <c r="C133" t="s">
        <v>418</v>
      </c>
      <c r="D133" t="s">
        <v>2708</v>
      </c>
      <c r="G133" t="s">
        <v>420</v>
      </c>
      <c r="J133">
        <v>1088088</v>
      </c>
      <c r="K133">
        <v>1088088</v>
      </c>
      <c r="L133">
        <v>1086807</v>
      </c>
      <c r="M133">
        <v>1055880</v>
      </c>
      <c r="O133">
        <v>0.97</v>
      </c>
    </row>
    <row r="134" spans="1:17">
      <c r="A134" t="s">
        <v>318</v>
      </c>
      <c r="B134" t="s">
        <v>291</v>
      </c>
      <c r="C134" t="s">
        <v>418</v>
      </c>
      <c r="D134" t="s">
        <v>2708</v>
      </c>
      <c r="G134">
        <v>2</v>
      </c>
      <c r="J134">
        <v>2144459</v>
      </c>
      <c r="K134">
        <v>2144459</v>
      </c>
      <c r="L134">
        <v>2114901</v>
      </c>
      <c r="M134">
        <v>2073277</v>
      </c>
    </row>
    <row r="135" spans="1:17">
      <c r="A135" t="s">
        <v>318</v>
      </c>
      <c r="B135" t="s">
        <v>291</v>
      </c>
      <c r="C135" t="s">
        <v>418</v>
      </c>
      <c r="D135" t="s">
        <v>2704</v>
      </c>
      <c r="J135">
        <v>1275529</v>
      </c>
      <c r="K135">
        <v>1275529</v>
      </c>
      <c r="L135">
        <v>1275529</v>
      </c>
      <c r="M135">
        <v>366834</v>
      </c>
      <c r="O135">
        <v>0.9</v>
      </c>
    </row>
    <row r="136" spans="1:17">
      <c r="A136" t="s">
        <v>318</v>
      </c>
      <c r="B136" t="s">
        <v>291</v>
      </c>
      <c r="C136" t="s">
        <v>418</v>
      </c>
      <c r="D136" t="s">
        <v>2704</v>
      </c>
      <c r="L136">
        <v>17022505</v>
      </c>
      <c r="M136">
        <v>2215327</v>
      </c>
      <c r="O136" t="s">
        <v>20</v>
      </c>
    </row>
    <row r="137" spans="1:17">
      <c r="A137" t="s">
        <v>318</v>
      </c>
      <c r="B137" t="s">
        <v>291</v>
      </c>
      <c r="C137" t="s">
        <v>418</v>
      </c>
      <c r="D137" t="s">
        <v>2704</v>
      </c>
      <c r="G137">
        <v>2</v>
      </c>
      <c r="J137">
        <v>1275529</v>
      </c>
      <c r="L137">
        <v>18298034</v>
      </c>
      <c r="M137">
        <v>2582161</v>
      </c>
    </row>
    <row r="138" spans="1:17">
      <c r="A138" t="s">
        <v>318</v>
      </c>
      <c r="B138" t="s">
        <v>291</v>
      </c>
      <c r="C138" t="s">
        <v>418</v>
      </c>
      <c r="D138" t="s">
        <v>2709</v>
      </c>
      <c r="G138">
        <v>1</v>
      </c>
      <c r="J138">
        <v>50000000</v>
      </c>
      <c r="K138">
        <v>50000000</v>
      </c>
      <c r="M138">
        <v>38500000</v>
      </c>
      <c r="N138">
        <v>0.77</v>
      </c>
      <c r="O138">
        <v>0.77</v>
      </c>
    </row>
    <row r="139" spans="1:17">
      <c r="A139" t="s">
        <v>318</v>
      </c>
      <c r="B139" t="s">
        <v>291</v>
      </c>
      <c r="C139" t="s">
        <v>418</v>
      </c>
      <c r="D139" t="s">
        <v>2693</v>
      </c>
      <c r="J139">
        <v>1200000</v>
      </c>
      <c r="K139">
        <v>1200000</v>
      </c>
      <c r="O139">
        <v>0.95</v>
      </c>
    </row>
    <row r="140" spans="1:17">
      <c r="A140" t="s">
        <v>318</v>
      </c>
      <c r="B140" t="s">
        <v>291</v>
      </c>
      <c r="C140" t="s">
        <v>418</v>
      </c>
      <c r="D140" t="s">
        <v>2693</v>
      </c>
      <c r="J140">
        <v>2031000</v>
      </c>
      <c r="K140">
        <v>2031000</v>
      </c>
      <c r="Q140" t="s">
        <v>424</v>
      </c>
    </row>
    <row r="141" spans="1:17">
      <c r="A141" t="s">
        <v>318</v>
      </c>
      <c r="B141" t="s">
        <v>291</v>
      </c>
      <c r="C141" t="s">
        <v>418</v>
      </c>
      <c r="D141" t="s">
        <v>2693</v>
      </c>
      <c r="J141">
        <v>2000000</v>
      </c>
      <c r="K141">
        <v>2000000</v>
      </c>
      <c r="O141">
        <v>0.92</v>
      </c>
    </row>
    <row r="142" spans="1:17">
      <c r="A142" t="s">
        <v>318</v>
      </c>
      <c r="B142" t="s">
        <v>291</v>
      </c>
      <c r="C142" t="s">
        <v>418</v>
      </c>
      <c r="D142" t="s">
        <v>2693</v>
      </c>
      <c r="J142">
        <v>3600000</v>
      </c>
      <c r="K142">
        <v>3600000</v>
      </c>
      <c r="L142">
        <v>3600000</v>
      </c>
      <c r="O142">
        <v>0.42</v>
      </c>
      <c r="Q142" t="s">
        <v>425</v>
      </c>
    </row>
    <row r="143" spans="1:17">
      <c r="A143" t="s">
        <v>318</v>
      </c>
      <c r="B143" t="s">
        <v>291</v>
      </c>
      <c r="C143" t="s">
        <v>418</v>
      </c>
      <c r="D143" t="s">
        <v>2693</v>
      </c>
      <c r="G143">
        <v>4</v>
      </c>
      <c r="J143">
        <v>8831000</v>
      </c>
      <c r="K143">
        <v>8831000</v>
      </c>
      <c r="L143">
        <v>3600000</v>
      </c>
      <c r="M143">
        <v>0</v>
      </c>
    </row>
    <row r="144" spans="1:17">
      <c r="A144" t="s">
        <v>318</v>
      </c>
      <c r="B144" t="s">
        <v>266</v>
      </c>
      <c r="D144" t="s">
        <v>2704</v>
      </c>
      <c r="G144" t="s">
        <v>427</v>
      </c>
      <c r="J144">
        <v>1050000</v>
      </c>
      <c r="K144">
        <v>1050000</v>
      </c>
      <c r="L144">
        <v>0</v>
      </c>
      <c r="M144">
        <v>0</v>
      </c>
      <c r="O144">
        <v>0</v>
      </c>
      <c r="Q144" t="s">
        <v>428</v>
      </c>
    </row>
    <row r="145" spans="1:17">
      <c r="A145" t="s">
        <v>318</v>
      </c>
      <c r="B145" t="s">
        <v>266</v>
      </c>
      <c r="D145" t="s">
        <v>2704</v>
      </c>
      <c r="G145" t="s">
        <v>427</v>
      </c>
      <c r="J145">
        <v>3000000</v>
      </c>
      <c r="K145">
        <v>3000000</v>
      </c>
      <c r="L145">
        <v>0</v>
      </c>
      <c r="M145">
        <v>0</v>
      </c>
      <c r="O145">
        <v>0</v>
      </c>
      <c r="Q145" t="s">
        <v>429</v>
      </c>
    </row>
    <row r="146" spans="1:17">
      <c r="A146" t="s">
        <v>318</v>
      </c>
      <c r="B146" t="s">
        <v>266</v>
      </c>
      <c r="D146" t="s">
        <v>2704</v>
      </c>
      <c r="G146" t="s">
        <v>430</v>
      </c>
      <c r="J146">
        <v>2782686</v>
      </c>
      <c r="K146">
        <v>2782686</v>
      </c>
      <c r="L146">
        <v>2590291</v>
      </c>
      <c r="M146">
        <v>179870</v>
      </c>
      <c r="O146">
        <v>50</v>
      </c>
      <c r="Q146" t="s">
        <v>431</v>
      </c>
    </row>
    <row r="147" spans="1:17">
      <c r="A147" t="s">
        <v>318</v>
      </c>
      <c r="B147" t="s">
        <v>266</v>
      </c>
      <c r="D147" t="s">
        <v>3094</v>
      </c>
      <c r="J147">
        <v>6832686</v>
      </c>
      <c r="K147">
        <v>6832686</v>
      </c>
      <c r="L147">
        <v>2590291</v>
      </c>
      <c r="M147">
        <v>179870</v>
      </c>
    </row>
    <row r="148" spans="1:17">
      <c r="A148" t="s">
        <v>318</v>
      </c>
      <c r="B148" t="s">
        <v>266</v>
      </c>
      <c r="D148" t="s">
        <v>2708</v>
      </c>
      <c r="G148" t="s">
        <v>433</v>
      </c>
      <c r="J148">
        <v>3000000</v>
      </c>
      <c r="K148">
        <v>3000000</v>
      </c>
      <c r="L148">
        <v>0</v>
      </c>
      <c r="M148">
        <v>0</v>
      </c>
      <c r="Q148" t="s">
        <v>434</v>
      </c>
    </row>
    <row r="149" spans="1:17">
      <c r="A149" t="s">
        <v>318</v>
      </c>
      <c r="B149" t="s">
        <v>266</v>
      </c>
      <c r="D149" t="s">
        <v>2708</v>
      </c>
      <c r="G149" t="s">
        <v>435</v>
      </c>
      <c r="J149">
        <v>4500000</v>
      </c>
      <c r="K149">
        <v>4500000</v>
      </c>
      <c r="L149">
        <v>3801162</v>
      </c>
      <c r="M149">
        <v>399109</v>
      </c>
      <c r="O149">
        <v>15</v>
      </c>
      <c r="Q149" t="s">
        <v>436</v>
      </c>
    </row>
    <row r="150" spans="1:17">
      <c r="A150" t="s">
        <v>318</v>
      </c>
      <c r="B150" t="s">
        <v>266</v>
      </c>
      <c r="D150" t="s">
        <v>2708</v>
      </c>
      <c r="G150" t="s">
        <v>437</v>
      </c>
      <c r="J150">
        <v>15000000</v>
      </c>
      <c r="K150">
        <v>4300000</v>
      </c>
      <c r="L150">
        <v>3782556</v>
      </c>
      <c r="M150">
        <v>821935</v>
      </c>
      <c r="O150">
        <v>45</v>
      </c>
      <c r="Q150" t="s">
        <v>436</v>
      </c>
    </row>
    <row r="151" spans="1:17">
      <c r="A151" t="s">
        <v>318</v>
      </c>
      <c r="B151" t="s">
        <v>266</v>
      </c>
      <c r="D151" t="s">
        <v>2708</v>
      </c>
      <c r="G151" t="s">
        <v>438</v>
      </c>
      <c r="J151">
        <v>15000000</v>
      </c>
      <c r="K151">
        <v>4875000</v>
      </c>
      <c r="L151">
        <v>4730789</v>
      </c>
      <c r="M151">
        <v>421255</v>
      </c>
      <c r="O151">
        <v>5</v>
      </c>
      <c r="Q151" t="s">
        <v>436</v>
      </c>
    </row>
    <row r="152" spans="1:17">
      <c r="A152" t="s">
        <v>318</v>
      </c>
      <c r="B152" t="s">
        <v>266</v>
      </c>
      <c r="D152" t="s">
        <v>2708</v>
      </c>
      <c r="G152" t="s">
        <v>439</v>
      </c>
      <c r="J152">
        <v>4500000</v>
      </c>
      <c r="K152">
        <v>4500000</v>
      </c>
      <c r="L152">
        <v>4191770</v>
      </c>
      <c r="M152">
        <v>2184926</v>
      </c>
      <c r="O152">
        <v>85</v>
      </c>
      <c r="Q152" t="s">
        <v>436</v>
      </c>
    </row>
    <row r="153" spans="1:17">
      <c r="A153" t="s">
        <v>318</v>
      </c>
      <c r="B153" t="s">
        <v>266</v>
      </c>
      <c r="D153" t="s">
        <v>2708</v>
      </c>
      <c r="G153" t="s">
        <v>440</v>
      </c>
      <c r="J153">
        <v>500000</v>
      </c>
      <c r="K153">
        <v>1100000</v>
      </c>
      <c r="L153">
        <v>616982</v>
      </c>
      <c r="M153">
        <v>262446</v>
      </c>
      <c r="O153">
        <v>52</v>
      </c>
      <c r="Q153" t="s">
        <v>436</v>
      </c>
    </row>
    <row r="154" spans="1:17">
      <c r="A154" t="s">
        <v>318</v>
      </c>
      <c r="B154" t="s">
        <v>266</v>
      </c>
      <c r="D154" t="s">
        <v>2708</v>
      </c>
      <c r="G154" t="s">
        <v>441</v>
      </c>
      <c r="J154">
        <v>1000000</v>
      </c>
      <c r="K154">
        <v>1671326</v>
      </c>
      <c r="L154">
        <v>1251753</v>
      </c>
      <c r="M154">
        <v>1215635</v>
      </c>
      <c r="O154">
        <v>86</v>
      </c>
      <c r="Q154" t="s">
        <v>436</v>
      </c>
    </row>
    <row r="155" spans="1:17">
      <c r="A155" t="s">
        <v>318</v>
      </c>
      <c r="B155" t="s">
        <v>266</v>
      </c>
      <c r="D155" t="s">
        <v>3094</v>
      </c>
      <c r="G155">
        <v>7</v>
      </c>
      <c r="J155">
        <v>43500000</v>
      </c>
      <c r="K155">
        <v>23946326</v>
      </c>
      <c r="L155">
        <v>18375012</v>
      </c>
      <c r="M155">
        <v>5305306</v>
      </c>
    </row>
    <row r="156" spans="1:17">
      <c r="A156" t="s">
        <v>318</v>
      </c>
      <c r="B156" t="s">
        <v>266</v>
      </c>
      <c r="D156" t="s">
        <v>2716</v>
      </c>
      <c r="G156" t="s">
        <v>442</v>
      </c>
      <c r="J156">
        <v>1000000</v>
      </c>
      <c r="K156">
        <v>1000000</v>
      </c>
      <c r="L156">
        <v>0</v>
      </c>
      <c r="M156">
        <v>0</v>
      </c>
      <c r="Q156" t="s">
        <v>434</v>
      </c>
    </row>
    <row r="157" spans="1:17">
      <c r="A157" t="s">
        <v>318</v>
      </c>
      <c r="B157" t="s">
        <v>266</v>
      </c>
      <c r="D157" t="s">
        <v>2716</v>
      </c>
      <c r="G157" t="s">
        <v>443</v>
      </c>
      <c r="J157">
        <v>3000000</v>
      </c>
      <c r="K157">
        <v>4999035</v>
      </c>
      <c r="L157">
        <v>4486348</v>
      </c>
      <c r="M157">
        <v>3873676</v>
      </c>
      <c r="O157">
        <v>86</v>
      </c>
      <c r="Q157" t="s">
        <v>436</v>
      </c>
    </row>
    <row r="158" spans="1:17">
      <c r="A158" t="s">
        <v>318</v>
      </c>
      <c r="B158" t="s">
        <v>266</v>
      </c>
      <c r="D158" t="s">
        <v>3094</v>
      </c>
      <c r="G158">
        <v>2</v>
      </c>
      <c r="J158">
        <v>4000000</v>
      </c>
      <c r="K158">
        <v>5999035</v>
      </c>
      <c r="L158">
        <v>4486348</v>
      </c>
      <c r="M158">
        <v>3873676</v>
      </c>
    </row>
    <row r="159" spans="1:17">
      <c r="A159" t="s">
        <v>318</v>
      </c>
      <c r="B159" t="s">
        <v>266</v>
      </c>
      <c r="D159" t="s">
        <v>2703</v>
      </c>
      <c r="G159" t="s">
        <v>445</v>
      </c>
      <c r="J159">
        <v>1500000</v>
      </c>
      <c r="K159">
        <v>1500000</v>
      </c>
      <c r="L159">
        <v>1495698</v>
      </c>
      <c r="M159">
        <v>1048774</v>
      </c>
      <c r="O159">
        <v>85</v>
      </c>
      <c r="Q159" t="s">
        <v>436</v>
      </c>
    </row>
    <row r="160" spans="1:17">
      <c r="A160" t="s">
        <v>318</v>
      </c>
      <c r="B160" t="s">
        <v>266</v>
      </c>
      <c r="D160" t="s">
        <v>2703</v>
      </c>
      <c r="G160" t="s">
        <v>446</v>
      </c>
      <c r="J160">
        <v>2000000</v>
      </c>
      <c r="K160">
        <v>2000000</v>
      </c>
      <c r="L160">
        <v>1343157</v>
      </c>
      <c r="M160">
        <v>798928</v>
      </c>
      <c r="O160">
        <v>70</v>
      </c>
      <c r="Q160" t="s">
        <v>436</v>
      </c>
    </row>
    <row r="161" spans="1:17">
      <c r="A161" t="s">
        <v>318</v>
      </c>
      <c r="B161" t="s">
        <v>266</v>
      </c>
      <c r="D161" t="s">
        <v>2703</v>
      </c>
      <c r="G161" t="s">
        <v>447</v>
      </c>
      <c r="J161">
        <v>1600000</v>
      </c>
      <c r="K161">
        <v>1600000</v>
      </c>
      <c r="L161">
        <v>1365021</v>
      </c>
      <c r="M161">
        <v>41529</v>
      </c>
      <c r="O161">
        <v>30</v>
      </c>
      <c r="Q161" t="s">
        <v>436</v>
      </c>
    </row>
    <row r="162" spans="1:17">
      <c r="A162" t="s">
        <v>318</v>
      </c>
      <c r="B162" t="s">
        <v>266</v>
      </c>
      <c r="D162" t="s">
        <v>3094</v>
      </c>
      <c r="G162">
        <v>3</v>
      </c>
      <c r="J162">
        <v>5100000</v>
      </c>
      <c r="K162">
        <v>5100000</v>
      </c>
      <c r="L162">
        <v>4203876</v>
      </c>
    </row>
    <row r="163" spans="1:17">
      <c r="A163" t="s">
        <v>318</v>
      </c>
      <c r="B163" t="s">
        <v>266</v>
      </c>
      <c r="D163" t="s">
        <v>2711</v>
      </c>
      <c r="G163" t="s">
        <v>448</v>
      </c>
      <c r="J163">
        <v>3000000</v>
      </c>
      <c r="K163">
        <v>1819150</v>
      </c>
      <c r="L163">
        <v>1413716</v>
      </c>
      <c r="M163">
        <v>1990350</v>
      </c>
      <c r="N163">
        <v>1.0941098864854466</v>
      </c>
      <c r="O163">
        <v>0.85</v>
      </c>
      <c r="Q163" t="s">
        <v>436</v>
      </c>
    </row>
    <row r="164" spans="1:17">
      <c r="A164" t="s">
        <v>318</v>
      </c>
      <c r="B164" t="s">
        <v>266</v>
      </c>
      <c r="D164" t="s">
        <v>2705</v>
      </c>
      <c r="G164" t="s">
        <v>450</v>
      </c>
      <c r="J164">
        <v>5600000</v>
      </c>
      <c r="K164">
        <v>7700000</v>
      </c>
      <c r="L164">
        <v>5171738</v>
      </c>
      <c r="M164">
        <v>2347093</v>
      </c>
      <c r="O164">
        <v>32</v>
      </c>
      <c r="Q164" t="s">
        <v>436</v>
      </c>
    </row>
    <row r="165" spans="1:17">
      <c r="A165" t="s">
        <v>318</v>
      </c>
      <c r="B165" t="s">
        <v>266</v>
      </c>
      <c r="D165" t="s">
        <v>2705</v>
      </c>
      <c r="G165" t="s">
        <v>451</v>
      </c>
      <c r="J165">
        <v>2000000</v>
      </c>
      <c r="K165">
        <v>2000000</v>
      </c>
      <c r="L165">
        <v>1958887</v>
      </c>
      <c r="M165">
        <v>1256459</v>
      </c>
      <c r="O165">
        <v>70</v>
      </c>
      <c r="Q165" t="s">
        <v>436</v>
      </c>
    </row>
    <row r="166" spans="1:17">
      <c r="A166" t="s">
        <v>318</v>
      </c>
      <c r="B166" t="s">
        <v>266</v>
      </c>
      <c r="D166" t="s">
        <v>2705</v>
      </c>
      <c r="G166" t="s">
        <v>452</v>
      </c>
      <c r="J166">
        <v>1600000</v>
      </c>
      <c r="K166">
        <v>1600000</v>
      </c>
      <c r="L166">
        <v>1573149</v>
      </c>
      <c r="M166">
        <v>1303935</v>
      </c>
      <c r="O166">
        <v>70</v>
      </c>
      <c r="Q166" t="s">
        <v>436</v>
      </c>
    </row>
    <row r="167" spans="1:17">
      <c r="A167" t="s">
        <v>318</v>
      </c>
      <c r="B167" t="s">
        <v>266</v>
      </c>
      <c r="D167" t="s">
        <v>3094</v>
      </c>
      <c r="J167">
        <v>9200000</v>
      </c>
      <c r="K167">
        <v>11300000</v>
      </c>
      <c r="L167">
        <v>8703774</v>
      </c>
      <c r="M167">
        <v>4907487</v>
      </c>
    </row>
    <row r="168" spans="1:17">
      <c r="A168" t="s">
        <v>318</v>
      </c>
      <c r="B168" t="s">
        <v>266</v>
      </c>
      <c r="D168" t="s">
        <v>2690</v>
      </c>
      <c r="G168" t="s">
        <v>454</v>
      </c>
      <c r="J168">
        <v>650000</v>
      </c>
      <c r="K168">
        <v>3164000</v>
      </c>
      <c r="L168">
        <v>3152919</v>
      </c>
      <c r="M168">
        <v>1729204</v>
      </c>
      <c r="O168">
        <v>85</v>
      </c>
      <c r="Q168" t="s">
        <v>436</v>
      </c>
    </row>
    <row r="169" spans="1:17">
      <c r="A169" t="s">
        <v>318</v>
      </c>
      <c r="B169" t="s">
        <v>272</v>
      </c>
      <c r="C169" t="s">
        <v>319</v>
      </c>
      <c r="D169" t="s">
        <v>2695</v>
      </c>
      <c r="G169" t="s">
        <v>456</v>
      </c>
      <c r="J169">
        <v>973000</v>
      </c>
      <c r="K169">
        <v>2688400</v>
      </c>
      <c r="L169">
        <v>1796419</v>
      </c>
      <c r="M169">
        <v>1583884</v>
      </c>
      <c r="O169">
        <v>0.7</v>
      </c>
      <c r="Q169" t="s">
        <v>149</v>
      </c>
    </row>
    <row r="170" spans="1:17">
      <c r="A170" t="s">
        <v>318</v>
      </c>
      <c r="B170" t="s">
        <v>272</v>
      </c>
      <c r="C170" t="s">
        <v>319</v>
      </c>
      <c r="D170" t="s">
        <v>2703</v>
      </c>
      <c r="G170" t="s">
        <v>458</v>
      </c>
      <c r="J170">
        <v>1500000</v>
      </c>
      <c r="K170">
        <v>1500000</v>
      </c>
      <c r="L170">
        <v>1498260</v>
      </c>
      <c r="M170">
        <v>1141482</v>
      </c>
      <c r="O170">
        <v>0.99</v>
      </c>
      <c r="Q170" t="s">
        <v>149</v>
      </c>
    </row>
    <row r="171" spans="1:17">
      <c r="A171" t="s">
        <v>318</v>
      </c>
      <c r="B171" t="s">
        <v>272</v>
      </c>
      <c r="C171" t="s">
        <v>319</v>
      </c>
      <c r="D171" t="s">
        <v>2703</v>
      </c>
      <c r="G171" t="s">
        <v>459</v>
      </c>
      <c r="J171">
        <v>2000000</v>
      </c>
      <c r="K171">
        <v>2000000</v>
      </c>
      <c r="L171">
        <v>197366</v>
      </c>
      <c r="M171">
        <v>42411</v>
      </c>
      <c r="O171">
        <v>0.15</v>
      </c>
      <c r="Q171" t="s">
        <v>149</v>
      </c>
    </row>
    <row r="172" spans="1:17">
      <c r="A172" t="s">
        <v>318</v>
      </c>
      <c r="B172" t="s">
        <v>272</v>
      </c>
      <c r="C172" t="s">
        <v>319</v>
      </c>
      <c r="D172" t="s">
        <v>3094</v>
      </c>
      <c r="J172">
        <v>3500000</v>
      </c>
      <c r="K172">
        <v>3500000</v>
      </c>
      <c r="L172">
        <v>1695626</v>
      </c>
      <c r="M172">
        <v>1183893</v>
      </c>
    </row>
    <row r="173" spans="1:17">
      <c r="A173" t="s">
        <v>318</v>
      </c>
      <c r="B173" t="s">
        <v>272</v>
      </c>
      <c r="C173" t="s">
        <v>319</v>
      </c>
      <c r="D173" t="s">
        <v>2711</v>
      </c>
      <c r="G173" t="s">
        <v>461</v>
      </c>
      <c r="J173">
        <v>5000000</v>
      </c>
      <c r="K173">
        <v>10000000</v>
      </c>
      <c r="L173">
        <v>5018</v>
      </c>
      <c r="M173">
        <v>5018</v>
      </c>
      <c r="O173">
        <v>0</v>
      </c>
      <c r="Q173" t="s">
        <v>462</v>
      </c>
    </row>
    <row r="174" spans="1:17">
      <c r="A174" t="s">
        <v>318</v>
      </c>
      <c r="B174" t="s">
        <v>272</v>
      </c>
      <c r="C174" t="s">
        <v>319</v>
      </c>
      <c r="D174" t="s">
        <v>2711</v>
      </c>
      <c r="G174" t="s">
        <v>464</v>
      </c>
      <c r="J174">
        <v>1300000</v>
      </c>
      <c r="K174">
        <v>3073000</v>
      </c>
      <c r="L174">
        <v>1807922</v>
      </c>
      <c r="M174">
        <v>1483077</v>
      </c>
      <c r="O174">
        <v>0.55000000000000004</v>
      </c>
      <c r="Q174" t="s">
        <v>149</v>
      </c>
    </row>
    <row r="175" spans="1:17">
      <c r="A175" t="s">
        <v>318</v>
      </c>
      <c r="B175" t="s">
        <v>272</v>
      </c>
      <c r="C175" t="s">
        <v>319</v>
      </c>
      <c r="D175" t="s">
        <v>2711</v>
      </c>
      <c r="G175" t="s">
        <v>466</v>
      </c>
      <c r="J175">
        <v>350000</v>
      </c>
      <c r="K175">
        <v>1118000</v>
      </c>
      <c r="L175">
        <v>955639</v>
      </c>
      <c r="M175">
        <v>912399</v>
      </c>
      <c r="O175">
        <v>0.92</v>
      </c>
      <c r="Q175" t="s">
        <v>149</v>
      </c>
    </row>
    <row r="176" spans="1:17">
      <c r="A176" t="s">
        <v>318</v>
      </c>
      <c r="B176" t="s">
        <v>272</v>
      </c>
      <c r="C176" t="s">
        <v>319</v>
      </c>
      <c r="D176" t="s">
        <v>2711</v>
      </c>
      <c r="J176">
        <v>6650000</v>
      </c>
      <c r="K176">
        <v>14191000</v>
      </c>
      <c r="L176">
        <v>2768579</v>
      </c>
      <c r="M176">
        <v>2400494</v>
      </c>
    </row>
    <row r="177" spans="1:17">
      <c r="A177" t="s">
        <v>318</v>
      </c>
      <c r="B177" t="s">
        <v>272</v>
      </c>
      <c r="C177" t="s">
        <v>319</v>
      </c>
      <c r="D177" t="s">
        <v>2716</v>
      </c>
      <c r="G177" t="s">
        <v>469</v>
      </c>
      <c r="J177">
        <v>2500000</v>
      </c>
      <c r="K177">
        <v>5000000</v>
      </c>
      <c r="L177">
        <v>4833170</v>
      </c>
      <c r="M177">
        <v>3554920</v>
      </c>
      <c r="O177">
        <v>0.98</v>
      </c>
      <c r="Q177" t="s">
        <v>149</v>
      </c>
    </row>
    <row r="178" spans="1:17">
      <c r="A178" t="s">
        <v>318</v>
      </c>
      <c r="B178" t="s">
        <v>272</v>
      </c>
      <c r="C178" t="s">
        <v>319</v>
      </c>
      <c r="D178" t="s">
        <v>2697</v>
      </c>
      <c r="G178" t="s">
        <v>471</v>
      </c>
      <c r="J178">
        <v>770000</v>
      </c>
      <c r="K178">
        <v>2080000</v>
      </c>
      <c r="L178">
        <v>2016877</v>
      </c>
      <c r="M178">
        <v>1535444</v>
      </c>
      <c r="O178">
        <v>0.92</v>
      </c>
      <c r="Q178" t="s">
        <v>149</v>
      </c>
    </row>
    <row r="179" spans="1:17">
      <c r="A179" t="s">
        <v>318</v>
      </c>
      <c r="B179" t="s">
        <v>272</v>
      </c>
      <c r="C179" t="s">
        <v>472</v>
      </c>
      <c r="D179" t="s">
        <v>2708</v>
      </c>
      <c r="G179" t="s">
        <v>474</v>
      </c>
      <c r="J179">
        <v>19900000</v>
      </c>
      <c r="K179">
        <v>19900000</v>
      </c>
      <c r="L179">
        <v>0</v>
      </c>
      <c r="M179">
        <v>0</v>
      </c>
      <c r="O179">
        <v>0</v>
      </c>
      <c r="Q179" t="s">
        <v>475</v>
      </c>
    </row>
    <row r="180" spans="1:17">
      <c r="A180" t="s">
        <v>318</v>
      </c>
      <c r="B180" t="s">
        <v>272</v>
      </c>
      <c r="C180" t="s">
        <v>472</v>
      </c>
      <c r="D180" t="s">
        <v>2716</v>
      </c>
      <c r="G180" t="s">
        <v>476</v>
      </c>
      <c r="J180">
        <v>1500000</v>
      </c>
      <c r="K180">
        <v>1500000</v>
      </c>
      <c r="L180">
        <v>970670</v>
      </c>
      <c r="M180">
        <v>0</v>
      </c>
      <c r="O180">
        <v>0.1</v>
      </c>
      <c r="Q180" t="s">
        <v>477</v>
      </c>
    </row>
    <row r="181" spans="1:17">
      <c r="A181" t="s">
        <v>318</v>
      </c>
      <c r="B181" t="s">
        <v>272</v>
      </c>
      <c r="C181" t="s">
        <v>472</v>
      </c>
      <c r="D181" t="s">
        <v>2716</v>
      </c>
      <c r="G181" t="s">
        <v>474</v>
      </c>
      <c r="J181">
        <v>1320000</v>
      </c>
      <c r="K181">
        <v>1320000</v>
      </c>
      <c r="L181">
        <v>0</v>
      </c>
      <c r="M181">
        <v>0</v>
      </c>
      <c r="O181">
        <v>0.7</v>
      </c>
      <c r="Q181" t="s">
        <v>478</v>
      </c>
    </row>
    <row r="182" spans="1:17">
      <c r="A182" t="s">
        <v>318</v>
      </c>
      <c r="B182" t="s">
        <v>272</v>
      </c>
      <c r="C182" t="s">
        <v>472</v>
      </c>
      <c r="D182" t="s">
        <v>2716</v>
      </c>
      <c r="G182" t="s">
        <v>474</v>
      </c>
      <c r="J182">
        <v>5170000</v>
      </c>
      <c r="K182">
        <v>5170000</v>
      </c>
      <c r="L182">
        <v>0</v>
      </c>
      <c r="M182">
        <v>0</v>
      </c>
      <c r="O182">
        <v>0</v>
      </c>
      <c r="Q182" t="s">
        <v>479</v>
      </c>
    </row>
    <row r="183" spans="1:17">
      <c r="A183" t="s">
        <v>318</v>
      </c>
      <c r="B183" t="s">
        <v>272</v>
      </c>
      <c r="C183" t="s">
        <v>472</v>
      </c>
      <c r="D183" t="s">
        <v>2708</v>
      </c>
      <c r="J183">
        <v>7990000</v>
      </c>
      <c r="K183">
        <v>7990000</v>
      </c>
      <c r="L183">
        <v>970670</v>
      </c>
      <c r="M183">
        <v>0</v>
      </c>
    </row>
    <row r="184" spans="1:17">
      <c r="A184" t="s">
        <v>318</v>
      </c>
      <c r="B184" t="s">
        <v>272</v>
      </c>
      <c r="C184" t="s">
        <v>480</v>
      </c>
      <c r="D184" t="s">
        <v>2708</v>
      </c>
      <c r="G184" t="s">
        <v>474</v>
      </c>
      <c r="J184">
        <v>168206000</v>
      </c>
      <c r="K184">
        <v>168206000</v>
      </c>
      <c r="L184" t="s">
        <v>474</v>
      </c>
      <c r="M184">
        <v>4940000</v>
      </c>
      <c r="O184">
        <v>0.62</v>
      </c>
      <c r="Q184" t="s">
        <v>474</v>
      </c>
    </row>
    <row r="185" spans="1:17">
      <c r="A185" t="s">
        <v>318</v>
      </c>
      <c r="B185" t="s">
        <v>272</v>
      </c>
      <c r="C185" t="s">
        <v>480</v>
      </c>
      <c r="D185" t="s">
        <v>2704</v>
      </c>
      <c r="G185" t="s">
        <v>474</v>
      </c>
      <c r="J185">
        <v>6673308</v>
      </c>
      <c r="K185">
        <v>6673308</v>
      </c>
      <c r="L185" t="s">
        <v>474</v>
      </c>
      <c r="M185">
        <v>0</v>
      </c>
      <c r="O185">
        <v>0.05</v>
      </c>
      <c r="Q185" t="s">
        <v>474</v>
      </c>
    </row>
    <row r="186" spans="1:17">
      <c r="A186" t="s">
        <v>318</v>
      </c>
      <c r="B186" t="s">
        <v>272</v>
      </c>
      <c r="C186" t="s">
        <v>480</v>
      </c>
      <c r="D186" t="s">
        <v>2705</v>
      </c>
      <c r="G186" t="s">
        <v>474</v>
      </c>
      <c r="J186">
        <v>35000000</v>
      </c>
      <c r="K186">
        <v>35000000</v>
      </c>
      <c r="L186" t="s">
        <v>474</v>
      </c>
      <c r="M186">
        <v>1753249</v>
      </c>
      <c r="O186">
        <v>0.1</v>
      </c>
      <c r="Q186" t="s">
        <v>483</v>
      </c>
    </row>
    <row r="187" spans="1:17">
      <c r="A187" t="s">
        <v>318</v>
      </c>
      <c r="B187" t="s">
        <v>272</v>
      </c>
      <c r="C187" t="s">
        <v>480</v>
      </c>
      <c r="D187" t="s">
        <v>2716</v>
      </c>
      <c r="G187" t="s">
        <v>474</v>
      </c>
      <c r="J187">
        <v>32000000</v>
      </c>
      <c r="K187">
        <v>32000000</v>
      </c>
      <c r="L187" t="s">
        <v>474</v>
      </c>
      <c r="M187">
        <v>23900000</v>
      </c>
      <c r="O187">
        <v>0.98</v>
      </c>
      <c r="Q187" t="s">
        <v>474</v>
      </c>
    </row>
    <row r="188" spans="1:17">
      <c r="A188" t="s">
        <v>318</v>
      </c>
      <c r="B188" t="s">
        <v>303</v>
      </c>
      <c r="C188" t="s">
        <v>319</v>
      </c>
      <c r="D188" t="s">
        <v>2697</v>
      </c>
      <c r="G188" t="s">
        <v>485</v>
      </c>
      <c r="J188">
        <v>800000</v>
      </c>
      <c r="K188">
        <v>1035000</v>
      </c>
      <c r="L188">
        <v>955091.47426000005</v>
      </c>
      <c r="M188">
        <v>924400.83663999999</v>
      </c>
      <c r="O188">
        <v>1</v>
      </c>
    </row>
    <row r="189" spans="1:17">
      <c r="A189" t="s">
        <v>318</v>
      </c>
      <c r="B189" t="s">
        <v>303</v>
      </c>
      <c r="C189" t="s">
        <v>319</v>
      </c>
      <c r="D189" t="s">
        <v>2697</v>
      </c>
      <c r="J189">
        <v>0</v>
      </c>
      <c r="K189">
        <v>0</v>
      </c>
      <c r="L189">
        <v>0</v>
      </c>
      <c r="M189">
        <v>0</v>
      </c>
    </row>
    <row r="190" spans="1:17">
      <c r="A190" t="s">
        <v>318</v>
      </c>
      <c r="B190" t="s">
        <v>303</v>
      </c>
      <c r="C190" t="s">
        <v>319</v>
      </c>
      <c r="D190" t="s">
        <v>2697</v>
      </c>
      <c r="G190" t="s">
        <v>486</v>
      </c>
      <c r="J190">
        <v>500000</v>
      </c>
      <c r="K190">
        <v>1180300</v>
      </c>
      <c r="L190">
        <v>1007597.70303</v>
      </c>
      <c r="M190">
        <v>994534.50607000012</v>
      </c>
      <c r="O190">
        <v>100</v>
      </c>
    </row>
    <row r="191" spans="1:17">
      <c r="A191" t="s">
        <v>318</v>
      </c>
      <c r="B191" t="s">
        <v>303</v>
      </c>
      <c r="C191" t="s">
        <v>319</v>
      </c>
      <c r="D191" t="s">
        <v>2697</v>
      </c>
      <c r="G191">
        <v>2</v>
      </c>
      <c r="J191">
        <v>1300000</v>
      </c>
      <c r="K191">
        <v>2215300</v>
      </c>
      <c r="L191">
        <v>1962689.17729</v>
      </c>
      <c r="M191">
        <v>1918935.34271</v>
      </c>
    </row>
    <row r="192" spans="1:17">
      <c r="A192" t="s">
        <v>318</v>
      </c>
      <c r="B192" t="s">
        <v>303</v>
      </c>
      <c r="C192" t="s">
        <v>319</v>
      </c>
      <c r="D192" t="s">
        <v>2705</v>
      </c>
      <c r="G192" t="s">
        <v>488</v>
      </c>
      <c r="J192">
        <v>6000000</v>
      </c>
      <c r="K192">
        <v>6070000</v>
      </c>
      <c r="L192">
        <v>5984278.6646800004</v>
      </c>
      <c r="M192">
        <v>5800323.9127500001</v>
      </c>
      <c r="O192">
        <v>100</v>
      </c>
    </row>
    <row r="193" spans="1:17">
      <c r="A193" t="s">
        <v>318</v>
      </c>
      <c r="B193" t="s">
        <v>303</v>
      </c>
      <c r="C193" t="s">
        <v>319</v>
      </c>
      <c r="D193" t="s">
        <v>2705</v>
      </c>
      <c r="G193" t="s">
        <v>489</v>
      </c>
      <c r="J193">
        <v>1700429</v>
      </c>
      <c r="K193">
        <v>1900429</v>
      </c>
      <c r="L193">
        <v>1895673.2991899999</v>
      </c>
      <c r="M193">
        <v>1879815.8291599995</v>
      </c>
      <c r="O193">
        <v>100</v>
      </c>
    </row>
    <row r="194" spans="1:17">
      <c r="A194" t="s">
        <v>318</v>
      </c>
      <c r="B194" t="s">
        <v>303</v>
      </c>
      <c r="C194" t="s">
        <v>319</v>
      </c>
      <c r="D194" t="s">
        <v>2705</v>
      </c>
      <c r="G194" t="s">
        <v>490</v>
      </c>
      <c r="J194">
        <v>1920000</v>
      </c>
      <c r="K194">
        <v>1920000</v>
      </c>
      <c r="L194">
        <v>1915832.6932099999</v>
      </c>
      <c r="M194">
        <v>1914304.0723700009</v>
      </c>
      <c r="O194">
        <v>100</v>
      </c>
    </row>
    <row r="195" spans="1:17">
      <c r="A195" t="s">
        <v>318</v>
      </c>
      <c r="B195" t="s">
        <v>303</v>
      </c>
      <c r="C195" t="s">
        <v>319</v>
      </c>
      <c r="D195" t="s">
        <v>2705</v>
      </c>
      <c r="G195" t="s">
        <v>491</v>
      </c>
      <c r="J195">
        <v>1480000</v>
      </c>
      <c r="K195">
        <v>1480000</v>
      </c>
      <c r="L195">
        <v>1476024.8841400002</v>
      </c>
      <c r="M195">
        <v>1455793.88687</v>
      </c>
      <c r="O195">
        <v>98</v>
      </c>
    </row>
    <row r="196" spans="1:17">
      <c r="A196" t="s">
        <v>318</v>
      </c>
      <c r="B196" t="s">
        <v>303</v>
      </c>
      <c r="C196" t="s">
        <v>319</v>
      </c>
      <c r="D196" t="s">
        <v>2705</v>
      </c>
      <c r="G196" t="s">
        <v>492</v>
      </c>
      <c r="J196">
        <v>1000000</v>
      </c>
      <c r="K196">
        <v>1000000</v>
      </c>
      <c r="L196">
        <v>959637.21281000006</v>
      </c>
      <c r="M196">
        <v>911207.79449999996</v>
      </c>
      <c r="O196">
        <v>92</v>
      </c>
    </row>
    <row r="197" spans="1:17">
      <c r="A197" t="s">
        <v>318</v>
      </c>
      <c r="B197" t="s">
        <v>303</v>
      </c>
      <c r="C197" t="s">
        <v>319</v>
      </c>
      <c r="D197" t="s">
        <v>3094</v>
      </c>
      <c r="G197">
        <v>5</v>
      </c>
      <c r="J197">
        <v>12100429</v>
      </c>
      <c r="K197">
        <v>12370429</v>
      </c>
      <c r="L197">
        <v>12231446.75403</v>
      </c>
      <c r="M197">
        <v>11961445.495650001</v>
      </c>
      <c r="O197">
        <v>490</v>
      </c>
    </row>
    <row r="198" spans="1:17">
      <c r="A198" t="s">
        <v>318</v>
      </c>
      <c r="B198" t="s">
        <v>303</v>
      </c>
      <c r="C198" t="s">
        <v>319</v>
      </c>
      <c r="D198" t="s">
        <v>2716</v>
      </c>
      <c r="G198" t="s">
        <v>493</v>
      </c>
      <c r="J198">
        <v>1000000</v>
      </c>
      <c r="K198">
        <v>1000000</v>
      </c>
      <c r="L198">
        <v>755666.29110000003</v>
      </c>
      <c r="M198">
        <v>332657.05060000002</v>
      </c>
      <c r="O198">
        <v>63</v>
      </c>
    </row>
    <row r="199" spans="1:17">
      <c r="A199" t="s">
        <v>318</v>
      </c>
      <c r="B199" t="s">
        <v>303</v>
      </c>
      <c r="C199" t="s">
        <v>319</v>
      </c>
      <c r="D199" t="s">
        <v>2703</v>
      </c>
      <c r="G199" t="s">
        <v>495</v>
      </c>
      <c r="J199">
        <v>1000000</v>
      </c>
      <c r="K199">
        <v>1000000</v>
      </c>
      <c r="L199">
        <v>939400.36078999995</v>
      </c>
      <c r="M199">
        <v>1001943.75073</v>
      </c>
      <c r="N199">
        <v>1.0019437507300002</v>
      </c>
      <c r="O199">
        <v>0.95</v>
      </c>
      <c r="Q199" t="s">
        <v>496</v>
      </c>
    </row>
    <row r="200" spans="1:17">
      <c r="A200" t="s">
        <v>318</v>
      </c>
      <c r="B200" t="s">
        <v>303</v>
      </c>
      <c r="C200" t="s">
        <v>319</v>
      </c>
      <c r="D200" t="s">
        <v>2703</v>
      </c>
      <c r="G200" t="s">
        <v>497</v>
      </c>
      <c r="J200">
        <v>1200000</v>
      </c>
      <c r="K200">
        <v>1200000</v>
      </c>
      <c r="L200">
        <v>1194695.3380100001</v>
      </c>
      <c r="M200">
        <v>1132151.9480599998</v>
      </c>
      <c r="O200">
        <v>100</v>
      </c>
    </row>
    <row r="201" spans="1:17">
      <c r="A201" t="s">
        <v>318</v>
      </c>
      <c r="B201" t="s">
        <v>303</v>
      </c>
      <c r="C201" t="s">
        <v>319</v>
      </c>
      <c r="D201" t="s">
        <v>3094</v>
      </c>
      <c r="G201">
        <v>2</v>
      </c>
      <c r="J201">
        <v>2200000</v>
      </c>
      <c r="K201">
        <v>2200000</v>
      </c>
      <c r="L201">
        <v>2134095.6987999999</v>
      </c>
      <c r="M201">
        <v>2134095.6987899998</v>
      </c>
    </row>
    <row r="202" spans="1:17">
      <c r="A202" t="s">
        <v>318</v>
      </c>
      <c r="B202" t="s">
        <v>303</v>
      </c>
      <c r="C202" t="s">
        <v>319</v>
      </c>
      <c r="D202" t="s">
        <v>2691</v>
      </c>
      <c r="G202" t="s">
        <v>499</v>
      </c>
      <c r="J202">
        <v>482000</v>
      </c>
      <c r="K202">
        <v>1345500</v>
      </c>
      <c r="L202">
        <v>1216254.17552</v>
      </c>
      <c r="M202">
        <v>1124854.11895</v>
      </c>
      <c r="O202">
        <v>95</v>
      </c>
    </row>
    <row r="203" spans="1:17">
      <c r="A203" t="s">
        <v>318</v>
      </c>
      <c r="B203" t="s">
        <v>303</v>
      </c>
      <c r="C203" t="s">
        <v>319</v>
      </c>
      <c r="D203" t="s">
        <v>2691</v>
      </c>
      <c r="G203" t="s">
        <v>500</v>
      </c>
      <c r="J203">
        <v>270000</v>
      </c>
      <c r="K203">
        <v>2089000</v>
      </c>
      <c r="L203">
        <v>2086767.755270001</v>
      </c>
      <c r="M203">
        <v>1857077.5193599996</v>
      </c>
      <c r="O203">
        <v>100</v>
      </c>
    </row>
    <row r="204" spans="1:17">
      <c r="A204" t="s">
        <v>318</v>
      </c>
      <c r="B204" t="s">
        <v>303</v>
      </c>
      <c r="C204" t="s">
        <v>319</v>
      </c>
      <c r="D204" t="s">
        <v>2691</v>
      </c>
      <c r="G204">
        <v>2</v>
      </c>
      <c r="J204">
        <v>752000</v>
      </c>
      <c r="K204">
        <v>3434500</v>
      </c>
      <c r="L204">
        <v>3303021.9307900011</v>
      </c>
      <c r="M204">
        <v>2981931.6383099994</v>
      </c>
    </row>
    <row r="205" spans="1:17">
      <c r="A205" t="s">
        <v>318</v>
      </c>
      <c r="B205" t="s">
        <v>303</v>
      </c>
      <c r="C205" t="s">
        <v>319</v>
      </c>
      <c r="D205" t="s">
        <v>2691</v>
      </c>
      <c r="G205" t="s">
        <v>501</v>
      </c>
      <c r="J205">
        <v>1000000</v>
      </c>
      <c r="K205">
        <v>2460000</v>
      </c>
      <c r="L205">
        <v>2401183.24266</v>
      </c>
      <c r="M205">
        <v>2368986.2050099997</v>
      </c>
      <c r="O205">
        <v>100</v>
      </c>
    </row>
    <row r="206" spans="1:17">
      <c r="A206" t="s">
        <v>318</v>
      </c>
      <c r="B206" t="s">
        <v>303</v>
      </c>
      <c r="C206" t="s">
        <v>319</v>
      </c>
      <c r="D206" t="s">
        <v>3094</v>
      </c>
      <c r="G206">
        <v>3</v>
      </c>
      <c r="J206">
        <v>1752000</v>
      </c>
      <c r="K206">
        <v>5894500</v>
      </c>
      <c r="L206">
        <v>5704205.1734500006</v>
      </c>
      <c r="M206">
        <v>5350917.8433199991</v>
      </c>
    </row>
    <row r="207" spans="1:17">
      <c r="A207" t="s">
        <v>318</v>
      </c>
      <c r="B207" t="s">
        <v>303</v>
      </c>
      <c r="C207" t="s">
        <v>319</v>
      </c>
      <c r="D207" t="s">
        <v>2708</v>
      </c>
      <c r="G207" t="s">
        <v>503</v>
      </c>
      <c r="J207">
        <v>7000000</v>
      </c>
      <c r="K207">
        <v>9000000</v>
      </c>
      <c r="L207">
        <v>8979498.2900200002</v>
      </c>
      <c r="M207">
        <v>8969950.6052699983</v>
      </c>
      <c r="O207">
        <v>99</v>
      </c>
    </row>
    <row r="208" spans="1:17">
      <c r="A208" t="s">
        <v>318</v>
      </c>
      <c r="B208" t="s">
        <v>303</v>
      </c>
      <c r="C208" t="s">
        <v>319</v>
      </c>
      <c r="D208" t="s">
        <v>2708</v>
      </c>
      <c r="G208" t="s">
        <v>504</v>
      </c>
      <c r="J208">
        <v>4766000</v>
      </c>
      <c r="K208">
        <v>4916000</v>
      </c>
      <c r="L208">
        <v>4856582.5360000003</v>
      </c>
      <c r="M208">
        <v>4542655.4452300007</v>
      </c>
      <c r="O208">
        <v>100</v>
      </c>
    </row>
    <row r="209" spans="1:17">
      <c r="A209" t="s">
        <v>318</v>
      </c>
      <c r="B209" t="s">
        <v>303</v>
      </c>
      <c r="C209" t="s">
        <v>319</v>
      </c>
      <c r="D209" t="s">
        <v>2708</v>
      </c>
      <c r="G209" t="s">
        <v>505</v>
      </c>
      <c r="J209">
        <v>2000000</v>
      </c>
      <c r="K209">
        <v>2000000</v>
      </c>
      <c r="L209">
        <v>1966975.5164099999</v>
      </c>
      <c r="M209">
        <v>1840522.3861499999</v>
      </c>
      <c r="O209">
        <v>85</v>
      </c>
    </row>
    <row r="210" spans="1:17">
      <c r="A210" t="s">
        <v>318</v>
      </c>
      <c r="B210" t="s">
        <v>303</v>
      </c>
      <c r="C210" t="s">
        <v>480</v>
      </c>
      <c r="D210" t="s">
        <v>2705</v>
      </c>
      <c r="G210" t="s">
        <v>507</v>
      </c>
      <c r="J210">
        <v>1000000</v>
      </c>
      <c r="K210">
        <v>1000000</v>
      </c>
      <c r="L210">
        <v>858807</v>
      </c>
      <c r="M210">
        <v>682716</v>
      </c>
      <c r="O210">
        <v>80</v>
      </c>
    </row>
    <row r="211" spans="1:17">
      <c r="A211" t="s">
        <v>318</v>
      </c>
      <c r="B211" t="s">
        <v>303</v>
      </c>
      <c r="C211" t="s">
        <v>480</v>
      </c>
      <c r="D211" t="s">
        <v>2708</v>
      </c>
      <c r="G211" t="s">
        <v>509</v>
      </c>
      <c r="J211">
        <v>19689</v>
      </c>
      <c r="K211">
        <v>3834295</v>
      </c>
      <c r="L211">
        <v>3813323</v>
      </c>
      <c r="M211">
        <v>4627</v>
      </c>
      <c r="O211">
        <v>85</v>
      </c>
    </row>
    <row r="212" spans="1:17">
      <c r="A212" t="s">
        <v>318</v>
      </c>
      <c r="B212" t="s">
        <v>303</v>
      </c>
      <c r="C212" t="s">
        <v>510</v>
      </c>
      <c r="D212" t="s">
        <v>2704</v>
      </c>
      <c r="H212" t="s">
        <v>512</v>
      </c>
      <c r="J212">
        <v>2023771.4240000001</v>
      </c>
      <c r="K212">
        <v>2023771.4240000001</v>
      </c>
      <c r="L212">
        <v>2023771.4240000001</v>
      </c>
      <c r="M212">
        <v>0</v>
      </c>
      <c r="O212">
        <v>15</v>
      </c>
      <c r="Q212" t="s">
        <v>513</v>
      </c>
    </row>
    <row r="213" spans="1:17">
      <c r="A213" t="s">
        <v>318</v>
      </c>
      <c r="B213" t="s">
        <v>303</v>
      </c>
      <c r="C213" t="s">
        <v>510</v>
      </c>
      <c r="D213" t="s">
        <v>2704</v>
      </c>
      <c r="H213" t="s">
        <v>514</v>
      </c>
      <c r="J213">
        <v>1000000</v>
      </c>
      <c r="K213">
        <v>1000000</v>
      </c>
      <c r="L213">
        <v>0</v>
      </c>
      <c r="M213">
        <v>0</v>
      </c>
      <c r="O213">
        <v>0</v>
      </c>
    </row>
    <row r="214" spans="1:17">
      <c r="A214" t="s">
        <v>318</v>
      </c>
      <c r="B214" t="s">
        <v>303</v>
      </c>
      <c r="C214" t="s">
        <v>510</v>
      </c>
      <c r="D214" t="s">
        <v>3094</v>
      </c>
      <c r="J214">
        <v>3023771.4240000001</v>
      </c>
      <c r="K214">
        <v>3023771.4240000001</v>
      </c>
      <c r="L214">
        <v>2023771.4240000001</v>
      </c>
      <c r="M214">
        <v>0</v>
      </c>
      <c r="O214">
        <v>15</v>
      </c>
    </row>
    <row r="215" spans="1:17">
      <c r="A215" t="s">
        <v>318</v>
      </c>
      <c r="B215" t="s">
        <v>303</v>
      </c>
      <c r="C215" t="s">
        <v>510</v>
      </c>
      <c r="D215" t="s">
        <v>2697</v>
      </c>
      <c r="H215" t="s">
        <v>515</v>
      </c>
      <c r="J215">
        <v>1500000</v>
      </c>
      <c r="K215">
        <v>1500000</v>
      </c>
      <c r="L215">
        <v>1492235.7244899999</v>
      </c>
      <c r="M215">
        <v>59689.428079999998</v>
      </c>
      <c r="O215">
        <v>10</v>
      </c>
    </row>
    <row r="216" spans="1:17">
      <c r="A216" t="s">
        <v>318</v>
      </c>
      <c r="B216" t="s">
        <v>303</v>
      </c>
      <c r="C216" t="s">
        <v>510</v>
      </c>
      <c r="D216" t="s">
        <v>2697</v>
      </c>
      <c r="H216" t="s">
        <v>516</v>
      </c>
      <c r="J216">
        <v>1500000</v>
      </c>
      <c r="K216">
        <v>1500000</v>
      </c>
      <c r="L216">
        <v>913686.19055000006</v>
      </c>
      <c r="M216">
        <v>0</v>
      </c>
      <c r="O216">
        <v>5</v>
      </c>
    </row>
    <row r="217" spans="1:17">
      <c r="A217" t="s">
        <v>318</v>
      </c>
      <c r="B217" t="s">
        <v>303</v>
      </c>
      <c r="C217" t="s">
        <v>510</v>
      </c>
      <c r="D217" t="s">
        <v>3094</v>
      </c>
      <c r="J217">
        <v>3000000</v>
      </c>
      <c r="K217">
        <v>3000000</v>
      </c>
      <c r="L217">
        <v>2405921.9150399999</v>
      </c>
      <c r="M217">
        <v>59689.428079999998</v>
      </c>
    </row>
    <row r="218" spans="1:17">
      <c r="A218" t="s">
        <v>318</v>
      </c>
      <c r="B218" t="s">
        <v>303</v>
      </c>
      <c r="C218" t="s">
        <v>510</v>
      </c>
      <c r="D218" t="s">
        <v>2691</v>
      </c>
      <c r="H218" t="s">
        <v>517</v>
      </c>
      <c r="J218">
        <v>3500000</v>
      </c>
      <c r="K218">
        <v>3500000</v>
      </c>
      <c r="L218">
        <v>0</v>
      </c>
      <c r="M218">
        <v>0</v>
      </c>
      <c r="O218">
        <v>0</v>
      </c>
    </row>
    <row r="219" spans="1:17">
      <c r="A219" t="s">
        <v>318</v>
      </c>
      <c r="B219" t="s">
        <v>303</v>
      </c>
      <c r="C219" t="s">
        <v>510</v>
      </c>
      <c r="D219" t="s">
        <v>2708</v>
      </c>
      <c r="H219" t="s">
        <v>518</v>
      </c>
      <c r="J219">
        <v>1000000</v>
      </c>
      <c r="K219">
        <v>1000000</v>
      </c>
      <c r="L219">
        <v>0</v>
      </c>
      <c r="M219">
        <v>0</v>
      </c>
      <c r="O219">
        <v>0</v>
      </c>
    </row>
    <row r="220" spans="1:17">
      <c r="A220" t="s">
        <v>318</v>
      </c>
      <c r="B220" t="s">
        <v>303</v>
      </c>
      <c r="C220" t="s">
        <v>510</v>
      </c>
      <c r="D220" t="s">
        <v>2708</v>
      </c>
      <c r="H220" t="s">
        <v>519</v>
      </c>
      <c r="J220">
        <v>1340118</v>
      </c>
      <c r="K220">
        <v>1340118</v>
      </c>
      <c r="L220">
        <v>0</v>
      </c>
      <c r="M220">
        <v>0</v>
      </c>
      <c r="O220">
        <v>0</v>
      </c>
    </row>
    <row r="221" spans="1:17">
      <c r="A221" t="s">
        <v>318</v>
      </c>
      <c r="B221" t="s">
        <v>310</v>
      </c>
      <c r="D221" t="s">
        <v>2708</v>
      </c>
      <c r="E221" t="s">
        <v>521</v>
      </c>
      <c r="F221" t="s">
        <v>522</v>
      </c>
      <c r="G221" t="s">
        <v>396</v>
      </c>
      <c r="H221" t="s">
        <v>523</v>
      </c>
      <c r="J221">
        <v>1082000</v>
      </c>
      <c r="K221">
        <v>1082000</v>
      </c>
      <c r="L221">
        <v>0</v>
      </c>
      <c r="M221">
        <v>0</v>
      </c>
      <c r="O221" t="s">
        <v>474</v>
      </c>
      <c r="Q221" t="s">
        <v>524</v>
      </c>
    </row>
    <row r="222" spans="1:17">
      <c r="A222" t="s">
        <v>527</v>
      </c>
      <c r="B222" t="s">
        <v>289</v>
      </c>
      <c r="C222" t="s">
        <v>319</v>
      </c>
      <c r="D222" t="s">
        <v>2690</v>
      </c>
      <c r="H222" t="s">
        <v>538</v>
      </c>
      <c r="I222">
        <v>2021</v>
      </c>
      <c r="J222">
        <v>1500000</v>
      </c>
      <c r="K222">
        <v>1700000</v>
      </c>
      <c r="L222">
        <v>1595608.8231500001</v>
      </c>
      <c r="M222">
        <v>1069196.5272599999</v>
      </c>
      <c r="O222">
        <v>0.9</v>
      </c>
      <c r="Q222" t="s">
        <v>539</v>
      </c>
    </row>
    <row r="223" spans="1:17">
      <c r="A223" t="s">
        <v>527</v>
      </c>
      <c r="B223" t="s">
        <v>289</v>
      </c>
      <c r="C223" t="s">
        <v>319</v>
      </c>
      <c r="D223" t="s">
        <v>2690</v>
      </c>
      <c r="E223" t="s">
        <v>540</v>
      </c>
      <c r="H223" t="s">
        <v>541</v>
      </c>
      <c r="I223">
        <v>2006</v>
      </c>
      <c r="J223">
        <v>1000000</v>
      </c>
      <c r="K223">
        <v>6558000</v>
      </c>
      <c r="L223">
        <v>1172441.412</v>
      </c>
      <c r="M223">
        <v>388525</v>
      </c>
      <c r="O223">
        <v>0.08</v>
      </c>
      <c r="Q223" t="s">
        <v>542</v>
      </c>
    </row>
    <row r="224" spans="1:17">
      <c r="A224" t="s">
        <v>527</v>
      </c>
      <c r="B224" t="s">
        <v>289</v>
      </c>
      <c r="C224" t="s">
        <v>319</v>
      </c>
      <c r="D224" t="s">
        <v>2690</v>
      </c>
      <c r="H224" t="s">
        <v>543</v>
      </c>
      <c r="I224">
        <v>2012</v>
      </c>
      <c r="J224">
        <v>380000</v>
      </c>
      <c r="K224">
        <v>380000</v>
      </c>
      <c r="L224">
        <v>379138.53503000003</v>
      </c>
      <c r="M224">
        <v>53647.754159999997</v>
      </c>
      <c r="O224">
        <v>0.2</v>
      </c>
      <c r="Q224" t="s">
        <v>544</v>
      </c>
    </row>
    <row r="225" spans="1:17">
      <c r="A225" t="s">
        <v>527</v>
      </c>
      <c r="B225" t="s">
        <v>289</v>
      </c>
      <c r="C225" t="s">
        <v>319</v>
      </c>
      <c r="D225" t="s">
        <v>2690</v>
      </c>
      <c r="H225" t="s">
        <v>545</v>
      </c>
      <c r="I225">
        <v>3</v>
      </c>
      <c r="J225">
        <v>2880000</v>
      </c>
      <c r="K225">
        <v>8638000</v>
      </c>
      <c r="L225">
        <v>3147188.77018</v>
      </c>
      <c r="M225">
        <v>1511369.2814199999</v>
      </c>
      <c r="Q225">
        <v>3</v>
      </c>
    </row>
    <row r="226" spans="1:17">
      <c r="A226" t="s">
        <v>527</v>
      </c>
      <c r="B226" t="s">
        <v>289</v>
      </c>
      <c r="C226" t="s">
        <v>319</v>
      </c>
      <c r="D226" t="s">
        <v>2691</v>
      </c>
      <c r="E226" t="s">
        <v>547</v>
      </c>
      <c r="F226" t="s">
        <v>548</v>
      </c>
      <c r="H226" t="s">
        <v>549</v>
      </c>
      <c r="I226">
        <v>2002</v>
      </c>
      <c r="J226">
        <v>160000</v>
      </c>
      <c r="K226">
        <v>1296000</v>
      </c>
      <c r="L226">
        <v>1213944.3656299999</v>
      </c>
      <c r="M226">
        <v>1190478.7422</v>
      </c>
      <c r="O226">
        <v>0.98</v>
      </c>
      <c r="Q226" t="s">
        <v>550</v>
      </c>
    </row>
    <row r="227" spans="1:17">
      <c r="A227" t="s">
        <v>527</v>
      </c>
      <c r="B227" t="s">
        <v>289</v>
      </c>
      <c r="C227" t="s">
        <v>319</v>
      </c>
      <c r="D227" t="s">
        <v>2691</v>
      </c>
      <c r="H227" t="s">
        <v>551</v>
      </c>
      <c r="I227">
        <v>2006</v>
      </c>
      <c r="J227">
        <v>500000</v>
      </c>
      <c r="K227">
        <v>2323500</v>
      </c>
      <c r="L227">
        <v>1843758.9983300001</v>
      </c>
      <c r="M227">
        <v>1843191.23963</v>
      </c>
      <c r="O227">
        <v>1</v>
      </c>
      <c r="Q227" t="s">
        <v>552</v>
      </c>
    </row>
    <row r="228" spans="1:17">
      <c r="A228" t="s">
        <v>527</v>
      </c>
      <c r="B228" t="s">
        <v>289</v>
      </c>
      <c r="C228" t="s">
        <v>319</v>
      </c>
      <c r="D228" t="s">
        <v>2691</v>
      </c>
      <c r="H228" t="s">
        <v>553</v>
      </c>
      <c r="I228">
        <v>2007</v>
      </c>
      <c r="J228">
        <v>500000</v>
      </c>
      <c r="K228">
        <v>2333500</v>
      </c>
      <c r="L228">
        <v>1913768.5094099999</v>
      </c>
      <c r="M228">
        <v>1909369.31461</v>
      </c>
      <c r="O228">
        <v>1</v>
      </c>
      <c r="Q228" t="s">
        <v>554</v>
      </c>
    </row>
    <row r="229" spans="1:17">
      <c r="A229" t="s">
        <v>527</v>
      </c>
      <c r="B229" t="s">
        <v>289</v>
      </c>
      <c r="C229" t="s">
        <v>319</v>
      </c>
      <c r="D229" t="s">
        <v>2697</v>
      </c>
      <c r="H229" t="s">
        <v>555</v>
      </c>
    </row>
    <row r="230" spans="1:17">
      <c r="A230" t="s">
        <v>527</v>
      </c>
      <c r="B230" t="s">
        <v>289</v>
      </c>
      <c r="C230" t="s">
        <v>319</v>
      </c>
      <c r="D230" t="s">
        <v>2697</v>
      </c>
      <c r="H230" t="s">
        <v>556</v>
      </c>
      <c r="I230">
        <v>2012</v>
      </c>
      <c r="J230">
        <v>1155000</v>
      </c>
      <c r="K230">
        <v>1155000</v>
      </c>
      <c r="L230">
        <v>139.28148000000002</v>
      </c>
      <c r="M230">
        <v>139.28148000000002</v>
      </c>
      <c r="O230">
        <v>0</v>
      </c>
      <c r="Q230" t="s">
        <v>557</v>
      </c>
    </row>
    <row r="231" spans="1:17">
      <c r="A231" t="s">
        <v>527</v>
      </c>
      <c r="B231" t="s">
        <v>289</v>
      </c>
      <c r="C231" t="s">
        <v>319</v>
      </c>
      <c r="D231" t="s">
        <v>2697</v>
      </c>
      <c r="H231" t="s">
        <v>558</v>
      </c>
      <c r="I231">
        <v>2011</v>
      </c>
      <c r="J231">
        <v>2310000</v>
      </c>
      <c r="K231">
        <v>6818355</v>
      </c>
      <c r="L231">
        <v>6055151.7649799995</v>
      </c>
      <c r="M231">
        <v>5351323.0448500002</v>
      </c>
      <c r="O231">
        <v>0.7</v>
      </c>
      <c r="Q231" t="s">
        <v>20</v>
      </c>
    </row>
    <row r="232" spans="1:17">
      <c r="A232" t="s">
        <v>527</v>
      </c>
      <c r="B232" t="s">
        <v>289</v>
      </c>
      <c r="C232" t="s">
        <v>319</v>
      </c>
      <c r="D232" t="s">
        <v>2697</v>
      </c>
      <c r="H232" t="s">
        <v>559</v>
      </c>
      <c r="I232">
        <v>2012</v>
      </c>
      <c r="J232">
        <v>711000</v>
      </c>
      <c r="K232">
        <v>2051821</v>
      </c>
      <c r="L232">
        <v>1824430.21209</v>
      </c>
      <c r="M232">
        <v>1810721.88576</v>
      </c>
      <c r="O232">
        <v>0.97</v>
      </c>
      <c r="Q232" t="s">
        <v>560</v>
      </c>
    </row>
    <row r="233" spans="1:17">
      <c r="A233" t="s">
        <v>527</v>
      </c>
      <c r="B233" t="s">
        <v>289</v>
      </c>
      <c r="C233" t="s">
        <v>319</v>
      </c>
      <c r="D233" t="s">
        <v>2697</v>
      </c>
      <c r="H233" t="s">
        <v>561</v>
      </c>
      <c r="I233">
        <v>2011</v>
      </c>
      <c r="J233">
        <v>1422000</v>
      </c>
      <c r="K233">
        <v>3409000</v>
      </c>
      <c r="L233">
        <v>944.40995999999996</v>
      </c>
      <c r="M233">
        <v>944.40995999999996</v>
      </c>
      <c r="O233">
        <v>0</v>
      </c>
      <c r="Q233" t="s">
        <v>557</v>
      </c>
    </row>
    <row r="234" spans="1:17">
      <c r="A234" t="s">
        <v>527</v>
      </c>
      <c r="B234" t="s">
        <v>289</v>
      </c>
      <c r="C234" t="s">
        <v>319</v>
      </c>
      <c r="D234" t="s">
        <v>2697</v>
      </c>
      <c r="H234" t="s">
        <v>562</v>
      </c>
      <c r="I234">
        <v>4</v>
      </c>
      <c r="J234">
        <v>5598000</v>
      </c>
      <c r="K234">
        <v>13434176</v>
      </c>
      <c r="L234">
        <v>7880665.6685100002</v>
      </c>
      <c r="M234">
        <v>7163128.6220500004</v>
      </c>
      <c r="Q234">
        <v>4</v>
      </c>
    </row>
    <row r="235" spans="1:17">
      <c r="A235" t="s">
        <v>527</v>
      </c>
      <c r="B235" t="s">
        <v>289</v>
      </c>
      <c r="C235" t="s">
        <v>319</v>
      </c>
      <c r="D235" t="s">
        <v>2700</v>
      </c>
      <c r="H235" t="s">
        <v>564</v>
      </c>
      <c r="I235">
        <v>2010</v>
      </c>
      <c r="J235">
        <v>300000</v>
      </c>
      <c r="K235">
        <v>1284000</v>
      </c>
      <c r="L235">
        <v>996882.25138999999</v>
      </c>
      <c r="M235">
        <v>996865.81183000002</v>
      </c>
      <c r="O235">
        <v>0.98</v>
      </c>
      <c r="Q235" t="s">
        <v>565</v>
      </c>
    </row>
    <row r="236" spans="1:17">
      <c r="A236" t="s">
        <v>527</v>
      </c>
      <c r="B236" t="s">
        <v>289</v>
      </c>
      <c r="C236" t="s">
        <v>319</v>
      </c>
      <c r="D236" t="s">
        <v>2700</v>
      </c>
      <c r="H236" t="s">
        <v>566</v>
      </c>
      <c r="I236">
        <v>2006</v>
      </c>
      <c r="J236">
        <v>250000</v>
      </c>
      <c r="K236">
        <v>1029000</v>
      </c>
      <c r="L236">
        <v>959593.90622</v>
      </c>
      <c r="M236">
        <v>789288.48422999994</v>
      </c>
      <c r="O236">
        <v>0.88</v>
      </c>
      <c r="Q236" t="s">
        <v>20</v>
      </c>
    </row>
    <row r="237" spans="1:17">
      <c r="A237" t="s">
        <v>527</v>
      </c>
      <c r="B237" t="s">
        <v>289</v>
      </c>
      <c r="C237" t="s">
        <v>319</v>
      </c>
      <c r="D237" t="s">
        <v>2700</v>
      </c>
      <c r="H237" t="s">
        <v>567</v>
      </c>
      <c r="I237">
        <v>2010</v>
      </c>
      <c r="J237">
        <v>800000</v>
      </c>
      <c r="K237">
        <v>1945360</v>
      </c>
      <c r="L237">
        <v>1707147.2703799999</v>
      </c>
      <c r="M237">
        <v>1717555.4268800002</v>
      </c>
      <c r="O237">
        <v>0.98</v>
      </c>
      <c r="Q237" t="s">
        <v>568</v>
      </c>
    </row>
    <row r="238" spans="1:17">
      <c r="A238" t="s">
        <v>527</v>
      </c>
      <c r="B238" t="s">
        <v>289</v>
      </c>
      <c r="C238" t="s">
        <v>319</v>
      </c>
      <c r="D238" t="s">
        <v>2703</v>
      </c>
      <c r="H238" t="s">
        <v>570</v>
      </c>
      <c r="I238">
        <v>2015</v>
      </c>
      <c r="J238">
        <v>1800000</v>
      </c>
      <c r="K238">
        <v>1800000</v>
      </c>
      <c r="L238">
        <v>0</v>
      </c>
      <c r="M238">
        <v>0</v>
      </c>
      <c r="O238">
        <v>0</v>
      </c>
      <c r="Q238" t="s">
        <v>557</v>
      </c>
    </row>
    <row r="239" spans="1:17">
      <c r="A239" t="s">
        <v>527</v>
      </c>
      <c r="B239" t="s">
        <v>289</v>
      </c>
      <c r="C239" t="s">
        <v>319</v>
      </c>
      <c r="D239" t="s">
        <v>2703</v>
      </c>
      <c r="H239" t="s">
        <v>571</v>
      </c>
      <c r="I239">
        <v>2018</v>
      </c>
      <c r="J239">
        <v>3000000</v>
      </c>
      <c r="K239">
        <v>3000000</v>
      </c>
      <c r="L239">
        <v>1745931.3465499999</v>
      </c>
      <c r="M239">
        <v>1447097.70242</v>
      </c>
      <c r="O239">
        <v>0.95</v>
      </c>
      <c r="Q239" t="s">
        <v>20</v>
      </c>
    </row>
    <row r="240" spans="1:17">
      <c r="A240" t="s">
        <v>527</v>
      </c>
      <c r="B240" t="s">
        <v>289</v>
      </c>
      <c r="C240" t="s">
        <v>319</v>
      </c>
      <c r="D240" t="s">
        <v>2703</v>
      </c>
      <c r="H240" t="s">
        <v>572</v>
      </c>
      <c r="I240">
        <v>2018</v>
      </c>
      <c r="J240">
        <v>4000000</v>
      </c>
      <c r="K240">
        <v>4000000</v>
      </c>
      <c r="L240">
        <v>1026443.63479</v>
      </c>
      <c r="M240">
        <v>768461.64741000021</v>
      </c>
      <c r="O240">
        <v>0.95</v>
      </c>
      <c r="Q240" t="s">
        <v>20</v>
      </c>
    </row>
    <row r="241" spans="1:17">
      <c r="A241" t="s">
        <v>527</v>
      </c>
      <c r="B241" t="s">
        <v>289</v>
      </c>
      <c r="C241" t="s">
        <v>319</v>
      </c>
      <c r="D241" t="s">
        <v>2704</v>
      </c>
      <c r="H241" t="s">
        <v>574</v>
      </c>
      <c r="I241">
        <v>2014</v>
      </c>
      <c r="J241">
        <v>1210000</v>
      </c>
      <c r="K241">
        <v>1161162</v>
      </c>
      <c r="L241">
        <v>1063288.1438800001</v>
      </c>
      <c r="M241">
        <v>930820.38633999997</v>
      </c>
      <c r="O241">
        <v>0.89</v>
      </c>
      <c r="Q241" t="s">
        <v>436</v>
      </c>
    </row>
    <row r="242" spans="1:17">
      <c r="A242" t="s">
        <v>527</v>
      </c>
      <c r="B242" t="s">
        <v>289</v>
      </c>
      <c r="C242" t="s">
        <v>319</v>
      </c>
      <c r="D242" t="s">
        <v>2704</v>
      </c>
      <c r="H242" t="s">
        <v>575</v>
      </c>
      <c r="I242">
        <v>2013</v>
      </c>
      <c r="J242">
        <v>1210000</v>
      </c>
      <c r="K242">
        <v>1210000</v>
      </c>
      <c r="L242">
        <v>1173955.87185</v>
      </c>
      <c r="M242">
        <v>883084.08652999997</v>
      </c>
      <c r="O242">
        <v>0.9</v>
      </c>
      <c r="Q242" t="s">
        <v>436</v>
      </c>
    </row>
    <row r="243" spans="1:17">
      <c r="A243" t="s">
        <v>527</v>
      </c>
      <c r="B243" t="s">
        <v>289</v>
      </c>
      <c r="C243" t="s">
        <v>319</v>
      </c>
      <c r="D243" t="s">
        <v>2704</v>
      </c>
      <c r="H243" t="s">
        <v>576</v>
      </c>
      <c r="I243">
        <v>2012</v>
      </c>
      <c r="J243">
        <v>1210000</v>
      </c>
      <c r="K243">
        <v>1075148</v>
      </c>
      <c r="L243">
        <v>946653.00538999995</v>
      </c>
      <c r="M243">
        <v>830032.32250000001</v>
      </c>
      <c r="O243">
        <v>0.88</v>
      </c>
      <c r="Q243" t="s">
        <v>436</v>
      </c>
    </row>
    <row r="244" spans="1:17">
      <c r="A244" t="s">
        <v>527</v>
      </c>
      <c r="B244" t="s">
        <v>289</v>
      </c>
      <c r="C244" t="s">
        <v>319</v>
      </c>
      <c r="D244" t="s">
        <v>2704</v>
      </c>
      <c r="H244" t="s">
        <v>578</v>
      </c>
      <c r="I244">
        <v>2009</v>
      </c>
      <c r="J244">
        <v>2250000</v>
      </c>
      <c r="K244">
        <v>2799122</v>
      </c>
      <c r="L244">
        <v>2720979.5278400001</v>
      </c>
      <c r="M244">
        <v>2660229.6950400001</v>
      </c>
      <c r="O244">
        <v>0.75</v>
      </c>
      <c r="Q244" t="s">
        <v>579</v>
      </c>
    </row>
    <row r="245" spans="1:17">
      <c r="A245" t="s">
        <v>527</v>
      </c>
      <c r="B245" t="s">
        <v>289</v>
      </c>
      <c r="C245" t="s">
        <v>319</v>
      </c>
      <c r="D245" t="s">
        <v>2704</v>
      </c>
      <c r="H245" t="s">
        <v>580</v>
      </c>
      <c r="I245">
        <v>2018</v>
      </c>
      <c r="J245">
        <v>2500000</v>
      </c>
      <c r="K245">
        <v>1370000</v>
      </c>
      <c r="L245">
        <v>1304918.0270100001</v>
      </c>
      <c r="M245">
        <v>771976.81697000004</v>
      </c>
      <c r="O245">
        <v>0.75</v>
      </c>
      <c r="Q245" t="s">
        <v>20</v>
      </c>
    </row>
    <row r="246" spans="1:17">
      <c r="A246" t="s">
        <v>527</v>
      </c>
      <c r="B246" t="s">
        <v>289</v>
      </c>
      <c r="C246" t="s">
        <v>319</v>
      </c>
      <c r="D246" t="s">
        <v>2704</v>
      </c>
      <c r="H246" t="s">
        <v>581</v>
      </c>
      <c r="I246">
        <v>2022</v>
      </c>
      <c r="J246">
        <v>1600000</v>
      </c>
      <c r="K246">
        <v>1600000</v>
      </c>
      <c r="L246">
        <v>1197586.37396</v>
      </c>
      <c r="M246">
        <v>46828.811179999997</v>
      </c>
      <c r="O246">
        <v>0.15</v>
      </c>
      <c r="Q246" t="s">
        <v>20</v>
      </c>
    </row>
    <row r="247" spans="1:17">
      <c r="A247" t="s">
        <v>527</v>
      </c>
      <c r="B247" t="s">
        <v>289</v>
      </c>
      <c r="C247" t="s">
        <v>319</v>
      </c>
      <c r="D247" t="s">
        <v>2704</v>
      </c>
      <c r="H247" t="s">
        <v>582</v>
      </c>
      <c r="I247">
        <v>2022</v>
      </c>
      <c r="J247">
        <v>2000000</v>
      </c>
      <c r="K247">
        <v>2000000</v>
      </c>
      <c r="L247">
        <v>1754714.00987</v>
      </c>
      <c r="M247">
        <v>340640.52132</v>
      </c>
      <c r="O247">
        <v>0.3</v>
      </c>
      <c r="Q247" t="s">
        <v>20</v>
      </c>
    </row>
    <row r="248" spans="1:17">
      <c r="A248" t="s">
        <v>527</v>
      </c>
      <c r="B248" t="s">
        <v>289</v>
      </c>
      <c r="C248" t="s">
        <v>319</v>
      </c>
      <c r="D248" t="s">
        <v>2711</v>
      </c>
      <c r="H248" t="s">
        <v>584</v>
      </c>
      <c r="I248">
        <v>2012</v>
      </c>
      <c r="J248">
        <v>600000</v>
      </c>
      <c r="K248">
        <v>1188162</v>
      </c>
      <c r="L248">
        <v>31091.867489999997</v>
      </c>
      <c r="M248">
        <v>4237.6137900000003</v>
      </c>
      <c r="O248">
        <v>0</v>
      </c>
      <c r="Q248" t="s">
        <v>585</v>
      </c>
    </row>
    <row r="249" spans="1:17">
      <c r="A249" t="s">
        <v>527</v>
      </c>
      <c r="B249" t="s">
        <v>289</v>
      </c>
      <c r="C249" t="s">
        <v>319</v>
      </c>
      <c r="D249" t="s">
        <v>2711</v>
      </c>
      <c r="H249" t="s">
        <v>586</v>
      </c>
      <c r="I249">
        <v>2013</v>
      </c>
      <c r="J249">
        <v>500000</v>
      </c>
      <c r="K249">
        <v>2906000</v>
      </c>
      <c r="L249">
        <v>2706416.0718299998</v>
      </c>
      <c r="M249">
        <v>737492.51922999998</v>
      </c>
      <c r="O249">
        <v>0.65</v>
      </c>
      <c r="Q249" t="s">
        <v>20</v>
      </c>
    </row>
    <row r="250" spans="1:17">
      <c r="A250" t="s">
        <v>527</v>
      </c>
      <c r="B250" t="s">
        <v>289</v>
      </c>
      <c r="C250" t="s">
        <v>319</v>
      </c>
      <c r="D250" t="s">
        <v>2711</v>
      </c>
      <c r="H250" t="s">
        <v>587</v>
      </c>
      <c r="I250">
        <v>2018</v>
      </c>
      <c r="J250">
        <v>5000000</v>
      </c>
      <c r="K250">
        <v>25000000</v>
      </c>
      <c r="L250">
        <v>23977964.659109998</v>
      </c>
      <c r="M250">
        <v>3893705.9654100002</v>
      </c>
      <c r="O250">
        <v>0.15</v>
      </c>
      <c r="Q250" t="s">
        <v>588</v>
      </c>
    </row>
    <row r="251" spans="1:17">
      <c r="A251" t="s">
        <v>527</v>
      </c>
      <c r="B251" t="s">
        <v>289</v>
      </c>
      <c r="C251" t="s">
        <v>319</v>
      </c>
      <c r="D251" t="s">
        <v>2716</v>
      </c>
      <c r="H251" t="s">
        <v>590</v>
      </c>
      <c r="I251">
        <v>2022</v>
      </c>
      <c r="J251">
        <v>1400000</v>
      </c>
      <c r="K251">
        <v>1400000</v>
      </c>
      <c r="L251">
        <v>1383159.6507000001</v>
      </c>
      <c r="M251">
        <v>1061921.2086199999</v>
      </c>
      <c r="O251">
        <v>1</v>
      </c>
      <c r="Q251" t="s">
        <v>591</v>
      </c>
    </row>
    <row r="252" spans="1:17">
      <c r="A252" t="s">
        <v>527</v>
      </c>
      <c r="B252" t="s">
        <v>313</v>
      </c>
      <c r="C252" t="s">
        <v>319</v>
      </c>
      <c r="D252" t="s">
        <v>2705</v>
      </c>
      <c r="E252" t="s">
        <v>593</v>
      </c>
      <c r="F252" t="s">
        <v>594</v>
      </c>
      <c r="H252" t="s">
        <v>595</v>
      </c>
      <c r="J252">
        <v>3307000</v>
      </c>
      <c r="K252">
        <v>3307000</v>
      </c>
      <c r="L252">
        <v>2573379</v>
      </c>
      <c r="M252">
        <v>883361</v>
      </c>
      <c r="O252">
        <v>70</v>
      </c>
    </row>
    <row r="253" spans="1:17">
      <c r="A253" t="s">
        <v>527</v>
      </c>
      <c r="B253" t="s">
        <v>313</v>
      </c>
      <c r="C253" t="s">
        <v>319</v>
      </c>
      <c r="D253" t="s">
        <v>2705</v>
      </c>
      <c r="E253" t="s">
        <v>593</v>
      </c>
      <c r="F253" t="s">
        <v>594</v>
      </c>
      <c r="H253" t="s">
        <v>596</v>
      </c>
      <c r="J253">
        <v>1130000</v>
      </c>
      <c r="K253">
        <v>1130000</v>
      </c>
      <c r="L253">
        <v>221270</v>
      </c>
      <c r="M253">
        <v>221270</v>
      </c>
      <c r="O253">
        <v>0</v>
      </c>
      <c r="Q253" t="s">
        <v>597</v>
      </c>
    </row>
    <row r="254" spans="1:17">
      <c r="A254" t="s">
        <v>527</v>
      </c>
      <c r="B254" t="s">
        <v>313</v>
      </c>
      <c r="C254" t="s">
        <v>319</v>
      </c>
      <c r="D254" t="s">
        <v>2711</v>
      </c>
      <c r="E254" t="s">
        <v>599</v>
      </c>
      <c r="F254" t="s">
        <v>600</v>
      </c>
      <c r="H254" t="s">
        <v>601</v>
      </c>
      <c r="J254">
        <v>950000</v>
      </c>
      <c r="K254">
        <v>1550000</v>
      </c>
      <c r="L254">
        <v>1248685</v>
      </c>
      <c r="M254">
        <v>1248685</v>
      </c>
      <c r="O254">
        <v>30</v>
      </c>
      <c r="Q254" t="s">
        <v>602</v>
      </c>
    </row>
    <row r="255" spans="1:17">
      <c r="A255" t="s">
        <v>527</v>
      </c>
      <c r="B255" t="s">
        <v>313</v>
      </c>
      <c r="C255" t="s">
        <v>319</v>
      </c>
      <c r="D255" t="s">
        <v>2711</v>
      </c>
      <c r="E255" t="s">
        <v>599</v>
      </c>
      <c r="F255" t="s">
        <v>600</v>
      </c>
      <c r="H255" t="s">
        <v>603</v>
      </c>
      <c r="J255">
        <v>1279583</v>
      </c>
      <c r="K255">
        <v>1279583</v>
      </c>
      <c r="L255">
        <v>1226844</v>
      </c>
      <c r="M255">
        <v>239020</v>
      </c>
      <c r="O255">
        <v>98</v>
      </c>
      <c r="Q255" t="s">
        <v>604</v>
      </c>
    </row>
    <row r="256" spans="1:17">
      <c r="A256" t="s">
        <v>527</v>
      </c>
      <c r="B256" t="s">
        <v>297</v>
      </c>
      <c r="C256" t="s">
        <v>319</v>
      </c>
      <c r="D256" t="s">
        <v>2691</v>
      </c>
      <c r="E256" t="s">
        <v>606</v>
      </c>
      <c r="F256" t="s">
        <v>607</v>
      </c>
      <c r="G256" t="s">
        <v>608</v>
      </c>
      <c r="H256" t="s">
        <v>609</v>
      </c>
      <c r="I256" t="s">
        <v>610</v>
      </c>
      <c r="J256">
        <v>900000</v>
      </c>
      <c r="K256">
        <v>2316607</v>
      </c>
      <c r="L256">
        <v>29895</v>
      </c>
      <c r="M256">
        <v>28459.572620000003</v>
      </c>
      <c r="O256">
        <v>0</v>
      </c>
      <c r="Q256" t="s">
        <v>611</v>
      </c>
    </row>
    <row r="257" spans="1:17">
      <c r="A257" t="s">
        <v>527</v>
      </c>
      <c r="B257" t="s">
        <v>297</v>
      </c>
      <c r="C257" t="s">
        <v>319</v>
      </c>
      <c r="D257" t="s">
        <v>2691</v>
      </c>
      <c r="E257" t="s">
        <v>606</v>
      </c>
      <c r="F257" t="s">
        <v>607</v>
      </c>
      <c r="G257" t="s">
        <v>612</v>
      </c>
      <c r="H257" t="s">
        <v>613</v>
      </c>
      <c r="I257" t="s">
        <v>614</v>
      </c>
      <c r="J257">
        <v>500000</v>
      </c>
      <c r="K257">
        <v>1800000</v>
      </c>
      <c r="L257">
        <v>16640</v>
      </c>
      <c r="M257">
        <v>16310.22517</v>
      </c>
      <c r="O257">
        <v>0</v>
      </c>
      <c r="Q257" t="s">
        <v>611</v>
      </c>
    </row>
    <row r="258" spans="1:17">
      <c r="A258" t="s">
        <v>527</v>
      </c>
      <c r="B258" t="s">
        <v>297</v>
      </c>
      <c r="C258" t="s">
        <v>319</v>
      </c>
      <c r="D258" t="s">
        <v>2696</v>
      </c>
      <c r="E258" t="s">
        <v>616</v>
      </c>
      <c r="F258" t="s">
        <v>617</v>
      </c>
      <c r="G258" t="s">
        <v>618</v>
      </c>
      <c r="H258" t="s">
        <v>619</v>
      </c>
      <c r="I258">
        <v>2010</v>
      </c>
      <c r="J258">
        <v>1044000</v>
      </c>
      <c r="K258">
        <v>1527000</v>
      </c>
      <c r="L258">
        <v>1490013</v>
      </c>
      <c r="M258">
        <v>1478610.8300900001</v>
      </c>
      <c r="O258">
        <v>1</v>
      </c>
      <c r="Q258" t="s">
        <v>13</v>
      </c>
    </row>
    <row r="259" spans="1:17">
      <c r="A259" t="s">
        <v>527</v>
      </c>
      <c r="B259" t="s">
        <v>297</v>
      </c>
      <c r="C259" t="s">
        <v>319</v>
      </c>
      <c r="D259" t="s">
        <v>2697</v>
      </c>
      <c r="E259" t="s">
        <v>621</v>
      </c>
      <c r="F259" t="s">
        <v>622</v>
      </c>
      <c r="G259" t="s">
        <v>623</v>
      </c>
      <c r="H259" t="s">
        <v>624</v>
      </c>
      <c r="I259">
        <v>2011</v>
      </c>
      <c r="J259">
        <v>2310000</v>
      </c>
      <c r="K259">
        <v>3104000</v>
      </c>
      <c r="L259">
        <v>3065910</v>
      </c>
      <c r="M259">
        <v>3057058.8769800002</v>
      </c>
      <c r="O259">
        <v>1</v>
      </c>
      <c r="Q259" t="s">
        <v>13</v>
      </c>
    </row>
    <row r="260" spans="1:17">
      <c r="A260" t="s">
        <v>527</v>
      </c>
      <c r="B260" t="s">
        <v>297</v>
      </c>
      <c r="C260" t="s">
        <v>319</v>
      </c>
      <c r="D260" t="s">
        <v>2703</v>
      </c>
      <c r="E260" t="s">
        <v>626</v>
      </c>
      <c r="F260" t="s">
        <v>627</v>
      </c>
      <c r="G260" t="s">
        <v>628</v>
      </c>
      <c r="H260" t="s">
        <v>629</v>
      </c>
      <c r="I260">
        <v>2018</v>
      </c>
      <c r="J260">
        <v>2000000</v>
      </c>
      <c r="K260">
        <v>2000000</v>
      </c>
      <c r="L260">
        <v>1691351</v>
      </c>
      <c r="M260">
        <v>957852.66949999996</v>
      </c>
      <c r="O260">
        <v>0.6</v>
      </c>
      <c r="Q260" t="s">
        <v>630</v>
      </c>
    </row>
    <row r="261" spans="1:17">
      <c r="A261" t="s">
        <v>527</v>
      </c>
      <c r="B261" t="s">
        <v>297</v>
      </c>
      <c r="C261" t="s">
        <v>319</v>
      </c>
      <c r="D261" t="s">
        <v>2705</v>
      </c>
      <c r="E261" t="s">
        <v>632</v>
      </c>
      <c r="F261" t="s">
        <v>633</v>
      </c>
      <c r="G261" t="s">
        <v>634</v>
      </c>
      <c r="H261" t="s">
        <v>635</v>
      </c>
      <c r="I261">
        <v>2014</v>
      </c>
      <c r="J261">
        <v>2800000</v>
      </c>
      <c r="K261">
        <v>2856358</v>
      </c>
      <c r="L261">
        <v>2854809</v>
      </c>
      <c r="M261">
        <v>2714835.5651700003</v>
      </c>
      <c r="O261">
        <v>1</v>
      </c>
      <c r="Q261" t="s">
        <v>13</v>
      </c>
    </row>
    <row r="262" spans="1:17">
      <c r="A262" t="s">
        <v>527</v>
      </c>
      <c r="B262" t="s">
        <v>297</v>
      </c>
      <c r="C262" t="s">
        <v>319</v>
      </c>
      <c r="D262" t="s">
        <v>2705</v>
      </c>
      <c r="E262" t="s">
        <v>636</v>
      </c>
      <c r="F262" t="s">
        <v>637</v>
      </c>
      <c r="G262" t="s">
        <v>638</v>
      </c>
      <c r="H262" t="s">
        <v>639</v>
      </c>
      <c r="I262">
        <v>2022</v>
      </c>
      <c r="J262">
        <v>1350000</v>
      </c>
      <c r="K262">
        <v>1350000</v>
      </c>
      <c r="L262">
        <v>434473</v>
      </c>
      <c r="M262">
        <v>102459.8625</v>
      </c>
      <c r="O262">
        <v>0.25</v>
      </c>
      <c r="Q262" t="s">
        <v>20</v>
      </c>
    </row>
    <row r="263" spans="1:17">
      <c r="A263" t="s">
        <v>527</v>
      </c>
      <c r="B263" t="s">
        <v>297</v>
      </c>
      <c r="C263" t="s">
        <v>319</v>
      </c>
      <c r="D263" t="s">
        <v>2705</v>
      </c>
      <c r="E263" t="s">
        <v>636</v>
      </c>
      <c r="F263" t="s">
        <v>637</v>
      </c>
      <c r="G263" t="s">
        <v>640</v>
      </c>
      <c r="H263" t="s">
        <v>641</v>
      </c>
      <c r="I263">
        <v>2018</v>
      </c>
      <c r="J263">
        <v>2300000</v>
      </c>
      <c r="K263">
        <v>2300000</v>
      </c>
      <c r="L263">
        <v>2244858</v>
      </c>
      <c r="M263">
        <v>1925463.4642</v>
      </c>
      <c r="O263">
        <v>0.8</v>
      </c>
      <c r="Q263" t="s">
        <v>630</v>
      </c>
    </row>
    <row r="264" spans="1:17">
      <c r="A264" t="s">
        <v>527</v>
      </c>
      <c r="B264" t="s">
        <v>297</v>
      </c>
      <c r="C264" t="s">
        <v>319</v>
      </c>
      <c r="D264" t="s">
        <v>2705</v>
      </c>
      <c r="E264" t="s">
        <v>636</v>
      </c>
      <c r="F264" t="s">
        <v>637</v>
      </c>
      <c r="G264" t="s">
        <v>642</v>
      </c>
      <c r="H264" t="s">
        <v>643</v>
      </c>
      <c r="I264">
        <v>2018</v>
      </c>
      <c r="J264">
        <v>1000000</v>
      </c>
      <c r="K264">
        <v>1000000</v>
      </c>
      <c r="L264">
        <v>727956</v>
      </c>
      <c r="M264">
        <v>618847.92944999994</v>
      </c>
      <c r="O264">
        <v>0.56000000000000005</v>
      </c>
      <c r="Q264" t="s">
        <v>630</v>
      </c>
    </row>
    <row r="265" spans="1:17">
      <c r="A265" t="s">
        <v>527</v>
      </c>
      <c r="B265" t="s">
        <v>297</v>
      </c>
      <c r="C265" t="s">
        <v>319</v>
      </c>
      <c r="D265" t="s">
        <v>2705</v>
      </c>
      <c r="E265" t="s">
        <v>636</v>
      </c>
      <c r="F265" t="s">
        <v>637</v>
      </c>
      <c r="G265" t="s">
        <v>644</v>
      </c>
      <c r="H265" t="s">
        <v>645</v>
      </c>
      <c r="I265">
        <v>2020</v>
      </c>
      <c r="J265">
        <v>4000000</v>
      </c>
      <c r="K265">
        <v>4000000</v>
      </c>
      <c r="L265">
        <v>3880909</v>
      </c>
      <c r="M265">
        <v>2755539.2608399997</v>
      </c>
      <c r="O265">
        <v>0.65</v>
      </c>
      <c r="Q265" t="s">
        <v>114</v>
      </c>
    </row>
    <row r="266" spans="1:17">
      <c r="A266" t="s">
        <v>527</v>
      </c>
      <c r="B266" t="s">
        <v>297</v>
      </c>
      <c r="C266" t="s">
        <v>319</v>
      </c>
      <c r="D266" t="s">
        <v>2708</v>
      </c>
      <c r="E266" t="s">
        <v>647</v>
      </c>
      <c r="F266" t="s">
        <v>648</v>
      </c>
      <c r="G266" t="s">
        <v>649</v>
      </c>
      <c r="H266" t="s">
        <v>650</v>
      </c>
      <c r="I266">
        <v>2017</v>
      </c>
      <c r="J266">
        <v>2500000</v>
      </c>
      <c r="K266">
        <v>4043000</v>
      </c>
      <c r="L266">
        <v>3914424</v>
      </c>
      <c r="M266">
        <v>3897680.6171900001</v>
      </c>
      <c r="O266">
        <v>0.95</v>
      </c>
      <c r="Q266" t="s">
        <v>630</v>
      </c>
    </row>
    <row r="267" spans="1:17">
      <c r="A267" t="s">
        <v>527</v>
      </c>
      <c r="B267" t="s">
        <v>297</v>
      </c>
      <c r="C267" t="s">
        <v>319</v>
      </c>
      <c r="D267" t="s">
        <v>2711</v>
      </c>
      <c r="E267" t="s">
        <v>652</v>
      </c>
      <c r="F267" t="s">
        <v>653</v>
      </c>
      <c r="G267" t="s">
        <v>654</v>
      </c>
      <c r="H267" t="s">
        <v>655</v>
      </c>
      <c r="I267" t="s">
        <v>610</v>
      </c>
      <c r="J267">
        <v>1000000</v>
      </c>
      <c r="K267">
        <v>1000000</v>
      </c>
      <c r="L267">
        <v>165893</v>
      </c>
      <c r="M267">
        <v>62104.633000000002</v>
      </c>
      <c r="O267">
        <v>0.05</v>
      </c>
      <c r="Q267" t="s">
        <v>114</v>
      </c>
    </row>
    <row r="268" spans="1:17">
      <c r="A268" t="s">
        <v>527</v>
      </c>
      <c r="B268" t="s">
        <v>297</v>
      </c>
      <c r="C268" t="s">
        <v>319</v>
      </c>
      <c r="D268" t="s">
        <v>2711</v>
      </c>
      <c r="E268" t="s">
        <v>652</v>
      </c>
      <c r="F268" t="s">
        <v>653</v>
      </c>
      <c r="G268" t="s">
        <v>656</v>
      </c>
      <c r="H268" t="s">
        <v>657</v>
      </c>
      <c r="I268" t="s">
        <v>658</v>
      </c>
      <c r="J268">
        <v>600000</v>
      </c>
      <c r="K268">
        <v>1410000</v>
      </c>
      <c r="L268">
        <v>1115018</v>
      </c>
      <c r="M268">
        <v>935632.54171999998</v>
      </c>
      <c r="O268">
        <v>0.9</v>
      </c>
      <c r="Q268" t="s">
        <v>630</v>
      </c>
    </row>
    <row r="269" spans="1:17">
      <c r="A269" t="s">
        <v>527</v>
      </c>
      <c r="B269" t="s">
        <v>297</v>
      </c>
      <c r="C269" t="s">
        <v>319</v>
      </c>
      <c r="D269" t="s">
        <v>2711</v>
      </c>
      <c r="E269" t="s">
        <v>652</v>
      </c>
      <c r="F269" t="s">
        <v>653</v>
      </c>
      <c r="G269" t="s">
        <v>659</v>
      </c>
      <c r="H269" t="s">
        <v>660</v>
      </c>
      <c r="I269" t="s">
        <v>661</v>
      </c>
      <c r="J269">
        <v>2800000</v>
      </c>
      <c r="K269">
        <v>4975000</v>
      </c>
      <c r="L269">
        <v>4573964</v>
      </c>
      <c r="M269">
        <v>3481534.4893899993</v>
      </c>
      <c r="O269">
        <v>1</v>
      </c>
      <c r="Q269" t="s">
        <v>13</v>
      </c>
    </row>
    <row r="270" spans="1:17">
      <c r="A270" t="s">
        <v>527</v>
      </c>
      <c r="B270" t="s">
        <v>315</v>
      </c>
      <c r="C270" t="s">
        <v>319</v>
      </c>
      <c r="D270" t="s">
        <v>2691</v>
      </c>
      <c r="E270" t="s">
        <v>663</v>
      </c>
      <c r="F270" t="s">
        <v>664</v>
      </c>
      <c r="G270" t="s">
        <v>665</v>
      </c>
      <c r="H270" t="s">
        <v>665</v>
      </c>
      <c r="I270">
        <v>2022</v>
      </c>
      <c r="J270">
        <v>1391251</v>
      </c>
      <c r="K270">
        <v>1391251</v>
      </c>
      <c r="L270">
        <v>863681</v>
      </c>
      <c r="M270">
        <v>13744</v>
      </c>
      <c r="O270">
        <v>0.55000000000000004</v>
      </c>
      <c r="Q270" t="s">
        <v>114</v>
      </c>
    </row>
    <row r="271" spans="1:17">
      <c r="A271" t="s">
        <v>527</v>
      </c>
      <c r="B271" t="s">
        <v>315</v>
      </c>
      <c r="C271" t="s">
        <v>319</v>
      </c>
      <c r="D271" t="s">
        <v>2691</v>
      </c>
      <c r="E271" t="s">
        <v>663</v>
      </c>
      <c r="F271" t="s">
        <v>664</v>
      </c>
      <c r="G271" t="s">
        <v>666</v>
      </c>
      <c r="H271" t="s">
        <v>666</v>
      </c>
      <c r="I271">
        <v>2022</v>
      </c>
      <c r="J271">
        <v>1796366</v>
      </c>
      <c r="K271">
        <v>1796366</v>
      </c>
      <c r="L271">
        <v>122598</v>
      </c>
      <c r="M271">
        <v>245</v>
      </c>
      <c r="O271">
        <v>0</v>
      </c>
      <c r="Q271" t="s">
        <v>114</v>
      </c>
    </row>
    <row r="272" spans="1:17">
      <c r="A272" t="s">
        <v>527</v>
      </c>
      <c r="B272" t="s">
        <v>315</v>
      </c>
      <c r="C272" t="s">
        <v>319</v>
      </c>
      <c r="D272" t="s">
        <v>2708</v>
      </c>
      <c r="E272" t="s">
        <v>668</v>
      </c>
      <c r="F272" t="s">
        <v>669</v>
      </c>
      <c r="G272" t="s">
        <v>670</v>
      </c>
      <c r="H272" t="s">
        <v>670</v>
      </c>
      <c r="I272">
        <v>2022</v>
      </c>
      <c r="J272">
        <v>1292512</v>
      </c>
      <c r="K272">
        <v>1402868</v>
      </c>
      <c r="L272">
        <v>1371741</v>
      </c>
      <c r="M272">
        <v>1233334</v>
      </c>
      <c r="O272">
        <v>0.95</v>
      </c>
      <c r="Q272" t="s">
        <v>114</v>
      </c>
    </row>
    <row r="273" spans="1:17">
      <c r="A273" t="s">
        <v>527</v>
      </c>
      <c r="B273" t="s">
        <v>315</v>
      </c>
      <c r="C273" t="s">
        <v>319</v>
      </c>
      <c r="D273" t="s">
        <v>2711</v>
      </c>
      <c r="E273" t="s">
        <v>672</v>
      </c>
      <c r="F273" t="s">
        <v>673</v>
      </c>
      <c r="G273" t="s">
        <v>674</v>
      </c>
      <c r="H273" t="s">
        <v>674</v>
      </c>
      <c r="I273">
        <v>2022</v>
      </c>
      <c r="J273">
        <v>1749275</v>
      </c>
      <c r="K273">
        <v>2749275</v>
      </c>
      <c r="L273">
        <v>1661774</v>
      </c>
      <c r="M273">
        <v>631367</v>
      </c>
      <c r="O273">
        <v>0.9</v>
      </c>
      <c r="Q273" t="s">
        <v>114</v>
      </c>
    </row>
    <row r="274" spans="1:17">
      <c r="A274" t="s">
        <v>527</v>
      </c>
      <c r="B274" t="s">
        <v>271</v>
      </c>
      <c r="C274" t="s">
        <v>319</v>
      </c>
      <c r="D274" t="s">
        <v>2691</v>
      </c>
      <c r="E274" t="s">
        <v>676</v>
      </c>
      <c r="F274" t="s">
        <v>677</v>
      </c>
      <c r="H274" t="s">
        <v>678</v>
      </c>
      <c r="I274">
        <v>2004</v>
      </c>
      <c r="J274">
        <v>200000</v>
      </c>
      <c r="K274">
        <v>1135000</v>
      </c>
      <c r="L274">
        <v>1083832</v>
      </c>
      <c r="M274">
        <v>1012970</v>
      </c>
      <c r="O274">
        <v>98</v>
      </c>
    </row>
    <row r="275" spans="1:17">
      <c r="A275" t="s">
        <v>527</v>
      </c>
      <c r="B275" t="s">
        <v>271</v>
      </c>
      <c r="C275" t="s">
        <v>319</v>
      </c>
      <c r="D275" t="s">
        <v>2691</v>
      </c>
      <c r="E275" t="s">
        <v>676</v>
      </c>
      <c r="F275" t="s">
        <v>677</v>
      </c>
      <c r="H275" t="s">
        <v>679</v>
      </c>
      <c r="I275">
        <v>2007</v>
      </c>
      <c r="J275">
        <v>500000</v>
      </c>
      <c r="K275">
        <v>5129400</v>
      </c>
      <c r="L275">
        <v>89285</v>
      </c>
      <c r="M275">
        <v>64133</v>
      </c>
      <c r="O275">
        <v>0</v>
      </c>
      <c r="Q275" t="s">
        <v>107</v>
      </c>
    </row>
    <row r="276" spans="1:17">
      <c r="A276" t="s">
        <v>527</v>
      </c>
      <c r="B276" t="s">
        <v>271</v>
      </c>
      <c r="C276" t="s">
        <v>319</v>
      </c>
      <c r="D276" t="s">
        <v>2697</v>
      </c>
      <c r="E276" t="s">
        <v>681</v>
      </c>
      <c r="F276" t="s">
        <v>682</v>
      </c>
      <c r="H276" t="s">
        <v>683</v>
      </c>
      <c r="I276">
        <v>2011</v>
      </c>
      <c r="J276">
        <v>2310000</v>
      </c>
      <c r="K276">
        <v>3220800</v>
      </c>
      <c r="L276">
        <v>2573730</v>
      </c>
      <c r="M276">
        <v>2290066</v>
      </c>
      <c r="O276">
        <v>98</v>
      </c>
      <c r="Q276" t="s">
        <v>684</v>
      </c>
    </row>
    <row r="277" spans="1:17">
      <c r="A277" t="s">
        <v>527</v>
      </c>
      <c r="B277" t="s">
        <v>271</v>
      </c>
      <c r="C277" t="s">
        <v>319</v>
      </c>
      <c r="D277" t="s">
        <v>2697</v>
      </c>
      <c r="E277" t="s">
        <v>685</v>
      </c>
      <c r="F277" t="s">
        <v>686</v>
      </c>
      <c r="H277" t="s">
        <v>687</v>
      </c>
      <c r="I277">
        <v>2011</v>
      </c>
      <c r="J277">
        <v>1422000</v>
      </c>
      <c r="K277">
        <v>1568740</v>
      </c>
      <c r="L277">
        <v>1514318</v>
      </c>
      <c r="M277">
        <v>1505560</v>
      </c>
      <c r="O277">
        <v>100</v>
      </c>
      <c r="Q277" t="s">
        <v>688</v>
      </c>
    </row>
    <row r="278" spans="1:17">
      <c r="A278" t="s">
        <v>527</v>
      </c>
      <c r="B278" t="s">
        <v>271</v>
      </c>
      <c r="C278" t="s">
        <v>319</v>
      </c>
      <c r="D278" t="s">
        <v>2699</v>
      </c>
      <c r="E278" t="s">
        <v>690</v>
      </c>
      <c r="F278" t="s">
        <v>691</v>
      </c>
      <c r="H278" t="s">
        <v>692</v>
      </c>
      <c r="I278">
        <v>2014</v>
      </c>
      <c r="J278">
        <v>1600000</v>
      </c>
      <c r="K278">
        <v>1600000</v>
      </c>
      <c r="L278">
        <v>0</v>
      </c>
      <c r="M278">
        <v>0</v>
      </c>
      <c r="O278">
        <v>0</v>
      </c>
      <c r="Q278" t="s">
        <v>693</v>
      </c>
    </row>
    <row r="279" spans="1:17">
      <c r="A279" t="s">
        <v>527</v>
      </c>
      <c r="B279" t="s">
        <v>271</v>
      </c>
      <c r="C279" t="s">
        <v>319</v>
      </c>
      <c r="D279" t="s">
        <v>2700</v>
      </c>
      <c r="E279" t="s">
        <v>695</v>
      </c>
      <c r="F279" t="s">
        <v>696</v>
      </c>
      <c r="H279" t="s">
        <v>697</v>
      </c>
      <c r="I279">
        <v>2006</v>
      </c>
      <c r="J279">
        <v>400000</v>
      </c>
      <c r="K279">
        <v>1326178</v>
      </c>
      <c r="L279">
        <v>1317631</v>
      </c>
      <c r="M279">
        <v>1309697</v>
      </c>
      <c r="O279">
        <v>100</v>
      </c>
      <c r="Q279" t="s">
        <v>688</v>
      </c>
    </row>
    <row r="280" spans="1:17">
      <c r="A280" t="s">
        <v>527</v>
      </c>
      <c r="B280" t="s">
        <v>271</v>
      </c>
      <c r="C280" t="s">
        <v>319</v>
      </c>
      <c r="D280" t="s">
        <v>2703</v>
      </c>
      <c r="E280" t="s">
        <v>699</v>
      </c>
      <c r="F280" t="s">
        <v>700</v>
      </c>
      <c r="H280" t="s">
        <v>701</v>
      </c>
      <c r="I280">
        <v>2018</v>
      </c>
      <c r="J280">
        <v>800000</v>
      </c>
      <c r="K280">
        <v>800000</v>
      </c>
      <c r="L280">
        <v>683885</v>
      </c>
      <c r="M280">
        <v>72295</v>
      </c>
      <c r="O280">
        <v>10</v>
      </c>
    </row>
    <row r="281" spans="1:17">
      <c r="A281" t="s">
        <v>527</v>
      </c>
      <c r="B281" t="s">
        <v>271</v>
      </c>
      <c r="C281" t="s">
        <v>319</v>
      </c>
      <c r="D281" t="s">
        <v>2703</v>
      </c>
      <c r="E281" t="s">
        <v>699</v>
      </c>
      <c r="F281" t="s">
        <v>700</v>
      </c>
      <c r="H281" t="s">
        <v>702</v>
      </c>
      <c r="I281">
        <v>2018</v>
      </c>
      <c r="J281">
        <v>1200000</v>
      </c>
      <c r="K281">
        <v>1200000</v>
      </c>
      <c r="L281">
        <v>717230</v>
      </c>
      <c r="M281">
        <v>182169</v>
      </c>
      <c r="O281">
        <v>35</v>
      </c>
    </row>
    <row r="282" spans="1:17">
      <c r="A282" t="s">
        <v>527</v>
      </c>
      <c r="B282" t="s">
        <v>271</v>
      </c>
      <c r="C282" t="s">
        <v>319</v>
      </c>
      <c r="D282" t="s">
        <v>2703</v>
      </c>
      <c r="E282" t="s">
        <v>699</v>
      </c>
      <c r="F282" t="s">
        <v>700</v>
      </c>
      <c r="H282" t="s">
        <v>703</v>
      </c>
      <c r="I282">
        <v>2014</v>
      </c>
      <c r="J282">
        <v>1000000</v>
      </c>
      <c r="K282">
        <v>1000000</v>
      </c>
      <c r="L282">
        <v>11762</v>
      </c>
      <c r="M282">
        <v>2999</v>
      </c>
      <c r="O282">
        <v>0</v>
      </c>
      <c r="Q282" t="s">
        <v>704</v>
      </c>
    </row>
    <row r="283" spans="1:17">
      <c r="A283" t="s">
        <v>527</v>
      </c>
      <c r="B283" t="s">
        <v>271</v>
      </c>
      <c r="C283" t="s">
        <v>319</v>
      </c>
      <c r="D283" t="s">
        <v>2708</v>
      </c>
      <c r="E283" t="s">
        <v>706</v>
      </c>
      <c r="F283" t="s">
        <v>707</v>
      </c>
      <c r="H283" t="s">
        <v>708</v>
      </c>
      <c r="I283">
        <v>2021</v>
      </c>
      <c r="J283">
        <v>1000000</v>
      </c>
      <c r="K283">
        <v>1000000</v>
      </c>
      <c r="L283">
        <v>975633</v>
      </c>
      <c r="M283">
        <v>952835</v>
      </c>
      <c r="O283">
        <v>100</v>
      </c>
      <c r="Q283" t="s">
        <v>709</v>
      </c>
    </row>
    <row r="284" spans="1:17">
      <c r="A284" t="s">
        <v>527</v>
      </c>
      <c r="B284" t="s">
        <v>271</v>
      </c>
      <c r="C284" t="s">
        <v>319</v>
      </c>
      <c r="D284" t="s">
        <v>2711</v>
      </c>
      <c r="E284" t="s">
        <v>711</v>
      </c>
      <c r="F284" t="s">
        <v>712</v>
      </c>
      <c r="H284" t="s">
        <v>713</v>
      </c>
      <c r="I284">
        <v>2006</v>
      </c>
      <c r="J284">
        <v>345000</v>
      </c>
      <c r="K284">
        <v>1195000</v>
      </c>
      <c r="L284">
        <v>1187723</v>
      </c>
      <c r="M284">
        <v>1125550</v>
      </c>
      <c r="O284">
        <v>95</v>
      </c>
      <c r="Q284" t="s">
        <v>714</v>
      </c>
    </row>
    <row r="285" spans="1:17">
      <c r="A285" t="s">
        <v>527</v>
      </c>
      <c r="B285" t="s">
        <v>271</v>
      </c>
      <c r="C285" t="s">
        <v>319</v>
      </c>
      <c r="D285" t="s">
        <v>2711</v>
      </c>
      <c r="E285" t="s">
        <v>711</v>
      </c>
      <c r="F285" t="s">
        <v>712</v>
      </c>
      <c r="H285" t="s">
        <v>715</v>
      </c>
      <c r="I285">
        <v>2010</v>
      </c>
      <c r="J285">
        <v>200000</v>
      </c>
      <c r="K285">
        <v>200000</v>
      </c>
      <c r="L285">
        <v>165325</v>
      </c>
      <c r="M285">
        <v>165325</v>
      </c>
      <c r="O285">
        <v>98</v>
      </c>
      <c r="Q285" t="s">
        <v>716</v>
      </c>
    </row>
    <row r="286" spans="1:17">
      <c r="A286" t="s">
        <v>527</v>
      </c>
      <c r="B286" t="s">
        <v>271</v>
      </c>
      <c r="C286" t="s">
        <v>319</v>
      </c>
      <c r="D286" t="s">
        <v>2711</v>
      </c>
      <c r="E286" t="s">
        <v>711</v>
      </c>
      <c r="F286" t="s">
        <v>712</v>
      </c>
      <c r="H286" t="s">
        <v>717</v>
      </c>
      <c r="I286">
        <v>2008</v>
      </c>
      <c r="J286">
        <v>600000</v>
      </c>
      <c r="K286">
        <v>1828983</v>
      </c>
      <c r="L286">
        <v>1605246</v>
      </c>
      <c r="M286">
        <v>1178978</v>
      </c>
      <c r="O286">
        <v>50</v>
      </c>
      <c r="Q286" t="s">
        <v>718</v>
      </c>
    </row>
    <row r="287" spans="1:17">
      <c r="A287" t="s">
        <v>527</v>
      </c>
      <c r="B287" t="s">
        <v>271</v>
      </c>
      <c r="C287" t="s">
        <v>319</v>
      </c>
      <c r="D287" t="s">
        <v>2711</v>
      </c>
      <c r="E287" t="s">
        <v>711</v>
      </c>
      <c r="F287" t="s">
        <v>712</v>
      </c>
      <c r="H287" t="s">
        <v>719</v>
      </c>
      <c r="I287">
        <v>2015</v>
      </c>
      <c r="J287">
        <v>300000</v>
      </c>
      <c r="K287">
        <v>300000</v>
      </c>
      <c r="L287">
        <v>179497</v>
      </c>
      <c r="M287">
        <v>15390</v>
      </c>
      <c r="O287">
        <v>5</v>
      </c>
      <c r="Q287" t="s">
        <v>720</v>
      </c>
    </row>
    <row r="288" spans="1:17">
      <c r="A288" t="s">
        <v>527</v>
      </c>
      <c r="B288" t="s">
        <v>271</v>
      </c>
      <c r="C288" t="s">
        <v>319</v>
      </c>
      <c r="D288" t="s">
        <v>2711</v>
      </c>
      <c r="E288" t="s">
        <v>711</v>
      </c>
      <c r="F288" t="s">
        <v>712</v>
      </c>
      <c r="H288" t="s">
        <v>721</v>
      </c>
      <c r="I288">
        <v>2015</v>
      </c>
      <c r="J288">
        <v>50000</v>
      </c>
      <c r="K288">
        <v>50000</v>
      </c>
      <c r="L288">
        <v>18287</v>
      </c>
      <c r="M288">
        <v>14029</v>
      </c>
      <c r="O288">
        <v>28</v>
      </c>
      <c r="Q288" t="s">
        <v>720</v>
      </c>
    </row>
    <row r="289" spans="1:17">
      <c r="A289" t="s">
        <v>527</v>
      </c>
      <c r="B289" t="s">
        <v>271</v>
      </c>
      <c r="C289" t="s">
        <v>319</v>
      </c>
      <c r="D289" t="s">
        <v>2711</v>
      </c>
      <c r="E289" t="s">
        <v>711</v>
      </c>
      <c r="F289" t="s">
        <v>712</v>
      </c>
      <c r="H289" t="s">
        <v>722</v>
      </c>
      <c r="I289">
        <v>2013</v>
      </c>
      <c r="J289">
        <v>60000</v>
      </c>
      <c r="K289">
        <v>60000</v>
      </c>
      <c r="L289">
        <v>55040</v>
      </c>
      <c r="M289">
        <v>706</v>
      </c>
      <c r="O289">
        <v>50</v>
      </c>
      <c r="Q289" t="s">
        <v>723</v>
      </c>
    </row>
    <row r="290" spans="1:17">
      <c r="A290" t="s">
        <v>527</v>
      </c>
      <c r="B290" t="s">
        <v>271</v>
      </c>
      <c r="C290" t="s">
        <v>319</v>
      </c>
      <c r="D290" t="s">
        <v>2711</v>
      </c>
      <c r="E290" t="s">
        <v>711</v>
      </c>
      <c r="F290" t="s">
        <v>712</v>
      </c>
      <c r="H290" t="s">
        <v>724</v>
      </c>
      <c r="I290">
        <v>2014</v>
      </c>
      <c r="J290">
        <v>600000</v>
      </c>
      <c r="K290">
        <v>2258000</v>
      </c>
      <c r="L290">
        <v>207</v>
      </c>
      <c r="M290">
        <v>0</v>
      </c>
      <c r="O290">
        <v>0</v>
      </c>
      <c r="Q290" t="s">
        <v>725</v>
      </c>
    </row>
    <row r="291" spans="1:17">
      <c r="A291" t="s">
        <v>527</v>
      </c>
      <c r="B291" t="s">
        <v>271</v>
      </c>
      <c r="C291" t="s">
        <v>319</v>
      </c>
      <c r="D291" t="s">
        <v>2711</v>
      </c>
      <c r="E291" t="s">
        <v>711</v>
      </c>
      <c r="F291" t="s">
        <v>712</v>
      </c>
      <c r="H291" t="s">
        <v>726</v>
      </c>
      <c r="I291">
        <v>2014</v>
      </c>
      <c r="J291">
        <v>4000000</v>
      </c>
      <c r="K291">
        <v>8983000</v>
      </c>
      <c r="L291">
        <v>3690356</v>
      </c>
      <c r="M291">
        <v>891936</v>
      </c>
      <c r="O291">
        <v>35</v>
      </c>
      <c r="Q291" t="s">
        <v>727</v>
      </c>
    </row>
    <row r="292" spans="1:17">
      <c r="A292" t="s">
        <v>527</v>
      </c>
      <c r="B292" t="s">
        <v>271</v>
      </c>
      <c r="C292" t="s">
        <v>319</v>
      </c>
      <c r="D292" t="s">
        <v>2711</v>
      </c>
      <c r="E292" t="s">
        <v>711</v>
      </c>
      <c r="F292" t="s">
        <v>712</v>
      </c>
      <c r="H292" t="s">
        <v>728</v>
      </c>
      <c r="I292">
        <v>2014</v>
      </c>
      <c r="J292">
        <v>1200000</v>
      </c>
      <c r="K292">
        <v>2464000</v>
      </c>
      <c r="L292">
        <v>123376</v>
      </c>
      <c r="M292">
        <v>2372</v>
      </c>
      <c r="O292">
        <v>25</v>
      </c>
      <c r="Q292" t="s">
        <v>729</v>
      </c>
    </row>
    <row r="293" spans="1:17">
      <c r="A293" t="s">
        <v>527</v>
      </c>
      <c r="B293" t="s">
        <v>271</v>
      </c>
      <c r="C293" t="s">
        <v>319</v>
      </c>
      <c r="D293" t="s">
        <v>2711</v>
      </c>
      <c r="E293" t="s">
        <v>730</v>
      </c>
      <c r="F293" t="s">
        <v>731</v>
      </c>
      <c r="H293" t="s">
        <v>732</v>
      </c>
      <c r="I293">
        <v>2017</v>
      </c>
      <c r="J293">
        <v>500000</v>
      </c>
      <c r="K293">
        <v>1000000</v>
      </c>
      <c r="L293">
        <v>881930</v>
      </c>
      <c r="M293">
        <v>563865</v>
      </c>
      <c r="O293">
        <v>90</v>
      </c>
    </row>
    <row r="294" spans="1:17">
      <c r="A294" t="s">
        <v>527</v>
      </c>
      <c r="B294" t="s">
        <v>271</v>
      </c>
      <c r="C294" t="s">
        <v>319</v>
      </c>
      <c r="D294" t="s">
        <v>2716</v>
      </c>
      <c r="E294" t="s">
        <v>734</v>
      </c>
      <c r="F294" t="s">
        <v>735</v>
      </c>
      <c r="H294" t="s">
        <v>736</v>
      </c>
      <c r="I294">
        <v>2006</v>
      </c>
      <c r="J294">
        <v>2000000</v>
      </c>
      <c r="K294">
        <v>4384000</v>
      </c>
      <c r="L294">
        <v>4040539</v>
      </c>
      <c r="M294">
        <v>1092885</v>
      </c>
      <c r="O294">
        <v>48</v>
      </c>
    </row>
    <row r="295" spans="1:17">
      <c r="A295" t="s">
        <v>527</v>
      </c>
      <c r="B295" t="s">
        <v>271</v>
      </c>
      <c r="C295" t="s">
        <v>319</v>
      </c>
      <c r="D295" t="s">
        <v>2716</v>
      </c>
      <c r="E295" t="s">
        <v>734</v>
      </c>
      <c r="F295" t="s">
        <v>735</v>
      </c>
      <c r="H295" t="s">
        <v>737</v>
      </c>
      <c r="I295">
        <v>2012</v>
      </c>
      <c r="J295">
        <v>1000000</v>
      </c>
      <c r="K295">
        <v>1282330</v>
      </c>
      <c r="L295">
        <v>1276755</v>
      </c>
      <c r="M295">
        <v>1250468</v>
      </c>
      <c r="O295">
        <v>100</v>
      </c>
      <c r="Q295" t="s">
        <v>738</v>
      </c>
    </row>
    <row r="296" spans="1:17">
      <c r="A296" t="s">
        <v>527</v>
      </c>
      <c r="B296" t="s">
        <v>309</v>
      </c>
      <c r="C296" t="s">
        <v>319</v>
      </c>
      <c r="D296" t="s">
        <v>2705</v>
      </c>
      <c r="E296" t="s">
        <v>740</v>
      </c>
      <c r="F296" t="s">
        <v>741</v>
      </c>
      <c r="H296" t="s">
        <v>742</v>
      </c>
      <c r="I296">
        <v>2022</v>
      </c>
      <c r="J296">
        <v>1630000</v>
      </c>
      <c r="K296">
        <v>1630000</v>
      </c>
      <c r="L296">
        <v>1615525.97621</v>
      </c>
      <c r="M296">
        <v>1041339.69309</v>
      </c>
      <c r="O296">
        <v>0.8</v>
      </c>
      <c r="Q296" t="s">
        <v>743</v>
      </c>
    </row>
    <row r="297" spans="1:17">
      <c r="A297" t="s">
        <v>527</v>
      </c>
      <c r="B297" t="s">
        <v>309</v>
      </c>
      <c r="C297" t="s">
        <v>319</v>
      </c>
      <c r="D297" t="s">
        <v>2711</v>
      </c>
      <c r="E297" t="s">
        <v>745</v>
      </c>
      <c r="F297" t="s">
        <v>746</v>
      </c>
      <c r="H297" t="s">
        <v>747</v>
      </c>
      <c r="I297">
        <v>2022</v>
      </c>
      <c r="J297">
        <v>2400000</v>
      </c>
      <c r="K297">
        <v>2400000</v>
      </c>
      <c r="L297">
        <v>152003.33850000001</v>
      </c>
      <c r="M297">
        <v>0</v>
      </c>
      <c r="O297" t="s">
        <v>748</v>
      </c>
      <c r="Q297" t="s">
        <v>749</v>
      </c>
    </row>
    <row r="298" spans="1:17">
      <c r="A298" t="s">
        <v>527</v>
      </c>
      <c r="B298" t="s">
        <v>309</v>
      </c>
      <c r="C298" t="s">
        <v>319</v>
      </c>
      <c r="D298" t="s">
        <v>2711</v>
      </c>
      <c r="E298" t="s">
        <v>745</v>
      </c>
      <c r="F298" t="s">
        <v>746</v>
      </c>
      <c r="H298" t="s">
        <v>750</v>
      </c>
      <c r="I298">
        <v>2022</v>
      </c>
      <c r="J298">
        <v>3206617</v>
      </c>
      <c r="K298">
        <v>3206617</v>
      </c>
      <c r="L298">
        <v>222559.27</v>
      </c>
      <c r="M298">
        <v>0</v>
      </c>
      <c r="O298" t="s">
        <v>751</v>
      </c>
      <c r="Q298" t="s">
        <v>749</v>
      </c>
    </row>
    <row r="299" spans="1:17">
      <c r="A299" t="s">
        <v>527</v>
      </c>
      <c r="B299" t="s">
        <v>309</v>
      </c>
      <c r="C299" t="s">
        <v>319</v>
      </c>
      <c r="D299" t="s">
        <v>2716</v>
      </c>
      <c r="E299" t="s">
        <v>753</v>
      </c>
      <c r="F299" t="s">
        <v>754</v>
      </c>
      <c r="H299" t="s">
        <v>755</v>
      </c>
      <c r="I299">
        <v>2022</v>
      </c>
      <c r="J299">
        <v>3780000</v>
      </c>
      <c r="K299">
        <v>3780000</v>
      </c>
      <c r="L299">
        <v>3410044.4959</v>
      </c>
      <c r="M299">
        <v>0</v>
      </c>
      <c r="O299">
        <v>0.05</v>
      </c>
      <c r="Q299" t="s">
        <v>743</v>
      </c>
    </row>
    <row r="300" spans="1:17">
      <c r="A300" t="s">
        <v>527</v>
      </c>
      <c r="B300" t="s">
        <v>305</v>
      </c>
      <c r="C300" t="s">
        <v>319</v>
      </c>
      <c r="D300" t="s">
        <v>2716</v>
      </c>
      <c r="E300" t="s">
        <v>757</v>
      </c>
      <c r="F300" t="s">
        <v>758</v>
      </c>
      <c r="H300" t="s">
        <v>759</v>
      </c>
      <c r="I300">
        <v>2022</v>
      </c>
      <c r="J300">
        <v>1000000</v>
      </c>
      <c r="K300">
        <v>1000000</v>
      </c>
      <c r="L300">
        <v>989494.98604999995</v>
      </c>
      <c r="M300">
        <v>456955.25388999999</v>
      </c>
      <c r="O300">
        <v>0.6</v>
      </c>
      <c r="Q300" t="s">
        <v>20</v>
      </c>
    </row>
    <row r="301" spans="1:17">
      <c r="A301" t="s">
        <v>527</v>
      </c>
      <c r="B301" t="s">
        <v>305</v>
      </c>
      <c r="C301" t="s">
        <v>319</v>
      </c>
      <c r="D301" t="s">
        <v>2716</v>
      </c>
      <c r="E301" t="s">
        <v>757</v>
      </c>
      <c r="F301" t="s">
        <v>758</v>
      </c>
      <c r="H301" t="s">
        <v>760</v>
      </c>
      <c r="I301">
        <v>2022</v>
      </c>
      <c r="J301">
        <v>1500000</v>
      </c>
      <c r="K301">
        <v>1500000</v>
      </c>
      <c r="L301">
        <v>517232.25</v>
      </c>
      <c r="M301">
        <v>0</v>
      </c>
      <c r="O301">
        <v>0.05</v>
      </c>
      <c r="Q301" t="s">
        <v>20</v>
      </c>
    </row>
    <row r="302" spans="1:17">
      <c r="A302" t="s">
        <v>527</v>
      </c>
      <c r="B302" t="s">
        <v>305</v>
      </c>
      <c r="C302" t="s">
        <v>319</v>
      </c>
      <c r="D302" t="s">
        <v>2716</v>
      </c>
      <c r="E302" t="s">
        <v>757</v>
      </c>
      <c r="F302" t="s">
        <v>758</v>
      </c>
      <c r="H302" t="s">
        <v>3254</v>
      </c>
      <c r="I302" t="s">
        <v>610</v>
      </c>
      <c r="J302">
        <v>1200000</v>
      </c>
      <c r="K302">
        <v>3130000</v>
      </c>
      <c r="L302">
        <v>3087749.5848300001</v>
      </c>
      <c r="M302">
        <v>3084348.60507</v>
      </c>
      <c r="O302">
        <v>1</v>
      </c>
      <c r="Q302" t="s">
        <v>762</v>
      </c>
    </row>
    <row r="303" spans="1:17">
      <c r="A303" t="s">
        <v>527</v>
      </c>
      <c r="B303" t="s">
        <v>305</v>
      </c>
      <c r="C303" t="s">
        <v>319</v>
      </c>
      <c r="D303" t="s">
        <v>2716</v>
      </c>
      <c r="E303" t="s">
        <v>757</v>
      </c>
      <c r="F303" t="s">
        <v>758</v>
      </c>
      <c r="H303" t="s">
        <v>763</v>
      </c>
    </row>
    <row r="304" spans="1:17">
      <c r="A304" t="s">
        <v>527</v>
      </c>
      <c r="B304" t="s">
        <v>305</v>
      </c>
      <c r="C304" t="s">
        <v>319</v>
      </c>
      <c r="D304" t="s">
        <v>2716</v>
      </c>
      <c r="E304" t="s">
        <v>757</v>
      </c>
      <c r="F304" t="s">
        <v>758</v>
      </c>
      <c r="H304" t="s">
        <v>764</v>
      </c>
    </row>
    <row r="305" spans="1:17">
      <c r="A305" t="s">
        <v>527</v>
      </c>
      <c r="B305" t="s">
        <v>305</v>
      </c>
      <c r="C305" t="s">
        <v>319</v>
      </c>
      <c r="D305" t="s">
        <v>2716</v>
      </c>
      <c r="E305" t="s">
        <v>757</v>
      </c>
      <c r="F305" t="s">
        <v>758</v>
      </c>
      <c r="H305" t="s">
        <v>765</v>
      </c>
      <c r="I305">
        <v>2022</v>
      </c>
      <c r="J305">
        <v>1000000</v>
      </c>
      <c r="K305">
        <v>1000000</v>
      </c>
      <c r="L305">
        <v>535696.97385000007</v>
      </c>
      <c r="M305">
        <v>6120.9851500000004</v>
      </c>
      <c r="O305">
        <v>0.1</v>
      </c>
      <c r="Q305" t="s">
        <v>20</v>
      </c>
    </row>
    <row r="306" spans="1:17">
      <c r="A306" t="s">
        <v>527</v>
      </c>
      <c r="B306" t="s">
        <v>305</v>
      </c>
      <c r="C306" t="s">
        <v>319</v>
      </c>
      <c r="D306" t="s">
        <v>2706</v>
      </c>
      <c r="E306" t="s">
        <v>767</v>
      </c>
      <c r="F306" t="s">
        <v>768</v>
      </c>
      <c r="H306" t="s">
        <v>769</v>
      </c>
      <c r="I306" t="s">
        <v>770</v>
      </c>
      <c r="J306">
        <v>100000</v>
      </c>
      <c r="K306">
        <v>1535000</v>
      </c>
      <c r="L306">
        <v>38198.837469999999</v>
      </c>
      <c r="M306">
        <v>31040.13953</v>
      </c>
      <c r="O306">
        <v>0</v>
      </c>
      <c r="Q306" t="s">
        <v>107</v>
      </c>
    </row>
    <row r="307" spans="1:17">
      <c r="A307" t="s">
        <v>527</v>
      </c>
      <c r="B307" t="s">
        <v>305</v>
      </c>
      <c r="C307" t="s">
        <v>319</v>
      </c>
      <c r="D307" t="s">
        <v>2708</v>
      </c>
      <c r="E307" t="s">
        <v>772</v>
      </c>
      <c r="F307" t="s">
        <v>773</v>
      </c>
      <c r="H307" t="s">
        <v>774</v>
      </c>
      <c r="I307" t="s">
        <v>775</v>
      </c>
      <c r="J307">
        <v>3000000</v>
      </c>
      <c r="K307">
        <v>5000000</v>
      </c>
      <c r="L307">
        <v>4962880.0656199995</v>
      </c>
      <c r="M307">
        <v>4949597.8772999998</v>
      </c>
      <c r="O307">
        <v>0.95</v>
      </c>
      <c r="Q307" t="s">
        <v>20</v>
      </c>
    </row>
    <row r="308" spans="1:17">
      <c r="A308" t="s">
        <v>527</v>
      </c>
      <c r="B308" t="s">
        <v>305</v>
      </c>
      <c r="C308" t="s">
        <v>319</v>
      </c>
      <c r="D308" t="s">
        <v>2708</v>
      </c>
      <c r="E308" t="s">
        <v>772</v>
      </c>
      <c r="F308" t="s">
        <v>773</v>
      </c>
      <c r="H308" t="s">
        <v>776</v>
      </c>
      <c r="I308" t="s">
        <v>777</v>
      </c>
      <c r="J308">
        <v>3000000</v>
      </c>
      <c r="K308">
        <v>3000000</v>
      </c>
      <c r="L308">
        <v>2799424.94264</v>
      </c>
      <c r="M308">
        <v>2766528.7379000001</v>
      </c>
      <c r="O308">
        <v>0.95</v>
      </c>
      <c r="Q308" t="s">
        <v>20</v>
      </c>
    </row>
    <row r="309" spans="1:17">
      <c r="A309" t="s">
        <v>527</v>
      </c>
      <c r="B309" t="s">
        <v>305</v>
      </c>
      <c r="C309" t="s">
        <v>319</v>
      </c>
      <c r="D309" t="s">
        <v>2708</v>
      </c>
      <c r="E309" t="s">
        <v>772</v>
      </c>
      <c r="F309" t="s">
        <v>773</v>
      </c>
      <c r="H309" t="s">
        <v>778</v>
      </c>
      <c r="I309" t="s">
        <v>661</v>
      </c>
      <c r="J309">
        <v>3000000</v>
      </c>
      <c r="K309">
        <v>3000000</v>
      </c>
      <c r="L309">
        <v>2944506</v>
      </c>
      <c r="M309">
        <v>2730117</v>
      </c>
      <c r="O309">
        <v>1</v>
      </c>
      <c r="Q309" t="s">
        <v>762</v>
      </c>
    </row>
    <row r="310" spans="1:17">
      <c r="A310" t="s">
        <v>527</v>
      </c>
      <c r="B310" t="s">
        <v>305</v>
      </c>
      <c r="C310" t="s">
        <v>319</v>
      </c>
      <c r="D310" t="s">
        <v>2697</v>
      </c>
      <c r="E310" t="s">
        <v>780</v>
      </c>
      <c r="F310" t="s">
        <v>781</v>
      </c>
      <c r="H310" t="s">
        <v>782</v>
      </c>
      <c r="I310">
        <v>2012</v>
      </c>
      <c r="J310">
        <v>474000</v>
      </c>
      <c r="K310">
        <v>1749100</v>
      </c>
      <c r="L310">
        <v>1299672.7009000001</v>
      </c>
      <c r="M310">
        <v>1239973.1208500003</v>
      </c>
      <c r="O310">
        <v>0.8</v>
      </c>
      <c r="Q310" t="s">
        <v>20</v>
      </c>
    </row>
    <row r="311" spans="1:17">
      <c r="A311" t="s">
        <v>527</v>
      </c>
      <c r="B311" t="s">
        <v>305</v>
      </c>
      <c r="C311" t="s">
        <v>319</v>
      </c>
      <c r="D311" t="s">
        <v>2697</v>
      </c>
      <c r="E311" t="s">
        <v>780</v>
      </c>
      <c r="F311" t="s">
        <v>781</v>
      </c>
      <c r="H311" t="s">
        <v>783</v>
      </c>
      <c r="I311">
        <v>2011</v>
      </c>
      <c r="J311">
        <v>948000</v>
      </c>
      <c r="K311">
        <v>1987500</v>
      </c>
      <c r="L311">
        <v>626.53091000008578</v>
      </c>
      <c r="M311">
        <v>626.53091000000006</v>
      </c>
      <c r="O311">
        <v>0</v>
      </c>
      <c r="Q311" t="s">
        <v>107</v>
      </c>
    </row>
    <row r="312" spans="1:17">
      <c r="A312" t="s">
        <v>527</v>
      </c>
      <c r="B312" t="s">
        <v>305</v>
      </c>
      <c r="C312" t="s">
        <v>319</v>
      </c>
      <c r="D312" t="s">
        <v>2690</v>
      </c>
      <c r="E312" t="s">
        <v>785</v>
      </c>
      <c r="F312" t="s">
        <v>786</v>
      </c>
      <c r="H312" t="s">
        <v>787</v>
      </c>
      <c r="I312" t="s">
        <v>788</v>
      </c>
      <c r="J312">
        <v>500000</v>
      </c>
      <c r="K312">
        <v>1433000</v>
      </c>
      <c r="L312">
        <v>1362085.0604699997</v>
      </c>
      <c r="M312">
        <v>1360940.63757</v>
      </c>
      <c r="O312">
        <v>0.95</v>
      </c>
      <c r="Q312" t="s">
        <v>20</v>
      </c>
    </row>
    <row r="313" spans="1:17">
      <c r="A313" t="s">
        <v>527</v>
      </c>
      <c r="B313" t="s">
        <v>305</v>
      </c>
      <c r="C313" t="s">
        <v>319</v>
      </c>
      <c r="D313" t="s">
        <v>2705</v>
      </c>
      <c r="E313" t="s">
        <v>790</v>
      </c>
      <c r="F313" t="s">
        <v>791</v>
      </c>
      <c r="H313" t="s">
        <v>792</v>
      </c>
      <c r="I313" t="s">
        <v>770</v>
      </c>
      <c r="J313">
        <v>2075000</v>
      </c>
      <c r="K313">
        <v>4432000</v>
      </c>
      <c r="L313">
        <v>4381828.5828900002</v>
      </c>
      <c r="M313">
        <v>3887117.0308599998</v>
      </c>
      <c r="O313">
        <v>0.9</v>
      </c>
      <c r="Q313" t="s">
        <v>20</v>
      </c>
    </row>
    <row r="314" spans="1:17">
      <c r="A314" t="s">
        <v>527</v>
      </c>
      <c r="B314" t="s">
        <v>305</v>
      </c>
      <c r="C314" t="s">
        <v>319</v>
      </c>
      <c r="D314" t="s">
        <v>2705</v>
      </c>
      <c r="E314" t="s">
        <v>790</v>
      </c>
      <c r="F314" t="s">
        <v>791</v>
      </c>
      <c r="H314" t="s">
        <v>793</v>
      </c>
      <c r="I314" t="s">
        <v>794</v>
      </c>
      <c r="J314">
        <v>2000000</v>
      </c>
      <c r="K314">
        <v>2000000</v>
      </c>
      <c r="L314">
        <v>326431.64513000002</v>
      </c>
      <c r="M314">
        <v>75042.899609999993</v>
      </c>
      <c r="O314">
        <v>0.25</v>
      </c>
      <c r="Q314" t="s">
        <v>20</v>
      </c>
    </row>
    <row r="315" spans="1:17">
      <c r="A315" t="s">
        <v>527</v>
      </c>
      <c r="B315" t="s">
        <v>305</v>
      </c>
      <c r="C315" t="s">
        <v>319</v>
      </c>
      <c r="D315" t="s">
        <v>2705</v>
      </c>
      <c r="E315" t="s">
        <v>790</v>
      </c>
      <c r="F315" t="s">
        <v>791</v>
      </c>
      <c r="H315" t="s">
        <v>795</v>
      </c>
      <c r="I315" t="s">
        <v>770</v>
      </c>
      <c r="J315">
        <v>1650000</v>
      </c>
      <c r="K315">
        <v>1650000</v>
      </c>
      <c r="L315">
        <v>1643459</v>
      </c>
      <c r="M315">
        <v>1535585</v>
      </c>
      <c r="O315">
        <v>1</v>
      </c>
      <c r="Q315" t="s">
        <v>762</v>
      </c>
    </row>
    <row r="316" spans="1:17">
      <c r="A316" t="s">
        <v>527</v>
      </c>
      <c r="B316" t="s">
        <v>305</v>
      </c>
      <c r="C316" t="s">
        <v>319</v>
      </c>
      <c r="D316" t="s">
        <v>2705</v>
      </c>
      <c r="E316" t="s">
        <v>790</v>
      </c>
      <c r="F316" t="s">
        <v>791</v>
      </c>
      <c r="H316" t="s">
        <v>796</v>
      </c>
      <c r="I316" t="s">
        <v>661</v>
      </c>
      <c r="J316">
        <v>2101200</v>
      </c>
      <c r="K316">
        <v>2101200</v>
      </c>
      <c r="L316">
        <v>1863984</v>
      </c>
      <c r="M316">
        <v>1774364</v>
      </c>
      <c r="O316">
        <v>0.7</v>
      </c>
      <c r="Q316" t="s">
        <v>20</v>
      </c>
    </row>
    <row r="317" spans="1:17">
      <c r="A317" t="s">
        <v>527</v>
      </c>
      <c r="B317" t="s">
        <v>305</v>
      </c>
      <c r="C317" t="s">
        <v>319</v>
      </c>
      <c r="D317" t="s">
        <v>2705</v>
      </c>
      <c r="E317" t="s">
        <v>790</v>
      </c>
      <c r="F317" t="s">
        <v>791</v>
      </c>
      <c r="H317" t="s">
        <v>797</v>
      </c>
      <c r="I317" t="s">
        <v>661</v>
      </c>
      <c r="J317">
        <v>1500000</v>
      </c>
      <c r="K317">
        <v>1500000</v>
      </c>
      <c r="L317">
        <v>1497726</v>
      </c>
      <c r="M317">
        <v>1360116</v>
      </c>
      <c r="O317">
        <v>1</v>
      </c>
      <c r="Q317" t="s">
        <v>762</v>
      </c>
    </row>
    <row r="318" spans="1:17">
      <c r="A318" t="s">
        <v>527</v>
      </c>
      <c r="B318" t="s">
        <v>305</v>
      </c>
      <c r="C318" t="s">
        <v>319</v>
      </c>
      <c r="D318" t="s">
        <v>2705</v>
      </c>
      <c r="E318" t="s">
        <v>790</v>
      </c>
      <c r="F318" t="s">
        <v>791</v>
      </c>
      <c r="H318" t="s">
        <v>798</v>
      </c>
      <c r="I318" t="s">
        <v>799</v>
      </c>
      <c r="J318">
        <v>1800000</v>
      </c>
      <c r="K318">
        <v>1800000</v>
      </c>
      <c r="L318">
        <v>1528138</v>
      </c>
      <c r="M318">
        <v>1237628</v>
      </c>
      <c r="O318">
        <v>0.7</v>
      </c>
      <c r="Q318" t="s">
        <v>20</v>
      </c>
    </row>
    <row r="319" spans="1:17">
      <c r="A319" t="s">
        <v>527</v>
      </c>
      <c r="B319" t="s">
        <v>305</v>
      </c>
      <c r="C319" t="s">
        <v>319</v>
      </c>
      <c r="D319" t="s">
        <v>2705</v>
      </c>
      <c r="E319" t="s">
        <v>790</v>
      </c>
      <c r="F319" t="s">
        <v>791</v>
      </c>
      <c r="H319" t="s">
        <v>800</v>
      </c>
      <c r="I319" t="s">
        <v>801</v>
      </c>
      <c r="J319">
        <v>2000000</v>
      </c>
      <c r="K319">
        <v>2000000</v>
      </c>
      <c r="L319">
        <v>1985248</v>
      </c>
      <c r="M319">
        <v>1801555</v>
      </c>
      <c r="O319">
        <v>0.9</v>
      </c>
      <c r="Q319" t="s">
        <v>20</v>
      </c>
    </row>
    <row r="320" spans="1:17">
      <c r="A320" t="s">
        <v>527</v>
      </c>
      <c r="B320" t="s">
        <v>305</v>
      </c>
      <c r="C320" t="s">
        <v>319</v>
      </c>
      <c r="D320" t="s">
        <v>2705</v>
      </c>
      <c r="E320" t="s">
        <v>802</v>
      </c>
      <c r="F320" t="s">
        <v>803</v>
      </c>
      <c r="H320" t="s">
        <v>804</v>
      </c>
      <c r="I320" t="s">
        <v>661</v>
      </c>
      <c r="J320">
        <v>2400000</v>
      </c>
      <c r="K320">
        <v>2950425</v>
      </c>
      <c r="L320">
        <v>2929175</v>
      </c>
      <c r="M320">
        <v>1886771</v>
      </c>
      <c r="O320">
        <v>0.85</v>
      </c>
      <c r="Q320" t="s">
        <v>20</v>
      </c>
    </row>
    <row r="321" spans="1:17">
      <c r="A321" t="s">
        <v>527</v>
      </c>
      <c r="B321" t="s">
        <v>305</v>
      </c>
      <c r="C321" t="s">
        <v>319</v>
      </c>
      <c r="D321" t="s">
        <v>2705</v>
      </c>
      <c r="H321" t="s">
        <v>805</v>
      </c>
      <c r="I321" t="s">
        <v>661</v>
      </c>
      <c r="J321">
        <v>1000000</v>
      </c>
      <c r="K321">
        <v>1000000</v>
      </c>
      <c r="L321">
        <v>938715</v>
      </c>
      <c r="M321">
        <v>412816</v>
      </c>
      <c r="O321">
        <v>0.9</v>
      </c>
      <c r="Q321" t="s">
        <v>20</v>
      </c>
    </row>
    <row r="322" spans="1:17">
      <c r="A322" t="s">
        <v>527</v>
      </c>
      <c r="B322" t="s">
        <v>305</v>
      </c>
      <c r="C322" t="s">
        <v>319</v>
      </c>
      <c r="D322" t="s">
        <v>2691</v>
      </c>
      <c r="E322" t="s">
        <v>807</v>
      </c>
      <c r="F322" t="s">
        <v>808</v>
      </c>
      <c r="H322" t="s">
        <v>809</v>
      </c>
      <c r="I322" t="s">
        <v>810</v>
      </c>
      <c r="J322">
        <v>200000</v>
      </c>
      <c r="K322">
        <v>1052000</v>
      </c>
      <c r="L322">
        <v>1032674.28258</v>
      </c>
      <c r="M322">
        <v>976344.34472000005</v>
      </c>
      <c r="O322">
        <v>1</v>
      </c>
      <c r="Q322" t="s">
        <v>762</v>
      </c>
    </row>
    <row r="323" spans="1:17">
      <c r="A323" t="s">
        <v>527</v>
      </c>
      <c r="B323" t="s">
        <v>305</v>
      </c>
      <c r="C323" t="s">
        <v>319</v>
      </c>
      <c r="D323" t="s">
        <v>2691</v>
      </c>
      <c r="E323" t="s">
        <v>811</v>
      </c>
      <c r="F323" t="s">
        <v>812</v>
      </c>
      <c r="H323" t="s">
        <v>813</v>
      </c>
      <c r="I323" t="s">
        <v>614</v>
      </c>
      <c r="J323">
        <v>900000</v>
      </c>
      <c r="K323">
        <v>3000000</v>
      </c>
      <c r="L323">
        <v>2846076.3834000002</v>
      </c>
      <c r="M323">
        <v>2842479.2944299998</v>
      </c>
      <c r="O323">
        <v>1</v>
      </c>
      <c r="Q323" t="s">
        <v>762</v>
      </c>
    </row>
    <row r="324" spans="1:17">
      <c r="A324" t="s">
        <v>527</v>
      </c>
      <c r="B324" t="s">
        <v>305</v>
      </c>
      <c r="C324" t="s">
        <v>319</v>
      </c>
      <c r="D324" t="s">
        <v>2711</v>
      </c>
      <c r="E324" t="s">
        <v>119</v>
      </c>
      <c r="F324" t="s">
        <v>815</v>
      </c>
      <c r="H324" t="s">
        <v>816</v>
      </c>
      <c r="I324" t="s">
        <v>614</v>
      </c>
      <c r="J324">
        <v>300000</v>
      </c>
      <c r="K324">
        <v>1200000</v>
      </c>
      <c r="L324">
        <v>1177669.1114000001</v>
      </c>
      <c r="M324">
        <v>1097621.71261</v>
      </c>
      <c r="O324">
        <v>0.95</v>
      </c>
      <c r="Q324" t="s">
        <v>20</v>
      </c>
    </row>
    <row r="325" spans="1:17">
      <c r="A325" t="s">
        <v>527</v>
      </c>
      <c r="B325" t="s">
        <v>305</v>
      </c>
      <c r="C325" t="s">
        <v>319</v>
      </c>
      <c r="D325" t="s">
        <v>2711</v>
      </c>
      <c r="E325" t="s">
        <v>119</v>
      </c>
      <c r="F325" t="s">
        <v>815</v>
      </c>
      <c r="H325" t="s">
        <v>817</v>
      </c>
      <c r="I325" t="s">
        <v>610</v>
      </c>
      <c r="J325">
        <v>700000</v>
      </c>
      <c r="K325">
        <v>2225000</v>
      </c>
      <c r="L325">
        <v>2180431.60898</v>
      </c>
      <c r="M325">
        <v>2122090.1335900002</v>
      </c>
      <c r="O325">
        <v>0.98</v>
      </c>
      <c r="Q325" t="s">
        <v>20</v>
      </c>
    </row>
    <row r="326" spans="1:17">
      <c r="A326" t="s">
        <v>527</v>
      </c>
      <c r="B326" t="s">
        <v>305</v>
      </c>
      <c r="C326" t="s">
        <v>319</v>
      </c>
      <c r="D326" t="s">
        <v>2711</v>
      </c>
      <c r="E326" t="s">
        <v>119</v>
      </c>
      <c r="F326" t="s">
        <v>815</v>
      </c>
      <c r="H326" t="s">
        <v>818</v>
      </c>
      <c r="I326" t="s">
        <v>614</v>
      </c>
      <c r="J326">
        <v>1200000</v>
      </c>
      <c r="K326">
        <v>2993180</v>
      </c>
      <c r="L326">
        <v>2868098.8927600002</v>
      </c>
      <c r="M326">
        <v>2718218.2877600002</v>
      </c>
      <c r="O326">
        <v>0.95</v>
      </c>
      <c r="Q326" t="s">
        <v>20</v>
      </c>
    </row>
    <row r="327" spans="1:17">
      <c r="A327" t="s">
        <v>527</v>
      </c>
      <c r="B327" t="s">
        <v>305</v>
      </c>
      <c r="C327" t="s">
        <v>319</v>
      </c>
      <c r="D327" t="s">
        <v>2711</v>
      </c>
      <c r="E327" t="s">
        <v>119</v>
      </c>
      <c r="F327" t="s">
        <v>815</v>
      </c>
      <c r="H327" t="s">
        <v>819</v>
      </c>
      <c r="I327" t="s">
        <v>661</v>
      </c>
      <c r="J327">
        <v>5000000</v>
      </c>
      <c r="K327">
        <v>8801607</v>
      </c>
      <c r="L327">
        <v>8208624</v>
      </c>
      <c r="M327">
        <v>7674792</v>
      </c>
      <c r="O327">
        <v>0.98</v>
      </c>
      <c r="Q327" t="s">
        <v>820</v>
      </c>
    </row>
    <row r="328" spans="1:17">
      <c r="A328" t="s">
        <v>527</v>
      </c>
      <c r="B328" t="s">
        <v>292</v>
      </c>
      <c r="C328" t="s">
        <v>319</v>
      </c>
      <c r="D328" t="s">
        <v>2690</v>
      </c>
      <c r="E328" t="s">
        <v>822</v>
      </c>
      <c r="F328" t="s">
        <v>823</v>
      </c>
      <c r="H328" t="s">
        <v>824</v>
      </c>
      <c r="I328">
        <v>2006</v>
      </c>
      <c r="J328">
        <v>400000</v>
      </c>
      <c r="K328">
        <v>1027000</v>
      </c>
      <c r="L328">
        <v>925561</v>
      </c>
      <c r="M328">
        <v>924783</v>
      </c>
      <c r="O328">
        <v>0.98</v>
      </c>
    </row>
    <row r="329" spans="1:17">
      <c r="A329" t="s">
        <v>527</v>
      </c>
      <c r="B329" t="s">
        <v>292</v>
      </c>
      <c r="C329" t="s">
        <v>319</v>
      </c>
      <c r="D329" t="s">
        <v>2690</v>
      </c>
      <c r="E329" t="s">
        <v>825</v>
      </c>
      <c r="F329" t="s">
        <v>826</v>
      </c>
      <c r="H329" t="s">
        <v>827</v>
      </c>
      <c r="I329">
        <v>2014</v>
      </c>
      <c r="J329">
        <v>700000</v>
      </c>
      <c r="K329">
        <v>1000000</v>
      </c>
      <c r="L329">
        <v>596060</v>
      </c>
      <c r="M329">
        <v>536898</v>
      </c>
      <c r="O329">
        <v>0.7</v>
      </c>
    </row>
    <row r="330" spans="1:17">
      <c r="A330" t="s">
        <v>527</v>
      </c>
      <c r="B330" t="s">
        <v>292</v>
      </c>
      <c r="C330" t="s">
        <v>319</v>
      </c>
      <c r="D330" t="s">
        <v>2691</v>
      </c>
      <c r="E330" t="s">
        <v>829</v>
      </c>
      <c r="F330" t="s">
        <v>830</v>
      </c>
      <c r="H330" t="s">
        <v>831</v>
      </c>
      <c r="I330">
        <v>2008</v>
      </c>
      <c r="J330">
        <v>400000</v>
      </c>
      <c r="K330">
        <v>2229000</v>
      </c>
      <c r="L330">
        <v>1869825</v>
      </c>
      <c r="M330">
        <v>680030</v>
      </c>
      <c r="O330">
        <v>0.38</v>
      </c>
    </row>
    <row r="331" spans="1:17">
      <c r="A331" t="s">
        <v>527</v>
      </c>
      <c r="B331" t="s">
        <v>292</v>
      </c>
      <c r="C331" t="s">
        <v>319</v>
      </c>
      <c r="D331" t="s">
        <v>2705</v>
      </c>
      <c r="E331" t="s">
        <v>833</v>
      </c>
      <c r="F331" t="s">
        <v>834</v>
      </c>
      <c r="H331" t="s">
        <v>835</v>
      </c>
      <c r="I331">
        <v>2014</v>
      </c>
      <c r="J331">
        <v>5600000</v>
      </c>
      <c r="K331">
        <v>8060000</v>
      </c>
      <c r="L331">
        <v>3625053</v>
      </c>
      <c r="M331">
        <v>1245157</v>
      </c>
      <c r="O331">
        <v>0.3</v>
      </c>
    </row>
    <row r="332" spans="1:17">
      <c r="A332" t="s">
        <v>527</v>
      </c>
      <c r="B332" t="s">
        <v>292</v>
      </c>
      <c r="C332" t="s">
        <v>319</v>
      </c>
      <c r="D332" t="s">
        <v>2705</v>
      </c>
      <c r="E332" t="s">
        <v>836</v>
      </c>
      <c r="F332" t="s">
        <v>837</v>
      </c>
      <c r="H332" t="s">
        <v>838</v>
      </c>
      <c r="I332">
        <v>2018</v>
      </c>
      <c r="J332">
        <v>1300000</v>
      </c>
      <c r="K332">
        <v>1300000</v>
      </c>
      <c r="L332">
        <v>1225865</v>
      </c>
      <c r="M332">
        <v>979353</v>
      </c>
      <c r="O332">
        <v>0.95</v>
      </c>
    </row>
    <row r="333" spans="1:17">
      <c r="A333" t="s">
        <v>527</v>
      </c>
      <c r="B333" t="s">
        <v>292</v>
      </c>
      <c r="C333" t="s">
        <v>319</v>
      </c>
      <c r="D333" t="s">
        <v>2708</v>
      </c>
      <c r="E333" t="s">
        <v>840</v>
      </c>
      <c r="F333" t="s">
        <v>841</v>
      </c>
      <c r="H333" t="s">
        <v>842</v>
      </c>
      <c r="I333">
        <v>2019</v>
      </c>
      <c r="J333">
        <v>3150000</v>
      </c>
      <c r="K333">
        <v>3150000</v>
      </c>
      <c r="L333">
        <v>1706706</v>
      </c>
      <c r="M333">
        <v>783427</v>
      </c>
      <c r="O333">
        <v>0.35</v>
      </c>
    </row>
    <row r="334" spans="1:17">
      <c r="A334" t="s">
        <v>527</v>
      </c>
      <c r="B334" t="s">
        <v>292</v>
      </c>
      <c r="C334" t="s">
        <v>319</v>
      </c>
      <c r="D334" t="s">
        <v>2708</v>
      </c>
      <c r="E334" t="s">
        <v>840</v>
      </c>
      <c r="F334" t="s">
        <v>841</v>
      </c>
      <c r="H334" t="s">
        <v>843</v>
      </c>
      <c r="I334">
        <v>2014</v>
      </c>
      <c r="J334">
        <v>3700000</v>
      </c>
      <c r="K334">
        <v>3700000</v>
      </c>
      <c r="L334">
        <v>3675938</v>
      </c>
      <c r="M334">
        <v>3277183</v>
      </c>
      <c r="O334">
        <v>1</v>
      </c>
    </row>
    <row r="335" spans="1:17">
      <c r="A335" t="s">
        <v>527</v>
      </c>
      <c r="B335" t="s">
        <v>292</v>
      </c>
      <c r="C335" t="s">
        <v>319</v>
      </c>
      <c r="D335" t="s">
        <v>2708</v>
      </c>
      <c r="E335" t="s">
        <v>840</v>
      </c>
      <c r="F335" t="s">
        <v>841</v>
      </c>
      <c r="H335" t="s">
        <v>844</v>
      </c>
      <c r="I335">
        <v>2014</v>
      </c>
      <c r="J335">
        <v>1200000</v>
      </c>
      <c r="K335">
        <v>4620000</v>
      </c>
      <c r="L335">
        <v>4266211</v>
      </c>
      <c r="M335">
        <v>2363149</v>
      </c>
      <c r="O335">
        <v>0.56000000000000005</v>
      </c>
    </row>
    <row r="336" spans="1:17">
      <c r="A336" t="s">
        <v>527</v>
      </c>
      <c r="B336" t="s">
        <v>292</v>
      </c>
      <c r="C336" t="s">
        <v>319</v>
      </c>
      <c r="D336" t="s">
        <v>2708</v>
      </c>
      <c r="E336" t="s">
        <v>840</v>
      </c>
      <c r="F336" t="s">
        <v>845</v>
      </c>
      <c r="H336" t="s">
        <v>846</v>
      </c>
      <c r="I336">
        <v>2007</v>
      </c>
      <c r="J336">
        <v>2000000</v>
      </c>
      <c r="K336">
        <v>3200000</v>
      </c>
      <c r="L336">
        <v>3199702</v>
      </c>
      <c r="M336">
        <v>2359161</v>
      </c>
      <c r="O336">
        <v>1</v>
      </c>
    </row>
    <row r="337" spans="1:17">
      <c r="A337" t="s">
        <v>527</v>
      </c>
      <c r="B337" t="s">
        <v>292</v>
      </c>
      <c r="C337" t="s">
        <v>319</v>
      </c>
      <c r="D337" t="s">
        <v>2708</v>
      </c>
      <c r="E337" t="s">
        <v>847</v>
      </c>
      <c r="F337" t="s">
        <v>848</v>
      </c>
      <c r="H337" t="s">
        <v>849</v>
      </c>
      <c r="I337">
        <v>2006</v>
      </c>
      <c r="J337">
        <v>1200000</v>
      </c>
      <c r="K337">
        <v>4948000</v>
      </c>
      <c r="L337">
        <v>4697120</v>
      </c>
      <c r="M337">
        <v>3809726</v>
      </c>
      <c r="O337">
        <v>0.99</v>
      </c>
    </row>
    <row r="338" spans="1:17">
      <c r="A338" t="s">
        <v>527</v>
      </c>
      <c r="B338" t="s">
        <v>292</v>
      </c>
      <c r="C338" t="s">
        <v>319</v>
      </c>
      <c r="D338" t="s">
        <v>2711</v>
      </c>
      <c r="E338" t="s">
        <v>851</v>
      </c>
      <c r="F338" t="s">
        <v>852</v>
      </c>
      <c r="H338" t="s">
        <v>853</v>
      </c>
      <c r="I338">
        <v>2008</v>
      </c>
      <c r="J338">
        <v>600000</v>
      </c>
      <c r="K338">
        <v>1676320</v>
      </c>
      <c r="L338">
        <v>1634450</v>
      </c>
      <c r="M338">
        <v>1534223</v>
      </c>
      <c r="O338">
        <v>0.95</v>
      </c>
    </row>
    <row r="339" spans="1:17">
      <c r="A339" t="s">
        <v>527</v>
      </c>
      <c r="B339" t="s">
        <v>292</v>
      </c>
      <c r="C339" t="s">
        <v>319</v>
      </c>
      <c r="D339" t="s">
        <v>2711</v>
      </c>
      <c r="E339" t="s">
        <v>851</v>
      </c>
      <c r="F339" t="s">
        <v>852</v>
      </c>
      <c r="H339" t="s">
        <v>854</v>
      </c>
      <c r="I339">
        <v>2008</v>
      </c>
      <c r="J339">
        <v>600000</v>
      </c>
      <c r="K339">
        <v>1828000</v>
      </c>
      <c r="L339">
        <v>1805927</v>
      </c>
      <c r="M339">
        <v>1742042</v>
      </c>
      <c r="O339">
        <v>0.98</v>
      </c>
    </row>
    <row r="340" spans="1:17">
      <c r="A340" t="s">
        <v>527</v>
      </c>
      <c r="B340" t="s">
        <v>292</v>
      </c>
      <c r="C340" t="s">
        <v>319</v>
      </c>
      <c r="D340" t="s">
        <v>2711</v>
      </c>
      <c r="E340" t="s">
        <v>851</v>
      </c>
      <c r="F340" t="s">
        <v>852</v>
      </c>
      <c r="H340" t="s">
        <v>855</v>
      </c>
      <c r="I340">
        <v>2019</v>
      </c>
      <c r="J340">
        <v>2300000</v>
      </c>
      <c r="K340">
        <v>3163900</v>
      </c>
      <c r="L340">
        <v>2642122</v>
      </c>
      <c r="M340">
        <v>683570</v>
      </c>
      <c r="O340">
        <v>0.48</v>
      </c>
    </row>
    <row r="341" spans="1:17">
      <c r="A341" t="s">
        <v>527</v>
      </c>
      <c r="B341" t="s">
        <v>292</v>
      </c>
      <c r="C341" t="s">
        <v>319</v>
      </c>
      <c r="D341" t="s">
        <v>2711</v>
      </c>
      <c r="E341" t="s">
        <v>851</v>
      </c>
      <c r="F341" t="s">
        <v>852</v>
      </c>
      <c r="H341" t="s">
        <v>856</v>
      </c>
      <c r="I341">
        <v>2019</v>
      </c>
      <c r="J341">
        <v>1500000</v>
      </c>
      <c r="K341">
        <v>2035616</v>
      </c>
      <c r="L341">
        <v>1797750</v>
      </c>
      <c r="M341">
        <v>901401</v>
      </c>
      <c r="O341">
        <v>0.7</v>
      </c>
    </row>
    <row r="342" spans="1:17">
      <c r="A342" t="s">
        <v>527</v>
      </c>
      <c r="B342" t="s">
        <v>292</v>
      </c>
      <c r="C342" t="s">
        <v>319</v>
      </c>
      <c r="D342" t="s">
        <v>2716</v>
      </c>
      <c r="E342" t="s">
        <v>858</v>
      </c>
      <c r="F342" t="s">
        <v>859</v>
      </c>
      <c r="H342" t="s">
        <v>860</v>
      </c>
      <c r="I342">
        <v>2012</v>
      </c>
      <c r="J342">
        <v>500000</v>
      </c>
      <c r="K342">
        <v>2700000</v>
      </c>
      <c r="L342">
        <v>2106112</v>
      </c>
      <c r="M342">
        <v>2081867</v>
      </c>
      <c r="O342">
        <v>1</v>
      </c>
    </row>
    <row r="343" spans="1:17">
      <c r="A343" t="s">
        <v>527</v>
      </c>
      <c r="B343" t="s">
        <v>314</v>
      </c>
      <c r="C343" t="s">
        <v>319</v>
      </c>
      <c r="D343" t="s">
        <v>2691</v>
      </c>
      <c r="E343" t="s">
        <v>862</v>
      </c>
      <c r="F343" t="s">
        <v>863</v>
      </c>
      <c r="H343" t="s">
        <v>864</v>
      </c>
      <c r="I343">
        <v>2007</v>
      </c>
      <c r="J343">
        <v>500000</v>
      </c>
      <c r="K343">
        <v>3593000</v>
      </c>
      <c r="L343">
        <v>3022704</v>
      </c>
      <c r="M343">
        <v>1873705</v>
      </c>
      <c r="O343">
        <v>0.85</v>
      </c>
      <c r="Q343" t="s">
        <v>865</v>
      </c>
    </row>
    <row r="344" spans="1:17">
      <c r="A344" t="s">
        <v>527</v>
      </c>
      <c r="B344" t="s">
        <v>314</v>
      </c>
      <c r="C344" t="s">
        <v>319</v>
      </c>
      <c r="D344" t="s">
        <v>2705</v>
      </c>
      <c r="E344" t="s">
        <v>867</v>
      </c>
      <c r="F344" t="s">
        <v>868</v>
      </c>
      <c r="H344" t="s">
        <v>869</v>
      </c>
      <c r="I344">
        <v>2014</v>
      </c>
      <c r="J344">
        <v>1540000</v>
      </c>
      <c r="K344">
        <v>2040000</v>
      </c>
      <c r="L344">
        <v>83831</v>
      </c>
      <c r="M344">
        <v>10092</v>
      </c>
      <c r="O344">
        <v>0</v>
      </c>
      <c r="Q344" t="s">
        <v>870</v>
      </c>
    </row>
    <row r="345" spans="1:17">
      <c r="A345" t="s">
        <v>527</v>
      </c>
      <c r="B345" t="s">
        <v>314</v>
      </c>
      <c r="C345" t="s">
        <v>319</v>
      </c>
      <c r="D345" t="s">
        <v>2705</v>
      </c>
      <c r="E345" t="s">
        <v>871</v>
      </c>
      <c r="F345" t="s">
        <v>872</v>
      </c>
      <c r="H345" t="s">
        <v>873</v>
      </c>
      <c r="I345">
        <v>2012</v>
      </c>
      <c r="J345">
        <v>1500000</v>
      </c>
      <c r="K345">
        <v>1500000</v>
      </c>
      <c r="L345">
        <v>484693</v>
      </c>
      <c r="M345">
        <v>267492</v>
      </c>
      <c r="O345">
        <v>0.05</v>
      </c>
      <c r="Q345" t="s">
        <v>865</v>
      </c>
    </row>
    <row r="346" spans="1:17">
      <c r="A346" t="s">
        <v>527</v>
      </c>
      <c r="B346" t="s">
        <v>314</v>
      </c>
      <c r="C346" t="s">
        <v>319</v>
      </c>
      <c r="D346" t="s">
        <v>2711</v>
      </c>
      <c r="E346" t="s">
        <v>875</v>
      </c>
      <c r="F346" t="s">
        <v>876</v>
      </c>
      <c r="H346" t="s">
        <v>877</v>
      </c>
      <c r="I346">
        <v>2019</v>
      </c>
      <c r="J346">
        <v>2300000</v>
      </c>
      <c r="K346">
        <v>2300000</v>
      </c>
      <c r="L346">
        <v>2078467</v>
      </c>
      <c r="M346">
        <v>2091</v>
      </c>
      <c r="O346">
        <v>0.15</v>
      </c>
      <c r="Q346" t="s">
        <v>865</v>
      </c>
    </row>
    <row r="347" spans="1:17">
      <c r="A347" t="s">
        <v>527</v>
      </c>
      <c r="B347" t="s">
        <v>314</v>
      </c>
      <c r="C347" t="s">
        <v>319</v>
      </c>
      <c r="D347" t="s">
        <v>2716</v>
      </c>
      <c r="E347" t="s">
        <v>879</v>
      </c>
      <c r="F347" t="s">
        <v>880</v>
      </c>
      <c r="H347" t="s">
        <v>881</v>
      </c>
      <c r="I347">
        <v>2019</v>
      </c>
      <c r="J347">
        <v>1200000</v>
      </c>
      <c r="K347">
        <v>1200000</v>
      </c>
      <c r="L347">
        <v>1762</v>
      </c>
      <c r="M347">
        <v>1762</v>
      </c>
      <c r="O347">
        <v>0</v>
      </c>
      <c r="Q347" t="s">
        <v>882</v>
      </c>
    </row>
    <row r="348" spans="1:17">
      <c r="A348" t="s">
        <v>527</v>
      </c>
      <c r="B348" t="s">
        <v>273</v>
      </c>
      <c r="C348" t="s">
        <v>883</v>
      </c>
      <c r="D348" t="s">
        <v>2690</v>
      </c>
      <c r="E348" t="s">
        <v>885</v>
      </c>
      <c r="F348" t="s">
        <v>886</v>
      </c>
      <c r="G348" t="s">
        <v>887</v>
      </c>
      <c r="H348" t="s">
        <v>888</v>
      </c>
      <c r="I348">
        <v>2011</v>
      </c>
      <c r="J348">
        <v>900000</v>
      </c>
      <c r="K348">
        <v>1100000</v>
      </c>
      <c r="L348">
        <v>1099098</v>
      </c>
      <c r="M348">
        <v>1083386</v>
      </c>
      <c r="O348">
        <v>0.98</v>
      </c>
      <c r="Q348" t="s">
        <v>889</v>
      </c>
    </row>
    <row r="349" spans="1:17">
      <c r="A349" t="s">
        <v>527</v>
      </c>
      <c r="B349" t="s">
        <v>273</v>
      </c>
      <c r="C349" t="s">
        <v>319</v>
      </c>
      <c r="D349" t="s">
        <v>2690</v>
      </c>
      <c r="E349" t="s">
        <v>890</v>
      </c>
      <c r="F349" t="s">
        <v>891</v>
      </c>
      <c r="G349" t="s">
        <v>892</v>
      </c>
      <c r="H349" t="s">
        <v>893</v>
      </c>
      <c r="I349">
        <v>2007</v>
      </c>
      <c r="J349">
        <v>180000</v>
      </c>
      <c r="K349">
        <v>1075000</v>
      </c>
      <c r="L349">
        <v>97282</v>
      </c>
      <c r="M349">
        <v>97985</v>
      </c>
      <c r="O349">
        <v>0.5</v>
      </c>
      <c r="Q349" t="s">
        <v>894</v>
      </c>
    </row>
    <row r="350" spans="1:17">
      <c r="A350" t="s">
        <v>527</v>
      </c>
      <c r="B350" t="s">
        <v>273</v>
      </c>
      <c r="C350" t="s">
        <v>319</v>
      </c>
      <c r="D350" t="s">
        <v>2691</v>
      </c>
      <c r="E350" t="s">
        <v>895</v>
      </c>
      <c r="F350" t="s">
        <v>896</v>
      </c>
      <c r="G350" t="s">
        <v>897</v>
      </c>
      <c r="H350" t="s">
        <v>898</v>
      </c>
      <c r="I350">
        <v>2007</v>
      </c>
      <c r="J350">
        <v>900000</v>
      </c>
      <c r="K350">
        <v>3802332</v>
      </c>
      <c r="L350">
        <v>3761620</v>
      </c>
      <c r="M350">
        <v>3508425</v>
      </c>
      <c r="O350">
        <v>0.98</v>
      </c>
      <c r="Q350" t="s">
        <v>899</v>
      </c>
    </row>
    <row r="351" spans="1:17">
      <c r="A351" t="s">
        <v>527</v>
      </c>
      <c r="B351" t="s">
        <v>273</v>
      </c>
      <c r="C351" t="s">
        <v>319</v>
      </c>
      <c r="D351" t="s">
        <v>2691</v>
      </c>
      <c r="E351" t="s">
        <v>895</v>
      </c>
      <c r="F351" t="s">
        <v>896</v>
      </c>
      <c r="G351" t="s">
        <v>900</v>
      </c>
      <c r="H351" t="s">
        <v>901</v>
      </c>
      <c r="I351">
        <v>2006</v>
      </c>
      <c r="J351">
        <v>500000</v>
      </c>
      <c r="K351">
        <v>3272000</v>
      </c>
      <c r="L351">
        <v>3116122</v>
      </c>
      <c r="M351">
        <v>2702312</v>
      </c>
      <c r="O351">
        <v>0.95</v>
      </c>
      <c r="Q351" t="s">
        <v>902</v>
      </c>
    </row>
    <row r="352" spans="1:17">
      <c r="A352" t="s">
        <v>527</v>
      </c>
      <c r="B352" t="s">
        <v>273</v>
      </c>
      <c r="C352" t="s">
        <v>319</v>
      </c>
      <c r="D352" t="s">
        <v>2691</v>
      </c>
      <c r="E352" t="s">
        <v>895</v>
      </c>
      <c r="F352" t="s">
        <v>896</v>
      </c>
      <c r="G352" t="s">
        <v>903</v>
      </c>
      <c r="H352" t="s">
        <v>904</v>
      </c>
      <c r="I352">
        <v>2006</v>
      </c>
      <c r="J352">
        <v>500000</v>
      </c>
      <c r="K352">
        <v>3245500</v>
      </c>
      <c r="L352">
        <v>3085772</v>
      </c>
      <c r="M352">
        <v>2690245</v>
      </c>
      <c r="O352">
        <v>0.8</v>
      </c>
      <c r="Q352" t="s">
        <v>902</v>
      </c>
    </row>
    <row r="353" spans="1:17">
      <c r="A353" t="s">
        <v>527</v>
      </c>
      <c r="B353" t="s">
        <v>273</v>
      </c>
      <c r="C353" t="s">
        <v>319</v>
      </c>
      <c r="D353" t="s">
        <v>2697</v>
      </c>
      <c r="E353" t="s">
        <v>906</v>
      </c>
      <c r="F353" t="s">
        <v>907</v>
      </c>
      <c r="G353" t="s">
        <v>908</v>
      </c>
      <c r="H353" t="s">
        <v>909</v>
      </c>
      <c r="I353">
        <v>2020</v>
      </c>
      <c r="J353">
        <v>1000000</v>
      </c>
      <c r="K353">
        <v>1293000</v>
      </c>
      <c r="L353">
        <v>1263690</v>
      </c>
      <c r="M353">
        <v>864750</v>
      </c>
      <c r="O353">
        <v>0.85</v>
      </c>
      <c r="Q353" t="s">
        <v>910</v>
      </c>
    </row>
    <row r="354" spans="1:17">
      <c r="A354" t="s">
        <v>527</v>
      </c>
      <c r="B354" t="s">
        <v>273</v>
      </c>
      <c r="C354" t="s">
        <v>319</v>
      </c>
      <c r="D354" t="s">
        <v>2700</v>
      </c>
      <c r="E354" t="s">
        <v>912</v>
      </c>
      <c r="F354" t="s">
        <v>913</v>
      </c>
      <c r="H354" t="s">
        <v>914</v>
      </c>
      <c r="I354">
        <v>2011</v>
      </c>
      <c r="J354">
        <v>750000</v>
      </c>
      <c r="K354">
        <v>1020000</v>
      </c>
      <c r="L354">
        <v>937279</v>
      </c>
      <c r="M354">
        <v>936730</v>
      </c>
      <c r="O354">
        <v>1</v>
      </c>
      <c r="Q354" t="s">
        <v>13</v>
      </c>
    </row>
    <row r="355" spans="1:17">
      <c r="A355" t="s">
        <v>527</v>
      </c>
      <c r="B355" t="s">
        <v>273</v>
      </c>
      <c r="C355" t="s">
        <v>319</v>
      </c>
      <c r="D355" t="s">
        <v>2705</v>
      </c>
      <c r="E355" t="s">
        <v>916</v>
      </c>
      <c r="F355" t="s">
        <v>917</v>
      </c>
      <c r="G355" t="s">
        <v>918</v>
      </c>
      <c r="H355" t="s">
        <v>919</v>
      </c>
      <c r="I355">
        <v>2011</v>
      </c>
      <c r="J355">
        <v>1500000</v>
      </c>
      <c r="K355">
        <v>1500000</v>
      </c>
      <c r="L355">
        <v>1499412</v>
      </c>
      <c r="M355">
        <v>442606</v>
      </c>
      <c r="O355">
        <v>0.3</v>
      </c>
      <c r="Q355" t="s">
        <v>920</v>
      </c>
    </row>
    <row r="356" spans="1:17">
      <c r="A356" t="s">
        <v>527</v>
      </c>
      <c r="B356" t="s">
        <v>273</v>
      </c>
      <c r="C356" t="s">
        <v>319</v>
      </c>
      <c r="D356" t="s">
        <v>2705</v>
      </c>
      <c r="E356" t="s">
        <v>916</v>
      </c>
      <c r="F356" t="s">
        <v>917</v>
      </c>
      <c r="G356" t="s">
        <v>921</v>
      </c>
      <c r="H356" t="s">
        <v>922</v>
      </c>
      <c r="I356">
        <v>2018</v>
      </c>
      <c r="J356">
        <v>1400000</v>
      </c>
      <c r="K356">
        <v>1400000</v>
      </c>
      <c r="L356">
        <v>1386210</v>
      </c>
      <c r="M356">
        <v>1037588</v>
      </c>
      <c r="O356">
        <v>0.8</v>
      </c>
      <c r="Q356" t="s">
        <v>923</v>
      </c>
    </row>
    <row r="357" spans="1:17">
      <c r="A357" t="s">
        <v>527</v>
      </c>
      <c r="B357" t="s">
        <v>273</v>
      </c>
      <c r="C357" t="s">
        <v>319</v>
      </c>
      <c r="D357" t="s">
        <v>2708</v>
      </c>
      <c r="E357" t="s">
        <v>130</v>
      </c>
      <c r="F357" t="s">
        <v>925</v>
      </c>
      <c r="G357" t="s">
        <v>926</v>
      </c>
      <c r="H357" t="s">
        <v>927</v>
      </c>
      <c r="I357">
        <v>2018</v>
      </c>
      <c r="J357">
        <v>2000000</v>
      </c>
      <c r="K357">
        <v>8950000</v>
      </c>
      <c r="L357">
        <v>8811188</v>
      </c>
      <c r="M357">
        <v>8007590</v>
      </c>
      <c r="O357">
        <v>0.98</v>
      </c>
      <c r="Q357" t="s">
        <v>928</v>
      </c>
    </row>
    <row r="358" spans="1:17">
      <c r="A358" t="s">
        <v>527</v>
      </c>
      <c r="B358" t="s">
        <v>273</v>
      </c>
      <c r="C358" t="s">
        <v>319</v>
      </c>
      <c r="D358" t="s">
        <v>2708</v>
      </c>
      <c r="E358" t="s">
        <v>130</v>
      </c>
      <c r="F358" t="s">
        <v>925</v>
      </c>
      <c r="G358" t="s">
        <v>929</v>
      </c>
      <c r="H358" t="s">
        <v>930</v>
      </c>
      <c r="I358">
        <v>2013</v>
      </c>
      <c r="J358">
        <v>5711741</v>
      </c>
      <c r="K358">
        <v>6411741</v>
      </c>
      <c r="L358">
        <v>5784414</v>
      </c>
      <c r="M358">
        <v>5190993</v>
      </c>
      <c r="O358">
        <v>0.81</v>
      </c>
      <c r="Q358" t="s">
        <v>931</v>
      </c>
    </row>
    <row r="359" spans="1:17">
      <c r="A359" t="s">
        <v>527</v>
      </c>
      <c r="B359" t="s">
        <v>273</v>
      </c>
      <c r="C359" t="s">
        <v>319</v>
      </c>
      <c r="D359" t="s">
        <v>2708</v>
      </c>
      <c r="E359" t="s">
        <v>130</v>
      </c>
      <c r="F359" t="s">
        <v>925</v>
      </c>
      <c r="G359" t="s">
        <v>932</v>
      </c>
      <c r="H359" t="s">
        <v>933</v>
      </c>
      <c r="I359">
        <v>2018</v>
      </c>
      <c r="J359">
        <v>1000000</v>
      </c>
      <c r="K359">
        <v>6000000</v>
      </c>
      <c r="L359">
        <v>5950356</v>
      </c>
      <c r="M359">
        <v>5522703</v>
      </c>
      <c r="O359">
        <v>0.95</v>
      </c>
      <c r="Q359" t="s">
        <v>20</v>
      </c>
    </row>
    <row r="360" spans="1:17">
      <c r="A360" t="s">
        <v>527</v>
      </c>
      <c r="B360" t="s">
        <v>273</v>
      </c>
      <c r="C360" t="s">
        <v>319</v>
      </c>
      <c r="D360" t="s">
        <v>2708</v>
      </c>
      <c r="E360" t="s">
        <v>130</v>
      </c>
      <c r="F360" t="s">
        <v>925</v>
      </c>
      <c r="G360" t="s">
        <v>934</v>
      </c>
      <c r="H360" t="s">
        <v>935</v>
      </c>
      <c r="I360">
        <v>2011</v>
      </c>
      <c r="J360">
        <v>4640000</v>
      </c>
      <c r="K360">
        <v>5690000</v>
      </c>
      <c r="L360">
        <v>5673108</v>
      </c>
      <c r="M360">
        <v>5567592</v>
      </c>
      <c r="O360">
        <v>1</v>
      </c>
      <c r="Q360" t="s">
        <v>936</v>
      </c>
    </row>
    <row r="361" spans="1:17">
      <c r="A361" t="s">
        <v>527</v>
      </c>
      <c r="B361" t="s">
        <v>273</v>
      </c>
      <c r="C361" t="s">
        <v>319</v>
      </c>
      <c r="D361" t="s">
        <v>2708</v>
      </c>
      <c r="E361" t="s">
        <v>130</v>
      </c>
      <c r="F361" t="s">
        <v>925</v>
      </c>
      <c r="G361" t="s">
        <v>937</v>
      </c>
      <c r="H361" t="s">
        <v>938</v>
      </c>
      <c r="I361">
        <v>2017</v>
      </c>
      <c r="J361">
        <v>5000000</v>
      </c>
      <c r="K361">
        <v>5200000</v>
      </c>
      <c r="L361">
        <v>5037134</v>
      </c>
      <c r="M361">
        <v>4560094</v>
      </c>
      <c r="O361">
        <v>0.97</v>
      </c>
      <c r="Q361" t="s">
        <v>939</v>
      </c>
    </row>
    <row r="362" spans="1:17">
      <c r="A362" t="s">
        <v>527</v>
      </c>
      <c r="B362" t="s">
        <v>273</v>
      </c>
      <c r="C362" t="s">
        <v>319</v>
      </c>
      <c r="D362" t="s">
        <v>2708</v>
      </c>
      <c r="E362" t="s">
        <v>130</v>
      </c>
      <c r="F362" t="s">
        <v>925</v>
      </c>
      <c r="G362" t="s">
        <v>940</v>
      </c>
      <c r="H362" t="s">
        <v>941</v>
      </c>
      <c r="I362">
        <v>2018</v>
      </c>
      <c r="J362">
        <v>1500000</v>
      </c>
      <c r="K362">
        <v>4500000</v>
      </c>
      <c r="L362">
        <v>4468123</v>
      </c>
      <c r="M362">
        <v>3594023</v>
      </c>
      <c r="O362">
        <v>0.79</v>
      </c>
      <c r="Q362" t="s">
        <v>20</v>
      </c>
    </row>
    <row r="363" spans="1:17">
      <c r="A363" t="s">
        <v>527</v>
      </c>
      <c r="B363" t="s">
        <v>273</v>
      </c>
      <c r="C363" t="s">
        <v>319</v>
      </c>
      <c r="D363" t="s">
        <v>2708</v>
      </c>
      <c r="E363" t="s">
        <v>130</v>
      </c>
      <c r="F363" t="s">
        <v>925</v>
      </c>
      <c r="G363" t="s">
        <v>942</v>
      </c>
      <c r="H363" t="s">
        <v>943</v>
      </c>
      <c r="I363">
        <v>2021</v>
      </c>
      <c r="J363">
        <v>3000000</v>
      </c>
      <c r="K363">
        <v>3000000</v>
      </c>
      <c r="L363">
        <v>2588276</v>
      </c>
      <c r="M363">
        <v>1161857</v>
      </c>
      <c r="O363">
        <v>0.66</v>
      </c>
      <c r="Q363" t="s">
        <v>20</v>
      </c>
    </row>
    <row r="364" spans="1:17">
      <c r="A364" t="s">
        <v>527</v>
      </c>
      <c r="B364" t="s">
        <v>273</v>
      </c>
      <c r="C364" t="s">
        <v>319</v>
      </c>
      <c r="D364" t="s">
        <v>2708</v>
      </c>
      <c r="E364" t="s">
        <v>130</v>
      </c>
      <c r="F364" t="s">
        <v>925</v>
      </c>
      <c r="G364" t="s">
        <v>944</v>
      </c>
      <c r="H364" t="s">
        <v>945</v>
      </c>
      <c r="I364">
        <v>2014</v>
      </c>
      <c r="J364">
        <v>1500000</v>
      </c>
      <c r="K364">
        <v>2600000</v>
      </c>
      <c r="L364">
        <v>2593690</v>
      </c>
      <c r="M364">
        <v>2079365</v>
      </c>
      <c r="O364">
        <v>0.8</v>
      </c>
      <c r="Q364" t="s">
        <v>20</v>
      </c>
    </row>
    <row r="365" spans="1:17">
      <c r="A365" t="s">
        <v>527</v>
      </c>
      <c r="B365" t="s">
        <v>273</v>
      </c>
      <c r="C365" t="s">
        <v>319</v>
      </c>
      <c r="D365" t="s">
        <v>2708</v>
      </c>
      <c r="E365" t="s">
        <v>130</v>
      </c>
      <c r="F365" t="s">
        <v>925</v>
      </c>
      <c r="G365" t="s">
        <v>946</v>
      </c>
      <c r="H365" t="s">
        <v>947</v>
      </c>
      <c r="I365">
        <v>2021</v>
      </c>
      <c r="J365">
        <v>2060000</v>
      </c>
      <c r="K365">
        <v>2060000</v>
      </c>
      <c r="L365">
        <v>1553148</v>
      </c>
      <c r="M365">
        <v>433584</v>
      </c>
      <c r="O365">
        <v>0.43</v>
      </c>
      <c r="Q365" t="s">
        <v>20</v>
      </c>
    </row>
    <row r="366" spans="1:17">
      <c r="A366" t="s">
        <v>527</v>
      </c>
      <c r="B366" t="s">
        <v>273</v>
      </c>
      <c r="C366" t="s">
        <v>319</v>
      </c>
      <c r="D366" t="s">
        <v>2708</v>
      </c>
      <c r="E366" t="s">
        <v>130</v>
      </c>
      <c r="F366" t="s">
        <v>925</v>
      </c>
      <c r="G366" t="s">
        <v>948</v>
      </c>
      <c r="H366" t="s">
        <v>949</v>
      </c>
      <c r="I366">
        <v>2014</v>
      </c>
      <c r="J366">
        <v>3100000</v>
      </c>
      <c r="K366">
        <v>1739169</v>
      </c>
      <c r="L366">
        <v>546582</v>
      </c>
      <c r="M366">
        <v>1246965</v>
      </c>
      <c r="O366">
        <v>0.93</v>
      </c>
      <c r="Q366" t="s">
        <v>20</v>
      </c>
    </row>
    <row r="367" spans="1:17">
      <c r="A367" t="s">
        <v>527</v>
      </c>
      <c r="B367" t="s">
        <v>273</v>
      </c>
      <c r="C367" t="s">
        <v>319</v>
      </c>
      <c r="D367" t="s">
        <v>2708</v>
      </c>
      <c r="E367" t="s">
        <v>130</v>
      </c>
      <c r="F367" t="s">
        <v>925</v>
      </c>
      <c r="G367" t="s">
        <v>950</v>
      </c>
      <c r="H367" t="s">
        <v>951</v>
      </c>
      <c r="I367">
        <v>2014</v>
      </c>
      <c r="J367">
        <v>850000</v>
      </c>
      <c r="K367">
        <v>1700000</v>
      </c>
      <c r="L367">
        <v>1503482</v>
      </c>
      <c r="M367">
        <v>1435574</v>
      </c>
      <c r="O367">
        <v>0.98</v>
      </c>
      <c r="Q367" t="s">
        <v>952</v>
      </c>
    </row>
    <row r="368" spans="1:17">
      <c r="A368" t="s">
        <v>527</v>
      </c>
      <c r="B368" t="s">
        <v>273</v>
      </c>
      <c r="C368" t="s">
        <v>319</v>
      </c>
      <c r="D368" t="s">
        <v>2708</v>
      </c>
      <c r="E368" t="s">
        <v>130</v>
      </c>
      <c r="F368" t="s">
        <v>925</v>
      </c>
      <c r="G368" t="s">
        <v>953</v>
      </c>
      <c r="H368" t="s">
        <v>954</v>
      </c>
      <c r="I368">
        <v>2018</v>
      </c>
      <c r="J368">
        <v>1300000</v>
      </c>
      <c r="K368">
        <v>1300000</v>
      </c>
      <c r="L368">
        <v>154084</v>
      </c>
      <c r="M368">
        <v>153812</v>
      </c>
      <c r="O368">
        <v>0.12</v>
      </c>
      <c r="Q368" t="s">
        <v>955</v>
      </c>
    </row>
    <row r="369" spans="1:17">
      <c r="A369" t="s">
        <v>527</v>
      </c>
      <c r="B369" t="s">
        <v>273</v>
      </c>
      <c r="C369" t="s">
        <v>319</v>
      </c>
      <c r="D369" t="s">
        <v>2708</v>
      </c>
      <c r="E369" t="s">
        <v>130</v>
      </c>
      <c r="F369" t="s">
        <v>925</v>
      </c>
      <c r="G369" t="s">
        <v>956</v>
      </c>
      <c r="H369" t="s">
        <v>957</v>
      </c>
      <c r="I369">
        <v>2011</v>
      </c>
      <c r="J369">
        <v>3000000</v>
      </c>
      <c r="K369">
        <v>3910000</v>
      </c>
      <c r="L369">
        <v>2548470</v>
      </c>
      <c r="M369">
        <v>3807750</v>
      </c>
      <c r="O369">
        <v>1</v>
      </c>
      <c r="Q369" t="s">
        <v>958</v>
      </c>
    </row>
    <row r="370" spans="1:17">
      <c r="A370" t="s">
        <v>527</v>
      </c>
      <c r="B370" t="s">
        <v>273</v>
      </c>
      <c r="C370" t="s">
        <v>319</v>
      </c>
      <c r="D370" t="s">
        <v>2711</v>
      </c>
      <c r="E370" t="s">
        <v>119</v>
      </c>
      <c r="F370" t="s">
        <v>119</v>
      </c>
      <c r="G370" t="s">
        <v>959</v>
      </c>
      <c r="H370" t="s">
        <v>960</v>
      </c>
      <c r="I370">
        <v>2014</v>
      </c>
      <c r="J370">
        <v>4000000</v>
      </c>
      <c r="K370">
        <v>8221457</v>
      </c>
      <c r="L370">
        <v>8019567</v>
      </c>
      <c r="M370">
        <v>6808093</v>
      </c>
      <c r="O370">
        <v>0.99</v>
      </c>
      <c r="Q370" t="s">
        <v>961</v>
      </c>
    </row>
    <row r="371" spans="1:17">
      <c r="A371" t="s">
        <v>527</v>
      </c>
      <c r="B371" t="s">
        <v>273</v>
      </c>
      <c r="C371" t="s">
        <v>319</v>
      </c>
      <c r="D371" t="s">
        <v>2711</v>
      </c>
      <c r="E371" t="s">
        <v>119</v>
      </c>
      <c r="F371" t="s">
        <v>119</v>
      </c>
      <c r="G371" t="s">
        <v>962</v>
      </c>
      <c r="H371" t="s">
        <v>963</v>
      </c>
      <c r="I371">
        <v>2006</v>
      </c>
      <c r="J371">
        <v>350000</v>
      </c>
      <c r="K371">
        <v>1187000</v>
      </c>
      <c r="L371">
        <v>1051254</v>
      </c>
      <c r="M371">
        <v>1048651</v>
      </c>
      <c r="O371">
        <v>0.97</v>
      </c>
      <c r="Q371" t="s">
        <v>964</v>
      </c>
    </row>
    <row r="372" spans="1:17">
      <c r="A372" t="s">
        <v>527</v>
      </c>
      <c r="B372" t="s">
        <v>273</v>
      </c>
      <c r="C372" t="s">
        <v>319</v>
      </c>
      <c r="D372" t="s">
        <v>2716</v>
      </c>
      <c r="E372" t="s">
        <v>966</v>
      </c>
      <c r="F372" t="s">
        <v>967</v>
      </c>
      <c r="G372" t="s">
        <v>968</v>
      </c>
      <c r="H372" t="s">
        <v>969</v>
      </c>
      <c r="I372">
        <v>2022</v>
      </c>
      <c r="J372">
        <v>3000000</v>
      </c>
      <c r="K372">
        <v>3000000</v>
      </c>
      <c r="L372">
        <v>2423038</v>
      </c>
      <c r="M372">
        <v>255057</v>
      </c>
      <c r="O372">
        <v>0.25</v>
      </c>
      <c r="Q372" t="s">
        <v>20</v>
      </c>
    </row>
    <row r="373" spans="1:17">
      <c r="A373" t="s">
        <v>527</v>
      </c>
      <c r="B373" t="s">
        <v>311</v>
      </c>
      <c r="C373" t="s">
        <v>319</v>
      </c>
      <c r="D373" t="s">
        <v>2690</v>
      </c>
      <c r="E373" t="s">
        <v>971</v>
      </c>
      <c r="F373" t="s">
        <v>972</v>
      </c>
      <c r="G373" t="s">
        <v>973</v>
      </c>
      <c r="I373">
        <v>2022</v>
      </c>
      <c r="J373">
        <v>1150000</v>
      </c>
      <c r="K373">
        <v>1150000</v>
      </c>
      <c r="L373">
        <v>952310</v>
      </c>
      <c r="M373">
        <v>35051</v>
      </c>
      <c r="O373">
        <v>0</v>
      </c>
      <c r="Q373" t="s">
        <v>974</v>
      </c>
    </row>
    <row r="374" spans="1:17">
      <c r="A374" t="s">
        <v>527</v>
      </c>
      <c r="B374" t="s">
        <v>311</v>
      </c>
      <c r="C374" t="s">
        <v>319</v>
      </c>
      <c r="D374" t="s">
        <v>2711</v>
      </c>
      <c r="E374" t="s">
        <v>976</v>
      </c>
      <c r="F374" t="s">
        <v>977</v>
      </c>
      <c r="H374" t="s">
        <v>978</v>
      </c>
      <c r="I374">
        <v>2022</v>
      </c>
      <c r="J374">
        <v>3201862</v>
      </c>
      <c r="K374">
        <v>7098532</v>
      </c>
      <c r="L374">
        <v>3582369</v>
      </c>
      <c r="M374">
        <v>2875349</v>
      </c>
      <c r="O374">
        <v>0.95</v>
      </c>
      <c r="Q374" t="s">
        <v>979</v>
      </c>
    </row>
    <row r="375" spans="1:17">
      <c r="A375" t="s">
        <v>527</v>
      </c>
      <c r="B375" t="s">
        <v>312</v>
      </c>
      <c r="C375" t="s">
        <v>319</v>
      </c>
      <c r="D375" t="s">
        <v>2690</v>
      </c>
      <c r="E375" t="s">
        <v>981</v>
      </c>
      <c r="F375" t="s">
        <v>982</v>
      </c>
      <c r="H375" t="s">
        <v>983</v>
      </c>
      <c r="I375">
        <v>2022</v>
      </c>
      <c r="J375">
        <v>350000</v>
      </c>
      <c r="K375">
        <v>1159000</v>
      </c>
      <c r="L375">
        <v>316000</v>
      </c>
      <c r="M375">
        <v>14175</v>
      </c>
      <c r="O375">
        <v>0.05</v>
      </c>
      <c r="Q375" t="s">
        <v>984</v>
      </c>
    </row>
    <row r="376" spans="1:17">
      <c r="A376" t="s">
        <v>527</v>
      </c>
      <c r="B376" t="s">
        <v>312</v>
      </c>
      <c r="C376" t="s">
        <v>319</v>
      </c>
      <c r="D376" t="s">
        <v>2690</v>
      </c>
      <c r="E376" t="s">
        <v>981</v>
      </c>
      <c r="F376" t="s">
        <v>982</v>
      </c>
      <c r="H376" t="s">
        <v>983</v>
      </c>
      <c r="J376">
        <v>350000</v>
      </c>
      <c r="K376">
        <v>1159000</v>
      </c>
      <c r="L376">
        <v>316000</v>
      </c>
      <c r="M376">
        <v>14175</v>
      </c>
      <c r="O376">
        <v>0.05</v>
      </c>
      <c r="Q376" t="s">
        <v>984</v>
      </c>
    </row>
    <row r="377" spans="1:17">
      <c r="A377" t="s">
        <v>527</v>
      </c>
      <c r="B377" t="s">
        <v>312</v>
      </c>
      <c r="C377" t="s">
        <v>319</v>
      </c>
      <c r="D377" t="s">
        <v>2708</v>
      </c>
      <c r="E377" t="s">
        <v>986</v>
      </c>
      <c r="F377" t="s">
        <v>987</v>
      </c>
      <c r="H377" t="s">
        <v>988</v>
      </c>
      <c r="I377">
        <v>2022</v>
      </c>
      <c r="J377">
        <v>3100000</v>
      </c>
      <c r="K377">
        <v>3650000</v>
      </c>
      <c r="L377">
        <v>3489957</v>
      </c>
      <c r="M377">
        <v>3457138</v>
      </c>
      <c r="O377">
        <v>0.98</v>
      </c>
      <c r="Q377" t="s">
        <v>20</v>
      </c>
    </row>
    <row r="378" spans="1:17">
      <c r="A378" t="s">
        <v>527</v>
      </c>
      <c r="B378" t="s">
        <v>312</v>
      </c>
      <c r="C378" t="s">
        <v>319</v>
      </c>
      <c r="D378" t="s">
        <v>2708</v>
      </c>
      <c r="E378" t="s">
        <v>989</v>
      </c>
      <c r="F378" t="s">
        <v>990</v>
      </c>
      <c r="H378" t="s">
        <v>991</v>
      </c>
      <c r="I378">
        <v>2022</v>
      </c>
      <c r="J378">
        <v>3671340</v>
      </c>
      <c r="K378">
        <v>4426340</v>
      </c>
      <c r="L378">
        <v>4129532</v>
      </c>
      <c r="M378">
        <v>2473550</v>
      </c>
      <c r="O378">
        <v>0.8</v>
      </c>
      <c r="Q378" t="s">
        <v>992</v>
      </c>
    </row>
    <row r="379" spans="1:17">
      <c r="A379" t="s">
        <v>527</v>
      </c>
      <c r="B379" t="s">
        <v>312</v>
      </c>
      <c r="C379" t="s">
        <v>319</v>
      </c>
      <c r="D379" t="s">
        <v>2708</v>
      </c>
      <c r="E379" t="s">
        <v>989</v>
      </c>
      <c r="F379" t="s">
        <v>990</v>
      </c>
      <c r="H379" t="s">
        <v>993</v>
      </c>
      <c r="I379">
        <v>2022</v>
      </c>
      <c r="J379">
        <v>4300000</v>
      </c>
      <c r="K379">
        <v>4300000</v>
      </c>
      <c r="L379">
        <v>2433650</v>
      </c>
      <c r="M379">
        <v>1055438</v>
      </c>
      <c r="O379">
        <v>0.5</v>
      </c>
      <c r="Q379" t="s">
        <v>992</v>
      </c>
    </row>
    <row r="380" spans="1:17">
      <c r="A380" t="s">
        <v>527</v>
      </c>
      <c r="B380" t="s">
        <v>312</v>
      </c>
      <c r="C380" t="s">
        <v>319</v>
      </c>
      <c r="D380" t="s">
        <v>2708</v>
      </c>
      <c r="E380" t="s">
        <v>989</v>
      </c>
      <c r="F380" t="s">
        <v>990</v>
      </c>
      <c r="H380" t="s">
        <v>994</v>
      </c>
      <c r="I380">
        <v>2022</v>
      </c>
      <c r="J380">
        <v>2300000</v>
      </c>
      <c r="K380">
        <v>2300000</v>
      </c>
      <c r="L380">
        <v>1267672</v>
      </c>
      <c r="M380">
        <v>252574</v>
      </c>
      <c r="O380">
        <v>0.2</v>
      </c>
      <c r="Q380" t="s">
        <v>992</v>
      </c>
    </row>
    <row r="381" spans="1:17">
      <c r="A381" t="s">
        <v>527</v>
      </c>
      <c r="B381" t="s">
        <v>312</v>
      </c>
      <c r="C381" t="s">
        <v>319</v>
      </c>
      <c r="D381" t="s">
        <v>2711</v>
      </c>
      <c r="E381" t="s">
        <v>119</v>
      </c>
      <c r="F381" t="s">
        <v>119</v>
      </c>
      <c r="H381" t="s">
        <v>995</v>
      </c>
      <c r="I381">
        <v>2022</v>
      </c>
      <c r="J381">
        <v>1800000</v>
      </c>
      <c r="K381">
        <v>2270000</v>
      </c>
      <c r="L381">
        <v>2086576</v>
      </c>
      <c r="M381">
        <v>1590937</v>
      </c>
      <c r="O381">
        <v>0.87</v>
      </c>
      <c r="Q381" t="s">
        <v>20</v>
      </c>
    </row>
    <row r="382" spans="1:17">
      <c r="A382" t="s">
        <v>527</v>
      </c>
      <c r="B382" t="s">
        <v>312</v>
      </c>
      <c r="C382" t="s">
        <v>319</v>
      </c>
      <c r="D382" t="s">
        <v>2711</v>
      </c>
      <c r="E382" t="s">
        <v>119</v>
      </c>
      <c r="F382" t="s">
        <v>119</v>
      </c>
      <c r="H382" t="s">
        <v>996</v>
      </c>
      <c r="I382">
        <v>2022</v>
      </c>
      <c r="J382">
        <v>1800000</v>
      </c>
      <c r="K382">
        <v>3048431</v>
      </c>
      <c r="L382">
        <v>2256481</v>
      </c>
      <c r="M382">
        <v>680509</v>
      </c>
      <c r="O382">
        <v>0.45</v>
      </c>
      <c r="Q382" t="s">
        <v>20</v>
      </c>
    </row>
    <row r="383" spans="1:17">
      <c r="A383" t="s">
        <v>527</v>
      </c>
      <c r="B383" t="s">
        <v>312</v>
      </c>
      <c r="C383" t="s">
        <v>319</v>
      </c>
      <c r="D383" t="s">
        <v>2716</v>
      </c>
      <c r="E383" t="s">
        <v>997</v>
      </c>
      <c r="F383" t="s">
        <v>764</v>
      </c>
      <c r="H383" t="s">
        <v>998</v>
      </c>
      <c r="I383">
        <v>2022</v>
      </c>
      <c r="J383">
        <v>1234000</v>
      </c>
      <c r="K383">
        <v>1234000</v>
      </c>
      <c r="L383">
        <v>992738</v>
      </c>
      <c r="M383">
        <v>872769</v>
      </c>
      <c r="O383">
        <v>0.85</v>
      </c>
      <c r="Q383" t="s">
        <v>67</v>
      </c>
    </row>
    <row r="384" spans="1:17">
      <c r="A384" t="s">
        <v>527</v>
      </c>
      <c r="B384" t="s">
        <v>289</v>
      </c>
      <c r="C384" t="s">
        <v>999</v>
      </c>
      <c r="D384" t="s">
        <v>2697</v>
      </c>
      <c r="E384" t="s">
        <v>1000</v>
      </c>
      <c r="F384" t="s">
        <v>1000</v>
      </c>
      <c r="G384" t="s">
        <v>1000</v>
      </c>
      <c r="H384" t="s">
        <v>1000</v>
      </c>
      <c r="I384">
        <v>2023</v>
      </c>
      <c r="J384">
        <v>1500000</v>
      </c>
      <c r="K384">
        <v>1500000</v>
      </c>
      <c r="L384">
        <v>0</v>
      </c>
      <c r="M384">
        <v>0</v>
      </c>
      <c r="O384">
        <v>0</v>
      </c>
      <c r="Q384" t="s">
        <v>1001</v>
      </c>
    </row>
    <row r="385" spans="1:17">
      <c r="A385" t="s">
        <v>527</v>
      </c>
      <c r="B385" t="s">
        <v>289</v>
      </c>
      <c r="C385" t="s">
        <v>999</v>
      </c>
      <c r="D385" t="s">
        <v>2704</v>
      </c>
      <c r="E385" t="s">
        <v>1002</v>
      </c>
      <c r="F385" t="s">
        <v>1002</v>
      </c>
      <c r="G385" t="s">
        <v>1002</v>
      </c>
      <c r="H385" t="s">
        <v>1002</v>
      </c>
      <c r="I385">
        <v>2023</v>
      </c>
      <c r="J385">
        <v>2276742.852</v>
      </c>
      <c r="K385">
        <v>2276742.852</v>
      </c>
      <c r="L385">
        <v>1340297</v>
      </c>
      <c r="M385">
        <v>110312.95574999999</v>
      </c>
      <c r="O385">
        <v>0.4</v>
      </c>
      <c r="Q385" t="s">
        <v>1003</v>
      </c>
    </row>
    <row r="386" spans="1:17">
      <c r="A386" t="s">
        <v>527</v>
      </c>
      <c r="B386" t="s">
        <v>289</v>
      </c>
      <c r="C386" t="s">
        <v>999</v>
      </c>
      <c r="D386" t="s">
        <v>2704</v>
      </c>
      <c r="E386" t="s">
        <v>1004</v>
      </c>
      <c r="F386" t="s">
        <v>1004</v>
      </c>
      <c r="G386" t="s">
        <v>1004</v>
      </c>
      <c r="H386" t="s">
        <v>1004</v>
      </c>
      <c r="I386">
        <v>2025</v>
      </c>
      <c r="J386">
        <v>3000000</v>
      </c>
      <c r="K386">
        <v>3000000</v>
      </c>
      <c r="L386">
        <v>0</v>
      </c>
      <c r="M386">
        <v>0</v>
      </c>
      <c r="O386">
        <v>0</v>
      </c>
      <c r="Q386" t="s">
        <v>1005</v>
      </c>
    </row>
    <row r="387" spans="1:17">
      <c r="A387" t="s">
        <v>527</v>
      </c>
      <c r="B387" t="s">
        <v>289</v>
      </c>
      <c r="C387" t="s">
        <v>999</v>
      </c>
      <c r="D387" t="s">
        <v>2708</v>
      </c>
      <c r="E387" t="s">
        <v>1007</v>
      </c>
      <c r="F387" t="s">
        <v>1007</v>
      </c>
      <c r="G387" t="s">
        <v>1007</v>
      </c>
      <c r="H387" t="s">
        <v>1007</v>
      </c>
      <c r="I387">
        <v>2024</v>
      </c>
      <c r="J387">
        <v>1900000</v>
      </c>
      <c r="K387">
        <v>1900000</v>
      </c>
      <c r="L387">
        <v>1532734.5179999999</v>
      </c>
      <c r="M387">
        <v>246112.16751999999</v>
      </c>
      <c r="O387">
        <v>0.12</v>
      </c>
      <c r="Q387" t="s">
        <v>436</v>
      </c>
    </row>
    <row r="388" spans="1:17">
      <c r="A388" t="s">
        <v>527</v>
      </c>
      <c r="B388" t="s">
        <v>289</v>
      </c>
      <c r="C388" t="s">
        <v>999</v>
      </c>
      <c r="D388" t="s">
        <v>2708</v>
      </c>
      <c r="E388" t="s">
        <v>1008</v>
      </c>
      <c r="F388" t="s">
        <v>1008</v>
      </c>
      <c r="G388" t="s">
        <v>1008</v>
      </c>
      <c r="H388" t="s">
        <v>1008</v>
      </c>
      <c r="I388">
        <v>2025</v>
      </c>
      <c r="J388">
        <v>1229000</v>
      </c>
      <c r="K388">
        <v>1229000</v>
      </c>
      <c r="L388">
        <v>0</v>
      </c>
      <c r="M388">
        <v>0</v>
      </c>
      <c r="O388">
        <v>0</v>
      </c>
      <c r="Q388" t="s">
        <v>1009</v>
      </c>
    </row>
    <row r="389" spans="1:17">
      <c r="A389" t="s">
        <v>527</v>
      </c>
      <c r="B389" t="s">
        <v>289</v>
      </c>
      <c r="C389" t="s">
        <v>999</v>
      </c>
      <c r="D389" t="s">
        <v>2708</v>
      </c>
      <c r="E389" t="s">
        <v>1010</v>
      </c>
      <c r="F389" t="s">
        <v>1010</v>
      </c>
      <c r="G389" t="s">
        <v>1010</v>
      </c>
      <c r="H389" t="s">
        <v>1010</v>
      </c>
      <c r="I389">
        <v>2024</v>
      </c>
      <c r="J389">
        <v>2600000</v>
      </c>
      <c r="K389">
        <v>2600000</v>
      </c>
      <c r="L389">
        <v>383082.27172999998</v>
      </c>
      <c r="M389">
        <v>383082.27172999998</v>
      </c>
      <c r="O389">
        <v>0</v>
      </c>
      <c r="Q389" t="s">
        <v>1009</v>
      </c>
    </row>
    <row r="390" spans="1:17">
      <c r="A390" t="s">
        <v>527</v>
      </c>
      <c r="B390" t="s">
        <v>313</v>
      </c>
      <c r="C390" t="s">
        <v>999</v>
      </c>
      <c r="D390" t="s">
        <v>2691</v>
      </c>
      <c r="E390" t="s">
        <v>1012</v>
      </c>
      <c r="F390" t="s">
        <v>1012</v>
      </c>
      <c r="G390" t="s">
        <v>1012</v>
      </c>
      <c r="H390" t="s">
        <v>1012</v>
      </c>
      <c r="J390">
        <v>2500000</v>
      </c>
      <c r="K390">
        <v>2500000</v>
      </c>
      <c r="L390">
        <v>9659</v>
      </c>
      <c r="M390">
        <v>0</v>
      </c>
      <c r="O390">
        <v>0</v>
      </c>
      <c r="Q390" t="s">
        <v>3258</v>
      </c>
    </row>
    <row r="391" spans="1:17">
      <c r="A391" t="s">
        <v>527</v>
      </c>
      <c r="B391" t="s">
        <v>313</v>
      </c>
      <c r="C391" t="s">
        <v>999</v>
      </c>
      <c r="D391" t="s">
        <v>2704</v>
      </c>
      <c r="E391" t="s">
        <v>474</v>
      </c>
      <c r="F391" t="s">
        <v>474</v>
      </c>
      <c r="G391" t="s">
        <v>474</v>
      </c>
      <c r="H391" t="s">
        <v>474</v>
      </c>
      <c r="J391">
        <v>3000000</v>
      </c>
      <c r="K391">
        <v>3000000</v>
      </c>
      <c r="L391">
        <v>0</v>
      </c>
      <c r="M391">
        <v>0</v>
      </c>
      <c r="O391">
        <v>0</v>
      </c>
      <c r="Q391" t="s">
        <v>1015</v>
      </c>
    </row>
    <row r="392" spans="1:17">
      <c r="A392" t="s">
        <v>527</v>
      </c>
      <c r="B392" t="s">
        <v>313</v>
      </c>
      <c r="C392" t="s">
        <v>999</v>
      </c>
      <c r="D392" t="s">
        <v>2705</v>
      </c>
      <c r="E392" t="s">
        <v>1017</v>
      </c>
      <c r="F392" t="s">
        <v>1017</v>
      </c>
      <c r="G392" t="s">
        <v>1017</v>
      </c>
      <c r="H392" t="s">
        <v>1017</v>
      </c>
      <c r="J392">
        <v>1000000</v>
      </c>
      <c r="K392">
        <v>1000000</v>
      </c>
      <c r="L392">
        <v>831205</v>
      </c>
      <c r="M392">
        <v>132263</v>
      </c>
      <c r="O392">
        <v>45</v>
      </c>
    </row>
    <row r="393" spans="1:17">
      <c r="A393" t="s">
        <v>527</v>
      </c>
      <c r="B393" t="s">
        <v>313</v>
      </c>
      <c r="C393" t="s">
        <v>999</v>
      </c>
      <c r="D393" t="s">
        <v>2705</v>
      </c>
      <c r="E393" t="s">
        <v>1018</v>
      </c>
      <c r="F393" t="s">
        <v>1018</v>
      </c>
      <c r="G393" t="s">
        <v>1018</v>
      </c>
      <c r="H393" t="s">
        <v>1018</v>
      </c>
      <c r="J393">
        <v>1500000</v>
      </c>
      <c r="K393">
        <v>1500000</v>
      </c>
      <c r="L393">
        <v>1115390</v>
      </c>
      <c r="M393">
        <v>182858</v>
      </c>
      <c r="O393">
        <v>60</v>
      </c>
    </row>
    <row r="394" spans="1:17">
      <c r="A394" t="s">
        <v>527</v>
      </c>
      <c r="B394" t="s">
        <v>313</v>
      </c>
      <c r="C394" t="s">
        <v>999</v>
      </c>
      <c r="D394" t="s">
        <v>2708</v>
      </c>
      <c r="E394" t="s">
        <v>1020</v>
      </c>
      <c r="F394" t="s">
        <v>1020</v>
      </c>
      <c r="G394" t="s">
        <v>1020</v>
      </c>
      <c r="H394" t="s">
        <v>1020</v>
      </c>
      <c r="J394">
        <v>2000000</v>
      </c>
      <c r="K394">
        <v>2000000</v>
      </c>
      <c r="L394">
        <v>1898529</v>
      </c>
      <c r="M394">
        <v>423981</v>
      </c>
      <c r="O394">
        <v>45</v>
      </c>
    </row>
    <row r="395" spans="1:17">
      <c r="A395" t="s">
        <v>527</v>
      </c>
      <c r="B395" t="s">
        <v>313</v>
      </c>
      <c r="C395" t="s">
        <v>999</v>
      </c>
      <c r="D395" t="s">
        <v>2708</v>
      </c>
      <c r="E395" t="s">
        <v>1021</v>
      </c>
      <c r="F395" t="s">
        <v>1021</v>
      </c>
      <c r="G395" t="s">
        <v>1021</v>
      </c>
      <c r="H395" t="s">
        <v>1021</v>
      </c>
      <c r="J395">
        <v>1385000</v>
      </c>
      <c r="K395">
        <v>1385000</v>
      </c>
      <c r="L395">
        <v>0</v>
      </c>
      <c r="M395">
        <v>0</v>
      </c>
      <c r="O395">
        <v>0</v>
      </c>
      <c r="Q395" t="s">
        <v>3259</v>
      </c>
    </row>
    <row r="396" spans="1:17">
      <c r="A396" t="s">
        <v>527</v>
      </c>
      <c r="B396" t="s">
        <v>297</v>
      </c>
      <c r="C396" t="s">
        <v>999</v>
      </c>
      <c r="D396" t="s">
        <v>2708</v>
      </c>
      <c r="E396" t="s">
        <v>1023</v>
      </c>
      <c r="F396" t="s">
        <v>1023</v>
      </c>
      <c r="G396" t="s">
        <v>1023</v>
      </c>
      <c r="H396" t="s">
        <v>1023</v>
      </c>
      <c r="I396">
        <v>2024</v>
      </c>
      <c r="J396">
        <v>4500000</v>
      </c>
      <c r="K396">
        <v>4500000</v>
      </c>
      <c r="L396">
        <v>197000</v>
      </c>
      <c r="M396">
        <v>196830</v>
      </c>
      <c r="O396">
        <v>0.15</v>
      </c>
      <c r="Q396" t="s">
        <v>114</v>
      </c>
    </row>
    <row r="397" spans="1:17">
      <c r="A397" t="s">
        <v>527</v>
      </c>
      <c r="B397" t="s">
        <v>297</v>
      </c>
      <c r="C397" t="s">
        <v>999</v>
      </c>
      <c r="D397" t="s">
        <v>2704</v>
      </c>
      <c r="E397" t="s">
        <v>1025</v>
      </c>
      <c r="F397" t="s">
        <v>1025</v>
      </c>
      <c r="G397" t="s">
        <v>1025</v>
      </c>
      <c r="H397" t="s">
        <v>1025</v>
      </c>
      <c r="I397">
        <v>2023</v>
      </c>
      <c r="J397">
        <v>2782685.7080000001</v>
      </c>
      <c r="K397">
        <v>2782685.7080000001</v>
      </c>
      <c r="L397">
        <v>2683462</v>
      </c>
      <c r="M397">
        <v>386508.07089999999</v>
      </c>
      <c r="O397">
        <v>0.3</v>
      </c>
      <c r="Q397" t="s">
        <v>1026</v>
      </c>
    </row>
    <row r="398" spans="1:17">
      <c r="A398" t="s">
        <v>527</v>
      </c>
      <c r="B398" t="s">
        <v>315</v>
      </c>
      <c r="C398" t="s">
        <v>999</v>
      </c>
      <c r="D398" t="s">
        <v>2691</v>
      </c>
      <c r="E398" t="s">
        <v>1027</v>
      </c>
      <c r="F398" t="s">
        <v>1027</v>
      </c>
      <c r="G398" t="s">
        <v>1027</v>
      </c>
      <c r="H398" t="s">
        <v>1027</v>
      </c>
      <c r="I398">
        <v>2025</v>
      </c>
      <c r="J398">
        <v>3040000</v>
      </c>
      <c r="K398">
        <v>3040000</v>
      </c>
      <c r="O398">
        <v>0</v>
      </c>
      <c r="Q398" t="s">
        <v>1028</v>
      </c>
    </row>
    <row r="399" spans="1:17">
      <c r="A399" t="s">
        <v>527</v>
      </c>
      <c r="B399" t="s">
        <v>315</v>
      </c>
      <c r="C399" t="s">
        <v>999</v>
      </c>
      <c r="D399" t="s">
        <v>2704</v>
      </c>
      <c r="E399" t="s">
        <v>1030</v>
      </c>
      <c r="F399" t="s">
        <v>1030</v>
      </c>
      <c r="G399" t="s">
        <v>1030</v>
      </c>
      <c r="H399" t="s">
        <v>1030</v>
      </c>
      <c r="I399">
        <v>2023</v>
      </c>
      <c r="J399">
        <v>1011886</v>
      </c>
      <c r="K399">
        <v>1011886</v>
      </c>
      <c r="L399">
        <v>982474</v>
      </c>
      <c r="M399">
        <v>117956</v>
      </c>
      <c r="O399">
        <v>0.4</v>
      </c>
      <c r="Q399" t="s">
        <v>1031</v>
      </c>
    </row>
    <row r="400" spans="1:17">
      <c r="A400" t="s">
        <v>527</v>
      </c>
      <c r="B400" t="s">
        <v>315</v>
      </c>
      <c r="C400" t="s">
        <v>999</v>
      </c>
      <c r="D400" t="s">
        <v>2705</v>
      </c>
      <c r="E400" t="s">
        <v>1033</v>
      </c>
      <c r="F400" t="s">
        <v>1033</v>
      </c>
      <c r="G400" t="s">
        <v>1033</v>
      </c>
      <c r="H400" t="s">
        <v>1033</v>
      </c>
      <c r="I400">
        <v>2023</v>
      </c>
      <c r="J400">
        <v>1000000</v>
      </c>
      <c r="K400">
        <v>1000000</v>
      </c>
      <c r="L400">
        <v>867907</v>
      </c>
      <c r="M400">
        <v>654087</v>
      </c>
      <c r="O400">
        <v>0.8</v>
      </c>
      <c r="Q400" t="s">
        <v>339</v>
      </c>
    </row>
    <row r="401" spans="1:17">
      <c r="A401" t="s">
        <v>527</v>
      </c>
      <c r="B401" t="s">
        <v>315</v>
      </c>
      <c r="C401" t="s">
        <v>999</v>
      </c>
      <c r="D401" t="s">
        <v>2708</v>
      </c>
      <c r="E401" t="s">
        <v>1034</v>
      </c>
      <c r="F401" t="s">
        <v>1034</v>
      </c>
      <c r="G401" t="s">
        <v>1034</v>
      </c>
      <c r="H401" t="s">
        <v>1034</v>
      </c>
      <c r="I401">
        <v>2023</v>
      </c>
      <c r="J401">
        <v>1220000</v>
      </c>
      <c r="K401">
        <v>1220000</v>
      </c>
      <c r="L401">
        <v>975895</v>
      </c>
      <c r="M401">
        <v>267220</v>
      </c>
      <c r="O401">
        <v>0.6</v>
      </c>
      <c r="Q401" t="s">
        <v>339</v>
      </c>
    </row>
    <row r="402" spans="1:17">
      <c r="A402" t="s">
        <v>527</v>
      </c>
      <c r="B402" t="s">
        <v>315</v>
      </c>
      <c r="C402" t="s">
        <v>999</v>
      </c>
      <c r="D402" t="s">
        <v>2708</v>
      </c>
      <c r="E402" t="s">
        <v>1035</v>
      </c>
      <c r="F402" t="s">
        <v>1035</v>
      </c>
      <c r="G402" t="s">
        <v>1035</v>
      </c>
      <c r="H402" t="s">
        <v>1035</v>
      </c>
      <c r="I402">
        <v>2024</v>
      </c>
      <c r="J402">
        <v>1600000</v>
      </c>
      <c r="K402">
        <v>1600000</v>
      </c>
      <c r="L402">
        <v>1160372</v>
      </c>
      <c r="M402">
        <v>563872</v>
      </c>
      <c r="O402">
        <v>0.5</v>
      </c>
      <c r="Q402" t="s">
        <v>339</v>
      </c>
    </row>
    <row r="403" spans="1:17">
      <c r="A403" t="s">
        <v>527</v>
      </c>
      <c r="B403" t="s">
        <v>271</v>
      </c>
      <c r="C403" t="s">
        <v>999</v>
      </c>
      <c r="D403" t="s">
        <v>2704</v>
      </c>
      <c r="E403" t="s">
        <v>1037</v>
      </c>
      <c r="F403" t="s">
        <v>1037</v>
      </c>
      <c r="G403" t="s">
        <v>1037</v>
      </c>
      <c r="H403" t="s">
        <v>1037</v>
      </c>
      <c r="I403">
        <v>2023</v>
      </c>
      <c r="J403">
        <v>2023771</v>
      </c>
      <c r="K403">
        <v>2023771</v>
      </c>
      <c r="L403">
        <v>1936335</v>
      </c>
      <c r="M403">
        <v>226890</v>
      </c>
      <c r="O403" t="s">
        <v>110</v>
      </c>
    </row>
    <row r="404" spans="1:17">
      <c r="A404" t="s">
        <v>527</v>
      </c>
      <c r="B404" t="s">
        <v>271</v>
      </c>
      <c r="C404" t="s">
        <v>999</v>
      </c>
      <c r="D404" t="s">
        <v>2708</v>
      </c>
      <c r="E404" t="s">
        <v>1039</v>
      </c>
      <c r="F404" t="s">
        <v>1039</v>
      </c>
      <c r="G404" t="s">
        <v>1039</v>
      </c>
      <c r="H404" t="s">
        <v>1039</v>
      </c>
      <c r="I404">
        <v>2024</v>
      </c>
      <c r="J404">
        <v>1400000</v>
      </c>
      <c r="K404">
        <v>1400000</v>
      </c>
      <c r="L404">
        <v>1284988</v>
      </c>
      <c r="M404">
        <v>405775</v>
      </c>
      <c r="O404" t="s">
        <v>1040</v>
      </c>
    </row>
    <row r="405" spans="1:17">
      <c r="A405" t="s">
        <v>527</v>
      </c>
      <c r="B405" t="s">
        <v>271</v>
      </c>
      <c r="C405" t="s">
        <v>999</v>
      </c>
      <c r="D405" t="s">
        <v>2708</v>
      </c>
      <c r="E405" t="s">
        <v>1041</v>
      </c>
      <c r="F405" t="s">
        <v>1041</v>
      </c>
      <c r="G405" t="s">
        <v>1041</v>
      </c>
      <c r="H405" t="s">
        <v>1041</v>
      </c>
      <c r="I405">
        <v>2024</v>
      </c>
      <c r="J405">
        <v>1800000</v>
      </c>
      <c r="K405">
        <v>1800000</v>
      </c>
      <c r="L405">
        <v>1528479</v>
      </c>
      <c r="M405">
        <v>125344</v>
      </c>
      <c r="O405" t="s">
        <v>1042</v>
      </c>
    </row>
    <row r="406" spans="1:17">
      <c r="A406" t="s">
        <v>527</v>
      </c>
      <c r="B406" t="s">
        <v>271</v>
      </c>
      <c r="C406" t="s">
        <v>999</v>
      </c>
      <c r="D406" t="s">
        <v>2708</v>
      </c>
      <c r="E406" t="s">
        <v>1043</v>
      </c>
      <c r="F406" t="s">
        <v>1043</v>
      </c>
      <c r="G406" t="s">
        <v>1043</v>
      </c>
      <c r="H406" t="s">
        <v>1043</v>
      </c>
      <c r="I406">
        <v>2024</v>
      </c>
      <c r="J406">
        <v>1800000</v>
      </c>
      <c r="K406">
        <v>1800000</v>
      </c>
      <c r="L406">
        <v>1787948</v>
      </c>
      <c r="M406">
        <v>376105</v>
      </c>
      <c r="O406" t="s">
        <v>1042</v>
      </c>
    </row>
    <row r="407" spans="1:17">
      <c r="A407" t="s">
        <v>527</v>
      </c>
      <c r="B407" t="s">
        <v>271</v>
      </c>
      <c r="C407" t="s">
        <v>999</v>
      </c>
      <c r="D407" t="s">
        <v>2716</v>
      </c>
      <c r="E407" t="s">
        <v>1045</v>
      </c>
      <c r="F407" t="s">
        <v>1045</v>
      </c>
      <c r="G407" t="s">
        <v>1045</v>
      </c>
      <c r="H407" t="s">
        <v>1045</v>
      </c>
      <c r="I407">
        <v>2024</v>
      </c>
      <c r="J407">
        <v>4000000</v>
      </c>
      <c r="K407">
        <v>4000000</v>
      </c>
      <c r="L407">
        <v>2287852</v>
      </c>
      <c r="M407">
        <v>224053</v>
      </c>
      <c r="O407" t="s">
        <v>1042</v>
      </c>
    </row>
    <row r="408" spans="1:17">
      <c r="A408" t="s">
        <v>527</v>
      </c>
      <c r="B408" t="s">
        <v>309</v>
      </c>
      <c r="C408" t="s">
        <v>999</v>
      </c>
      <c r="D408" t="s">
        <v>2691</v>
      </c>
      <c r="E408" t="s">
        <v>1047</v>
      </c>
      <c r="F408" t="s">
        <v>1047</v>
      </c>
      <c r="G408" t="s">
        <v>1047</v>
      </c>
      <c r="H408" t="s">
        <v>1047</v>
      </c>
      <c r="I408">
        <v>2025</v>
      </c>
      <c r="J408">
        <v>2800000</v>
      </c>
      <c r="K408">
        <v>2800000</v>
      </c>
      <c r="L408">
        <v>0</v>
      </c>
      <c r="M408">
        <v>0</v>
      </c>
      <c r="O408">
        <v>0</v>
      </c>
      <c r="Q408" t="s">
        <v>1048</v>
      </c>
    </row>
    <row r="409" spans="1:17">
      <c r="A409" t="s">
        <v>527</v>
      </c>
      <c r="B409" t="s">
        <v>309</v>
      </c>
      <c r="C409" t="s">
        <v>999</v>
      </c>
      <c r="D409" t="s">
        <v>2705</v>
      </c>
      <c r="E409" t="s">
        <v>1049</v>
      </c>
      <c r="F409" t="s">
        <v>1049</v>
      </c>
      <c r="G409" t="s">
        <v>1049</v>
      </c>
      <c r="H409" t="s">
        <v>1049</v>
      </c>
      <c r="I409">
        <v>2023</v>
      </c>
      <c r="J409">
        <v>1000000</v>
      </c>
      <c r="K409">
        <v>1000000</v>
      </c>
      <c r="L409">
        <v>981430.86684000003</v>
      </c>
      <c r="M409">
        <v>28097.265780000002</v>
      </c>
      <c r="O409">
        <v>0.5</v>
      </c>
      <c r="Q409" t="s">
        <v>743</v>
      </c>
    </row>
    <row r="410" spans="1:17">
      <c r="A410" t="s">
        <v>527</v>
      </c>
      <c r="B410" t="s">
        <v>309</v>
      </c>
      <c r="C410" t="s">
        <v>999</v>
      </c>
      <c r="D410" t="s">
        <v>2716</v>
      </c>
      <c r="E410" t="s">
        <v>1050</v>
      </c>
      <c r="F410" t="s">
        <v>1050</v>
      </c>
      <c r="G410" t="s">
        <v>1050</v>
      </c>
      <c r="H410" t="s">
        <v>1050</v>
      </c>
      <c r="I410">
        <v>2025</v>
      </c>
      <c r="J410">
        <v>2500000</v>
      </c>
      <c r="K410">
        <v>2500000</v>
      </c>
      <c r="L410">
        <v>0</v>
      </c>
      <c r="M410">
        <v>0</v>
      </c>
      <c r="O410">
        <v>0</v>
      </c>
      <c r="Q410" t="s">
        <v>1051</v>
      </c>
    </row>
    <row r="411" spans="1:17">
      <c r="A411" t="s">
        <v>527</v>
      </c>
      <c r="B411" t="s">
        <v>305</v>
      </c>
      <c r="C411" t="s">
        <v>999</v>
      </c>
      <c r="D411" t="s">
        <v>2708</v>
      </c>
      <c r="E411" t="s">
        <v>1053</v>
      </c>
      <c r="F411" t="s">
        <v>1053</v>
      </c>
      <c r="G411" t="s">
        <v>1053</v>
      </c>
      <c r="H411" t="s">
        <v>1053</v>
      </c>
      <c r="I411" t="s">
        <v>1054</v>
      </c>
      <c r="J411">
        <v>1000000</v>
      </c>
      <c r="K411">
        <v>1000000</v>
      </c>
      <c r="L411">
        <v>0</v>
      </c>
      <c r="M411">
        <v>0</v>
      </c>
      <c r="O411">
        <v>0</v>
      </c>
      <c r="Q411" t="s">
        <v>1055</v>
      </c>
    </row>
    <row r="412" spans="1:17">
      <c r="A412" t="s">
        <v>527</v>
      </c>
      <c r="B412" t="s">
        <v>305</v>
      </c>
      <c r="C412" t="s">
        <v>999</v>
      </c>
      <c r="D412" t="s">
        <v>2708</v>
      </c>
      <c r="E412" t="s">
        <v>3253</v>
      </c>
      <c r="F412" t="s">
        <v>3253</v>
      </c>
      <c r="G412" t="s">
        <v>3253</v>
      </c>
      <c r="H412" t="s">
        <v>3253</v>
      </c>
      <c r="I412" t="s">
        <v>1057</v>
      </c>
      <c r="J412">
        <v>2500000</v>
      </c>
      <c r="K412">
        <v>2500000</v>
      </c>
      <c r="L412">
        <v>2401255</v>
      </c>
      <c r="M412">
        <v>511501</v>
      </c>
      <c r="O412">
        <v>0.5</v>
      </c>
      <c r="Q412" t="s">
        <v>20</v>
      </c>
    </row>
    <row r="413" spans="1:17">
      <c r="A413" t="s">
        <v>527</v>
      </c>
      <c r="B413" t="s">
        <v>305</v>
      </c>
      <c r="C413" t="s">
        <v>999</v>
      </c>
      <c r="D413" t="s">
        <v>2704</v>
      </c>
      <c r="E413" t="s">
        <v>1059</v>
      </c>
      <c r="F413" t="s">
        <v>1059</v>
      </c>
      <c r="G413" t="s">
        <v>1059</v>
      </c>
      <c r="H413" t="s">
        <v>1059</v>
      </c>
      <c r="I413" t="s">
        <v>1054</v>
      </c>
      <c r="J413">
        <v>2000000</v>
      </c>
      <c r="K413">
        <v>2000000</v>
      </c>
      <c r="L413">
        <v>0</v>
      </c>
      <c r="M413">
        <v>0</v>
      </c>
      <c r="O413">
        <v>0</v>
      </c>
      <c r="Q413" t="s">
        <v>1060</v>
      </c>
    </row>
    <row r="414" spans="1:17">
      <c r="A414" t="s">
        <v>527</v>
      </c>
      <c r="B414" t="s">
        <v>305</v>
      </c>
      <c r="C414" t="s">
        <v>999</v>
      </c>
      <c r="D414" t="s">
        <v>2704</v>
      </c>
      <c r="E414" t="s">
        <v>1061</v>
      </c>
      <c r="F414" t="s">
        <v>1061</v>
      </c>
      <c r="G414" t="s">
        <v>1061</v>
      </c>
      <c r="H414" t="s">
        <v>1061</v>
      </c>
      <c r="I414" t="s">
        <v>1062</v>
      </c>
      <c r="J414">
        <v>2023771</v>
      </c>
      <c r="K414">
        <v>2023771</v>
      </c>
      <c r="L414">
        <v>2019085</v>
      </c>
      <c r="M414">
        <v>533094</v>
      </c>
      <c r="O414">
        <v>0.4</v>
      </c>
      <c r="Q414" t="s">
        <v>20</v>
      </c>
    </row>
    <row r="415" spans="1:17">
      <c r="A415" t="s">
        <v>527</v>
      </c>
      <c r="B415" t="s">
        <v>305</v>
      </c>
      <c r="C415" t="s">
        <v>999</v>
      </c>
      <c r="D415" t="s">
        <v>2705</v>
      </c>
      <c r="E415" t="s">
        <v>1064</v>
      </c>
      <c r="F415" t="s">
        <v>1064</v>
      </c>
      <c r="G415" t="s">
        <v>1064</v>
      </c>
      <c r="H415" t="s">
        <v>1064</v>
      </c>
      <c r="I415" t="s">
        <v>1057</v>
      </c>
      <c r="J415">
        <v>1000000</v>
      </c>
      <c r="K415">
        <v>1000000</v>
      </c>
      <c r="L415">
        <v>951393</v>
      </c>
      <c r="M415">
        <v>252722</v>
      </c>
      <c r="O415">
        <v>0.6</v>
      </c>
      <c r="Q415" t="s">
        <v>20</v>
      </c>
    </row>
    <row r="416" spans="1:17">
      <c r="A416" t="s">
        <v>527</v>
      </c>
      <c r="B416" t="s">
        <v>316</v>
      </c>
      <c r="C416" t="s">
        <v>999</v>
      </c>
      <c r="D416" t="s">
        <v>2708</v>
      </c>
      <c r="E416" t="s">
        <v>1065</v>
      </c>
      <c r="F416" t="s">
        <v>1065</v>
      </c>
      <c r="G416" t="s">
        <v>1065</v>
      </c>
      <c r="H416" t="s">
        <v>1065</v>
      </c>
      <c r="I416">
        <v>2024</v>
      </c>
      <c r="J416">
        <v>3000000</v>
      </c>
      <c r="K416">
        <v>3000000</v>
      </c>
      <c r="L416">
        <v>2604074</v>
      </c>
      <c r="M416">
        <v>311067</v>
      </c>
      <c r="O416">
        <v>0.2</v>
      </c>
    </row>
    <row r="417" spans="1:17">
      <c r="A417" t="s">
        <v>527</v>
      </c>
      <c r="B417" t="s">
        <v>316</v>
      </c>
      <c r="C417" t="s">
        <v>999</v>
      </c>
      <c r="D417" t="s">
        <v>2708</v>
      </c>
      <c r="E417" t="s">
        <v>365</v>
      </c>
      <c r="F417" t="s">
        <v>365</v>
      </c>
      <c r="G417" t="s">
        <v>365</v>
      </c>
      <c r="H417" t="s">
        <v>365</v>
      </c>
      <c r="I417">
        <v>2025</v>
      </c>
      <c r="J417">
        <v>2000000</v>
      </c>
      <c r="K417">
        <v>2000000</v>
      </c>
      <c r="L417">
        <v>0</v>
      </c>
      <c r="M417">
        <v>0</v>
      </c>
      <c r="O417">
        <v>0</v>
      </c>
    </row>
    <row r="418" spans="1:17">
      <c r="A418" t="s">
        <v>527</v>
      </c>
      <c r="B418" t="s">
        <v>316</v>
      </c>
      <c r="C418" t="s">
        <v>999</v>
      </c>
      <c r="D418" t="s">
        <v>2708</v>
      </c>
      <c r="E418" t="s">
        <v>365</v>
      </c>
      <c r="F418" t="s">
        <v>365</v>
      </c>
      <c r="G418" t="s">
        <v>365</v>
      </c>
      <c r="H418" t="s">
        <v>365</v>
      </c>
      <c r="I418">
        <v>2025</v>
      </c>
      <c r="J418">
        <v>1099459</v>
      </c>
      <c r="K418">
        <v>1099459</v>
      </c>
      <c r="L418">
        <v>0</v>
      </c>
      <c r="M418">
        <v>0</v>
      </c>
      <c r="O418">
        <v>0</v>
      </c>
    </row>
    <row r="419" spans="1:17">
      <c r="A419" t="s">
        <v>527</v>
      </c>
      <c r="B419" t="s">
        <v>316</v>
      </c>
      <c r="C419" t="s">
        <v>999</v>
      </c>
      <c r="D419" t="s">
        <v>2691</v>
      </c>
      <c r="E419" t="s">
        <v>1065</v>
      </c>
      <c r="F419" t="s">
        <v>1065</v>
      </c>
      <c r="G419" t="s">
        <v>1065</v>
      </c>
      <c r="H419" t="s">
        <v>1065</v>
      </c>
      <c r="I419">
        <v>2025</v>
      </c>
      <c r="J419">
        <v>2700000</v>
      </c>
      <c r="K419">
        <v>2700000</v>
      </c>
      <c r="L419">
        <v>0</v>
      </c>
      <c r="M419">
        <v>0</v>
      </c>
      <c r="O419">
        <v>0</v>
      </c>
    </row>
    <row r="420" spans="1:17">
      <c r="A420" t="s">
        <v>527</v>
      </c>
      <c r="B420" t="s">
        <v>316</v>
      </c>
      <c r="C420" t="s">
        <v>999</v>
      </c>
      <c r="D420" t="s">
        <v>2704</v>
      </c>
      <c r="E420" t="s">
        <v>1025</v>
      </c>
      <c r="F420" t="s">
        <v>1025</v>
      </c>
      <c r="G420" t="s">
        <v>1025</v>
      </c>
      <c r="H420" t="s">
        <v>1025</v>
      </c>
      <c r="I420">
        <v>2025</v>
      </c>
      <c r="J420">
        <v>2300000</v>
      </c>
      <c r="K420">
        <v>2300000</v>
      </c>
      <c r="L420">
        <v>0</v>
      </c>
      <c r="M420">
        <v>0</v>
      </c>
      <c r="O420">
        <v>0</v>
      </c>
    </row>
    <row r="421" spans="1:17">
      <c r="A421" t="s">
        <v>527</v>
      </c>
      <c r="B421" t="s">
        <v>316</v>
      </c>
      <c r="C421" t="s">
        <v>999</v>
      </c>
      <c r="D421" t="s">
        <v>2704</v>
      </c>
      <c r="E421" t="s">
        <v>1066</v>
      </c>
      <c r="F421" t="s">
        <v>1066</v>
      </c>
      <c r="G421" t="s">
        <v>1066</v>
      </c>
      <c r="H421" t="s">
        <v>1066</v>
      </c>
      <c r="I421">
        <v>2025</v>
      </c>
      <c r="J421">
        <v>2782685.7080000001</v>
      </c>
      <c r="K421">
        <v>2782685.7080000001</v>
      </c>
      <c r="L421">
        <v>2505084</v>
      </c>
      <c r="M421">
        <v>58996</v>
      </c>
      <c r="O421">
        <v>0.3</v>
      </c>
    </row>
    <row r="422" spans="1:17">
      <c r="A422" t="s">
        <v>527</v>
      </c>
      <c r="B422" t="s">
        <v>292</v>
      </c>
      <c r="C422" t="s">
        <v>999</v>
      </c>
      <c r="D422" t="s">
        <v>2708</v>
      </c>
      <c r="E422" t="s">
        <v>839</v>
      </c>
      <c r="F422" t="s">
        <v>839</v>
      </c>
      <c r="G422" t="s">
        <v>839</v>
      </c>
      <c r="H422" t="s">
        <v>839</v>
      </c>
      <c r="J422">
        <v>5715000</v>
      </c>
      <c r="K422">
        <v>5715000</v>
      </c>
      <c r="L422">
        <v>5126328.2434</v>
      </c>
      <c r="M422">
        <v>237852.67681</v>
      </c>
    </row>
    <row r="423" spans="1:17">
      <c r="A423" t="s">
        <v>527</v>
      </c>
      <c r="B423" t="s">
        <v>292</v>
      </c>
      <c r="C423" t="s">
        <v>999</v>
      </c>
      <c r="D423" t="s">
        <v>2708</v>
      </c>
      <c r="E423" t="s">
        <v>840</v>
      </c>
      <c r="F423" t="s">
        <v>840</v>
      </c>
      <c r="G423" t="s">
        <v>840</v>
      </c>
      <c r="H423" t="s">
        <v>840</v>
      </c>
      <c r="J423">
        <v>5715000</v>
      </c>
      <c r="K423">
        <v>5715000</v>
      </c>
      <c r="L423">
        <v>5126328.2434</v>
      </c>
      <c r="M423">
        <v>237852.67681</v>
      </c>
    </row>
    <row r="424" spans="1:17">
      <c r="A424" t="s">
        <v>527</v>
      </c>
      <c r="B424" t="s">
        <v>292</v>
      </c>
      <c r="C424" t="s">
        <v>999</v>
      </c>
      <c r="D424" t="s">
        <v>2708</v>
      </c>
      <c r="E424" t="s">
        <v>841</v>
      </c>
      <c r="F424" t="s">
        <v>841</v>
      </c>
      <c r="G424" t="s">
        <v>841</v>
      </c>
      <c r="H424" t="s">
        <v>841</v>
      </c>
      <c r="J424">
        <v>5715000</v>
      </c>
      <c r="K424">
        <v>5715000</v>
      </c>
      <c r="L424">
        <v>5126328.2434</v>
      </c>
      <c r="M424">
        <v>237852.67681</v>
      </c>
    </row>
    <row r="425" spans="1:17">
      <c r="A425" t="s">
        <v>527</v>
      </c>
      <c r="B425" t="s">
        <v>292</v>
      </c>
      <c r="C425" t="s">
        <v>999</v>
      </c>
      <c r="D425" t="s">
        <v>2708</v>
      </c>
      <c r="E425" t="s">
        <v>1067</v>
      </c>
      <c r="F425" t="s">
        <v>1067</v>
      </c>
      <c r="G425" t="s">
        <v>1067</v>
      </c>
      <c r="H425" t="s">
        <v>1067</v>
      </c>
      <c r="I425">
        <v>2024</v>
      </c>
      <c r="J425">
        <v>1800000</v>
      </c>
      <c r="K425">
        <v>1800000</v>
      </c>
      <c r="L425">
        <v>1609614.7179</v>
      </c>
      <c r="M425">
        <v>237852.67681</v>
      </c>
      <c r="O425">
        <v>0.15</v>
      </c>
    </row>
    <row r="426" spans="1:17">
      <c r="A426" t="s">
        <v>527</v>
      </c>
      <c r="B426" t="s">
        <v>292</v>
      </c>
      <c r="C426" t="s">
        <v>999</v>
      </c>
      <c r="D426" t="s">
        <v>2705</v>
      </c>
      <c r="E426" t="s">
        <v>1068</v>
      </c>
      <c r="F426" t="s">
        <v>1068</v>
      </c>
      <c r="G426" t="s">
        <v>1068</v>
      </c>
      <c r="H426" t="s">
        <v>1068</v>
      </c>
      <c r="I426">
        <v>2023</v>
      </c>
      <c r="J426">
        <v>3915000</v>
      </c>
      <c r="K426">
        <v>3915000</v>
      </c>
      <c r="L426">
        <v>3516713.5255</v>
      </c>
      <c r="M426">
        <v>0</v>
      </c>
      <c r="O426">
        <v>0.1</v>
      </c>
    </row>
    <row r="427" spans="1:17">
      <c r="A427" t="s">
        <v>527</v>
      </c>
      <c r="B427" t="s">
        <v>292</v>
      </c>
      <c r="C427" t="s">
        <v>999</v>
      </c>
      <c r="D427" t="s">
        <v>2704</v>
      </c>
      <c r="E427" t="s">
        <v>1069</v>
      </c>
      <c r="F427" t="s">
        <v>1069</v>
      </c>
      <c r="G427" t="s">
        <v>1069</v>
      </c>
      <c r="H427" t="s">
        <v>1069</v>
      </c>
      <c r="J427">
        <v>2600000</v>
      </c>
      <c r="K427">
        <v>2600000</v>
      </c>
      <c r="L427">
        <v>0</v>
      </c>
      <c r="M427">
        <v>0</v>
      </c>
    </row>
    <row r="428" spans="1:17">
      <c r="A428" t="s">
        <v>527</v>
      </c>
      <c r="B428" t="s">
        <v>292</v>
      </c>
      <c r="C428" t="s">
        <v>999</v>
      </c>
      <c r="D428" t="s">
        <v>2716</v>
      </c>
      <c r="E428" t="s">
        <v>1070</v>
      </c>
      <c r="F428" t="s">
        <v>1070</v>
      </c>
      <c r="G428" t="s">
        <v>1070</v>
      </c>
      <c r="H428" t="s">
        <v>1070</v>
      </c>
      <c r="J428">
        <v>2600000</v>
      </c>
      <c r="K428">
        <v>2600000</v>
      </c>
      <c r="L428">
        <v>0</v>
      </c>
      <c r="M428">
        <v>0</v>
      </c>
    </row>
    <row r="429" spans="1:17">
      <c r="A429" t="s">
        <v>527</v>
      </c>
      <c r="B429" t="s">
        <v>292</v>
      </c>
      <c r="C429" t="s">
        <v>999</v>
      </c>
      <c r="D429" t="s">
        <v>2704</v>
      </c>
      <c r="E429" t="s">
        <v>1071</v>
      </c>
      <c r="F429" t="s">
        <v>1071</v>
      </c>
      <c r="G429" t="s">
        <v>1071</v>
      </c>
      <c r="H429" t="s">
        <v>1071</v>
      </c>
      <c r="J429">
        <v>2600000</v>
      </c>
      <c r="K429">
        <v>2600000</v>
      </c>
      <c r="L429">
        <v>0</v>
      </c>
      <c r="M429">
        <v>0</v>
      </c>
    </row>
    <row r="430" spans="1:17">
      <c r="A430" t="s">
        <v>527</v>
      </c>
      <c r="B430" t="s">
        <v>292</v>
      </c>
      <c r="C430" t="s">
        <v>999</v>
      </c>
      <c r="D430" t="s">
        <v>2704</v>
      </c>
      <c r="E430" t="s">
        <v>1072</v>
      </c>
      <c r="F430" t="s">
        <v>1072</v>
      </c>
      <c r="G430" t="s">
        <v>1072</v>
      </c>
      <c r="H430" t="s">
        <v>1072</v>
      </c>
      <c r="I430">
        <v>2025</v>
      </c>
      <c r="J430">
        <v>2600000</v>
      </c>
      <c r="K430">
        <v>2600000</v>
      </c>
      <c r="L430">
        <v>0</v>
      </c>
      <c r="M430">
        <v>0</v>
      </c>
      <c r="O430">
        <v>0</v>
      </c>
      <c r="Q430" t="s">
        <v>1073</v>
      </c>
    </row>
    <row r="431" spans="1:17">
      <c r="A431" t="s">
        <v>527</v>
      </c>
      <c r="B431" t="s">
        <v>314</v>
      </c>
      <c r="C431" t="s">
        <v>999</v>
      </c>
      <c r="D431" t="s">
        <v>2705</v>
      </c>
      <c r="E431" t="s">
        <v>1074</v>
      </c>
      <c r="F431" t="s">
        <v>1074</v>
      </c>
      <c r="G431" t="s">
        <v>1074</v>
      </c>
      <c r="H431" t="s">
        <v>1074</v>
      </c>
      <c r="I431">
        <v>2023</v>
      </c>
      <c r="J431">
        <v>1000000</v>
      </c>
      <c r="K431">
        <v>1000000</v>
      </c>
      <c r="L431">
        <v>937760</v>
      </c>
      <c r="M431">
        <v>198270</v>
      </c>
      <c r="O431">
        <v>0.7</v>
      </c>
      <c r="Q431" t="s">
        <v>865</v>
      </c>
    </row>
    <row r="432" spans="1:17">
      <c r="A432" t="s">
        <v>527</v>
      </c>
      <c r="B432" t="s">
        <v>314</v>
      </c>
      <c r="C432" t="s">
        <v>999</v>
      </c>
      <c r="D432" t="s">
        <v>2708</v>
      </c>
      <c r="E432" t="s">
        <v>1076</v>
      </c>
      <c r="F432" t="s">
        <v>1076</v>
      </c>
      <c r="G432" t="s">
        <v>1076</v>
      </c>
      <c r="H432" t="s">
        <v>1076</v>
      </c>
      <c r="I432">
        <v>2023</v>
      </c>
      <c r="J432">
        <v>2750000</v>
      </c>
      <c r="K432">
        <v>2750000</v>
      </c>
      <c r="L432">
        <v>1292162</v>
      </c>
      <c r="M432">
        <v>0</v>
      </c>
      <c r="O432">
        <v>0</v>
      </c>
      <c r="Q432" t="s">
        <v>865</v>
      </c>
    </row>
    <row r="433" spans="1:17">
      <c r="A433" t="s">
        <v>527</v>
      </c>
      <c r="B433" t="s">
        <v>314</v>
      </c>
      <c r="C433" t="s">
        <v>999</v>
      </c>
      <c r="D433" t="s">
        <v>2708</v>
      </c>
      <c r="E433" t="s">
        <v>1077</v>
      </c>
      <c r="F433" t="s">
        <v>1077</v>
      </c>
      <c r="G433" t="s">
        <v>1077</v>
      </c>
      <c r="H433" t="s">
        <v>1077</v>
      </c>
      <c r="I433">
        <v>2024</v>
      </c>
      <c r="J433">
        <v>3000</v>
      </c>
      <c r="K433">
        <v>3000</v>
      </c>
      <c r="L433">
        <v>2951</v>
      </c>
      <c r="M433">
        <v>0</v>
      </c>
      <c r="O433">
        <v>1</v>
      </c>
      <c r="Q433" t="s">
        <v>1078</v>
      </c>
    </row>
    <row r="434" spans="1:17">
      <c r="A434" t="s">
        <v>527</v>
      </c>
      <c r="B434" t="s">
        <v>314</v>
      </c>
      <c r="C434" t="s">
        <v>999</v>
      </c>
      <c r="D434" t="s">
        <v>2708</v>
      </c>
      <c r="E434" t="s">
        <v>1079</v>
      </c>
      <c r="F434" t="s">
        <v>1079</v>
      </c>
      <c r="G434" t="s">
        <v>1079</v>
      </c>
      <c r="H434" t="s">
        <v>1079</v>
      </c>
      <c r="I434">
        <v>2024</v>
      </c>
      <c r="J434">
        <v>2725000</v>
      </c>
      <c r="K434">
        <v>2725000</v>
      </c>
      <c r="L434">
        <v>0</v>
      </c>
      <c r="M434">
        <v>0</v>
      </c>
      <c r="O434">
        <v>0</v>
      </c>
      <c r="Q434" t="s">
        <v>1080</v>
      </c>
    </row>
    <row r="435" spans="1:17">
      <c r="A435" t="s">
        <v>527</v>
      </c>
      <c r="B435" t="s">
        <v>314</v>
      </c>
      <c r="C435" t="s">
        <v>999</v>
      </c>
      <c r="D435" t="s">
        <v>2708</v>
      </c>
      <c r="E435" t="s">
        <v>1081</v>
      </c>
      <c r="F435" t="s">
        <v>1081</v>
      </c>
      <c r="G435" t="s">
        <v>1081</v>
      </c>
      <c r="H435" t="s">
        <v>1081</v>
      </c>
      <c r="I435">
        <v>2024</v>
      </c>
      <c r="J435">
        <v>2500</v>
      </c>
      <c r="K435">
        <v>2500</v>
      </c>
      <c r="L435">
        <v>2460</v>
      </c>
      <c r="M435">
        <v>0</v>
      </c>
      <c r="O435">
        <v>1</v>
      </c>
      <c r="Q435" t="s">
        <v>1078</v>
      </c>
    </row>
    <row r="436" spans="1:17">
      <c r="A436" t="s">
        <v>527</v>
      </c>
      <c r="B436" t="s">
        <v>314</v>
      </c>
      <c r="C436" t="s">
        <v>999</v>
      </c>
      <c r="D436" t="s">
        <v>2708</v>
      </c>
      <c r="E436" t="s">
        <v>1082</v>
      </c>
      <c r="F436" t="s">
        <v>1082</v>
      </c>
      <c r="G436" t="s">
        <v>1082</v>
      </c>
      <c r="H436" t="s">
        <v>1082</v>
      </c>
      <c r="I436">
        <v>2024</v>
      </c>
      <c r="J436">
        <v>2358200</v>
      </c>
      <c r="K436">
        <v>2358200</v>
      </c>
      <c r="L436">
        <v>0</v>
      </c>
      <c r="M436">
        <v>0</v>
      </c>
      <c r="O436">
        <v>0</v>
      </c>
      <c r="Q436" t="s">
        <v>1083</v>
      </c>
    </row>
    <row r="437" spans="1:17">
      <c r="A437" t="s">
        <v>527</v>
      </c>
      <c r="B437" t="s">
        <v>314</v>
      </c>
      <c r="C437" t="s">
        <v>999</v>
      </c>
      <c r="D437" t="s">
        <v>2708</v>
      </c>
      <c r="E437" t="s">
        <v>1084</v>
      </c>
      <c r="F437" t="s">
        <v>1084</v>
      </c>
      <c r="G437" t="s">
        <v>1084</v>
      </c>
      <c r="H437" t="s">
        <v>1084</v>
      </c>
      <c r="I437">
        <v>2024</v>
      </c>
      <c r="J437">
        <v>2500</v>
      </c>
      <c r="K437">
        <v>2500</v>
      </c>
      <c r="L437">
        <v>2478</v>
      </c>
      <c r="M437">
        <v>0</v>
      </c>
      <c r="O437">
        <v>1</v>
      </c>
      <c r="Q437" t="s">
        <v>1078</v>
      </c>
    </row>
    <row r="438" spans="1:17">
      <c r="A438" t="s">
        <v>527</v>
      </c>
      <c r="B438" t="s">
        <v>314</v>
      </c>
      <c r="C438" t="s">
        <v>999</v>
      </c>
      <c r="D438" t="s">
        <v>2708</v>
      </c>
      <c r="E438" t="s">
        <v>1085</v>
      </c>
      <c r="F438" t="s">
        <v>1085</v>
      </c>
      <c r="G438" t="s">
        <v>1085</v>
      </c>
      <c r="H438" t="s">
        <v>1085</v>
      </c>
      <c r="I438">
        <v>2024</v>
      </c>
      <c r="J438">
        <v>3657000</v>
      </c>
      <c r="K438">
        <v>3657000</v>
      </c>
      <c r="L438">
        <v>0</v>
      </c>
      <c r="M438">
        <v>0</v>
      </c>
      <c r="O438">
        <v>0</v>
      </c>
      <c r="Q438" t="s">
        <v>1086</v>
      </c>
    </row>
    <row r="439" spans="1:17">
      <c r="A439" t="s">
        <v>527</v>
      </c>
      <c r="B439" t="s">
        <v>314</v>
      </c>
      <c r="C439" t="s">
        <v>999</v>
      </c>
      <c r="D439" t="s">
        <v>2708</v>
      </c>
      <c r="E439" t="s">
        <v>1087</v>
      </c>
      <c r="F439" t="s">
        <v>1087</v>
      </c>
      <c r="G439" t="s">
        <v>1087</v>
      </c>
      <c r="H439" t="s">
        <v>1087</v>
      </c>
      <c r="I439">
        <v>2024</v>
      </c>
      <c r="J439">
        <v>2500</v>
      </c>
      <c r="K439">
        <v>2500</v>
      </c>
      <c r="L439">
        <v>2451</v>
      </c>
      <c r="M439">
        <v>0</v>
      </c>
      <c r="O439">
        <v>1</v>
      </c>
      <c r="Q439" t="s">
        <v>1078</v>
      </c>
    </row>
    <row r="440" spans="1:17">
      <c r="A440" t="s">
        <v>527</v>
      </c>
      <c r="B440" t="s">
        <v>314</v>
      </c>
      <c r="C440" t="s">
        <v>999</v>
      </c>
      <c r="D440" t="s">
        <v>2708</v>
      </c>
      <c r="E440" t="s">
        <v>1088</v>
      </c>
      <c r="F440" t="s">
        <v>1088</v>
      </c>
      <c r="G440" t="s">
        <v>1088</v>
      </c>
      <c r="H440" t="s">
        <v>1088</v>
      </c>
      <c r="I440">
        <v>2024</v>
      </c>
      <c r="J440">
        <v>2743300</v>
      </c>
      <c r="K440">
        <v>2743300</v>
      </c>
      <c r="L440">
        <v>0</v>
      </c>
      <c r="M440">
        <v>0</v>
      </c>
      <c r="Q440" t="s">
        <v>1089</v>
      </c>
    </row>
    <row r="441" spans="1:17">
      <c r="A441" t="s">
        <v>527</v>
      </c>
      <c r="B441" t="s">
        <v>273</v>
      </c>
      <c r="C441" t="s">
        <v>999</v>
      </c>
      <c r="D441" t="s">
        <v>2697</v>
      </c>
      <c r="E441" t="s">
        <v>1090</v>
      </c>
      <c r="F441" t="s">
        <v>1090</v>
      </c>
      <c r="G441" t="s">
        <v>1090</v>
      </c>
      <c r="H441" t="s">
        <v>1090</v>
      </c>
      <c r="I441">
        <v>2023</v>
      </c>
      <c r="J441">
        <v>1500000</v>
      </c>
      <c r="K441">
        <v>1500000</v>
      </c>
      <c r="L441">
        <v>0</v>
      </c>
      <c r="M441">
        <v>0</v>
      </c>
      <c r="O441">
        <v>0</v>
      </c>
      <c r="Q441" t="s">
        <v>1091</v>
      </c>
    </row>
    <row r="442" spans="1:17">
      <c r="A442" t="s">
        <v>527</v>
      </c>
      <c r="B442" t="s">
        <v>273</v>
      </c>
      <c r="C442" t="s">
        <v>999</v>
      </c>
      <c r="D442" t="s">
        <v>2708</v>
      </c>
      <c r="E442" t="s">
        <v>1092</v>
      </c>
      <c r="F442" t="s">
        <v>1092</v>
      </c>
      <c r="G442" t="s">
        <v>1092</v>
      </c>
      <c r="H442" t="s">
        <v>1092</v>
      </c>
      <c r="I442">
        <v>2023</v>
      </c>
      <c r="J442">
        <v>6307115</v>
      </c>
      <c r="K442">
        <v>6307115</v>
      </c>
      <c r="L442">
        <v>0</v>
      </c>
      <c r="M442">
        <v>0</v>
      </c>
      <c r="O442">
        <v>0</v>
      </c>
      <c r="Q442" t="s">
        <v>330</v>
      </c>
    </row>
    <row r="443" spans="1:17">
      <c r="A443" t="s">
        <v>527</v>
      </c>
      <c r="B443" t="s">
        <v>273</v>
      </c>
      <c r="C443" t="s">
        <v>999</v>
      </c>
      <c r="D443" t="s">
        <v>2708</v>
      </c>
      <c r="E443" t="s">
        <v>1092</v>
      </c>
      <c r="F443" t="s">
        <v>1092</v>
      </c>
      <c r="G443" t="s">
        <v>1092</v>
      </c>
      <c r="H443" t="s">
        <v>1092</v>
      </c>
      <c r="I443">
        <v>2023</v>
      </c>
      <c r="J443">
        <v>4885671</v>
      </c>
      <c r="K443">
        <v>4885671</v>
      </c>
      <c r="L443">
        <v>0</v>
      </c>
      <c r="M443">
        <v>0</v>
      </c>
      <c r="O443">
        <v>0</v>
      </c>
      <c r="Q443" t="s">
        <v>330</v>
      </c>
    </row>
    <row r="444" spans="1:17">
      <c r="A444" t="s">
        <v>527</v>
      </c>
      <c r="B444" t="s">
        <v>273</v>
      </c>
      <c r="C444" t="s">
        <v>999</v>
      </c>
      <c r="D444" t="s">
        <v>2708</v>
      </c>
      <c r="E444" t="s">
        <v>1093</v>
      </c>
      <c r="F444" t="s">
        <v>1093</v>
      </c>
      <c r="G444" t="s">
        <v>1093</v>
      </c>
      <c r="H444" t="s">
        <v>1093</v>
      </c>
      <c r="I444">
        <v>2024</v>
      </c>
      <c r="J444">
        <v>3000000</v>
      </c>
      <c r="K444">
        <v>3000000</v>
      </c>
      <c r="L444">
        <v>2790000</v>
      </c>
      <c r="M444">
        <v>139600</v>
      </c>
      <c r="O444">
        <v>0.35</v>
      </c>
      <c r="Q444" t="s">
        <v>71</v>
      </c>
    </row>
    <row r="445" spans="1:17">
      <c r="A445" t="s">
        <v>527</v>
      </c>
      <c r="B445" t="s">
        <v>273</v>
      </c>
      <c r="C445" t="s">
        <v>999</v>
      </c>
      <c r="D445" t="s">
        <v>2708</v>
      </c>
      <c r="E445" t="s">
        <v>1094</v>
      </c>
      <c r="F445" t="s">
        <v>1094</v>
      </c>
      <c r="G445" t="s">
        <v>1094</v>
      </c>
      <c r="H445" t="s">
        <v>1094</v>
      </c>
      <c r="I445">
        <v>2023</v>
      </c>
      <c r="J445">
        <v>2764944</v>
      </c>
      <c r="K445">
        <v>2764944</v>
      </c>
      <c r="L445">
        <v>0</v>
      </c>
      <c r="M445">
        <v>0</v>
      </c>
      <c r="O445">
        <v>0</v>
      </c>
      <c r="Q445" t="s">
        <v>330</v>
      </c>
    </row>
    <row r="446" spans="1:17">
      <c r="A446" t="s">
        <v>527</v>
      </c>
      <c r="B446" t="s">
        <v>273</v>
      </c>
      <c r="C446" t="s">
        <v>999</v>
      </c>
      <c r="D446" t="s">
        <v>2708</v>
      </c>
      <c r="E446" t="s">
        <v>1092</v>
      </c>
      <c r="F446" t="s">
        <v>1092</v>
      </c>
      <c r="G446" t="s">
        <v>1092</v>
      </c>
      <c r="H446" t="s">
        <v>1092</v>
      </c>
      <c r="I446">
        <v>2023</v>
      </c>
      <c r="J446">
        <v>2080000</v>
      </c>
      <c r="K446">
        <v>2080000</v>
      </c>
      <c r="L446">
        <v>0</v>
      </c>
      <c r="M446">
        <v>0</v>
      </c>
      <c r="O446">
        <v>0.05</v>
      </c>
      <c r="Q446" t="s">
        <v>1095</v>
      </c>
    </row>
    <row r="447" spans="1:17">
      <c r="A447" t="s">
        <v>527</v>
      </c>
      <c r="B447" t="s">
        <v>273</v>
      </c>
      <c r="C447" t="s">
        <v>999</v>
      </c>
      <c r="D447" t="s">
        <v>2708</v>
      </c>
      <c r="E447" t="s">
        <v>1096</v>
      </c>
      <c r="F447" t="s">
        <v>1096</v>
      </c>
      <c r="G447" t="s">
        <v>1096</v>
      </c>
      <c r="H447" t="s">
        <v>1096</v>
      </c>
      <c r="I447">
        <v>2024</v>
      </c>
      <c r="J447">
        <v>1052350</v>
      </c>
      <c r="K447">
        <v>1052350</v>
      </c>
      <c r="L447">
        <v>905021</v>
      </c>
      <c r="M447">
        <v>255312</v>
      </c>
      <c r="O447">
        <v>0.66</v>
      </c>
      <c r="Q447" t="s">
        <v>67</v>
      </c>
    </row>
    <row r="448" spans="1:17">
      <c r="A448" t="s">
        <v>527</v>
      </c>
      <c r="B448" t="s">
        <v>273</v>
      </c>
      <c r="C448" t="s">
        <v>999</v>
      </c>
      <c r="D448" t="s">
        <v>2716</v>
      </c>
      <c r="E448" t="s">
        <v>1097</v>
      </c>
      <c r="F448" t="s">
        <v>1097</v>
      </c>
      <c r="G448" t="s">
        <v>1097</v>
      </c>
      <c r="H448" t="s">
        <v>1097</v>
      </c>
      <c r="I448">
        <v>2024</v>
      </c>
      <c r="J448">
        <v>1500000</v>
      </c>
      <c r="K448">
        <v>1500000</v>
      </c>
      <c r="L448">
        <v>1290000</v>
      </c>
      <c r="M448">
        <v>93100</v>
      </c>
      <c r="O448">
        <v>0.6</v>
      </c>
      <c r="Q448" t="s">
        <v>20</v>
      </c>
    </row>
    <row r="449" spans="1:17">
      <c r="A449" t="s">
        <v>527</v>
      </c>
      <c r="B449" t="s">
        <v>311</v>
      </c>
      <c r="C449" t="s">
        <v>999</v>
      </c>
      <c r="D449" t="s">
        <v>2704</v>
      </c>
      <c r="E449" t="s">
        <v>1099</v>
      </c>
      <c r="F449" t="s">
        <v>1099</v>
      </c>
      <c r="G449" t="s">
        <v>1099</v>
      </c>
      <c r="H449" t="s">
        <v>1099</v>
      </c>
      <c r="I449" t="s">
        <v>1054</v>
      </c>
      <c r="J449">
        <v>1500000</v>
      </c>
      <c r="K449">
        <v>1500000</v>
      </c>
      <c r="L449" t="s">
        <v>106</v>
      </c>
      <c r="M449" t="s">
        <v>106</v>
      </c>
      <c r="O449">
        <v>0</v>
      </c>
      <c r="Q449" t="s">
        <v>1100</v>
      </c>
    </row>
    <row r="450" spans="1:17">
      <c r="A450" t="s">
        <v>527</v>
      </c>
      <c r="B450" t="s">
        <v>311</v>
      </c>
      <c r="C450" t="s">
        <v>999</v>
      </c>
      <c r="D450" t="s">
        <v>2705</v>
      </c>
      <c r="E450" t="s">
        <v>1102</v>
      </c>
      <c r="F450" t="s">
        <v>1102</v>
      </c>
      <c r="G450" t="s">
        <v>1102</v>
      </c>
      <c r="H450" t="s">
        <v>1102</v>
      </c>
      <c r="I450" t="s">
        <v>1062</v>
      </c>
      <c r="J450">
        <v>1000000</v>
      </c>
      <c r="K450">
        <v>1000000</v>
      </c>
      <c r="L450">
        <v>926598</v>
      </c>
      <c r="M450">
        <v>80588</v>
      </c>
      <c r="O450">
        <v>0.25</v>
      </c>
      <c r="Q450" t="s">
        <v>1103</v>
      </c>
    </row>
    <row r="451" spans="1:17">
      <c r="A451" t="s">
        <v>527</v>
      </c>
      <c r="B451" t="s">
        <v>311</v>
      </c>
      <c r="C451" t="s">
        <v>999</v>
      </c>
      <c r="D451" t="s">
        <v>2708</v>
      </c>
      <c r="E451" t="s">
        <v>1105</v>
      </c>
      <c r="F451" t="s">
        <v>1105</v>
      </c>
      <c r="G451" t="s">
        <v>1105</v>
      </c>
      <c r="H451" t="s">
        <v>1105</v>
      </c>
      <c r="I451" t="s">
        <v>1054</v>
      </c>
      <c r="J451">
        <v>1800000</v>
      </c>
      <c r="K451">
        <v>1800000</v>
      </c>
      <c r="L451" t="s">
        <v>106</v>
      </c>
      <c r="M451" t="s">
        <v>106</v>
      </c>
      <c r="O451">
        <v>0</v>
      </c>
      <c r="Q451" t="s">
        <v>1100</v>
      </c>
    </row>
    <row r="452" spans="1:17">
      <c r="A452" t="s">
        <v>527</v>
      </c>
      <c r="B452" t="s">
        <v>312</v>
      </c>
      <c r="C452" t="s">
        <v>999</v>
      </c>
      <c r="D452" t="s">
        <v>2705</v>
      </c>
      <c r="E452" t="s">
        <v>1107</v>
      </c>
      <c r="F452" t="s">
        <v>1107</v>
      </c>
      <c r="G452" t="s">
        <v>1107</v>
      </c>
      <c r="H452" t="s">
        <v>1107</v>
      </c>
      <c r="I452">
        <v>2023</v>
      </c>
      <c r="J452">
        <v>1000000</v>
      </c>
      <c r="K452">
        <v>1000000</v>
      </c>
      <c r="L452">
        <v>956529</v>
      </c>
      <c r="M452">
        <v>561892</v>
      </c>
      <c r="O452">
        <v>0.9</v>
      </c>
      <c r="Q452" t="s">
        <v>67</v>
      </c>
    </row>
    <row r="453" spans="1:17">
      <c r="A453" t="s">
        <v>527</v>
      </c>
      <c r="B453" t="s">
        <v>312</v>
      </c>
      <c r="C453" t="s">
        <v>999</v>
      </c>
      <c r="D453" t="s">
        <v>2708</v>
      </c>
      <c r="E453" t="s">
        <v>1108</v>
      </c>
      <c r="F453" t="s">
        <v>1108</v>
      </c>
      <c r="G453" t="s">
        <v>1108</v>
      </c>
      <c r="H453" t="s">
        <v>1108</v>
      </c>
      <c r="I453">
        <v>2023</v>
      </c>
      <c r="J453">
        <v>2600000</v>
      </c>
      <c r="K453">
        <v>2600000</v>
      </c>
      <c r="L453">
        <v>821583</v>
      </c>
      <c r="M453">
        <v>0</v>
      </c>
      <c r="O453">
        <v>0.05</v>
      </c>
      <c r="Q453" t="s">
        <v>20</v>
      </c>
    </row>
    <row r="454" spans="1:17">
      <c r="A454" t="s">
        <v>527</v>
      </c>
      <c r="B454" t="s">
        <v>312</v>
      </c>
      <c r="C454" t="s">
        <v>999</v>
      </c>
      <c r="D454" t="s">
        <v>2708</v>
      </c>
      <c r="E454" t="s">
        <v>1109</v>
      </c>
      <c r="F454" t="s">
        <v>1109</v>
      </c>
      <c r="G454" t="s">
        <v>1109</v>
      </c>
      <c r="H454" t="s">
        <v>1109</v>
      </c>
      <c r="I454">
        <v>2024</v>
      </c>
      <c r="J454">
        <v>2500000</v>
      </c>
      <c r="K454">
        <v>2500000</v>
      </c>
      <c r="L454">
        <v>2186366</v>
      </c>
      <c r="M454">
        <v>0</v>
      </c>
      <c r="O454">
        <v>0.05</v>
      </c>
      <c r="Q454" t="s">
        <v>20</v>
      </c>
    </row>
    <row r="455" spans="1:17">
      <c r="A455" t="s">
        <v>527</v>
      </c>
      <c r="B455" t="s">
        <v>305</v>
      </c>
      <c r="C455" t="s">
        <v>480</v>
      </c>
      <c r="D455" t="s">
        <v>2705</v>
      </c>
      <c r="E455" t="s">
        <v>790</v>
      </c>
      <c r="F455" t="s">
        <v>1110</v>
      </c>
      <c r="G455" t="s">
        <v>1111</v>
      </c>
      <c r="H455" t="s">
        <v>1112</v>
      </c>
      <c r="J455">
        <v>1200000</v>
      </c>
      <c r="K455">
        <v>1200000</v>
      </c>
      <c r="L455">
        <v>1199957</v>
      </c>
      <c r="M455">
        <v>1143074</v>
      </c>
    </row>
    <row r="456" spans="1:17">
      <c r="A456" t="s">
        <v>527</v>
      </c>
      <c r="B456" t="s">
        <v>305</v>
      </c>
      <c r="C456" t="s">
        <v>480</v>
      </c>
      <c r="D456" t="s">
        <v>2705</v>
      </c>
      <c r="E456" t="s">
        <v>790</v>
      </c>
      <c r="F456" t="s">
        <v>1110</v>
      </c>
      <c r="G456" t="s">
        <v>1113</v>
      </c>
      <c r="H456" t="s">
        <v>1114</v>
      </c>
      <c r="J456">
        <v>2000000</v>
      </c>
      <c r="K456">
        <v>2000000</v>
      </c>
      <c r="L456">
        <v>1999867</v>
      </c>
      <c r="M456">
        <v>1950116</v>
      </c>
    </row>
    <row r="457" spans="1:17">
      <c r="A457" t="s">
        <v>527</v>
      </c>
      <c r="B457" t="s">
        <v>305</v>
      </c>
      <c r="C457" t="s">
        <v>480</v>
      </c>
      <c r="D457" t="s">
        <v>2705</v>
      </c>
      <c r="E457" t="s">
        <v>790</v>
      </c>
      <c r="F457" t="s">
        <v>1110</v>
      </c>
      <c r="G457" t="s">
        <v>1115</v>
      </c>
      <c r="H457" t="s">
        <v>3255</v>
      </c>
      <c r="J457">
        <v>1900000</v>
      </c>
      <c r="K457">
        <v>1900000</v>
      </c>
      <c r="L457">
        <v>1790987</v>
      </c>
      <c r="M457">
        <v>1638219</v>
      </c>
    </row>
    <row r="458" spans="1:17">
      <c r="A458" t="s">
        <v>527</v>
      </c>
      <c r="B458" t="s">
        <v>305</v>
      </c>
      <c r="C458" t="s">
        <v>480</v>
      </c>
      <c r="D458" t="s">
        <v>2705</v>
      </c>
      <c r="E458" t="s">
        <v>790</v>
      </c>
      <c r="F458" t="s">
        <v>1110</v>
      </c>
      <c r="G458" t="s">
        <v>1117</v>
      </c>
      <c r="H458" t="s">
        <v>1118</v>
      </c>
      <c r="J458">
        <v>1000000</v>
      </c>
      <c r="K458">
        <v>1000000</v>
      </c>
      <c r="L458">
        <v>999429</v>
      </c>
      <c r="M458">
        <v>570494</v>
      </c>
    </row>
    <row r="459" spans="1:17">
      <c r="A459" t="s">
        <v>527</v>
      </c>
      <c r="B459" t="s">
        <v>273</v>
      </c>
      <c r="C459" t="s">
        <v>480</v>
      </c>
      <c r="D459" t="s">
        <v>2708</v>
      </c>
      <c r="E459" t="s">
        <v>1120</v>
      </c>
      <c r="F459" t="s">
        <v>1121</v>
      </c>
      <c r="G459" t="s">
        <v>1122</v>
      </c>
      <c r="H459" t="s">
        <v>1123</v>
      </c>
      <c r="J459">
        <v>10000000</v>
      </c>
      <c r="K459">
        <v>6723000</v>
      </c>
      <c r="L459">
        <v>6481045</v>
      </c>
      <c r="M459">
        <v>1545289</v>
      </c>
    </row>
    <row r="460" spans="1:17">
      <c r="A460" t="s">
        <v>527</v>
      </c>
      <c r="B460" t="s">
        <v>273</v>
      </c>
      <c r="C460" t="s">
        <v>480</v>
      </c>
      <c r="D460" t="s">
        <v>2708</v>
      </c>
      <c r="E460" t="s">
        <v>1120</v>
      </c>
      <c r="F460" t="s">
        <v>1121</v>
      </c>
      <c r="G460" t="s">
        <v>1124</v>
      </c>
      <c r="H460" t="s">
        <v>1125</v>
      </c>
      <c r="J460">
        <v>7699844</v>
      </c>
      <c r="K460">
        <v>7699844</v>
      </c>
      <c r="L460">
        <v>7571535</v>
      </c>
      <c r="M460">
        <v>1962125</v>
      </c>
    </row>
    <row r="461" spans="1:17">
      <c r="A461" t="s">
        <v>527</v>
      </c>
      <c r="B461" t="s">
        <v>273</v>
      </c>
      <c r="C461" t="s">
        <v>480</v>
      </c>
      <c r="D461" t="s">
        <v>2705</v>
      </c>
      <c r="E461" t="s">
        <v>1127</v>
      </c>
      <c r="F461" t="s">
        <v>1128</v>
      </c>
      <c r="G461" t="s">
        <v>1129</v>
      </c>
      <c r="H461" t="s">
        <v>1130</v>
      </c>
      <c r="J461">
        <v>1145000</v>
      </c>
      <c r="K461">
        <v>1145000</v>
      </c>
      <c r="L461">
        <v>1144119.2536900002</v>
      </c>
      <c r="M461">
        <v>1141799.797</v>
      </c>
    </row>
    <row r="462" spans="1:17">
      <c r="A462" t="s">
        <v>527</v>
      </c>
      <c r="B462" t="s">
        <v>273</v>
      </c>
      <c r="C462" t="s">
        <v>480</v>
      </c>
      <c r="D462" t="s">
        <v>2705</v>
      </c>
      <c r="E462" t="s">
        <v>1127</v>
      </c>
      <c r="F462" t="s">
        <v>1128</v>
      </c>
      <c r="G462" t="s">
        <v>1131</v>
      </c>
      <c r="H462" t="s">
        <v>1132</v>
      </c>
      <c r="J462">
        <v>1000000</v>
      </c>
      <c r="K462">
        <v>1000000</v>
      </c>
      <c r="L462">
        <v>985921.7818</v>
      </c>
      <c r="M462">
        <v>625876.16374999995</v>
      </c>
    </row>
    <row r="463" spans="1:17">
      <c r="A463" t="s">
        <v>527</v>
      </c>
      <c r="B463" t="s">
        <v>311</v>
      </c>
      <c r="C463" t="s">
        <v>480</v>
      </c>
      <c r="D463" t="s">
        <v>2705</v>
      </c>
      <c r="E463" t="s">
        <v>1134</v>
      </c>
      <c r="F463" t="s">
        <v>1135</v>
      </c>
      <c r="G463" t="s">
        <v>1136</v>
      </c>
      <c r="H463" t="s">
        <v>1137</v>
      </c>
      <c r="J463">
        <v>20000</v>
      </c>
      <c r="K463">
        <v>20000</v>
      </c>
      <c r="L463">
        <v>15951</v>
      </c>
      <c r="M463">
        <v>0</v>
      </c>
    </row>
    <row r="464" spans="1:17">
      <c r="A464" t="s">
        <v>527</v>
      </c>
      <c r="B464" t="s">
        <v>311</v>
      </c>
      <c r="C464" t="s">
        <v>480</v>
      </c>
      <c r="D464" t="s">
        <v>2705</v>
      </c>
      <c r="E464" t="s">
        <v>1134</v>
      </c>
      <c r="F464" t="s">
        <v>1135</v>
      </c>
      <c r="G464" t="s">
        <v>1138</v>
      </c>
      <c r="H464" t="s">
        <v>1139</v>
      </c>
      <c r="J464">
        <v>20000</v>
      </c>
      <c r="K464">
        <v>20000</v>
      </c>
      <c r="L464">
        <v>16761</v>
      </c>
      <c r="M464">
        <v>0</v>
      </c>
    </row>
    <row r="465" spans="1:13">
      <c r="A465" t="s">
        <v>527</v>
      </c>
      <c r="B465" t="s">
        <v>311</v>
      </c>
      <c r="C465" t="s">
        <v>480</v>
      </c>
      <c r="D465" t="s">
        <v>2705</v>
      </c>
      <c r="E465" t="s">
        <v>1134</v>
      </c>
      <c r="F465" t="s">
        <v>917</v>
      </c>
      <c r="G465" t="s">
        <v>1140</v>
      </c>
      <c r="H465" t="s">
        <v>1141</v>
      </c>
      <c r="J465">
        <v>400000</v>
      </c>
      <c r="K465">
        <v>400000</v>
      </c>
      <c r="L465">
        <v>352720</v>
      </c>
      <c r="M465">
        <v>123578</v>
      </c>
    </row>
    <row r="466" spans="1:13">
      <c r="A466" t="s">
        <v>527</v>
      </c>
      <c r="B466" t="s">
        <v>311</v>
      </c>
      <c r="C466" t="s">
        <v>480</v>
      </c>
      <c r="D466" t="s">
        <v>2705</v>
      </c>
      <c r="E466" t="s">
        <v>1142</v>
      </c>
      <c r="F466" t="s">
        <v>1143</v>
      </c>
      <c r="G466" t="s">
        <v>1144</v>
      </c>
      <c r="H466" t="s">
        <v>1145</v>
      </c>
      <c r="J466">
        <v>112147</v>
      </c>
      <c r="K466">
        <v>112147</v>
      </c>
      <c r="L466">
        <v>101271</v>
      </c>
      <c r="M466">
        <v>63000</v>
      </c>
    </row>
    <row r="467" spans="1:13">
      <c r="A467" t="s">
        <v>527</v>
      </c>
      <c r="B467" t="s">
        <v>311</v>
      </c>
      <c r="C467" t="s">
        <v>480</v>
      </c>
      <c r="D467" t="s">
        <v>2705</v>
      </c>
      <c r="E467" t="s">
        <v>1142</v>
      </c>
      <c r="F467" t="s">
        <v>1146</v>
      </c>
      <c r="G467" t="s">
        <v>1147</v>
      </c>
      <c r="H467" t="s">
        <v>1148</v>
      </c>
      <c r="J467">
        <v>260995</v>
      </c>
      <c r="K467">
        <v>260995</v>
      </c>
      <c r="L467">
        <v>176772</v>
      </c>
      <c r="M467">
        <v>15832</v>
      </c>
    </row>
    <row r="468" spans="1:13">
      <c r="A468" t="s">
        <v>527</v>
      </c>
      <c r="B468" t="s">
        <v>311</v>
      </c>
      <c r="C468" t="s">
        <v>480</v>
      </c>
      <c r="D468" t="s">
        <v>2708</v>
      </c>
      <c r="E468" t="s">
        <v>1150</v>
      </c>
      <c r="F468" t="s">
        <v>1151</v>
      </c>
      <c r="G468" t="s">
        <v>1152</v>
      </c>
      <c r="H468" t="s">
        <v>1153</v>
      </c>
      <c r="J468">
        <v>480000</v>
      </c>
      <c r="K468">
        <v>480000</v>
      </c>
      <c r="L468">
        <v>376850</v>
      </c>
      <c r="M468">
        <v>55816</v>
      </c>
    </row>
    <row r="469" spans="1:13">
      <c r="A469" t="s">
        <v>527</v>
      </c>
      <c r="B469" t="s">
        <v>316</v>
      </c>
      <c r="C469" t="s">
        <v>480</v>
      </c>
      <c r="D469" t="s">
        <v>2708</v>
      </c>
      <c r="E469" t="s">
        <v>130</v>
      </c>
      <c r="F469" t="s">
        <v>1155</v>
      </c>
      <c r="G469" t="s">
        <v>1156</v>
      </c>
      <c r="H469" t="s">
        <v>1157</v>
      </c>
      <c r="J469">
        <v>1800000</v>
      </c>
      <c r="K469">
        <v>1800000</v>
      </c>
      <c r="L469">
        <v>1512517</v>
      </c>
      <c r="M469">
        <v>0</v>
      </c>
    </row>
    <row r="470" spans="1:13">
      <c r="A470" t="s">
        <v>527</v>
      </c>
      <c r="B470" t="s">
        <v>316</v>
      </c>
      <c r="C470" t="s">
        <v>480</v>
      </c>
      <c r="D470" t="s">
        <v>2708</v>
      </c>
      <c r="E470" t="s">
        <v>130</v>
      </c>
      <c r="F470" t="s">
        <v>1155</v>
      </c>
      <c r="G470" t="s">
        <v>1158</v>
      </c>
      <c r="H470" t="s">
        <v>1159</v>
      </c>
      <c r="J470">
        <v>1114727</v>
      </c>
      <c r="K470">
        <v>1114727</v>
      </c>
      <c r="L470">
        <v>1114596</v>
      </c>
      <c r="M470">
        <v>0</v>
      </c>
    </row>
    <row r="471" spans="1:13">
      <c r="A471" t="s">
        <v>527</v>
      </c>
      <c r="B471" t="s">
        <v>316</v>
      </c>
      <c r="C471" t="s">
        <v>480</v>
      </c>
      <c r="D471" t="s">
        <v>2705</v>
      </c>
      <c r="E471" t="s">
        <v>1161</v>
      </c>
      <c r="F471" t="s">
        <v>1161</v>
      </c>
      <c r="G471" t="s">
        <v>1162</v>
      </c>
      <c r="H471" t="s">
        <v>1163</v>
      </c>
      <c r="J471">
        <v>28181587</v>
      </c>
      <c r="K471">
        <v>28181587</v>
      </c>
      <c r="L471">
        <v>9914874</v>
      </c>
      <c r="M471">
        <v>0</v>
      </c>
    </row>
    <row r="472" spans="1:13">
      <c r="A472" t="s">
        <v>527</v>
      </c>
      <c r="B472" t="s">
        <v>312</v>
      </c>
      <c r="C472" t="s">
        <v>480</v>
      </c>
      <c r="D472" t="s">
        <v>2708</v>
      </c>
      <c r="E472" t="s">
        <v>986</v>
      </c>
      <c r="F472" t="s">
        <v>987</v>
      </c>
      <c r="G472" t="s">
        <v>1164</v>
      </c>
      <c r="H472" t="s">
        <v>1165</v>
      </c>
      <c r="J472">
        <v>997000</v>
      </c>
      <c r="K472">
        <v>997000</v>
      </c>
      <c r="L472">
        <v>962713</v>
      </c>
      <c r="M472">
        <v>0</v>
      </c>
    </row>
    <row r="473" spans="1:13">
      <c r="A473" t="s">
        <v>527</v>
      </c>
      <c r="B473" t="s">
        <v>297</v>
      </c>
      <c r="C473" t="s">
        <v>480</v>
      </c>
      <c r="D473" t="s">
        <v>2708</v>
      </c>
      <c r="E473" t="s">
        <v>1167</v>
      </c>
      <c r="F473" t="s">
        <v>1168</v>
      </c>
      <c r="G473" t="s">
        <v>1169</v>
      </c>
      <c r="H473" t="s">
        <v>1170</v>
      </c>
      <c r="J473">
        <v>7800000</v>
      </c>
      <c r="K473">
        <v>7800000</v>
      </c>
      <c r="L473">
        <v>7617349.1679600002</v>
      </c>
      <c r="M473">
        <v>7280257.3134199996</v>
      </c>
    </row>
    <row r="474" spans="1:13">
      <c r="A474" t="s">
        <v>527</v>
      </c>
      <c r="B474" t="s">
        <v>297</v>
      </c>
      <c r="C474" t="s">
        <v>480</v>
      </c>
      <c r="D474" t="s">
        <v>2708</v>
      </c>
      <c r="E474" t="s">
        <v>1167</v>
      </c>
      <c r="F474" t="s">
        <v>1168</v>
      </c>
      <c r="G474" t="s">
        <v>1171</v>
      </c>
      <c r="H474" t="s">
        <v>1172</v>
      </c>
      <c r="J474">
        <v>4700000</v>
      </c>
      <c r="K474">
        <v>4700000</v>
      </c>
      <c r="L474">
        <v>4579235.60042</v>
      </c>
      <c r="M474">
        <v>4173340.2568700002</v>
      </c>
    </row>
    <row r="475" spans="1:13">
      <c r="A475" t="s">
        <v>527</v>
      </c>
      <c r="B475" t="s">
        <v>297</v>
      </c>
      <c r="C475" t="s">
        <v>480</v>
      </c>
      <c r="D475" t="s">
        <v>2708</v>
      </c>
      <c r="E475" t="s">
        <v>1167</v>
      </c>
      <c r="F475" t="s">
        <v>1168</v>
      </c>
      <c r="G475" t="s">
        <v>1173</v>
      </c>
      <c r="H475" t="s">
        <v>1174</v>
      </c>
      <c r="J475">
        <v>2525000</v>
      </c>
      <c r="K475">
        <v>2525000</v>
      </c>
      <c r="L475">
        <v>2188476.3357199999</v>
      </c>
      <c r="M475">
        <v>1997746.5999700001</v>
      </c>
    </row>
    <row r="476" spans="1:13">
      <c r="A476" t="s">
        <v>527</v>
      </c>
      <c r="B476" t="s">
        <v>297</v>
      </c>
      <c r="C476" t="s">
        <v>480</v>
      </c>
      <c r="D476" t="s">
        <v>2716</v>
      </c>
      <c r="E476" t="s">
        <v>1176</v>
      </c>
      <c r="F476" t="s">
        <v>1177</v>
      </c>
      <c r="G476" t="s">
        <v>1178</v>
      </c>
      <c r="H476" t="s">
        <v>1179</v>
      </c>
      <c r="J476">
        <v>3000000</v>
      </c>
      <c r="K476">
        <v>3000000</v>
      </c>
      <c r="L476">
        <v>2998296.4255500003</v>
      </c>
      <c r="M476">
        <v>2968839.0585500002</v>
      </c>
    </row>
    <row r="477" spans="1:13">
      <c r="A477" t="s">
        <v>527</v>
      </c>
      <c r="B477" t="s">
        <v>314</v>
      </c>
      <c r="C477" t="s">
        <v>480</v>
      </c>
      <c r="D477" t="s">
        <v>2708</v>
      </c>
      <c r="E477" t="s">
        <v>1181</v>
      </c>
      <c r="F477" t="s">
        <v>1182</v>
      </c>
      <c r="G477" t="s">
        <v>1183</v>
      </c>
      <c r="H477" t="s">
        <v>1184</v>
      </c>
      <c r="J477">
        <v>2035500</v>
      </c>
      <c r="K477">
        <v>2035500</v>
      </c>
      <c r="L477">
        <v>1834113</v>
      </c>
      <c r="M477">
        <v>337348</v>
      </c>
    </row>
    <row r="478" spans="1:13">
      <c r="A478" t="s">
        <v>527</v>
      </c>
      <c r="B478" t="s">
        <v>314</v>
      </c>
      <c r="C478" t="s">
        <v>480</v>
      </c>
      <c r="D478" t="s">
        <v>2708</v>
      </c>
      <c r="E478" t="s">
        <v>1186</v>
      </c>
      <c r="F478" t="s">
        <v>1182</v>
      </c>
      <c r="G478" t="s">
        <v>1187</v>
      </c>
      <c r="H478" t="s">
        <v>1188</v>
      </c>
      <c r="J478">
        <v>1214500</v>
      </c>
      <c r="K478">
        <v>1214500</v>
      </c>
      <c r="L478">
        <v>836662</v>
      </c>
      <c r="M478">
        <v>0</v>
      </c>
    </row>
    <row r="479" spans="1:13">
      <c r="A479" t="s">
        <v>527</v>
      </c>
      <c r="B479" t="s">
        <v>289</v>
      </c>
      <c r="C479" t="s">
        <v>480</v>
      </c>
      <c r="D479" t="s">
        <v>2705</v>
      </c>
      <c r="E479" t="s">
        <v>1134</v>
      </c>
      <c r="F479" t="s">
        <v>917</v>
      </c>
      <c r="G479" t="s">
        <v>1189</v>
      </c>
      <c r="H479" t="s">
        <v>1190</v>
      </c>
      <c r="J479">
        <v>1200000</v>
      </c>
      <c r="K479">
        <v>1200000</v>
      </c>
      <c r="L479">
        <v>1070609.2479600001</v>
      </c>
      <c r="M479">
        <v>464066.70912999997</v>
      </c>
    </row>
    <row r="480" spans="1:13">
      <c r="A480" t="s">
        <v>527</v>
      </c>
      <c r="B480" t="s">
        <v>289</v>
      </c>
      <c r="C480" t="s">
        <v>480</v>
      </c>
      <c r="D480" t="s">
        <v>2705</v>
      </c>
      <c r="E480" t="s">
        <v>1134</v>
      </c>
      <c r="F480" t="s">
        <v>917</v>
      </c>
      <c r="G480" t="s">
        <v>1191</v>
      </c>
      <c r="H480" t="s">
        <v>1192</v>
      </c>
      <c r="J480">
        <v>800000</v>
      </c>
      <c r="K480">
        <v>800000</v>
      </c>
      <c r="L480">
        <v>715928.61750000005</v>
      </c>
      <c r="M480">
        <v>557575.00439000002</v>
      </c>
    </row>
    <row r="481" spans="1:17">
      <c r="A481" t="s">
        <v>527</v>
      </c>
      <c r="B481" t="s">
        <v>289</v>
      </c>
      <c r="C481" t="s">
        <v>480</v>
      </c>
      <c r="D481" t="s">
        <v>2705</v>
      </c>
      <c r="E481" t="s">
        <v>1134</v>
      </c>
      <c r="F481" t="s">
        <v>917</v>
      </c>
      <c r="G481" t="s">
        <v>1193</v>
      </c>
      <c r="H481" t="s">
        <v>1194</v>
      </c>
      <c r="J481">
        <v>950000</v>
      </c>
      <c r="K481">
        <v>950000</v>
      </c>
      <c r="L481">
        <v>899550.29732000013</v>
      </c>
      <c r="M481">
        <v>896031.25363000005</v>
      </c>
    </row>
    <row r="482" spans="1:17">
      <c r="A482" t="s">
        <v>527</v>
      </c>
      <c r="B482" t="s">
        <v>289</v>
      </c>
      <c r="C482" t="s">
        <v>480</v>
      </c>
      <c r="D482" t="s">
        <v>2708</v>
      </c>
      <c r="E482" t="s">
        <v>130</v>
      </c>
      <c r="F482" t="s">
        <v>1195</v>
      </c>
      <c r="G482" t="s">
        <v>3236</v>
      </c>
      <c r="H482" t="s">
        <v>3235</v>
      </c>
      <c r="J482">
        <v>8550000</v>
      </c>
      <c r="K482">
        <v>8550000</v>
      </c>
      <c r="L482">
        <v>8445930</v>
      </c>
      <c r="M482">
        <v>8231591</v>
      </c>
    </row>
    <row r="483" spans="1:17">
      <c r="A483" t="s">
        <v>527</v>
      </c>
      <c r="B483" t="s">
        <v>289</v>
      </c>
      <c r="C483" t="s">
        <v>480</v>
      </c>
      <c r="D483" t="s">
        <v>2708</v>
      </c>
      <c r="E483" t="s">
        <v>130</v>
      </c>
      <c r="F483" t="s">
        <v>1195</v>
      </c>
      <c r="G483" t="s">
        <v>3238</v>
      </c>
      <c r="H483" t="s">
        <v>3237</v>
      </c>
      <c r="J483">
        <v>1900000</v>
      </c>
      <c r="K483">
        <v>1900000</v>
      </c>
      <c r="L483">
        <v>1801067</v>
      </c>
      <c r="M483">
        <v>1784004</v>
      </c>
    </row>
    <row r="484" spans="1:17">
      <c r="A484" t="s">
        <v>529</v>
      </c>
      <c r="B484" t="s">
        <v>282</v>
      </c>
      <c r="C484" t="s">
        <v>319</v>
      </c>
      <c r="D484" t="s">
        <v>2690</v>
      </c>
      <c r="H484" t="s">
        <v>1211</v>
      </c>
      <c r="K484">
        <v>6700000</v>
      </c>
      <c r="M484">
        <v>4182054.4870799999</v>
      </c>
      <c r="N484">
        <v>0.56061147085959895</v>
      </c>
      <c r="O484">
        <v>0.65</v>
      </c>
      <c r="Q484" t="s">
        <v>20</v>
      </c>
    </row>
    <row r="485" spans="1:17">
      <c r="A485" t="s">
        <v>529</v>
      </c>
      <c r="B485" t="s">
        <v>282</v>
      </c>
      <c r="C485" t="s">
        <v>319</v>
      </c>
      <c r="D485" t="s">
        <v>2690</v>
      </c>
      <c r="H485" t="s">
        <v>1212</v>
      </c>
      <c r="K485">
        <v>4537000</v>
      </c>
      <c r="M485">
        <v>2543494.2432900006</v>
      </c>
      <c r="N485">
        <v>0.59801091061700706</v>
      </c>
      <c r="O485">
        <v>0.8</v>
      </c>
      <c r="Q485" t="s">
        <v>20</v>
      </c>
    </row>
    <row r="486" spans="1:17">
      <c r="A486" t="s">
        <v>529</v>
      </c>
      <c r="B486" t="s">
        <v>282</v>
      </c>
      <c r="C486" t="s">
        <v>319</v>
      </c>
      <c r="D486" t="s">
        <v>2691</v>
      </c>
      <c r="H486" t="s">
        <v>1213</v>
      </c>
      <c r="K486">
        <v>4457000</v>
      </c>
      <c r="M486">
        <v>2665334.628620001</v>
      </c>
      <c r="N486">
        <v>0</v>
      </c>
      <c r="O486">
        <v>0.8</v>
      </c>
      <c r="Q486" t="s">
        <v>20</v>
      </c>
    </row>
    <row r="487" spans="1:17">
      <c r="A487" t="s">
        <v>529</v>
      </c>
      <c r="B487" t="s">
        <v>282</v>
      </c>
      <c r="C487" t="s">
        <v>319</v>
      </c>
      <c r="D487" t="s">
        <v>2716</v>
      </c>
      <c r="H487" t="s">
        <v>1214</v>
      </c>
      <c r="K487">
        <v>62000000</v>
      </c>
      <c r="M487">
        <v>4813054.1864999998</v>
      </c>
      <c r="N487">
        <v>0</v>
      </c>
      <c r="O487">
        <v>0.05</v>
      </c>
      <c r="Q487" t="s">
        <v>436</v>
      </c>
    </row>
    <row r="488" spans="1:17">
      <c r="A488" t="s">
        <v>529</v>
      </c>
      <c r="B488" t="s">
        <v>282</v>
      </c>
      <c r="C488" t="s">
        <v>319</v>
      </c>
      <c r="D488" t="s">
        <v>2708</v>
      </c>
      <c r="H488" t="s">
        <v>1216</v>
      </c>
      <c r="K488">
        <v>2250000</v>
      </c>
      <c r="M488">
        <v>961960.33545000001</v>
      </c>
      <c r="O488">
        <v>0.05</v>
      </c>
    </row>
    <row r="489" spans="1:17">
      <c r="A489" t="s">
        <v>529</v>
      </c>
      <c r="B489" t="s">
        <v>282</v>
      </c>
      <c r="C489" t="s">
        <v>319</v>
      </c>
      <c r="D489" t="s">
        <v>2708</v>
      </c>
      <c r="M489">
        <v>961960.33545000001</v>
      </c>
      <c r="N489">
        <v>0</v>
      </c>
    </row>
    <row r="490" spans="1:17">
      <c r="A490" t="s">
        <v>529</v>
      </c>
      <c r="B490" t="s">
        <v>282</v>
      </c>
      <c r="C490" t="s">
        <v>319</v>
      </c>
      <c r="D490" t="s">
        <v>2708</v>
      </c>
      <c r="H490" t="s">
        <v>1217</v>
      </c>
      <c r="K490">
        <v>5650000</v>
      </c>
      <c r="M490">
        <v>3046552.4775799997</v>
      </c>
      <c r="O490">
        <v>0.4</v>
      </c>
      <c r="Q490" t="s">
        <v>474</v>
      </c>
    </row>
    <row r="491" spans="1:17">
      <c r="A491" t="s">
        <v>529</v>
      </c>
      <c r="B491" t="s">
        <v>282</v>
      </c>
      <c r="C491" t="s">
        <v>319</v>
      </c>
      <c r="D491" t="s">
        <v>2708</v>
      </c>
      <c r="M491">
        <v>3046552.4775799997</v>
      </c>
      <c r="N491">
        <v>0.54</v>
      </c>
      <c r="O491">
        <v>0.4</v>
      </c>
    </row>
    <row r="492" spans="1:17">
      <c r="A492" t="s">
        <v>529</v>
      </c>
      <c r="B492" t="s">
        <v>282</v>
      </c>
      <c r="C492" t="s">
        <v>319</v>
      </c>
      <c r="D492" t="s">
        <v>2708</v>
      </c>
      <c r="H492" t="s">
        <v>3092</v>
      </c>
      <c r="K492">
        <v>5056000</v>
      </c>
      <c r="M492">
        <v>4438680.7176900003</v>
      </c>
      <c r="O492">
        <v>1</v>
      </c>
      <c r="Q492" t="s">
        <v>474</v>
      </c>
    </row>
    <row r="493" spans="1:17">
      <c r="A493" t="s">
        <v>529</v>
      </c>
      <c r="B493" t="s">
        <v>282</v>
      </c>
      <c r="C493" t="s">
        <v>319</v>
      </c>
      <c r="D493" t="s">
        <v>2708</v>
      </c>
      <c r="H493" t="s">
        <v>3093</v>
      </c>
      <c r="M493">
        <v>4438680.7176900003</v>
      </c>
    </row>
    <row r="494" spans="1:17">
      <c r="A494" t="s">
        <v>529</v>
      </c>
      <c r="B494" t="s">
        <v>283</v>
      </c>
      <c r="C494" t="s">
        <v>480</v>
      </c>
      <c r="D494" t="s">
        <v>2708</v>
      </c>
      <c r="H494" t="s">
        <v>1221</v>
      </c>
      <c r="K494">
        <v>7638000</v>
      </c>
      <c r="M494">
        <v>4146876.1746200002</v>
      </c>
      <c r="N494">
        <v>0.54292696708824295</v>
      </c>
      <c r="O494">
        <v>0.52</v>
      </c>
      <c r="Q494" t="s">
        <v>3257</v>
      </c>
    </row>
    <row r="495" spans="1:17">
      <c r="A495" t="s">
        <v>529</v>
      </c>
      <c r="B495" t="s">
        <v>283</v>
      </c>
      <c r="C495" t="s">
        <v>480</v>
      </c>
      <c r="D495" t="s">
        <v>2708</v>
      </c>
      <c r="H495" t="s">
        <v>1223</v>
      </c>
      <c r="K495">
        <v>1760000</v>
      </c>
      <c r="M495" t="s">
        <v>474</v>
      </c>
      <c r="N495">
        <v>0.24071895424836601</v>
      </c>
      <c r="O495" t="s">
        <v>474</v>
      </c>
      <c r="Q495" t="s">
        <v>1224</v>
      </c>
    </row>
    <row r="496" spans="1:17">
      <c r="A496" t="s">
        <v>529</v>
      </c>
      <c r="B496" t="s">
        <v>294</v>
      </c>
      <c r="C496" t="s">
        <v>319</v>
      </c>
      <c r="D496" t="s">
        <v>2697</v>
      </c>
      <c r="H496" t="s">
        <v>1226</v>
      </c>
      <c r="K496">
        <v>1545300</v>
      </c>
      <c r="M496">
        <v>371983</v>
      </c>
      <c r="N496">
        <v>0.60933926560320051</v>
      </c>
      <c r="O496">
        <v>0.3</v>
      </c>
      <c r="Q496" t="s">
        <v>720</v>
      </c>
    </row>
    <row r="497" spans="1:17">
      <c r="A497" t="s">
        <v>529</v>
      </c>
      <c r="B497" t="s">
        <v>294</v>
      </c>
      <c r="C497" t="s">
        <v>319</v>
      </c>
      <c r="D497" t="s">
        <v>2697</v>
      </c>
      <c r="H497" t="s">
        <v>1227</v>
      </c>
      <c r="K497">
        <v>2379640</v>
      </c>
      <c r="M497">
        <v>1450008.09</v>
      </c>
      <c r="N497">
        <v>0.6998712702702703</v>
      </c>
      <c r="O497">
        <v>0.85</v>
      </c>
      <c r="Q497" t="s">
        <v>436</v>
      </c>
    </row>
    <row r="498" spans="1:17">
      <c r="A498" t="s">
        <v>529</v>
      </c>
      <c r="B498" t="s">
        <v>294</v>
      </c>
      <c r="C498" t="s">
        <v>319</v>
      </c>
      <c r="D498" t="s">
        <v>2697</v>
      </c>
      <c r="H498" t="s">
        <v>1228</v>
      </c>
      <c r="K498">
        <v>370000</v>
      </c>
      <c r="M498">
        <v>258952.37</v>
      </c>
      <c r="N498">
        <v>0.10782433783108449</v>
      </c>
      <c r="O498">
        <v>0.95</v>
      </c>
      <c r="Q498" t="s">
        <v>436</v>
      </c>
    </row>
    <row r="499" spans="1:17">
      <c r="A499" t="s">
        <v>529</v>
      </c>
      <c r="B499" t="s">
        <v>294</v>
      </c>
      <c r="C499" t="s">
        <v>319</v>
      </c>
      <c r="D499" t="s">
        <v>2697</v>
      </c>
      <c r="H499" t="s">
        <v>1229</v>
      </c>
      <c r="K499">
        <v>1600800</v>
      </c>
      <c r="M499">
        <v>172605.2</v>
      </c>
      <c r="N499">
        <v>0.11624738888888889</v>
      </c>
      <c r="O499">
        <v>0.15</v>
      </c>
      <c r="Q499" t="s">
        <v>720</v>
      </c>
    </row>
    <row r="500" spans="1:17">
      <c r="A500" t="s">
        <v>529</v>
      </c>
      <c r="B500" t="s">
        <v>294</v>
      </c>
      <c r="C500" t="s">
        <v>319</v>
      </c>
      <c r="D500" t="s">
        <v>2697</v>
      </c>
      <c r="H500" t="s">
        <v>1230</v>
      </c>
      <c r="K500">
        <v>900000</v>
      </c>
      <c r="M500">
        <v>104622.65</v>
      </c>
      <c r="N500">
        <v>0</v>
      </c>
      <c r="O500">
        <v>0.15</v>
      </c>
      <c r="Q500" t="s">
        <v>436</v>
      </c>
    </row>
    <row r="501" spans="1:17">
      <c r="A501" t="s">
        <v>529</v>
      </c>
      <c r="B501" t="s">
        <v>294</v>
      </c>
      <c r="C501" t="s">
        <v>319</v>
      </c>
      <c r="D501" t="s">
        <v>2697</v>
      </c>
      <c r="H501" t="s">
        <v>1231</v>
      </c>
      <c r="K501">
        <v>1800000</v>
      </c>
      <c r="M501">
        <v>0</v>
      </c>
      <c r="N501">
        <v>0.30111185193579248</v>
      </c>
      <c r="O501">
        <v>0</v>
      </c>
      <c r="Q501" t="s">
        <v>720</v>
      </c>
    </row>
    <row r="502" spans="1:17">
      <c r="A502" t="s">
        <v>529</v>
      </c>
      <c r="B502" t="s">
        <v>294</v>
      </c>
      <c r="C502" t="s">
        <v>319</v>
      </c>
      <c r="D502" t="s">
        <v>2704</v>
      </c>
      <c r="H502" t="s">
        <v>1233</v>
      </c>
      <c r="K502">
        <v>758914</v>
      </c>
      <c r="M502">
        <v>228518</v>
      </c>
      <c r="N502">
        <v>0.87008399999999997</v>
      </c>
      <c r="O502" t="s">
        <v>1234</v>
      </c>
      <c r="Q502" t="s">
        <v>436</v>
      </c>
    </row>
    <row r="503" spans="1:17">
      <c r="A503" t="s">
        <v>529</v>
      </c>
      <c r="B503" t="s">
        <v>294</v>
      </c>
      <c r="C503" t="s">
        <v>319</v>
      </c>
      <c r="D503" t="s">
        <v>2703</v>
      </c>
      <c r="H503" t="s">
        <v>1236</v>
      </c>
      <c r="K503">
        <v>500000</v>
      </c>
      <c r="M503">
        <v>435042</v>
      </c>
      <c r="N503">
        <v>0.38700000000000001</v>
      </c>
      <c r="O503">
        <v>0.95</v>
      </c>
      <c r="Q503" t="s">
        <v>436</v>
      </c>
    </row>
    <row r="504" spans="1:17">
      <c r="A504" t="s">
        <v>529</v>
      </c>
      <c r="B504" t="s">
        <v>294</v>
      </c>
      <c r="C504" t="s">
        <v>480</v>
      </c>
      <c r="D504" t="s">
        <v>2708</v>
      </c>
      <c r="H504" t="s">
        <v>1238</v>
      </c>
      <c r="K504">
        <v>548554</v>
      </c>
      <c r="N504">
        <v>0</v>
      </c>
      <c r="O504">
        <v>0.46189999999999998</v>
      </c>
    </row>
    <row r="505" spans="1:17">
      <c r="A505" t="s">
        <v>529</v>
      </c>
      <c r="B505" t="s">
        <v>294</v>
      </c>
      <c r="C505" t="s">
        <v>480</v>
      </c>
      <c r="D505" t="s">
        <v>2716</v>
      </c>
      <c r="H505" t="s">
        <v>1240</v>
      </c>
      <c r="M505" t="s">
        <v>474</v>
      </c>
      <c r="N505">
        <v>0.7</v>
      </c>
      <c r="O505">
        <v>0.95</v>
      </c>
    </row>
    <row r="506" spans="1:17">
      <c r="A506" t="s">
        <v>529</v>
      </c>
      <c r="B506" t="s">
        <v>294</v>
      </c>
      <c r="C506" t="s">
        <v>480</v>
      </c>
      <c r="D506" t="s">
        <v>2716</v>
      </c>
      <c r="H506" t="s">
        <v>1242</v>
      </c>
      <c r="K506">
        <v>15778292</v>
      </c>
      <c r="M506" t="s">
        <v>474</v>
      </c>
      <c r="N506">
        <v>0.75</v>
      </c>
      <c r="O506">
        <v>1</v>
      </c>
    </row>
    <row r="507" spans="1:17">
      <c r="A507" t="s">
        <v>529</v>
      </c>
      <c r="B507" t="s">
        <v>294</v>
      </c>
      <c r="C507" t="s">
        <v>480</v>
      </c>
      <c r="D507" t="s">
        <v>2716</v>
      </c>
      <c r="H507" t="s">
        <v>1243</v>
      </c>
      <c r="K507">
        <v>12741089</v>
      </c>
      <c r="M507" t="s">
        <v>474</v>
      </c>
      <c r="N507">
        <v>0.32400000000000001</v>
      </c>
      <c r="O507">
        <v>1</v>
      </c>
    </row>
    <row r="508" spans="1:17">
      <c r="A508" t="s">
        <v>529</v>
      </c>
      <c r="B508" t="s">
        <v>294</v>
      </c>
      <c r="C508" t="s">
        <v>480</v>
      </c>
      <c r="D508" t="s">
        <v>2716</v>
      </c>
      <c r="H508" t="s">
        <v>1244</v>
      </c>
      <c r="K508">
        <v>4381982</v>
      </c>
      <c r="M508" t="s">
        <v>474</v>
      </c>
      <c r="N508">
        <v>0.22</v>
      </c>
      <c r="O508">
        <v>0.43</v>
      </c>
    </row>
    <row r="509" spans="1:17">
      <c r="A509" t="s">
        <v>529</v>
      </c>
      <c r="B509" t="s">
        <v>294</v>
      </c>
      <c r="C509" t="s">
        <v>480</v>
      </c>
      <c r="D509" t="s">
        <v>2716</v>
      </c>
      <c r="H509" t="s">
        <v>1245</v>
      </c>
      <c r="K509">
        <v>1260982</v>
      </c>
      <c r="M509" t="s">
        <v>474</v>
      </c>
      <c r="N509">
        <v>0.06</v>
      </c>
      <c r="O509">
        <v>0.43</v>
      </c>
    </row>
    <row r="510" spans="1:17">
      <c r="A510" t="s">
        <v>529</v>
      </c>
      <c r="B510" t="s">
        <v>294</v>
      </c>
      <c r="C510" t="s">
        <v>480</v>
      </c>
      <c r="D510" t="s">
        <v>2716</v>
      </c>
      <c r="H510" t="s">
        <v>1246</v>
      </c>
      <c r="K510">
        <v>5959786</v>
      </c>
      <c r="M510" t="s">
        <v>474</v>
      </c>
      <c r="N510">
        <v>0</v>
      </c>
      <c r="O510">
        <v>0.3</v>
      </c>
    </row>
    <row r="511" spans="1:17">
      <c r="A511" t="s">
        <v>529</v>
      </c>
      <c r="B511" t="s">
        <v>294</v>
      </c>
      <c r="C511" t="s">
        <v>480</v>
      </c>
      <c r="D511" t="s">
        <v>2716</v>
      </c>
      <c r="H511" t="s">
        <v>1247</v>
      </c>
      <c r="K511">
        <v>1693578</v>
      </c>
      <c r="M511" t="s">
        <v>474</v>
      </c>
      <c r="N511">
        <v>0.73229999999999995</v>
      </c>
      <c r="O511">
        <v>0.13</v>
      </c>
    </row>
    <row r="512" spans="1:17">
      <c r="A512" t="s">
        <v>529</v>
      </c>
      <c r="B512" t="s">
        <v>294</v>
      </c>
      <c r="C512" t="s">
        <v>480</v>
      </c>
      <c r="D512" t="s">
        <v>2716</v>
      </c>
      <c r="H512" t="s">
        <v>1248</v>
      </c>
      <c r="K512">
        <v>22077000</v>
      </c>
      <c r="M512" t="s">
        <v>474</v>
      </c>
      <c r="O512">
        <v>0.8</v>
      </c>
    </row>
    <row r="513" spans="1:15">
      <c r="A513" t="s">
        <v>529</v>
      </c>
      <c r="B513" t="s">
        <v>298</v>
      </c>
      <c r="C513" t="s">
        <v>319</v>
      </c>
      <c r="D513" t="s">
        <v>2704</v>
      </c>
      <c r="H513" t="s">
        <v>1250</v>
      </c>
      <c r="K513">
        <v>1000000</v>
      </c>
      <c r="L513">
        <v>255687</v>
      </c>
      <c r="M513">
        <v>204549</v>
      </c>
      <c r="O513">
        <v>0.8</v>
      </c>
    </row>
    <row r="514" spans="1:15">
      <c r="A514" t="s">
        <v>529</v>
      </c>
      <c r="B514" t="s">
        <v>298</v>
      </c>
      <c r="C514" t="s">
        <v>319</v>
      </c>
      <c r="D514" t="s">
        <v>2704</v>
      </c>
      <c r="H514" t="s">
        <v>1250</v>
      </c>
      <c r="K514">
        <v>1500000</v>
      </c>
      <c r="L514">
        <v>936228</v>
      </c>
      <c r="M514">
        <v>638679</v>
      </c>
      <c r="O514">
        <v>0.98</v>
      </c>
    </row>
    <row r="515" spans="1:15">
      <c r="A515" t="s">
        <v>529</v>
      </c>
      <c r="B515" t="s">
        <v>298</v>
      </c>
      <c r="C515" t="s">
        <v>319</v>
      </c>
      <c r="D515" t="s">
        <v>2704</v>
      </c>
      <c r="H515" t="s">
        <v>1252</v>
      </c>
      <c r="K515">
        <v>162000</v>
      </c>
      <c r="L515">
        <v>161847</v>
      </c>
      <c r="M515">
        <v>41069</v>
      </c>
      <c r="O515">
        <v>0.8</v>
      </c>
    </row>
    <row r="516" spans="1:15">
      <c r="A516" t="s">
        <v>529</v>
      </c>
      <c r="B516" t="s">
        <v>298</v>
      </c>
      <c r="C516" t="s">
        <v>319</v>
      </c>
      <c r="D516" t="s">
        <v>2704</v>
      </c>
      <c r="H516" t="s">
        <v>1253</v>
      </c>
      <c r="K516">
        <v>486000</v>
      </c>
      <c r="L516">
        <v>459977</v>
      </c>
      <c r="M516">
        <v>205419</v>
      </c>
      <c r="O516">
        <v>0.8</v>
      </c>
    </row>
    <row r="517" spans="1:15">
      <c r="A517" t="s">
        <v>529</v>
      </c>
      <c r="B517" t="s">
        <v>298</v>
      </c>
      <c r="C517" t="s">
        <v>319</v>
      </c>
      <c r="D517" t="s">
        <v>2704</v>
      </c>
      <c r="H517" t="s">
        <v>1254</v>
      </c>
      <c r="K517">
        <v>1400000</v>
      </c>
      <c r="L517">
        <v>1210373</v>
      </c>
      <c r="M517">
        <v>513457</v>
      </c>
      <c r="O517">
        <v>0.67</v>
      </c>
    </row>
    <row r="518" spans="1:15">
      <c r="A518" t="s">
        <v>529</v>
      </c>
      <c r="B518" t="s">
        <v>298</v>
      </c>
      <c r="C518" t="s">
        <v>319</v>
      </c>
      <c r="D518" t="s">
        <v>2704</v>
      </c>
      <c r="H518" t="s">
        <v>1255</v>
      </c>
      <c r="K518">
        <v>1500000</v>
      </c>
      <c r="L518">
        <v>1331871</v>
      </c>
      <c r="M518">
        <v>1157747</v>
      </c>
      <c r="O518">
        <v>0.98</v>
      </c>
    </row>
    <row r="519" spans="1:15">
      <c r="A519" t="s">
        <v>529</v>
      </c>
      <c r="B519" t="s">
        <v>298</v>
      </c>
      <c r="C519" t="s">
        <v>319</v>
      </c>
      <c r="D519" t="s">
        <v>2705</v>
      </c>
      <c r="H519" t="s">
        <v>1256</v>
      </c>
      <c r="K519">
        <v>14610000</v>
      </c>
      <c r="L519">
        <v>13611907</v>
      </c>
      <c r="M519">
        <v>10529573</v>
      </c>
      <c r="O519">
        <v>0.71</v>
      </c>
    </row>
    <row r="520" spans="1:15">
      <c r="A520" t="s">
        <v>529</v>
      </c>
      <c r="B520" t="s">
        <v>298</v>
      </c>
      <c r="C520" t="s">
        <v>319</v>
      </c>
      <c r="D520" t="s">
        <v>2716</v>
      </c>
      <c r="H520" t="s">
        <v>1257</v>
      </c>
      <c r="K520">
        <v>2500000</v>
      </c>
      <c r="L520">
        <v>2142157</v>
      </c>
      <c r="M520">
        <v>826597</v>
      </c>
      <c r="O520">
        <v>0.85</v>
      </c>
    </row>
    <row r="521" spans="1:15">
      <c r="A521" t="s">
        <v>529</v>
      </c>
      <c r="B521" t="s">
        <v>298</v>
      </c>
      <c r="C521" t="s">
        <v>319</v>
      </c>
      <c r="D521" t="s">
        <v>2716</v>
      </c>
      <c r="H521" t="s">
        <v>1259</v>
      </c>
      <c r="K521">
        <v>2490000</v>
      </c>
      <c r="L521">
        <v>1999404</v>
      </c>
      <c r="M521">
        <v>412576</v>
      </c>
      <c r="O521">
        <v>0.5</v>
      </c>
    </row>
    <row r="522" spans="1:15">
      <c r="A522" t="s">
        <v>529</v>
      </c>
      <c r="B522" t="s">
        <v>298</v>
      </c>
      <c r="C522" t="s">
        <v>319</v>
      </c>
      <c r="D522" t="s">
        <v>2708</v>
      </c>
      <c r="H522" t="s">
        <v>1261</v>
      </c>
      <c r="K522">
        <v>2000000</v>
      </c>
      <c r="L522">
        <v>1517700</v>
      </c>
      <c r="M522">
        <v>1428287</v>
      </c>
      <c r="O522">
        <v>0.9</v>
      </c>
    </row>
    <row r="523" spans="1:15">
      <c r="A523" t="s">
        <v>529</v>
      </c>
      <c r="B523" t="s">
        <v>298</v>
      </c>
      <c r="C523" t="s">
        <v>319</v>
      </c>
      <c r="D523" t="s">
        <v>2703</v>
      </c>
      <c r="H523" t="s">
        <v>1262</v>
      </c>
      <c r="K523">
        <v>1700000</v>
      </c>
      <c r="L523">
        <v>1201064</v>
      </c>
      <c r="M523">
        <v>574074</v>
      </c>
      <c r="O523">
        <v>0.65</v>
      </c>
    </row>
    <row r="524" spans="1:15">
      <c r="A524" t="s">
        <v>529</v>
      </c>
      <c r="B524" t="s">
        <v>298</v>
      </c>
      <c r="C524" t="s">
        <v>319</v>
      </c>
      <c r="D524" t="s">
        <v>2703</v>
      </c>
      <c r="H524" t="s">
        <v>1264</v>
      </c>
      <c r="K524">
        <v>700000</v>
      </c>
      <c r="L524">
        <v>611126</v>
      </c>
      <c r="M524">
        <v>126410</v>
      </c>
      <c r="O524">
        <v>0.45</v>
      </c>
    </row>
    <row r="525" spans="1:15">
      <c r="A525" t="s">
        <v>529</v>
      </c>
      <c r="B525" t="s">
        <v>298</v>
      </c>
      <c r="C525" t="s">
        <v>319</v>
      </c>
      <c r="D525" t="s">
        <v>2703</v>
      </c>
      <c r="H525" t="s">
        <v>1265</v>
      </c>
      <c r="K525">
        <v>2000000</v>
      </c>
      <c r="L525">
        <v>1637616</v>
      </c>
      <c r="M525">
        <v>507012</v>
      </c>
      <c r="O525">
        <v>0.45</v>
      </c>
    </row>
    <row r="526" spans="1:15">
      <c r="A526" t="s">
        <v>529</v>
      </c>
      <c r="B526" t="s">
        <v>298</v>
      </c>
      <c r="C526" t="s">
        <v>319</v>
      </c>
      <c r="D526" t="s">
        <v>2711</v>
      </c>
      <c r="H526" t="s">
        <v>1266</v>
      </c>
      <c r="K526">
        <v>900000</v>
      </c>
      <c r="L526">
        <v>333414</v>
      </c>
      <c r="M526">
        <v>44449</v>
      </c>
      <c r="O526">
        <v>0.15</v>
      </c>
    </row>
    <row r="527" spans="1:15">
      <c r="A527" t="s">
        <v>529</v>
      </c>
      <c r="B527" t="s">
        <v>298</v>
      </c>
      <c r="C527" t="s">
        <v>319</v>
      </c>
      <c r="D527" t="s">
        <v>2711</v>
      </c>
      <c r="H527" t="s">
        <v>1267</v>
      </c>
      <c r="K527">
        <v>700000</v>
      </c>
      <c r="L527">
        <v>227304</v>
      </c>
      <c r="M527">
        <v>164018</v>
      </c>
      <c r="O527">
        <v>0.65</v>
      </c>
    </row>
    <row r="528" spans="1:15">
      <c r="A528" t="s">
        <v>529</v>
      </c>
      <c r="B528" t="s">
        <v>298</v>
      </c>
      <c r="C528" t="s">
        <v>319</v>
      </c>
      <c r="D528" t="s">
        <v>2697</v>
      </c>
      <c r="H528" t="s">
        <v>1268</v>
      </c>
      <c r="K528">
        <v>3110000</v>
      </c>
      <c r="L528">
        <v>2986303</v>
      </c>
      <c r="M528">
        <v>2285748</v>
      </c>
      <c r="O528">
        <v>0.9</v>
      </c>
    </row>
    <row r="529" spans="1:17">
      <c r="A529" t="s">
        <v>529</v>
      </c>
      <c r="B529" t="s">
        <v>298</v>
      </c>
      <c r="C529" t="s">
        <v>319</v>
      </c>
      <c r="D529" t="s">
        <v>2697</v>
      </c>
      <c r="H529" t="s">
        <v>1270</v>
      </c>
      <c r="K529">
        <v>2292000</v>
      </c>
      <c r="L529">
        <v>1997405</v>
      </c>
      <c r="M529">
        <v>1906385</v>
      </c>
      <c r="O529">
        <v>0.85</v>
      </c>
    </row>
    <row r="530" spans="1:17">
      <c r="A530" t="s">
        <v>529</v>
      </c>
      <c r="B530" t="s">
        <v>298</v>
      </c>
      <c r="C530" t="s">
        <v>319</v>
      </c>
      <c r="D530" t="s">
        <v>2698</v>
      </c>
      <c r="H530" t="s">
        <v>1272</v>
      </c>
      <c r="K530">
        <v>522000</v>
      </c>
      <c r="L530">
        <v>358383</v>
      </c>
      <c r="M530">
        <v>282841</v>
      </c>
      <c r="O530">
        <v>0.85</v>
      </c>
    </row>
    <row r="531" spans="1:17">
      <c r="A531" t="s">
        <v>529</v>
      </c>
      <c r="B531" t="s">
        <v>298</v>
      </c>
      <c r="C531" t="s">
        <v>319</v>
      </c>
      <c r="D531" t="s">
        <v>2698</v>
      </c>
      <c r="H531" t="s">
        <v>1274</v>
      </c>
      <c r="K531">
        <v>568000</v>
      </c>
      <c r="L531">
        <v>382994</v>
      </c>
      <c r="M531">
        <v>308530</v>
      </c>
      <c r="O531">
        <v>0.85</v>
      </c>
    </row>
    <row r="532" spans="1:17">
      <c r="A532" t="s">
        <v>529</v>
      </c>
      <c r="B532" t="s">
        <v>298</v>
      </c>
      <c r="C532" t="s">
        <v>319</v>
      </c>
      <c r="D532" t="s">
        <v>2700</v>
      </c>
      <c r="H532" t="s">
        <v>1276</v>
      </c>
      <c r="K532">
        <v>3693200</v>
      </c>
      <c r="L532">
        <v>3435134</v>
      </c>
      <c r="M532">
        <v>1549144</v>
      </c>
      <c r="O532">
        <v>0.7</v>
      </c>
    </row>
    <row r="533" spans="1:17">
      <c r="A533" t="s">
        <v>529</v>
      </c>
      <c r="B533" t="s">
        <v>298</v>
      </c>
      <c r="C533" t="s">
        <v>319</v>
      </c>
      <c r="D533" t="s">
        <v>2710</v>
      </c>
      <c r="H533" t="s">
        <v>1278</v>
      </c>
      <c r="K533">
        <v>561000</v>
      </c>
      <c r="L533">
        <v>297670</v>
      </c>
      <c r="M533">
        <v>161083</v>
      </c>
      <c r="O533">
        <v>0.78</v>
      </c>
    </row>
    <row r="534" spans="1:17">
      <c r="A534" t="s">
        <v>529</v>
      </c>
      <c r="B534" t="s">
        <v>298</v>
      </c>
      <c r="C534" t="s">
        <v>480</v>
      </c>
      <c r="D534" t="s">
        <v>2693</v>
      </c>
      <c r="H534" t="s">
        <v>1280</v>
      </c>
      <c r="K534">
        <v>82230000</v>
      </c>
      <c r="L534" t="s">
        <v>474</v>
      </c>
      <c r="M534" t="s">
        <v>474</v>
      </c>
      <c r="O534">
        <v>0.92</v>
      </c>
    </row>
    <row r="535" spans="1:17">
      <c r="A535" t="s">
        <v>529</v>
      </c>
      <c r="B535" t="s">
        <v>298</v>
      </c>
      <c r="C535" t="s">
        <v>480</v>
      </c>
      <c r="D535" t="s">
        <v>2716</v>
      </c>
      <c r="H535" t="s">
        <v>1282</v>
      </c>
      <c r="K535">
        <v>4000000</v>
      </c>
      <c r="L535">
        <v>2997084</v>
      </c>
      <c r="M535">
        <v>0</v>
      </c>
      <c r="N535">
        <v>0.59</v>
      </c>
      <c r="O535">
        <v>0.17</v>
      </c>
    </row>
    <row r="536" spans="1:17">
      <c r="A536" t="s">
        <v>529</v>
      </c>
      <c r="B536" t="s">
        <v>268</v>
      </c>
      <c r="C536" t="s">
        <v>480</v>
      </c>
      <c r="D536" t="s">
        <v>2716</v>
      </c>
      <c r="H536" t="s">
        <v>1284</v>
      </c>
      <c r="K536">
        <v>1733000</v>
      </c>
      <c r="M536">
        <v>0</v>
      </c>
      <c r="N536">
        <v>0.71640266241101958</v>
      </c>
      <c r="O536">
        <v>0.7</v>
      </c>
      <c r="Q536" t="s">
        <v>97</v>
      </c>
    </row>
    <row r="537" spans="1:17">
      <c r="A537" t="s">
        <v>529</v>
      </c>
      <c r="B537" t="s">
        <v>268</v>
      </c>
      <c r="C537" t="s">
        <v>480</v>
      </c>
      <c r="D537" t="s">
        <v>2704</v>
      </c>
      <c r="H537" t="s">
        <v>1286</v>
      </c>
      <c r="K537">
        <v>1063998</v>
      </c>
      <c r="M537">
        <v>762251</v>
      </c>
      <c r="N537">
        <v>0.680878431372549</v>
      </c>
      <c r="O537">
        <v>0.83</v>
      </c>
      <c r="Q537" t="s">
        <v>1287</v>
      </c>
    </row>
    <row r="538" spans="1:17">
      <c r="A538" t="s">
        <v>529</v>
      </c>
      <c r="B538" t="s">
        <v>268</v>
      </c>
      <c r="C538" t="s">
        <v>319</v>
      </c>
      <c r="D538" t="s">
        <v>2699</v>
      </c>
      <c r="H538" t="s">
        <v>1289</v>
      </c>
      <c r="K538">
        <v>255000</v>
      </c>
      <c r="M538">
        <v>173624</v>
      </c>
      <c r="N538">
        <v>0.29938999999999999</v>
      </c>
      <c r="O538">
        <v>0.9</v>
      </c>
    </row>
    <row r="539" spans="1:17">
      <c r="A539" t="s">
        <v>529</v>
      </c>
      <c r="B539" t="s">
        <v>268</v>
      </c>
      <c r="C539" t="s">
        <v>319</v>
      </c>
      <c r="D539" t="s">
        <v>2697</v>
      </c>
      <c r="H539" t="s">
        <v>1291</v>
      </c>
      <c r="K539">
        <v>500000</v>
      </c>
      <c r="M539">
        <v>149695</v>
      </c>
      <c r="N539">
        <v>0.36415334682710854</v>
      </c>
      <c r="O539">
        <v>0.6</v>
      </c>
    </row>
    <row r="540" spans="1:17">
      <c r="A540" t="s">
        <v>529</v>
      </c>
      <c r="B540" t="s">
        <v>268</v>
      </c>
      <c r="C540" t="s">
        <v>319</v>
      </c>
      <c r="D540" t="s">
        <v>2711</v>
      </c>
      <c r="H540" t="s">
        <v>1292</v>
      </c>
      <c r="K540">
        <v>3118969</v>
      </c>
      <c r="M540">
        <v>1135783</v>
      </c>
      <c r="N540">
        <v>0.90447326086956525</v>
      </c>
      <c r="O540">
        <v>0.8</v>
      </c>
    </row>
    <row r="541" spans="1:17">
      <c r="A541" t="s">
        <v>529</v>
      </c>
      <c r="B541" t="s">
        <v>268</v>
      </c>
      <c r="C541" t="s">
        <v>319</v>
      </c>
      <c r="D541" t="s">
        <v>2711</v>
      </c>
      <c r="H541" t="s">
        <v>1293</v>
      </c>
      <c r="K541">
        <v>4600000</v>
      </c>
      <c r="M541">
        <v>4160577</v>
      </c>
      <c r="N541">
        <v>0.213271875</v>
      </c>
      <c r="O541">
        <v>1</v>
      </c>
    </row>
    <row r="542" spans="1:17">
      <c r="A542" t="s">
        <v>529</v>
      </c>
      <c r="B542" t="s">
        <v>268</v>
      </c>
      <c r="C542" t="s">
        <v>319</v>
      </c>
      <c r="D542" t="s">
        <v>2711</v>
      </c>
      <c r="H542" t="s">
        <v>1294</v>
      </c>
      <c r="K542">
        <v>1600000</v>
      </c>
      <c r="M542">
        <v>341235</v>
      </c>
      <c r="N542">
        <v>1.2623999999999999E-3</v>
      </c>
      <c r="O542">
        <v>0.8</v>
      </c>
    </row>
    <row r="543" spans="1:17">
      <c r="A543" t="s">
        <v>529</v>
      </c>
      <c r="B543" t="s">
        <v>268</v>
      </c>
      <c r="C543" t="s">
        <v>319</v>
      </c>
      <c r="D543" t="s">
        <v>2716</v>
      </c>
      <c r="H543" t="s">
        <v>1295</v>
      </c>
      <c r="K543">
        <v>2500000</v>
      </c>
      <c r="M543">
        <v>3156</v>
      </c>
      <c r="N543">
        <v>0.9741546875</v>
      </c>
      <c r="O543">
        <v>0</v>
      </c>
    </row>
    <row r="544" spans="1:17">
      <c r="A544" t="s">
        <v>529</v>
      </c>
      <c r="B544" t="s">
        <v>268</v>
      </c>
      <c r="C544" t="s">
        <v>319</v>
      </c>
      <c r="D544" t="s">
        <v>2708</v>
      </c>
      <c r="H544" t="s">
        <v>1296</v>
      </c>
      <c r="K544">
        <v>640000</v>
      </c>
      <c r="M544">
        <v>623459</v>
      </c>
      <c r="O544">
        <v>1</v>
      </c>
    </row>
    <row r="545" spans="1:17">
      <c r="A545" t="s">
        <v>529</v>
      </c>
      <c r="B545" t="s">
        <v>268</v>
      </c>
      <c r="C545" t="s">
        <v>319</v>
      </c>
      <c r="D545" t="s">
        <v>2708</v>
      </c>
      <c r="N545">
        <v>0.66282614196932399</v>
      </c>
    </row>
    <row r="546" spans="1:17">
      <c r="A546" t="s">
        <v>529</v>
      </c>
      <c r="B546" t="s">
        <v>268</v>
      </c>
      <c r="C546" t="s">
        <v>319</v>
      </c>
      <c r="D546" t="s">
        <v>2703</v>
      </c>
      <c r="H546" t="s">
        <v>1298</v>
      </c>
      <c r="O546">
        <v>0.75</v>
      </c>
    </row>
    <row r="547" spans="1:17">
      <c r="A547" t="s">
        <v>529</v>
      </c>
      <c r="B547" t="s">
        <v>268</v>
      </c>
      <c r="C547" t="s">
        <v>319</v>
      </c>
      <c r="D547" t="s">
        <v>2703</v>
      </c>
      <c r="H547" t="s">
        <v>3091</v>
      </c>
      <c r="K547">
        <v>1217108</v>
      </c>
      <c r="M547">
        <v>806731</v>
      </c>
      <c r="N547">
        <v>0.75</v>
      </c>
      <c r="O547">
        <v>0.66282614196932399</v>
      </c>
    </row>
    <row r="548" spans="1:17">
      <c r="A548" t="s">
        <v>529</v>
      </c>
      <c r="B548" t="s">
        <v>268</v>
      </c>
      <c r="C548" t="s">
        <v>319</v>
      </c>
      <c r="D548" t="s">
        <v>2700</v>
      </c>
      <c r="H548" t="s">
        <v>1299</v>
      </c>
      <c r="K548">
        <v>160000</v>
      </c>
      <c r="M548">
        <v>93804</v>
      </c>
      <c r="N548">
        <v>0.36</v>
      </c>
      <c r="O548">
        <v>0.8</v>
      </c>
    </row>
    <row r="549" spans="1:17">
      <c r="A549" t="s">
        <v>529</v>
      </c>
      <c r="B549" t="s">
        <v>268</v>
      </c>
      <c r="C549" t="s">
        <v>319</v>
      </c>
      <c r="D549" t="s">
        <v>2700</v>
      </c>
      <c r="H549" t="s">
        <v>1300</v>
      </c>
      <c r="K549">
        <v>2392145</v>
      </c>
      <c r="M549">
        <v>851222</v>
      </c>
      <c r="N549">
        <v>0.26513975000000001</v>
      </c>
      <c r="O549">
        <v>0.7</v>
      </c>
    </row>
    <row r="550" spans="1:17">
      <c r="A550" t="s">
        <v>529</v>
      </c>
      <c r="B550" t="s">
        <v>268</v>
      </c>
      <c r="C550" t="s">
        <v>319</v>
      </c>
      <c r="D550" t="s">
        <v>2703</v>
      </c>
      <c r="H550" t="s">
        <v>1301</v>
      </c>
      <c r="K550">
        <v>4000000</v>
      </c>
      <c r="M550">
        <v>1106580</v>
      </c>
      <c r="N550">
        <v>0.33</v>
      </c>
      <c r="O550">
        <v>0.4</v>
      </c>
    </row>
    <row r="551" spans="1:17">
      <c r="A551" t="s">
        <v>529</v>
      </c>
      <c r="B551" t="s">
        <v>280</v>
      </c>
      <c r="C551" t="s">
        <v>319</v>
      </c>
      <c r="D551" t="s">
        <v>2711</v>
      </c>
      <c r="H551" t="s">
        <v>1302</v>
      </c>
      <c r="K551">
        <v>3083000</v>
      </c>
      <c r="M551">
        <v>1021151.31956</v>
      </c>
      <c r="N551">
        <v>0</v>
      </c>
      <c r="O551">
        <v>0.5</v>
      </c>
      <c r="Q551" t="s">
        <v>1303</v>
      </c>
    </row>
    <row r="552" spans="1:17">
      <c r="A552" t="s">
        <v>529</v>
      </c>
      <c r="B552" t="s">
        <v>280</v>
      </c>
      <c r="C552" t="s">
        <v>319</v>
      </c>
      <c r="D552" t="s">
        <v>2711</v>
      </c>
      <c r="H552" t="s">
        <v>1304</v>
      </c>
      <c r="K552">
        <v>1400000</v>
      </c>
      <c r="M552">
        <v>974.61</v>
      </c>
      <c r="N552">
        <v>0</v>
      </c>
      <c r="O552">
        <v>0</v>
      </c>
      <c r="Q552" t="s">
        <v>1305</v>
      </c>
    </row>
    <row r="553" spans="1:17">
      <c r="A553" t="s">
        <v>529</v>
      </c>
      <c r="B553" t="s">
        <v>280</v>
      </c>
      <c r="C553" t="s">
        <v>319</v>
      </c>
      <c r="D553" t="s">
        <v>2711</v>
      </c>
      <c r="H553" t="s">
        <v>1306</v>
      </c>
      <c r="K553">
        <v>300000</v>
      </c>
      <c r="M553">
        <v>0</v>
      </c>
      <c r="N553">
        <v>0</v>
      </c>
      <c r="O553">
        <v>0</v>
      </c>
      <c r="Q553" t="s">
        <v>1307</v>
      </c>
    </row>
    <row r="554" spans="1:17">
      <c r="A554" t="s">
        <v>529</v>
      </c>
      <c r="B554" t="s">
        <v>280</v>
      </c>
      <c r="C554" t="s">
        <v>319</v>
      </c>
      <c r="D554" t="s">
        <v>2711</v>
      </c>
      <c r="H554" t="s">
        <v>1308</v>
      </c>
      <c r="K554">
        <v>160000</v>
      </c>
      <c r="M554">
        <v>0</v>
      </c>
      <c r="N554">
        <v>0.88</v>
      </c>
      <c r="O554">
        <v>0</v>
      </c>
      <c r="Q554" t="s">
        <v>1307</v>
      </c>
    </row>
    <row r="555" spans="1:17">
      <c r="A555" t="s">
        <v>529</v>
      </c>
      <c r="B555" t="s">
        <v>280</v>
      </c>
      <c r="C555" t="s">
        <v>319</v>
      </c>
      <c r="D555" t="s">
        <v>2716</v>
      </c>
      <c r="H555" t="s">
        <v>1309</v>
      </c>
      <c r="K555">
        <v>3005000</v>
      </c>
      <c r="M555">
        <v>2649907.60348</v>
      </c>
      <c r="N555">
        <v>0.64730430840562814</v>
      </c>
      <c r="O555">
        <v>0.99</v>
      </c>
      <c r="Q555" t="s">
        <v>1310</v>
      </c>
    </row>
    <row r="556" spans="1:17">
      <c r="A556" t="s">
        <v>529</v>
      </c>
      <c r="B556" t="s">
        <v>299</v>
      </c>
      <c r="C556" t="s">
        <v>319</v>
      </c>
      <c r="D556" t="s">
        <v>2703</v>
      </c>
      <c r="H556" t="s">
        <v>1311</v>
      </c>
      <c r="K556">
        <v>3000000</v>
      </c>
      <c r="M556">
        <v>2341776</v>
      </c>
      <c r="N556">
        <v>0.8260424638718058</v>
      </c>
      <c r="O556">
        <v>0.8</v>
      </c>
      <c r="Q556" t="s">
        <v>1312</v>
      </c>
    </row>
    <row r="557" spans="1:17">
      <c r="A557" t="s">
        <v>529</v>
      </c>
      <c r="B557" t="s">
        <v>299</v>
      </c>
      <c r="C557" t="s">
        <v>319</v>
      </c>
      <c r="D557" t="s">
        <v>2690</v>
      </c>
      <c r="H557" t="s">
        <v>1313</v>
      </c>
      <c r="K557">
        <v>1604564</v>
      </c>
      <c r="M557">
        <v>1325438</v>
      </c>
      <c r="N557">
        <v>0.19094720000000001</v>
      </c>
      <c r="O557">
        <v>0.98</v>
      </c>
      <c r="Q557" t="s">
        <v>20</v>
      </c>
    </row>
    <row r="558" spans="1:17">
      <c r="A558" t="s">
        <v>529</v>
      </c>
      <c r="B558" t="s">
        <v>299</v>
      </c>
      <c r="C558" t="s">
        <v>319</v>
      </c>
      <c r="D558" t="s">
        <v>2689</v>
      </c>
      <c r="H558" t="s">
        <v>1314</v>
      </c>
      <c r="K558">
        <v>1250000</v>
      </c>
      <c r="M558">
        <v>238684</v>
      </c>
      <c r="N558">
        <v>0.614714255091104</v>
      </c>
      <c r="O558">
        <v>0.49</v>
      </c>
      <c r="Q558" t="s">
        <v>1315</v>
      </c>
    </row>
    <row r="559" spans="1:17">
      <c r="A559" t="s">
        <v>529</v>
      </c>
      <c r="B559" t="s">
        <v>299</v>
      </c>
      <c r="C559" t="s">
        <v>319</v>
      </c>
      <c r="D559" t="s">
        <v>2697</v>
      </c>
      <c r="H559" t="s">
        <v>1316</v>
      </c>
      <c r="K559">
        <v>4665000</v>
      </c>
      <c r="M559">
        <v>2867642</v>
      </c>
      <c r="N559">
        <v>0.23293885819521179</v>
      </c>
      <c r="O559">
        <v>0.98</v>
      </c>
      <c r="Q559" t="s">
        <v>20</v>
      </c>
    </row>
    <row r="560" spans="1:17">
      <c r="A560" t="s">
        <v>529</v>
      </c>
      <c r="B560" t="s">
        <v>299</v>
      </c>
      <c r="C560" t="s">
        <v>319</v>
      </c>
      <c r="D560" t="s">
        <v>2711</v>
      </c>
      <c r="H560" t="s">
        <v>1317</v>
      </c>
      <c r="K560">
        <v>2715000</v>
      </c>
      <c r="M560">
        <v>632429</v>
      </c>
      <c r="N560">
        <v>4.26875E-3</v>
      </c>
      <c r="O560">
        <v>0.72</v>
      </c>
      <c r="Q560" t="s">
        <v>20</v>
      </c>
    </row>
    <row r="561" spans="1:17">
      <c r="A561" t="s">
        <v>529</v>
      </c>
      <c r="B561" t="s">
        <v>299</v>
      </c>
      <c r="C561" t="s">
        <v>319</v>
      </c>
      <c r="D561" t="s">
        <v>2711</v>
      </c>
      <c r="H561" t="s">
        <v>1318</v>
      </c>
      <c r="K561">
        <v>1600000</v>
      </c>
      <c r="M561">
        <v>6830</v>
      </c>
      <c r="N561">
        <v>2.8623853211009174E-4</v>
      </c>
      <c r="O561">
        <v>0.15</v>
      </c>
      <c r="Q561" t="s">
        <v>20</v>
      </c>
    </row>
    <row r="562" spans="1:17">
      <c r="A562" t="s">
        <v>529</v>
      </c>
      <c r="B562" t="s">
        <v>299</v>
      </c>
      <c r="C562" t="s">
        <v>319</v>
      </c>
      <c r="D562" t="s">
        <v>2711</v>
      </c>
      <c r="H562" t="s">
        <v>1319</v>
      </c>
      <c r="K562">
        <v>3815000</v>
      </c>
      <c r="M562">
        <v>1092</v>
      </c>
      <c r="N562">
        <v>0.34866666666666668</v>
      </c>
      <c r="O562">
        <v>0.05</v>
      </c>
      <c r="Q562" t="s">
        <v>20</v>
      </c>
    </row>
    <row r="563" spans="1:17">
      <c r="A563" t="s">
        <v>529</v>
      </c>
      <c r="B563" t="s">
        <v>299</v>
      </c>
      <c r="C563" t="s">
        <v>319</v>
      </c>
      <c r="D563" t="s">
        <v>2711</v>
      </c>
      <c r="H563" t="s">
        <v>1320</v>
      </c>
      <c r="K563">
        <v>990000</v>
      </c>
      <c r="M563">
        <v>345180</v>
      </c>
      <c r="N563">
        <v>2.8960786571207908E-3</v>
      </c>
      <c r="O563">
        <v>0.45</v>
      </c>
      <c r="Q563" t="s">
        <v>20</v>
      </c>
    </row>
    <row r="564" spans="1:17">
      <c r="A564" t="s">
        <v>529</v>
      </c>
      <c r="B564" t="s">
        <v>274</v>
      </c>
      <c r="C564" t="s">
        <v>319</v>
      </c>
      <c r="D564" t="s">
        <v>2704</v>
      </c>
      <c r="H564" t="s">
        <v>1322</v>
      </c>
      <c r="K564">
        <v>2023771</v>
      </c>
      <c r="M564">
        <v>5861</v>
      </c>
      <c r="N564">
        <v>0</v>
      </c>
      <c r="O564">
        <v>0.12</v>
      </c>
      <c r="Q564" t="s">
        <v>1323</v>
      </c>
    </row>
    <row r="565" spans="1:17">
      <c r="A565" t="s">
        <v>529</v>
      </c>
      <c r="B565" t="s">
        <v>274</v>
      </c>
      <c r="C565" t="s">
        <v>319</v>
      </c>
      <c r="D565" t="s">
        <v>2711</v>
      </c>
      <c r="H565" t="s">
        <v>1324</v>
      </c>
      <c r="K565">
        <v>1500000</v>
      </c>
      <c r="M565">
        <v>0</v>
      </c>
      <c r="N565">
        <v>0.73965333333333338</v>
      </c>
      <c r="O565">
        <v>0</v>
      </c>
      <c r="Q565" t="s">
        <v>1325</v>
      </c>
    </row>
    <row r="566" spans="1:17">
      <c r="A566" t="s">
        <v>529</v>
      </c>
      <c r="B566" t="s">
        <v>274</v>
      </c>
      <c r="C566" t="s">
        <v>319</v>
      </c>
      <c r="D566" t="s">
        <v>2711</v>
      </c>
      <c r="H566" t="s">
        <v>1326</v>
      </c>
      <c r="K566">
        <v>750000</v>
      </c>
      <c r="M566">
        <v>554740</v>
      </c>
      <c r="N566">
        <v>0.89417536452836099</v>
      </c>
      <c r="O566">
        <v>0.97</v>
      </c>
      <c r="Q566" t="s">
        <v>1327</v>
      </c>
    </row>
    <row r="567" spans="1:17">
      <c r="A567" t="s">
        <v>529</v>
      </c>
      <c r="B567" t="s">
        <v>274</v>
      </c>
      <c r="C567" t="s">
        <v>319</v>
      </c>
      <c r="D567" t="s">
        <v>2711</v>
      </c>
      <c r="H567" t="s">
        <v>1328</v>
      </c>
      <c r="K567">
        <v>767430</v>
      </c>
      <c r="M567">
        <v>686217</v>
      </c>
      <c r="N567">
        <v>0.78631142099999995</v>
      </c>
      <c r="O567">
        <v>0.98</v>
      </c>
      <c r="Q567" t="s">
        <v>1327</v>
      </c>
    </row>
    <row r="568" spans="1:17">
      <c r="A568" t="s">
        <v>529</v>
      </c>
      <c r="B568" t="s">
        <v>274</v>
      </c>
      <c r="C568" t="s">
        <v>319</v>
      </c>
      <c r="D568" t="s">
        <v>2716</v>
      </c>
      <c r="H568" t="s">
        <v>1329</v>
      </c>
      <c r="K568">
        <v>800000</v>
      </c>
      <c r="M568">
        <v>629049.13679999998</v>
      </c>
      <c r="N568">
        <v>0.23188200275000001</v>
      </c>
      <c r="O568">
        <v>0.95</v>
      </c>
      <c r="Q568" t="s">
        <v>1330</v>
      </c>
    </row>
    <row r="569" spans="1:17">
      <c r="A569" t="s">
        <v>529</v>
      </c>
      <c r="B569" t="s">
        <v>274</v>
      </c>
      <c r="C569" t="s">
        <v>319</v>
      </c>
      <c r="D569" t="s">
        <v>2716</v>
      </c>
      <c r="H569" t="s">
        <v>1331</v>
      </c>
      <c r="K569">
        <v>600000</v>
      </c>
      <c r="M569">
        <v>139129.20165</v>
      </c>
      <c r="N569">
        <v>0</v>
      </c>
      <c r="O569">
        <v>0.9</v>
      </c>
      <c r="Q569" t="s">
        <v>1332</v>
      </c>
    </row>
    <row r="570" spans="1:17">
      <c r="A570" t="s">
        <v>529</v>
      </c>
      <c r="B570" t="s">
        <v>274</v>
      </c>
      <c r="C570" t="s">
        <v>319</v>
      </c>
      <c r="D570" t="s">
        <v>2716</v>
      </c>
      <c r="H570" t="s">
        <v>1333</v>
      </c>
      <c r="K570">
        <v>600000</v>
      </c>
      <c r="M570">
        <v>0</v>
      </c>
      <c r="N570">
        <v>0.25187583333333335</v>
      </c>
      <c r="O570">
        <v>0</v>
      </c>
      <c r="Q570" t="s">
        <v>1334</v>
      </c>
    </row>
    <row r="571" spans="1:17">
      <c r="A571" t="s">
        <v>529</v>
      </c>
      <c r="B571" t="s">
        <v>274</v>
      </c>
      <c r="C571" t="s">
        <v>319</v>
      </c>
      <c r="D571" t="s">
        <v>2708</v>
      </c>
      <c r="H571" t="s">
        <v>1336</v>
      </c>
      <c r="K571">
        <v>1200000</v>
      </c>
      <c r="M571">
        <v>302251</v>
      </c>
      <c r="N571">
        <v>0.21543100000000001</v>
      </c>
      <c r="O571">
        <v>0.8</v>
      </c>
      <c r="Q571" t="s">
        <v>1337</v>
      </c>
    </row>
    <row r="572" spans="1:17">
      <c r="A572" t="s">
        <v>529</v>
      </c>
      <c r="B572" t="s">
        <v>274</v>
      </c>
      <c r="C572" t="s">
        <v>319</v>
      </c>
      <c r="D572" t="s">
        <v>2705</v>
      </c>
      <c r="H572" t="s">
        <v>1339</v>
      </c>
      <c r="K572">
        <v>1000000</v>
      </c>
      <c r="M572">
        <v>215431</v>
      </c>
      <c r="N572">
        <v>0.3456745</v>
      </c>
      <c r="O572">
        <v>0.35</v>
      </c>
      <c r="Q572" t="s">
        <v>1340</v>
      </c>
    </row>
    <row r="573" spans="1:17">
      <c r="A573" t="s">
        <v>529</v>
      </c>
      <c r="B573" t="s">
        <v>274</v>
      </c>
      <c r="C573" t="s">
        <v>319</v>
      </c>
      <c r="D573" t="s">
        <v>2705</v>
      </c>
      <c r="H573" t="s">
        <v>1341</v>
      </c>
      <c r="K573">
        <v>2000000</v>
      </c>
      <c r="M573">
        <v>691349</v>
      </c>
      <c r="N573">
        <v>0.90645728000000003</v>
      </c>
      <c r="O573">
        <v>0.5</v>
      </c>
      <c r="Q573" t="s">
        <v>1342</v>
      </c>
    </row>
    <row r="574" spans="1:17">
      <c r="A574" t="s">
        <v>529</v>
      </c>
      <c r="B574" t="s">
        <v>274</v>
      </c>
      <c r="C574" t="s">
        <v>319</v>
      </c>
      <c r="D574" t="s">
        <v>2705</v>
      </c>
      <c r="H574" t="s">
        <v>1343</v>
      </c>
      <c r="K574">
        <v>6250000</v>
      </c>
      <c r="M574">
        <v>5665358</v>
      </c>
      <c r="N574">
        <v>0.83016253968253972</v>
      </c>
      <c r="O574">
        <v>0.95</v>
      </c>
      <c r="Q574" t="s">
        <v>1344</v>
      </c>
    </row>
    <row r="575" spans="1:17">
      <c r="A575" t="s">
        <v>529</v>
      </c>
      <c r="B575" t="s">
        <v>274</v>
      </c>
      <c r="C575" t="s">
        <v>319</v>
      </c>
      <c r="D575" t="s">
        <v>2705</v>
      </c>
      <c r="H575" t="s">
        <v>1346</v>
      </c>
      <c r="K575">
        <v>3150000</v>
      </c>
      <c r="M575">
        <v>2615012</v>
      </c>
      <c r="N575">
        <v>0.85799333333333339</v>
      </c>
      <c r="O575">
        <v>0.95</v>
      </c>
      <c r="Q575" t="s">
        <v>1347</v>
      </c>
    </row>
    <row r="576" spans="1:17">
      <c r="A576" t="s">
        <v>529</v>
      </c>
      <c r="B576" t="s">
        <v>274</v>
      </c>
      <c r="C576" t="s">
        <v>319</v>
      </c>
      <c r="D576" t="s">
        <v>2705</v>
      </c>
      <c r="H576" t="s">
        <v>1348</v>
      </c>
      <c r="K576">
        <v>750000</v>
      </c>
      <c r="M576">
        <v>643495</v>
      </c>
      <c r="N576">
        <v>1.3358208955223882E-3</v>
      </c>
      <c r="O576">
        <v>0.91</v>
      </c>
      <c r="Q576" t="s">
        <v>1349</v>
      </c>
    </row>
    <row r="577" spans="1:17">
      <c r="A577" t="s">
        <v>529</v>
      </c>
      <c r="B577" t="s">
        <v>274</v>
      </c>
      <c r="C577" t="s">
        <v>319</v>
      </c>
      <c r="D577" t="s">
        <v>2690</v>
      </c>
      <c r="H577" t="s">
        <v>1351</v>
      </c>
      <c r="K577">
        <v>268000</v>
      </c>
      <c r="M577">
        <v>358</v>
      </c>
      <c r="O577">
        <v>0.05</v>
      </c>
      <c r="Q577" t="s">
        <v>1352</v>
      </c>
    </row>
    <row r="578" spans="1:17">
      <c r="A578" t="s">
        <v>529</v>
      </c>
      <c r="B578" t="s">
        <v>274</v>
      </c>
      <c r="C578" t="s">
        <v>480</v>
      </c>
      <c r="D578" t="s">
        <v>2693</v>
      </c>
      <c r="H578" t="s">
        <v>1353</v>
      </c>
      <c r="K578">
        <v>5866667</v>
      </c>
      <c r="O578">
        <v>0.98</v>
      </c>
      <c r="Q578" t="s">
        <v>1354</v>
      </c>
    </row>
    <row r="579" spans="1:17">
      <c r="A579" t="s">
        <v>529</v>
      </c>
      <c r="B579" t="s">
        <v>274</v>
      </c>
      <c r="C579" t="s">
        <v>480</v>
      </c>
      <c r="D579" t="s">
        <v>2693</v>
      </c>
      <c r="H579" t="s">
        <v>1355</v>
      </c>
      <c r="K579">
        <v>4933333</v>
      </c>
      <c r="O579">
        <v>0.98</v>
      </c>
      <c r="Q579" t="s">
        <v>1354</v>
      </c>
    </row>
    <row r="580" spans="1:17">
      <c r="A580" t="s">
        <v>529</v>
      </c>
      <c r="B580" t="s">
        <v>274</v>
      </c>
      <c r="C580" t="s">
        <v>480</v>
      </c>
      <c r="D580" t="s">
        <v>2693</v>
      </c>
      <c r="H580" t="s">
        <v>1356</v>
      </c>
      <c r="K580">
        <v>2500000</v>
      </c>
      <c r="O580">
        <v>0.82</v>
      </c>
      <c r="Q580" t="s">
        <v>1354</v>
      </c>
    </row>
    <row r="581" spans="1:17">
      <c r="A581" t="s">
        <v>529</v>
      </c>
      <c r="B581" t="s">
        <v>274</v>
      </c>
      <c r="C581" t="s">
        <v>480</v>
      </c>
      <c r="D581" t="s">
        <v>2693</v>
      </c>
      <c r="H581" t="s">
        <v>1357</v>
      </c>
      <c r="K581">
        <v>1500000</v>
      </c>
      <c r="O581">
        <v>0.96</v>
      </c>
      <c r="Q581" t="s">
        <v>1354</v>
      </c>
    </row>
    <row r="582" spans="1:17">
      <c r="A582" t="s">
        <v>528</v>
      </c>
      <c r="B582" t="s">
        <v>286</v>
      </c>
      <c r="C582" t="s">
        <v>319</v>
      </c>
      <c r="D582" t="s">
        <v>2708</v>
      </c>
      <c r="G582" t="s">
        <v>2210</v>
      </c>
      <c r="H582" t="s">
        <v>2211</v>
      </c>
      <c r="K582">
        <v>2866246.0245790002</v>
      </c>
    </row>
    <row r="583" spans="1:17">
      <c r="A583" t="s">
        <v>528</v>
      </c>
      <c r="B583" t="s">
        <v>288</v>
      </c>
      <c r="C583" t="s">
        <v>319</v>
      </c>
      <c r="D583" t="s">
        <v>2695</v>
      </c>
      <c r="H583" t="s">
        <v>2213</v>
      </c>
      <c r="K583">
        <v>2504000</v>
      </c>
    </row>
    <row r="584" spans="1:17">
      <c r="A584" t="s">
        <v>528</v>
      </c>
      <c r="B584" t="s">
        <v>288</v>
      </c>
      <c r="C584" t="s">
        <v>319</v>
      </c>
      <c r="D584" t="s">
        <v>2697</v>
      </c>
      <c r="H584" t="s">
        <v>2215</v>
      </c>
      <c r="K584">
        <v>4642710</v>
      </c>
    </row>
    <row r="585" spans="1:17">
      <c r="A585" t="s">
        <v>528</v>
      </c>
      <c r="B585" t="s">
        <v>288</v>
      </c>
      <c r="C585" t="s">
        <v>319</v>
      </c>
      <c r="D585" t="s">
        <v>2700</v>
      </c>
      <c r="H585" t="s">
        <v>2217</v>
      </c>
      <c r="K585">
        <v>2577000</v>
      </c>
    </row>
    <row r="586" spans="1:17">
      <c r="A586" t="s">
        <v>528</v>
      </c>
      <c r="B586" t="s">
        <v>288</v>
      </c>
      <c r="C586" t="s">
        <v>319</v>
      </c>
      <c r="D586" t="s">
        <v>2703</v>
      </c>
      <c r="H586" t="s">
        <v>2219</v>
      </c>
      <c r="K586">
        <v>1000000</v>
      </c>
    </row>
    <row r="587" spans="1:17">
      <c r="A587" t="s">
        <v>528</v>
      </c>
      <c r="B587" t="s">
        <v>288</v>
      </c>
      <c r="C587" t="s">
        <v>2220</v>
      </c>
      <c r="D587" t="s">
        <v>2704</v>
      </c>
      <c r="H587" t="s">
        <v>2221</v>
      </c>
      <c r="K587">
        <v>2276743</v>
      </c>
    </row>
    <row r="588" spans="1:17">
      <c r="A588" t="s">
        <v>528</v>
      </c>
      <c r="B588" t="s">
        <v>288</v>
      </c>
      <c r="C588" t="s">
        <v>319</v>
      </c>
      <c r="D588" t="s">
        <v>2708</v>
      </c>
      <c r="H588" t="s">
        <v>2222</v>
      </c>
      <c r="K588">
        <v>59000000</v>
      </c>
    </row>
    <row r="589" spans="1:17">
      <c r="A589" t="s">
        <v>528</v>
      </c>
      <c r="B589" t="s">
        <v>288</v>
      </c>
      <c r="C589" t="s">
        <v>319</v>
      </c>
      <c r="D589" t="s">
        <v>2708</v>
      </c>
      <c r="H589" t="s">
        <v>2224</v>
      </c>
      <c r="K589">
        <v>1500000</v>
      </c>
    </row>
    <row r="590" spans="1:17">
      <c r="A590" t="s">
        <v>528</v>
      </c>
      <c r="B590" t="s">
        <v>288</v>
      </c>
      <c r="C590" t="s">
        <v>319</v>
      </c>
      <c r="D590" t="s">
        <v>2711</v>
      </c>
      <c r="H590" t="s">
        <v>2226</v>
      </c>
      <c r="K590">
        <v>2623237</v>
      </c>
    </row>
    <row r="591" spans="1:17">
      <c r="A591" t="s">
        <v>528</v>
      </c>
      <c r="B591" t="s">
        <v>288</v>
      </c>
      <c r="C591" t="s">
        <v>319</v>
      </c>
      <c r="D591" t="s">
        <v>2711</v>
      </c>
      <c r="H591" t="s">
        <v>2227</v>
      </c>
      <c r="K591">
        <v>3940000</v>
      </c>
    </row>
    <row r="592" spans="1:17">
      <c r="A592" t="s">
        <v>528</v>
      </c>
      <c r="B592" t="s">
        <v>288</v>
      </c>
      <c r="D592" t="s">
        <v>2716</v>
      </c>
      <c r="H592" t="s">
        <v>2228</v>
      </c>
      <c r="K592">
        <v>2170000</v>
      </c>
    </row>
    <row r="593" spans="1:13">
      <c r="A593" t="s">
        <v>528</v>
      </c>
      <c r="B593" t="s">
        <v>288</v>
      </c>
      <c r="D593" t="s">
        <v>2716</v>
      </c>
      <c r="H593" t="s">
        <v>2229</v>
      </c>
      <c r="K593">
        <v>1250000</v>
      </c>
    </row>
    <row r="594" spans="1:13">
      <c r="A594" t="s">
        <v>528</v>
      </c>
      <c r="B594" t="s">
        <v>288</v>
      </c>
      <c r="C594" t="s">
        <v>480</v>
      </c>
      <c r="D594" t="s">
        <v>2708</v>
      </c>
      <c r="K594">
        <v>0</v>
      </c>
    </row>
    <row r="595" spans="1:13">
      <c r="A595" t="s">
        <v>528</v>
      </c>
      <c r="B595" t="s">
        <v>288</v>
      </c>
      <c r="C595" t="s">
        <v>480</v>
      </c>
      <c r="D595" t="s">
        <v>2716</v>
      </c>
      <c r="H595" t="s">
        <v>2230</v>
      </c>
      <c r="K595">
        <v>14500000</v>
      </c>
    </row>
    <row r="596" spans="1:13">
      <c r="A596" t="s">
        <v>528</v>
      </c>
      <c r="B596" t="s">
        <v>288</v>
      </c>
      <c r="C596" t="s">
        <v>480</v>
      </c>
      <c r="D596" t="s">
        <v>2716</v>
      </c>
      <c r="H596" t="s">
        <v>2231</v>
      </c>
      <c r="K596">
        <v>5830000</v>
      </c>
    </row>
    <row r="597" spans="1:13">
      <c r="A597" t="s">
        <v>528</v>
      </c>
      <c r="B597" t="s">
        <v>288</v>
      </c>
      <c r="C597" t="s">
        <v>480</v>
      </c>
      <c r="D597" t="s">
        <v>2716</v>
      </c>
      <c r="H597" t="s">
        <v>2232</v>
      </c>
      <c r="K597">
        <v>10000000</v>
      </c>
    </row>
    <row r="598" spans="1:13">
      <c r="A598" t="s">
        <v>528</v>
      </c>
      <c r="B598" t="s">
        <v>279</v>
      </c>
      <c r="D598" t="s">
        <v>2708</v>
      </c>
      <c r="E598" t="s">
        <v>2233</v>
      </c>
      <c r="F598" t="s">
        <v>2234</v>
      </c>
      <c r="H598" t="s">
        <v>2235</v>
      </c>
      <c r="K598">
        <v>1200000</v>
      </c>
    </row>
    <row r="599" spans="1:13">
      <c r="A599" t="s">
        <v>528</v>
      </c>
      <c r="B599" t="s">
        <v>288</v>
      </c>
      <c r="D599" t="s">
        <v>2696</v>
      </c>
      <c r="H599" t="s">
        <v>2237</v>
      </c>
      <c r="K599">
        <v>1511104</v>
      </c>
    </row>
    <row r="600" spans="1:13">
      <c r="A600" t="s">
        <v>528</v>
      </c>
      <c r="B600" t="s">
        <v>288</v>
      </c>
      <c r="D600" t="s">
        <v>2696</v>
      </c>
      <c r="H600" t="s">
        <v>2238</v>
      </c>
      <c r="K600">
        <v>1642759</v>
      </c>
    </row>
    <row r="601" spans="1:13">
      <c r="A601" t="s">
        <v>528</v>
      </c>
      <c r="B601" t="s">
        <v>288</v>
      </c>
      <c r="D601" t="s">
        <v>2696</v>
      </c>
      <c r="H601" t="s">
        <v>2240</v>
      </c>
      <c r="K601">
        <v>2037000</v>
      </c>
    </row>
    <row r="602" spans="1:13">
      <c r="A602" t="s">
        <v>528</v>
      </c>
      <c r="B602" t="s">
        <v>288</v>
      </c>
      <c r="D602" t="s">
        <v>2696</v>
      </c>
      <c r="H602" t="s">
        <v>2241</v>
      </c>
      <c r="K602">
        <v>1190611</v>
      </c>
    </row>
    <row r="603" spans="1:13">
      <c r="A603" t="s">
        <v>528</v>
      </c>
      <c r="B603" t="s">
        <v>288</v>
      </c>
      <c r="D603" t="s">
        <v>2704</v>
      </c>
      <c r="H603" t="s">
        <v>2243</v>
      </c>
      <c r="K603">
        <v>700000</v>
      </c>
    </row>
    <row r="604" spans="1:13">
      <c r="A604" t="s">
        <v>528</v>
      </c>
      <c r="B604" t="s">
        <v>288</v>
      </c>
      <c r="D604" t="s">
        <v>2704</v>
      </c>
      <c r="H604" t="s">
        <v>2244</v>
      </c>
      <c r="K604">
        <v>1000000</v>
      </c>
    </row>
    <row r="605" spans="1:13">
      <c r="A605" t="s">
        <v>528</v>
      </c>
      <c r="B605" t="s">
        <v>290</v>
      </c>
      <c r="D605" t="s">
        <v>2697</v>
      </c>
      <c r="H605" t="s">
        <v>2246</v>
      </c>
      <c r="K605">
        <v>19966463</v>
      </c>
      <c r="L605">
        <v>18827752.600000001</v>
      </c>
      <c r="M605">
        <v>18700276</v>
      </c>
    </row>
    <row r="606" spans="1:13">
      <c r="A606" t="s">
        <v>528</v>
      </c>
      <c r="B606" t="s">
        <v>290</v>
      </c>
      <c r="D606" t="s">
        <v>2700</v>
      </c>
      <c r="H606" t="s">
        <v>2248</v>
      </c>
      <c r="K606">
        <v>11980255</v>
      </c>
      <c r="L606" t="s">
        <v>2249</v>
      </c>
      <c r="M606">
        <v>11980255</v>
      </c>
    </row>
    <row r="607" spans="1:13">
      <c r="A607" t="s">
        <v>528</v>
      </c>
      <c r="B607" t="s">
        <v>290</v>
      </c>
      <c r="D607" t="s">
        <v>2708</v>
      </c>
      <c r="H607" t="s">
        <v>2251</v>
      </c>
      <c r="K607">
        <v>12839500</v>
      </c>
      <c r="L607">
        <v>12817395.17</v>
      </c>
      <c r="M607">
        <v>12759454</v>
      </c>
    </row>
    <row r="608" spans="1:13">
      <c r="A608" t="s">
        <v>528</v>
      </c>
      <c r="B608" t="s">
        <v>290</v>
      </c>
      <c r="D608" t="s">
        <v>2708</v>
      </c>
      <c r="H608" t="s">
        <v>2252</v>
      </c>
      <c r="K608">
        <v>12370909</v>
      </c>
      <c r="L608">
        <v>12230047.15</v>
      </c>
      <c r="M608">
        <v>12219052</v>
      </c>
    </row>
    <row r="609" spans="1:17">
      <c r="A609" t="s">
        <v>528</v>
      </c>
      <c r="B609" t="s">
        <v>281</v>
      </c>
      <c r="D609" t="s">
        <v>2691</v>
      </c>
      <c r="H609" t="s">
        <v>2253</v>
      </c>
    </row>
    <row r="610" spans="1:17">
      <c r="A610" t="s">
        <v>528</v>
      </c>
      <c r="B610" t="s">
        <v>281</v>
      </c>
      <c r="D610" t="s">
        <v>2700</v>
      </c>
      <c r="H610" t="s">
        <v>2255</v>
      </c>
    </row>
    <row r="611" spans="1:17">
      <c r="A611" t="s">
        <v>528</v>
      </c>
      <c r="B611" t="s">
        <v>281</v>
      </c>
      <c r="D611" t="s">
        <v>2703</v>
      </c>
      <c r="H611" t="s">
        <v>2257</v>
      </c>
    </row>
    <row r="612" spans="1:17">
      <c r="A612" t="s">
        <v>528</v>
      </c>
      <c r="B612" t="s">
        <v>281</v>
      </c>
      <c r="D612" t="s">
        <v>2704</v>
      </c>
      <c r="H612" t="s">
        <v>2259</v>
      </c>
    </row>
    <row r="613" spans="1:17">
      <c r="A613" t="s">
        <v>528</v>
      </c>
      <c r="B613" t="s">
        <v>281</v>
      </c>
      <c r="D613" t="s">
        <v>2708</v>
      </c>
      <c r="H613" t="s">
        <v>2261</v>
      </c>
    </row>
    <row r="614" spans="1:17">
      <c r="A614" t="s">
        <v>528</v>
      </c>
      <c r="B614" t="s">
        <v>281</v>
      </c>
      <c r="D614" t="s">
        <v>2711</v>
      </c>
      <c r="H614" t="s">
        <v>2262</v>
      </c>
    </row>
    <row r="615" spans="1:17">
      <c r="A615" t="s">
        <v>528</v>
      </c>
      <c r="B615" t="s">
        <v>281</v>
      </c>
      <c r="D615" t="s">
        <v>2716</v>
      </c>
      <c r="H615" t="s">
        <v>2264</v>
      </c>
    </row>
    <row r="616" spans="1:17">
      <c r="A616" t="s">
        <v>528</v>
      </c>
      <c r="B616" t="s">
        <v>281</v>
      </c>
      <c r="D616" t="s">
        <v>2716</v>
      </c>
      <c r="H616" t="s">
        <v>2265</v>
      </c>
    </row>
    <row r="617" spans="1:17">
      <c r="A617" t="s">
        <v>528</v>
      </c>
      <c r="B617" t="s">
        <v>281</v>
      </c>
      <c r="D617" t="s">
        <v>2716</v>
      </c>
      <c r="H617" t="s">
        <v>2266</v>
      </c>
    </row>
    <row r="618" spans="1:17">
      <c r="A618" t="s">
        <v>528</v>
      </c>
      <c r="B618" t="s">
        <v>281</v>
      </c>
      <c r="D618" t="s">
        <v>2716</v>
      </c>
      <c r="H618" t="s">
        <v>2267</v>
      </c>
    </row>
    <row r="619" spans="1:17">
      <c r="A619" t="s">
        <v>528</v>
      </c>
      <c r="B619" t="s">
        <v>281</v>
      </c>
      <c r="D619" t="s">
        <v>2716</v>
      </c>
      <c r="H619" t="s">
        <v>2268</v>
      </c>
    </row>
    <row r="620" spans="1:17">
      <c r="A620" t="s">
        <v>528</v>
      </c>
      <c r="B620" t="s">
        <v>281</v>
      </c>
      <c r="D620" t="s">
        <v>2716</v>
      </c>
      <c r="H620" t="s">
        <v>2269</v>
      </c>
    </row>
    <row r="621" spans="1:17">
      <c r="A621" t="s">
        <v>528</v>
      </c>
      <c r="B621" t="s">
        <v>275</v>
      </c>
      <c r="D621" t="s">
        <v>2708</v>
      </c>
      <c r="H621" t="s">
        <v>2270</v>
      </c>
    </row>
    <row r="622" spans="1:17">
      <c r="A622" t="s">
        <v>2286</v>
      </c>
      <c r="B622" t="s">
        <v>267</v>
      </c>
      <c r="C622" t="s">
        <v>2287</v>
      </c>
      <c r="D622" t="s">
        <v>2696</v>
      </c>
      <c r="E622" t="s">
        <v>2289</v>
      </c>
      <c r="F622" t="s">
        <v>2290</v>
      </c>
      <c r="G622" t="s">
        <v>2292</v>
      </c>
      <c r="H622" t="s">
        <v>2291</v>
      </c>
      <c r="J622">
        <v>1652810</v>
      </c>
      <c r="K622">
        <v>2592705</v>
      </c>
      <c r="L622">
        <v>2563875.0188000002</v>
      </c>
      <c r="M622">
        <v>2546429.9740000004</v>
      </c>
      <c r="N622">
        <v>0.98215183524542915</v>
      </c>
      <c r="O622">
        <v>1</v>
      </c>
      <c r="Q622" t="s">
        <v>2293</v>
      </c>
    </row>
    <row r="623" spans="1:17">
      <c r="A623" t="s">
        <v>2286</v>
      </c>
      <c r="B623" t="s">
        <v>267</v>
      </c>
      <c r="C623" t="s">
        <v>2287</v>
      </c>
      <c r="D623" t="s">
        <v>2696</v>
      </c>
      <c r="E623" t="s">
        <v>2289</v>
      </c>
      <c r="F623" t="s">
        <v>2294</v>
      </c>
      <c r="G623" t="s">
        <v>2296</v>
      </c>
      <c r="H623" t="s">
        <v>2295</v>
      </c>
      <c r="J623">
        <v>760000</v>
      </c>
      <c r="K623">
        <v>1404648</v>
      </c>
      <c r="L623">
        <v>1370803.49483</v>
      </c>
      <c r="M623">
        <v>1369168.7043300001</v>
      </c>
      <c r="N623">
        <v>0.97474150415620131</v>
      </c>
      <c r="O623">
        <v>1</v>
      </c>
      <c r="Q623" t="s">
        <v>2297</v>
      </c>
    </row>
    <row r="624" spans="1:17">
      <c r="A624" t="s">
        <v>2286</v>
      </c>
      <c r="B624" t="s">
        <v>267</v>
      </c>
      <c r="C624" t="s">
        <v>2287</v>
      </c>
      <c r="D624" t="s">
        <v>2696</v>
      </c>
      <c r="E624" t="s">
        <v>2289</v>
      </c>
      <c r="F624" t="s">
        <v>2294</v>
      </c>
      <c r="G624" t="s">
        <v>2298</v>
      </c>
      <c r="H624" t="s">
        <v>2299</v>
      </c>
      <c r="J624">
        <v>720000</v>
      </c>
      <c r="K624">
        <v>1031538</v>
      </c>
      <c r="L624">
        <v>1024877.48948</v>
      </c>
      <c r="M624">
        <v>1013137.79761</v>
      </c>
      <c r="N624">
        <v>0.9821623610666792</v>
      </c>
      <c r="O624">
        <v>1</v>
      </c>
      <c r="Q624" t="s">
        <v>2300</v>
      </c>
    </row>
    <row r="625" spans="1:17">
      <c r="A625" t="s">
        <v>2286</v>
      </c>
      <c r="B625" t="s">
        <v>267</v>
      </c>
      <c r="C625" t="s">
        <v>2287</v>
      </c>
      <c r="D625" t="s">
        <v>2696</v>
      </c>
      <c r="E625" t="s">
        <v>2289</v>
      </c>
      <c r="F625" t="s">
        <v>2301</v>
      </c>
      <c r="G625" t="s">
        <v>2303</v>
      </c>
      <c r="H625" t="s">
        <v>2302</v>
      </c>
      <c r="J625">
        <v>632000</v>
      </c>
      <c r="K625">
        <v>1240427</v>
      </c>
      <c r="L625">
        <v>1210415.11619</v>
      </c>
      <c r="M625">
        <v>1218811.3813499999</v>
      </c>
      <c r="N625">
        <v>0.98257405018594401</v>
      </c>
      <c r="O625">
        <v>1</v>
      </c>
      <c r="Q625" t="s">
        <v>2297</v>
      </c>
    </row>
    <row r="626" spans="1:17">
      <c r="A626" t="s">
        <v>2286</v>
      </c>
      <c r="B626" t="s">
        <v>267</v>
      </c>
      <c r="C626" t="s">
        <v>2287</v>
      </c>
      <c r="D626" t="s">
        <v>2696</v>
      </c>
      <c r="E626" t="s">
        <v>2289</v>
      </c>
      <c r="F626" t="s">
        <v>2301</v>
      </c>
      <c r="G626" t="s">
        <v>2305</v>
      </c>
      <c r="H626" t="s">
        <v>2304</v>
      </c>
      <c r="J626">
        <v>960000</v>
      </c>
      <c r="K626">
        <v>1700471</v>
      </c>
      <c r="L626">
        <v>1671317.4227199999</v>
      </c>
      <c r="M626">
        <v>1665969.47226</v>
      </c>
      <c r="N626">
        <v>0.97971060503825125</v>
      </c>
      <c r="O626">
        <v>1</v>
      </c>
      <c r="Q626" t="s">
        <v>2306</v>
      </c>
    </row>
    <row r="627" spans="1:17">
      <c r="A627" t="s">
        <v>2286</v>
      </c>
      <c r="B627" t="s">
        <v>267</v>
      </c>
      <c r="C627" t="s">
        <v>2287</v>
      </c>
      <c r="D627" t="s">
        <v>2697</v>
      </c>
      <c r="E627" t="s">
        <v>2308</v>
      </c>
      <c r="F627" t="s">
        <v>2309</v>
      </c>
      <c r="G627" t="s">
        <v>601</v>
      </c>
      <c r="H627" t="s">
        <v>2310</v>
      </c>
      <c r="J627">
        <v>2310000</v>
      </c>
      <c r="K627">
        <v>4123615</v>
      </c>
      <c r="L627">
        <v>4004797.16909</v>
      </c>
      <c r="M627">
        <v>3845759.4258500002</v>
      </c>
      <c r="N627">
        <v>0.93261844906714131</v>
      </c>
      <c r="O627">
        <v>1</v>
      </c>
      <c r="Q627" t="s">
        <v>2312</v>
      </c>
    </row>
    <row r="628" spans="1:17">
      <c r="A628" t="s">
        <v>2286</v>
      </c>
      <c r="B628" t="s">
        <v>267</v>
      </c>
      <c r="C628" t="s">
        <v>2287</v>
      </c>
      <c r="D628" t="s">
        <v>2697</v>
      </c>
      <c r="E628" t="s">
        <v>2313</v>
      </c>
      <c r="F628" t="s">
        <v>2314</v>
      </c>
      <c r="G628" t="s">
        <v>2299</v>
      </c>
      <c r="H628" t="s">
        <v>2315</v>
      </c>
      <c r="J628">
        <v>948000</v>
      </c>
      <c r="K628">
        <v>2446718</v>
      </c>
      <c r="L628">
        <v>2439269.8956900002</v>
      </c>
      <c r="M628">
        <v>2289960.9657799997</v>
      </c>
      <c r="N628">
        <v>0.93593171169705691</v>
      </c>
      <c r="O628">
        <v>1</v>
      </c>
      <c r="Q628" t="s">
        <v>2312</v>
      </c>
    </row>
    <row r="629" spans="1:17">
      <c r="A629" t="s">
        <v>2286</v>
      </c>
      <c r="B629" t="s">
        <v>267</v>
      </c>
      <c r="C629" t="s">
        <v>2287</v>
      </c>
      <c r="D629" t="s">
        <v>2697</v>
      </c>
      <c r="E629" t="s">
        <v>2308</v>
      </c>
      <c r="F629" t="s">
        <v>2309</v>
      </c>
      <c r="G629" t="s">
        <v>2311</v>
      </c>
      <c r="H629" t="s">
        <v>2317</v>
      </c>
      <c r="J629">
        <v>920000</v>
      </c>
      <c r="K629">
        <v>1476000</v>
      </c>
      <c r="L629">
        <v>0</v>
      </c>
      <c r="M629">
        <v>0</v>
      </c>
      <c r="N629">
        <v>0</v>
      </c>
      <c r="O629">
        <v>0</v>
      </c>
      <c r="Q629" t="s">
        <v>2319</v>
      </c>
    </row>
    <row r="630" spans="1:17">
      <c r="A630" t="s">
        <v>2286</v>
      </c>
      <c r="B630" t="s">
        <v>267</v>
      </c>
      <c r="C630" t="s">
        <v>2287</v>
      </c>
      <c r="D630" t="s">
        <v>2697</v>
      </c>
      <c r="E630" t="s">
        <v>2308</v>
      </c>
      <c r="F630" t="s">
        <v>2309</v>
      </c>
      <c r="G630" t="s">
        <v>2316</v>
      </c>
      <c r="H630" t="s">
        <v>2320</v>
      </c>
      <c r="J630">
        <v>1200000</v>
      </c>
      <c r="K630">
        <v>1328000</v>
      </c>
      <c r="L630">
        <v>1218085.1101299999</v>
      </c>
      <c r="M630">
        <v>1140436.6429100002</v>
      </c>
      <c r="N630">
        <v>0.85876253231174715</v>
      </c>
      <c r="O630">
        <v>1</v>
      </c>
      <c r="Q630" t="s">
        <v>2322</v>
      </c>
    </row>
    <row r="631" spans="1:17">
      <c r="A631" t="s">
        <v>2286</v>
      </c>
      <c r="B631" t="s">
        <v>267</v>
      </c>
      <c r="C631" t="s">
        <v>2287</v>
      </c>
      <c r="D631" t="s">
        <v>2703</v>
      </c>
      <c r="E631" t="s">
        <v>2324</v>
      </c>
      <c r="F631" t="s">
        <v>2325</v>
      </c>
      <c r="G631" t="s">
        <v>2326</v>
      </c>
      <c r="H631" t="s">
        <v>2327</v>
      </c>
      <c r="J631">
        <v>2500000</v>
      </c>
      <c r="K631">
        <v>2500000</v>
      </c>
      <c r="L631">
        <v>1799061.075</v>
      </c>
      <c r="M631">
        <v>1793977.94998</v>
      </c>
      <c r="N631">
        <v>0.71759117999200006</v>
      </c>
      <c r="O631">
        <v>0.72</v>
      </c>
      <c r="Q631" t="s">
        <v>2328</v>
      </c>
    </row>
    <row r="632" spans="1:17">
      <c r="A632" t="s">
        <v>2286</v>
      </c>
      <c r="B632" t="s">
        <v>267</v>
      </c>
      <c r="C632" t="s">
        <v>2287</v>
      </c>
      <c r="D632" t="s">
        <v>2703</v>
      </c>
      <c r="E632" t="s">
        <v>2324</v>
      </c>
      <c r="F632" t="s">
        <v>2325</v>
      </c>
      <c r="G632" t="s">
        <v>2329</v>
      </c>
      <c r="H632" t="s">
        <v>2330</v>
      </c>
      <c r="J632">
        <v>1000000</v>
      </c>
      <c r="K632">
        <v>1000000</v>
      </c>
      <c r="L632">
        <v>811406.72415999998</v>
      </c>
      <c r="M632">
        <v>328279.75623</v>
      </c>
      <c r="N632">
        <v>0.32827975623</v>
      </c>
      <c r="O632">
        <v>0.5</v>
      </c>
      <c r="Q632" t="s">
        <v>2331</v>
      </c>
    </row>
    <row r="633" spans="1:17">
      <c r="A633" t="s">
        <v>2286</v>
      </c>
      <c r="B633" t="s">
        <v>267</v>
      </c>
      <c r="C633" t="s">
        <v>2287</v>
      </c>
      <c r="D633" t="s">
        <v>2703</v>
      </c>
      <c r="E633" t="s">
        <v>2324</v>
      </c>
      <c r="F633" t="s">
        <v>2325</v>
      </c>
      <c r="G633" t="s">
        <v>2318</v>
      </c>
      <c r="H633" t="s">
        <v>2332</v>
      </c>
      <c r="J633">
        <v>1000000</v>
      </c>
      <c r="K633">
        <v>1000000</v>
      </c>
      <c r="L633">
        <v>220391.7</v>
      </c>
      <c r="M633">
        <v>220391.7</v>
      </c>
      <c r="N633">
        <v>0.2203917</v>
      </c>
      <c r="O633">
        <v>0.22</v>
      </c>
      <c r="Q633" t="s">
        <v>2334</v>
      </c>
    </row>
    <row r="634" spans="1:17">
      <c r="A634" t="s">
        <v>2286</v>
      </c>
      <c r="B634" t="s">
        <v>267</v>
      </c>
      <c r="C634" t="s">
        <v>2287</v>
      </c>
      <c r="D634" t="s">
        <v>2705</v>
      </c>
      <c r="E634" t="s">
        <v>2336</v>
      </c>
      <c r="F634" t="s">
        <v>2337</v>
      </c>
      <c r="G634" t="s">
        <v>2338</v>
      </c>
      <c r="H634" t="s">
        <v>2339</v>
      </c>
      <c r="J634">
        <v>2050000</v>
      </c>
      <c r="K634">
        <v>2050000</v>
      </c>
      <c r="L634">
        <v>2048441.40769</v>
      </c>
      <c r="M634">
        <v>2047233.2906200001</v>
      </c>
      <c r="N634">
        <v>0.99865038566829278</v>
      </c>
      <c r="O634">
        <v>1</v>
      </c>
      <c r="Q634" t="s">
        <v>2340</v>
      </c>
    </row>
    <row r="635" spans="1:17">
      <c r="A635" t="s">
        <v>2286</v>
      </c>
      <c r="B635" t="s">
        <v>267</v>
      </c>
      <c r="C635" t="s">
        <v>2287</v>
      </c>
      <c r="D635" t="s">
        <v>2708</v>
      </c>
      <c r="E635" t="s">
        <v>2342</v>
      </c>
      <c r="F635" t="s">
        <v>2343</v>
      </c>
      <c r="G635" t="s">
        <v>2345</v>
      </c>
      <c r="H635" t="s">
        <v>2344</v>
      </c>
      <c r="J635">
        <v>1800000</v>
      </c>
      <c r="K635">
        <v>2950000</v>
      </c>
      <c r="L635">
        <v>2929818.7784899999</v>
      </c>
      <c r="M635">
        <v>2774456.7618700005</v>
      </c>
      <c r="N635">
        <v>0.94049381758305106</v>
      </c>
      <c r="O635">
        <v>0.95</v>
      </c>
      <c r="Q635" t="s">
        <v>2346</v>
      </c>
    </row>
    <row r="636" spans="1:17">
      <c r="A636" t="s">
        <v>2286</v>
      </c>
      <c r="B636" t="s">
        <v>267</v>
      </c>
      <c r="C636" t="s">
        <v>2287</v>
      </c>
      <c r="D636" t="s">
        <v>2708</v>
      </c>
      <c r="E636" t="s">
        <v>2347</v>
      </c>
      <c r="F636" t="s">
        <v>2348</v>
      </c>
      <c r="G636" t="s">
        <v>2321</v>
      </c>
      <c r="H636" t="s">
        <v>1200</v>
      </c>
      <c r="J636">
        <v>1600000</v>
      </c>
      <c r="K636">
        <v>1812725</v>
      </c>
      <c r="L636">
        <v>1812047.6340900001</v>
      </c>
      <c r="M636">
        <v>1778089.9096400002</v>
      </c>
      <c r="N636">
        <v>0.98089335648816012</v>
      </c>
      <c r="O636">
        <v>1</v>
      </c>
      <c r="Q636" t="s">
        <v>2350</v>
      </c>
    </row>
    <row r="637" spans="1:17">
      <c r="A637" t="s">
        <v>2286</v>
      </c>
      <c r="B637" t="s">
        <v>267</v>
      </c>
      <c r="C637" t="s">
        <v>2287</v>
      </c>
      <c r="D637" t="s">
        <v>2711</v>
      </c>
      <c r="E637" t="s">
        <v>2352</v>
      </c>
      <c r="F637" t="s">
        <v>2353</v>
      </c>
      <c r="G637" t="s">
        <v>2355</v>
      </c>
      <c r="H637" t="s">
        <v>2354</v>
      </c>
      <c r="J637">
        <v>1500000</v>
      </c>
      <c r="K637">
        <v>7210000</v>
      </c>
      <c r="L637">
        <v>7097576.1451399997</v>
      </c>
      <c r="M637">
        <v>5313053.4713200005</v>
      </c>
      <c r="N637">
        <v>0.73690062015533986</v>
      </c>
      <c r="O637">
        <v>0.92</v>
      </c>
      <c r="Q637" t="s">
        <v>2356</v>
      </c>
    </row>
    <row r="638" spans="1:17">
      <c r="A638" t="s">
        <v>2286</v>
      </c>
      <c r="B638" t="s">
        <v>267</v>
      </c>
      <c r="C638" t="s">
        <v>2287</v>
      </c>
      <c r="D638" t="s">
        <v>2711</v>
      </c>
      <c r="E638" t="s">
        <v>2352</v>
      </c>
      <c r="F638" t="s">
        <v>2353</v>
      </c>
      <c r="G638" t="s">
        <v>2333</v>
      </c>
      <c r="H638" t="s">
        <v>2357</v>
      </c>
      <c r="J638">
        <v>3000000</v>
      </c>
      <c r="K638">
        <v>4000000</v>
      </c>
      <c r="L638">
        <v>3566368.03308</v>
      </c>
      <c r="M638">
        <v>2951954.2807999998</v>
      </c>
      <c r="N638">
        <v>0.73798857019999997</v>
      </c>
      <c r="O638">
        <v>0.95</v>
      </c>
      <c r="Q638" t="s">
        <v>2359</v>
      </c>
    </row>
    <row r="639" spans="1:17">
      <c r="A639" t="s">
        <v>2286</v>
      </c>
      <c r="B639" t="s">
        <v>267</v>
      </c>
      <c r="C639" t="s">
        <v>2287</v>
      </c>
      <c r="D639" t="s">
        <v>2711</v>
      </c>
      <c r="E639" t="s">
        <v>2352</v>
      </c>
      <c r="F639" t="s">
        <v>2353</v>
      </c>
      <c r="G639" t="s">
        <v>2361</v>
      </c>
      <c r="H639" t="s">
        <v>2360</v>
      </c>
      <c r="J639">
        <v>1100000</v>
      </c>
      <c r="K639">
        <v>2924200</v>
      </c>
      <c r="L639">
        <v>2314831.2743500001</v>
      </c>
      <c r="M639">
        <v>602.57434999999998</v>
      </c>
      <c r="N639">
        <v>2.0606468435811504E-4</v>
      </c>
      <c r="O639">
        <v>0</v>
      </c>
      <c r="Q639" t="s">
        <v>2362</v>
      </c>
    </row>
    <row r="640" spans="1:17">
      <c r="A640" t="s">
        <v>2286</v>
      </c>
      <c r="B640" t="s">
        <v>267</v>
      </c>
      <c r="C640" t="s">
        <v>2287</v>
      </c>
      <c r="D640" t="s">
        <v>2711</v>
      </c>
      <c r="E640" t="s">
        <v>2352</v>
      </c>
      <c r="F640" t="s">
        <v>2353</v>
      </c>
      <c r="G640" t="s">
        <v>2364</v>
      </c>
      <c r="H640" t="s">
        <v>2363</v>
      </c>
      <c r="J640">
        <v>600000</v>
      </c>
      <c r="K640">
        <v>2456000</v>
      </c>
      <c r="L640">
        <v>2453892.7447700002</v>
      </c>
      <c r="M640">
        <v>2436150.4811200001</v>
      </c>
      <c r="N640">
        <v>0.99191794833876223</v>
      </c>
      <c r="O640">
        <v>1</v>
      </c>
      <c r="Q640" t="s">
        <v>14</v>
      </c>
    </row>
    <row r="641" spans="1:17">
      <c r="A641" t="s">
        <v>2286</v>
      </c>
      <c r="B641" t="s">
        <v>267</v>
      </c>
      <c r="C641" t="s">
        <v>2287</v>
      </c>
      <c r="D641" t="s">
        <v>2716</v>
      </c>
      <c r="E641" t="s">
        <v>2366</v>
      </c>
      <c r="F641" t="s">
        <v>2367</v>
      </c>
      <c r="G641" t="s">
        <v>2349</v>
      </c>
      <c r="H641" t="s">
        <v>2368</v>
      </c>
      <c r="J641">
        <v>2500000</v>
      </c>
      <c r="K641">
        <v>3600000</v>
      </c>
      <c r="L641">
        <v>2310097.7072800002</v>
      </c>
      <c r="M641">
        <v>678621.86604999995</v>
      </c>
      <c r="N641">
        <v>0.18850607390277777</v>
      </c>
      <c r="O641">
        <v>0.22</v>
      </c>
      <c r="Q641" t="s">
        <v>2370</v>
      </c>
    </row>
    <row r="642" spans="1:17">
      <c r="A642" t="s">
        <v>2286</v>
      </c>
      <c r="B642" t="s">
        <v>267</v>
      </c>
      <c r="C642" t="s">
        <v>2287</v>
      </c>
      <c r="D642" t="s">
        <v>2716</v>
      </c>
      <c r="E642" t="s">
        <v>2371</v>
      </c>
      <c r="F642" t="s">
        <v>2372</v>
      </c>
      <c r="G642" t="s">
        <v>2373</v>
      </c>
      <c r="H642" t="s">
        <v>2374</v>
      </c>
      <c r="J642">
        <v>1000000</v>
      </c>
      <c r="K642">
        <v>1000000</v>
      </c>
      <c r="L642">
        <v>998952.52396000002</v>
      </c>
      <c r="M642">
        <v>920328.82253</v>
      </c>
      <c r="N642">
        <v>0.92032882253000003</v>
      </c>
      <c r="O642">
        <v>1</v>
      </c>
      <c r="Q642" t="s">
        <v>2375</v>
      </c>
    </row>
    <row r="643" spans="1:17">
      <c r="A643" t="s">
        <v>2286</v>
      </c>
      <c r="B643" t="s">
        <v>267</v>
      </c>
      <c r="C643" t="s">
        <v>2287</v>
      </c>
      <c r="D643" t="s">
        <v>2716</v>
      </c>
      <c r="E643" t="s">
        <v>2371</v>
      </c>
      <c r="F643" t="s">
        <v>2372</v>
      </c>
      <c r="G643" t="s">
        <v>2376</v>
      </c>
      <c r="H643" t="s">
        <v>2377</v>
      </c>
      <c r="J643">
        <v>1000000</v>
      </c>
      <c r="K643">
        <v>1000000</v>
      </c>
      <c r="L643">
        <v>830171.32715999999</v>
      </c>
      <c r="M643">
        <v>160062.69978</v>
      </c>
      <c r="N643">
        <v>0.16006269977999998</v>
      </c>
      <c r="O643">
        <v>0.09</v>
      </c>
      <c r="Q643" t="s">
        <v>2378</v>
      </c>
    </row>
    <row r="644" spans="1:17">
      <c r="A644" t="s">
        <v>2286</v>
      </c>
      <c r="B644" t="s">
        <v>267</v>
      </c>
      <c r="C644" t="s">
        <v>2379</v>
      </c>
      <c r="D644" t="s">
        <v>2704</v>
      </c>
      <c r="E644" t="s">
        <v>2381</v>
      </c>
      <c r="F644" t="s">
        <v>2382</v>
      </c>
      <c r="G644" t="s">
        <v>2383</v>
      </c>
      <c r="H644" t="s">
        <v>2384</v>
      </c>
      <c r="J644">
        <v>2529714.2799999998</v>
      </c>
      <c r="K644">
        <v>2529714.2799999998</v>
      </c>
      <c r="L644">
        <v>1739554.16756</v>
      </c>
      <c r="M644">
        <v>129620.63336000001</v>
      </c>
      <c r="N644">
        <v>5.1239238511947685E-2</v>
      </c>
      <c r="O644">
        <v>0.3</v>
      </c>
      <c r="Q644" t="s">
        <v>2385</v>
      </c>
    </row>
    <row r="645" spans="1:17">
      <c r="A645" t="s">
        <v>2286</v>
      </c>
      <c r="B645" t="s">
        <v>267</v>
      </c>
      <c r="C645" t="s">
        <v>1337</v>
      </c>
      <c r="D645" t="s">
        <v>2705</v>
      </c>
      <c r="E645" t="s">
        <v>2336</v>
      </c>
      <c r="F645" t="s">
        <v>2337</v>
      </c>
      <c r="G645" t="s">
        <v>2388</v>
      </c>
      <c r="H645" t="s">
        <v>2387</v>
      </c>
      <c r="J645">
        <v>1000000</v>
      </c>
      <c r="K645">
        <v>1000000</v>
      </c>
      <c r="L645">
        <v>974284.27527999994</v>
      </c>
      <c r="M645">
        <v>493952.57659000001</v>
      </c>
      <c r="N645">
        <v>0.49395257659000003</v>
      </c>
      <c r="O645">
        <v>0.45</v>
      </c>
      <c r="Q645" t="s">
        <v>67</v>
      </c>
    </row>
    <row r="646" spans="1:17">
      <c r="A646" t="s">
        <v>2286</v>
      </c>
      <c r="B646" t="s">
        <v>267</v>
      </c>
      <c r="C646" t="s">
        <v>1337</v>
      </c>
      <c r="D646" t="s">
        <v>2708</v>
      </c>
      <c r="E646" t="s">
        <v>2347</v>
      </c>
      <c r="F646" t="s">
        <v>2390</v>
      </c>
      <c r="G646" t="s">
        <v>2392</v>
      </c>
      <c r="H646" t="s">
        <v>2391</v>
      </c>
      <c r="J646">
        <v>2800000</v>
      </c>
      <c r="K646">
        <v>2800000</v>
      </c>
      <c r="L646">
        <v>2593239.9988299999</v>
      </c>
      <c r="M646">
        <v>508990.81206999999</v>
      </c>
      <c r="N646">
        <v>0.18178243288214285</v>
      </c>
      <c r="O646">
        <v>0.12</v>
      </c>
      <c r="Q646" t="s">
        <v>67</v>
      </c>
    </row>
    <row r="647" spans="1:17">
      <c r="A647" t="s">
        <v>2286</v>
      </c>
      <c r="B647" t="s">
        <v>267</v>
      </c>
      <c r="C647" t="s">
        <v>1337</v>
      </c>
      <c r="D647" t="s">
        <v>2716</v>
      </c>
      <c r="E647" t="s">
        <v>2366</v>
      </c>
      <c r="F647" t="s">
        <v>2394</v>
      </c>
      <c r="G647" t="s">
        <v>2395</v>
      </c>
      <c r="H647" t="s">
        <v>365</v>
      </c>
      <c r="J647">
        <v>2000000</v>
      </c>
      <c r="K647">
        <v>2000000</v>
      </c>
      <c r="L647">
        <v>0</v>
      </c>
      <c r="M647">
        <v>0</v>
      </c>
      <c r="N647">
        <v>0</v>
      </c>
      <c r="O647">
        <v>0</v>
      </c>
      <c r="Q647" t="s">
        <v>2396</v>
      </c>
    </row>
    <row r="648" spans="1:17">
      <c r="A648" t="s">
        <v>2286</v>
      </c>
      <c r="B648" t="s">
        <v>302</v>
      </c>
      <c r="D648" t="s">
        <v>2705</v>
      </c>
      <c r="G648" t="s">
        <v>2358</v>
      </c>
      <c r="H648" t="s">
        <v>2398</v>
      </c>
      <c r="J648">
        <v>2000000</v>
      </c>
      <c r="K648">
        <v>2000000</v>
      </c>
      <c r="M648">
        <v>1976513</v>
      </c>
      <c r="N648">
        <v>0.98825649999999998</v>
      </c>
      <c r="O648">
        <v>90</v>
      </c>
      <c r="Q648" t="s">
        <v>20</v>
      </c>
    </row>
    <row r="649" spans="1:17">
      <c r="A649" t="s">
        <v>2286</v>
      </c>
      <c r="B649" t="s">
        <v>302</v>
      </c>
      <c r="D649" t="s">
        <v>2700</v>
      </c>
      <c r="G649" t="s">
        <v>2369</v>
      </c>
      <c r="H649" t="s">
        <v>2400</v>
      </c>
      <c r="J649">
        <v>1200000</v>
      </c>
      <c r="K649">
        <v>1200000</v>
      </c>
      <c r="M649">
        <v>23809</v>
      </c>
      <c r="N649">
        <v>1.9840833333333332E-2</v>
      </c>
      <c r="O649">
        <v>0</v>
      </c>
      <c r="Q649" t="s">
        <v>2401</v>
      </c>
    </row>
    <row r="650" spans="1:17">
      <c r="A650" t="s">
        <v>2286</v>
      </c>
      <c r="B650" t="s">
        <v>302</v>
      </c>
      <c r="D650" t="s">
        <v>2708</v>
      </c>
      <c r="H650" t="s">
        <v>2403</v>
      </c>
      <c r="J650">
        <v>500000</v>
      </c>
      <c r="K650">
        <v>1100000</v>
      </c>
      <c r="M650">
        <v>1058042</v>
      </c>
      <c r="N650">
        <v>0.96185636363636373</v>
      </c>
      <c r="O650">
        <v>98</v>
      </c>
      <c r="Q650" t="s">
        <v>2404</v>
      </c>
    </row>
    <row r="651" spans="1:17">
      <c r="A651" t="s">
        <v>2286</v>
      </c>
      <c r="B651" t="s">
        <v>302</v>
      </c>
      <c r="D651" t="s">
        <v>2690</v>
      </c>
      <c r="H651" t="s">
        <v>2408</v>
      </c>
      <c r="J651">
        <v>1800000</v>
      </c>
      <c r="K651">
        <v>1800000</v>
      </c>
      <c r="M651">
        <v>139</v>
      </c>
      <c r="N651">
        <v>7.7222222222222206E-3</v>
      </c>
      <c r="O651">
        <v>0</v>
      </c>
      <c r="Q651" t="s">
        <v>984</v>
      </c>
    </row>
    <row r="652" spans="1:17">
      <c r="A652" t="s">
        <v>2286</v>
      </c>
      <c r="B652" t="s">
        <v>302</v>
      </c>
      <c r="D652" t="s">
        <v>2711</v>
      </c>
      <c r="H652" t="s">
        <v>2410</v>
      </c>
      <c r="J652">
        <v>2400000</v>
      </c>
      <c r="K652">
        <v>7490000</v>
      </c>
      <c r="M652">
        <v>7118021</v>
      </c>
      <c r="N652">
        <v>0.95033658210947936</v>
      </c>
      <c r="O652">
        <v>98</v>
      </c>
      <c r="Q652" t="s">
        <v>2411</v>
      </c>
    </row>
    <row r="653" spans="1:17">
      <c r="A653" t="s">
        <v>2286</v>
      </c>
      <c r="B653" t="s">
        <v>302</v>
      </c>
      <c r="D653" t="s">
        <v>2704</v>
      </c>
      <c r="H653" t="s">
        <v>2415</v>
      </c>
      <c r="J653">
        <v>2782686</v>
      </c>
      <c r="K653">
        <v>2782686</v>
      </c>
      <c r="M653">
        <v>441488</v>
      </c>
      <c r="N653">
        <v>0.15865534235627016</v>
      </c>
      <c r="O653">
        <v>40</v>
      </c>
      <c r="Q653" t="s">
        <v>20</v>
      </c>
    </row>
    <row r="654" spans="1:17">
      <c r="A654" t="s">
        <v>2286</v>
      </c>
      <c r="B654" t="s">
        <v>302</v>
      </c>
      <c r="D654" t="s">
        <v>2691</v>
      </c>
      <c r="H654" t="s">
        <v>2418</v>
      </c>
      <c r="J654">
        <v>500000</v>
      </c>
      <c r="K654">
        <v>3330000</v>
      </c>
      <c r="M654">
        <v>1038424</v>
      </c>
      <c r="N654">
        <v>0.31183903903903903</v>
      </c>
      <c r="O654">
        <v>20</v>
      </c>
      <c r="Q654" t="s">
        <v>20</v>
      </c>
    </row>
    <row r="655" spans="1:17">
      <c r="A655" t="s">
        <v>2286</v>
      </c>
      <c r="B655" t="s">
        <v>302</v>
      </c>
      <c r="D655" t="s">
        <v>2697</v>
      </c>
      <c r="H655" t="s">
        <v>2421</v>
      </c>
      <c r="J655">
        <v>1422000</v>
      </c>
      <c r="K655">
        <v>3582000</v>
      </c>
      <c r="M655">
        <v>972</v>
      </c>
      <c r="N655">
        <v>2.7135678391959801E-2</v>
      </c>
      <c r="O655">
        <v>20</v>
      </c>
      <c r="Q655" t="s">
        <v>20</v>
      </c>
    </row>
    <row r="656" spans="1:17">
      <c r="A656" t="s">
        <v>2286</v>
      </c>
      <c r="B656" t="s">
        <v>302</v>
      </c>
      <c r="D656" t="s">
        <v>2697</v>
      </c>
      <c r="H656" t="s">
        <v>2424</v>
      </c>
      <c r="J656">
        <v>770000</v>
      </c>
      <c r="K656">
        <v>1759000</v>
      </c>
      <c r="M656">
        <v>417174</v>
      </c>
      <c r="N656">
        <v>0.23716543490619671</v>
      </c>
      <c r="O656">
        <v>50</v>
      </c>
      <c r="Q656" t="s">
        <v>20</v>
      </c>
    </row>
    <row r="657" spans="1:17">
      <c r="A657" t="s">
        <v>2286</v>
      </c>
      <c r="B657" t="s">
        <v>302</v>
      </c>
      <c r="D657" t="s">
        <v>2697</v>
      </c>
      <c r="H657" t="s">
        <v>2427</v>
      </c>
      <c r="J657">
        <v>474000</v>
      </c>
      <c r="K657">
        <v>1525200</v>
      </c>
      <c r="M657">
        <v>1417812</v>
      </c>
      <c r="N657">
        <v>0.92959087332808799</v>
      </c>
      <c r="O657">
        <v>100</v>
      </c>
      <c r="Q657" t="s">
        <v>13</v>
      </c>
    </row>
    <row r="658" spans="1:17">
      <c r="A658" t="s">
        <v>2286</v>
      </c>
      <c r="B658" t="s">
        <v>306</v>
      </c>
      <c r="C658" t="s">
        <v>319</v>
      </c>
      <c r="D658" t="s">
        <v>2716</v>
      </c>
      <c r="G658" t="s">
        <v>2428</v>
      </c>
      <c r="H658" t="s">
        <v>2429</v>
      </c>
      <c r="J658">
        <v>1250000</v>
      </c>
      <c r="K658">
        <v>2450000</v>
      </c>
      <c r="L658">
        <v>2294676</v>
      </c>
      <c r="M658">
        <v>2183628</v>
      </c>
      <c r="O658">
        <v>1</v>
      </c>
      <c r="Q658" t="s">
        <v>2430</v>
      </c>
    </row>
    <row r="659" spans="1:17">
      <c r="A659" t="s">
        <v>2286</v>
      </c>
      <c r="B659" t="s">
        <v>306</v>
      </c>
      <c r="C659" t="s">
        <v>319</v>
      </c>
      <c r="D659" t="s">
        <v>2716</v>
      </c>
      <c r="G659" t="s">
        <v>2432</v>
      </c>
      <c r="H659" t="s">
        <v>2431</v>
      </c>
      <c r="J659">
        <v>2500000</v>
      </c>
      <c r="K659">
        <v>2500000</v>
      </c>
      <c r="L659">
        <v>2076273</v>
      </c>
      <c r="M659">
        <v>1819116</v>
      </c>
      <c r="O659">
        <v>0.9</v>
      </c>
      <c r="Q659" t="s">
        <v>2430</v>
      </c>
    </row>
    <row r="660" spans="1:17">
      <c r="A660" t="s">
        <v>2286</v>
      </c>
      <c r="B660" t="s">
        <v>306</v>
      </c>
      <c r="C660" t="s">
        <v>319</v>
      </c>
      <c r="D660" t="s">
        <v>2716</v>
      </c>
      <c r="G660" t="s">
        <v>2434</v>
      </c>
      <c r="H660" t="s">
        <v>2433</v>
      </c>
      <c r="J660">
        <v>10000000</v>
      </c>
      <c r="K660">
        <v>13704000</v>
      </c>
      <c r="L660">
        <v>13565515</v>
      </c>
      <c r="M660">
        <v>13328981</v>
      </c>
      <c r="O660">
        <v>0.99</v>
      </c>
      <c r="Q660" t="s">
        <v>2430</v>
      </c>
    </row>
    <row r="661" spans="1:17">
      <c r="A661" t="s">
        <v>2286</v>
      </c>
      <c r="B661" t="s">
        <v>306</v>
      </c>
      <c r="C661" t="s">
        <v>319</v>
      </c>
      <c r="D661" t="s">
        <v>2708</v>
      </c>
      <c r="G661" t="s">
        <v>2435</v>
      </c>
      <c r="J661">
        <v>400000</v>
      </c>
      <c r="K661">
        <v>470200</v>
      </c>
      <c r="L661">
        <v>470083</v>
      </c>
      <c r="M661">
        <v>469836</v>
      </c>
      <c r="O661">
        <v>1</v>
      </c>
      <c r="Q661" t="s">
        <v>2436</v>
      </c>
    </row>
    <row r="662" spans="1:17">
      <c r="A662" t="s">
        <v>2286</v>
      </c>
      <c r="B662" t="s">
        <v>306</v>
      </c>
      <c r="C662" t="s">
        <v>319</v>
      </c>
      <c r="D662" t="s">
        <v>2695</v>
      </c>
      <c r="G662" t="s">
        <v>2439</v>
      </c>
      <c r="H662" t="s">
        <v>2438</v>
      </c>
      <c r="J662">
        <v>973000</v>
      </c>
      <c r="K662">
        <v>1823000</v>
      </c>
      <c r="L662">
        <v>1681332</v>
      </c>
      <c r="M662">
        <v>1114743</v>
      </c>
      <c r="O662">
        <v>0.88</v>
      </c>
      <c r="Q662" t="s">
        <v>2440</v>
      </c>
    </row>
    <row r="663" spans="1:17">
      <c r="A663" t="s">
        <v>2286</v>
      </c>
      <c r="B663" t="s">
        <v>300</v>
      </c>
      <c r="C663" t="s">
        <v>319</v>
      </c>
      <c r="D663" t="s">
        <v>2691</v>
      </c>
      <c r="G663" t="s">
        <v>2442</v>
      </c>
      <c r="H663" t="s">
        <v>2443</v>
      </c>
      <c r="J663">
        <v>196654</v>
      </c>
      <c r="K663">
        <v>2727853</v>
      </c>
      <c r="L663">
        <v>2649815.3555899998</v>
      </c>
      <c r="M663">
        <v>2432897.1112299999</v>
      </c>
      <c r="O663">
        <v>95</v>
      </c>
      <c r="Q663" t="s">
        <v>2444</v>
      </c>
    </row>
    <row r="664" spans="1:17">
      <c r="A664" t="s">
        <v>2286</v>
      </c>
      <c r="B664" t="s">
        <v>300</v>
      </c>
      <c r="C664" t="s">
        <v>319</v>
      </c>
      <c r="D664" t="s">
        <v>2692</v>
      </c>
      <c r="G664" t="s">
        <v>2447</v>
      </c>
      <c r="H664" t="s">
        <v>2446</v>
      </c>
      <c r="J664">
        <v>38800</v>
      </c>
      <c r="K664">
        <v>2354700</v>
      </c>
      <c r="L664">
        <v>2333195.7896500002</v>
      </c>
      <c r="M664">
        <v>1802547.4883900001</v>
      </c>
      <c r="O664">
        <v>0.99</v>
      </c>
    </row>
    <row r="665" spans="1:17">
      <c r="A665" t="s">
        <v>2286</v>
      </c>
      <c r="B665" t="s">
        <v>300</v>
      </c>
      <c r="C665" t="s">
        <v>319</v>
      </c>
      <c r="D665" t="s">
        <v>2695</v>
      </c>
      <c r="G665" t="s">
        <v>2448</v>
      </c>
      <c r="H665" t="s">
        <v>2449</v>
      </c>
      <c r="J665">
        <v>973000</v>
      </c>
      <c r="K665">
        <v>1437000</v>
      </c>
      <c r="L665">
        <v>1133694.39983</v>
      </c>
      <c r="M665">
        <v>951546.89040000003</v>
      </c>
      <c r="O665">
        <v>95</v>
      </c>
    </row>
    <row r="666" spans="1:17">
      <c r="A666" t="s">
        <v>2286</v>
      </c>
      <c r="B666" t="s">
        <v>300</v>
      </c>
      <c r="C666" t="s">
        <v>319</v>
      </c>
      <c r="D666" t="s">
        <v>2700</v>
      </c>
      <c r="G666" t="s">
        <v>2452</v>
      </c>
      <c r="H666" t="s">
        <v>2451</v>
      </c>
      <c r="J666">
        <v>900000</v>
      </c>
      <c r="K666">
        <v>1916700</v>
      </c>
      <c r="L666">
        <v>1704707.09506</v>
      </c>
      <c r="M666">
        <v>1161733.83516</v>
      </c>
      <c r="O666">
        <v>90</v>
      </c>
      <c r="Q666">
        <v>1</v>
      </c>
    </row>
    <row r="667" spans="1:17">
      <c r="A667" t="s">
        <v>2286</v>
      </c>
      <c r="B667" t="s">
        <v>300</v>
      </c>
      <c r="C667" t="s">
        <v>319</v>
      </c>
      <c r="D667" t="s">
        <v>2700</v>
      </c>
      <c r="G667" t="s">
        <v>2453</v>
      </c>
      <c r="H667" t="s">
        <v>2454</v>
      </c>
      <c r="J667">
        <v>1000000</v>
      </c>
      <c r="K667">
        <v>2502000</v>
      </c>
      <c r="L667">
        <v>2456514.5337899998</v>
      </c>
      <c r="M667">
        <v>2380647.0141499997</v>
      </c>
      <c r="O667">
        <v>95</v>
      </c>
    </row>
    <row r="668" spans="1:17">
      <c r="A668" t="s">
        <v>2286</v>
      </c>
      <c r="B668" t="s">
        <v>300</v>
      </c>
      <c r="C668" t="s">
        <v>319</v>
      </c>
      <c r="D668" t="s">
        <v>2700</v>
      </c>
      <c r="G668" t="s">
        <v>2455</v>
      </c>
      <c r="H668" t="s">
        <v>2456</v>
      </c>
      <c r="J668">
        <v>672000</v>
      </c>
      <c r="K668">
        <v>1019400</v>
      </c>
      <c r="L668">
        <v>993395.81232000003</v>
      </c>
      <c r="M668">
        <v>547169.94929999998</v>
      </c>
      <c r="O668">
        <v>85</v>
      </c>
      <c r="Q668">
        <v>1</v>
      </c>
    </row>
    <row r="669" spans="1:17">
      <c r="A669" t="s">
        <v>2286</v>
      </c>
      <c r="B669" t="s">
        <v>300</v>
      </c>
      <c r="C669" t="s">
        <v>319</v>
      </c>
      <c r="D669" t="s">
        <v>2705</v>
      </c>
      <c r="G669" t="s">
        <v>2459</v>
      </c>
      <c r="H669" t="s">
        <v>2458</v>
      </c>
      <c r="J669">
        <v>1000000</v>
      </c>
      <c r="K669">
        <v>1000000</v>
      </c>
      <c r="L669">
        <v>913764.62757999997</v>
      </c>
      <c r="M669">
        <v>714307.89893000002</v>
      </c>
      <c r="O669">
        <v>99</v>
      </c>
    </row>
    <row r="670" spans="1:17">
      <c r="A670" t="s">
        <v>2286</v>
      </c>
      <c r="B670" t="s">
        <v>300</v>
      </c>
      <c r="C670" t="s">
        <v>319</v>
      </c>
      <c r="D670" t="s">
        <v>2705</v>
      </c>
      <c r="G670" t="s">
        <v>2460</v>
      </c>
      <c r="H670" t="s">
        <v>2461</v>
      </c>
      <c r="J670">
        <v>1500000</v>
      </c>
      <c r="K670">
        <v>1500000</v>
      </c>
      <c r="L670">
        <v>891114.49126000004</v>
      </c>
      <c r="M670">
        <v>473319.82117000001</v>
      </c>
      <c r="O670">
        <v>70</v>
      </c>
    </row>
    <row r="671" spans="1:17">
      <c r="A671" t="s">
        <v>2286</v>
      </c>
      <c r="B671" t="s">
        <v>300</v>
      </c>
      <c r="C671" t="s">
        <v>319</v>
      </c>
      <c r="D671" t="s">
        <v>2716</v>
      </c>
      <c r="G671" t="s">
        <v>2463</v>
      </c>
      <c r="H671" t="s">
        <v>2464</v>
      </c>
      <c r="J671">
        <v>2000000</v>
      </c>
      <c r="K671">
        <v>2000000</v>
      </c>
      <c r="L671">
        <v>1982123.3700300001</v>
      </c>
      <c r="M671">
        <v>1354022.4776900001</v>
      </c>
      <c r="O671">
        <v>98</v>
      </c>
      <c r="Q671" t="s">
        <v>2465</v>
      </c>
    </row>
    <row r="672" spans="1:17">
      <c r="A672" t="s">
        <v>2286</v>
      </c>
      <c r="B672" t="s">
        <v>300</v>
      </c>
      <c r="C672" t="s">
        <v>319</v>
      </c>
      <c r="D672" t="s">
        <v>2716</v>
      </c>
      <c r="G672" t="s">
        <v>2466</v>
      </c>
      <c r="H672" t="s">
        <v>2467</v>
      </c>
      <c r="J672">
        <v>2000000</v>
      </c>
      <c r="K672">
        <v>2500000</v>
      </c>
      <c r="L672">
        <v>1960121.95141</v>
      </c>
      <c r="M672">
        <v>603838.06296000001</v>
      </c>
      <c r="O672">
        <v>0.6</v>
      </c>
      <c r="Q672" t="s">
        <v>2468</v>
      </c>
    </row>
    <row r="673" spans="1:17">
      <c r="A673" t="s">
        <v>2286</v>
      </c>
      <c r="B673" t="s">
        <v>300</v>
      </c>
      <c r="C673" t="s">
        <v>319</v>
      </c>
      <c r="D673" t="s">
        <v>2711</v>
      </c>
      <c r="G673" t="s">
        <v>2471</v>
      </c>
      <c r="H673" t="s">
        <v>2470</v>
      </c>
      <c r="J673">
        <v>600000</v>
      </c>
      <c r="K673">
        <v>600000</v>
      </c>
      <c r="L673">
        <v>10287.59669</v>
      </c>
      <c r="M673">
        <v>8455.3536899999999</v>
      </c>
    </row>
    <row r="674" spans="1:17">
      <c r="A674" t="s">
        <v>2286</v>
      </c>
      <c r="B674" t="s">
        <v>300</v>
      </c>
      <c r="C674" t="s">
        <v>319</v>
      </c>
      <c r="D674" t="s">
        <v>2708</v>
      </c>
      <c r="G674" t="s">
        <v>2474</v>
      </c>
      <c r="H674" t="s">
        <v>2473</v>
      </c>
      <c r="J674">
        <v>600000</v>
      </c>
      <c r="K674">
        <v>1520000</v>
      </c>
      <c r="L674">
        <v>1414111.1751600001</v>
      </c>
      <c r="M674">
        <v>649614.33151000005</v>
      </c>
      <c r="O674">
        <v>0.75</v>
      </c>
    </row>
    <row r="675" spans="1:17">
      <c r="A675" t="s">
        <v>2286</v>
      </c>
      <c r="B675" t="s">
        <v>300</v>
      </c>
      <c r="C675" t="s">
        <v>319</v>
      </c>
      <c r="D675" t="s">
        <v>2708</v>
      </c>
      <c r="G675" t="s">
        <v>2475</v>
      </c>
      <c r="H675" t="s">
        <v>2476</v>
      </c>
      <c r="J675">
        <v>800000</v>
      </c>
      <c r="K675">
        <v>1200000</v>
      </c>
      <c r="L675">
        <v>1162649.3286299999</v>
      </c>
      <c r="M675">
        <v>1057618.42903</v>
      </c>
      <c r="O675">
        <v>0.98</v>
      </c>
    </row>
    <row r="676" spans="1:17">
      <c r="A676" t="s">
        <v>2286</v>
      </c>
      <c r="B676" t="s">
        <v>296</v>
      </c>
      <c r="C676" t="s">
        <v>510</v>
      </c>
      <c r="D676" t="s">
        <v>2704</v>
      </c>
      <c r="G676" t="s">
        <v>2477</v>
      </c>
      <c r="K676">
        <v>2276742.852</v>
      </c>
      <c r="L676">
        <v>1592565.12</v>
      </c>
      <c r="M676">
        <v>0</v>
      </c>
      <c r="O676" t="s">
        <v>2478</v>
      </c>
      <c r="Q676" t="s">
        <v>2479</v>
      </c>
    </row>
    <row r="677" spans="1:17">
      <c r="A677" t="s">
        <v>2286</v>
      </c>
      <c r="B677" t="s">
        <v>296</v>
      </c>
      <c r="C677" t="s">
        <v>510</v>
      </c>
      <c r="D677" t="s">
        <v>2705</v>
      </c>
      <c r="G677" t="s">
        <v>2480</v>
      </c>
      <c r="K677">
        <v>2481000</v>
      </c>
      <c r="L677">
        <v>1583111.1120500001</v>
      </c>
      <c r="M677">
        <v>238915.62823</v>
      </c>
    </row>
    <row r="678" spans="1:17">
      <c r="A678" t="s">
        <v>2286</v>
      </c>
      <c r="B678" t="s">
        <v>296</v>
      </c>
      <c r="C678" t="s">
        <v>510</v>
      </c>
      <c r="D678" t="s">
        <v>2711</v>
      </c>
      <c r="G678" t="s">
        <v>2481</v>
      </c>
      <c r="K678">
        <v>2000000</v>
      </c>
      <c r="L678">
        <v>0</v>
      </c>
      <c r="M678">
        <v>0</v>
      </c>
      <c r="O678">
        <v>0</v>
      </c>
    </row>
    <row r="679" spans="1:17">
      <c r="A679" t="s">
        <v>2286</v>
      </c>
      <c r="B679" t="s">
        <v>296</v>
      </c>
      <c r="C679" t="s">
        <v>2285</v>
      </c>
      <c r="D679" t="s">
        <v>2716</v>
      </c>
      <c r="G679" t="s">
        <v>2483</v>
      </c>
      <c r="J679">
        <v>600000</v>
      </c>
      <c r="K679">
        <v>1100000</v>
      </c>
      <c r="M679">
        <v>973995.75054000004</v>
      </c>
      <c r="O679">
        <v>0.98</v>
      </c>
    </row>
    <row r="680" spans="1:17">
      <c r="A680" t="s">
        <v>2286</v>
      </c>
      <c r="B680" t="s">
        <v>296</v>
      </c>
      <c r="C680" t="s">
        <v>2285</v>
      </c>
      <c r="D680" t="s">
        <v>2716</v>
      </c>
      <c r="G680" t="s">
        <v>2485</v>
      </c>
      <c r="J680">
        <v>500000</v>
      </c>
      <c r="K680">
        <v>1124200</v>
      </c>
      <c r="M680">
        <v>750847.00804999995</v>
      </c>
      <c r="O680">
        <v>0.75</v>
      </c>
    </row>
    <row r="681" spans="1:17">
      <c r="A681" t="s">
        <v>2286</v>
      </c>
      <c r="B681" t="s">
        <v>296</v>
      </c>
      <c r="C681" t="s">
        <v>2285</v>
      </c>
      <c r="D681" t="s">
        <v>2708</v>
      </c>
      <c r="G681" t="s">
        <v>2488</v>
      </c>
      <c r="J681">
        <v>450000</v>
      </c>
      <c r="K681">
        <v>2408068</v>
      </c>
      <c r="M681">
        <v>2388340.2190300003</v>
      </c>
      <c r="O681">
        <v>1</v>
      </c>
    </row>
    <row r="682" spans="1:17">
      <c r="A682" t="s">
        <v>2286</v>
      </c>
      <c r="B682" t="s">
        <v>296</v>
      </c>
      <c r="C682" t="s">
        <v>2285</v>
      </c>
      <c r="D682" t="s">
        <v>2708</v>
      </c>
      <c r="G682" t="s">
        <v>2490</v>
      </c>
      <c r="J682">
        <v>180000</v>
      </c>
      <c r="K682">
        <v>1315000</v>
      </c>
      <c r="M682">
        <v>1222682.3444000001</v>
      </c>
      <c r="O682">
        <v>0.96</v>
      </c>
    </row>
    <row r="683" spans="1:17">
      <c r="A683" t="s">
        <v>2286</v>
      </c>
      <c r="B683" t="s">
        <v>296</v>
      </c>
      <c r="C683" t="s">
        <v>2285</v>
      </c>
      <c r="D683" t="s">
        <v>2708</v>
      </c>
      <c r="G683" t="s">
        <v>2492</v>
      </c>
      <c r="J683">
        <v>400000</v>
      </c>
      <c r="K683">
        <v>1300000</v>
      </c>
      <c r="M683">
        <v>1183693.3957499999</v>
      </c>
      <c r="O683">
        <v>0.9</v>
      </c>
    </row>
    <row r="684" spans="1:17">
      <c r="A684" t="s">
        <v>2286</v>
      </c>
      <c r="B684" t="s">
        <v>296</v>
      </c>
      <c r="C684" t="s">
        <v>2285</v>
      </c>
      <c r="D684" t="s">
        <v>2708</v>
      </c>
      <c r="G684" t="s">
        <v>2494</v>
      </c>
      <c r="J684">
        <v>1500000</v>
      </c>
      <c r="K684">
        <v>1900000</v>
      </c>
      <c r="M684">
        <v>1728020.83372</v>
      </c>
      <c r="O684">
        <v>1</v>
      </c>
    </row>
    <row r="685" spans="1:17">
      <c r="A685" t="s">
        <v>2286</v>
      </c>
      <c r="B685" t="s">
        <v>296</v>
      </c>
      <c r="C685" t="s">
        <v>2285</v>
      </c>
      <c r="D685" t="s">
        <v>2708</v>
      </c>
      <c r="G685" t="s">
        <v>2496</v>
      </c>
      <c r="J685">
        <v>1400000</v>
      </c>
      <c r="K685">
        <v>2750000</v>
      </c>
      <c r="M685">
        <v>1092327.44881</v>
      </c>
      <c r="O685">
        <v>0.5</v>
      </c>
    </row>
    <row r="686" spans="1:17">
      <c r="A686" t="s">
        <v>2286</v>
      </c>
      <c r="B686" t="s">
        <v>296</v>
      </c>
      <c r="C686" t="s">
        <v>2285</v>
      </c>
      <c r="D686" t="s">
        <v>2708</v>
      </c>
      <c r="G686" t="s">
        <v>2498</v>
      </c>
      <c r="J686">
        <v>1000000</v>
      </c>
      <c r="K686">
        <v>1000000</v>
      </c>
      <c r="M686">
        <v>783191.57597000001</v>
      </c>
      <c r="O686">
        <v>0.8</v>
      </c>
      <c r="Q686" t="s">
        <v>2499</v>
      </c>
    </row>
    <row r="687" spans="1:17">
      <c r="A687" t="s">
        <v>2286</v>
      </c>
      <c r="B687" t="s">
        <v>296</v>
      </c>
      <c r="C687" t="s">
        <v>2285</v>
      </c>
      <c r="D687" t="s">
        <v>2708</v>
      </c>
      <c r="G687" t="s">
        <v>2501</v>
      </c>
      <c r="J687">
        <v>1000000</v>
      </c>
      <c r="K687">
        <v>1000000</v>
      </c>
      <c r="M687">
        <v>780812.71394000005</v>
      </c>
      <c r="O687">
        <v>0.9</v>
      </c>
      <c r="Q687" t="s">
        <v>2499</v>
      </c>
    </row>
    <row r="688" spans="1:17">
      <c r="A688" t="s">
        <v>2286</v>
      </c>
      <c r="B688" t="s">
        <v>296</v>
      </c>
      <c r="C688" t="s">
        <v>2285</v>
      </c>
      <c r="D688" t="s">
        <v>2708</v>
      </c>
      <c r="G688" t="s">
        <v>2502</v>
      </c>
      <c r="J688">
        <v>1500000</v>
      </c>
      <c r="K688">
        <v>1500000</v>
      </c>
      <c r="M688">
        <v>1334245.1762900001</v>
      </c>
      <c r="O688">
        <v>0.97</v>
      </c>
      <c r="Q688" t="s">
        <v>2499</v>
      </c>
    </row>
    <row r="689" spans="1:17">
      <c r="A689" t="s">
        <v>2286</v>
      </c>
      <c r="B689" t="s">
        <v>296</v>
      </c>
      <c r="C689" t="s">
        <v>2285</v>
      </c>
      <c r="D689" t="s">
        <v>2708</v>
      </c>
      <c r="G689" t="s">
        <v>2504</v>
      </c>
      <c r="J689">
        <v>2000000</v>
      </c>
      <c r="K689">
        <v>2000000</v>
      </c>
      <c r="M689">
        <v>1782050.3262199999</v>
      </c>
      <c r="O689">
        <v>1</v>
      </c>
      <c r="Q689" t="s">
        <v>2499</v>
      </c>
    </row>
    <row r="690" spans="1:17">
      <c r="A690" t="s">
        <v>2286</v>
      </c>
      <c r="B690" t="s">
        <v>296</v>
      </c>
      <c r="C690" t="s">
        <v>2285</v>
      </c>
      <c r="D690" t="s">
        <v>2690</v>
      </c>
      <c r="G690" t="s">
        <v>2507</v>
      </c>
      <c r="J690">
        <v>300000</v>
      </c>
      <c r="K690">
        <v>2489000</v>
      </c>
      <c r="M690">
        <v>2349654</v>
      </c>
      <c r="O690">
        <v>1</v>
      </c>
    </row>
    <row r="691" spans="1:17">
      <c r="A691" t="s">
        <v>2286</v>
      </c>
      <c r="B691" t="s">
        <v>296</v>
      </c>
      <c r="C691" t="s">
        <v>2285</v>
      </c>
      <c r="D691" t="s">
        <v>2691</v>
      </c>
      <c r="G691" t="s">
        <v>2508</v>
      </c>
      <c r="J691">
        <v>500000</v>
      </c>
      <c r="K691">
        <v>3289000</v>
      </c>
      <c r="M691">
        <v>2082320.1385300001</v>
      </c>
      <c r="O691">
        <v>0.9</v>
      </c>
    </row>
    <row r="692" spans="1:17">
      <c r="A692" t="s">
        <v>2286</v>
      </c>
      <c r="B692" t="s">
        <v>296</v>
      </c>
      <c r="C692" t="s">
        <v>2285</v>
      </c>
      <c r="D692" t="s">
        <v>2691</v>
      </c>
      <c r="G692" t="s">
        <v>2510</v>
      </c>
      <c r="J692">
        <v>376000</v>
      </c>
      <c r="K692">
        <v>1261000</v>
      </c>
      <c r="M692">
        <v>757342.47857000004</v>
      </c>
      <c r="O692">
        <v>0.7</v>
      </c>
    </row>
    <row r="693" spans="1:17">
      <c r="A693" t="s">
        <v>2286</v>
      </c>
      <c r="B693" t="s">
        <v>296</v>
      </c>
      <c r="C693" t="s">
        <v>2285</v>
      </c>
      <c r="D693" t="s">
        <v>2690</v>
      </c>
      <c r="G693" t="s">
        <v>2511</v>
      </c>
      <c r="J693">
        <v>2000000</v>
      </c>
      <c r="K693">
        <v>2000000</v>
      </c>
      <c r="M693">
        <v>39985.077499999999</v>
      </c>
      <c r="O693" t="s">
        <v>2512</v>
      </c>
      <c r="Q693" t="s">
        <v>2499</v>
      </c>
    </row>
    <row r="694" spans="1:17">
      <c r="A694" t="s">
        <v>2286</v>
      </c>
      <c r="B694" t="s">
        <v>296</v>
      </c>
      <c r="C694" t="s">
        <v>2285</v>
      </c>
      <c r="D694" t="s">
        <v>2697</v>
      </c>
      <c r="G694" t="s">
        <v>2514</v>
      </c>
      <c r="J694">
        <v>948000</v>
      </c>
      <c r="K694">
        <v>1934000</v>
      </c>
      <c r="M694">
        <v>1454015.7386400001</v>
      </c>
      <c r="O694">
        <v>1</v>
      </c>
    </row>
    <row r="695" spans="1:17">
      <c r="A695" t="s">
        <v>2286</v>
      </c>
      <c r="B695" t="s">
        <v>296</v>
      </c>
      <c r="C695" t="s">
        <v>2285</v>
      </c>
      <c r="D695" t="s">
        <v>2697</v>
      </c>
      <c r="G695" t="s">
        <v>2516</v>
      </c>
      <c r="J695">
        <v>1540000</v>
      </c>
      <c r="K695">
        <v>2830000</v>
      </c>
      <c r="M695">
        <v>2120057.23007</v>
      </c>
      <c r="O695">
        <v>0.98</v>
      </c>
    </row>
    <row r="696" spans="1:17">
      <c r="A696" t="s">
        <v>2286</v>
      </c>
      <c r="B696" t="s">
        <v>296</v>
      </c>
      <c r="C696" t="s">
        <v>2285</v>
      </c>
      <c r="D696" t="s">
        <v>2697</v>
      </c>
      <c r="G696" t="s">
        <v>2518</v>
      </c>
      <c r="J696">
        <v>474000</v>
      </c>
      <c r="K696">
        <v>1446000</v>
      </c>
      <c r="M696">
        <v>4811.9384</v>
      </c>
      <c r="O696">
        <v>0</v>
      </c>
      <c r="Q696" t="s">
        <v>2519</v>
      </c>
    </row>
    <row r="697" spans="1:17">
      <c r="A697" t="s">
        <v>2286</v>
      </c>
      <c r="B697" t="s">
        <v>296</v>
      </c>
      <c r="C697" t="s">
        <v>2285</v>
      </c>
      <c r="D697" t="s">
        <v>2711</v>
      </c>
      <c r="G697" t="s">
        <v>2521</v>
      </c>
      <c r="J697">
        <v>610000</v>
      </c>
      <c r="K697">
        <v>2040000</v>
      </c>
      <c r="M697">
        <v>873268.89612000005</v>
      </c>
      <c r="O697">
        <v>0.78</v>
      </c>
    </row>
    <row r="698" spans="1:17">
      <c r="A698" t="s">
        <v>2286</v>
      </c>
      <c r="B698" t="s">
        <v>296</v>
      </c>
      <c r="C698" t="s">
        <v>2285</v>
      </c>
      <c r="D698" t="s">
        <v>2711</v>
      </c>
      <c r="G698" t="s">
        <v>2523</v>
      </c>
      <c r="J698">
        <v>4000000</v>
      </c>
      <c r="K698">
        <v>8200000</v>
      </c>
      <c r="M698">
        <v>17070.256699999998</v>
      </c>
      <c r="O698">
        <v>0</v>
      </c>
    </row>
    <row r="699" spans="1:17">
      <c r="A699" t="s">
        <v>2286</v>
      </c>
      <c r="B699" t="s">
        <v>296</v>
      </c>
      <c r="C699" t="s">
        <v>2285</v>
      </c>
      <c r="D699" t="s">
        <v>2700</v>
      </c>
      <c r="G699" t="s">
        <v>2524</v>
      </c>
      <c r="J699">
        <v>1200000</v>
      </c>
      <c r="K699">
        <v>1200000</v>
      </c>
      <c r="M699">
        <v>19718.09</v>
      </c>
      <c r="O699">
        <v>0.02</v>
      </c>
      <c r="Q699" t="s">
        <v>2499</v>
      </c>
    </row>
    <row r="700" spans="1:17">
      <c r="A700" t="s">
        <v>2286</v>
      </c>
      <c r="B700" t="s">
        <v>296</v>
      </c>
      <c r="C700" t="s">
        <v>2285</v>
      </c>
      <c r="D700" t="s">
        <v>2705</v>
      </c>
      <c r="G700" t="s">
        <v>2526</v>
      </c>
      <c r="J700">
        <v>2700000</v>
      </c>
      <c r="K700">
        <v>2700000</v>
      </c>
      <c r="M700">
        <v>1032465.73999</v>
      </c>
      <c r="O700">
        <v>0.9</v>
      </c>
    </row>
    <row r="701" spans="1:17">
      <c r="A701" t="s">
        <v>2286</v>
      </c>
      <c r="B701" t="s">
        <v>296</v>
      </c>
      <c r="C701" t="s">
        <v>2285</v>
      </c>
      <c r="D701" t="s">
        <v>2705</v>
      </c>
      <c r="G701" t="s">
        <v>2528</v>
      </c>
      <c r="J701">
        <v>1000000</v>
      </c>
      <c r="K701">
        <v>1000000</v>
      </c>
      <c r="M701">
        <v>176073.98230999999</v>
      </c>
      <c r="O701">
        <v>0</v>
      </c>
    </row>
    <row r="702" spans="1:17">
      <c r="A702" t="s">
        <v>2286</v>
      </c>
      <c r="B702" t="s">
        <v>276</v>
      </c>
      <c r="D702" t="s">
        <v>2690</v>
      </c>
      <c r="G702" t="s">
        <v>2530</v>
      </c>
      <c r="H702" t="s">
        <v>2529</v>
      </c>
      <c r="K702">
        <v>4990300</v>
      </c>
      <c r="L702">
        <v>4476759.3845899999</v>
      </c>
      <c r="O702">
        <v>1</v>
      </c>
      <c r="Q702" t="s">
        <v>2531</v>
      </c>
    </row>
    <row r="703" spans="1:17">
      <c r="A703" t="s">
        <v>2286</v>
      </c>
      <c r="B703" t="s">
        <v>276</v>
      </c>
      <c r="D703" t="s">
        <v>2690</v>
      </c>
      <c r="G703" t="s">
        <v>2533</v>
      </c>
      <c r="H703" t="s">
        <v>2532</v>
      </c>
      <c r="K703">
        <v>1800000</v>
      </c>
      <c r="L703">
        <v>0</v>
      </c>
      <c r="O703">
        <v>0</v>
      </c>
      <c r="Q703" t="s">
        <v>2534</v>
      </c>
    </row>
    <row r="704" spans="1:17">
      <c r="A704" t="s">
        <v>2286</v>
      </c>
      <c r="B704" t="s">
        <v>276</v>
      </c>
      <c r="D704" t="s">
        <v>2691</v>
      </c>
      <c r="G704" t="s">
        <v>2536</v>
      </c>
      <c r="H704" t="s">
        <v>2535</v>
      </c>
      <c r="K704">
        <v>1033000</v>
      </c>
      <c r="L704">
        <v>1011847.5645</v>
      </c>
      <c r="O704">
        <v>1</v>
      </c>
      <c r="Q704" t="s">
        <v>2537</v>
      </c>
    </row>
    <row r="705" spans="1:17">
      <c r="A705" t="s">
        <v>2286</v>
      </c>
      <c r="B705" t="s">
        <v>276</v>
      </c>
      <c r="D705" t="s">
        <v>2691</v>
      </c>
      <c r="G705" t="s">
        <v>2539</v>
      </c>
      <c r="H705" t="s">
        <v>2538</v>
      </c>
      <c r="K705">
        <v>2277000</v>
      </c>
      <c r="L705">
        <v>2253103.6016899999</v>
      </c>
      <c r="O705">
        <v>0.99</v>
      </c>
      <c r="Q705" t="s">
        <v>2540</v>
      </c>
    </row>
    <row r="706" spans="1:17">
      <c r="A706" t="s">
        <v>2286</v>
      </c>
      <c r="B706" t="s">
        <v>276</v>
      </c>
      <c r="D706" t="s">
        <v>2691</v>
      </c>
      <c r="G706" t="s">
        <v>2542</v>
      </c>
      <c r="H706" t="s">
        <v>2541</v>
      </c>
      <c r="K706">
        <v>2173500</v>
      </c>
      <c r="L706">
        <v>2083570.31831</v>
      </c>
      <c r="O706">
        <v>0.99</v>
      </c>
      <c r="Q706" t="s">
        <v>2543</v>
      </c>
    </row>
    <row r="707" spans="1:17">
      <c r="A707" t="s">
        <v>2286</v>
      </c>
      <c r="B707" t="s">
        <v>276</v>
      </c>
      <c r="D707" t="s">
        <v>2697</v>
      </c>
      <c r="G707" t="s">
        <v>2544</v>
      </c>
      <c r="H707" t="s">
        <v>1316</v>
      </c>
      <c r="K707">
        <v>3146000</v>
      </c>
      <c r="L707">
        <v>3144413.0645400002</v>
      </c>
      <c r="O707">
        <v>1</v>
      </c>
      <c r="Q707" t="s">
        <v>2545</v>
      </c>
    </row>
    <row r="708" spans="1:17">
      <c r="A708" t="s">
        <v>2286</v>
      </c>
      <c r="B708" t="s">
        <v>276</v>
      </c>
      <c r="D708" t="s">
        <v>2697</v>
      </c>
      <c r="G708" t="s">
        <v>2547</v>
      </c>
      <c r="H708" t="s">
        <v>2546</v>
      </c>
      <c r="K708">
        <v>2590000</v>
      </c>
      <c r="L708">
        <v>2438150.5450300002</v>
      </c>
      <c r="O708">
        <v>1</v>
      </c>
      <c r="Q708" t="s">
        <v>2548</v>
      </c>
    </row>
    <row r="709" spans="1:17">
      <c r="A709" t="s">
        <v>2286</v>
      </c>
      <c r="B709" t="s">
        <v>276</v>
      </c>
      <c r="D709" t="s">
        <v>2703</v>
      </c>
      <c r="G709" t="s">
        <v>2550</v>
      </c>
      <c r="H709" t="s">
        <v>2549</v>
      </c>
      <c r="K709">
        <v>1000000</v>
      </c>
      <c r="L709">
        <v>992364.01607000001</v>
      </c>
      <c r="O709">
        <v>0.94</v>
      </c>
      <c r="Q709" t="s">
        <v>2551</v>
      </c>
    </row>
    <row r="710" spans="1:17">
      <c r="A710" t="s">
        <v>2286</v>
      </c>
      <c r="B710" t="s">
        <v>276</v>
      </c>
      <c r="D710" t="s">
        <v>2703</v>
      </c>
      <c r="G710" t="s">
        <v>2553</v>
      </c>
      <c r="H710" t="s">
        <v>2552</v>
      </c>
      <c r="K710">
        <v>1500000</v>
      </c>
      <c r="L710">
        <v>1488112.1122000001</v>
      </c>
      <c r="O710">
        <v>0.95</v>
      </c>
      <c r="Q710" t="s">
        <v>20</v>
      </c>
    </row>
    <row r="711" spans="1:17">
      <c r="A711" t="s">
        <v>2286</v>
      </c>
      <c r="B711" t="s">
        <v>276</v>
      </c>
      <c r="D711" t="s">
        <v>2703</v>
      </c>
      <c r="G711" t="s">
        <v>2555</v>
      </c>
      <c r="H711" t="s">
        <v>2554</v>
      </c>
      <c r="K711">
        <v>1500000</v>
      </c>
      <c r="L711">
        <v>1292520.0528299999</v>
      </c>
      <c r="O711">
        <v>0.99</v>
      </c>
      <c r="Q711" t="s">
        <v>20</v>
      </c>
    </row>
    <row r="712" spans="1:17">
      <c r="A712" t="s">
        <v>2286</v>
      </c>
      <c r="B712" t="s">
        <v>276</v>
      </c>
      <c r="D712" t="s">
        <v>2703</v>
      </c>
      <c r="G712" t="s">
        <v>2557</v>
      </c>
      <c r="H712" t="s">
        <v>2556</v>
      </c>
      <c r="K712">
        <v>2500000</v>
      </c>
      <c r="L712">
        <v>2453224.10562</v>
      </c>
      <c r="O712">
        <v>0.96</v>
      </c>
      <c r="Q712" t="s">
        <v>20</v>
      </c>
    </row>
    <row r="713" spans="1:17">
      <c r="A713" t="s">
        <v>2286</v>
      </c>
      <c r="B713" t="s">
        <v>276</v>
      </c>
      <c r="D713" t="s">
        <v>2703</v>
      </c>
      <c r="G713" t="s">
        <v>2559</v>
      </c>
      <c r="H713" t="s">
        <v>2558</v>
      </c>
      <c r="K713">
        <v>2300000</v>
      </c>
      <c r="L713">
        <v>2253529.6055199997</v>
      </c>
      <c r="O713">
        <v>0.99</v>
      </c>
      <c r="Q713" t="s">
        <v>20</v>
      </c>
    </row>
    <row r="714" spans="1:17">
      <c r="A714" t="s">
        <v>2286</v>
      </c>
      <c r="B714" t="s">
        <v>276</v>
      </c>
      <c r="D714" t="s">
        <v>2705</v>
      </c>
      <c r="G714" t="s">
        <v>2561</v>
      </c>
      <c r="H714" t="s">
        <v>2560</v>
      </c>
      <c r="K714">
        <v>2200000</v>
      </c>
      <c r="L714">
        <v>2172548.1244099997</v>
      </c>
      <c r="O714">
        <v>1</v>
      </c>
      <c r="Q714" t="s">
        <v>2562</v>
      </c>
    </row>
    <row r="715" spans="1:17">
      <c r="A715" t="s">
        <v>2286</v>
      </c>
      <c r="B715" t="s">
        <v>276</v>
      </c>
      <c r="D715" t="s">
        <v>2705</v>
      </c>
      <c r="G715" t="s">
        <v>2564</v>
      </c>
      <c r="H715" t="s">
        <v>2563</v>
      </c>
      <c r="K715">
        <v>2086589</v>
      </c>
      <c r="L715">
        <v>1825032.1356599999</v>
      </c>
      <c r="O715">
        <v>0.95</v>
      </c>
      <c r="Q715" t="s">
        <v>2565</v>
      </c>
    </row>
    <row r="716" spans="1:17">
      <c r="A716" t="s">
        <v>2286</v>
      </c>
      <c r="B716" t="s">
        <v>276</v>
      </c>
      <c r="D716" t="s">
        <v>2705</v>
      </c>
      <c r="G716" t="s">
        <v>2567</v>
      </c>
      <c r="H716" t="s">
        <v>2566</v>
      </c>
      <c r="K716">
        <v>1000000</v>
      </c>
      <c r="L716">
        <v>987515.72262999997</v>
      </c>
      <c r="O716">
        <v>0.85</v>
      </c>
      <c r="Q716" t="s">
        <v>1103</v>
      </c>
    </row>
    <row r="717" spans="1:17">
      <c r="A717" t="s">
        <v>2286</v>
      </c>
      <c r="B717" t="s">
        <v>276</v>
      </c>
      <c r="D717" t="s">
        <v>2706</v>
      </c>
      <c r="G717" t="s">
        <v>2569</v>
      </c>
      <c r="H717" t="s">
        <v>2568</v>
      </c>
      <c r="K717">
        <v>1745300</v>
      </c>
      <c r="L717">
        <v>1744367.02226</v>
      </c>
      <c r="O717">
        <v>1</v>
      </c>
      <c r="Q717" t="s">
        <v>2570</v>
      </c>
    </row>
    <row r="718" spans="1:17">
      <c r="A718" t="s">
        <v>2286</v>
      </c>
      <c r="B718" t="s">
        <v>276</v>
      </c>
      <c r="D718" t="s">
        <v>2708</v>
      </c>
      <c r="G718" t="s">
        <v>2572</v>
      </c>
      <c r="H718" t="s">
        <v>2571</v>
      </c>
      <c r="K718">
        <v>1330000</v>
      </c>
      <c r="L718">
        <v>1283623.7279699999</v>
      </c>
      <c r="O718">
        <v>1</v>
      </c>
      <c r="Q718" t="s">
        <v>2573</v>
      </c>
    </row>
    <row r="719" spans="1:17">
      <c r="A719" t="s">
        <v>2286</v>
      </c>
      <c r="B719" t="s">
        <v>276</v>
      </c>
      <c r="D719" t="s">
        <v>2708</v>
      </c>
      <c r="G719" t="s">
        <v>2575</v>
      </c>
      <c r="H719" t="s">
        <v>2574</v>
      </c>
      <c r="K719">
        <v>1400000</v>
      </c>
      <c r="L719">
        <v>1381353.47826</v>
      </c>
      <c r="O719">
        <v>1</v>
      </c>
      <c r="Q719" t="s">
        <v>2573</v>
      </c>
    </row>
    <row r="720" spans="1:17">
      <c r="A720" t="s">
        <v>2286</v>
      </c>
      <c r="B720" t="s">
        <v>276</v>
      </c>
      <c r="D720" t="s">
        <v>2708</v>
      </c>
      <c r="G720" t="s">
        <v>2577</v>
      </c>
      <c r="H720" t="s">
        <v>2576</v>
      </c>
      <c r="K720">
        <v>1566000</v>
      </c>
      <c r="L720">
        <v>1557124.19196</v>
      </c>
      <c r="O720">
        <v>1</v>
      </c>
      <c r="Q720" t="s">
        <v>2578</v>
      </c>
    </row>
    <row r="721" spans="1:17">
      <c r="A721" t="s">
        <v>2286</v>
      </c>
      <c r="B721" t="s">
        <v>276</v>
      </c>
      <c r="D721" t="s">
        <v>2708</v>
      </c>
      <c r="G721" t="s">
        <v>2533</v>
      </c>
      <c r="H721" t="s">
        <v>2579</v>
      </c>
      <c r="K721">
        <v>1500000</v>
      </c>
      <c r="L721">
        <v>0</v>
      </c>
      <c r="O721">
        <v>0</v>
      </c>
      <c r="Q721" t="s">
        <v>2580</v>
      </c>
    </row>
    <row r="722" spans="1:17">
      <c r="A722" t="s">
        <v>2286</v>
      </c>
      <c r="B722" t="s">
        <v>276</v>
      </c>
      <c r="D722" t="s">
        <v>2708</v>
      </c>
      <c r="G722" t="s">
        <v>2582</v>
      </c>
      <c r="H722" t="s">
        <v>2581</v>
      </c>
      <c r="K722">
        <v>1500000</v>
      </c>
      <c r="L722">
        <v>1431469.3973999999</v>
      </c>
      <c r="O722">
        <v>0.8</v>
      </c>
      <c r="Q722" t="s">
        <v>20</v>
      </c>
    </row>
    <row r="723" spans="1:17">
      <c r="A723" t="s">
        <v>2286</v>
      </c>
      <c r="B723" t="s">
        <v>276</v>
      </c>
      <c r="D723" t="s">
        <v>2711</v>
      </c>
      <c r="G723" t="s">
        <v>2584</v>
      </c>
      <c r="H723" t="s">
        <v>2583</v>
      </c>
      <c r="K723">
        <v>8400000</v>
      </c>
      <c r="L723">
        <v>7372013.6901599998</v>
      </c>
      <c r="O723">
        <v>0.95</v>
      </c>
      <c r="Q723" t="s">
        <v>2585</v>
      </c>
    </row>
    <row r="724" spans="1:17">
      <c r="A724" t="s">
        <v>2286</v>
      </c>
      <c r="B724" t="s">
        <v>276</v>
      </c>
      <c r="D724" t="s">
        <v>2711</v>
      </c>
      <c r="G724" t="s">
        <v>2587</v>
      </c>
      <c r="H724" t="s">
        <v>2586</v>
      </c>
      <c r="K724">
        <v>1810000</v>
      </c>
      <c r="L724">
        <v>1739813.8306</v>
      </c>
      <c r="O724">
        <v>1</v>
      </c>
      <c r="Q724" t="s">
        <v>2588</v>
      </c>
    </row>
    <row r="725" spans="1:17">
      <c r="A725" t="s">
        <v>2286</v>
      </c>
      <c r="B725" t="s">
        <v>276</v>
      </c>
      <c r="D725" t="s">
        <v>2711</v>
      </c>
      <c r="G725" t="s">
        <v>2590</v>
      </c>
      <c r="H725" t="s">
        <v>2589</v>
      </c>
      <c r="K725">
        <v>2340000</v>
      </c>
      <c r="L725">
        <v>2338476.6952600004</v>
      </c>
      <c r="O725">
        <v>1</v>
      </c>
      <c r="Q725" t="s">
        <v>2562</v>
      </c>
    </row>
    <row r="726" spans="1:17">
      <c r="A726" t="s">
        <v>2286</v>
      </c>
      <c r="B726" t="s">
        <v>276</v>
      </c>
      <c r="D726" t="s">
        <v>2711</v>
      </c>
      <c r="G726" t="s">
        <v>2592</v>
      </c>
      <c r="H726" t="s">
        <v>2591</v>
      </c>
      <c r="K726">
        <v>1190000</v>
      </c>
      <c r="L726">
        <v>1100458.4836500001</v>
      </c>
      <c r="O726">
        <v>0.01</v>
      </c>
      <c r="Q726" t="s">
        <v>20</v>
      </c>
    </row>
    <row r="727" spans="1:17">
      <c r="A727" t="s">
        <v>2286</v>
      </c>
      <c r="B727" t="s">
        <v>276</v>
      </c>
      <c r="D727" t="s">
        <v>2711</v>
      </c>
      <c r="G727" t="s">
        <v>2594</v>
      </c>
      <c r="H727" t="s">
        <v>2593</v>
      </c>
      <c r="K727">
        <v>2360000</v>
      </c>
      <c r="L727">
        <v>2281036.4750999999</v>
      </c>
      <c r="O727">
        <v>0.55000000000000004</v>
      </c>
      <c r="Q727" t="s">
        <v>2595</v>
      </c>
    </row>
    <row r="728" spans="1:17">
      <c r="A728" t="s">
        <v>2286</v>
      </c>
      <c r="B728" t="s">
        <v>276</v>
      </c>
      <c r="D728" t="s">
        <v>2711</v>
      </c>
      <c r="G728" t="s">
        <v>2597</v>
      </c>
      <c r="H728" t="s">
        <v>2596</v>
      </c>
      <c r="K728">
        <v>2574994</v>
      </c>
      <c r="L728">
        <v>2568456.49119</v>
      </c>
      <c r="O728">
        <v>0.5</v>
      </c>
      <c r="Q728" t="s">
        <v>2598</v>
      </c>
    </row>
    <row r="729" spans="1:17">
      <c r="A729" t="s">
        <v>2286</v>
      </c>
      <c r="B729" t="s">
        <v>276</v>
      </c>
      <c r="D729" t="s">
        <v>2716</v>
      </c>
      <c r="G729" t="s">
        <v>2600</v>
      </c>
      <c r="H729" t="s">
        <v>2599</v>
      </c>
      <c r="K729">
        <v>1000000</v>
      </c>
      <c r="L729">
        <v>995113.28980999999</v>
      </c>
      <c r="O729">
        <v>0.95</v>
      </c>
      <c r="Q729" t="s">
        <v>436</v>
      </c>
    </row>
    <row r="730" spans="1:17">
      <c r="A730" t="s">
        <v>2286</v>
      </c>
      <c r="B730" t="s">
        <v>276</v>
      </c>
      <c r="D730" t="s">
        <v>2716</v>
      </c>
      <c r="G730" t="s">
        <v>2602</v>
      </c>
      <c r="H730" t="s">
        <v>2601</v>
      </c>
      <c r="K730">
        <v>1710000</v>
      </c>
      <c r="L730">
        <v>1709715.8386899999</v>
      </c>
      <c r="O730">
        <v>1</v>
      </c>
      <c r="Q730" t="s">
        <v>67</v>
      </c>
    </row>
    <row r="731" spans="1:17">
      <c r="A731" t="s">
        <v>2286</v>
      </c>
      <c r="B731" t="s">
        <v>276</v>
      </c>
      <c r="D731" t="s">
        <v>2716</v>
      </c>
      <c r="G731" t="s">
        <v>2604</v>
      </c>
      <c r="H731" t="s">
        <v>2603</v>
      </c>
      <c r="K731">
        <v>2450000</v>
      </c>
      <c r="L731">
        <v>2091384.57124</v>
      </c>
      <c r="O731">
        <v>0.8</v>
      </c>
      <c r="Q731" t="s">
        <v>20</v>
      </c>
    </row>
    <row r="732" spans="1:17">
      <c r="A732" t="s">
        <v>526</v>
      </c>
      <c r="B732" t="s">
        <v>277</v>
      </c>
      <c r="D732" t="s">
        <v>2690</v>
      </c>
      <c r="E732" t="s">
        <v>2610</v>
      </c>
      <c r="F732" t="s">
        <v>2611</v>
      </c>
      <c r="H732" t="s">
        <v>2612</v>
      </c>
      <c r="K732">
        <v>3015000</v>
      </c>
      <c r="L732">
        <v>2553546.2043099999</v>
      </c>
      <c r="M732">
        <v>1638927.1828299998</v>
      </c>
      <c r="N732">
        <v>0.543591105416252</v>
      </c>
      <c r="O732">
        <v>0.8</v>
      </c>
      <c r="Q732" t="s">
        <v>2613</v>
      </c>
    </row>
    <row r="733" spans="1:17">
      <c r="A733" t="s">
        <v>526</v>
      </c>
      <c r="B733" t="s">
        <v>277</v>
      </c>
      <c r="D733" t="s">
        <v>2691</v>
      </c>
      <c r="E733" t="s">
        <v>2614</v>
      </c>
      <c r="F733" t="s">
        <v>2615</v>
      </c>
      <c r="H733" t="s">
        <v>2616</v>
      </c>
      <c r="K733">
        <v>2822000</v>
      </c>
      <c r="L733">
        <v>2304558.9831599998</v>
      </c>
      <c r="M733">
        <v>1744236.3091800001</v>
      </c>
      <c r="N733">
        <v>0.61808515562721467</v>
      </c>
      <c r="O733">
        <v>0.99</v>
      </c>
      <c r="Q733" t="s">
        <v>2617</v>
      </c>
    </row>
    <row r="734" spans="1:17">
      <c r="A734" t="s">
        <v>526</v>
      </c>
      <c r="B734" t="s">
        <v>277</v>
      </c>
      <c r="D734" t="s">
        <v>2697</v>
      </c>
      <c r="E734" t="s">
        <v>2618</v>
      </c>
      <c r="F734" t="s">
        <v>2619</v>
      </c>
      <c r="H734" t="s">
        <v>2620</v>
      </c>
      <c r="K734">
        <v>168000</v>
      </c>
      <c r="L734">
        <v>50901.355479999998</v>
      </c>
      <c r="M734">
        <v>48604.845110000002</v>
      </c>
      <c r="N734">
        <v>0.28931455422619051</v>
      </c>
      <c r="O734">
        <v>0.95</v>
      </c>
      <c r="Q734" t="s">
        <v>2621</v>
      </c>
    </row>
    <row r="735" spans="1:17">
      <c r="A735" t="s">
        <v>526</v>
      </c>
      <c r="B735" t="s">
        <v>277</v>
      </c>
      <c r="D735" t="s">
        <v>2697</v>
      </c>
      <c r="E735" t="s">
        <v>2618</v>
      </c>
      <c r="F735" t="s">
        <v>2619</v>
      </c>
      <c r="H735" t="s">
        <v>2622</v>
      </c>
      <c r="K735">
        <v>513000</v>
      </c>
      <c r="L735">
        <v>512600.96494999999</v>
      </c>
      <c r="M735">
        <v>354539.88529999997</v>
      </c>
      <c r="N735">
        <v>0.69111088752436645</v>
      </c>
      <c r="O735">
        <v>0.91</v>
      </c>
      <c r="Q735" t="s">
        <v>20</v>
      </c>
    </row>
    <row r="736" spans="1:17">
      <c r="A736" t="s">
        <v>526</v>
      </c>
      <c r="B736" t="s">
        <v>277</v>
      </c>
      <c r="D736" t="s">
        <v>2697</v>
      </c>
      <c r="E736" t="s">
        <v>2618</v>
      </c>
      <c r="F736" t="s">
        <v>2619</v>
      </c>
      <c r="H736" t="s">
        <v>2623</v>
      </c>
      <c r="K736">
        <v>3308000</v>
      </c>
      <c r="L736">
        <v>2155467.2876400002</v>
      </c>
      <c r="M736">
        <v>1326626.5234699999</v>
      </c>
      <c r="N736">
        <v>0.40103582934401449</v>
      </c>
      <c r="O736">
        <v>0.8</v>
      </c>
      <c r="Q736" t="s">
        <v>2624</v>
      </c>
    </row>
    <row r="737" spans="1:17">
      <c r="A737" t="s">
        <v>526</v>
      </c>
      <c r="B737" t="s">
        <v>277</v>
      </c>
      <c r="D737" t="s">
        <v>2697</v>
      </c>
      <c r="E737" t="s">
        <v>2625</v>
      </c>
      <c r="F737" t="s">
        <v>2626</v>
      </c>
      <c r="H737" t="s">
        <v>2627</v>
      </c>
      <c r="K737">
        <v>350000</v>
      </c>
      <c r="L737">
        <v>251638.03495999999</v>
      </c>
      <c r="M737">
        <v>52664.379260000002</v>
      </c>
      <c r="N737">
        <v>0.15046965502857143</v>
      </c>
      <c r="O737">
        <v>0.25</v>
      </c>
      <c r="Q737" t="s">
        <v>2628</v>
      </c>
    </row>
    <row r="738" spans="1:17">
      <c r="A738" t="s">
        <v>526</v>
      </c>
      <c r="B738" t="s">
        <v>277</v>
      </c>
      <c r="D738" t="s">
        <v>2699</v>
      </c>
      <c r="E738" t="s">
        <v>2629</v>
      </c>
      <c r="F738" t="s">
        <v>2630</v>
      </c>
      <c r="H738" t="s">
        <v>2631</v>
      </c>
      <c r="K738">
        <v>582500</v>
      </c>
      <c r="L738">
        <v>525988.94189000002</v>
      </c>
      <c r="M738">
        <v>450926.34649999999</v>
      </c>
      <c r="N738">
        <v>0.77412248326180255</v>
      </c>
      <c r="O738">
        <v>0.99</v>
      </c>
      <c r="Q738" t="s">
        <v>2632</v>
      </c>
    </row>
    <row r="739" spans="1:17">
      <c r="A739" t="s">
        <v>526</v>
      </c>
      <c r="B739" t="s">
        <v>277</v>
      </c>
      <c r="D739" t="s">
        <v>2699</v>
      </c>
      <c r="E739" t="s">
        <v>2629</v>
      </c>
      <c r="F739" t="s">
        <v>2630</v>
      </c>
      <c r="H739" t="s">
        <v>2633</v>
      </c>
      <c r="K739">
        <v>842000</v>
      </c>
      <c r="L739">
        <v>524943.35094000003</v>
      </c>
      <c r="M739">
        <v>522912.98139999999</v>
      </c>
      <c r="N739">
        <v>0.62103679501187647</v>
      </c>
      <c r="O739">
        <v>0.95</v>
      </c>
      <c r="Q739" t="s">
        <v>2634</v>
      </c>
    </row>
    <row r="740" spans="1:17">
      <c r="A740" t="s">
        <v>526</v>
      </c>
      <c r="B740" t="s">
        <v>277</v>
      </c>
      <c r="D740" t="s">
        <v>2700</v>
      </c>
      <c r="E740" t="s">
        <v>2635</v>
      </c>
      <c r="F740" t="s">
        <v>2636</v>
      </c>
      <c r="H740" t="s">
        <v>2637</v>
      </c>
      <c r="K740">
        <v>1255000</v>
      </c>
      <c r="L740">
        <v>1231141.07922</v>
      </c>
      <c r="M740">
        <v>1100567.0077</v>
      </c>
      <c r="N740">
        <v>0.87694582286852596</v>
      </c>
      <c r="O740">
        <v>0.99</v>
      </c>
      <c r="Q740" t="s">
        <v>20</v>
      </c>
    </row>
    <row r="741" spans="1:17">
      <c r="A741" t="s">
        <v>526</v>
      </c>
      <c r="B741" t="s">
        <v>277</v>
      </c>
      <c r="D741" t="s">
        <v>2700</v>
      </c>
      <c r="E741" t="s">
        <v>2635</v>
      </c>
      <c r="F741" t="s">
        <v>2636</v>
      </c>
      <c r="H741" t="s">
        <v>2638</v>
      </c>
      <c r="K741">
        <v>848000</v>
      </c>
      <c r="L741">
        <v>845192.54379999998</v>
      </c>
      <c r="M741">
        <v>731802.10683999979</v>
      </c>
      <c r="N741">
        <v>0.86297418259433956</v>
      </c>
      <c r="O741">
        <v>0.99</v>
      </c>
      <c r="Q741" t="s">
        <v>2639</v>
      </c>
    </row>
    <row r="742" spans="1:17">
      <c r="A742" t="s">
        <v>526</v>
      </c>
      <c r="B742" t="s">
        <v>277</v>
      </c>
      <c r="D742" t="s">
        <v>2703</v>
      </c>
      <c r="E742" t="s">
        <v>2640</v>
      </c>
      <c r="F742" t="s">
        <v>2641</v>
      </c>
      <c r="H742" t="s">
        <v>2642</v>
      </c>
      <c r="K742">
        <v>1836300</v>
      </c>
      <c r="L742">
        <v>1705170.3603800002</v>
      </c>
      <c r="M742">
        <v>1022651.28995</v>
      </c>
      <c r="N742">
        <v>0.55690861512280132</v>
      </c>
      <c r="O742">
        <v>0.92</v>
      </c>
      <c r="Q742" t="s">
        <v>2643</v>
      </c>
    </row>
    <row r="743" spans="1:17">
      <c r="A743" t="s">
        <v>526</v>
      </c>
      <c r="B743" t="s">
        <v>277</v>
      </c>
      <c r="D743" t="s">
        <v>2703</v>
      </c>
      <c r="E743" t="s">
        <v>2640</v>
      </c>
      <c r="F743" t="s">
        <v>2641</v>
      </c>
      <c r="H743" t="s">
        <v>2644</v>
      </c>
      <c r="K743">
        <v>2000000</v>
      </c>
      <c r="L743">
        <v>1913199.1604299999</v>
      </c>
      <c r="M743">
        <v>1688644.7007599999</v>
      </c>
      <c r="N743">
        <v>0.84432235038000003</v>
      </c>
      <c r="O743">
        <v>0.9</v>
      </c>
      <c r="Q743" t="s">
        <v>2645</v>
      </c>
    </row>
    <row r="744" spans="1:17">
      <c r="A744" t="s">
        <v>526</v>
      </c>
      <c r="B744" t="s">
        <v>277</v>
      </c>
      <c r="D744" t="s">
        <v>2708</v>
      </c>
      <c r="E744" t="s">
        <v>2646</v>
      </c>
      <c r="F744" t="s">
        <v>2647</v>
      </c>
      <c r="H744" t="s">
        <v>2648</v>
      </c>
      <c r="K744">
        <v>8250000</v>
      </c>
      <c r="L744">
        <v>8212935.7136500003</v>
      </c>
      <c r="M744">
        <v>8086901.1487800004</v>
      </c>
      <c r="N744">
        <v>0.98023044227636369</v>
      </c>
      <c r="O744">
        <v>0.98</v>
      </c>
      <c r="Q744" t="s">
        <v>2649</v>
      </c>
    </row>
    <row r="745" spans="1:17">
      <c r="A745" t="s">
        <v>526</v>
      </c>
      <c r="B745" t="s">
        <v>277</v>
      </c>
      <c r="D745" t="s">
        <v>2708</v>
      </c>
      <c r="E745" t="s">
        <v>2646</v>
      </c>
      <c r="F745" t="s">
        <v>2647</v>
      </c>
      <c r="H745" t="s">
        <v>2650</v>
      </c>
      <c r="K745">
        <v>1300000</v>
      </c>
      <c r="L745">
        <v>1290325.3204400002</v>
      </c>
      <c r="M745">
        <v>1227702.8240199999</v>
      </c>
      <c r="N745">
        <v>0.94438678770769213</v>
      </c>
      <c r="O745">
        <v>0.95</v>
      </c>
      <c r="Q745" t="s">
        <v>2651</v>
      </c>
    </row>
    <row r="746" spans="1:17">
      <c r="A746" t="s">
        <v>526</v>
      </c>
      <c r="B746" t="s">
        <v>277</v>
      </c>
      <c r="D746" t="s">
        <v>2708</v>
      </c>
      <c r="E746" t="s">
        <v>2652</v>
      </c>
      <c r="F746" t="s">
        <v>2653</v>
      </c>
      <c r="H746" t="s">
        <v>2654</v>
      </c>
      <c r="K746">
        <v>6200000</v>
      </c>
      <c r="L746">
        <v>6199873.12488</v>
      </c>
      <c r="M746">
        <v>5756611.7146599991</v>
      </c>
      <c r="N746">
        <v>0.92848576042903197</v>
      </c>
      <c r="O746">
        <v>1</v>
      </c>
      <c r="Q746" t="s">
        <v>560</v>
      </c>
    </row>
    <row r="747" spans="1:17">
      <c r="A747" t="s">
        <v>526</v>
      </c>
      <c r="B747" t="s">
        <v>277</v>
      </c>
      <c r="D747" t="s">
        <v>2708</v>
      </c>
      <c r="E747" t="s">
        <v>2652</v>
      </c>
      <c r="F747" t="s">
        <v>2653</v>
      </c>
      <c r="H747" t="s">
        <v>2655</v>
      </c>
      <c r="K747">
        <v>1100000</v>
      </c>
      <c r="L747">
        <v>1013324.56629</v>
      </c>
      <c r="M747">
        <v>1005204.13462</v>
      </c>
      <c r="N747">
        <v>0.91382194056363653</v>
      </c>
      <c r="O747">
        <v>0.9</v>
      </c>
      <c r="Q747" t="s">
        <v>2656</v>
      </c>
    </row>
    <row r="748" spans="1:17">
      <c r="A748" t="s">
        <v>526</v>
      </c>
      <c r="B748" t="s">
        <v>277</v>
      </c>
      <c r="D748" t="s">
        <v>2709</v>
      </c>
      <c r="E748" t="s">
        <v>2657</v>
      </c>
      <c r="F748" t="s">
        <v>2658</v>
      </c>
      <c r="H748" t="s">
        <v>2659</v>
      </c>
      <c r="K748">
        <v>200000</v>
      </c>
      <c r="L748">
        <v>513.66891999999996</v>
      </c>
      <c r="M748">
        <v>513.71892000000003</v>
      </c>
      <c r="N748">
        <v>2.5685946000000002E-3</v>
      </c>
      <c r="O748">
        <v>0.05</v>
      </c>
      <c r="Q748" t="s">
        <v>2660</v>
      </c>
    </row>
    <row r="749" spans="1:17">
      <c r="A749" t="s">
        <v>526</v>
      </c>
      <c r="B749" t="s">
        <v>277</v>
      </c>
      <c r="D749" t="s">
        <v>2710</v>
      </c>
      <c r="E749" t="s">
        <v>2661</v>
      </c>
      <c r="F749" t="s">
        <v>2662</v>
      </c>
      <c r="H749" t="s">
        <v>2663</v>
      </c>
      <c r="K749">
        <v>300000</v>
      </c>
      <c r="L749">
        <v>136085.27625</v>
      </c>
      <c r="M749">
        <v>516.66824999999994</v>
      </c>
      <c r="N749">
        <v>1.7222274999999995E-3</v>
      </c>
      <c r="O749">
        <v>0.05</v>
      </c>
      <c r="Q749" t="s">
        <v>2664</v>
      </c>
    </row>
    <row r="750" spans="1:17">
      <c r="A750" t="s">
        <v>526</v>
      </c>
      <c r="B750" t="s">
        <v>277</v>
      </c>
      <c r="D750" t="s">
        <v>2710</v>
      </c>
      <c r="E750" t="s">
        <v>2661</v>
      </c>
      <c r="F750" t="s">
        <v>2662</v>
      </c>
      <c r="H750" t="s">
        <v>2665</v>
      </c>
      <c r="K750">
        <v>300000</v>
      </c>
      <c r="L750">
        <v>124436.50348</v>
      </c>
      <c r="M750">
        <v>0</v>
      </c>
      <c r="N750">
        <v>0</v>
      </c>
      <c r="O750">
        <v>0.05</v>
      </c>
      <c r="Q750" t="s">
        <v>2666</v>
      </c>
    </row>
    <row r="751" spans="1:17">
      <c r="A751" t="s">
        <v>526</v>
      </c>
      <c r="B751" t="s">
        <v>277</v>
      </c>
      <c r="D751" t="s">
        <v>2710</v>
      </c>
      <c r="E751" t="s">
        <v>2661</v>
      </c>
      <c r="F751" t="s">
        <v>2662</v>
      </c>
      <c r="H751" t="s">
        <v>2667</v>
      </c>
      <c r="K751">
        <v>250000</v>
      </c>
      <c r="L751">
        <v>85020.180659999998</v>
      </c>
      <c r="M751">
        <v>0</v>
      </c>
      <c r="N751">
        <v>0</v>
      </c>
      <c r="O751">
        <v>0.05</v>
      </c>
      <c r="Q751" t="s">
        <v>2666</v>
      </c>
    </row>
    <row r="752" spans="1:17">
      <c r="A752" t="s">
        <v>526</v>
      </c>
      <c r="B752" t="s">
        <v>277</v>
      </c>
      <c r="D752" t="s">
        <v>2711</v>
      </c>
      <c r="E752" t="s">
        <v>2668</v>
      </c>
      <c r="F752" t="s">
        <v>2669</v>
      </c>
      <c r="H752" t="s">
        <v>2670</v>
      </c>
      <c r="K752">
        <v>1950000</v>
      </c>
      <c r="L752">
        <v>1784009.80816</v>
      </c>
      <c r="M752">
        <v>706919.85073000006</v>
      </c>
      <c r="N752">
        <v>0.36252300037435903</v>
      </c>
      <c r="O752">
        <v>0.89</v>
      </c>
      <c r="Q752" t="s">
        <v>2671</v>
      </c>
    </row>
    <row r="753" spans="1:17">
      <c r="A753" t="s">
        <v>526</v>
      </c>
      <c r="B753" t="s">
        <v>277</v>
      </c>
      <c r="D753" t="s">
        <v>2711</v>
      </c>
      <c r="E753" t="s">
        <v>2668</v>
      </c>
      <c r="F753" t="s">
        <v>2669</v>
      </c>
      <c r="H753" t="s">
        <v>2672</v>
      </c>
      <c r="K753">
        <v>5328882</v>
      </c>
      <c r="L753">
        <v>4625482.0333000002</v>
      </c>
      <c r="M753">
        <v>442520.45387000003</v>
      </c>
      <c r="N753">
        <v>8.3041893941355804E-2</v>
      </c>
      <c r="O753">
        <v>0.15</v>
      </c>
      <c r="Q753" t="s">
        <v>2673</v>
      </c>
    </row>
    <row r="754" spans="1:17">
      <c r="A754" t="s">
        <v>526</v>
      </c>
      <c r="B754" t="s">
        <v>277</v>
      </c>
      <c r="D754" t="s">
        <v>2711</v>
      </c>
      <c r="E754" t="s">
        <v>2668</v>
      </c>
      <c r="F754" t="s">
        <v>2669</v>
      </c>
      <c r="H754" t="s">
        <v>2674</v>
      </c>
      <c r="K754">
        <v>230000</v>
      </c>
      <c r="L754">
        <v>4231.402</v>
      </c>
      <c r="M754">
        <v>1434.902</v>
      </c>
      <c r="N754">
        <v>6.2387043478260868E-3</v>
      </c>
      <c r="O754">
        <v>0.02</v>
      </c>
      <c r="Q754" t="s">
        <v>2675</v>
      </c>
    </row>
    <row r="755" spans="1:17">
      <c r="A755" t="s">
        <v>526</v>
      </c>
      <c r="B755" t="s">
        <v>277</v>
      </c>
      <c r="D755" t="s">
        <v>2711</v>
      </c>
      <c r="E755" t="s">
        <v>2668</v>
      </c>
      <c r="F755" t="s">
        <v>2669</v>
      </c>
      <c r="H755" t="s">
        <v>2676</v>
      </c>
      <c r="K755">
        <v>1600000</v>
      </c>
      <c r="L755">
        <v>1461.36988</v>
      </c>
      <c r="M755">
        <v>0</v>
      </c>
      <c r="N755">
        <v>0</v>
      </c>
      <c r="O755">
        <v>0.05</v>
      </c>
      <c r="Q755" t="s">
        <v>2677</v>
      </c>
    </row>
    <row r="756" spans="1:17">
      <c r="A756" t="s">
        <v>526</v>
      </c>
      <c r="B756" t="s">
        <v>277</v>
      </c>
      <c r="D756" t="s">
        <v>2716</v>
      </c>
      <c r="E756" t="s">
        <v>2678</v>
      </c>
      <c r="F756" t="s">
        <v>2679</v>
      </c>
      <c r="H756" t="s">
        <v>2680</v>
      </c>
      <c r="K756">
        <v>1150000</v>
      </c>
      <c r="L756">
        <v>1119274.99199</v>
      </c>
      <c r="M756">
        <v>1070462.1537299999</v>
      </c>
      <c r="N756">
        <v>0.93083665541739125</v>
      </c>
      <c r="O756">
        <v>0.95</v>
      </c>
      <c r="Q756" t="s">
        <v>2681</v>
      </c>
    </row>
    <row r="757" spans="1:17">
      <c r="A757" t="s">
        <v>526</v>
      </c>
      <c r="B757" t="s">
        <v>277</v>
      </c>
      <c r="D757" t="s">
        <v>2716</v>
      </c>
      <c r="E757" t="s">
        <v>2678</v>
      </c>
      <c r="F757" t="s">
        <v>2679</v>
      </c>
      <c r="H757" t="s">
        <v>2682</v>
      </c>
      <c r="K757">
        <v>660000</v>
      </c>
      <c r="L757">
        <v>653434.07602000004</v>
      </c>
      <c r="M757">
        <v>637104.37598000001</v>
      </c>
      <c r="N757">
        <v>0.96530966057575762</v>
      </c>
      <c r="O757">
        <v>1</v>
      </c>
      <c r="Q757" t="s">
        <v>560</v>
      </c>
    </row>
    <row r="758" spans="1:17">
      <c r="A758" t="s">
        <v>526</v>
      </c>
      <c r="B758" t="s">
        <v>269</v>
      </c>
      <c r="C758" t="s">
        <v>319</v>
      </c>
      <c r="D758" t="s">
        <v>2703</v>
      </c>
      <c r="H758" t="s">
        <v>3095</v>
      </c>
      <c r="J758">
        <v>300000</v>
      </c>
      <c r="K758">
        <v>300000</v>
      </c>
      <c r="L758">
        <v>280463.75400000002</v>
      </c>
      <c r="M758">
        <v>249200.45</v>
      </c>
      <c r="N758">
        <v>0.83066816666666676</v>
      </c>
      <c r="O758">
        <v>100</v>
      </c>
      <c r="Q758" t="s">
        <v>474</v>
      </c>
    </row>
    <row r="759" spans="1:17">
      <c r="A759" t="s">
        <v>526</v>
      </c>
      <c r="B759" t="s">
        <v>269</v>
      </c>
      <c r="C759" t="s">
        <v>319</v>
      </c>
      <c r="D759" t="s">
        <v>2703</v>
      </c>
      <c r="H759" t="s">
        <v>3096</v>
      </c>
      <c r="J759">
        <v>131407</v>
      </c>
      <c r="K759">
        <v>185282</v>
      </c>
      <c r="L759">
        <v>181600.44899999999</v>
      </c>
      <c r="M759">
        <v>181750.54800000001</v>
      </c>
      <c r="N759">
        <v>0.98094012370332795</v>
      </c>
      <c r="O759">
        <v>99</v>
      </c>
      <c r="Q759" t="s">
        <v>474</v>
      </c>
    </row>
    <row r="760" spans="1:17">
      <c r="A760" t="s">
        <v>526</v>
      </c>
      <c r="B760" t="s">
        <v>269</v>
      </c>
      <c r="C760" t="s">
        <v>319</v>
      </c>
      <c r="D760" t="s">
        <v>2703</v>
      </c>
      <c r="H760" t="s">
        <v>3097</v>
      </c>
      <c r="J760">
        <v>417000</v>
      </c>
      <c r="K760">
        <v>417000</v>
      </c>
      <c r="L760">
        <v>347158.75</v>
      </c>
      <c r="M760">
        <v>345211.196</v>
      </c>
      <c r="N760">
        <v>0.82784459472422045</v>
      </c>
      <c r="O760">
        <v>100</v>
      </c>
      <c r="Q760" t="s">
        <v>474</v>
      </c>
    </row>
    <row r="761" spans="1:17">
      <c r="A761" t="s">
        <v>526</v>
      </c>
      <c r="B761" t="s">
        <v>269</v>
      </c>
      <c r="C761" t="s">
        <v>319</v>
      </c>
      <c r="D761" t="s">
        <v>2703</v>
      </c>
      <c r="H761" t="s">
        <v>3098</v>
      </c>
      <c r="J761">
        <v>700000</v>
      </c>
      <c r="K761">
        <v>700000</v>
      </c>
      <c r="L761">
        <v>465552.08199999999</v>
      </c>
      <c r="M761">
        <v>437649.93</v>
      </c>
      <c r="N761">
        <v>0.62521418571428566</v>
      </c>
      <c r="O761">
        <v>68</v>
      </c>
      <c r="Q761" t="s">
        <v>474</v>
      </c>
    </row>
    <row r="762" spans="1:17">
      <c r="A762" t="s">
        <v>526</v>
      </c>
      <c r="B762" t="s">
        <v>269</v>
      </c>
      <c r="C762" t="s">
        <v>319</v>
      </c>
      <c r="D762" t="s">
        <v>2703</v>
      </c>
      <c r="H762" t="s">
        <v>3099</v>
      </c>
      <c r="J762">
        <v>800000</v>
      </c>
      <c r="K762">
        <v>800000</v>
      </c>
      <c r="L762">
        <v>766608.50800000003</v>
      </c>
      <c r="M762">
        <v>452379.95299999998</v>
      </c>
      <c r="N762">
        <v>0.56547494125000008</v>
      </c>
      <c r="O762">
        <v>70</v>
      </c>
      <c r="Q762" t="s">
        <v>474</v>
      </c>
    </row>
    <row r="763" spans="1:17">
      <c r="A763" t="s">
        <v>526</v>
      </c>
      <c r="B763" t="s">
        <v>269</v>
      </c>
      <c r="C763" t="s">
        <v>319</v>
      </c>
      <c r="D763" t="s">
        <v>2710</v>
      </c>
      <c r="H763" t="s">
        <v>3100</v>
      </c>
      <c r="J763">
        <v>150000</v>
      </c>
      <c r="K763">
        <v>150000</v>
      </c>
      <c r="L763">
        <v>6613.335</v>
      </c>
      <c r="M763">
        <v>497.92500000000001</v>
      </c>
      <c r="N763">
        <v>0.33195000000000002</v>
      </c>
      <c r="O763">
        <v>0</v>
      </c>
      <c r="Q763" t="s">
        <v>3101</v>
      </c>
    </row>
    <row r="764" spans="1:17">
      <c r="A764" t="s">
        <v>526</v>
      </c>
      <c r="B764" t="s">
        <v>269</v>
      </c>
      <c r="C764" t="s">
        <v>319</v>
      </c>
      <c r="D764" t="s">
        <v>2716</v>
      </c>
      <c r="H764" t="s">
        <v>3102</v>
      </c>
      <c r="J764">
        <v>4000000</v>
      </c>
      <c r="K764">
        <v>5000000</v>
      </c>
      <c r="L764">
        <v>1758</v>
      </c>
      <c r="M764">
        <v>1965.6569999999999</v>
      </c>
      <c r="N764">
        <v>3.9313140000000003E-2</v>
      </c>
      <c r="O764">
        <v>0</v>
      </c>
      <c r="Q764" t="s">
        <v>474</v>
      </c>
    </row>
    <row r="765" spans="1:17">
      <c r="A765" t="s">
        <v>526</v>
      </c>
      <c r="B765" t="s">
        <v>269</v>
      </c>
      <c r="C765" t="s">
        <v>319</v>
      </c>
      <c r="D765" t="s">
        <v>2716</v>
      </c>
      <c r="H765" t="s">
        <v>3103</v>
      </c>
      <c r="J765">
        <v>300000</v>
      </c>
      <c r="K765">
        <v>300000</v>
      </c>
      <c r="L765">
        <v>143713.45800000001</v>
      </c>
      <c r="M765">
        <v>158189.807</v>
      </c>
      <c r="N765">
        <v>0.52729935666666672</v>
      </c>
      <c r="O765">
        <v>98</v>
      </c>
      <c r="Q765" t="s">
        <v>474</v>
      </c>
    </row>
    <row r="766" spans="1:17">
      <c r="A766" t="s">
        <v>526</v>
      </c>
      <c r="B766" t="s">
        <v>269</v>
      </c>
      <c r="C766" t="s">
        <v>319</v>
      </c>
      <c r="D766" t="s">
        <v>2716</v>
      </c>
      <c r="H766" t="s">
        <v>3104</v>
      </c>
      <c r="J766">
        <v>8270000</v>
      </c>
      <c r="K766">
        <v>8270000</v>
      </c>
      <c r="L766">
        <v>5160242</v>
      </c>
      <c r="M766">
        <v>2921132.53</v>
      </c>
      <c r="N766">
        <v>0.35322037847642079</v>
      </c>
      <c r="O766">
        <v>55</v>
      </c>
      <c r="Q766" t="s">
        <v>474</v>
      </c>
    </row>
    <row r="767" spans="1:17">
      <c r="A767" t="s">
        <v>526</v>
      </c>
      <c r="B767" t="s">
        <v>269</v>
      </c>
      <c r="C767" t="s">
        <v>480</v>
      </c>
      <c r="D767" t="s">
        <v>2716</v>
      </c>
      <c r="H767" t="s">
        <v>3105</v>
      </c>
      <c r="J767">
        <v>13747227</v>
      </c>
      <c r="K767">
        <v>13747227</v>
      </c>
      <c r="L767">
        <v>13472282</v>
      </c>
      <c r="M767">
        <v>10566119</v>
      </c>
      <c r="N767">
        <v>0.76860002384480886</v>
      </c>
      <c r="O767">
        <v>99</v>
      </c>
      <c r="Q767" t="s">
        <v>474</v>
      </c>
    </row>
    <row r="768" spans="1:17">
      <c r="A768" t="s">
        <v>526</v>
      </c>
      <c r="B768" t="s">
        <v>269</v>
      </c>
      <c r="C768" t="s">
        <v>319</v>
      </c>
      <c r="D768" t="s">
        <v>2708</v>
      </c>
      <c r="H768" t="s">
        <v>3106</v>
      </c>
      <c r="J768">
        <v>800000</v>
      </c>
      <c r="K768">
        <v>1650000</v>
      </c>
      <c r="L768">
        <v>1646222</v>
      </c>
      <c r="M768">
        <v>1642831.8870000001</v>
      </c>
      <c r="N768">
        <v>0.99565568909090907</v>
      </c>
      <c r="O768">
        <v>100</v>
      </c>
      <c r="Q768" t="s">
        <v>474</v>
      </c>
    </row>
    <row r="769" spans="1:17">
      <c r="A769" t="s">
        <v>526</v>
      </c>
      <c r="B769" t="s">
        <v>269</v>
      </c>
      <c r="C769" t="s">
        <v>480</v>
      </c>
      <c r="D769" t="s">
        <v>2708</v>
      </c>
      <c r="H769" t="s">
        <v>3107</v>
      </c>
      <c r="J769">
        <v>45000000</v>
      </c>
      <c r="K769">
        <v>45000000</v>
      </c>
      <c r="L769">
        <v>31000000</v>
      </c>
      <c r="M769">
        <v>16400000</v>
      </c>
      <c r="N769">
        <v>0.36444444444444446</v>
      </c>
      <c r="O769">
        <v>64</v>
      </c>
      <c r="Q769" t="s">
        <v>474</v>
      </c>
    </row>
    <row r="770" spans="1:17">
      <c r="A770" t="s">
        <v>526</v>
      </c>
      <c r="B770" t="s">
        <v>269</v>
      </c>
      <c r="C770" t="s">
        <v>319</v>
      </c>
      <c r="D770" t="s">
        <v>2708</v>
      </c>
      <c r="H770" t="s">
        <v>3108</v>
      </c>
      <c r="J770">
        <v>2000000</v>
      </c>
      <c r="K770">
        <v>2520000</v>
      </c>
      <c r="L770">
        <v>2438208.1329999999</v>
      </c>
      <c r="M770">
        <v>2392870.4889999996</v>
      </c>
      <c r="N770">
        <v>0.94955178134920604</v>
      </c>
      <c r="O770">
        <v>95</v>
      </c>
      <c r="Q770" t="s">
        <v>474</v>
      </c>
    </row>
    <row r="771" spans="1:17">
      <c r="A771" t="s">
        <v>526</v>
      </c>
      <c r="B771" t="s">
        <v>269</v>
      </c>
      <c r="C771" t="s">
        <v>319</v>
      </c>
      <c r="D771" t="s">
        <v>2708</v>
      </c>
      <c r="H771" t="s">
        <v>3109</v>
      </c>
      <c r="J771">
        <v>2000000</v>
      </c>
      <c r="K771">
        <v>2682000</v>
      </c>
      <c r="L771">
        <v>2361729.2820000001</v>
      </c>
      <c r="M771">
        <v>1946488.9979999999</v>
      </c>
      <c r="N771">
        <v>0.72576025279642054</v>
      </c>
      <c r="O771">
        <v>80</v>
      </c>
      <c r="Q771" t="s">
        <v>3110</v>
      </c>
    </row>
    <row r="772" spans="1:17">
      <c r="A772" t="s">
        <v>526</v>
      </c>
      <c r="B772" t="s">
        <v>269</v>
      </c>
      <c r="C772" t="s">
        <v>319</v>
      </c>
      <c r="D772" t="s">
        <v>2708</v>
      </c>
      <c r="H772" t="s">
        <v>3111</v>
      </c>
      <c r="J772">
        <v>600000</v>
      </c>
      <c r="K772">
        <v>1716000</v>
      </c>
      <c r="L772">
        <v>1641677.8829999999</v>
      </c>
      <c r="M772">
        <v>1562253.2960000001</v>
      </c>
      <c r="N772">
        <v>0.91040401864801856</v>
      </c>
      <c r="O772">
        <v>98</v>
      </c>
      <c r="Q772" t="s">
        <v>474</v>
      </c>
    </row>
    <row r="773" spans="1:17">
      <c r="A773" t="s">
        <v>526</v>
      </c>
      <c r="B773" t="s">
        <v>269</v>
      </c>
      <c r="C773" t="s">
        <v>319</v>
      </c>
      <c r="D773" t="s">
        <v>2708</v>
      </c>
      <c r="H773" t="s">
        <v>3112</v>
      </c>
      <c r="J773">
        <v>1500000</v>
      </c>
      <c r="K773">
        <v>3423827</v>
      </c>
      <c r="L773">
        <v>2994535.2710000002</v>
      </c>
      <c r="M773">
        <v>2993964.37</v>
      </c>
      <c r="N773">
        <v>0.87444966407473279</v>
      </c>
      <c r="O773">
        <v>100</v>
      </c>
      <c r="Q773" t="s">
        <v>474</v>
      </c>
    </row>
    <row r="774" spans="1:17">
      <c r="A774" t="s">
        <v>526</v>
      </c>
      <c r="B774" t="s">
        <v>269</v>
      </c>
      <c r="C774" t="s">
        <v>319</v>
      </c>
      <c r="D774" t="s">
        <v>2708</v>
      </c>
      <c r="H774" t="s">
        <v>3113</v>
      </c>
      <c r="J774">
        <v>1500000</v>
      </c>
      <c r="K774">
        <v>3000000</v>
      </c>
      <c r="L774">
        <v>2561711.1869999999</v>
      </c>
      <c r="M774">
        <v>2538915.0839999998</v>
      </c>
      <c r="N774">
        <v>0.84630502799999996</v>
      </c>
      <c r="O774">
        <v>85</v>
      </c>
      <c r="Q774" t="s">
        <v>474</v>
      </c>
    </row>
    <row r="775" spans="1:17">
      <c r="A775" t="s">
        <v>526</v>
      </c>
      <c r="B775" t="s">
        <v>269</v>
      </c>
      <c r="C775" t="s">
        <v>319</v>
      </c>
      <c r="D775" t="s">
        <v>2708</v>
      </c>
      <c r="H775" t="s">
        <v>3114</v>
      </c>
      <c r="J775">
        <v>820000</v>
      </c>
      <c r="K775">
        <v>1175800</v>
      </c>
      <c r="L775">
        <v>1131729.7320000001</v>
      </c>
      <c r="M775">
        <v>1131345.132</v>
      </c>
      <c r="N775">
        <v>0.9621918115325736</v>
      </c>
      <c r="O775">
        <v>95</v>
      </c>
      <c r="Q775" t="s">
        <v>474</v>
      </c>
    </row>
    <row r="776" spans="1:17">
      <c r="A776" t="s">
        <v>526</v>
      </c>
      <c r="B776" t="s">
        <v>269</v>
      </c>
      <c r="C776" t="s">
        <v>319</v>
      </c>
      <c r="D776" t="s">
        <v>2700</v>
      </c>
      <c r="H776" t="s">
        <v>3115</v>
      </c>
      <c r="J776">
        <v>1000000</v>
      </c>
      <c r="K776">
        <v>500000</v>
      </c>
      <c r="L776">
        <v>445905.65299999999</v>
      </c>
      <c r="M776">
        <v>312491.21799999999</v>
      </c>
      <c r="N776">
        <v>0.62498243600000003</v>
      </c>
      <c r="O776">
        <v>100</v>
      </c>
      <c r="Q776" t="s">
        <v>474</v>
      </c>
    </row>
    <row r="777" spans="1:17">
      <c r="A777" t="s">
        <v>526</v>
      </c>
      <c r="B777" t="s">
        <v>269</v>
      </c>
      <c r="C777" t="s">
        <v>480</v>
      </c>
      <c r="D777" t="s">
        <v>2716</v>
      </c>
      <c r="H777" t="s">
        <v>3105</v>
      </c>
      <c r="I777">
        <v>13747227</v>
      </c>
      <c r="J777">
        <v>13747227</v>
      </c>
      <c r="K777">
        <v>13472282</v>
      </c>
      <c r="L777">
        <v>10566119</v>
      </c>
      <c r="M777">
        <v>3181108</v>
      </c>
      <c r="O777">
        <v>99</v>
      </c>
    </row>
    <row r="778" spans="1:17">
      <c r="A778" t="s">
        <v>526</v>
      </c>
      <c r="B778" t="s">
        <v>269</v>
      </c>
      <c r="C778" t="s">
        <v>480</v>
      </c>
      <c r="D778" t="s">
        <v>2708</v>
      </c>
      <c r="H778" t="s">
        <v>3116</v>
      </c>
    </row>
    <row r="779" spans="1:17">
      <c r="A779" t="s">
        <v>526</v>
      </c>
      <c r="B779" t="s">
        <v>270</v>
      </c>
      <c r="D779" t="s">
        <v>2703</v>
      </c>
      <c r="H779" t="s">
        <v>3117</v>
      </c>
      <c r="I779">
        <v>2011</v>
      </c>
      <c r="K779">
        <v>4396774.5</v>
      </c>
      <c r="N779">
        <v>0.83</v>
      </c>
      <c r="O779">
        <v>0.99</v>
      </c>
      <c r="Q779" t="s">
        <v>3118</v>
      </c>
    </row>
    <row r="780" spans="1:17">
      <c r="A780" t="s">
        <v>526</v>
      </c>
      <c r="B780" t="s">
        <v>270</v>
      </c>
      <c r="D780" t="s">
        <v>2703</v>
      </c>
      <c r="H780" t="s">
        <v>3119</v>
      </c>
      <c r="I780">
        <v>2019</v>
      </c>
      <c r="K780">
        <v>2500000</v>
      </c>
      <c r="N780">
        <v>0</v>
      </c>
      <c r="O780">
        <v>0</v>
      </c>
      <c r="Q780" t="s">
        <v>3120</v>
      </c>
    </row>
    <row r="781" spans="1:17">
      <c r="A781" t="s">
        <v>526</v>
      </c>
      <c r="B781" t="s">
        <v>270</v>
      </c>
      <c r="D781" t="s">
        <v>2708</v>
      </c>
      <c r="H781" t="s">
        <v>3121</v>
      </c>
      <c r="I781">
        <v>2012</v>
      </c>
      <c r="K781">
        <v>18760000</v>
      </c>
      <c r="N781">
        <v>0.95</v>
      </c>
      <c r="O781">
        <v>0.85</v>
      </c>
      <c r="Q781" t="s">
        <v>71</v>
      </c>
    </row>
    <row r="782" spans="1:17">
      <c r="A782" t="s">
        <v>526</v>
      </c>
      <c r="B782" t="s">
        <v>270</v>
      </c>
      <c r="D782" t="s">
        <v>2708</v>
      </c>
      <c r="H782" t="s">
        <v>3122</v>
      </c>
      <c r="I782">
        <v>2021</v>
      </c>
      <c r="K782">
        <v>4500000</v>
      </c>
      <c r="N782">
        <v>0.05</v>
      </c>
      <c r="O782">
        <v>0.05</v>
      </c>
      <c r="Q782" t="s">
        <v>71</v>
      </c>
    </row>
    <row r="783" spans="1:17">
      <c r="A783" t="s">
        <v>526</v>
      </c>
      <c r="B783" t="s">
        <v>270</v>
      </c>
      <c r="D783" t="s">
        <v>2708</v>
      </c>
      <c r="H783" t="s">
        <v>3123</v>
      </c>
      <c r="I783">
        <v>2021</v>
      </c>
      <c r="K783">
        <v>2000000</v>
      </c>
      <c r="N783">
        <v>0.6</v>
      </c>
      <c r="O783">
        <v>0.6</v>
      </c>
      <c r="Q783" t="s">
        <v>71</v>
      </c>
    </row>
    <row r="784" spans="1:17">
      <c r="A784" t="s">
        <v>526</v>
      </c>
      <c r="B784" t="s">
        <v>270</v>
      </c>
      <c r="D784" t="s">
        <v>2708</v>
      </c>
      <c r="H784" t="s">
        <v>3124</v>
      </c>
      <c r="I784">
        <v>2021</v>
      </c>
      <c r="K784">
        <v>2750000</v>
      </c>
      <c r="N784">
        <v>0.6</v>
      </c>
      <c r="O784">
        <v>0.85</v>
      </c>
      <c r="Q784" t="s">
        <v>3125</v>
      </c>
    </row>
    <row r="785" spans="1:17">
      <c r="A785" t="s">
        <v>526</v>
      </c>
      <c r="B785" t="s">
        <v>270</v>
      </c>
      <c r="D785" t="s">
        <v>2708</v>
      </c>
      <c r="H785" t="s">
        <v>3126</v>
      </c>
      <c r="K785">
        <v>10000000</v>
      </c>
      <c r="N785">
        <v>0.8</v>
      </c>
      <c r="O785">
        <v>0.86</v>
      </c>
      <c r="Q785" t="s">
        <v>67</v>
      </c>
    </row>
    <row r="786" spans="1:17">
      <c r="A786" t="s">
        <v>526</v>
      </c>
      <c r="B786" t="s">
        <v>270</v>
      </c>
      <c r="D786" t="s">
        <v>2708</v>
      </c>
      <c r="H786" t="s">
        <v>3127</v>
      </c>
      <c r="K786">
        <v>169100000</v>
      </c>
      <c r="N786">
        <v>0.87</v>
      </c>
      <c r="O786">
        <v>0.88</v>
      </c>
      <c r="Q786" t="s">
        <v>71</v>
      </c>
    </row>
    <row r="787" spans="1:17">
      <c r="A787" t="s">
        <v>526</v>
      </c>
      <c r="B787" t="s">
        <v>270</v>
      </c>
      <c r="D787" t="s">
        <v>2708</v>
      </c>
      <c r="H787" t="s">
        <v>3128</v>
      </c>
      <c r="I787">
        <v>2023</v>
      </c>
      <c r="K787">
        <v>1700000</v>
      </c>
      <c r="N787">
        <v>0.31</v>
      </c>
      <c r="O787">
        <v>0.75</v>
      </c>
      <c r="Q787" t="s">
        <v>67</v>
      </c>
    </row>
    <row r="788" spans="1:17">
      <c r="A788" t="s">
        <v>526</v>
      </c>
      <c r="B788" t="s">
        <v>270</v>
      </c>
      <c r="D788" t="s">
        <v>2708</v>
      </c>
      <c r="H788" t="s">
        <v>3129</v>
      </c>
      <c r="I788">
        <v>2024</v>
      </c>
      <c r="K788">
        <v>2500000</v>
      </c>
      <c r="N788">
        <v>0</v>
      </c>
      <c r="O788">
        <v>0.15</v>
      </c>
      <c r="Q788" t="s">
        <v>71</v>
      </c>
    </row>
    <row r="789" spans="1:17">
      <c r="A789" t="s">
        <v>526</v>
      </c>
      <c r="B789" t="s">
        <v>270</v>
      </c>
      <c r="D789" t="s">
        <v>2708</v>
      </c>
      <c r="H789" t="s">
        <v>3130</v>
      </c>
      <c r="I789">
        <v>2011</v>
      </c>
      <c r="K789">
        <v>3830000</v>
      </c>
      <c r="N789">
        <v>0.98</v>
      </c>
      <c r="O789">
        <v>0.98</v>
      </c>
      <c r="Q789" t="s">
        <v>3131</v>
      </c>
    </row>
    <row r="790" spans="1:17">
      <c r="A790" t="s">
        <v>526</v>
      </c>
      <c r="B790" t="s">
        <v>270</v>
      </c>
      <c r="D790" t="s">
        <v>2708</v>
      </c>
      <c r="H790" t="s">
        <v>3132</v>
      </c>
      <c r="I790">
        <v>2006</v>
      </c>
      <c r="K790">
        <v>5300000</v>
      </c>
      <c r="N790">
        <v>0.5</v>
      </c>
      <c r="O790">
        <v>0.96250000000000002</v>
      </c>
      <c r="Q790" t="s">
        <v>67</v>
      </c>
    </row>
    <row r="791" spans="1:17">
      <c r="A791" t="s">
        <v>526</v>
      </c>
      <c r="B791" t="s">
        <v>270</v>
      </c>
      <c r="D791" t="s">
        <v>2693</v>
      </c>
      <c r="H791" t="s">
        <v>3133</v>
      </c>
      <c r="I791">
        <v>2021</v>
      </c>
      <c r="K791">
        <v>5333000</v>
      </c>
      <c r="N791">
        <v>0.95</v>
      </c>
      <c r="O791">
        <v>0.65</v>
      </c>
      <c r="Q791" t="s">
        <v>71</v>
      </c>
    </row>
    <row r="792" spans="1:17">
      <c r="A792" t="s">
        <v>526</v>
      </c>
      <c r="B792" t="s">
        <v>270</v>
      </c>
      <c r="D792" t="s">
        <v>2693</v>
      </c>
      <c r="H792" t="s">
        <v>3134</v>
      </c>
      <c r="K792">
        <v>0</v>
      </c>
      <c r="N792">
        <v>0</v>
      </c>
      <c r="O792">
        <v>0</v>
      </c>
      <c r="Q792" t="s">
        <v>3135</v>
      </c>
    </row>
    <row r="793" spans="1:17">
      <c r="A793" t="s">
        <v>526</v>
      </c>
      <c r="B793" t="s">
        <v>270</v>
      </c>
      <c r="D793" t="s">
        <v>2716</v>
      </c>
      <c r="H793" t="s">
        <v>3136</v>
      </c>
      <c r="I793">
        <v>2019</v>
      </c>
      <c r="K793">
        <v>90620343.253000006</v>
      </c>
      <c r="N793">
        <v>0.5</v>
      </c>
      <c r="O793">
        <v>0.85</v>
      </c>
      <c r="Q793" t="s">
        <v>71</v>
      </c>
    </row>
    <row r="794" spans="1:17">
      <c r="A794" t="s">
        <v>526</v>
      </c>
      <c r="B794" t="s">
        <v>270</v>
      </c>
      <c r="D794" t="s">
        <v>2716</v>
      </c>
      <c r="H794" t="s">
        <v>3137</v>
      </c>
      <c r="I794">
        <v>2021</v>
      </c>
      <c r="K794">
        <v>5000000</v>
      </c>
      <c r="N794">
        <v>0</v>
      </c>
      <c r="O794">
        <v>0.05</v>
      </c>
      <c r="Q794" t="s">
        <v>3138</v>
      </c>
    </row>
    <row r="795" spans="1:17">
      <c r="A795" t="s">
        <v>526</v>
      </c>
      <c r="B795" t="s">
        <v>270</v>
      </c>
      <c r="D795" t="s">
        <v>2716</v>
      </c>
      <c r="H795" t="s">
        <v>3139</v>
      </c>
      <c r="I795">
        <v>2011</v>
      </c>
      <c r="K795">
        <v>1977000</v>
      </c>
      <c r="N795">
        <v>0.7</v>
      </c>
      <c r="O795">
        <v>0.99</v>
      </c>
      <c r="Q795" t="s">
        <v>3140</v>
      </c>
    </row>
    <row r="796" spans="1:17">
      <c r="A796" t="s">
        <v>526</v>
      </c>
      <c r="B796" t="s">
        <v>270</v>
      </c>
      <c r="D796" t="s">
        <v>2716</v>
      </c>
      <c r="H796" t="s">
        <v>3141</v>
      </c>
      <c r="I796">
        <v>2010</v>
      </c>
      <c r="K796">
        <v>2800000</v>
      </c>
      <c r="N796" t="s">
        <v>3142</v>
      </c>
      <c r="O796" t="s">
        <v>3143</v>
      </c>
      <c r="Q796" t="s">
        <v>71</v>
      </c>
    </row>
    <row r="797" spans="1:17">
      <c r="A797" t="s">
        <v>526</v>
      </c>
      <c r="B797" t="s">
        <v>270</v>
      </c>
      <c r="D797" t="s">
        <v>2716</v>
      </c>
      <c r="H797" t="s">
        <v>3144</v>
      </c>
      <c r="I797">
        <v>2023</v>
      </c>
      <c r="K797">
        <v>1650000</v>
      </c>
      <c r="N797">
        <v>0</v>
      </c>
      <c r="O797">
        <v>0</v>
      </c>
      <c r="Q797" t="s">
        <v>3145</v>
      </c>
    </row>
    <row r="798" spans="1:17">
      <c r="A798" t="s">
        <v>526</v>
      </c>
      <c r="B798" t="s">
        <v>270</v>
      </c>
      <c r="D798" t="s">
        <v>2716</v>
      </c>
      <c r="H798" t="s">
        <v>3146</v>
      </c>
      <c r="I798">
        <v>2013</v>
      </c>
      <c r="K798">
        <v>8337000</v>
      </c>
      <c r="N798">
        <v>0.8</v>
      </c>
      <c r="O798">
        <v>0.9</v>
      </c>
      <c r="Q798" t="s">
        <v>3147</v>
      </c>
    </row>
    <row r="799" spans="1:17">
      <c r="A799" t="s">
        <v>526</v>
      </c>
      <c r="B799" t="s">
        <v>270</v>
      </c>
      <c r="D799" t="s">
        <v>2716</v>
      </c>
      <c r="H799" t="s">
        <v>3148</v>
      </c>
      <c r="I799">
        <v>2014</v>
      </c>
      <c r="K799">
        <v>9000000</v>
      </c>
      <c r="N799">
        <v>0.64</v>
      </c>
      <c r="O799" t="s">
        <v>3149</v>
      </c>
      <c r="Q799" t="s">
        <v>3150</v>
      </c>
    </row>
    <row r="800" spans="1:17">
      <c r="A800" t="s">
        <v>526</v>
      </c>
      <c r="B800" t="s">
        <v>270</v>
      </c>
      <c r="D800" t="s">
        <v>2716</v>
      </c>
      <c r="H800" t="s">
        <v>3151</v>
      </c>
      <c r="I800">
        <v>2021</v>
      </c>
      <c r="K800">
        <v>5000000</v>
      </c>
      <c r="N800">
        <v>0.05</v>
      </c>
      <c r="O800">
        <v>0.25</v>
      </c>
      <c r="Q800" t="s">
        <v>3152</v>
      </c>
    </row>
    <row r="801" spans="1:17">
      <c r="A801" t="s">
        <v>526</v>
      </c>
      <c r="B801" t="s">
        <v>270</v>
      </c>
      <c r="D801" t="s">
        <v>2709</v>
      </c>
      <c r="H801" t="s">
        <v>3153</v>
      </c>
      <c r="K801">
        <v>1555000</v>
      </c>
      <c r="N801">
        <v>0</v>
      </c>
      <c r="O801">
        <v>0</v>
      </c>
      <c r="Q801" t="s">
        <v>3154</v>
      </c>
    </row>
    <row r="802" spans="1:17">
      <c r="A802" t="s">
        <v>526</v>
      </c>
      <c r="B802" t="s">
        <v>270</v>
      </c>
      <c r="D802" t="s">
        <v>2709</v>
      </c>
      <c r="H802" t="s">
        <v>3155</v>
      </c>
      <c r="I802">
        <v>2012</v>
      </c>
      <c r="K802">
        <v>106000000</v>
      </c>
      <c r="O802">
        <v>0.25</v>
      </c>
      <c r="Q802" t="s">
        <v>3156</v>
      </c>
    </row>
    <row r="803" spans="1:17">
      <c r="A803" t="s">
        <v>526</v>
      </c>
      <c r="B803" t="s">
        <v>270</v>
      </c>
      <c r="D803" t="s">
        <v>2691</v>
      </c>
      <c r="H803" t="s">
        <v>3157</v>
      </c>
      <c r="I803">
        <v>2014</v>
      </c>
      <c r="K803">
        <v>4500000</v>
      </c>
      <c r="N803">
        <v>0</v>
      </c>
      <c r="O803">
        <v>0</v>
      </c>
      <c r="Q803" t="s">
        <v>3158</v>
      </c>
    </row>
    <row r="804" spans="1:17">
      <c r="A804" t="s">
        <v>526</v>
      </c>
      <c r="B804" t="s">
        <v>270</v>
      </c>
      <c r="D804" t="s">
        <v>2711</v>
      </c>
      <c r="H804" t="s">
        <v>3159</v>
      </c>
      <c r="I804">
        <v>2008</v>
      </c>
      <c r="K804">
        <v>1525000</v>
      </c>
      <c r="N804">
        <v>0.83</v>
      </c>
      <c r="O804">
        <v>1</v>
      </c>
      <c r="Q804" t="s">
        <v>3160</v>
      </c>
    </row>
    <row r="805" spans="1:17">
      <c r="A805" t="s">
        <v>526</v>
      </c>
      <c r="B805" t="s">
        <v>270</v>
      </c>
      <c r="D805" t="s">
        <v>2711</v>
      </c>
      <c r="H805" t="s">
        <v>3161</v>
      </c>
      <c r="I805">
        <v>2008</v>
      </c>
      <c r="K805">
        <v>7282000</v>
      </c>
      <c r="N805">
        <v>0.38</v>
      </c>
      <c r="O805">
        <v>0.73</v>
      </c>
      <c r="Q805" t="s">
        <v>3162</v>
      </c>
    </row>
    <row r="806" spans="1:17">
      <c r="A806" t="s">
        <v>526</v>
      </c>
      <c r="B806" t="s">
        <v>270</v>
      </c>
      <c r="D806" t="s">
        <v>2711</v>
      </c>
      <c r="H806" t="s">
        <v>3163</v>
      </c>
      <c r="I806">
        <v>2014</v>
      </c>
      <c r="K806">
        <v>1000000</v>
      </c>
      <c r="N806">
        <v>0</v>
      </c>
      <c r="O806">
        <v>0</v>
      </c>
    </row>
    <row r="807" spans="1:17">
      <c r="A807" t="s">
        <v>526</v>
      </c>
      <c r="B807" t="s">
        <v>270</v>
      </c>
      <c r="D807" t="s">
        <v>2711</v>
      </c>
      <c r="H807" t="s">
        <v>3164</v>
      </c>
      <c r="I807">
        <v>2014</v>
      </c>
      <c r="K807">
        <v>9000000</v>
      </c>
      <c r="N807">
        <v>0</v>
      </c>
      <c r="O807">
        <v>0</v>
      </c>
      <c r="Q807" t="s">
        <v>3165</v>
      </c>
    </row>
    <row r="808" spans="1:17">
      <c r="A808" t="s">
        <v>526</v>
      </c>
      <c r="B808" t="s">
        <v>270</v>
      </c>
      <c r="D808" t="s">
        <v>2711</v>
      </c>
      <c r="H808" t="s">
        <v>3166</v>
      </c>
      <c r="I808">
        <v>2014</v>
      </c>
      <c r="K808">
        <v>1649846</v>
      </c>
      <c r="N808">
        <v>0</v>
      </c>
      <c r="O808">
        <v>0</v>
      </c>
      <c r="Q808" t="s">
        <v>3167</v>
      </c>
    </row>
    <row r="809" spans="1:17">
      <c r="A809" t="s">
        <v>526</v>
      </c>
      <c r="B809" t="s">
        <v>270</v>
      </c>
      <c r="D809" t="s">
        <v>2700</v>
      </c>
      <c r="H809" t="s">
        <v>3168</v>
      </c>
      <c r="I809">
        <v>2013</v>
      </c>
      <c r="K809">
        <v>410000</v>
      </c>
      <c r="N809">
        <v>0</v>
      </c>
      <c r="O809">
        <v>0</v>
      </c>
      <c r="Q809" t="s">
        <v>3169</v>
      </c>
    </row>
    <row r="810" spans="1:17">
      <c r="A810" t="s">
        <v>526</v>
      </c>
      <c r="B810" t="s">
        <v>270</v>
      </c>
      <c r="D810" t="s">
        <v>2700</v>
      </c>
      <c r="H810" t="s">
        <v>3170</v>
      </c>
      <c r="I810">
        <v>2023</v>
      </c>
      <c r="K810">
        <v>420000</v>
      </c>
      <c r="N810">
        <v>0</v>
      </c>
      <c r="O810">
        <v>0</v>
      </c>
      <c r="Q810" t="s">
        <v>3171</v>
      </c>
    </row>
    <row r="811" spans="1:17">
      <c r="A811" t="s">
        <v>526</v>
      </c>
      <c r="B811" t="s">
        <v>270</v>
      </c>
      <c r="D811" t="s">
        <v>2695</v>
      </c>
      <c r="H811" t="s">
        <v>3172</v>
      </c>
      <c r="I811">
        <v>2014</v>
      </c>
      <c r="K811">
        <v>1000000</v>
      </c>
      <c r="N811">
        <v>0</v>
      </c>
      <c r="O811">
        <v>0</v>
      </c>
      <c r="Q811" t="s">
        <v>3173</v>
      </c>
    </row>
    <row r="812" spans="1:17">
      <c r="A812" t="s">
        <v>526</v>
      </c>
      <c r="B812" t="s">
        <v>284</v>
      </c>
      <c r="D812" t="s">
        <v>2716</v>
      </c>
      <c r="G812" t="s">
        <v>3174</v>
      </c>
      <c r="H812" t="s">
        <v>3175</v>
      </c>
      <c r="I812">
        <v>1</v>
      </c>
      <c r="J812">
        <v>9500000</v>
      </c>
      <c r="K812">
        <v>14040000</v>
      </c>
      <c r="L812">
        <v>13750790.88806</v>
      </c>
      <c r="M812">
        <v>12645874.657339999</v>
      </c>
      <c r="O812">
        <v>0.98</v>
      </c>
      <c r="P812" t="s">
        <v>20</v>
      </c>
    </row>
    <row r="813" spans="1:17">
      <c r="A813" t="s">
        <v>526</v>
      </c>
      <c r="B813" t="s">
        <v>284</v>
      </c>
      <c r="D813" t="s">
        <v>2716</v>
      </c>
      <c r="G813" t="s">
        <v>3176</v>
      </c>
      <c r="H813" t="s">
        <v>3177</v>
      </c>
      <c r="I813">
        <v>1</v>
      </c>
      <c r="J813">
        <v>15000000</v>
      </c>
      <c r="K813">
        <v>17400000</v>
      </c>
      <c r="L813">
        <v>16294681.566500001</v>
      </c>
      <c r="M813">
        <v>13863330.45283</v>
      </c>
      <c r="O813">
        <v>0.75</v>
      </c>
      <c r="P813" t="s">
        <v>20</v>
      </c>
    </row>
    <row r="814" spans="1:17">
      <c r="A814" t="s">
        <v>526</v>
      </c>
      <c r="B814" t="s">
        <v>287</v>
      </c>
      <c r="C814" t="s">
        <v>319</v>
      </c>
      <c r="D814" t="s">
        <v>2691</v>
      </c>
      <c r="E814" t="s">
        <v>3178</v>
      </c>
      <c r="F814" t="s">
        <v>3179</v>
      </c>
      <c r="H814" t="s">
        <v>3180</v>
      </c>
      <c r="I814" t="s">
        <v>614</v>
      </c>
      <c r="K814">
        <v>2675000</v>
      </c>
      <c r="L814">
        <v>2666533</v>
      </c>
      <c r="M814">
        <v>2675000</v>
      </c>
      <c r="O814">
        <v>0.95</v>
      </c>
      <c r="P814" t="s">
        <v>20</v>
      </c>
    </row>
    <row r="815" spans="1:17">
      <c r="A815" t="s">
        <v>526</v>
      </c>
      <c r="B815" t="s">
        <v>287</v>
      </c>
      <c r="C815" t="s">
        <v>319</v>
      </c>
      <c r="D815" t="s">
        <v>2697</v>
      </c>
      <c r="E815" t="s">
        <v>3181</v>
      </c>
      <c r="F815" t="s">
        <v>3182</v>
      </c>
      <c r="H815" t="s">
        <v>3183</v>
      </c>
      <c r="I815" t="s">
        <v>3184</v>
      </c>
      <c r="K815">
        <v>2310000</v>
      </c>
      <c r="L815">
        <v>4147</v>
      </c>
      <c r="M815">
        <v>2310000</v>
      </c>
      <c r="O815">
        <v>0</v>
      </c>
      <c r="P815" t="s">
        <v>107</v>
      </c>
    </row>
    <row r="816" spans="1:17">
      <c r="A816" t="s">
        <v>526</v>
      </c>
      <c r="B816" t="s">
        <v>287</v>
      </c>
      <c r="C816" t="s">
        <v>3185</v>
      </c>
      <c r="D816" t="s">
        <v>2697</v>
      </c>
      <c r="E816" t="s">
        <v>3181</v>
      </c>
      <c r="F816" t="s">
        <v>3182</v>
      </c>
      <c r="H816" t="s">
        <v>3186</v>
      </c>
      <c r="I816">
        <v>2024</v>
      </c>
      <c r="K816">
        <v>1700000</v>
      </c>
      <c r="L816">
        <v>9373.2928400000001</v>
      </c>
      <c r="M816">
        <v>1700000</v>
      </c>
      <c r="O816">
        <v>0</v>
      </c>
      <c r="P816" t="s">
        <v>3187</v>
      </c>
    </row>
    <row r="817" spans="1:16">
      <c r="A817" t="s">
        <v>526</v>
      </c>
      <c r="B817" t="s">
        <v>287</v>
      </c>
      <c r="C817" t="s">
        <v>319</v>
      </c>
      <c r="D817" t="s">
        <v>2700</v>
      </c>
      <c r="E817" t="s">
        <v>3188</v>
      </c>
      <c r="F817" t="s">
        <v>3189</v>
      </c>
      <c r="H817" t="s">
        <v>3190</v>
      </c>
      <c r="I817" t="s">
        <v>661</v>
      </c>
      <c r="K817">
        <v>1173000</v>
      </c>
      <c r="L817">
        <v>504307</v>
      </c>
      <c r="M817">
        <v>1173000</v>
      </c>
      <c r="O817">
        <v>0.8</v>
      </c>
      <c r="P817" t="s">
        <v>20</v>
      </c>
    </row>
    <row r="818" spans="1:16">
      <c r="A818" t="s">
        <v>526</v>
      </c>
      <c r="B818" t="s">
        <v>287</v>
      </c>
      <c r="C818" t="s">
        <v>319</v>
      </c>
      <c r="D818" t="s">
        <v>2703</v>
      </c>
      <c r="E818" t="s">
        <v>3191</v>
      </c>
      <c r="F818" t="s">
        <v>3192</v>
      </c>
      <c r="H818" t="s">
        <v>3193</v>
      </c>
      <c r="I818" t="s">
        <v>3184</v>
      </c>
      <c r="K818">
        <v>1650000</v>
      </c>
      <c r="L818">
        <v>779027</v>
      </c>
      <c r="M818">
        <v>1650000</v>
      </c>
      <c r="O818">
        <v>0.55000000000000004</v>
      </c>
      <c r="P818" t="s">
        <v>20</v>
      </c>
    </row>
    <row r="819" spans="1:16">
      <c r="A819" t="s">
        <v>526</v>
      </c>
      <c r="B819" t="s">
        <v>287</v>
      </c>
      <c r="C819" t="s">
        <v>319</v>
      </c>
      <c r="D819" t="s">
        <v>2703</v>
      </c>
      <c r="E819" t="s">
        <v>3191</v>
      </c>
      <c r="F819" t="s">
        <v>3192</v>
      </c>
      <c r="H819" t="s">
        <v>3194</v>
      </c>
      <c r="I819" t="s">
        <v>661</v>
      </c>
      <c r="K819">
        <v>1500000</v>
      </c>
      <c r="L819">
        <v>1376675</v>
      </c>
      <c r="M819">
        <v>1500000</v>
      </c>
      <c r="O819">
        <v>0.9</v>
      </c>
      <c r="P819" t="s">
        <v>20</v>
      </c>
    </row>
    <row r="820" spans="1:16">
      <c r="A820" t="s">
        <v>526</v>
      </c>
      <c r="B820" t="s">
        <v>287</v>
      </c>
      <c r="C820" t="s">
        <v>3195</v>
      </c>
      <c r="D820" t="s">
        <v>2704</v>
      </c>
      <c r="E820" t="s">
        <v>3196</v>
      </c>
      <c r="F820" t="s">
        <v>3197</v>
      </c>
      <c r="H820" t="s">
        <v>3198</v>
      </c>
      <c r="I820">
        <v>2023</v>
      </c>
      <c r="K820">
        <v>1770799.996</v>
      </c>
      <c r="L820">
        <v>1664584.09852</v>
      </c>
      <c r="M820">
        <v>1770799.996</v>
      </c>
      <c r="O820">
        <v>2E-3</v>
      </c>
      <c r="P820" t="s">
        <v>20</v>
      </c>
    </row>
    <row r="821" spans="1:16">
      <c r="A821" t="s">
        <v>526</v>
      </c>
      <c r="B821" t="s">
        <v>287</v>
      </c>
      <c r="C821" t="s">
        <v>3199</v>
      </c>
      <c r="D821" t="s">
        <v>2704</v>
      </c>
      <c r="E821" t="s">
        <v>3200</v>
      </c>
      <c r="F821" t="s">
        <v>3201</v>
      </c>
      <c r="H821" t="s">
        <v>3202</v>
      </c>
      <c r="I821">
        <v>2025</v>
      </c>
      <c r="K821">
        <v>1187350</v>
      </c>
      <c r="L821">
        <v>0</v>
      </c>
      <c r="M821">
        <v>1187350</v>
      </c>
      <c r="O821">
        <v>0</v>
      </c>
      <c r="P821" t="s">
        <v>3203</v>
      </c>
    </row>
    <row r="822" spans="1:16">
      <c r="A822" t="s">
        <v>526</v>
      </c>
      <c r="B822" t="s">
        <v>287</v>
      </c>
      <c r="C822" t="s">
        <v>319</v>
      </c>
      <c r="D822" t="s">
        <v>2705</v>
      </c>
      <c r="E822" t="s">
        <v>3204</v>
      </c>
      <c r="F822" t="s">
        <v>3205</v>
      </c>
      <c r="H822" t="s">
        <v>3206</v>
      </c>
      <c r="I822" t="s">
        <v>799</v>
      </c>
      <c r="K822">
        <v>2000000</v>
      </c>
      <c r="L822">
        <v>1970245</v>
      </c>
      <c r="M822">
        <v>2000000</v>
      </c>
      <c r="O822">
        <v>0.5</v>
      </c>
      <c r="P822" t="s">
        <v>20</v>
      </c>
    </row>
    <row r="823" spans="1:16">
      <c r="A823" t="s">
        <v>526</v>
      </c>
      <c r="B823" t="s">
        <v>287</v>
      </c>
      <c r="C823" t="s">
        <v>3185</v>
      </c>
      <c r="D823" t="s">
        <v>2708</v>
      </c>
      <c r="E823" t="s">
        <v>3207</v>
      </c>
      <c r="F823" t="s">
        <v>3208</v>
      </c>
      <c r="H823" t="s">
        <v>3209</v>
      </c>
      <c r="I823">
        <v>2024</v>
      </c>
      <c r="K823">
        <v>2100000</v>
      </c>
      <c r="L823">
        <v>1717281.1355000001</v>
      </c>
      <c r="M823">
        <v>2100000</v>
      </c>
      <c r="O823">
        <v>1.8E-3</v>
      </c>
      <c r="P823" t="s">
        <v>20</v>
      </c>
    </row>
    <row r="824" spans="1:16">
      <c r="A824" t="s">
        <v>526</v>
      </c>
      <c r="B824" t="s">
        <v>287</v>
      </c>
      <c r="C824" t="s">
        <v>3195</v>
      </c>
      <c r="D824" t="s">
        <v>2708</v>
      </c>
      <c r="E824" t="s">
        <v>3207</v>
      </c>
      <c r="F824" t="s">
        <v>3208</v>
      </c>
      <c r="H824" t="s">
        <v>3210</v>
      </c>
      <c r="I824">
        <v>2023</v>
      </c>
      <c r="K824">
        <v>1620000</v>
      </c>
      <c r="L824">
        <v>1477399.06806</v>
      </c>
      <c r="M824">
        <v>1620000</v>
      </c>
      <c r="O824">
        <v>7.4999999999999997E-3</v>
      </c>
      <c r="P824" t="s">
        <v>20</v>
      </c>
    </row>
    <row r="825" spans="1:16">
      <c r="A825" t="s">
        <v>526</v>
      </c>
      <c r="B825" t="s">
        <v>287</v>
      </c>
      <c r="C825" t="s">
        <v>319</v>
      </c>
      <c r="D825" t="s">
        <v>2708</v>
      </c>
      <c r="E825" t="s">
        <v>3207</v>
      </c>
      <c r="H825" t="s">
        <v>3211</v>
      </c>
      <c r="I825" t="s">
        <v>799</v>
      </c>
      <c r="K825">
        <v>3591000</v>
      </c>
      <c r="L825">
        <v>2392072</v>
      </c>
      <c r="M825">
        <v>3591000</v>
      </c>
      <c r="O825">
        <v>0.85</v>
      </c>
      <c r="P825" t="s">
        <v>13</v>
      </c>
    </row>
    <row r="826" spans="1:16">
      <c r="A826" t="s">
        <v>526</v>
      </c>
      <c r="B826" t="s">
        <v>287</v>
      </c>
      <c r="C826" t="s">
        <v>319</v>
      </c>
      <c r="D826" t="s">
        <v>2708</v>
      </c>
      <c r="E826" t="s">
        <v>3207</v>
      </c>
      <c r="H826" t="s">
        <v>3212</v>
      </c>
      <c r="I826" t="s">
        <v>777</v>
      </c>
      <c r="K826">
        <v>1335814</v>
      </c>
      <c r="L826">
        <v>1281251</v>
      </c>
      <c r="M826">
        <v>1335814</v>
      </c>
      <c r="O826">
        <v>0.98</v>
      </c>
      <c r="P826" t="s">
        <v>20</v>
      </c>
    </row>
    <row r="827" spans="1:16">
      <c r="A827" t="s">
        <v>526</v>
      </c>
      <c r="B827" t="s">
        <v>287</v>
      </c>
      <c r="C827" t="s">
        <v>319</v>
      </c>
      <c r="D827" t="s">
        <v>2708</v>
      </c>
      <c r="E827" t="s">
        <v>3207</v>
      </c>
      <c r="H827" t="s">
        <v>3213</v>
      </c>
      <c r="I827" t="s">
        <v>799</v>
      </c>
      <c r="K827">
        <v>1100000</v>
      </c>
      <c r="L827">
        <v>1098422</v>
      </c>
      <c r="M827">
        <v>1100000</v>
      </c>
      <c r="O827">
        <v>1</v>
      </c>
      <c r="P827" t="s">
        <v>13</v>
      </c>
    </row>
    <row r="828" spans="1:16">
      <c r="A828" t="s">
        <v>526</v>
      </c>
      <c r="B828" t="s">
        <v>287</v>
      </c>
      <c r="C828" t="s">
        <v>319</v>
      </c>
      <c r="D828" t="s">
        <v>2708</v>
      </c>
      <c r="H828" t="s">
        <v>3214</v>
      </c>
      <c r="I828" t="s">
        <v>3215</v>
      </c>
      <c r="K828">
        <v>5434000</v>
      </c>
      <c r="L828">
        <v>5380656</v>
      </c>
      <c r="M828">
        <v>5434000</v>
      </c>
      <c r="O828">
        <v>0.86</v>
      </c>
      <c r="P828" t="s">
        <v>20</v>
      </c>
    </row>
    <row r="829" spans="1:16">
      <c r="A829" t="s">
        <v>526</v>
      </c>
      <c r="B829" t="s">
        <v>287</v>
      </c>
      <c r="C829" t="s">
        <v>319</v>
      </c>
      <c r="D829" t="s">
        <v>2711</v>
      </c>
      <c r="H829" t="s">
        <v>3216</v>
      </c>
      <c r="I829" t="s">
        <v>661</v>
      </c>
      <c r="K829">
        <v>7681000</v>
      </c>
      <c r="L829">
        <v>5017204</v>
      </c>
      <c r="M829">
        <v>7681000</v>
      </c>
      <c r="O829">
        <v>0.9</v>
      </c>
      <c r="P829" t="s">
        <v>20</v>
      </c>
    </row>
    <row r="830" spans="1:16">
      <c r="A830" t="s">
        <v>526</v>
      </c>
      <c r="B830" t="s">
        <v>287</v>
      </c>
      <c r="C830" t="s">
        <v>319</v>
      </c>
      <c r="D830" t="s">
        <v>2711</v>
      </c>
      <c r="H830" t="s">
        <v>3217</v>
      </c>
      <c r="I830" t="s">
        <v>3218</v>
      </c>
      <c r="K830">
        <v>6775000</v>
      </c>
      <c r="L830">
        <v>6279844</v>
      </c>
      <c r="M830">
        <v>6775000</v>
      </c>
      <c r="O830">
        <v>0.95</v>
      </c>
      <c r="P830" t="s">
        <v>20</v>
      </c>
    </row>
    <row r="831" spans="1:16">
      <c r="A831" t="s">
        <v>526</v>
      </c>
      <c r="B831" t="s">
        <v>287</v>
      </c>
      <c r="C831" t="s">
        <v>319</v>
      </c>
      <c r="D831" t="s">
        <v>2711</v>
      </c>
      <c r="H831" t="s">
        <v>3219</v>
      </c>
      <c r="I831" t="s">
        <v>661</v>
      </c>
      <c r="K831">
        <v>3392000</v>
      </c>
      <c r="L831">
        <v>3168642</v>
      </c>
      <c r="M831">
        <v>3392000</v>
      </c>
      <c r="O831">
        <v>0.96</v>
      </c>
      <c r="P831" t="s">
        <v>20</v>
      </c>
    </row>
    <row r="832" spans="1:16">
      <c r="A832" t="s">
        <v>526</v>
      </c>
      <c r="B832" t="s">
        <v>287</v>
      </c>
      <c r="C832" t="s">
        <v>319</v>
      </c>
      <c r="D832" t="s">
        <v>2711</v>
      </c>
      <c r="H832" t="s">
        <v>3220</v>
      </c>
      <c r="I832" t="s">
        <v>788</v>
      </c>
      <c r="K832">
        <v>1779000</v>
      </c>
      <c r="L832">
        <v>1537215</v>
      </c>
      <c r="M832">
        <v>1779000</v>
      </c>
      <c r="O832">
        <v>0.95</v>
      </c>
      <c r="P832" t="s">
        <v>20</v>
      </c>
    </row>
    <row r="833" spans="1:16">
      <c r="A833" t="s">
        <v>526</v>
      </c>
      <c r="B833" t="s">
        <v>287</v>
      </c>
      <c r="C833" t="s">
        <v>3199</v>
      </c>
      <c r="D833" t="s">
        <v>2711</v>
      </c>
      <c r="H833" t="s">
        <v>3221</v>
      </c>
      <c r="I833">
        <v>2025</v>
      </c>
      <c r="K833">
        <v>1640000</v>
      </c>
      <c r="L833">
        <v>0</v>
      </c>
      <c r="M833">
        <v>1640000</v>
      </c>
      <c r="O833">
        <v>0</v>
      </c>
      <c r="P833" t="s">
        <v>3203</v>
      </c>
    </row>
    <row r="834" spans="1:16">
      <c r="A834" t="s">
        <v>526</v>
      </c>
      <c r="B834" t="s">
        <v>287</v>
      </c>
      <c r="C834" t="s">
        <v>3185</v>
      </c>
      <c r="D834" t="s">
        <v>2711</v>
      </c>
      <c r="H834" t="s">
        <v>3222</v>
      </c>
      <c r="I834">
        <v>2024</v>
      </c>
      <c r="K834">
        <v>1200000</v>
      </c>
      <c r="L834">
        <v>5818.7330000000002</v>
      </c>
      <c r="M834">
        <v>1200000</v>
      </c>
      <c r="O834">
        <v>0</v>
      </c>
      <c r="P834" t="s">
        <v>3187</v>
      </c>
    </row>
    <row r="835" spans="1:16">
      <c r="A835" t="s">
        <v>526</v>
      </c>
      <c r="B835" t="s">
        <v>287</v>
      </c>
      <c r="C835" t="s">
        <v>3185</v>
      </c>
      <c r="D835" t="s">
        <v>2716</v>
      </c>
      <c r="H835" t="s">
        <v>3223</v>
      </c>
      <c r="I835">
        <v>2024</v>
      </c>
      <c r="K835">
        <v>1000000</v>
      </c>
      <c r="L835">
        <v>599824.10398000001</v>
      </c>
      <c r="M835">
        <v>1000000</v>
      </c>
      <c r="O835">
        <v>1E-3</v>
      </c>
      <c r="P835" t="s">
        <v>20</v>
      </c>
    </row>
    <row r="836" spans="1:16">
      <c r="A836" t="s">
        <v>526</v>
      </c>
      <c r="B836" t="s">
        <v>287</v>
      </c>
      <c r="C836" t="s">
        <v>319</v>
      </c>
      <c r="D836" t="s">
        <v>2716</v>
      </c>
      <c r="H836" t="s">
        <v>3224</v>
      </c>
      <c r="I836" t="s">
        <v>661</v>
      </c>
      <c r="K836">
        <v>2900000</v>
      </c>
      <c r="L836">
        <v>2796283</v>
      </c>
      <c r="M836">
        <v>2900000</v>
      </c>
      <c r="O836">
        <v>1</v>
      </c>
      <c r="P836" t="s">
        <v>20</v>
      </c>
    </row>
    <row r="837" spans="1:16">
      <c r="A837" t="s">
        <v>526</v>
      </c>
      <c r="B837" t="s">
        <v>287</v>
      </c>
      <c r="C837" t="s">
        <v>319</v>
      </c>
      <c r="D837" t="s">
        <v>2716</v>
      </c>
      <c r="H837" t="s">
        <v>3225</v>
      </c>
      <c r="I837" t="s">
        <v>3218</v>
      </c>
      <c r="K837">
        <v>1880000</v>
      </c>
      <c r="L837">
        <v>1566968</v>
      </c>
      <c r="M837">
        <v>1880000</v>
      </c>
      <c r="O837">
        <v>1</v>
      </c>
      <c r="P837" t="s">
        <v>20</v>
      </c>
    </row>
    <row r="838" spans="1:16">
      <c r="A838" t="s">
        <v>526</v>
      </c>
      <c r="B838" t="s">
        <v>287</v>
      </c>
      <c r="C838" t="s">
        <v>319</v>
      </c>
      <c r="D838" t="s">
        <v>2716</v>
      </c>
      <c r="H838" t="s">
        <v>3226</v>
      </c>
      <c r="I838" t="s">
        <v>788</v>
      </c>
      <c r="K838">
        <v>1700000</v>
      </c>
      <c r="L838">
        <v>1675348</v>
      </c>
      <c r="M838">
        <v>1700000</v>
      </c>
      <c r="O838">
        <v>1</v>
      </c>
      <c r="P838" t="s">
        <v>20</v>
      </c>
    </row>
    <row r="839" spans="1:16">
      <c r="A839" t="s">
        <v>526</v>
      </c>
      <c r="B839" t="s">
        <v>287</v>
      </c>
      <c r="C839" t="s">
        <v>319</v>
      </c>
      <c r="D839" t="s">
        <v>2716</v>
      </c>
      <c r="H839" t="s">
        <v>3227</v>
      </c>
      <c r="I839" t="s">
        <v>661</v>
      </c>
      <c r="K839">
        <v>1000000</v>
      </c>
      <c r="L839">
        <v>999011</v>
      </c>
      <c r="M839">
        <v>1000000</v>
      </c>
      <c r="O839">
        <v>0.96</v>
      </c>
      <c r="P839" t="s">
        <v>20</v>
      </c>
    </row>
    <row r="840" spans="1:16">
      <c r="A840" t="s">
        <v>526</v>
      </c>
      <c r="B840" t="s">
        <v>287</v>
      </c>
      <c r="C840" t="s">
        <v>3185</v>
      </c>
      <c r="D840" t="s">
        <v>2716</v>
      </c>
      <c r="H840" t="s">
        <v>3228</v>
      </c>
      <c r="I840">
        <v>2024</v>
      </c>
      <c r="K840">
        <v>3500000</v>
      </c>
      <c r="L840">
        <v>0</v>
      </c>
      <c r="M840">
        <v>3500000</v>
      </c>
      <c r="O840">
        <v>0</v>
      </c>
      <c r="P840" t="s">
        <v>3203</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8DBE-B1CB-3E4D-B891-A2F9A43A83C7}">
  <sheetPr>
    <tabColor rgb="FFFF0000"/>
  </sheetPr>
  <dimension ref="A1:E309"/>
  <sheetViews>
    <sheetView workbookViewId="0"/>
  </sheetViews>
  <sheetFormatPr baseColWidth="10" defaultRowHeight="15"/>
  <cols>
    <col min="1" max="1" width="63.85546875" bestFit="1" customWidth="1"/>
    <col min="2" max="2" width="17.85546875" customWidth="1"/>
    <col min="3" max="3" width="12.7109375" bestFit="1" customWidth="1"/>
    <col min="4" max="4" width="12.85546875" bestFit="1" customWidth="1"/>
    <col min="5" max="5" width="19" bestFit="1" customWidth="1"/>
  </cols>
  <sheetData>
    <row r="1" spans="1:5">
      <c r="A1" t="s">
        <v>3593</v>
      </c>
      <c r="B1" t="s">
        <v>2606</v>
      </c>
      <c r="C1" t="s">
        <v>2609</v>
      </c>
      <c r="D1" t="s">
        <v>2608</v>
      </c>
      <c r="E1" t="s">
        <v>2607</v>
      </c>
    </row>
    <row r="2" spans="1:5">
      <c r="A2" t="s">
        <v>2689</v>
      </c>
      <c r="B2">
        <v>1</v>
      </c>
      <c r="C2">
        <v>1250000</v>
      </c>
      <c r="E2">
        <v>238684</v>
      </c>
    </row>
    <row r="3" spans="1:5">
      <c r="A3" t="s">
        <v>299</v>
      </c>
      <c r="B3">
        <v>1</v>
      </c>
      <c r="C3">
        <v>1250000</v>
      </c>
      <c r="E3">
        <v>238684</v>
      </c>
    </row>
    <row r="4" spans="1:5">
      <c r="A4" t="s">
        <v>2690</v>
      </c>
      <c r="B4">
        <v>25</v>
      </c>
      <c r="C4">
        <v>75078564</v>
      </c>
      <c r="D4">
        <v>35794939.510360003</v>
      </c>
      <c r="E4">
        <v>33385206.887940001</v>
      </c>
    </row>
    <row r="5" spans="1:5">
      <c r="A5" t="s">
        <v>266</v>
      </c>
      <c r="B5">
        <v>1</v>
      </c>
      <c r="C5">
        <v>3164000</v>
      </c>
      <c r="D5">
        <v>3152919</v>
      </c>
      <c r="E5">
        <v>1729204</v>
      </c>
    </row>
    <row r="6" spans="1:5">
      <c r="A6" t="s">
        <v>273</v>
      </c>
      <c r="B6">
        <v>2</v>
      </c>
      <c r="C6">
        <v>2175000</v>
      </c>
      <c r="D6">
        <v>1196380</v>
      </c>
      <c r="E6">
        <v>1181371</v>
      </c>
    </row>
    <row r="7" spans="1:5">
      <c r="A7" t="s">
        <v>274</v>
      </c>
      <c r="B7">
        <v>1</v>
      </c>
      <c r="C7">
        <v>268000</v>
      </c>
      <c r="E7">
        <v>358</v>
      </c>
    </row>
    <row r="8" spans="1:5">
      <c r="A8" t="s">
        <v>46</v>
      </c>
      <c r="B8">
        <v>1</v>
      </c>
      <c r="C8">
        <v>16108000</v>
      </c>
      <c r="D8">
        <v>15142080.705219999</v>
      </c>
      <c r="E8">
        <v>10670180.696830001</v>
      </c>
    </row>
    <row r="9" spans="1:5">
      <c r="A9" t="s">
        <v>282</v>
      </c>
      <c r="B9">
        <v>2</v>
      </c>
      <c r="C9">
        <v>11237000</v>
      </c>
      <c r="E9">
        <v>6725548.73037</v>
      </c>
    </row>
    <row r="10" spans="1:5">
      <c r="A10" t="s">
        <v>289</v>
      </c>
      <c r="B10">
        <v>4</v>
      </c>
      <c r="C10">
        <v>17276000</v>
      </c>
      <c r="D10">
        <v>6294377.54036</v>
      </c>
      <c r="E10">
        <v>3022738.5628399998</v>
      </c>
    </row>
    <row r="11" spans="1:5">
      <c r="A11" t="s">
        <v>291</v>
      </c>
      <c r="B11">
        <v>3</v>
      </c>
      <c r="C11">
        <v>7014000</v>
      </c>
      <c r="D11">
        <v>2987620</v>
      </c>
      <c r="E11">
        <v>1815640</v>
      </c>
    </row>
    <row r="12" spans="1:5">
      <c r="A12" t="s">
        <v>292</v>
      </c>
      <c r="B12">
        <v>2</v>
      </c>
      <c r="C12">
        <v>2027000</v>
      </c>
      <c r="D12">
        <v>1521621</v>
      </c>
      <c r="E12">
        <v>1461681</v>
      </c>
    </row>
    <row r="13" spans="1:5">
      <c r="A13" t="s">
        <v>296</v>
      </c>
      <c r="B13">
        <v>2</v>
      </c>
      <c r="C13">
        <v>4489000</v>
      </c>
      <c r="E13">
        <v>2389639.0775000001</v>
      </c>
    </row>
    <row r="14" spans="1:5">
      <c r="A14" t="s">
        <v>299</v>
      </c>
      <c r="B14">
        <v>1</v>
      </c>
      <c r="C14">
        <v>1604564</v>
      </c>
      <c r="E14">
        <v>1325438</v>
      </c>
    </row>
    <row r="15" spans="1:5">
      <c r="A15" t="s">
        <v>302</v>
      </c>
      <c r="B15">
        <v>1</v>
      </c>
      <c r="C15">
        <v>1800000</v>
      </c>
      <c r="E15">
        <v>139</v>
      </c>
    </row>
    <row r="16" spans="1:5">
      <c r="A16" t="s">
        <v>305</v>
      </c>
      <c r="B16">
        <v>1</v>
      </c>
      <c r="C16">
        <v>1433000</v>
      </c>
      <c r="D16">
        <v>1362085.0604699997</v>
      </c>
      <c r="E16">
        <v>1360940.63757</v>
      </c>
    </row>
    <row r="17" spans="1:5">
      <c r="A17" t="s">
        <v>311</v>
      </c>
      <c r="B17">
        <v>1</v>
      </c>
      <c r="C17">
        <v>1150000</v>
      </c>
      <c r="D17">
        <v>952310</v>
      </c>
      <c r="E17">
        <v>35051</v>
      </c>
    </row>
    <row r="18" spans="1:5">
      <c r="A18" t="s">
        <v>312</v>
      </c>
      <c r="B18">
        <v>2</v>
      </c>
      <c r="C18">
        <v>2318000</v>
      </c>
      <c r="D18">
        <v>632000</v>
      </c>
      <c r="E18">
        <v>28350</v>
      </c>
    </row>
    <row r="19" spans="1:5">
      <c r="A19" t="s">
        <v>277</v>
      </c>
      <c r="B19">
        <v>1</v>
      </c>
      <c r="C19">
        <v>3015000</v>
      </c>
      <c r="D19">
        <v>2553546.2043099999</v>
      </c>
      <c r="E19">
        <v>1638927.1828299998</v>
      </c>
    </row>
    <row r="20" spans="1:5">
      <c r="A20" t="s">
        <v>2691</v>
      </c>
      <c r="B20">
        <v>34</v>
      </c>
      <c r="C20">
        <v>88521309</v>
      </c>
      <c r="D20">
        <v>42711209.672049992</v>
      </c>
      <c r="E20">
        <v>42517722.186799996</v>
      </c>
    </row>
    <row r="21" spans="1:5">
      <c r="A21" t="s">
        <v>271</v>
      </c>
      <c r="B21">
        <v>2</v>
      </c>
      <c r="C21">
        <v>6264400</v>
      </c>
      <c r="D21">
        <v>1173117</v>
      </c>
      <c r="E21">
        <v>1077103</v>
      </c>
    </row>
    <row r="22" spans="1:5">
      <c r="A22" t="s">
        <v>273</v>
      </c>
      <c r="B22">
        <v>3</v>
      </c>
      <c r="C22">
        <v>10319832</v>
      </c>
      <c r="D22">
        <v>9963514</v>
      </c>
      <c r="E22">
        <v>8900982</v>
      </c>
    </row>
    <row r="23" spans="1:5">
      <c r="A23" t="s">
        <v>281</v>
      </c>
    </row>
    <row r="24" spans="1:5">
      <c r="A24" t="s">
        <v>282</v>
      </c>
      <c r="B24">
        <v>1</v>
      </c>
      <c r="C24">
        <v>4457000</v>
      </c>
      <c r="E24">
        <v>2665334.6286200006</v>
      </c>
    </row>
    <row r="25" spans="1:5">
      <c r="A25" t="s">
        <v>289</v>
      </c>
      <c r="B25">
        <v>3</v>
      </c>
      <c r="C25">
        <v>5953000</v>
      </c>
      <c r="D25">
        <v>4971471.8733700002</v>
      </c>
      <c r="E25">
        <v>4943039.2964399997</v>
      </c>
    </row>
    <row r="26" spans="1:5">
      <c r="A26" t="s">
        <v>292</v>
      </c>
      <c r="B26">
        <v>1</v>
      </c>
      <c r="C26">
        <v>2229000</v>
      </c>
      <c r="D26">
        <v>1869825</v>
      </c>
      <c r="E26">
        <v>680030</v>
      </c>
    </row>
    <row r="27" spans="1:5">
      <c r="A27" t="s">
        <v>104</v>
      </c>
      <c r="B27">
        <v>1</v>
      </c>
      <c r="C27">
        <v>2200000</v>
      </c>
      <c r="D27">
        <v>702335.67540999991</v>
      </c>
      <c r="E27">
        <v>675969.30566000007</v>
      </c>
    </row>
    <row r="28" spans="1:5">
      <c r="A28" t="s">
        <v>295</v>
      </c>
      <c r="B28">
        <v>1</v>
      </c>
      <c r="C28">
        <v>2350000</v>
      </c>
      <c r="D28">
        <v>2064650.0142999999</v>
      </c>
      <c r="E28">
        <v>1435907</v>
      </c>
    </row>
    <row r="29" spans="1:5">
      <c r="A29" t="s">
        <v>296</v>
      </c>
      <c r="B29">
        <v>2</v>
      </c>
      <c r="C29">
        <v>4550000</v>
      </c>
      <c r="E29">
        <v>2839662.6170999999</v>
      </c>
    </row>
    <row r="30" spans="1:5">
      <c r="A30" t="s">
        <v>297</v>
      </c>
      <c r="B30">
        <v>2</v>
      </c>
      <c r="C30">
        <v>4116607</v>
      </c>
      <c r="D30">
        <v>46535</v>
      </c>
      <c r="E30">
        <v>44769.797790000004</v>
      </c>
    </row>
    <row r="31" spans="1:5">
      <c r="A31" t="s">
        <v>300</v>
      </c>
      <c r="B31">
        <v>1</v>
      </c>
      <c r="C31">
        <v>2727853</v>
      </c>
      <c r="D31">
        <v>2649815.3555899998</v>
      </c>
      <c r="E31">
        <v>2432897.1112299999</v>
      </c>
    </row>
    <row r="32" spans="1:5">
      <c r="A32" t="s">
        <v>302</v>
      </c>
      <c r="B32">
        <v>1</v>
      </c>
      <c r="C32">
        <v>3330000</v>
      </c>
      <c r="E32">
        <v>1038424</v>
      </c>
    </row>
    <row r="33" spans="1:5">
      <c r="A33" t="s">
        <v>303</v>
      </c>
      <c r="B33">
        <v>5</v>
      </c>
      <c r="C33">
        <v>12829000</v>
      </c>
      <c r="D33">
        <v>9007227.1042400021</v>
      </c>
      <c r="E33">
        <v>8332849.4816299984</v>
      </c>
    </row>
    <row r="34" spans="1:5">
      <c r="A34" t="s">
        <v>305</v>
      </c>
      <c r="B34">
        <v>2</v>
      </c>
      <c r="C34">
        <v>4052000</v>
      </c>
      <c r="D34">
        <v>3878750.66598</v>
      </c>
      <c r="E34">
        <v>3818823.6391500002</v>
      </c>
    </row>
    <row r="35" spans="1:5">
      <c r="A35" t="s">
        <v>307</v>
      </c>
      <c r="B35">
        <v>1</v>
      </c>
      <c r="C35">
        <v>2500000</v>
      </c>
      <c r="D35">
        <v>60767</v>
      </c>
      <c r="E35">
        <v>0</v>
      </c>
    </row>
    <row r="36" spans="1:5">
      <c r="A36" t="s">
        <v>309</v>
      </c>
      <c r="B36">
        <v>1</v>
      </c>
      <c r="C36">
        <v>2800000</v>
      </c>
      <c r="D36">
        <v>0</v>
      </c>
      <c r="E36">
        <v>0</v>
      </c>
    </row>
    <row r="37" spans="1:5">
      <c r="A37" t="s">
        <v>313</v>
      </c>
      <c r="B37">
        <v>1</v>
      </c>
      <c r="C37">
        <v>2500000</v>
      </c>
      <c r="D37">
        <v>9659</v>
      </c>
      <c r="E37">
        <v>0</v>
      </c>
    </row>
    <row r="38" spans="1:5">
      <c r="A38" t="s">
        <v>314</v>
      </c>
      <c r="B38">
        <v>1</v>
      </c>
      <c r="C38">
        <v>3593000</v>
      </c>
      <c r="D38">
        <v>3022704</v>
      </c>
      <c r="E38">
        <v>1873705</v>
      </c>
    </row>
    <row r="39" spans="1:5">
      <c r="A39" t="s">
        <v>315</v>
      </c>
      <c r="B39">
        <v>3</v>
      </c>
      <c r="C39">
        <v>6227617</v>
      </c>
      <c r="D39">
        <v>986279</v>
      </c>
      <c r="E39">
        <v>13989</v>
      </c>
    </row>
    <row r="40" spans="1:5">
      <c r="A40" t="s">
        <v>316</v>
      </c>
      <c r="B40">
        <v>1</v>
      </c>
      <c r="C40">
        <v>2700000</v>
      </c>
      <c r="D40">
        <v>0</v>
      </c>
      <c r="E40">
        <v>0</v>
      </c>
    </row>
    <row r="41" spans="1:5">
      <c r="A41" t="s">
        <v>277</v>
      </c>
      <c r="B41">
        <v>1</v>
      </c>
      <c r="C41">
        <v>2822000</v>
      </c>
      <c r="D41">
        <v>2304558.9831599998</v>
      </c>
      <c r="E41">
        <v>1744236.3091799999</v>
      </c>
    </row>
    <row r="42" spans="1:5">
      <c r="A42" t="s">
        <v>2692</v>
      </c>
      <c r="B42">
        <v>1</v>
      </c>
      <c r="C42">
        <v>2354700</v>
      </c>
      <c r="D42">
        <v>2333195.7896500002</v>
      </c>
      <c r="E42">
        <v>1802547.4883899998</v>
      </c>
    </row>
    <row r="43" spans="1:5">
      <c r="A43" t="s">
        <v>300</v>
      </c>
      <c r="B43">
        <v>1</v>
      </c>
      <c r="C43">
        <v>2354700</v>
      </c>
      <c r="D43">
        <v>2333195.7896500002</v>
      </c>
      <c r="E43">
        <v>1802547.4883899998</v>
      </c>
    </row>
    <row r="44" spans="1:5">
      <c r="A44" t="s">
        <v>2693</v>
      </c>
      <c r="B44">
        <v>11</v>
      </c>
      <c r="C44">
        <v>250692000</v>
      </c>
      <c r="D44">
        <v>7200000</v>
      </c>
      <c r="E44">
        <v>0</v>
      </c>
    </row>
    <row r="45" spans="1:5">
      <c r="A45" t="s">
        <v>274</v>
      </c>
      <c r="B45">
        <v>4</v>
      </c>
      <c r="C45">
        <v>14800000</v>
      </c>
    </row>
    <row r="46" spans="1:5">
      <c r="A46" t="s">
        <v>291</v>
      </c>
      <c r="B46">
        <v>5</v>
      </c>
      <c r="C46">
        <v>17662000</v>
      </c>
      <c r="D46">
        <v>7200000</v>
      </c>
      <c r="E46">
        <v>0</v>
      </c>
    </row>
    <row r="47" spans="1:5">
      <c r="A47" t="s">
        <v>298</v>
      </c>
      <c r="B47">
        <v>1</v>
      </c>
      <c r="C47">
        <v>82230000</v>
      </c>
      <c r="D47">
        <v>0</v>
      </c>
      <c r="E47">
        <v>0</v>
      </c>
    </row>
    <row r="48" spans="1:5">
      <c r="A48" t="s">
        <v>307</v>
      </c>
      <c r="B48">
        <v>1</v>
      </c>
      <c r="C48">
        <v>136000000</v>
      </c>
      <c r="E48">
        <v>0</v>
      </c>
    </row>
    <row r="49" spans="1:5">
      <c r="A49" t="s">
        <v>2695</v>
      </c>
      <c r="B49">
        <v>6</v>
      </c>
      <c r="C49">
        <v>2513901400</v>
      </c>
      <c r="D49">
        <v>5600742.3998300005</v>
      </c>
      <c r="E49">
        <v>3849595.8903999999</v>
      </c>
    </row>
    <row r="50" spans="1:5">
      <c r="A50" t="s">
        <v>56</v>
      </c>
      <c r="B50">
        <v>1</v>
      </c>
      <c r="C50">
        <v>2953000</v>
      </c>
    </row>
    <row r="51" spans="1:5">
      <c r="A51" t="s">
        <v>272</v>
      </c>
      <c r="B51">
        <v>1</v>
      </c>
      <c r="C51">
        <v>2688400</v>
      </c>
      <c r="D51">
        <v>1796419</v>
      </c>
      <c r="E51">
        <v>1583884</v>
      </c>
    </row>
    <row r="52" spans="1:5">
      <c r="A52" t="s">
        <v>166</v>
      </c>
      <c r="B52">
        <v>1</v>
      </c>
      <c r="C52">
        <v>1000000</v>
      </c>
      <c r="D52">
        <v>989297</v>
      </c>
      <c r="E52">
        <v>199422</v>
      </c>
    </row>
    <row r="53" spans="1:5">
      <c r="A53" t="s">
        <v>288</v>
      </c>
      <c r="B53">
        <v>1</v>
      </c>
      <c r="C53">
        <v>2504000000</v>
      </c>
    </row>
    <row r="54" spans="1:5">
      <c r="A54" t="s">
        <v>300</v>
      </c>
      <c r="B54">
        <v>1</v>
      </c>
      <c r="C54">
        <v>1437000</v>
      </c>
      <c r="D54">
        <v>1133694.39983</v>
      </c>
      <c r="E54">
        <v>951546.89040000003</v>
      </c>
    </row>
    <row r="55" spans="1:5">
      <c r="A55" t="s">
        <v>306</v>
      </c>
      <c r="B55">
        <v>1</v>
      </c>
      <c r="C55">
        <v>1823000</v>
      </c>
      <c r="D55">
        <v>1681332</v>
      </c>
      <c r="E55">
        <v>1114743</v>
      </c>
    </row>
    <row r="56" spans="1:5">
      <c r="A56" t="s">
        <v>2696</v>
      </c>
      <c r="B56">
        <v>10</v>
      </c>
      <c r="C56">
        <v>4748211789</v>
      </c>
      <c r="D56">
        <v>9331301.5420200005</v>
      </c>
      <c r="E56">
        <v>9292128.1596399993</v>
      </c>
    </row>
    <row r="57" spans="1:5">
      <c r="A57" t="s">
        <v>267</v>
      </c>
      <c r="B57">
        <v>5</v>
      </c>
      <c r="C57">
        <v>7969789</v>
      </c>
      <c r="D57">
        <v>7841288.5420200005</v>
      </c>
      <c r="E57">
        <v>7813517.3295499999</v>
      </c>
    </row>
    <row r="58" spans="1:5">
      <c r="A58" t="s">
        <v>288</v>
      </c>
      <c r="B58">
        <v>4</v>
      </c>
      <c r="C58">
        <v>4738715000</v>
      </c>
    </row>
    <row r="59" spans="1:5">
      <c r="A59" t="s">
        <v>297</v>
      </c>
      <c r="B59">
        <v>1</v>
      </c>
      <c r="C59">
        <v>1527000</v>
      </c>
      <c r="D59">
        <v>1490013</v>
      </c>
      <c r="E59">
        <v>1478610.8300900001</v>
      </c>
    </row>
    <row r="60" spans="1:5">
      <c r="A60" t="s">
        <v>2697</v>
      </c>
      <c r="B60">
        <v>53</v>
      </c>
      <c r="C60">
        <v>4823250883</v>
      </c>
      <c r="D60">
        <v>126552895.25028002</v>
      </c>
      <c r="E60">
        <v>122690199.82599002</v>
      </c>
    </row>
    <row r="61" spans="1:5">
      <c r="A61" t="s">
        <v>267</v>
      </c>
      <c r="B61">
        <v>4</v>
      </c>
      <c r="C61">
        <v>9374333</v>
      </c>
      <c r="D61">
        <v>7662152.1749100005</v>
      </c>
      <c r="E61">
        <v>7276157.0345399994</v>
      </c>
    </row>
    <row r="62" spans="1:5">
      <c r="A62" t="s">
        <v>268</v>
      </c>
      <c r="B62">
        <v>1</v>
      </c>
      <c r="C62">
        <v>500000</v>
      </c>
      <c r="E62">
        <v>149695</v>
      </c>
    </row>
    <row r="63" spans="1:5">
      <c r="A63" t="s">
        <v>271</v>
      </c>
      <c r="B63">
        <v>2</v>
      </c>
      <c r="C63">
        <v>4789540</v>
      </c>
      <c r="D63">
        <v>4088048</v>
      </c>
      <c r="E63">
        <v>3795626</v>
      </c>
    </row>
    <row r="64" spans="1:5">
      <c r="A64" t="s">
        <v>272</v>
      </c>
      <c r="B64">
        <v>1</v>
      </c>
      <c r="C64">
        <v>2080000</v>
      </c>
      <c r="D64">
        <v>2016877</v>
      </c>
      <c r="E64">
        <v>1535444</v>
      </c>
    </row>
    <row r="65" spans="1:5">
      <c r="A65" t="s">
        <v>273</v>
      </c>
      <c r="B65">
        <v>2</v>
      </c>
      <c r="C65">
        <v>2793000</v>
      </c>
      <c r="D65">
        <v>1263690</v>
      </c>
      <c r="E65">
        <v>864750</v>
      </c>
    </row>
    <row r="66" spans="1:5">
      <c r="A66" t="s">
        <v>46</v>
      </c>
      <c r="B66">
        <v>3</v>
      </c>
      <c r="C66">
        <v>52120055</v>
      </c>
      <c r="D66">
        <v>51757952.754790001</v>
      </c>
      <c r="E66">
        <v>45851175.526299998</v>
      </c>
    </row>
    <row r="67" spans="1:5">
      <c r="A67" t="s">
        <v>74</v>
      </c>
      <c r="B67">
        <v>1</v>
      </c>
      <c r="C67">
        <v>2500000</v>
      </c>
      <c r="D67">
        <v>2479731.2784799999</v>
      </c>
      <c r="E67">
        <v>2434168</v>
      </c>
    </row>
    <row r="68" spans="1:5">
      <c r="A68" t="s">
        <v>288</v>
      </c>
      <c r="B68">
        <v>1</v>
      </c>
      <c r="C68">
        <v>4642710000</v>
      </c>
    </row>
    <row r="69" spans="1:5">
      <c r="A69" t="s">
        <v>289</v>
      </c>
      <c r="B69">
        <v>6</v>
      </c>
      <c r="C69">
        <v>28368352</v>
      </c>
      <c r="D69">
        <v>15761331.337019999</v>
      </c>
      <c r="E69">
        <v>14326257.244100001</v>
      </c>
    </row>
    <row r="70" spans="1:5">
      <c r="A70" t="s">
        <v>290</v>
      </c>
      <c r="B70">
        <v>1</v>
      </c>
      <c r="C70">
        <v>19966463</v>
      </c>
      <c r="D70">
        <v>18827752.600000001</v>
      </c>
      <c r="E70">
        <v>18700276</v>
      </c>
    </row>
    <row r="71" spans="1:5">
      <c r="A71" t="s">
        <v>291</v>
      </c>
      <c r="B71">
        <v>1</v>
      </c>
      <c r="C71">
        <v>1650000</v>
      </c>
      <c r="D71">
        <v>990669</v>
      </c>
      <c r="E71">
        <v>967483</v>
      </c>
    </row>
    <row r="72" spans="1:5">
      <c r="A72" t="s">
        <v>104</v>
      </c>
      <c r="B72">
        <v>2</v>
      </c>
      <c r="C72">
        <v>6050000</v>
      </c>
      <c r="D72">
        <v>3052865.96062</v>
      </c>
      <c r="E72">
        <v>1978724.52856</v>
      </c>
    </row>
    <row r="73" spans="1:5">
      <c r="A73" t="s">
        <v>294</v>
      </c>
      <c r="B73">
        <v>6</v>
      </c>
      <c r="C73">
        <v>8595740</v>
      </c>
      <c r="E73">
        <v>2358171.31</v>
      </c>
    </row>
    <row r="74" spans="1:5">
      <c r="A74" t="s">
        <v>296</v>
      </c>
      <c r="B74">
        <v>3</v>
      </c>
      <c r="C74">
        <v>6210000</v>
      </c>
      <c r="E74">
        <v>3578884.90711</v>
      </c>
    </row>
    <row r="75" spans="1:5">
      <c r="A75" t="s">
        <v>297</v>
      </c>
      <c r="B75">
        <v>1</v>
      </c>
      <c r="C75">
        <v>3104000</v>
      </c>
      <c r="D75">
        <v>3065910</v>
      </c>
      <c r="E75">
        <v>3057058.8769800002</v>
      </c>
    </row>
    <row r="76" spans="1:5">
      <c r="A76" t="s">
        <v>298</v>
      </c>
      <c r="B76">
        <v>2</v>
      </c>
      <c r="C76">
        <v>5402000</v>
      </c>
      <c r="D76">
        <v>4983708</v>
      </c>
      <c r="E76">
        <v>4192133</v>
      </c>
    </row>
    <row r="77" spans="1:5">
      <c r="A77" t="s">
        <v>299</v>
      </c>
      <c r="B77">
        <v>1</v>
      </c>
      <c r="C77">
        <v>4665000</v>
      </c>
      <c r="E77">
        <v>2867642</v>
      </c>
    </row>
    <row r="78" spans="1:5">
      <c r="A78" t="s">
        <v>302</v>
      </c>
      <c r="B78">
        <v>3</v>
      </c>
      <c r="C78">
        <v>6866200</v>
      </c>
      <c r="E78">
        <v>1835958</v>
      </c>
    </row>
    <row r="79" spans="1:5">
      <c r="A79" t="s">
        <v>303</v>
      </c>
      <c r="B79">
        <v>6</v>
      </c>
      <c r="C79">
        <v>7430600</v>
      </c>
      <c r="D79">
        <v>6331300.2696199995</v>
      </c>
      <c r="E79">
        <v>3897560.1135</v>
      </c>
    </row>
    <row r="80" spans="1:5">
      <c r="A80" t="s">
        <v>305</v>
      </c>
      <c r="B80">
        <v>2</v>
      </c>
      <c r="C80">
        <v>3736600</v>
      </c>
      <c r="D80">
        <v>1300299.23181</v>
      </c>
      <c r="E80">
        <v>1240599.6517600003</v>
      </c>
    </row>
    <row r="81" spans="1:5">
      <c r="A81" t="s">
        <v>277</v>
      </c>
      <c r="B81">
        <v>4</v>
      </c>
      <c r="C81">
        <v>4339000</v>
      </c>
      <c r="D81">
        <v>2970607.6430299995</v>
      </c>
      <c r="E81">
        <v>1782435.6331399998</v>
      </c>
    </row>
    <row r="82" spans="1:5">
      <c r="A82" t="s">
        <v>2698</v>
      </c>
      <c r="B82">
        <v>2</v>
      </c>
      <c r="C82">
        <v>1090000</v>
      </c>
      <c r="D82">
        <v>741377</v>
      </c>
      <c r="E82">
        <v>591371</v>
      </c>
    </row>
    <row r="83" spans="1:5">
      <c r="A83" t="s">
        <v>298</v>
      </c>
      <c r="B83">
        <v>2</v>
      </c>
      <c r="C83">
        <v>1090000</v>
      </c>
      <c r="D83">
        <v>741377</v>
      </c>
      <c r="E83">
        <v>591371</v>
      </c>
    </row>
    <row r="84" spans="1:5">
      <c r="A84" t="s">
        <v>2699</v>
      </c>
      <c r="B84">
        <v>5</v>
      </c>
      <c r="C84">
        <v>21147091</v>
      </c>
      <c r="D84">
        <v>2973117.7918800004</v>
      </c>
      <c r="E84">
        <v>1710543.49529</v>
      </c>
    </row>
    <row r="85" spans="1:5">
      <c r="A85" t="s">
        <v>268</v>
      </c>
      <c r="B85">
        <v>1</v>
      </c>
      <c r="C85">
        <v>255000</v>
      </c>
      <c r="E85">
        <v>173624</v>
      </c>
    </row>
    <row r="86" spans="1:5">
      <c r="A86" t="s">
        <v>271</v>
      </c>
      <c r="B86">
        <v>1</v>
      </c>
      <c r="C86">
        <v>1600000</v>
      </c>
      <c r="D86">
        <v>0</v>
      </c>
      <c r="E86">
        <v>0</v>
      </c>
    </row>
    <row r="87" spans="1:5">
      <c r="A87" t="s">
        <v>46</v>
      </c>
      <c r="B87">
        <v>1</v>
      </c>
      <c r="C87">
        <v>17867591</v>
      </c>
      <c r="D87">
        <v>1922185.49905</v>
      </c>
      <c r="E87">
        <v>563080.16738999996</v>
      </c>
    </row>
    <row r="88" spans="1:5">
      <c r="A88" t="s">
        <v>277</v>
      </c>
      <c r="B88">
        <v>2</v>
      </c>
      <c r="C88">
        <v>1424500</v>
      </c>
      <c r="D88">
        <v>1050932.2928300002</v>
      </c>
      <c r="E88">
        <v>973839.32789999992</v>
      </c>
    </row>
    <row r="89" spans="1:5">
      <c r="A89" t="s">
        <v>2700</v>
      </c>
      <c r="B89">
        <v>17</v>
      </c>
      <c r="C89">
        <v>2611771238</v>
      </c>
      <c r="D89">
        <v>16584618.492180001</v>
      </c>
      <c r="E89">
        <v>26190008.726089995</v>
      </c>
    </row>
    <row r="90" spans="1:5">
      <c r="A90" t="s">
        <v>268</v>
      </c>
      <c r="B90">
        <v>2</v>
      </c>
      <c r="C90">
        <v>2552145</v>
      </c>
      <c r="E90">
        <v>945026</v>
      </c>
    </row>
    <row r="91" spans="1:5">
      <c r="A91" t="s">
        <v>271</v>
      </c>
      <c r="B91">
        <v>1</v>
      </c>
      <c r="C91">
        <v>1326178</v>
      </c>
      <c r="D91">
        <v>1317631</v>
      </c>
      <c r="E91">
        <v>1309697</v>
      </c>
    </row>
    <row r="92" spans="1:5">
      <c r="A92" t="s">
        <v>273</v>
      </c>
      <c r="B92">
        <v>1</v>
      </c>
      <c r="C92">
        <v>1020000</v>
      </c>
      <c r="D92">
        <v>937279</v>
      </c>
      <c r="E92">
        <v>936730</v>
      </c>
    </row>
    <row r="93" spans="1:5">
      <c r="A93" t="s">
        <v>281</v>
      </c>
    </row>
    <row r="94" spans="1:5">
      <c r="A94" t="s">
        <v>288</v>
      </c>
      <c r="B94">
        <v>1</v>
      </c>
      <c r="C94">
        <v>2577000000</v>
      </c>
    </row>
    <row r="95" spans="1:5">
      <c r="A95" t="s">
        <v>289</v>
      </c>
      <c r="B95">
        <v>3</v>
      </c>
      <c r="C95">
        <v>4258360</v>
      </c>
      <c r="D95">
        <v>3663623.4279900002</v>
      </c>
      <c r="E95">
        <v>3503709.7229400002</v>
      </c>
    </row>
    <row r="96" spans="1:5">
      <c r="A96" t="s">
        <v>290</v>
      </c>
      <c r="B96">
        <v>1</v>
      </c>
      <c r="C96">
        <v>11980255</v>
      </c>
      <c r="D96">
        <v>0</v>
      </c>
      <c r="E96">
        <v>11980255</v>
      </c>
    </row>
    <row r="97" spans="1:5">
      <c r="A97" t="s">
        <v>296</v>
      </c>
      <c r="B97">
        <v>1</v>
      </c>
      <c r="C97">
        <v>1200000</v>
      </c>
      <c r="E97">
        <v>19718.09</v>
      </c>
    </row>
    <row r="98" spans="1:5">
      <c r="A98" t="s">
        <v>298</v>
      </c>
      <c r="B98">
        <v>1</v>
      </c>
      <c r="C98">
        <v>3693200</v>
      </c>
      <c r="D98">
        <v>3435134</v>
      </c>
      <c r="E98">
        <v>1549144</v>
      </c>
    </row>
    <row r="99" spans="1:5">
      <c r="A99" t="s">
        <v>300</v>
      </c>
      <c r="B99">
        <v>3</v>
      </c>
      <c r="C99">
        <v>5438100</v>
      </c>
      <c r="D99">
        <v>5154617.4411699995</v>
      </c>
      <c r="E99">
        <v>4089550.7986099995</v>
      </c>
    </row>
    <row r="100" spans="1:5">
      <c r="A100" t="s">
        <v>302</v>
      </c>
      <c r="B100">
        <v>1</v>
      </c>
      <c r="C100">
        <v>1200000</v>
      </c>
      <c r="E100">
        <v>23809</v>
      </c>
    </row>
    <row r="101" spans="1:5">
      <c r="A101" t="s">
        <v>277</v>
      </c>
      <c r="B101">
        <v>2</v>
      </c>
      <c r="C101">
        <v>2103000</v>
      </c>
      <c r="D101">
        <v>2076333.6230199998</v>
      </c>
      <c r="E101">
        <v>1832369.11454</v>
      </c>
    </row>
    <row r="102" spans="1:5">
      <c r="A102" t="s">
        <v>2703</v>
      </c>
      <c r="B102">
        <v>33</v>
      </c>
      <c r="C102">
        <v>1056188110</v>
      </c>
      <c r="D102">
        <v>32290673.539959997</v>
      </c>
      <c r="E102">
        <v>26407962.292199999</v>
      </c>
    </row>
    <row r="103" spans="1:5">
      <c r="A103" t="s">
        <v>266</v>
      </c>
      <c r="B103">
        <v>3</v>
      </c>
      <c r="C103">
        <v>5100000</v>
      </c>
      <c r="D103">
        <v>4203876</v>
      </c>
      <c r="E103">
        <v>1889231</v>
      </c>
    </row>
    <row r="104" spans="1:5">
      <c r="A104" t="s">
        <v>267</v>
      </c>
      <c r="B104">
        <v>3</v>
      </c>
      <c r="C104">
        <v>4500000</v>
      </c>
      <c r="D104">
        <v>2830859.4991600001</v>
      </c>
      <c r="E104">
        <v>2342649.4062100002</v>
      </c>
    </row>
    <row r="105" spans="1:5">
      <c r="A105" t="s">
        <v>268</v>
      </c>
      <c r="B105">
        <v>2</v>
      </c>
      <c r="C105">
        <v>5217108</v>
      </c>
      <c r="E105">
        <v>1913311</v>
      </c>
    </row>
    <row r="106" spans="1:5">
      <c r="A106" t="s">
        <v>271</v>
      </c>
      <c r="B106">
        <v>3</v>
      </c>
      <c r="C106">
        <v>3000000</v>
      </c>
      <c r="D106">
        <v>1412877</v>
      </c>
      <c r="E106">
        <v>257463</v>
      </c>
    </row>
    <row r="107" spans="1:5">
      <c r="A107" t="s">
        <v>272</v>
      </c>
      <c r="B107">
        <v>2</v>
      </c>
      <c r="C107">
        <v>3500000</v>
      </c>
      <c r="D107">
        <v>1695626</v>
      </c>
      <c r="E107">
        <v>1183893</v>
      </c>
    </row>
    <row r="108" spans="1:5">
      <c r="A108" t="s">
        <v>144</v>
      </c>
      <c r="B108">
        <v>2</v>
      </c>
      <c r="C108">
        <v>4000000</v>
      </c>
      <c r="D108">
        <v>3325385.2792699998</v>
      </c>
      <c r="E108">
        <v>2921600.17716</v>
      </c>
    </row>
    <row r="109" spans="1:5">
      <c r="A109" t="s">
        <v>281</v>
      </c>
    </row>
    <row r="110" spans="1:5">
      <c r="A110" t="s">
        <v>288</v>
      </c>
      <c r="B110">
        <v>1</v>
      </c>
      <c r="C110">
        <v>1000000000</v>
      </c>
    </row>
    <row r="111" spans="1:5">
      <c r="A111" t="s">
        <v>289</v>
      </c>
      <c r="B111">
        <v>3</v>
      </c>
      <c r="C111">
        <v>8800000</v>
      </c>
      <c r="D111">
        <v>2772374.9813399999</v>
      </c>
      <c r="E111">
        <v>2215559.3498300002</v>
      </c>
    </row>
    <row r="112" spans="1:5">
      <c r="A112" t="s">
        <v>291</v>
      </c>
      <c r="B112">
        <v>3</v>
      </c>
      <c r="C112">
        <v>5000000</v>
      </c>
      <c r="D112">
        <v>4768942</v>
      </c>
      <c r="E112">
        <v>3716424</v>
      </c>
    </row>
    <row r="113" spans="1:5">
      <c r="A113" t="s">
        <v>294</v>
      </c>
      <c r="B113">
        <v>1</v>
      </c>
      <c r="C113">
        <v>500000</v>
      </c>
      <c r="E113">
        <v>435042</v>
      </c>
    </row>
    <row r="114" spans="1:5">
      <c r="A114" t="s">
        <v>295</v>
      </c>
      <c r="B114">
        <v>1</v>
      </c>
      <c r="C114">
        <v>1134702</v>
      </c>
      <c r="D114">
        <v>387110.56057999999</v>
      </c>
      <c r="E114">
        <v>180273</v>
      </c>
    </row>
    <row r="115" spans="1:5">
      <c r="A115" t="s">
        <v>297</v>
      </c>
      <c r="B115">
        <v>1</v>
      </c>
      <c r="C115">
        <v>2000000</v>
      </c>
      <c r="D115">
        <v>1691351</v>
      </c>
      <c r="E115">
        <v>957852.66949999996</v>
      </c>
    </row>
    <row r="116" spans="1:5">
      <c r="A116" t="s">
        <v>298</v>
      </c>
      <c r="B116">
        <v>3</v>
      </c>
      <c r="C116">
        <v>4400000</v>
      </c>
      <c r="D116">
        <v>3449806</v>
      </c>
      <c r="E116">
        <v>1207496</v>
      </c>
    </row>
    <row r="117" spans="1:5">
      <c r="A117" t="s">
        <v>299</v>
      </c>
      <c r="B117">
        <v>1</v>
      </c>
      <c r="C117">
        <v>3000000</v>
      </c>
      <c r="E117">
        <v>2341776</v>
      </c>
    </row>
    <row r="118" spans="1:5">
      <c r="A118" t="s">
        <v>303</v>
      </c>
      <c r="B118">
        <v>2</v>
      </c>
      <c r="C118">
        <v>2200000</v>
      </c>
      <c r="D118">
        <v>2134095.6987999999</v>
      </c>
      <c r="E118">
        <v>2134095.6987899998</v>
      </c>
    </row>
    <row r="119" spans="1:5">
      <c r="A119" t="s">
        <v>277</v>
      </c>
      <c r="B119">
        <v>2</v>
      </c>
      <c r="C119">
        <v>3836300</v>
      </c>
      <c r="D119">
        <v>3618369.5208100006</v>
      </c>
      <c r="E119">
        <v>2711295.99071</v>
      </c>
    </row>
    <row r="120" spans="1:5">
      <c r="A120" t="s">
        <v>2704</v>
      </c>
      <c r="B120">
        <v>55</v>
      </c>
      <c r="C120">
        <v>4082202007.8080006</v>
      </c>
      <c r="D120">
        <v>81515381.055680007</v>
      </c>
      <c r="E120">
        <v>19885637.056309998</v>
      </c>
    </row>
    <row r="121" spans="1:5">
      <c r="A121" t="s">
        <v>266</v>
      </c>
      <c r="B121">
        <v>3</v>
      </c>
      <c r="C121">
        <v>6832686</v>
      </c>
      <c r="D121">
        <v>2590291</v>
      </c>
      <c r="E121">
        <v>179870</v>
      </c>
    </row>
    <row r="122" spans="1:5">
      <c r="A122" t="s">
        <v>267</v>
      </c>
      <c r="B122">
        <v>1</v>
      </c>
      <c r="C122">
        <v>2529714.2799999998</v>
      </c>
      <c r="D122">
        <v>1739554.16756</v>
      </c>
      <c r="E122">
        <v>129620.63336000001</v>
      </c>
    </row>
    <row r="123" spans="1:5">
      <c r="A123" t="s">
        <v>56</v>
      </c>
      <c r="B123">
        <v>1</v>
      </c>
      <c r="C123">
        <v>2023771.4240000001</v>
      </c>
    </row>
    <row r="124" spans="1:5">
      <c r="A124" t="s">
        <v>268</v>
      </c>
      <c r="B124">
        <v>1</v>
      </c>
      <c r="C124">
        <v>1063998</v>
      </c>
      <c r="E124">
        <v>762251</v>
      </c>
    </row>
    <row r="125" spans="1:5">
      <c r="A125" t="s">
        <v>271</v>
      </c>
      <c r="B125">
        <v>1</v>
      </c>
      <c r="C125">
        <v>2023771</v>
      </c>
      <c r="D125">
        <v>1936335</v>
      </c>
      <c r="E125">
        <v>226890</v>
      </c>
    </row>
    <row r="126" spans="1:5">
      <c r="A126" t="s">
        <v>272</v>
      </c>
      <c r="B126">
        <v>1</v>
      </c>
      <c r="C126">
        <v>6673308</v>
      </c>
      <c r="D126">
        <v>0</v>
      </c>
      <c r="E126">
        <v>0</v>
      </c>
    </row>
    <row r="127" spans="1:5">
      <c r="A127" t="s">
        <v>166</v>
      </c>
      <c r="B127">
        <v>1</v>
      </c>
      <c r="C127">
        <v>1517829</v>
      </c>
      <c r="D127">
        <v>1316051</v>
      </c>
      <c r="E127">
        <v>725356</v>
      </c>
    </row>
    <row r="128" spans="1:5">
      <c r="A128" t="s">
        <v>144</v>
      </c>
      <c r="B128">
        <v>1</v>
      </c>
      <c r="C128">
        <v>2023771.4240000001</v>
      </c>
      <c r="D128">
        <v>2004612.6216099998</v>
      </c>
      <c r="E128">
        <v>633165.14153000002</v>
      </c>
    </row>
    <row r="129" spans="1:5">
      <c r="A129" t="s">
        <v>274</v>
      </c>
      <c r="B129">
        <v>1</v>
      </c>
      <c r="C129">
        <v>2023771</v>
      </c>
      <c r="E129">
        <v>5861</v>
      </c>
    </row>
    <row r="130" spans="1:5">
      <c r="A130" t="s">
        <v>281</v>
      </c>
    </row>
    <row r="131" spans="1:5">
      <c r="A131" t="s">
        <v>74</v>
      </c>
      <c r="B131">
        <v>1</v>
      </c>
      <c r="C131">
        <v>3035657.1359999999</v>
      </c>
      <c r="D131">
        <v>2655436.7627099999</v>
      </c>
      <c r="E131">
        <v>570295.61488999997</v>
      </c>
    </row>
    <row r="132" spans="1:5">
      <c r="A132" t="s">
        <v>288</v>
      </c>
      <c r="B132">
        <v>3</v>
      </c>
      <c r="C132">
        <v>3976743000</v>
      </c>
    </row>
    <row r="133" spans="1:5">
      <c r="A133" t="s">
        <v>289</v>
      </c>
      <c r="B133">
        <v>9</v>
      </c>
      <c r="C133">
        <v>16492174.852</v>
      </c>
      <c r="D133">
        <v>11502391.959800001</v>
      </c>
      <c r="E133">
        <v>6573925.5956300003</v>
      </c>
    </row>
    <row r="134" spans="1:5">
      <c r="A134" t="s">
        <v>291</v>
      </c>
      <c r="B134">
        <v>6</v>
      </c>
      <c r="C134">
        <v>11600670</v>
      </c>
      <c r="D134">
        <v>39428012</v>
      </c>
      <c r="E134">
        <v>5191738</v>
      </c>
    </row>
    <row r="135" spans="1:5">
      <c r="A135" t="s">
        <v>292</v>
      </c>
      <c r="B135">
        <v>3</v>
      </c>
      <c r="C135">
        <v>7800000</v>
      </c>
      <c r="D135">
        <v>0</v>
      </c>
      <c r="E135">
        <v>0</v>
      </c>
    </row>
    <row r="136" spans="1:5">
      <c r="A136" t="s">
        <v>294</v>
      </c>
      <c r="B136">
        <v>1</v>
      </c>
      <c r="C136">
        <v>758914</v>
      </c>
      <c r="E136">
        <v>228518</v>
      </c>
    </row>
    <row r="137" spans="1:5">
      <c r="A137" t="s">
        <v>296</v>
      </c>
      <c r="B137">
        <v>1</v>
      </c>
      <c r="C137">
        <v>2276742.852</v>
      </c>
      <c r="D137">
        <v>1592565.12</v>
      </c>
      <c r="E137">
        <v>0</v>
      </c>
    </row>
    <row r="138" spans="1:5">
      <c r="A138" t="s">
        <v>297</v>
      </c>
      <c r="B138">
        <v>1</v>
      </c>
      <c r="C138">
        <v>2782685.7080000001</v>
      </c>
      <c r="D138">
        <v>2683462</v>
      </c>
      <c r="E138">
        <v>386508.07089999999</v>
      </c>
    </row>
    <row r="139" spans="1:5">
      <c r="A139" t="s">
        <v>298</v>
      </c>
      <c r="B139">
        <v>6</v>
      </c>
      <c r="C139">
        <v>6048000</v>
      </c>
      <c r="D139">
        <v>4355983</v>
      </c>
      <c r="E139">
        <v>2760920</v>
      </c>
    </row>
    <row r="140" spans="1:5">
      <c r="A140" t="s">
        <v>302</v>
      </c>
      <c r="B140">
        <v>1</v>
      </c>
      <c r="C140">
        <v>2782686</v>
      </c>
      <c r="E140">
        <v>441488</v>
      </c>
    </row>
    <row r="141" spans="1:5">
      <c r="A141" t="s">
        <v>303</v>
      </c>
      <c r="B141">
        <v>2</v>
      </c>
      <c r="C141">
        <v>3023771.4240000001</v>
      </c>
      <c r="D141">
        <v>2023771.4240000001</v>
      </c>
      <c r="E141">
        <v>0</v>
      </c>
    </row>
    <row r="142" spans="1:5">
      <c r="A142" t="s">
        <v>305</v>
      </c>
      <c r="B142">
        <v>2</v>
      </c>
      <c r="C142">
        <v>4023771</v>
      </c>
      <c r="D142">
        <v>2019085</v>
      </c>
      <c r="E142">
        <v>533094</v>
      </c>
    </row>
    <row r="143" spans="1:5">
      <c r="A143" t="s">
        <v>307</v>
      </c>
      <c r="B143">
        <v>3</v>
      </c>
      <c r="C143">
        <v>7526743</v>
      </c>
      <c r="D143">
        <v>2180272</v>
      </c>
      <c r="E143">
        <v>359184</v>
      </c>
    </row>
    <row r="144" spans="1:5">
      <c r="A144" t="s">
        <v>311</v>
      </c>
      <c r="B144">
        <v>1</v>
      </c>
      <c r="C144">
        <v>1500000</v>
      </c>
      <c r="D144">
        <v>0</v>
      </c>
      <c r="E144">
        <v>0</v>
      </c>
    </row>
    <row r="145" spans="1:5">
      <c r="A145" t="s">
        <v>313</v>
      </c>
      <c r="B145">
        <v>1</v>
      </c>
      <c r="C145">
        <v>3000000</v>
      </c>
      <c r="D145">
        <v>0</v>
      </c>
      <c r="E145">
        <v>0</v>
      </c>
    </row>
    <row r="146" spans="1:5">
      <c r="A146" t="s">
        <v>315</v>
      </c>
      <c r="B146">
        <v>1</v>
      </c>
      <c r="C146">
        <v>1011886</v>
      </c>
      <c r="D146">
        <v>982474</v>
      </c>
      <c r="E146">
        <v>117956</v>
      </c>
    </row>
    <row r="147" spans="1:5">
      <c r="A147" t="s">
        <v>316</v>
      </c>
      <c r="B147">
        <v>2</v>
      </c>
      <c r="C147">
        <v>5082685.7080000006</v>
      </c>
      <c r="D147">
        <v>2505084</v>
      </c>
      <c r="E147">
        <v>58996</v>
      </c>
    </row>
    <row r="148" spans="1:5">
      <c r="A148" t="s">
        <v>2705</v>
      </c>
      <c r="B148">
        <v>79</v>
      </c>
      <c r="C148">
        <v>232390561</v>
      </c>
      <c r="D148">
        <v>134304820.98101002</v>
      </c>
      <c r="E148">
        <v>100784033.95618001</v>
      </c>
    </row>
    <row r="149" spans="1:5">
      <c r="A149" t="s">
        <v>266</v>
      </c>
      <c r="B149">
        <v>3</v>
      </c>
      <c r="C149">
        <v>11300000</v>
      </c>
      <c r="D149">
        <v>8703774</v>
      </c>
      <c r="E149">
        <v>4907487</v>
      </c>
    </row>
    <row r="150" spans="1:5">
      <c r="A150" t="s">
        <v>267</v>
      </c>
      <c r="B150">
        <v>2</v>
      </c>
      <c r="C150">
        <v>3050000</v>
      </c>
      <c r="D150">
        <v>3022725.68297</v>
      </c>
      <c r="E150">
        <v>2541185.8672100003</v>
      </c>
    </row>
    <row r="151" spans="1:5">
      <c r="A151" t="s">
        <v>272</v>
      </c>
      <c r="B151">
        <v>1</v>
      </c>
      <c r="C151">
        <v>35000000</v>
      </c>
      <c r="D151">
        <v>0</v>
      </c>
      <c r="E151">
        <v>1753249</v>
      </c>
    </row>
    <row r="152" spans="1:5">
      <c r="A152" t="s">
        <v>273</v>
      </c>
      <c r="B152">
        <v>4</v>
      </c>
      <c r="C152">
        <v>5045000</v>
      </c>
      <c r="D152">
        <v>5015663.0354900006</v>
      </c>
      <c r="E152">
        <v>3247869.9607500001</v>
      </c>
    </row>
    <row r="153" spans="1:5">
      <c r="A153" t="s">
        <v>274</v>
      </c>
      <c r="B153">
        <v>5</v>
      </c>
      <c r="C153">
        <v>13150000</v>
      </c>
      <c r="E153">
        <v>9830645</v>
      </c>
    </row>
    <row r="154" spans="1:5">
      <c r="A154" t="s">
        <v>46</v>
      </c>
      <c r="B154">
        <v>1</v>
      </c>
      <c r="C154">
        <v>16117420</v>
      </c>
      <c r="D154">
        <v>14444734.85826</v>
      </c>
      <c r="E154">
        <v>12355378.156100001</v>
      </c>
    </row>
    <row r="155" spans="1:5">
      <c r="A155" t="s">
        <v>289</v>
      </c>
      <c r="B155">
        <v>3</v>
      </c>
      <c r="C155">
        <v>2950000</v>
      </c>
      <c r="D155">
        <v>2686088.1627799999</v>
      </c>
      <c r="E155">
        <v>1917672.9671499999</v>
      </c>
    </row>
    <row r="156" spans="1:5">
      <c r="A156" t="s">
        <v>291</v>
      </c>
      <c r="B156">
        <v>1</v>
      </c>
      <c r="C156">
        <v>1200000</v>
      </c>
      <c r="D156">
        <v>1182853</v>
      </c>
      <c r="E156">
        <v>996542</v>
      </c>
    </row>
    <row r="157" spans="1:5">
      <c r="A157" t="s">
        <v>292</v>
      </c>
      <c r="B157">
        <v>3</v>
      </c>
      <c r="C157">
        <v>13275000</v>
      </c>
      <c r="D157">
        <v>8367631.5254999995</v>
      </c>
      <c r="E157">
        <v>2224510</v>
      </c>
    </row>
    <row r="158" spans="1:5">
      <c r="A158" t="s">
        <v>295</v>
      </c>
      <c r="B158">
        <v>4</v>
      </c>
      <c r="C158">
        <v>6500000</v>
      </c>
      <c r="D158">
        <v>2733200.6600200003</v>
      </c>
      <c r="E158">
        <v>731392.46719</v>
      </c>
    </row>
    <row r="159" spans="1:5">
      <c r="A159" t="s">
        <v>296</v>
      </c>
      <c r="B159">
        <v>3</v>
      </c>
      <c r="C159">
        <v>6181000</v>
      </c>
      <c r="D159">
        <v>1583111.1120499999</v>
      </c>
      <c r="E159">
        <v>1447455.3505299999</v>
      </c>
    </row>
    <row r="160" spans="1:5">
      <c r="A160" t="s">
        <v>297</v>
      </c>
      <c r="B160">
        <v>5</v>
      </c>
      <c r="C160">
        <v>11506358</v>
      </c>
      <c r="D160">
        <v>10143005</v>
      </c>
      <c r="E160">
        <v>8117146.0821599998</v>
      </c>
    </row>
    <row r="161" spans="1:5">
      <c r="A161" t="s">
        <v>298</v>
      </c>
      <c r="B161">
        <v>1</v>
      </c>
      <c r="C161">
        <v>14610000</v>
      </c>
      <c r="D161">
        <v>13611907</v>
      </c>
      <c r="E161">
        <v>10529573</v>
      </c>
    </row>
    <row r="162" spans="1:5">
      <c r="A162" t="s">
        <v>300</v>
      </c>
      <c r="B162">
        <v>2</v>
      </c>
      <c r="C162">
        <v>2500000</v>
      </c>
      <c r="D162">
        <v>1804879.1188400001</v>
      </c>
      <c r="E162">
        <v>1187627.7201</v>
      </c>
    </row>
    <row r="163" spans="1:5">
      <c r="A163" t="s">
        <v>302</v>
      </c>
      <c r="B163">
        <v>1</v>
      </c>
      <c r="C163">
        <v>2000000</v>
      </c>
      <c r="E163">
        <v>1976513</v>
      </c>
    </row>
    <row r="164" spans="1:5">
      <c r="A164" t="s">
        <v>303</v>
      </c>
      <c r="B164">
        <v>6</v>
      </c>
      <c r="C164">
        <v>13370429</v>
      </c>
      <c r="D164">
        <v>13090253.75403</v>
      </c>
      <c r="E164">
        <v>12644161.495650001</v>
      </c>
    </row>
    <row r="165" spans="1:5">
      <c r="A165" t="s">
        <v>305</v>
      </c>
      <c r="B165">
        <v>14</v>
      </c>
      <c r="C165">
        <v>26533625</v>
      </c>
      <c r="D165">
        <v>24036338.228020001</v>
      </c>
      <c r="E165">
        <v>19525619.930470001</v>
      </c>
    </row>
    <row r="166" spans="1:5">
      <c r="A166" t="s">
        <v>307</v>
      </c>
      <c r="B166">
        <v>1</v>
      </c>
      <c r="C166">
        <v>1000000</v>
      </c>
      <c r="D166">
        <v>998536</v>
      </c>
      <c r="E166">
        <v>0</v>
      </c>
    </row>
    <row r="167" spans="1:5">
      <c r="A167" t="s">
        <v>308</v>
      </c>
      <c r="B167">
        <v>1</v>
      </c>
      <c r="C167">
        <v>1000000</v>
      </c>
      <c r="D167">
        <v>706252</v>
      </c>
      <c r="E167">
        <v>385985</v>
      </c>
    </row>
    <row r="168" spans="1:5">
      <c r="A168" t="s">
        <v>309</v>
      </c>
      <c r="B168">
        <v>2</v>
      </c>
      <c r="C168">
        <v>2630000</v>
      </c>
      <c r="D168">
        <v>2596956.8430500003</v>
      </c>
      <c r="E168">
        <v>1069436.95887</v>
      </c>
    </row>
    <row r="169" spans="1:5">
      <c r="A169" t="s">
        <v>311</v>
      </c>
      <c r="B169">
        <v>6</v>
      </c>
      <c r="C169">
        <v>1813142</v>
      </c>
      <c r="D169">
        <v>1590073</v>
      </c>
      <c r="E169">
        <v>282998</v>
      </c>
    </row>
    <row r="170" spans="1:5">
      <c r="A170" t="s">
        <v>312</v>
      </c>
      <c r="B170">
        <v>1</v>
      </c>
      <c r="C170">
        <v>1000000</v>
      </c>
      <c r="D170">
        <v>956529</v>
      </c>
      <c r="E170">
        <v>561892</v>
      </c>
    </row>
    <row r="171" spans="1:5">
      <c r="A171" t="s">
        <v>313</v>
      </c>
      <c r="B171">
        <v>4</v>
      </c>
      <c r="C171">
        <v>6937000</v>
      </c>
      <c r="D171">
        <v>4741244</v>
      </c>
      <c r="E171">
        <v>1419752</v>
      </c>
    </row>
    <row r="172" spans="1:5">
      <c r="A172" t="s">
        <v>314</v>
      </c>
      <c r="B172">
        <v>3</v>
      </c>
      <c r="C172">
        <v>4540000</v>
      </c>
      <c r="D172">
        <v>1506284</v>
      </c>
      <c r="E172">
        <v>475854</v>
      </c>
    </row>
    <row r="173" spans="1:5">
      <c r="A173" t="s">
        <v>315</v>
      </c>
      <c r="B173">
        <v>1</v>
      </c>
      <c r="C173">
        <v>1000000</v>
      </c>
      <c r="D173">
        <v>867907</v>
      </c>
      <c r="E173">
        <v>654087</v>
      </c>
    </row>
    <row r="174" spans="1:5">
      <c r="A174" t="s">
        <v>316</v>
      </c>
      <c r="B174">
        <v>1</v>
      </c>
      <c r="C174">
        <v>28181587</v>
      </c>
      <c r="D174">
        <v>9914874</v>
      </c>
      <c r="E174">
        <v>0</v>
      </c>
    </row>
    <row r="175" spans="1:5">
      <c r="A175" t="s">
        <v>2706</v>
      </c>
      <c r="B175">
        <v>1</v>
      </c>
      <c r="C175">
        <v>1535000</v>
      </c>
      <c r="D175">
        <v>38198.837469999999</v>
      </c>
      <c r="E175">
        <v>31040.13953</v>
      </c>
    </row>
    <row r="176" spans="1:5">
      <c r="A176" t="s">
        <v>305</v>
      </c>
      <c r="B176">
        <v>1</v>
      </c>
      <c r="C176">
        <v>1535000</v>
      </c>
      <c r="D176">
        <v>38198.837469999999</v>
      </c>
      <c r="E176">
        <v>31040.13953</v>
      </c>
    </row>
    <row r="177" spans="1:5">
      <c r="A177" t="s">
        <v>2708</v>
      </c>
      <c r="B177">
        <v>170</v>
      </c>
      <c r="C177">
        <v>30783042018.790001</v>
      </c>
      <c r="D177">
        <v>436244044.94457</v>
      </c>
      <c r="E177">
        <v>399100458.97968006</v>
      </c>
    </row>
    <row r="178" spans="1:5">
      <c r="A178" t="s">
        <v>266</v>
      </c>
      <c r="B178">
        <v>7</v>
      </c>
      <c r="C178">
        <v>23946326</v>
      </c>
      <c r="D178">
        <v>18375012</v>
      </c>
      <c r="E178">
        <v>5305306</v>
      </c>
    </row>
    <row r="179" spans="1:5">
      <c r="A179" t="s">
        <v>267</v>
      </c>
      <c r="B179">
        <v>3</v>
      </c>
      <c r="C179">
        <v>7562725</v>
      </c>
      <c r="D179">
        <v>7335106.4114100002</v>
      </c>
      <c r="E179">
        <v>5061537.4835800007</v>
      </c>
    </row>
    <row r="180" spans="1:5">
      <c r="A180" t="s">
        <v>56</v>
      </c>
      <c r="B180">
        <v>2</v>
      </c>
      <c r="C180">
        <v>5750000</v>
      </c>
    </row>
    <row r="181" spans="1:5">
      <c r="A181" t="s">
        <v>268</v>
      </c>
      <c r="B181">
        <v>1</v>
      </c>
      <c r="C181">
        <v>640000</v>
      </c>
      <c r="E181">
        <v>623459</v>
      </c>
    </row>
    <row r="182" spans="1:5">
      <c r="A182" t="s">
        <v>271</v>
      </c>
      <c r="B182">
        <v>4</v>
      </c>
      <c r="C182">
        <v>6000000</v>
      </c>
      <c r="D182">
        <v>5577048</v>
      </c>
      <c r="E182">
        <v>1860059</v>
      </c>
    </row>
    <row r="183" spans="1:5">
      <c r="A183" t="s">
        <v>272</v>
      </c>
      <c r="B183">
        <v>3</v>
      </c>
      <c r="C183">
        <v>196096000</v>
      </c>
      <c r="D183">
        <v>970670</v>
      </c>
      <c r="E183">
        <v>4940000</v>
      </c>
    </row>
    <row r="184" spans="1:5">
      <c r="A184" t="s">
        <v>166</v>
      </c>
      <c r="B184">
        <v>3</v>
      </c>
      <c r="C184">
        <v>11900000</v>
      </c>
      <c r="D184">
        <v>9632441</v>
      </c>
      <c r="E184">
        <v>6617761</v>
      </c>
    </row>
    <row r="185" spans="1:5">
      <c r="A185" t="s">
        <v>144</v>
      </c>
      <c r="B185">
        <v>4</v>
      </c>
      <c r="C185">
        <v>15298127</v>
      </c>
      <c r="D185">
        <v>13812060.134129997</v>
      </c>
      <c r="E185">
        <v>11890147.812490001</v>
      </c>
    </row>
    <row r="186" spans="1:5">
      <c r="A186" t="s">
        <v>273</v>
      </c>
      <c r="B186">
        <v>21</v>
      </c>
      <c r="C186">
        <v>87573834</v>
      </c>
      <c r="D186">
        <v>64959656</v>
      </c>
      <c r="E186">
        <v>46664228</v>
      </c>
    </row>
    <row r="187" spans="1:5">
      <c r="A187" t="s">
        <v>274</v>
      </c>
      <c r="B187">
        <v>1</v>
      </c>
      <c r="C187">
        <v>1200000</v>
      </c>
      <c r="E187">
        <v>302251</v>
      </c>
    </row>
    <row r="188" spans="1:5">
      <c r="A188" t="s">
        <v>275</v>
      </c>
    </row>
    <row r="189" spans="1:5">
      <c r="A189" t="s">
        <v>92</v>
      </c>
      <c r="B189">
        <v>1</v>
      </c>
      <c r="C189">
        <v>130800000</v>
      </c>
      <c r="E189">
        <v>76882000</v>
      </c>
    </row>
    <row r="190" spans="1:5">
      <c r="A190" t="s">
        <v>46</v>
      </c>
      <c r="B190">
        <v>2</v>
      </c>
      <c r="C190">
        <v>37850000</v>
      </c>
      <c r="D190">
        <v>37541011.620509997</v>
      </c>
      <c r="E190">
        <v>36526865.753020003</v>
      </c>
    </row>
    <row r="191" spans="1:5">
      <c r="A191" t="s">
        <v>89</v>
      </c>
      <c r="B191">
        <v>1</v>
      </c>
      <c r="C191">
        <v>12000000</v>
      </c>
      <c r="D191">
        <v>0</v>
      </c>
      <c r="E191">
        <v>0</v>
      </c>
    </row>
    <row r="192" spans="1:5">
      <c r="A192" t="s">
        <v>279</v>
      </c>
      <c r="B192">
        <v>1</v>
      </c>
      <c r="C192">
        <v>1200000000</v>
      </c>
    </row>
    <row r="193" spans="1:5">
      <c r="A193" t="s">
        <v>281</v>
      </c>
    </row>
    <row r="194" spans="1:5">
      <c r="A194" t="s">
        <v>282</v>
      </c>
      <c r="B194">
        <v>3</v>
      </c>
      <c r="C194">
        <v>12956000</v>
      </c>
      <c r="E194">
        <v>16894387.061439998</v>
      </c>
    </row>
    <row r="195" spans="1:5">
      <c r="A195" t="s">
        <v>283</v>
      </c>
      <c r="B195">
        <v>2</v>
      </c>
      <c r="C195">
        <v>9398</v>
      </c>
      <c r="E195">
        <v>4146876.1746199997</v>
      </c>
    </row>
    <row r="196" spans="1:5">
      <c r="A196" t="s">
        <v>74</v>
      </c>
      <c r="B196">
        <v>2</v>
      </c>
      <c r="C196">
        <v>11750000</v>
      </c>
      <c r="D196">
        <v>9712190.4287299998</v>
      </c>
      <c r="E196">
        <v>4598850.3298400007</v>
      </c>
    </row>
    <row r="197" spans="1:5">
      <c r="A197" t="s">
        <v>286</v>
      </c>
      <c r="B197">
        <v>1</v>
      </c>
      <c r="C197">
        <v>28662460245.790001</v>
      </c>
    </row>
    <row r="198" spans="1:5">
      <c r="A198" t="s">
        <v>288</v>
      </c>
      <c r="B198">
        <v>2</v>
      </c>
      <c r="C198">
        <v>0</v>
      </c>
    </row>
    <row r="199" spans="1:5">
      <c r="A199" t="s">
        <v>289</v>
      </c>
      <c r="B199">
        <v>5</v>
      </c>
      <c r="C199">
        <v>16179000</v>
      </c>
      <c r="D199">
        <v>12162813.789729999</v>
      </c>
      <c r="E199">
        <v>10644789.43925</v>
      </c>
    </row>
    <row r="200" spans="1:5">
      <c r="A200" t="s">
        <v>290</v>
      </c>
      <c r="B200">
        <v>2</v>
      </c>
      <c r="C200">
        <v>25210409</v>
      </c>
      <c r="D200">
        <v>25047442.32</v>
      </c>
      <c r="E200">
        <v>24978506</v>
      </c>
    </row>
    <row r="201" spans="1:5">
      <c r="A201" t="s">
        <v>291</v>
      </c>
      <c r="B201">
        <v>8</v>
      </c>
      <c r="C201">
        <v>21970918</v>
      </c>
      <c r="D201">
        <v>14931948</v>
      </c>
      <c r="E201">
        <v>11441626</v>
      </c>
    </row>
    <row r="202" spans="1:5">
      <c r="A202" t="s">
        <v>292</v>
      </c>
      <c r="B202">
        <v>9</v>
      </c>
      <c r="C202">
        <v>38563000</v>
      </c>
      <c r="D202">
        <v>34534276.448100001</v>
      </c>
      <c r="E202">
        <v>13544056.70724</v>
      </c>
    </row>
    <row r="203" spans="1:5">
      <c r="A203" t="s">
        <v>104</v>
      </c>
      <c r="B203">
        <v>3</v>
      </c>
      <c r="C203">
        <v>14370114</v>
      </c>
      <c r="D203">
        <v>13997106.431680001</v>
      </c>
      <c r="E203">
        <v>13003311.762150001</v>
      </c>
    </row>
    <row r="204" spans="1:5">
      <c r="A204" t="s">
        <v>294</v>
      </c>
      <c r="B204">
        <v>1</v>
      </c>
      <c r="C204">
        <v>548554</v>
      </c>
    </row>
    <row r="205" spans="1:5">
      <c r="A205" t="s">
        <v>295</v>
      </c>
      <c r="B205">
        <v>3</v>
      </c>
      <c r="C205">
        <v>5895885</v>
      </c>
      <c r="D205">
        <v>5520778.6764400005</v>
      </c>
      <c r="E205">
        <v>3033166</v>
      </c>
    </row>
    <row r="206" spans="1:5">
      <c r="A206" t="s">
        <v>296</v>
      </c>
      <c r="B206">
        <v>9</v>
      </c>
      <c r="C206">
        <v>15173068</v>
      </c>
      <c r="E206">
        <v>12295364.03413</v>
      </c>
    </row>
    <row r="207" spans="1:5">
      <c r="A207" t="s">
        <v>297</v>
      </c>
      <c r="B207">
        <v>5</v>
      </c>
      <c r="C207">
        <v>23568000</v>
      </c>
      <c r="D207">
        <v>18496485.1041</v>
      </c>
      <c r="E207">
        <v>17545854.787450001</v>
      </c>
    </row>
    <row r="208" spans="1:5">
      <c r="A208" t="s">
        <v>298</v>
      </c>
      <c r="B208">
        <v>1</v>
      </c>
      <c r="C208">
        <v>2000000</v>
      </c>
      <c r="D208">
        <v>1517700</v>
      </c>
      <c r="E208">
        <v>1428287</v>
      </c>
    </row>
    <row r="209" spans="1:5">
      <c r="A209" t="s">
        <v>300</v>
      </c>
      <c r="B209">
        <v>2</v>
      </c>
      <c r="C209">
        <v>2720000</v>
      </c>
      <c r="D209">
        <v>2576760.50379</v>
      </c>
      <c r="E209">
        <v>1707232.7605400002</v>
      </c>
    </row>
    <row r="210" spans="1:5">
      <c r="A210" t="s">
        <v>302</v>
      </c>
      <c r="B210">
        <v>1</v>
      </c>
      <c r="C210">
        <v>1100000</v>
      </c>
      <c r="E210">
        <v>1058042</v>
      </c>
    </row>
    <row r="211" spans="1:5">
      <c r="A211" t="s">
        <v>303</v>
      </c>
      <c r="B211">
        <v>6</v>
      </c>
      <c r="C211">
        <v>22090413</v>
      </c>
      <c r="D211">
        <v>19616379.342430003</v>
      </c>
      <c r="E211">
        <v>15357755.436649999</v>
      </c>
    </row>
    <row r="212" spans="1:5">
      <c r="A212" t="s">
        <v>305</v>
      </c>
      <c r="B212">
        <v>5</v>
      </c>
      <c r="C212">
        <v>14500000</v>
      </c>
      <c r="D212">
        <v>13108066.00826</v>
      </c>
      <c r="E212">
        <v>10957744.6152</v>
      </c>
    </row>
    <row r="213" spans="1:5">
      <c r="A213" t="s">
        <v>306</v>
      </c>
      <c r="B213">
        <v>1</v>
      </c>
      <c r="C213">
        <v>470200</v>
      </c>
      <c r="D213">
        <v>470083</v>
      </c>
      <c r="E213">
        <v>469836</v>
      </c>
    </row>
    <row r="214" spans="1:5">
      <c r="A214" t="s">
        <v>307</v>
      </c>
      <c r="B214">
        <v>1</v>
      </c>
      <c r="C214">
        <v>1200000</v>
      </c>
      <c r="D214">
        <v>633963</v>
      </c>
      <c r="E214">
        <v>0</v>
      </c>
    </row>
    <row r="215" spans="1:5">
      <c r="A215" t="s">
        <v>308</v>
      </c>
      <c r="B215">
        <v>9</v>
      </c>
      <c r="C215">
        <v>78588408</v>
      </c>
      <c r="D215">
        <v>58719264</v>
      </c>
      <c r="E215">
        <v>12813400</v>
      </c>
    </row>
    <row r="216" spans="1:5">
      <c r="A216" t="s">
        <v>310</v>
      </c>
      <c r="B216">
        <v>1</v>
      </c>
      <c r="C216">
        <v>1082000</v>
      </c>
      <c r="D216">
        <v>0</v>
      </c>
      <c r="E216">
        <v>0</v>
      </c>
    </row>
    <row r="217" spans="1:5">
      <c r="A217" t="s">
        <v>311</v>
      </c>
      <c r="B217">
        <v>2</v>
      </c>
      <c r="C217">
        <v>2280000</v>
      </c>
      <c r="D217">
        <v>376850</v>
      </c>
      <c r="E217">
        <v>55816</v>
      </c>
    </row>
    <row r="218" spans="1:5">
      <c r="A218" t="s">
        <v>312</v>
      </c>
      <c r="B218">
        <v>7</v>
      </c>
      <c r="C218">
        <v>20773340</v>
      </c>
      <c r="D218">
        <v>15291473</v>
      </c>
      <c r="E218">
        <v>7238700</v>
      </c>
    </row>
    <row r="219" spans="1:5">
      <c r="A219" t="s">
        <v>313</v>
      </c>
      <c r="B219">
        <v>2</v>
      </c>
      <c r="C219">
        <v>3385000</v>
      </c>
      <c r="D219">
        <v>1898529</v>
      </c>
      <c r="E219">
        <v>423981</v>
      </c>
    </row>
    <row r="220" spans="1:5">
      <c r="A220" t="s">
        <v>314</v>
      </c>
      <c r="B220">
        <v>11</v>
      </c>
      <c r="C220">
        <v>17494000</v>
      </c>
      <c r="D220">
        <v>3973277</v>
      </c>
      <c r="E220">
        <v>337348</v>
      </c>
    </row>
    <row r="221" spans="1:5">
      <c r="A221" t="s">
        <v>315</v>
      </c>
      <c r="B221">
        <v>3</v>
      </c>
      <c r="C221">
        <v>4222868</v>
      </c>
      <c r="D221">
        <v>3508008</v>
      </c>
      <c r="E221">
        <v>2064426</v>
      </c>
    </row>
    <row r="222" spans="1:5">
      <c r="A222" t="s">
        <v>316</v>
      </c>
      <c r="B222">
        <v>5</v>
      </c>
      <c r="C222">
        <v>9014186</v>
      </c>
      <c r="D222">
        <v>5231187</v>
      </c>
      <c r="E222">
        <v>311067</v>
      </c>
    </row>
    <row r="223" spans="1:5">
      <c r="A223" t="s">
        <v>277</v>
      </c>
      <c r="B223">
        <v>4</v>
      </c>
      <c r="C223">
        <v>16850000</v>
      </c>
      <c r="D223">
        <v>16716458.725259999</v>
      </c>
      <c r="E223">
        <v>16076419.822079998</v>
      </c>
    </row>
    <row r="224" spans="1:5">
      <c r="A224" t="s">
        <v>2709</v>
      </c>
      <c r="B224">
        <v>2</v>
      </c>
      <c r="C224">
        <v>50200000</v>
      </c>
      <c r="D224">
        <v>513.66891999999996</v>
      </c>
      <c r="E224">
        <v>38500513.71892</v>
      </c>
    </row>
    <row r="225" spans="1:5">
      <c r="A225" t="s">
        <v>291</v>
      </c>
      <c r="B225">
        <v>1</v>
      </c>
      <c r="C225">
        <v>50000000</v>
      </c>
      <c r="E225">
        <v>38500000</v>
      </c>
    </row>
    <row r="226" spans="1:5">
      <c r="A226" t="s">
        <v>277</v>
      </c>
      <c r="B226">
        <v>1</v>
      </c>
      <c r="C226">
        <v>200000</v>
      </c>
      <c r="D226">
        <v>513.66891999999996</v>
      </c>
      <c r="E226">
        <v>513.71892000000003</v>
      </c>
    </row>
    <row r="227" spans="1:5">
      <c r="A227" t="s">
        <v>2710</v>
      </c>
      <c r="B227">
        <v>4</v>
      </c>
      <c r="C227">
        <v>1411000</v>
      </c>
      <c r="D227">
        <v>643211.96038999991</v>
      </c>
      <c r="E227">
        <v>161599.66824999999</v>
      </c>
    </row>
    <row r="228" spans="1:5">
      <c r="A228" t="s">
        <v>298</v>
      </c>
      <c r="B228">
        <v>1</v>
      </c>
      <c r="C228">
        <v>561000</v>
      </c>
      <c r="D228">
        <v>297670</v>
      </c>
      <c r="E228">
        <v>161083</v>
      </c>
    </row>
    <row r="229" spans="1:5">
      <c r="A229" t="s">
        <v>277</v>
      </c>
      <c r="B229">
        <v>3</v>
      </c>
      <c r="C229">
        <v>850000</v>
      </c>
      <c r="D229">
        <v>345541.96039000002</v>
      </c>
      <c r="E229">
        <v>516.66824999999994</v>
      </c>
    </row>
    <row r="230" spans="1:5">
      <c r="A230" t="s">
        <v>2711</v>
      </c>
      <c r="B230">
        <v>96</v>
      </c>
      <c r="C230">
        <v>6884154167</v>
      </c>
      <c r="D230">
        <v>151196229.83420998</v>
      </c>
      <c r="E230">
        <v>98052514.701230004</v>
      </c>
    </row>
    <row r="231" spans="1:5">
      <c r="A231" t="s">
        <v>266</v>
      </c>
      <c r="B231">
        <v>1</v>
      </c>
      <c r="C231">
        <v>1819150</v>
      </c>
      <c r="D231">
        <v>1413716</v>
      </c>
      <c r="E231">
        <v>1990350</v>
      </c>
    </row>
    <row r="232" spans="1:5">
      <c r="A232" t="s">
        <v>267</v>
      </c>
      <c r="B232">
        <v>4</v>
      </c>
      <c r="C232">
        <v>16590200</v>
      </c>
      <c r="D232">
        <v>15432668.19734</v>
      </c>
      <c r="E232">
        <v>10701760.80759</v>
      </c>
    </row>
    <row r="233" spans="1:5">
      <c r="A233" t="s">
        <v>56</v>
      </c>
      <c r="B233">
        <v>4</v>
      </c>
      <c r="C233">
        <v>16049300</v>
      </c>
    </row>
    <row r="234" spans="1:5">
      <c r="A234" t="s">
        <v>268</v>
      </c>
      <c r="B234">
        <v>3</v>
      </c>
      <c r="C234">
        <v>9318969</v>
      </c>
      <c r="E234">
        <v>5637595</v>
      </c>
    </row>
    <row r="235" spans="1:5">
      <c r="A235" t="s">
        <v>271</v>
      </c>
      <c r="B235">
        <v>10</v>
      </c>
      <c r="C235">
        <v>18338983</v>
      </c>
      <c r="D235">
        <v>8068987</v>
      </c>
      <c r="E235">
        <v>3958151</v>
      </c>
    </row>
    <row r="236" spans="1:5">
      <c r="A236" t="s">
        <v>272</v>
      </c>
      <c r="B236">
        <v>4</v>
      </c>
      <c r="C236">
        <v>28382000</v>
      </c>
      <c r="D236">
        <v>5537158</v>
      </c>
      <c r="E236">
        <v>4800988</v>
      </c>
    </row>
    <row r="237" spans="1:5">
      <c r="A237" t="s">
        <v>166</v>
      </c>
      <c r="B237">
        <v>1</v>
      </c>
      <c r="C237">
        <v>250000</v>
      </c>
      <c r="D237">
        <v>27688</v>
      </c>
      <c r="E237">
        <v>478</v>
      </c>
    </row>
    <row r="238" spans="1:5">
      <c r="A238" t="s">
        <v>144</v>
      </c>
      <c r="B238">
        <v>4</v>
      </c>
      <c r="C238">
        <v>12578000</v>
      </c>
      <c r="D238">
        <v>5758003.87103</v>
      </c>
      <c r="E238">
        <v>2229745.3779000002</v>
      </c>
    </row>
    <row r="239" spans="1:5">
      <c r="A239" t="s">
        <v>273</v>
      </c>
      <c r="B239">
        <v>2</v>
      </c>
      <c r="C239">
        <v>9408457</v>
      </c>
      <c r="D239">
        <v>9070821</v>
      </c>
      <c r="E239">
        <v>7856744</v>
      </c>
    </row>
    <row r="240" spans="1:5">
      <c r="A240" t="s">
        <v>274</v>
      </c>
      <c r="B240">
        <v>3</v>
      </c>
      <c r="C240">
        <v>3017430</v>
      </c>
      <c r="E240">
        <v>1240957</v>
      </c>
    </row>
    <row r="241" spans="1:5">
      <c r="A241" t="s">
        <v>92</v>
      </c>
      <c r="B241">
        <v>1</v>
      </c>
      <c r="C241">
        <v>26300000</v>
      </c>
      <c r="E241">
        <v>0</v>
      </c>
    </row>
    <row r="242" spans="1:5">
      <c r="A242" t="s">
        <v>280</v>
      </c>
      <c r="B242">
        <v>4</v>
      </c>
      <c r="C242">
        <v>4943000</v>
      </c>
      <c r="E242">
        <v>1022125.92956</v>
      </c>
    </row>
    <row r="243" spans="1:5">
      <c r="A243" t="s">
        <v>281</v>
      </c>
    </row>
    <row r="244" spans="1:5">
      <c r="A244" t="s">
        <v>74</v>
      </c>
      <c r="B244">
        <v>2</v>
      </c>
      <c r="C244">
        <v>8750000</v>
      </c>
      <c r="D244">
        <v>8365376.96196</v>
      </c>
      <c r="E244">
        <v>4307944.8654500004</v>
      </c>
    </row>
    <row r="245" spans="1:5">
      <c r="A245" t="s">
        <v>288</v>
      </c>
      <c r="B245">
        <v>2</v>
      </c>
      <c r="C245">
        <v>6563237000</v>
      </c>
    </row>
    <row r="246" spans="1:5">
      <c r="A246" t="s">
        <v>289</v>
      </c>
      <c r="B246">
        <v>3</v>
      </c>
      <c r="C246">
        <v>29094162</v>
      </c>
      <c r="D246">
        <v>26715472.59843</v>
      </c>
      <c r="E246">
        <v>4635436.0984299993</v>
      </c>
    </row>
    <row r="247" spans="1:5">
      <c r="A247" t="s">
        <v>291</v>
      </c>
      <c r="B247">
        <v>4</v>
      </c>
      <c r="C247">
        <v>15504600</v>
      </c>
      <c r="D247">
        <v>11296632</v>
      </c>
      <c r="E247">
        <v>4287016</v>
      </c>
    </row>
    <row r="248" spans="1:5">
      <c r="A248" t="s">
        <v>292</v>
      </c>
      <c r="B248">
        <v>4</v>
      </c>
      <c r="C248">
        <v>8703836</v>
      </c>
      <c r="D248">
        <v>7880249</v>
      </c>
      <c r="E248">
        <v>4861236</v>
      </c>
    </row>
    <row r="249" spans="1:5">
      <c r="A249" t="s">
        <v>104</v>
      </c>
      <c r="B249">
        <v>6</v>
      </c>
      <c r="C249">
        <v>15573638</v>
      </c>
      <c r="D249">
        <v>8594732.0117800012</v>
      </c>
      <c r="E249">
        <v>3893202.1981200003</v>
      </c>
    </row>
    <row r="250" spans="1:5">
      <c r="A250" t="s">
        <v>295</v>
      </c>
      <c r="B250">
        <v>2</v>
      </c>
      <c r="C250">
        <v>5998485</v>
      </c>
      <c r="D250">
        <v>36318.762000000002</v>
      </c>
      <c r="E250">
        <v>1347.913</v>
      </c>
    </row>
    <row r="251" spans="1:5">
      <c r="A251" t="s">
        <v>296</v>
      </c>
      <c r="B251">
        <v>3</v>
      </c>
      <c r="C251">
        <v>12240000</v>
      </c>
      <c r="D251">
        <v>0</v>
      </c>
      <c r="E251">
        <v>890339.15282000008</v>
      </c>
    </row>
    <row r="252" spans="1:5">
      <c r="A252" t="s">
        <v>297</v>
      </c>
      <c r="B252">
        <v>3</v>
      </c>
      <c r="C252">
        <v>7385000</v>
      </c>
      <c r="D252">
        <v>5854875</v>
      </c>
      <c r="E252">
        <v>4479271.6641099993</v>
      </c>
    </row>
    <row r="253" spans="1:5">
      <c r="A253" t="s">
        <v>298</v>
      </c>
      <c r="B253">
        <v>2</v>
      </c>
      <c r="C253">
        <v>1600000</v>
      </c>
      <c r="D253">
        <v>560718</v>
      </c>
      <c r="E253">
        <v>208467</v>
      </c>
    </row>
    <row r="254" spans="1:5">
      <c r="A254" t="s">
        <v>299</v>
      </c>
      <c r="B254">
        <v>4</v>
      </c>
      <c r="C254">
        <v>9120000</v>
      </c>
      <c r="E254">
        <v>985531</v>
      </c>
    </row>
    <row r="255" spans="1:5">
      <c r="A255" t="s">
        <v>300</v>
      </c>
      <c r="B255">
        <v>1</v>
      </c>
      <c r="C255">
        <v>600000</v>
      </c>
      <c r="D255">
        <v>10287.59669</v>
      </c>
      <c r="E255">
        <v>8455.3536899999999</v>
      </c>
    </row>
    <row r="256" spans="1:5">
      <c r="A256" t="s">
        <v>302</v>
      </c>
      <c r="B256">
        <v>1</v>
      </c>
      <c r="C256">
        <v>7490000</v>
      </c>
      <c r="E256">
        <v>7118021</v>
      </c>
    </row>
    <row r="257" spans="1:5">
      <c r="A257" t="s">
        <v>305</v>
      </c>
      <c r="B257">
        <v>4</v>
      </c>
      <c r="C257">
        <v>15219787</v>
      </c>
      <c r="D257">
        <v>14434823.61314</v>
      </c>
      <c r="E257">
        <v>13612722.133959999</v>
      </c>
    </row>
    <row r="258" spans="1:5">
      <c r="A258" t="s">
        <v>307</v>
      </c>
      <c r="B258">
        <v>1</v>
      </c>
      <c r="C258">
        <v>1630850</v>
      </c>
      <c r="D258">
        <v>1206759</v>
      </c>
      <c r="E258">
        <v>905796</v>
      </c>
    </row>
    <row r="259" spans="1:5">
      <c r="A259" t="s">
        <v>309</v>
      </c>
      <c r="B259">
        <v>2</v>
      </c>
      <c r="C259">
        <v>5606617</v>
      </c>
      <c r="D259">
        <v>374562.60849999997</v>
      </c>
      <c r="E259">
        <v>0</v>
      </c>
    </row>
    <row r="260" spans="1:5">
      <c r="A260" t="s">
        <v>311</v>
      </c>
      <c r="B260">
        <v>1</v>
      </c>
      <c r="C260">
        <v>7098532</v>
      </c>
      <c r="D260">
        <v>3582369</v>
      </c>
      <c r="E260">
        <v>2875349</v>
      </c>
    </row>
    <row r="261" spans="1:5">
      <c r="A261" t="s">
        <v>312</v>
      </c>
      <c r="B261">
        <v>2</v>
      </c>
      <c r="C261">
        <v>5318431</v>
      </c>
      <c r="D261">
        <v>4343057</v>
      </c>
      <c r="E261">
        <v>2271446</v>
      </c>
    </row>
    <row r="262" spans="1:5">
      <c r="A262" t="s">
        <v>313</v>
      </c>
      <c r="B262">
        <v>2</v>
      </c>
      <c r="C262">
        <v>2829583</v>
      </c>
      <c r="D262">
        <v>2475529</v>
      </c>
      <c r="E262">
        <v>1487705</v>
      </c>
    </row>
    <row r="263" spans="1:5">
      <c r="A263" t="s">
        <v>314</v>
      </c>
      <c r="B263">
        <v>1</v>
      </c>
      <c r="C263">
        <v>2300000</v>
      </c>
      <c r="D263">
        <v>2078467</v>
      </c>
      <c r="E263">
        <v>2091</v>
      </c>
    </row>
    <row r="264" spans="1:5">
      <c r="A264" t="s">
        <v>315</v>
      </c>
      <c r="B264">
        <v>1</v>
      </c>
      <c r="C264">
        <v>2749275</v>
      </c>
      <c r="D264">
        <v>1661774</v>
      </c>
      <c r="E264">
        <v>631367</v>
      </c>
    </row>
    <row r="265" spans="1:5">
      <c r="A265" t="s">
        <v>277</v>
      </c>
      <c r="B265">
        <v>4</v>
      </c>
      <c r="C265">
        <v>9108882</v>
      </c>
      <c r="D265">
        <v>6415184.6133400006</v>
      </c>
      <c r="E265">
        <v>1150875.2065999999</v>
      </c>
    </row>
    <row r="266" spans="1:5">
      <c r="A266" t="s">
        <v>2714</v>
      </c>
      <c r="B266">
        <v>1</v>
      </c>
      <c r="C266">
        <v>3500000</v>
      </c>
      <c r="D266">
        <v>0</v>
      </c>
      <c r="E266">
        <v>0</v>
      </c>
    </row>
    <row r="267" spans="1:5">
      <c r="A267" t="s">
        <v>295</v>
      </c>
      <c r="B267">
        <v>1</v>
      </c>
      <c r="C267">
        <v>3500000</v>
      </c>
      <c r="D267">
        <v>0</v>
      </c>
      <c r="E267">
        <v>0</v>
      </c>
    </row>
    <row r="268" spans="1:5">
      <c r="A268" t="s">
        <v>2716</v>
      </c>
      <c r="B268">
        <v>83</v>
      </c>
      <c r="C268">
        <v>34179622066.188999</v>
      </c>
      <c r="D268">
        <v>138414674.52415997</v>
      </c>
      <c r="E268">
        <v>160975542.98980004</v>
      </c>
    </row>
    <row r="269" spans="1:5">
      <c r="A269" t="s">
        <v>266</v>
      </c>
      <c r="B269">
        <v>2</v>
      </c>
      <c r="C269">
        <v>5999035</v>
      </c>
      <c r="D269">
        <v>4486348</v>
      </c>
      <c r="E269">
        <v>3873676</v>
      </c>
    </row>
    <row r="270" spans="1:5">
      <c r="A270" t="s">
        <v>267</v>
      </c>
      <c r="B270">
        <v>4</v>
      </c>
      <c r="C270">
        <v>7600000</v>
      </c>
      <c r="D270">
        <v>4139221.5584</v>
      </c>
      <c r="E270">
        <v>1759013.3883599997</v>
      </c>
    </row>
    <row r="271" spans="1:5">
      <c r="A271" t="s">
        <v>56</v>
      </c>
      <c r="B271">
        <v>1</v>
      </c>
      <c r="C271">
        <v>2550000</v>
      </c>
    </row>
    <row r="272" spans="1:5">
      <c r="A272" t="s">
        <v>268</v>
      </c>
      <c r="B272">
        <v>2</v>
      </c>
      <c r="C272">
        <v>4233000</v>
      </c>
      <c r="E272">
        <v>3156</v>
      </c>
    </row>
    <row r="273" spans="1:5">
      <c r="A273" t="s">
        <v>271</v>
      </c>
      <c r="B273">
        <v>3</v>
      </c>
      <c r="C273">
        <v>9666330</v>
      </c>
      <c r="D273">
        <v>7605146</v>
      </c>
      <c r="E273">
        <v>2567406</v>
      </c>
    </row>
    <row r="274" spans="1:5">
      <c r="A274" t="s">
        <v>272</v>
      </c>
      <c r="B274">
        <v>5</v>
      </c>
      <c r="C274">
        <v>44990000</v>
      </c>
      <c r="D274">
        <v>5803840</v>
      </c>
      <c r="E274">
        <v>27454920</v>
      </c>
    </row>
    <row r="275" spans="1:5">
      <c r="A275" t="s">
        <v>166</v>
      </c>
      <c r="B275">
        <v>6</v>
      </c>
      <c r="C275">
        <v>15294000</v>
      </c>
      <c r="D275">
        <v>1103685</v>
      </c>
      <c r="E275">
        <v>894426</v>
      </c>
    </row>
    <row r="276" spans="1:5">
      <c r="A276" t="s">
        <v>144</v>
      </c>
      <c r="B276">
        <v>3</v>
      </c>
      <c r="C276">
        <v>4600000</v>
      </c>
      <c r="D276">
        <v>4545174.6483800001</v>
      </c>
      <c r="E276">
        <v>2751633.9439300001</v>
      </c>
    </row>
    <row r="277" spans="1:5">
      <c r="A277" t="s">
        <v>273</v>
      </c>
      <c r="B277">
        <v>2</v>
      </c>
      <c r="C277">
        <v>4500000</v>
      </c>
      <c r="D277">
        <v>3713038</v>
      </c>
      <c r="E277">
        <v>348157</v>
      </c>
    </row>
    <row r="278" spans="1:5">
      <c r="A278" t="s">
        <v>274</v>
      </c>
      <c r="B278">
        <v>3</v>
      </c>
      <c r="C278">
        <v>2000000</v>
      </c>
      <c r="E278">
        <v>768178.33844999992</v>
      </c>
    </row>
    <row r="279" spans="1:5">
      <c r="A279" t="s">
        <v>92</v>
      </c>
      <c r="B279">
        <v>2</v>
      </c>
      <c r="C279">
        <v>44769752.188999996</v>
      </c>
      <c r="E279">
        <v>23524980</v>
      </c>
    </row>
    <row r="280" spans="1:5">
      <c r="A280" t="s">
        <v>46</v>
      </c>
      <c r="B280">
        <v>1</v>
      </c>
      <c r="C280">
        <v>48980888</v>
      </c>
      <c r="D280">
        <v>48561355.460129999</v>
      </c>
      <c r="E280">
        <v>46595777.233440004</v>
      </c>
    </row>
    <row r="281" spans="1:5">
      <c r="A281" t="s">
        <v>280</v>
      </c>
      <c r="B281">
        <v>1</v>
      </c>
      <c r="C281">
        <v>3005000</v>
      </c>
      <c r="E281">
        <v>2649907.60348</v>
      </c>
    </row>
    <row r="282" spans="1:5">
      <c r="A282" t="s">
        <v>281</v>
      </c>
    </row>
    <row r="283" spans="1:5">
      <c r="A283" t="s">
        <v>282</v>
      </c>
      <c r="B283">
        <v>1</v>
      </c>
      <c r="C283">
        <v>62000000</v>
      </c>
      <c r="E283">
        <v>4813054.1864999998</v>
      </c>
    </row>
    <row r="284" spans="1:5">
      <c r="A284" t="s">
        <v>74</v>
      </c>
      <c r="B284">
        <v>1</v>
      </c>
      <c r="C284">
        <v>2800000</v>
      </c>
      <c r="D284">
        <v>1987035.7790999999</v>
      </c>
      <c r="E284">
        <v>296331.09010000003</v>
      </c>
    </row>
    <row r="285" spans="1:5">
      <c r="A285" t="s">
        <v>288</v>
      </c>
      <c r="B285">
        <v>5</v>
      </c>
      <c r="C285">
        <v>33750000000</v>
      </c>
    </row>
    <row r="286" spans="1:5">
      <c r="A286" t="s">
        <v>289</v>
      </c>
      <c r="B286">
        <v>1</v>
      </c>
      <c r="C286">
        <v>1400000</v>
      </c>
      <c r="D286">
        <v>1383159.6507000001</v>
      </c>
      <c r="E286">
        <v>1061921.2086199999</v>
      </c>
    </row>
    <row r="287" spans="1:5">
      <c r="A287" t="s">
        <v>292</v>
      </c>
      <c r="B287">
        <v>2</v>
      </c>
      <c r="C287">
        <v>5300000</v>
      </c>
      <c r="D287">
        <v>2106112</v>
      </c>
      <c r="E287">
        <v>2081867</v>
      </c>
    </row>
    <row r="288" spans="1:5">
      <c r="A288" t="s">
        <v>104</v>
      </c>
      <c r="B288">
        <v>6</v>
      </c>
      <c r="C288">
        <v>37627000</v>
      </c>
      <c r="D288">
        <v>6211175.6439800002</v>
      </c>
      <c r="E288">
        <v>5963084.21471</v>
      </c>
    </row>
    <row r="289" spans="1:5">
      <c r="A289" t="s">
        <v>294</v>
      </c>
      <c r="B289">
        <v>8</v>
      </c>
      <c r="C289">
        <v>63892709</v>
      </c>
      <c r="E289">
        <v>0</v>
      </c>
    </row>
    <row r="290" spans="1:5">
      <c r="A290" t="s">
        <v>295</v>
      </c>
      <c r="B290">
        <v>1</v>
      </c>
      <c r="C290">
        <v>1800000</v>
      </c>
      <c r="D290">
        <v>1777648.38674</v>
      </c>
      <c r="E290">
        <v>1657587</v>
      </c>
    </row>
    <row r="291" spans="1:5">
      <c r="A291" t="s">
        <v>296</v>
      </c>
      <c r="B291">
        <v>2</v>
      </c>
      <c r="C291">
        <v>2224200</v>
      </c>
      <c r="E291">
        <v>1724842.7585900002</v>
      </c>
    </row>
    <row r="292" spans="1:5">
      <c r="A292" t="s">
        <v>297</v>
      </c>
      <c r="B292">
        <v>1</v>
      </c>
      <c r="C292">
        <v>3000000</v>
      </c>
      <c r="D292">
        <v>2998296.4255500003</v>
      </c>
      <c r="E292">
        <v>2968839.0585500002</v>
      </c>
    </row>
    <row r="293" spans="1:5">
      <c r="A293" t="s">
        <v>298</v>
      </c>
      <c r="B293">
        <v>3</v>
      </c>
      <c r="C293">
        <v>8990000</v>
      </c>
      <c r="D293">
        <v>7138645</v>
      </c>
      <c r="E293">
        <v>1239173</v>
      </c>
    </row>
    <row r="294" spans="1:5">
      <c r="A294" t="s">
        <v>300</v>
      </c>
      <c r="B294">
        <v>2</v>
      </c>
      <c r="C294">
        <v>4500000</v>
      </c>
      <c r="D294">
        <v>3942245.3214400001</v>
      </c>
      <c r="E294">
        <v>1957860.5406499999</v>
      </c>
    </row>
    <row r="295" spans="1:5">
      <c r="A295" t="s">
        <v>303</v>
      </c>
      <c r="B295">
        <v>1</v>
      </c>
      <c r="C295">
        <v>1000000</v>
      </c>
      <c r="D295">
        <v>755666.29110000003</v>
      </c>
      <c r="E295">
        <v>332657.05060000002</v>
      </c>
    </row>
    <row r="296" spans="1:5">
      <c r="A296" t="s">
        <v>305</v>
      </c>
      <c r="B296">
        <v>4</v>
      </c>
      <c r="C296">
        <v>6630000</v>
      </c>
      <c r="D296">
        <v>5130173.7947299993</v>
      </c>
      <c r="E296">
        <v>3547424.8441099999</v>
      </c>
    </row>
    <row r="297" spans="1:5">
      <c r="A297" t="s">
        <v>306</v>
      </c>
      <c r="B297">
        <v>3</v>
      </c>
      <c r="C297">
        <v>18654000</v>
      </c>
      <c r="D297">
        <v>17936464</v>
      </c>
      <c r="E297">
        <v>17331725</v>
      </c>
    </row>
    <row r="298" spans="1:5">
      <c r="A298" t="s">
        <v>308</v>
      </c>
      <c r="B298">
        <v>1</v>
      </c>
      <c r="C298">
        <v>1092152</v>
      </c>
      <c r="D298">
        <v>912990</v>
      </c>
      <c r="E298">
        <v>225847</v>
      </c>
    </row>
    <row r="299" spans="1:5">
      <c r="A299" t="s">
        <v>309</v>
      </c>
      <c r="B299">
        <v>2</v>
      </c>
      <c r="C299">
        <v>6280000</v>
      </c>
      <c r="D299">
        <v>3410044.4959</v>
      </c>
      <c r="E299">
        <v>0</v>
      </c>
    </row>
    <row r="300" spans="1:5">
      <c r="A300" t="s">
        <v>312</v>
      </c>
      <c r="B300">
        <v>1</v>
      </c>
      <c r="C300">
        <v>1234000</v>
      </c>
      <c r="D300">
        <v>992738</v>
      </c>
      <c r="E300">
        <v>872769</v>
      </c>
    </row>
    <row r="301" spans="1:5">
      <c r="A301" t="s">
        <v>314</v>
      </c>
      <c r="B301">
        <v>1</v>
      </c>
      <c r="C301">
        <v>1200000</v>
      </c>
      <c r="D301">
        <v>1762</v>
      </c>
      <c r="E301">
        <v>1762</v>
      </c>
    </row>
    <row r="302" spans="1:5">
      <c r="A302" t="s">
        <v>277</v>
      </c>
      <c r="B302">
        <v>2</v>
      </c>
      <c r="C302">
        <v>1810000</v>
      </c>
      <c r="D302">
        <v>1772709.06801</v>
      </c>
      <c r="E302">
        <v>1707566.5297099999</v>
      </c>
    </row>
    <row r="303" spans="1:5">
      <c r="A303" t="s">
        <v>3094</v>
      </c>
      <c r="B303">
        <v>43</v>
      </c>
      <c r="C303">
        <v>158035315.42399999</v>
      </c>
      <c r="D303">
        <v>130056967.51612999</v>
      </c>
      <c r="E303">
        <v>38605480.933030002</v>
      </c>
    </row>
    <row r="304" spans="1:5">
      <c r="A304" t="s">
        <v>266</v>
      </c>
      <c r="B304">
        <v>5</v>
      </c>
      <c r="C304">
        <v>53178047</v>
      </c>
      <c r="D304">
        <v>38359301</v>
      </c>
      <c r="E304">
        <v>14266339</v>
      </c>
    </row>
    <row r="305" spans="1:5">
      <c r="A305" t="s">
        <v>272</v>
      </c>
      <c r="B305">
        <v>1</v>
      </c>
      <c r="C305">
        <v>3500000</v>
      </c>
      <c r="D305">
        <v>1695626</v>
      </c>
      <c r="E305">
        <v>1183893</v>
      </c>
    </row>
    <row r="306" spans="1:5">
      <c r="A306" t="s">
        <v>276</v>
      </c>
      <c r="B306">
        <v>30</v>
      </c>
      <c r="C306">
        <v>64972683</v>
      </c>
      <c r="D306">
        <v>58467097.53715001</v>
      </c>
    </row>
    <row r="307" spans="1:5">
      <c r="A307" t="s">
        <v>295</v>
      </c>
      <c r="B307">
        <v>2</v>
      </c>
      <c r="C307">
        <v>9895885</v>
      </c>
      <c r="D307">
        <v>7035502.0136599997</v>
      </c>
      <c r="E307">
        <v>3649100.4671900002</v>
      </c>
    </row>
    <row r="308" spans="1:5">
      <c r="A308" t="s">
        <v>303</v>
      </c>
      <c r="B308">
        <v>5</v>
      </c>
      <c r="C308">
        <v>26488700.423999999</v>
      </c>
      <c r="D308">
        <v>24499440.965320002</v>
      </c>
      <c r="E308">
        <v>19506148.465839997</v>
      </c>
    </row>
    <row r="309" spans="1:5">
      <c r="A309" t="s">
        <v>222</v>
      </c>
      <c r="B309">
        <v>732</v>
      </c>
      <c r="C309">
        <v>92569549220.211014</v>
      </c>
      <c r="D309">
        <v>1354528114.3107491</v>
      </c>
      <c r="E309">
        <v>1124772792.0956707</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A5EB-FFEA-2341-98CC-725130D869AA}">
  <sheetPr>
    <tabColor rgb="FFFF0000"/>
  </sheetPr>
  <dimension ref="A1:I22"/>
  <sheetViews>
    <sheetView workbookViewId="0"/>
  </sheetViews>
  <sheetFormatPr baseColWidth="10" defaultRowHeight="15"/>
  <cols>
    <col min="1" max="1" width="51" bestFit="1" customWidth="1"/>
    <col min="2" max="2" width="17.85546875" customWidth="1"/>
    <col min="3" max="3" width="12.85546875" bestFit="1" customWidth="1"/>
    <col min="4" max="4" width="12.7109375" bestFit="1" customWidth="1"/>
    <col min="5" max="5" width="12.140625" bestFit="1" customWidth="1"/>
    <col min="6" max="6" width="51" bestFit="1" customWidth="1"/>
    <col min="7" max="7" width="19.85546875" bestFit="1" customWidth="1"/>
    <col min="8" max="8" width="14.7109375" bestFit="1" customWidth="1"/>
    <col min="9" max="9" width="14.42578125" bestFit="1" customWidth="1"/>
  </cols>
  <sheetData>
    <row r="1" spans="1:9">
      <c r="A1" t="s">
        <v>3264</v>
      </c>
      <c r="B1" t="s">
        <v>2606</v>
      </c>
      <c r="C1" t="s">
        <v>2608</v>
      </c>
      <c r="D1" t="s">
        <v>2609</v>
      </c>
      <c r="E1" t="s">
        <v>3263</v>
      </c>
      <c r="F1" t="s">
        <v>3265</v>
      </c>
      <c r="G1" t="s">
        <v>3266</v>
      </c>
      <c r="H1" t="s">
        <v>3267</v>
      </c>
      <c r="I1" t="s">
        <v>3268</v>
      </c>
    </row>
    <row r="2" spans="1:9">
      <c r="A2" t="s">
        <v>2690</v>
      </c>
      <c r="B2">
        <v>26</v>
      </c>
      <c r="C2">
        <v>39892560.359920003</v>
      </c>
      <c r="D2">
        <v>82470864</v>
      </c>
      <c r="F2" t="s">
        <v>222</v>
      </c>
      <c r="G2">
        <v>734</v>
      </c>
      <c r="H2">
        <v>1492086457.3393195</v>
      </c>
      <c r="I2">
        <v>3748394281.1945786</v>
      </c>
    </row>
    <row r="3" spans="1:9">
      <c r="A3" t="s">
        <v>2691</v>
      </c>
      <c r="B3">
        <v>39</v>
      </c>
      <c r="C3">
        <v>50726264.156550005</v>
      </c>
      <c r="D3">
        <v>101179809</v>
      </c>
      <c r="F3" t="s">
        <v>2708</v>
      </c>
      <c r="G3">
        <v>190</v>
      </c>
      <c r="H3">
        <v>499200524.4317199</v>
      </c>
      <c r="I3">
        <v>1295474808.024579</v>
      </c>
    </row>
    <row r="4" spans="1:9">
      <c r="A4" t="s">
        <v>2692</v>
      </c>
      <c r="B4">
        <v>1</v>
      </c>
      <c r="C4">
        <v>2333195.7896500002</v>
      </c>
      <c r="D4">
        <v>2354700</v>
      </c>
      <c r="F4" t="s">
        <v>2711</v>
      </c>
      <c r="G4">
        <v>99</v>
      </c>
      <c r="H4">
        <v>183422135.23447996</v>
      </c>
      <c r="I4">
        <v>382821814</v>
      </c>
    </row>
    <row r="5" spans="1:9">
      <c r="A5" t="s">
        <v>2693</v>
      </c>
      <c r="B5">
        <v>12</v>
      </c>
      <c r="C5">
        <v>7200000</v>
      </c>
      <c r="D5">
        <v>256025000</v>
      </c>
      <c r="F5" t="s">
        <v>2716</v>
      </c>
      <c r="G5">
        <v>98</v>
      </c>
      <c r="H5">
        <v>208337076.70642</v>
      </c>
      <c r="I5">
        <v>672865918.44200003</v>
      </c>
    </row>
    <row r="6" spans="1:9">
      <c r="A6" t="s">
        <v>2695</v>
      </c>
      <c r="B6">
        <v>7</v>
      </c>
      <c r="C6">
        <v>5600742.3998300005</v>
      </c>
      <c r="D6">
        <v>13405400</v>
      </c>
      <c r="F6" t="s">
        <v>2705</v>
      </c>
      <c r="G6">
        <v>75</v>
      </c>
      <c r="H6">
        <v>138981208.04889002</v>
      </c>
      <c r="I6">
        <v>236364008</v>
      </c>
    </row>
    <row r="7" spans="1:9">
      <c r="A7" t="s">
        <v>2696</v>
      </c>
      <c r="B7">
        <v>10</v>
      </c>
      <c r="C7">
        <v>9331301.5420200005</v>
      </c>
      <c r="D7">
        <v>15878263</v>
      </c>
      <c r="F7" t="s">
        <v>2704</v>
      </c>
      <c r="G7">
        <v>51</v>
      </c>
      <c r="H7">
        <v>82558141.154200017</v>
      </c>
      <c r="I7">
        <v>109011457.80400001</v>
      </c>
    </row>
    <row r="8" spans="1:9">
      <c r="A8" t="s">
        <v>2697</v>
      </c>
      <c r="B8">
        <v>50</v>
      </c>
      <c r="C8">
        <v>131333838.79730003</v>
      </c>
      <c r="D8">
        <v>192128593</v>
      </c>
      <c r="F8" t="s">
        <v>2697</v>
      </c>
      <c r="G8">
        <v>50</v>
      </c>
      <c r="H8">
        <v>131333838.79730003</v>
      </c>
      <c r="I8">
        <v>192128593</v>
      </c>
    </row>
    <row r="9" spans="1:9">
      <c r="A9" t="s">
        <v>2699</v>
      </c>
      <c r="B9">
        <v>2</v>
      </c>
      <c r="C9">
        <v>1922185.49905</v>
      </c>
      <c r="D9">
        <v>19467591</v>
      </c>
      <c r="F9" t="s">
        <v>2691</v>
      </c>
      <c r="G9">
        <v>39</v>
      </c>
      <c r="H9">
        <v>50726264.156550005</v>
      </c>
      <c r="I9">
        <v>101179809</v>
      </c>
    </row>
    <row r="10" spans="1:9">
      <c r="A10" t="s">
        <v>2700</v>
      </c>
      <c r="B10">
        <v>16</v>
      </c>
      <c r="C10">
        <v>16243732.948380001</v>
      </c>
      <c r="D10">
        <v>37513238</v>
      </c>
      <c r="F10" t="s">
        <v>2703</v>
      </c>
      <c r="G10">
        <v>39</v>
      </c>
      <c r="H10">
        <v>41631114.4322</v>
      </c>
      <c r="I10">
        <v>74034884.5</v>
      </c>
    </row>
    <row r="11" spans="1:9">
      <c r="A11" t="s">
        <v>2703</v>
      </c>
      <c r="B11">
        <v>39</v>
      </c>
      <c r="C11">
        <v>41631114.4322</v>
      </c>
      <c r="D11">
        <v>74034884.5</v>
      </c>
      <c r="F11" t="s">
        <v>2690</v>
      </c>
      <c r="G11">
        <v>26</v>
      </c>
      <c r="H11">
        <v>39892560.359920003</v>
      </c>
      <c r="I11">
        <v>82470864</v>
      </c>
    </row>
    <row r="12" spans="1:9">
      <c r="A12" t="s">
        <v>2704</v>
      </c>
      <c r="B12">
        <v>51</v>
      </c>
      <c r="C12">
        <v>82558141.154200017</v>
      </c>
      <c r="D12">
        <v>109011457.80400001</v>
      </c>
      <c r="F12" t="s">
        <v>2700</v>
      </c>
      <c r="G12">
        <v>16</v>
      </c>
      <c r="H12">
        <v>16243732.948380001</v>
      </c>
      <c r="I12">
        <v>37513238</v>
      </c>
    </row>
    <row r="13" spans="1:9">
      <c r="A13" t="s">
        <v>2705</v>
      </c>
      <c r="B13">
        <v>75</v>
      </c>
      <c r="C13">
        <v>138981208.04889002</v>
      </c>
      <c r="D13">
        <v>236364008</v>
      </c>
      <c r="F13" t="s">
        <v>3094</v>
      </c>
      <c r="G13">
        <v>13</v>
      </c>
      <c r="H13">
        <v>71589869.97897999</v>
      </c>
      <c r="I13">
        <v>93062632.423999995</v>
      </c>
    </row>
    <row r="14" spans="1:9">
      <c r="A14" t="s">
        <v>2706</v>
      </c>
      <c r="B14">
        <v>2</v>
      </c>
      <c r="C14">
        <v>1782565.8597299999</v>
      </c>
      <c r="D14">
        <v>3280300</v>
      </c>
      <c r="F14" t="s">
        <v>2693</v>
      </c>
      <c r="G14">
        <v>12</v>
      </c>
      <c r="H14">
        <v>7200000</v>
      </c>
      <c r="I14">
        <v>256025000</v>
      </c>
    </row>
    <row r="15" spans="1:9">
      <c r="A15" t="s">
        <v>2708</v>
      </c>
      <c r="B15">
        <v>190</v>
      </c>
      <c r="C15">
        <v>499200524.4317199</v>
      </c>
      <c r="D15">
        <v>1295474808.024579</v>
      </c>
      <c r="F15" t="s">
        <v>2696</v>
      </c>
      <c r="G15">
        <v>10</v>
      </c>
      <c r="H15">
        <v>9331301.5420200005</v>
      </c>
      <c r="I15">
        <v>15878263</v>
      </c>
    </row>
    <row r="16" spans="1:9">
      <c r="A16" t="s">
        <v>2709</v>
      </c>
      <c r="B16">
        <v>3</v>
      </c>
      <c r="D16">
        <v>157555000</v>
      </c>
      <c r="F16" t="s">
        <v>2695</v>
      </c>
      <c r="G16">
        <v>7</v>
      </c>
      <c r="H16">
        <v>5600742.3998300005</v>
      </c>
      <c r="I16">
        <v>13405400</v>
      </c>
    </row>
    <row r="17" spans="1:9">
      <c r="A17" t="s">
        <v>2711</v>
      </c>
      <c r="B17">
        <v>99</v>
      </c>
      <c r="C17">
        <v>183422135.23447996</v>
      </c>
      <c r="D17">
        <v>382821814</v>
      </c>
      <c r="F17" t="s">
        <v>2709</v>
      </c>
      <c r="G17">
        <v>3</v>
      </c>
      <c r="I17">
        <v>157555000</v>
      </c>
    </row>
    <row r="18" spans="1:9">
      <c r="A18" t="s">
        <v>2714</v>
      </c>
      <c r="B18">
        <v>1</v>
      </c>
      <c r="C18">
        <v>0</v>
      </c>
      <c r="D18">
        <v>3500000</v>
      </c>
      <c r="F18" t="s">
        <v>2699</v>
      </c>
      <c r="G18">
        <v>2</v>
      </c>
      <c r="H18">
        <v>1922185.49905</v>
      </c>
      <c r="I18">
        <v>19467591</v>
      </c>
    </row>
    <row r="19" spans="1:9">
      <c r="A19" t="s">
        <v>2716</v>
      </c>
      <c r="B19">
        <v>98</v>
      </c>
      <c r="C19">
        <v>208337076.70642</v>
      </c>
      <c r="D19">
        <v>672865918.44200003</v>
      </c>
      <c r="F19" t="s">
        <v>2706</v>
      </c>
      <c r="G19">
        <v>2</v>
      </c>
      <c r="H19">
        <v>1782565.8597299999</v>
      </c>
      <c r="I19">
        <v>3280300</v>
      </c>
    </row>
    <row r="20" spans="1:9">
      <c r="A20" t="s">
        <v>3094</v>
      </c>
      <c r="B20">
        <v>13</v>
      </c>
      <c r="C20">
        <v>71589869.97897999</v>
      </c>
      <c r="D20">
        <v>93062632.423999995</v>
      </c>
      <c r="F20" t="s">
        <v>2692</v>
      </c>
      <c r="G20">
        <v>1</v>
      </c>
      <c r="H20">
        <v>2333195.7896500002</v>
      </c>
      <c r="I20">
        <v>2354700</v>
      </c>
    </row>
    <row r="21" spans="1:9">
      <c r="A21" t="s">
        <v>222</v>
      </c>
      <c r="B21">
        <v>734</v>
      </c>
      <c r="C21">
        <v>1492086457.3393195</v>
      </c>
      <c r="D21">
        <v>3748394281.1945786</v>
      </c>
      <c r="F21" t="s">
        <v>2714</v>
      </c>
      <c r="G21">
        <v>1</v>
      </c>
      <c r="H21">
        <v>0</v>
      </c>
      <c r="I21">
        <v>3500000</v>
      </c>
    </row>
    <row r="22" spans="1:9">
      <c r="E22">
        <v>0.25885558583106266</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F946D-1BA9-A04F-B231-BF25205E55B4}">
  <sheetPr>
    <tabColor rgb="FFFF0000"/>
  </sheetPr>
  <dimension ref="A1:E67"/>
  <sheetViews>
    <sheetView workbookViewId="0"/>
  </sheetViews>
  <sheetFormatPr baseColWidth="10" defaultRowHeight="15"/>
  <cols>
    <col min="1" max="1" width="18.42578125" bestFit="1" customWidth="1"/>
    <col min="2" max="2" width="17.85546875" customWidth="1"/>
    <col min="3" max="3" width="12.7109375" bestFit="1" customWidth="1"/>
    <col min="4" max="4" width="12.85546875" bestFit="1" customWidth="1"/>
    <col min="5" max="5" width="19.28515625" bestFit="1" customWidth="1"/>
  </cols>
  <sheetData>
    <row r="1" spans="1:5">
      <c r="A1" t="s">
        <v>2605</v>
      </c>
      <c r="B1" t="s">
        <v>2606</v>
      </c>
      <c r="C1" t="s">
        <v>2609</v>
      </c>
      <c r="D1" t="s">
        <v>2608</v>
      </c>
      <c r="E1" t="s">
        <v>3246</v>
      </c>
    </row>
    <row r="2" spans="1:5">
      <c r="A2" t="s">
        <v>317</v>
      </c>
      <c r="B2">
        <v>70</v>
      </c>
      <c r="C2">
        <v>603807914.17299998</v>
      </c>
      <c r="D2">
        <v>268510333.38683003</v>
      </c>
      <c r="E2">
        <v>318660150.89556986</v>
      </c>
    </row>
    <row r="3" spans="1:5">
      <c r="A3" t="s">
        <v>56</v>
      </c>
      <c r="B3">
        <v>9</v>
      </c>
      <c r="C3">
        <v>29326071.424000002</v>
      </c>
    </row>
    <row r="4" spans="1:5">
      <c r="A4" t="s">
        <v>166</v>
      </c>
      <c r="B4">
        <v>8</v>
      </c>
      <c r="C4">
        <v>28411829</v>
      </c>
      <c r="D4">
        <v>11937789</v>
      </c>
      <c r="E4">
        <v>7542539</v>
      </c>
    </row>
    <row r="5" spans="1:5">
      <c r="A5" t="s">
        <v>144</v>
      </c>
      <c r="B5">
        <v>14</v>
      </c>
      <c r="C5">
        <v>38499898.424000002</v>
      </c>
      <c r="D5">
        <v>29445236.554419994</v>
      </c>
      <c r="E5">
        <v>20426292.453009997</v>
      </c>
    </row>
    <row r="6" spans="1:5">
      <c r="A6" t="s">
        <v>92</v>
      </c>
      <c r="B6">
        <v>4</v>
      </c>
      <c r="C6">
        <v>201869752.18900001</v>
      </c>
      <c r="E6">
        <v>100406980</v>
      </c>
    </row>
    <row r="7" spans="1:5">
      <c r="A7" t="s">
        <v>46</v>
      </c>
      <c r="B7">
        <v>9</v>
      </c>
      <c r="C7">
        <v>189043954</v>
      </c>
      <c r="D7">
        <v>169369320.89796001</v>
      </c>
      <c r="E7">
        <v>152562457.53308001</v>
      </c>
    </row>
    <row r="8" spans="1:5">
      <c r="A8" t="s">
        <v>89</v>
      </c>
      <c r="B8">
        <v>1</v>
      </c>
      <c r="C8">
        <v>12000000</v>
      </c>
      <c r="D8">
        <v>0</v>
      </c>
      <c r="E8">
        <v>0</v>
      </c>
    </row>
    <row r="9" spans="1:5">
      <c r="A9" t="s">
        <v>74</v>
      </c>
      <c r="B9">
        <v>7</v>
      </c>
      <c r="C9">
        <v>28835657.136</v>
      </c>
      <c r="D9">
        <v>25199771.210980006</v>
      </c>
      <c r="E9">
        <v>12207589.900279999</v>
      </c>
    </row>
    <row r="10" spans="1:5">
      <c r="A10" t="s">
        <v>104</v>
      </c>
      <c r="B10">
        <v>18</v>
      </c>
      <c r="C10">
        <v>75820752</v>
      </c>
      <c r="D10">
        <v>32558215.723470002</v>
      </c>
      <c r="E10">
        <v>25514292.009200007</v>
      </c>
    </row>
    <row r="11" spans="1:5">
      <c r="A11" t="s">
        <v>529</v>
      </c>
      <c r="B11">
        <v>65</v>
      </c>
      <c r="C11">
        <v>377578204</v>
      </c>
      <c r="D11">
        <v>37259933</v>
      </c>
      <c r="E11">
        <v>89522346.604589999</v>
      </c>
    </row>
    <row r="12" spans="1:5">
      <c r="A12" t="s">
        <v>268</v>
      </c>
      <c r="B12">
        <v>9</v>
      </c>
      <c r="C12">
        <v>22225220</v>
      </c>
      <c r="E12">
        <v>9167535</v>
      </c>
    </row>
    <row r="13" spans="1:5">
      <c r="A13" t="s">
        <v>274</v>
      </c>
      <c r="B13">
        <v>11</v>
      </c>
      <c r="C13">
        <v>31923771</v>
      </c>
      <c r="E13">
        <v>9495262</v>
      </c>
    </row>
    <row r="14" spans="1:5">
      <c r="A14" t="s">
        <v>280</v>
      </c>
      <c r="B14">
        <v>3</v>
      </c>
      <c r="C14">
        <v>7488000</v>
      </c>
      <c r="E14">
        <v>3672033.5330400001</v>
      </c>
    </row>
    <row r="15" spans="1:5">
      <c r="A15" t="s">
        <v>282</v>
      </c>
      <c r="B15">
        <v>7</v>
      </c>
      <c r="C15">
        <v>90650000</v>
      </c>
      <c r="E15">
        <v>31098324.606929995</v>
      </c>
    </row>
    <row r="16" spans="1:5">
      <c r="A16" t="s">
        <v>283</v>
      </c>
      <c r="B16">
        <v>2</v>
      </c>
      <c r="C16">
        <v>9398000</v>
      </c>
      <c r="E16">
        <v>4146876.1746199997</v>
      </c>
    </row>
    <row r="17" spans="1:5">
      <c r="A17" t="s">
        <v>294</v>
      </c>
      <c r="B17">
        <v>11</v>
      </c>
      <c r="C17">
        <v>71218449</v>
      </c>
      <c r="E17">
        <v>1994596.29</v>
      </c>
    </row>
    <row r="18" spans="1:5">
      <c r="A18" t="s">
        <v>298</v>
      </c>
      <c r="B18">
        <v>15</v>
      </c>
      <c r="C18">
        <v>126025200</v>
      </c>
      <c r="D18">
        <v>37259933</v>
      </c>
      <c r="E18">
        <v>22533828</v>
      </c>
    </row>
    <row r="19" spans="1:5">
      <c r="A19" t="s">
        <v>299</v>
      </c>
      <c r="B19">
        <v>7</v>
      </c>
      <c r="C19">
        <v>18649564</v>
      </c>
      <c r="E19">
        <v>7413891</v>
      </c>
    </row>
    <row r="20" spans="1:5">
      <c r="A20" t="s">
        <v>318</v>
      </c>
      <c r="B20">
        <v>141</v>
      </c>
      <c r="C20">
        <v>921703634.84800005</v>
      </c>
      <c r="D20">
        <v>346020275.92328012</v>
      </c>
      <c r="E20">
        <v>233078416.59003997</v>
      </c>
    </row>
    <row r="21" spans="1:5">
      <c r="A21" t="s">
        <v>266</v>
      </c>
      <c r="B21">
        <v>25</v>
      </c>
      <c r="C21">
        <v>111339244</v>
      </c>
      <c r="D21">
        <v>81285237</v>
      </c>
      <c r="E21">
        <v>34141463</v>
      </c>
    </row>
    <row r="22" spans="1:5">
      <c r="A22" t="s">
        <v>272</v>
      </c>
      <c r="B22">
        <v>19</v>
      </c>
      <c r="C22">
        <v>322909708</v>
      </c>
      <c r="D22">
        <v>19516216</v>
      </c>
      <c r="E22">
        <v>44436271</v>
      </c>
    </row>
    <row r="23" spans="1:5">
      <c r="A23" t="s">
        <v>291</v>
      </c>
      <c r="B23">
        <v>30</v>
      </c>
      <c r="C23">
        <v>130326659</v>
      </c>
      <c r="D23">
        <v>82786676</v>
      </c>
      <c r="E23">
        <v>66916469</v>
      </c>
    </row>
    <row r="24" spans="1:5">
      <c r="A24" t="s">
        <v>295</v>
      </c>
      <c r="B24">
        <v>15</v>
      </c>
      <c r="C24">
        <v>37074957</v>
      </c>
      <c r="D24">
        <v>19555209.073740002</v>
      </c>
      <c r="E24">
        <v>10688773.847379997</v>
      </c>
    </row>
    <row r="25" spans="1:5">
      <c r="A25" t="s">
        <v>303</v>
      </c>
      <c r="B25">
        <v>32</v>
      </c>
      <c r="C25">
        <v>88432913.84799999</v>
      </c>
      <c r="D25">
        <v>77458134.849539995</v>
      </c>
      <c r="E25">
        <v>62205227.742659993</v>
      </c>
    </row>
    <row r="26" spans="1:5">
      <c r="A26" t="s">
        <v>307</v>
      </c>
      <c r="B26">
        <v>8</v>
      </c>
      <c r="C26">
        <v>149857593</v>
      </c>
      <c r="D26">
        <v>5080297</v>
      </c>
      <c r="E26">
        <v>1264980</v>
      </c>
    </row>
    <row r="27" spans="1:5">
      <c r="A27" t="s">
        <v>308</v>
      </c>
      <c r="B27">
        <v>11</v>
      </c>
      <c r="C27">
        <v>80680560</v>
      </c>
      <c r="D27">
        <v>60338506</v>
      </c>
      <c r="E27">
        <v>13425232</v>
      </c>
    </row>
    <row r="28" spans="1:5">
      <c r="A28" t="s">
        <v>310</v>
      </c>
      <c r="B28">
        <v>1</v>
      </c>
      <c r="C28">
        <v>1082000</v>
      </c>
      <c r="D28">
        <v>0</v>
      </c>
      <c r="E28">
        <v>0</v>
      </c>
    </row>
    <row r="29" spans="1:5">
      <c r="A29" t="s">
        <v>2286</v>
      </c>
      <c r="B29">
        <v>108</v>
      </c>
      <c r="C29">
        <v>247416994.132</v>
      </c>
      <c r="D29">
        <v>150859353.93327999</v>
      </c>
      <c r="E29">
        <v>108879473.24810003</v>
      </c>
    </row>
    <row r="30" spans="1:5">
      <c r="A30" t="s">
        <v>267</v>
      </c>
      <c r="B30">
        <v>26</v>
      </c>
      <c r="C30">
        <v>59176761.280000001</v>
      </c>
      <c r="D30">
        <v>50003576.233769991</v>
      </c>
      <c r="E30">
        <v>37625441.950399995</v>
      </c>
    </row>
    <row r="31" spans="1:5">
      <c r="A31" t="s">
        <v>276</v>
      </c>
      <c r="B31">
        <v>30</v>
      </c>
      <c r="C31">
        <v>64972683</v>
      </c>
      <c r="D31">
        <v>58467097.53715001</v>
      </c>
    </row>
    <row r="32" spans="1:5">
      <c r="A32" t="s">
        <v>296</v>
      </c>
      <c r="B32">
        <v>26</v>
      </c>
      <c r="C32">
        <v>54544010.851999998</v>
      </c>
      <c r="D32">
        <v>3175676.2320499998</v>
      </c>
      <c r="E32">
        <v>25185905.987780001</v>
      </c>
    </row>
    <row r="33" spans="1:5">
      <c r="A33" t="s">
        <v>300</v>
      </c>
      <c r="B33">
        <v>12</v>
      </c>
      <c r="C33">
        <v>21677653</v>
      </c>
      <c r="D33">
        <v>19595207.930310003</v>
      </c>
      <c r="E33">
        <v>14129263.30992</v>
      </c>
    </row>
    <row r="34" spans="1:5">
      <c r="A34" t="s">
        <v>302</v>
      </c>
      <c r="B34">
        <v>10</v>
      </c>
      <c r="C34">
        <v>26568886</v>
      </c>
      <c r="E34">
        <v>13492394</v>
      </c>
    </row>
    <row r="35" spans="1:5">
      <c r="A35" t="s">
        <v>306</v>
      </c>
      <c r="B35">
        <v>4</v>
      </c>
      <c r="C35">
        <v>20477000</v>
      </c>
      <c r="D35">
        <v>19617796</v>
      </c>
      <c r="E35">
        <v>18446468</v>
      </c>
    </row>
    <row r="36" spans="1:5">
      <c r="A36" t="s">
        <v>528</v>
      </c>
      <c r="B36">
        <v>25</v>
      </c>
      <c r="C36">
        <v>182418537.02457899</v>
      </c>
      <c r="D36">
        <v>43875194.920000002</v>
      </c>
      <c r="E36">
        <v>55659037</v>
      </c>
    </row>
    <row r="37" spans="1:5">
      <c r="A37" t="s">
        <v>275</v>
      </c>
    </row>
    <row r="38" spans="1:5">
      <c r="A38" t="s">
        <v>279</v>
      </c>
      <c r="B38">
        <v>1</v>
      </c>
      <c r="C38">
        <v>1200000</v>
      </c>
    </row>
    <row r="39" spans="1:5">
      <c r="A39" t="s">
        <v>281</v>
      </c>
    </row>
    <row r="40" spans="1:5">
      <c r="A40" t="s">
        <v>286</v>
      </c>
      <c r="B40">
        <v>1</v>
      </c>
      <c r="C40">
        <v>2866246.0245790002</v>
      </c>
    </row>
    <row r="41" spans="1:5">
      <c r="A41" t="s">
        <v>288</v>
      </c>
      <c r="B41">
        <v>19</v>
      </c>
      <c r="C41">
        <v>121195164</v>
      </c>
    </row>
    <row r="42" spans="1:5">
      <c r="A42" t="s">
        <v>290</v>
      </c>
      <c r="B42">
        <v>4</v>
      </c>
      <c r="C42">
        <v>57157127</v>
      </c>
      <c r="D42">
        <v>43875194.920000002</v>
      </c>
      <c r="E42">
        <v>55659037</v>
      </c>
    </row>
    <row r="43" spans="1:5">
      <c r="A43" t="s">
        <v>527</v>
      </c>
      <c r="B43">
        <v>240</v>
      </c>
      <c r="C43">
        <v>685096751.26799989</v>
      </c>
      <c r="D43">
        <v>458461778.79773992</v>
      </c>
      <c r="E43">
        <v>279548247.52918994</v>
      </c>
    </row>
    <row r="44" spans="1:5">
      <c r="A44" t="s">
        <v>271</v>
      </c>
      <c r="B44">
        <v>22</v>
      </c>
      <c r="C44">
        <v>51599202</v>
      </c>
      <c r="D44">
        <v>29915155</v>
      </c>
      <c r="E44">
        <v>14784650</v>
      </c>
    </row>
    <row r="45" spans="1:5">
      <c r="A45" t="s">
        <v>273</v>
      </c>
      <c r="B45">
        <v>37</v>
      </c>
      <c r="C45">
        <v>122835123</v>
      </c>
      <c r="D45">
        <v>96120041.035490006</v>
      </c>
      <c r="E45">
        <v>70000831.960749999</v>
      </c>
    </row>
    <row r="46" spans="1:5">
      <c r="A46" t="s">
        <v>289</v>
      </c>
      <c r="B46">
        <v>37</v>
      </c>
      <c r="C46">
        <v>128641048.852</v>
      </c>
      <c r="D46">
        <v>85918487.871670023</v>
      </c>
      <c r="E46">
        <v>51337795.473049998</v>
      </c>
    </row>
    <row r="47" spans="1:5">
      <c r="A47" t="s">
        <v>292</v>
      </c>
      <c r="B47">
        <v>24</v>
      </c>
      <c r="C47">
        <v>77897836</v>
      </c>
      <c r="D47">
        <v>56279714.9736</v>
      </c>
      <c r="E47">
        <v>24853380.70724</v>
      </c>
    </row>
    <row r="48" spans="1:5">
      <c r="A48" t="s">
        <v>297</v>
      </c>
      <c r="B48">
        <v>20</v>
      </c>
      <c r="C48">
        <v>58989650.707999997</v>
      </c>
      <c r="D48">
        <v>46469932.529650003</v>
      </c>
      <c r="E48">
        <v>39035911.837530002</v>
      </c>
    </row>
    <row r="49" spans="1:5">
      <c r="A49" t="s">
        <v>305</v>
      </c>
      <c r="B49">
        <v>35</v>
      </c>
      <c r="C49">
        <v>77663783</v>
      </c>
      <c r="D49">
        <v>65307820.439880006</v>
      </c>
      <c r="E49">
        <v>54628009.591749996</v>
      </c>
    </row>
    <row r="50" spans="1:5">
      <c r="A50" t="s">
        <v>309</v>
      </c>
      <c r="B50">
        <v>7</v>
      </c>
      <c r="C50">
        <v>17316617</v>
      </c>
      <c r="D50">
        <v>6381563.9474499999</v>
      </c>
      <c r="E50">
        <v>1069436.95887</v>
      </c>
    </row>
    <row r="51" spans="1:5">
      <c r="A51" t="s">
        <v>311</v>
      </c>
      <c r="B51">
        <v>5</v>
      </c>
      <c r="C51">
        <v>12548532</v>
      </c>
      <c r="D51">
        <v>5461277</v>
      </c>
      <c r="E51">
        <v>2990988</v>
      </c>
    </row>
    <row r="52" spans="1:5">
      <c r="A52" t="s">
        <v>312</v>
      </c>
      <c r="B52">
        <v>12</v>
      </c>
      <c r="C52">
        <v>29646771</v>
      </c>
      <c r="D52">
        <v>21253084</v>
      </c>
      <c r="E52">
        <v>10973157</v>
      </c>
    </row>
    <row r="53" spans="1:5">
      <c r="A53" t="s">
        <v>313</v>
      </c>
      <c r="B53">
        <v>10</v>
      </c>
      <c r="C53">
        <v>18651583</v>
      </c>
      <c r="D53">
        <v>9124961</v>
      </c>
      <c r="E53">
        <v>3331438</v>
      </c>
    </row>
    <row r="54" spans="1:5">
      <c r="A54" t="s">
        <v>314</v>
      </c>
      <c r="B54">
        <v>13</v>
      </c>
      <c r="C54">
        <v>29116500</v>
      </c>
      <c r="D54">
        <v>10572154</v>
      </c>
      <c r="E54">
        <v>2690760</v>
      </c>
    </row>
    <row r="55" spans="1:5">
      <c r="A55" t="s">
        <v>315</v>
      </c>
      <c r="B55">
        <v>9</v>
      </c>
      <c r="C55">
        <v>15211646</v>
      </c>
      <c r="D55">
        <v>8006442</v>
      </c>
      <c r="E55">
        <v>3481825</v>
      </c>
    </row>
    <row r="56" spans="1:5">
      <c r="A56" t="s">
        <v>316</v>
      </c>
      <c r="B56">
        <v>9</v>
      </c>
      <c r="C56">
        <v>44978458.708000004</v>
      </c>
      <c r="D56">
        <v>17651145</v>
      </c>
      <c r="E56">
        <v>370063</v>
      </c>
    </row>
    <row r="57" spans="1:5">
      <c r="A57" t="s">
        <v>526</v>
      </c>
      <c r="B57">
        <v>85</v>
      </c>
      <c r="C57">
        <v>730372245.74900007</v>
      </c>
      <c r="D57">
        <v>187099587.37819007</v>
      </c>
      <c r="E57">
        <v>166200138.84347004</v>
      </c>
    </row>
    <row r="58" spans="1:5">
      <c r="A58" t="s">
        <v>277</v>
      </c>
      <c r="B58">
        <v>14</v>
      </c>
      <c r="C58">
        <v>41115182</v>
      </c>
      <c r="D58">
        <v>36109770.003729999</v>
      </c>
      <c r="E58">
        <v>26817975.294300001</v>
      </c>
    </row>
    <row r="59" spans="1:5">
      <c r="A59" t="s">
        <v>269</v>
      </c>
      <c r="B59">
        <v>12</v>
      </c>
      <c r="C59">
        <v>101657136</v>
      </c>
      <c r="D59">
        <v>74976214.488000005</v>
      </c>
      <c r="E59">
        <v>47278994.442999996</v>
      </c>
    </row>
    <row r="60" spans="1:5">
      <c r="A60" t="s">
        <v>270</v>
      </c>
      <c r="B60">
        <v>30</v>
      </c>
      <c r="C60">
        <v>490565963.75300002</v>
      </c>
    </row>
    <row r="61" spans="1:5">
      <c r="A61" t="s">
        <v>284</v>
      </c>
      <c r="B61">
        <v>2</v>
      </c>
      <c r="C61">
        <v>31440000</v>
      </c>
      <c r="D61">
        <v>30045472.45456</v>
      </c>
      <c r="E61">
        <v>26509205.110169999</v>
      </c>
    </row>
    <row r="62" spans="1:5">
      <c r="A62" t="s">
        <v>287</v>
      </c>
      <c r="B62">
        <v>27</v>
      </c>
      <c r="C62">
        <v>65593963.995999999</v>
      </c>
      <c r="D62">
        <v>45968130.431900002</v>
      </c>
      <c r="E62">
        <v>65593963.995999999</v>
      </c>
    </row>
    <row r="63" spans="1:5">
      <c r="A63" t="s">
        <v>222</v>
      </c>
      <c r="B63">
        <v>734</v>
      </c>
      <c r="C63">
        <v>3748394281.1945791</v>
      </c>
      <c r="D63">
        <v>1492086457.3393207</v>
      </c>
      <c r="E63">
        <v>1251547810.7109604</v>
      </c>
    </row>
    <row r="64" spans="1:5">
      <c r="D64">
        <v>0.39806016800980881</v>
      </c>
    </row>
    <row r="65" spans="4:4">
      <c r="D65">
        <v>0.33388905137057873</v>
      </c>
    </row>
    <row r="66" spans="4:4">
      <c r="D66">
        <v>2496846470.4836187</v>
      </c>
    </row>
    <row r="67" spans="4:4">
      <c r="D67">
        <v>0.66611094862942122</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5ABA-17F0-9149-9532-E7409C594CB8}">
  <sheetPr>
    <tabColor rgb="FFFF0000"/>
  </sheetPr>
  <dimension ref="A1:B288"/>
  <sheetViews>
    <sheetView topLeftCell="A124" zoomScale="140" zoomScaleNormal="140" workbookViewId="0">
      <selection activeCell="B293" sqref="B293"/>
    </sheetView>
  </sheetViews>
  <sheetFormatPr baseColWidth="10" defaultRowHeight="15"/>
  <cols>
    <col min="1" max="1" width="7.7109375" bestFit="1" customWidth="1"/>
    <col min="2" max="2" width="80.7109375" bestFit="1" customWidth="1"/>
  </cols>
  <sheetData>
    <row r="1" spans="1:2">
      <c r="A1" t="s">
        <v>1695</v>
      </c>
      <c r="B1" t="s">
        <v>3609</v>
      </c>
    </row>
    <row r="2" spans="1:2">
      <c r="A2" t="s">
        <v>3586</v>
      </c>
      <c r="B2" t="s">
        <v>3270</v>
      </c>
    </row>
    <row r="3" spans="1:2">
      <c r="A3" t="s">
        <v>3587</v>
      </c>
      <c r="B3" t="s">
        <v>3271</v>
      </c>
    </row>
    <row r="4" spans="1:2">
      <c r="A4" t="s">
        <v>3588</v>
      </c>
      <c r="B4" t="s">
        <v>3272</v>
      </c>
    </row>
    <row r="5" spans="1:2">
      <c r="A5" t="s">
        <v>3586</v>
      </c>
      <c r="B5" t="s">
        <v>3273</v>
      </c>
    </row>
    <row r="6" spans="1:2">
      <c r="A6" t="s">
        <v>3586</v>
      </c>
      <c r="B6" t="s">
        <v>3274</v>
      </c>
    </row>
    <row r="7" spans="1:2">
      <c r="A7" t="s">
        <v>3586</v>
      </c>
      <c r="B7" t="s">
        <v>3275</v>
      </c>
    </row>
    <row r="8" spans="1:2">
      <c r="A8" t="s">
        <v>3586</v>
      </c>
      <c r="B8" t="s">
        <v>3276</v>
      </c>
    </row>
    <row r="9" spans="1:2">
      <c r="A9" t="s">
        <v>3587</v>
      </c>
      <c r="B9" t="s">
        <v>3277</v>
      </c>
    </row>
    <row r="10" spans="1:2">
      <c r="A10" t="s">
        <v>3586</v>
      </c>
      <c r="B10" t="s">
        <v>3280</v>
      </c>
    </row>
    <row r="11" spans="1:2">
      <c r="A11" t="s">
        <v>3587</v>
      </c>
      <c r="B11" t="s">
        <v>3281</v>
      </c>
    </row>
    <row r="12" spans="1:2">
      <c r="A12" t="s">
        <v>3586</v>
      </c>
      <c r="B12" t="s">
        <v>3283</v>
      </c>
    </row>
    <row r="13" spans="1:2">
      <c r="A13" t="s">
        <v>3587</v>
      </c>
      <c r="B13" t="s">
        <v>3284</v>
      </c>
    </row>
    <row r="14" spans="1:2">
      <c r="A14" t="s">
        <v>3588</v>
      </c>
      <c r="B14" t="s">
        <v>896</v>
      </c>
    </row>
    <row r="15" spans="1:2">
      <c r="A15" t="s">
        <v>106</v>
      </c>
      <c r="B15" t="s">
        <v>3285</v>
      </c>
    </row>
    <row r="16" spans="1:2">
      <c r="A16" t="s">
        <v>106</v>
      </c>
      <c r="B16" t="s">
        <v>3286</v>
      </c>
    </row>
    <row r="17" spans="1:2">
      <c r="A17" t="s">
        <v>106</v>
      </c>
      <c r="B17" t="s">
        <v>3287</v>
      </c>
    </row>
    <row r="18" spans="1:2">
      <c r="A18" t="s">
        <v>3586</v>
      </c>
      <c r="B18" t="s">
        <v>3290</v>
      </c>
    </row>
    <row r="19" spans="1:2">
      <c r="A19" t="s">
        <v>3587</v>
      </c>
      <c r="B19" t="s">
        <v>3291</v>
      </c>
    </row>
    <row r="20" spans="1:2">
      <c r="A20" t="s">
        <v>3586</v>
      </c>
      <c r="B20" t="s">
        <v>3292</v>
      </c>
    </row>
    <row r="21" spans="1:2">
      <c r="A21" t="s">
        <v>3587</v>
      </c>
      <c r="B21" t="s">
        <v>896</v>
      </c>
    </row>
    <row r="22" spans="1:2">
      <c r="A22" t="s">
        <v>3586</v>
      </c>
      <c r="B22" t="s">
        <v>3294</v>
      </c>
    </row>
    <row r="23" spans="1:2">
      <c r="A23" t="s">
        <v>3587</v>
      </c>
      <c r="B23" t="s">
        <v>3295</v>
      </c>
    </row>
    <row r="24" spans="1:2">
      <c r="A24" t="s">
        <v>3588</v>
      </c>
      <c r="B24" t="s">
        <v>3296</v>
      </c>
    </row>
    <row r="25" spans="1:2">
      <c r="A25" t="s">
        <v>3589</v>
      </c>
      <c r="B25" t="s">
        <v>3297</v>
      </c>
    </row>
    <row r="26" spans="1:2">
      <c r="A26" t="s">
        <v>3586</v>
      </c>
      <c r="B26" t="s">
        <v>3299</v>
      </c>
    </row>
    <row r="27" spans="1:2">
      <c r="A27" t="s">
        <v>3587</v>
      </c>
      <c r="B27" t="s">
        <v>3300</v>
      </c>
    </row>
    <row r="28" spans="1:2">
      <c r="A28" t="s">
        <v>3586</v>
      </c>
      <c r="B28" t="s">
        <v>3302</v>
      </c>
    </row>
    <row r="29" spans="1:2">
      <c r="A29" t="s">
        <v>3587</v>
      </c>
      <c r="B29" t="s">
        <v>3303</v>
      </c>
    </row>
    <row r="30" spans="1:2">
      <c r="A30" t="s">
        <v>3586</v>
      </c>
      <c r="B30" t="s">
        <v>3304</v>
      </c>
    </row>
    <row r="31" spans="1:2">
      <c r="A31" t="s">
        <v>3587</v>
      </c>
      <c r="B31" t="s">
        <v>3305</v>
      </c>
    </row>
    <row r="32" spans="1:2">
      <c r="A32" t="s">
        <v>3588</v>
      </c>
      <c r="B32" t="s">
        <v>3306</v>
      </c>
    </row>
    <row r="33" spans="1:2">
      <c r="A33" t="s">
        <v>3586</v>
      </c>
      <c r="B33" t="s">
        <v>3308</v>
      </c>
    </row>
    <row r="34" spans="1:2">
      <c r="A34" t="s">
        <v>3587</v>
      </c>
      <c r="B34" t="s">
        <v>3309</v>
      </c>
    </row>
    <row r="35" spans="1:2">
      <c r="A35" t="s">
        <v>3586</v>
      </c>
      <c r="B35" t="s">
        <v>3311</v>
      </c>
    </row>
    <row r="36" spans="1:2">
      <c r="A36" t="s">
        <v>3587</v>
      </c>
      <c r="B36" t="s">
        <v>3309</v>
      </c>
    </row>
    <row r="37" spans="1:2">
      <c r="A37" t="s">
        <v>3586</v>
      </c>
      <c r="B37" t="s">
        <v>3312</v>
      </c>
    </row>
    <row r="38" spans="1:2">
      <c r="A38" t="s">
        <v>3587</v>
      </c>
      <c r="B38" t="s">
        <v>3313</v>
      </c>
    </row>
    <row r="39" spans="1:2">
      <c r="A39" t="s">
        <v>3588</v>
      </c>
      <c r="B39" t="s">
        <v>3314</v>
      </c>
    </row>
    <row r="40" spans="1:2">
      <c r="A40" t="s">
        <v>3586</v>
      </c>
      <c r="B40" t="s">
        <v>3315</v>
      </c>
    </row>
    <row r="41" spans="1:2">
      <c r="A41" t="s">
        <v>3587</v>
      </c>
      <c r="B41" t="s">
        <v>896</v>
      </c>
    </row>
    <row r="42" spans="1:2">
      <c r="A42" t="s">
        <v>3588</v>
      </c>
      <c r="B42" t="s">
        <v>3316</v>
      </c>
    </row>
    <row r="43" spans="1:2">
      <c r="A43" t="s">
        <v>3586</v>
      </c>
      <c r="B43" t="s">
        <v>3318</v>
      </c>
    </row>
    <row r="44" spans="1:2">
      <c r="A44" t="s">
        <v>3587</v>
      </c>
      <c r="B44" t="s">
        <v>3319</v>
      </c>
    </row>
    <row r="45" spans="1:2">
      <c r="A45" t="s">
        <v>3588</v>
      </c>
      <c r="B45" t="s">
        <v>3320</v>
      </c>
    </row>
    <row r="46" spans="1:2">
      <c r="A46" t="s">
        <v>3589</v>
      </c>
      <c r="B46" t="s">
        <v>896</v>
      </c>
    </row>
    <row r="47" spans="1:2">
      <c r="A47" t="s">
        <v>3586</v>
      </c>
      <c r="B47" t="s">
        <v>3322</v>
      </c>
    </row>
    <row r="48" spans="1:2">
      <c r="A48" t="s">
        <v>3587</v>
      </c>
      <c r="B48" t="s">
        <v>3323</v>
      </c>
    </row>
    <row r="49" spans="1:2">
      <c r="A49" t="s">
        <v>3586</v>
      </c>
      <c r="B49" t="s">
        <v>3292</v>
      </c>
    </row>
    <row r="50" spans="1:2">
      <c r="A50" t="s">
        <v>3587</v>
      </c>
      <c r="B50" t="s">
        <v>896</v>
      </c>
    </row>
    <row r="51" spans="1:2">
      <c r="A51" t="s">
        <v>3586</v>
      </c>
      <c r="B51" t="s">
        <v>3326</v>
      </c>
    </row>
    <row r="52" spans="1:2">
      <c r="A52" t="s">
        <v>3587</v>
      </c>
      <c r="B52" t="s">
        <v>3327</v>
      </c>
    </row>
    <row r="53" spans="1:2">
      <c r="A53" t="s">
        <v>3588</v>
      </c>
      <c r="B53" t="s">
        <v>3328</v>
      </c>
    </row>
    <row r="54" spans="1:2">
      <c r="A54" t="s">
        <v>3589</v>
      </c>
      <c r="B54" t="s">
        <v>3329</v>
      </c>
    </row>
    <row r="55" spans="1:2">
      <c r="A55" t="s">
        <v>3586</v>
      </c>
      <c r="B55" t="s">
        <v>3331</v>
      </c>
    </row>
    <row r="56" spans="1:2">
      <c r="A56" t="s">
        <v>3587</v>
      </c>
      <c r="B56" t="s">
        <v>896</v>
      </c>
    </row>
    <row r="57" spans="1:2">
      <c r="A57" t="s">
        <v>3586</v>
      </c>
      <c r="B57" t="s">
        <v>3333</v>
      </c>
    </row>
    <row r="58" spans="1:2">
      <c r="A58" t="s">
        <v>3587</v>
      </c>
      <c r="B58" t="s">
        <v>3334</v>
      </c>
    </row>
    <row r="59" spans="1:2">
      <c r="A59" t="s">
        <v>3588</v>
      </c>
      <c r="B59" t="s">
        <v>896</v>
      </c>
    </row>
    <row r="60" spans="1:2">
      <c r="A60" t="s">
        <v>3586</v>
      </c>
      <c r="B60" t="s">
        <v>3336</v>
      </c>
    </row>
    <row r="61" spans="1:2">
      <c r="A61" t="s">
        <v>3587</v>
      </c>
      <c r="B61" t="s">
        <v>3337</v>
      </c>
    </row>
    <row r="62" spans="1:2">
      <c r="A62" t="s">
        <v>3588</v>
      </c>
      <c r="B62" t="s">
        <v>896</v>
      </c>
    </row>
    <row r="63" spans="1:2">
      <c r="A63" t="s">
        <v>3586</v>
      </c>
      <c r="B63" t="s">
        <v>3339</v>
      </c>
    </row>
    <row r="64" spans="1:2">
      <c r="A64" t="s">
        <v>3587</v>
      </c>
      <c r="B64" t="s">
        <v>3340</v>
      </c>
    </row>
    <row r="65" spans="1:2">
      <c r="A65" t="s">
        <v>3588</v>
      </c>
      <c r="B65" t="s">
        <v>896</v>
      </c>
    </row>
    <row r="66" spans="1:2">
      <c r="A66" t="s">
        <v>3586</v>
      </c>
      <c r="B66" t="s">
        <v>3342</v>
      </c>
    </row>
    <row r="67" spans="1:2">
      <c r="A67" t="s">
        <v>3587</v>
      </c>
      <c r="B67" t="s">
        <v>896</v>
      </c>
    </row>
    <row r="68" spans="1:2">
      <c r="A68" t="s">
        <v>3586</v>
      </c>
      <c r="B68" t="s">
        <v>3343</v>
      </c>
    </row>
    <row r="69" spans="1:2">
      <c r="A69" t="s">
        <v>3587</v>
      </c>
      <c r="B69" t="s">
        <v>896</v>
      </c>
    </row>
    <row r="70" spans="1:2">
      <c r="A70" t="s">
        <v>106</v>
      </c>
      <c r="B70" t="s">
        <v>3344</v>
      </c>
    </row>
    <row r="71" spans="1:2">
      <c r="A71" t="s">
        <v>3586</v>
      </c>
      <c r="B71" t="s">
        <v>3347</v>
      </c>
    </row>
    <row r="72" spans="1:2">
      <c r="A72" t="s">
        <v>3587</v>
      </c>
      <c r="B72" t="s">
        <v>3348</v>
      </c>
    </row>
    <row r="73" spans="1:2">
      <c r="A73" t="s">
        <v>3588</v>
      </c>
      <c r="B73" t="s">
        <v>3349</v>
      </c>
    </row>
    <row r="74" spans="1:2">
      <c r="A74" t="s">
        <v>3589</v>
      </c>
      <c r="B74" t="s">
        <v>3350</v>
      </c>
    </row>
    <row r="75" spans="1:2">
      <c r="A75" t="s">
        <v>3590</v>
      </c>
      <c r="B75" t="s">
        <v>3351</v>
      </c>
    </row>
    <row r="76" spans="1:2">
      <c r="A76" t="s">
        <v>3586</v>
      </c>
      <c r="B76" t="s">
        <v>3353</v>
      </c>
    </row>
    <row r="77" spans="1:2">
      <c r="A77" t="s">
        <v>3587</v>
      </c>
      <c r="B77" t="s">
        <v>3354</v>
      </c>
    </row>
    <row r="78" spans="1:2">
      <c r="A78" t="s">
        <v>3588</v>
      </c>
      <c r="B78" t="s">
        <v>3355</v>
      </c>
    </row>
    <row r="79" spans="1:2">
      <c r="A79" t="s">
        <v>3586</v>
      </c>
      <c r="B79" t="s">
        <v>3356</v>
      </c>
    </row>
    <row r="80" spans="1:2">
      <c r="A80" t="s">
        <v>3586</v>
      </c>
      <c r="B80" t="s">
        <v>3358</v>
      </c>
    </row>
    <row r="81" spans="1:2">
      <c r="A81" t="s">
        <v>3587</v>
      </c>
      <c r="B81" t="s">
        <v>3359</v>
      </c>
    </row>
    <row r="82" spans="1:2">
      <c r="A82" t="s">
        <v>3586</v>
      </c>
      <c r="B82" t="s">
        <v>3343</v>
      </c>
    </row>
    <row r="83" spans="1:2">
      <c r="A83" t="s">
        <v>3587</v>
      </c>
      <c r="B83" t="s">
        <v>896</v>
      </c>
    </row>
    <row r="84" spans="1:2">
      <c r="A84" t="s">
        <v>3586</v>
      </c>
      <c r="B84" t="s">
        <v>3362</v>
      </c>
    </row>
    <row r="85" spans="1:2">
      <c r="A85" t="s">
        <v>3587</v>
      </c>
      <c r="B85" t="s">
        <v>3363</v>
      </c>
    </row>
    <row r="86" spans="1:2">
      <c r="A86" t="s">
        <v>3586</v>
      </c>
      <c r="B86" t="s">
        <v>3365</v>
      </c>
    </row>
    <row r="87" spans="1:2">
      <c r="A87" t="s">
        <v>3587</v>
      </c>
      <c r="B87" t="s">
        <v>3366</v>
      </c>
    </row>
    <row r="88" spans="1:2">
      <c r="A88" t="s">
        <v>3586</v>
      </c>
      <c r="B88" t="s">
        <v>3368</v>
      </c>
    </row>
    <row r="89" spans="1:2">
      <c r="A89" t="s">
        <v>3587</v>
      </c>
      <c r="B89" t="s">
        <v>3369</v>
      </c>
    </row>
    <row r="90" spans="1:2">
      <c r="A90" t="s">
        <v>3586</v>
      </c>
      <c r="B90" t="s">
        <v>3292</v>
      </c>
    </row>
    <row r="91" spans="1:2">
      <c r="A91" t="s">
        <v>3587</v>
      </c>
      <c r="B91" t="s">
        <v>896</v>
      </c>
    </row>
    <row r="92" spans="1:2">
      <c r="A92" t="s">
        <v>3586</v>
      </c>
      <c r="B92" t="s">
        <v>3372</v>
      </c>
    </row>
    <row r="93" spans="1:2">
      <c r="A93" t="s">
        <v>3587</v>
      </c>
      <c r="B93" t="s">
        <v>3373</v>
      </c>
    </row>
    <row r="94" spans="1:2">
      <c r="A94" t="s">
        <v>3588</v>
      </c>
      <c r="B94" t="s">
        <v>3374</v>
      </c>
    </row>
    <row r="95" spans="1:2">
      <c r="A95" t="s">
        <v>3589</v>
      </c>
      <c r="B95" t="s">
        <v>3375</v>
      </c>
    </row>
    <row r="96" spans="1:2">
      <c r="A96" t="s">
        <v>3586</v>
      </c>
      <c r="B96" t="s">
        <v>3377</v>
      </c>
    </row>
    <row r="97" spans="1:2">
      <c r="A97" t="s">
        <v>3587</v>
      </c>
      <c r="B97" t="s">
        <v>3378</v>
      </c>
    </row>
    <row r="98" spans="1:2">
      <c r="A98" t="s">
        <v>3586</v>
      </c>
      <c r="B98" t="s">
        <v>3343</v>
      </c>
    </row>
    <row r="99" spans="1:2">
      <c r="A99" t="s">
        <v>3587</v>
      </c>
      <c r="B99" t="s">
        <v>896</v>
      </c>
    </row>
    <row r="100" spans="1:2">
      <c r="A100" t="s">
        <v>3586</v>
      </c>
      <c r="B100" t="s">
        <v>3381</v>
      </c>
    </row>
    <row r="101" spans="1:2">
      <c r="A101" t="s">
        <v>3587</v>
      </c>
      <c r="B101" t="s">
        <v>3382</v>
      </c>
    </row>
    <row r="102" spans="1:2">
      <c r="A102" t="s">
        <v>3588</v>
      </c>
      <c r="B102" t="s">
        <v>3383</v>
      </c>
    </row>
    <row r="103" spans="1:2">
      <c r="A103" t="s">
        <v>3586</v>
      </c>
      <c r="B103" t="s">
        <v>3385</v>
      </c>
    </row>
    <row r="104" spans="1:2">
      <c r="A104" t="s">
        <v>3586</v>
      </c>
      <c r="B104" t="s">
        <v>3387</v>
      </c>
    </row>
    <row r="105" spans="1:2">
      <c r="A105" t="s">
        <v>3587</v>
      </c>
      <c r="B105" t="s">
        <v>3388</v>
      </c>
    </row>
    <row r="106" spans="1:2">
      <c r="A106" t="s">
        <v>3586</v>
      </c>
      <c r="B106" t="s">
        <v>3292</v>
      </c>
    </row>
    <row r="107" spans="1:2">
      <c r="A107" t="s">
        <v>3587</v>
      </c>
      <c r="B107" t="s">
        <v>896</v>
      </c>
    </row>
    <row r="108" spans="1:2">
      <c r="A108" t="s">
        <v>3586</v>
      </c>
      <c r="B108" t="s">
        <v>3591</v>
      </c>
    </row>
    <row r="109" spans="1:2">
      <c r="A109" t="s">
        <v>3587</v>
      </c>
      <c r="B109" t="s">
        <v>3592</v>
      </c>
    </row>
    <row r="110" spans="1:2">
      <c r="A110" t="s">
        <v>3586</v>
      </c>
      <c r="B110" t="s">
        <v>3391</v>
      </c>
    </row>
    <row r="111" spans="1:2">
      <c r="A111" t="s">
        <v>3587</v>
      </c>
      <c r="B111" t="s">
        <v>3392</v>
      </c>
    </row>
    <row r="112" spans="1:2">
      <c r="A112" t="s">
        <v>3588</v>
      </c>
      <c r="B112" t="s">
        <v>3393</v>
      </c>
    </row>
    <row r="113" spans="1:2">
      <c r="A113" t="s">
        <v>3586</v>
      </c>
      <c r="B113" t="s">
        <v>907</v>
      </c>
    </row>
    <row r="114" spans="1:2">
      <c r="A114" t="s">
        <v>3587</v>
      </c>
      <c r="B114" t="s">
        <v>3394</v>
      </c>
    </row>
    <row r="115" spans="1:2">
      <c r="A115" t="s">
        <v>3586</v>
      </c>
      <c r="B115" t="s">
        <v>3292</v>
      </c>
    </row>
    <row r="116" spans="1:2">
      <c r="A116" t="s">
        <v>3587</v>
      </c>
      <c r="B116" t="s">
        <v>896</v>
      </c>
    </row>
    <row r="117" spans="1:2">
      <c r="A117" t="s">
        <v>3586</v>
      </c>
      <c r="B117" t="s">
        <v>3395</v>
      </c>
    </row>
    <row r="118" spans="1:2">
      <c r="A118" t="s">
        <v>3587</v>
      </c>
      <c r="B118" t="s">
        <v>3396</v>
      </c>
    </row>
    <row r="119" spans="1:2">
      <c r="A119" t="s">
        <v>3588</v>
      </c>
      <c r="B119" t="s">
        <v>3397</v>
      </c>
    </row>
    <row r="120" spans="1:2">
      <c r="A120" t="s">
        <v>3586</v>
      </c>
      <c r="B120" t="s">
        <v>1275</v>
      </c>
    </row>
    <row r="121" spans="1:2">
      <c r="A121" t="s">
        <v>3587</v>
      </c>
      <c r="B121" t="s">
        <v>3398</v>
      </c>
    </row>
    <row r="122" spans="1:2">
      <c r="A122" t="s">
        <v>3586</v>
      </c>
      <c r="B122" t="s">
        <v>3292</v>
      </c>
    </row>
    <row r="123" spans="1:2">
      <c r="A123" t="s">
        <v>3587</v>
      </c>
      <c r="B123" t="s">
        <v>896</v>
      </c>
    </row>
    <row r="124" spans="1:2">
      <c r="A124" t="s">
        <v>3586</v>
      </c>
      <c r="B124" t="s">
        <v>3401</v>
      </c>
    </row>
    <row r="125" spans="1:2">
      <c r="A125" t="s">
        <v>3587</v>
      </c>
      <c r="B125" t="s">
        <v>3402</v>
      </c>
    </row>
    <row r="126" spans="1:2">
      <c r="A126" t="s">
        <v>3586</v>
      </c>
      <c r="B126" t="s">
        <v>3404</v>
      </c>
    </row>
    <row r="127" spans="1:2">
      <c r="A127" t="s">
        <v>3587</v>
      </c>
      <c r="B127" t="s">
        <v>3405</v>
      </c>
    </row>
    <row r="128" spans="1:2">
      <c r="A128" t="s">
        <v>3586</v>
      </c>
      <c r="B128" t="s">
        <v>3292</v>
      </c>
    </row>
    <row r="129" spans="1:2">
      <c r="A129" t="s">
        <v>3587</v>
      </c>
      <c r="B129" t="s">
        <v>896</v>
      </c>
    </row>
    <row r="130" spans="1:2">
      <c r="A130" t="s">
        <v>3586</v>
      </c>
      <c r="B130" t="s">
        <v>3406</v>
      </c>
    </row>
    <row r="131" spans="1:2">
      <c r="A131" t="s">
        <v>3587</v>
      </c>
      <c r="B131" t="s">
        <v>3407</v>
      </c>
    </row>
    <row r="132" spans="1:2">
      <c r="A132" t="s">
        <v>3588</v>
      </c>
      <c r="B132" t="s">
        <v>3408</v>
      </c>
    </row>
    <row r="133" spans="1:2">
      <c r="A133" t="s">
        <v>3586</v>
      </c>
      <c r="B133" t="s">
        <v>3409</v>
      </c>
    </row>
    <row r="134" spans="1:2">
      <c r="A134" t="s">
        <v>3587</v>
      </c>
      <c r="B134" t="s">
        <v>896</v>
      </c>
    </row>
    <row r="135" spans="1:2">
      <c r="A135" t="s">
        <v>3586</v>
      </c>
      <c r="B135" t="s">
        <v>3412</v>
      </c>
    </row>
    <row r="136" spans="1:2">
      <c r="A136" t="s">
        <v>3587</v>
      </c>
      <c r="B136" t="s">
        <v>3413</v>
      </c>
    </row>
    <row r="137" spans="1:2">
      <c r="A137" t="s">
        <v>3586</v>
      </c>
      <c r="B137" t="s">
        <v>3415</v>
      </c>
    </row>
    <row r="138" spans="1:2">
      <c r="A138" t="s">
        <v>3587</v>
      </c>
      <c r="B138" t="s">
        <v>3416</v>
      </c>
    </row>
    <row r="139" spans="1:2">
      <c r="A139" t="s">
        <v>3586</v>
      </c>
      <c r="B139" t="s">
        <v>3418</v>
      </c>
    </row>
    <row r="140" spans="1:2">
      <c r="A140" t="s">
        <v>3587</v>
      </c>
      <c r="B140" t="s">
        <v>3419</v>
      </c>
    </row>
    <row r="141" spans="1:2">
      <c r="A141" t="s">
        <v>3586</v>
      </c>
      <c r="B141" t="s">
        <v>3292</v>
      </c>
    </row>
    <row r="142" spans="1:2">
      <c r="A142" t="s">
        <v>3587</v>
      </c>
      <c r="B142" t="s">
        <v>896</v>
      </c>
    </row>
    <row r="143" spans="1:2">
      <c r="A143" t="s">
        <v>3586</v>
      </c>
      <c r="B143" t="s">
        <v>3422</v>
      </c>
    </row>
    <row r="144" spans="1:2">
      <c r="A144" t="s">
        <v>3587</v>
      </c>
      <c r="B144" t="s">
        <v>3423</v>
      </c>
    </row>
    <row r="145" spans="1:2">
      <c r="A145" t="s">
        <v>3586</v>
      </c>
      <c r="B145" t="s">
        <v>3425</v>
      </c>
    </row>
    <row r="146" spans="1:2">
      <c r="A146" t="s">
        <v>3587</v>
      </c>
      <c r="B146" t="s">
        <v>3426</v>
      </c>
    </row>
    <row r="147" spans="1:2">
      <c r="A147" t="s">
        <v>3586</v>
      </c>
      <c r="B147" t="s">
        <v>3428</v>
      </c>
    </row>
    <row r="148" spans="1:2">
      <c r="A148" t="s">
        <v>3587</v>
      </c>
      <c r="B148" t="s">
        <v>3429</v>
      </c>
    </row>
    <row r="149" spans="1:2">
      <c r="A149" t="s">
        <v>3586</v>
      </c>
      <c r="B149" t="s">
        <v>3292</v>
      </c>
    </row>
    <row r="150" spans="1:2">
      <c r="A150" t="s">
        <v>3587</v>
      </c>
      <c r="B150" t="s">
        <v>896</v>
      </c>
    </row>
    <row r="151" spans="1:2">
      <c r="A151" t="s">
        <v>3586</v>
      </c>
      <c r="B151" t="s">
        <v>3432</v>
      </c>
    </row>
    <row r="152" spans="1:2">
      <c r="A152" t="s">
        <v>3587</v>
      </c>
      <c r="B152" t="s">
        <v>3433</v>
      </c>
    </row>
    <row r="153" spans="1:2">
      <c r="A153" t="s">
        <v>3586</v>
      </c>
      <c r="B153" t="s">
        <v>3435</v>
      </c>
    </row>
    <row r="154" spans="1:2">
      <c r="A154" t="s">
        <v>3587</v>
      </c>
      <c r="B154" t="s">
        <v>3436</v>
      </c>
    </row>
    <row r="155" spans="1:2">
      <c r="A155" t="s">
        <v>3586</v>
      </c>
      <c r="B155" t="s">
        <v>3437</v>
      </c>
    </row>
    <row r="156" spans="1:2">
      <c r="A156" t="s">
        <v>3586</v>
      </c>
      <c r="B156" t="s">
        <v>3343</v>
      </c>
    </row>
    <row r="157" spans="1:2">
      <c r="A157" t="s">
        <v>3587</v>
      </c>
      <c r="B157" t="s">
        <v>3277</v>
      </c>
    </row>
    <row r="158" spans="1:2">
      <c r="A158" t="s">
        <v>3586</v>
      </c>
      <c r="B158" t="s">
        <v>3439</v>
      </c>
    </row>
    <row r="159" spans="1:2">
      <c r="A159" t="s">
        <v>3587</v>
      </c>
      <c r="B159" t="s">
        <v>3440</v>
      </c>
    </row>
    <row r="160" spans="1:2">
      <c r="A160" t="s">
        <v>3588</v>
      </c>
      <c r="B160" t="s">
        <v>3441</v>
      </c>
    </row>
    <row r="161" spans="1:2">
      <c r="A161" t="s">
        <v>3586</v>
      </c>
      <c r="B161" t="s">
        <v>3443</v>
      </c>
    </row>
    <row r="162" spans="1:2">
      <c r="A162" t="s">
        <v>3587</v>
      </c>
      <c r="B162" t="s">
        <v>3444</v>
      </c>
    </row>
    <row r="163" spans="1:2">
      <c r="A163" t="s">
        <v>3586</v>
      </c>
      <c r="B163" t="s">
        <v>3446</v>
      </c>
    </row>
    <row r="164" spans="1:2">
      <c r="A164" t="s">
        <v>3586</v>
      </c>
      <c r="B164" t="s">
        <v>3448</v>
      </c>
    </row>
    <row r="165" spans="1:2">
      <c r="A165" t="s">
        <v>3586</v>
      </c>
      <c r="B165" t="s">
        <v>3450</v>
      </c>
    </row>
    <row r="166" spans="1:2">
      <c r="A166" t="s">
        <v>3586</v>
      </c>
      <c r="B166" t="s">
        <v>3292</v>
      </c>
    </row>
    <row r="167" spans="1:2">
      <c r="A167" t="s">
        <v>3587</v>
      </c>
      <c r="B167" t="s">
        <v>3451</v>
      </c>
    </row>
    <row r="168" spans="1:2">
      <c r="A168" t="s">
        <v>3586</v>
      </c>
      <c r="B168" t="s">
        <v>803</v>
      </c>
    </row>
    <row r="169" spans="1:2">
      <c r="A169" t="s">
        <v>3587</v>
      </c>
      <c r="B169" t="s">
        <v>3452</v>
      </c>
    </row>
    <row r="170" spans="1:2">
      <c r="A170" t="s">
        <v>3586</v>
      </c>
      <c r="B170" t="s">
        <v>1135</v>
      </c>
    </row>
    <row r="171" spans="1:2">
      <c r="A171" t="s">
        <v>3587</v>
      </c>
      <c r="B171" t="s">
        <v>917</v>
      </c>
    </row>
    <row r="172" spans="1:2">
      <c r="A172" t="s">
        <v>3586</v>
      </c>
      <c r="B172" t="s">
        <v>3453</v>
      </c>
    </row>
    <row r="173" spans="1:2">
      <c r="A173" t="s">
        <v>3586</v>
      </c>
      <c r="B173" t="s">
        <v>3454</v>
      </c>
    </row>
    <row r="174" spans="1:2">
      <c r="A174" t="s">
        <v>3587</v>
      </c>
      <c r="B174" t="s">
        <v>3455</v>
      </c>
    </row>
    <row r="175" spans="1:2">
      <c r="A175" t="s">
        <v>3588</v>
      </c>
      <c r="B175" t="s">
        <v>3456</v>
      </c>
    </row>
    <row r="176" spans="1:2">
      <c r="A176" t="s">
        <v>3586</v>
      </c>
      <c r="B176" t="s">
        <v>3292</v>
      </c>
    </row>
    <row r="177" spans="1:2">
      <c r="A177" t="s">
        <v>3587</v>
      </c>
      <c r="B177" t="s">
        <v>896</v>
      </c>
    </row>
    <row r="178" spans="1:2">
      <c r="A178" t="s">
        <v>3586</v>
      </c>
      <c r="B178" t="s">
        <v>3459</v>
      </c>
    </row>
    <row r="179" spans="1:2">
      <c r="A179" t="s">
        <v>3587</v>
      </c>
      <c r="B179" t="s">
        <v>3460</v>
      </c>
    </row>
    <row r="180" spans="1:2">
      <c r="A180" t="s">
        <v>3586</v>
      </c>
      <c r="B180" t="s">
        <v>3462</v>
      </c>
    </row>
    <row r="181" spans="1:2">
      <c r="A181" t="s">
        <v>3587</v>
      </c>
      <c r="B181" t="s">
        <v>3463</v>
      </c>
    </row>
    <row r="182" spans="1:2">
      <c r="A182" t="s">
        <v>3586</v>
      </c>
      <c r="B182" t="s">
        <v>3343</v>
      </c>
    </row>
    <row r="183" spans="1:2">
      <c r="A183" t="s">
        <v>3587</v>
      </c>
      <c r="B183" t="s">
        <v>3277</v>
      </c>
    </row>
    <row r="184" spans="1:2">
      <c r="A184" t="s">
        <v>3586</v>
      </c>
      <c r="B184" t="s">
        <v>3466</v>
      </c>
    </row>
    <row r="185" spans="1:2">
      <c r="A185" t="s">
        <v>3587</v>
      </c>
      <c r="B185" t="s">
        <v>3467</v>
      </c>
    </row>
    <row r="186" spans="1:2">
      <c r="A186" t="s">
        <v>3586</v>
      </c>
      <c r="B186" t="s">
        <v>3468</v>
      </c>
    </row>
    <row r="187" spans="1:2">
      <c r="A187" t="s">
        <v>3587</v>
      </c>
      <c r="B187" t="s">
        <v>3277</v>
      </c>
    </row>
    <row r="188" spans="1:2">
      <c r="A188" t="s">
        <v>3586</v>
      </c>
      <c r="B188" t="s">
        <v>3469</v>
      </c>
    </row>
    <row r="189" spans="1:2">
      <c r="A189" t="s">
        <v>3587</v>
      </c>
      <c r="B189" t="s">
        <v>1155</v>
      </c>
    </row>
    <row r="190" spans="1:2">
      <c r="A190" t="s">
        <v>3588</v>
      </c>
      <c r="B190" t="s">
        <v>3470</v>
      </c>
    </row>
    <row r="191" spans="1:2">
      <c r="A191" t="s">
        <v>3586</v>
      </c>
      <c r="B191" t="s">
        <v>1195</v>
      </c>
    </row>
    <row r="192" spans="1:2">
      <c r="A192" t="s">
        <v>3587</v>
      </c>
      <c r="B192" t="s">
        <v>3472</v>
      </c>
    </row>
    <row r="193" spans="1:2">
      <c r="A193" t="s">
        <v>3586</v>
      </c>
      <c r="B193" t="s">
        <v>3474</v>
      </c>
    </row>
    <row r="194" spans="1:2">
      <c r="A194" t="s">
        <v>3587</v>
      </c>
      <c r="B194" t="s">
        <v>3475</v>
      </c>
    </row>
    <row r="195" spans="1:2">
      <c r="A195" t="s">
        <v>3586</v>
      </c>
      <c r="B195" t="s">
        <v>3477</v>
      </c>
    </row>
    <row r="196" spans="1:2">
      <c r="A196" t="s">
        <v>3587</v>
      </c>
      <c r="B196" t="s">
        <v>3478</v>
      </c>
    </row>
    <row r="197" spans="1:2">
      <c r="A197" t="s">
        <v>3586</v>
      </c>
      <c r="B197" t="s">
        <v>3292</v>
      </c>
    </row>
    <row r="198" spans="1:2">
      <c r="A198" t="s">
        <v>3587</v>
      </c>
      <c r="B198" t="s">
        <v>896</v>
      </c>
    </row>
    <row r="199" spans="1:2">
      <c r="A199" t="s">
        <v>3586</v>
      </c>
      <c r="B199" t="s">
        <v>3481</v>
      </c>
    </row>
    <row r="200" spans="1:2">
      <c r="A200" t="s">
        <v>3587</v>
      </c>
      <c r="B200" t="s">
        <v>3482</v>
      </c>
    </row>
    <row r="201" spans="1:2">
      <c r="A201" t="s">
        <v>3586</v>
      </c>
      <c r="B201" t="s">
        <v>3484</v>
      </c>
    </row>
    <row r="202" spans="1:2">
      <c r="A202" t="s">
        <v>3587</v>
      </c>
      <c r="B202" t="s">
        <v>3485</v>
      </c>
    </row>
    <row r="203" spans="1:2">
      <c r="A203" t="s">
        <v>3586</v>
      </c>
      <c r="B203" t="s">
        <v>3487</v>
      </c>
    </row>
    <row r="204" spans="1:2">
      <c r="A204" t="s">
        <v>3587</v>
      </c>
      <c r="B204" t="s">
        <v>3488</v>
      </c>
    </row>
    <row r="205" spans="1:2">
      <c r="A205" t="s">
        <v>3586</v>
      </c>
      <c r="B205" t="s">
        <v>3292</v>
      </c>
    </row>
    <row r="206" spans="1:2">
      <c r="A206" t="s">
        <v>3587</v>
      </c>
      <c r="B206" t="s">
        <v>896</v>
      </c>
    </row>
    <row r="207" spans="1:2">
      <c r="A207" t="s">
        <v>3586</v>
      </c>
      <c r="B207" t="s">
        <v>3490</v>
      </c>
    </row>
    <row r="208" spans="1:2">
      <c r="A208" t="s">
        <v>3587</v>
      </c>
      <c r="B208" t="s">
        <v>3491</v>
      </c>
    </row>
    <row r="209" spans="1:2">
      <c r="A209" t="s">
        <v>3586</v>
      </c>
      <c r="B209" t="s">
        <v>3493</v>
      </c>
    </row>
    <row r="210" spans="1:2">
      <c r="A210" t="s">
        <v>3587</v>
      </c>
      <c r="B210" t="s">
        <v>3494</v>
      </c>
    </row>
    <row r="211" spans="1:2">
      <c r="A211" t="s">
        <v>3586</v>
      </c>
      <c r="B211" t="s">
        <v>3292</v>
      </c>
    </row>
    <row r="212" spans="1:2">
      <c r="A212" t="s">
        <v>3587</v>
      </c>
      <c r="B212" t="s">
        <v>896</v>
      </c>
    </row>
    <row r="213" spans="1:2">
      <c r="A213" t="s">
        <v>3586</v>
      </c>
      <c r="B213" t="s">
        <v>119</v>
      </c>
    </row>
    <row r="214" spans="1:2">
      <c r="A214" t="s">
        <v>3586</v>
      </c>
      <c r="B214" t="s">
        <v>3496</v>
      </c>
    </row>
    <row r="215" spans="1:2">
      <c r="A215" t="s">
        <v>3586</v>
      </c>
      <c r="B215" t="s">
        <v>3292</v>
      </c>
    </row>
    <row r="216" spans="1:2">
      <c r="A216" t="s">
        <v>3587</v>
      </c>
      <c r="B216" t="s">
        <v>896</v>
      </c>
    </row>
    <row r="217" spans="1:2">
      <c r="A217" t="s">
        <v>3587</v>
      </c>
      <c r="B217" t="s">
        <v>3499</v>
      </c>
    </row>
    <row r="218" spans="1:2">
      <c r="A218" t="s">
        <v>3586</v>
      </c>
      <c r="B218" t="s">
        <v>3500</v>
      </c>
    </row>
    <row r="219" spans="1:2">
      <c r="A219" t="s">
        <v>3586</v>
      </c>
      <c r="B219" t="s">
        <v>3502</v>
      </c>
    </row>
    <row r="220" spans="1:2">
      <c r="A220" t="s">
        <v>3587</v>
      </c>
      <c r="B220" t="s">
        <v>3503</v>
      </c>
    </row>
    <row r="221" spans="1:2">
      <c r="A221" t="s">
        <v>3586</v>
      </c>
      <c r="B221" t="s">
        <v>3505</v>
      </c>
    </row>
    <row r="222" spans="1:2">
      <c r="A222" t="s">
        <v>3587</v>
      </c>
      <c r="B222" t="s">
        <v>3506</v>
      </c>
    </row>
    <row r="223" spans="1:2">
      <c r="A223" t="s">
        <v>3586</v>
      </c>
      <c r="B223" t="s">
        <v>3292</v>
      </c>
    </row>
    <row r="224" spans="1:2">
      <c r="A224" t="s">
        <v>3587</v>
      </c>
      <c r="B224" t="s">
        <v>896</v>
      </c>
    </row>
    <row r="225" spans="1:2">
      <c r="A225" t="s">
        <v>3586</v>
      </c>
      <c r="B225" t="s">
        <v>3509</v>
      </c>
    </row>
    <row r="226" spans="1:2">
      <c r="A226" t="s">
        <v>3587</v>
      </c>
      <c r="B226" t="s">
        <v>3510</v>
      </c>
    </row>
    <row r="227" spans="1:2">
      <c r="A227" t="s">
        <v>3586</v>
      </c>
      <c r="B227" t="s">
        <v>3292</v>
      </c>
    </row>
    <row r="228" spans="1:2">
      <c r="A228" t="s">
        <v>3587</v>
      </c>
      <c r="B228" t="s">
        <v>896</v>
      </c>
    </row>
    <row r="229" spans="1:2">
      <c r="A229" t="s">
        <v>3586</v>
      </c>
      <c r="B229" t="s">
        <v>3513</v>
      </c>
    </row>
    <row r="230" spans="1:2">
      <c r="A230" t="s">
        <v>3587</v>
      </c>
      <c r="B230" t="s">
        <v>3514</v>
      </c>
    </row>
    <row r="231" spans="1:2">
      <c r="A231" t="s">
        <v>3588</v>
      </c>
      <c r="B231" t="s">
        <v>3515</v>
      </c>
    </row>
    <row r="232" spans="1:2">
      <c r="A232" t="s">
        <v>3586</v>
      </c>
      <c r="B232" t="s">
        <v>3343</v>
      </c>
    </row>
    <row r="233" spans="1:2">
      <c r="A233" t="s">
        <v>3587</v>
      </c>
      <c r="B233" t="s">
        <v>3277</v>
      </c>
    </row>
    <row r="234" spans="1:2">
      <c r="A234" t="s">
        <v>3586</v>
      </c>
      <c r="B234" t="s">
        <v>3518</v>
      </c>
    </row>
    <row r="235" spans="1:2">
      <c r="A235" t="s">
        <v>3587</v>
      </c>
      <c r="B235" t="s">
        <v>3519</v>
      </c>
    </row>
    <row r="236" spans="1:2">
      <c r="A236" t="s">
        <v>3586</v>
      </c>
      <c r="B236" t="s">
        <v>3343</v>
      </c>
    </row>
    <row r="237" spans="1:2">
      <c r="A237" t="s">
        <v>3587</v>
      </c>
      <c r="B237" t="s">
        <v>3277</v>
      </c>
    </row>
    <row r="238" spans="1:2">
      <c r="A238" t="s">
        <v>3586</v>
      </c>
      <c r="B238" t="s">
        <v>3521</v>
      </c>
    </row>
    <row r="239" spans="1:2">
      <c r="A239" t="s">
        <v>3587</v>
      </c>
      <c r="B239" t="s">
        <v>3522</v>
      </c>
    </row>
    <row r="240" spans="1:2">
      <c r="A240" t="s">
        <v>3586</v>
      </c>
      <c r="B240" t="s">
        <v>967</v>
      </c>
    </row>
    <row r="241" spans="1:2">
      <c r="A241" t="s">
        <v>3586</v>
      </c>
      <c r="B241" t="s">
        <v>3524</v>
      </c>
    </row>
    <row r="242" spans="1:2">
      <c r="A242" t="s">
        <v>3587</v>
      </c>
      <c r="B242" t="s">
        <v>3525</v>
      </c>
    </row>
    <row r="243" spans="1:2">
      <c r="A243" t="s">
        <v>3586</v>
      </c>
      <c r="B243" t="s">
        <v>3526</v>
      </c>
    </row>
    <row r="244" spans="1:2">
      <c r="A244" t="s">
        <v>3587</v>
      </c>
      <c r="B244" t="s">
        <v>3527</v>
      </c>
    </row>
    <row r="245" spans="1:2">
      <c r="A245" t="s">
        <v>3586</v>
      </c>
      <c r="B245" t="s">
        <v>3292</v>
      </c>
    </row>
    <row r="246" spans="1:2">
      <c r="A246" t="s">
        <v>3587</v>
      </c>
      <c r="B246" t="s">
        <v>896</v>
      </c>
    </row>
    <row r="247" spans="1:2">
      <c r="A247" t="s">
        <v>3586</v>
      </c>
      <c r="B247" t="s">
        <v>3529</v>
      </c>
    </row>
    <row r="248" spans="1:2">
      <c r="A248" t="s">
        <v>3587</v>
      </c>
      <c r="B248" t="s">
        <v>3530</v>
      </c>
    </row>
    <row r="249" spans="1:2">
      <c r="A249" t="s">
        <v>3588</v>
      </c>
      <c r="B249" t="s">
        <v>3531</v>
      </c>
    </row>
    <row r="250" spans="1:2">
      <c r="A250" t="s">
        <v>3586</v>
      </c>
      <c r="B250" t="s">
        <v>3409</v>
      </c>
    </row>
    <row r="251" spans="1:2">
      <c r="A251" t="s">
        <v>3587</v>
      </c>
      <c r="B251" t="s">
        <v>896</v>
      </c>
    </row>
    <row r="252" spans="1:2">
      <c r="A252" t="s">
        <v>3586</v>
      </c>
      <c r="B252" t="s">
        <v>3534</v>
      </c>
    </row>
    <row r="253" spans="1:2">
      <c r="A253" t="s">
        <v>3587</v>
      </c>
      <c r="B253" t="s">
        <v>3535</v>
      </c>
    </row>
    <row r="254" spans="1:2">
      <c r="A254" t="s">
        <v>3586</v>
      </c>
      <c r="B254" t="s">
        <v>3343</v>
      </c>
    </row>
    <row r="255" spans="1:2">
      <c r="A255" t="s">
        <v>3587</v>
      </c>
      <c r="B255" t="s">
        <v>3277</v>
      </c>
    </row>
    <row r="256" spans="1:2">
      <c r="A256" t="s">
        <v>106</v>
      </c>
      <c r="B256" t="s">
        <v>3537</v>
      </c>
    </row>
    <row r="257" spans="1:2">
      <c r="A257" t="s">
        <v>106</v>
      </c>
      <c r="B257" t="s">
        <v>3537</v>
      </c>
    </row>
    <row r="258" spans="1:2">
      <c r="A258" t="s">
        <v>106</v>
      </c>
      <c r="B258" t="s">
        <v>3539</v>
      </c>
    </row>
    <row r="259" spans="1:2">
      <c r="A259" t="s">
        <v>3586</v>
      </c>
      <c r="B259" t="s">
        <v>807</v>
      </c>
    </row>
    <row r="260" spans="1:2">
      <c r="A260" t="s">
        <v>3586</v>
      </c>
      <c r="B260" t="s">
        <v>3543</v>
      </c>
    </row>
    <row r="261" spans="1:2">
      <c r="A261" t="s">
        <v>3587</v>
      </c>
      <c r="B261" t="s">
        <v>3287</v>
      </c>
    </row>
    <row r="262" spans="1:2">
      <c r="A262" t="s">
        <v>3586</v>
      </c>
      <c r="B262" t="s">
        <v>3546</v>
      </c>
    </row>
    <row r="263" spans="1:2">
      <c r="A263" t="s">
        <v>3587</v>
      </c>
      <c r="B263" t="s">
        <v>3287</v>
      </c>
    </row>
    <row r="264" spans="1:2">
      <c r="A264" t="s">
        <v>3586</v>
      </c>
      <c r="B264" t="s">
        <v>3549</v>
      </c>
    </row>
    <row r="265" spans="1:2">
      <c r="A265" t="s">
        <v>3587</v>
      </c>
      <c r="B265" t="s">
        <v>3550</v>
      </c>
    </row>
    <row r="266" spans="1:2">
      <c r="A266" t="s">
        <v>3588</v>
      </c>
      <c r="B266" t="s">
        <v>3551</v>
      </c>
    </row>
    <row r="267" spans="1:2">
      <c r="A267" t="s">
        <v>3587</v>
      </c>
      <c r="B267" t="s">
        <v>3287</v>
      </c>
    </row>
    <row r="268" spans="1:2">
      <c r="A268" t="s">
        <v>3586</v>
      </c>
      <c r="B268" t="s">
        <v>3554</v>
      </c>
    </row>
    <row r="269" spans="1:2">
      <c r="A269" t="s">
        <v>3586</v>
      </c>
      <c r="B269" t="s">
        <v>3557</v>
      </c>
    </row>
    <row r="270" spans="1:2">
      <c r="A270" t="s">
        <v>3587</v>
      </c>
      <c r="B270" t="s">
        <v>3558</v>
      </c>
    </row>
    <row r="271" spans="1:2">
      <c r="A271" t="s">
        <v>3588</v>
      </c>
      <c r="B271" t="s">
        <v>3559</v>
      </c>
    </row>
    <row r="272" spans="1:2">
      <c r="A272" t="s">
        <v>3589</v>
      </c>
      <c r="B272" t="s">
        <v>3551</v>
      </c>
    </row>
    <row r="273" spans="1:2">
      <c r="A273" t="s">
        <v>3586</v>
      </c>
      <c r="B273" t="s">
        <v>3562</v>
      </c>
    </row>
    <row r="274" spans="1:2">
      <c r="A274" t="s">
        <v>3587</v>
      </c>
      <c r="B274" t="s">
        <v>3287</v>
      </c>
    </row>
    <row r="275" spans="1:2">
      <c r="A275" t="s">
        <v>3586</v>
      </c>
      <c r="B275" t="s">
        <v>3565</v>
      </c>
    </row>
    <row r="276" spans="1:2">
      <c r="A276" t="s">
        <v>3587</v>
      </c>
      <c r="B276" t="s">
        <v>3551</v>
      </c>
    </row>
    <row r="277" spans="1:2">
      <c r="A277" t="s">
        <v>3586</v>
      </c>
      <c r="B277" t="s">
        <v>3568</v>
      </c>
    </row>
    <row r="278" spans="1:2">
      <c r="A278" t="s">
        <v>3587</v>
      </c>
      <c r="B278" t="s">
        <v>3287</v>
      </c>
    </row>
    <row r="279" spans="1:2">
      <c r="A279" t="s">
        <v>3586</v>
      </c>
      <c r="B279" t="s">
        <v>3571</v>
      </c>
    </row>
    <row r="280" spans="1:2">
      <c r="A280" t="s">
        <v>3587</v>
      </c>
      <c r="B280" t="s">
        <v>3287</v>
      </c>
    </row>
    <row r="281" spans="1:2">
      <c r="A281" t="s">
        <v>3586</v>
      </c>
      <c r="B281" t="s">
        <v>3574</v>
      </c>
    </row>
    <row r="282" spans="1:2">
      <c r="A282" t="s">
        <v>3587</v>
      </c>
      <c r="B282" t="s">
        <v>3287</v>
      </c>
    </row>
    <row r="283" spans="1:2">
      <c r="A283" t="s">
        <v>3586</v>
      </c>
      <c r="B283" t="s">
        <v>3577</v>
      </c>
    </row>
    <row r="284" spans="1:2">
      <c r="A284" t="s">
        <v>3587</v>
      </c>
      <c r="B284" t="s">
        <v>3287</v>
      </c>
    </row>
    <row r="285" spans="1:2">
      <c r="A285" t="s">
        <v>3586</v>
      </c>
      <c r="B285" t="s">
        <v>3580</v>
      </c>
    </row>
    <row r="286" spans="1:2">
      <c r="A286" t="s">
        <v>3587</v>
      </c>
      <c r="B286" t="s">
        <v>3551</v>
      </c>
    </row>
    <row r="287" spans="1:2">
      <c r="A287" t="s">
        <v>3586</v>
      </c>
      <c r="B287" t="s">
        <v>3583</v>
      </c>
    </row>
    <row r="288" spans="1:2">
      <c r="A288" t="s">
        <v>3587</v>
      </c>
      <c r="B288" t="s">
        <v>3551</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Q842"/>
  <sheetViews>
    <sheetView zoomScaleNormal="100" workbookViewId="0">
      <pane xSplit="2" ySplit="3" topLeftCell="C4" activePane="bottomRight" state="frozen"/>
      <selection activeCell="A3" sqref="A3:C3"/>
      <selection pane="topRight" activeCell="A3" sqref="A3:C3"/>
      <selection pane="bottomLeft" activeCell="A3" sqref="A3:C3"/>
      <selection pane="bottomRight" activeCell="A3" sqref="A3:C3"/>
    </sheetView>
  </sheetViews>
  <sheetFormatPr baseColWidth="10" defaultColWidth="11.42578125" defaultRowHeight="12.75"/>
  <cols>
    <col min="1" max="1" width="11.42578125" style="576"/>
    <col min="2" max="2" width="16.42578125" style="576" customWidth="1"/>
    <col min="3" max="3" width="11.42578125" style="576" hidden="1" customWidth="1"/>
    <col min="4" max="4" width="26.42578125" style="576" customWidth="1"/>
    <col min="5" max="5" width="22.140625" style="576" hidden="1" customWidth="1"/>
    <col min="6" max="6" width="16.140625" style="576" hidden="1" customWidth="1"/>
    <col min="7" max="7" width="55.42578125" style="576" hidden="1" customWidth="1"/>
    <col min="8" max="8" width="43.85546875" style="606" customWidth="1"/>
    <col min="9" max="9" width="12.140625" style="576" hidden="1" customWidth="1"/>
    <col min="10" max="10" width="15.85546875" style="603" hidden="1" customWidth="1"/>
    <col min="11" max="11" width="23.140625" style="603" bestFit="1" customWidth="1"/>
    <col min="12" max="12" width="15.140625" style="603" customWidth="1"/>
    <col min="13" max="13" width="13.42578125" style="603" customWidth="1"/>
    <col min="14" max="15" width="15.28515625" style="601" customWidth="1"/>
    <col min="16" max="16" width="11.140625" style="604" bestFit="1" customWidth="1"/>
    <col min="17" max="17" width="50.140625" style="606" customWidth="1"/>
    <col min="18" max="16384" width="11.42578125" style="576"/>
  </cols>
  <sheetData>
    <row r="1" spans="1:17" s="48" customFormat="1" ht="21">
      <c r="A1" s="862" t="s">
        <v>3241</v>
      </c>
      <c r="B1" s="862"/>
      <c r="C1" s="862"/>
      <c r="D1" s="862"/>
      <c r="E1" s="862"/>
      <c r="F1" s="862"/>
      <c r="G1" s="862"/>
      <c r="H1" s="862"/>
      <c r="I1" s="862"/>
      <c r="J1" s="862"/>
      <c r="K1" s="862"/>
      <c r="L1" s="862"/>
      <c r="M1" s="862"/>
      <c r="N1" s="862"/>
      <c r="O1" s="862"/>
      <c r="P1" s="862"/>
      <c r="Q1" s="862"/>
    </row>
    <row r="2" spans="1:17" s="48" customFormat="1">
      <c r="B2" s="49"/>
      <c r="I2" s="48" t="s">
        <v>223</v>
      </c>
      <c r="M2" s="50"/>
      <c r="N2" s="50"/>
      <c r="Q2" s="48" t="s">
        <v>3242</v>
      </c>
    </row>
    <row r="3" spans="1:17" s="572" customFormat="1" ht="25.5">
      <c r="A3" s="571" t="s">
        <v>251</v>
      </c>
      <c r="B3" s="571" t="s">
        <v>47</v>
      </c>
      <c r="C3" s="571" t="s">
        <v>252</v>
      </c>
      <c r="D3" s="571" t="s">
        <v>0</v>
      </c>
      <c r="E3" s="571" t="s">
        <v>253</v>
      </c>
      <c r="F3" s="571" t="s">
        <v>248</v>
      </c>
      <c r="G3" s="571" t="s">
        <v>249</v>
      </c>
      <c r="H3" s="571" t="s">
        <v>250</v>
      </c>
      <c r="I3" s="571" t="s">
        <v>531</v>
      </c>
      <c r="J3" s="571" t="s">
        <v>254</v>
      </c>
      <c r="K3" s="571" t="s">
        <v>255</v>
      </c>
      <c r="L3" s="571" t="s">
        <v>256</v>
      </c>
      <c r="M3" s="571" t="s">
        <v>3239</v>
      </c>
      <c r="N3" s="571" t="s">
        <v>7</v>
      </c>
      <c r="O3" s="571" t="s">
        <v>8</v>
      </c>
      <c r="P3" s="571" t="s">
        <v>9</v>
      </c>
      <c r="Q3" s="571" t="s">
        <v>10</v>
      </c>
    </row>
    <row r="4" spans="1:17" ht="51">
      <c r="A4" s="614" t="s">
        <v>317</v>
      </c>
      <c r="B4" s="614" t="s">
        <v>46</v>
      </c>
      <c r="C4" s="614"/>
      <c r="D4" s="614" t="s">
        <v>2697</v>
      </c>
      <c r="E4" s="614" t="s">
        <v>11</v>
      </c>
      <c r="F4" s="614"/>
      <c r="G4" s="614"/>
      <c r="H4" s="615" t="s">
        <v>195</v>
      </c>
      <c r="I4" s="616"/>
      <c r="J4" s="617"/>
      <c r="K4" s="617">
        <v>10789000</v>
      </c>
      <c r="L4" s="617">
        <v>10468489.869489999</v>
      </c>
      <c r="M4" s="617">
        <v>10270308.711719999</v>
      </c>
      <c r="N4" s="573">
        <v>0.95192406263045692</v>
      </c>
      <c r="O4" s="574">
        <v>1</v>
      </c>
      <c r="P4" s="575" t="s">
        <v>13</v>
      </c>
      <c r="Q4" s="618" t="s">
        <v>14</v>
      </c>
    </row>
    <row r="5" spans="1:17">
      <c r="A5" s="614" t="s">
        <v>317</v>
      </c>
      <c r="B5" s="614" t="s">
        <v>46</v>
      </c>
      <c r="C5" s="614"/>
      <c r="D5" s="619" t="s">
        <v>2708</v>
      </c>
      <c r="E5" s="614" t="s">
        <v>16</v>
      </c>
      <c r="F5" s="614"/>
      <c r="G5" s="614"/>
      <c r="H5" s="615" t="s">
        <v>196</v>
      </c>
      <c r="I5" s="616"/>
      <c r="J5" s="617"/>
      <c r="K5" s="617">
        <v>13400000</v>
      </c>
      <c r="L5" s="617">
        <v>13258054.142879998</v>
      </c>
      <c r="M5" s="617">
        <v>12588559.163829999</v>
      </c>
      <c r="N5" s="573">
        <v>0.93944471371865668</v>
      </c>
      <c r="O5" s="574">
        <v>0.99</v>
      </c>
      <c r="P5" s="575" t="s">
        <v>20</v>
      </c>
      <c r="Q5" s="618" t="s">
        <v>21</v>
      </c>
    </row>
    <row r="6" spans="1:17" ht="38.25">
      <c r="A6" s="614" t="s">
        <v>317</v>
      </c>
      <c r="B6" s="614" t="s">
        <v>46</v>
      </c>
      <c r="C6" s="614"/>
      <c r="D6" s="614" t="s">
        <v>2697</v>
      </c>
      <c r="E6" s="614" t="s">
        <v>11</v>
      </c>
      <c r="F6" s="614"/>
      <c r="G6" s="614"/>
      <c r="H6" s="615" t="s">
        <v>197</v>
      </c>
      <c r="I6" s="616"/>
      <c r="J6" s="617"/>
      <c r="K6" s="617">
        <v>15920000</v>
      </c>
      <c r="L6" s="617">
        <v>15903704.166100001</v>
      </c>
      <c r="M6" s="617">
        <v>14384685.092309998</v>
      </c>
      <c r="N6" s="573">
        <v>0.90356062137625615</v>
      </c>
      <c r="O6" s="574">
        <v>1</v>
      </c>
      <c r="P6" s="575" t="s">
        <v>13</v>
      </c>
      <c r="Q6" s="618" t="s">
        <v>213</v>
      </c>
    </row>
    <row r="7" spans="1:17" ht="127.5">
      <c r="A7" s="614" t="s">
        <v>317</v>
      </c>
      <c r="B7" s="614" t="s">
        <v>46</v>
      </c>
      <c r="C7" s="614"/>
      <c r="D7" s="614" t="s">
        <v>2690</v>
      </c>
      <c r="E7" s="619" t="s">
        <v>25</v>
      </c>
      <c r="F7" s="619"/>
      <c r="G7" s="619"/>
      <c r="H7" s="615" t="s">
        <v>198</v>
      </c>
      <c r="I7" s="616"/>
      <c r="J7" s="617"/>
      <c r="K7" s="617">
        <v>16108000</v>
      </c>
      <c r="L7" s="617">
        <v>15142080.705220001</v>
      </c>
      <c r="M7" s="617">
        <v>10670180.696830001</v>
      </c>
      <c r="N7" s="573">
        <v>0.662414992353489</v>
      </c>
      <c r="O7" s="574">
        <v>0.56999999999999995</v>
      </c>
      <c r="P7" s="575" t="s">
        <v>20</v>
      </c>
      <c r="Q7" s="618" t="s">
        <v>206</v>
      </c>
    </row>
    <row r="8" spans="1:17" ht="89.25">
      <c r="A8" s="614" t="s">
        <v>317</v>
      </c>
      <c r="B8" s="614" t="s">
        <v>46</v>
      </c>
      <c r="C8" s="614"/>
      <c r="D8" s="614" t="s">
        <v>2705</v>
      </c>
      <c r="E8" s="614" t="s">
        <v>28</v>
      </c>
      <c r="F8" s="614"/>
      <c r="G8" s="614"/>
      <c r="H8" s="615" t="s">
        <v>199</v>
      </c>
      <c r="I8" s="616"/>
      <c r="J8" s="617"/>
      <c r="K8" s="617">
        <v>16117420</v>
      </c>
      <c r="L8" s="617">
        <v>14444734.85826</v>
      </c>
      <c r="M8" s="617">
        <v>12355378.156100001</v>
      </c>
      <c r="N8" s="573">
        <v>0.76658535647144521</v>
      </c>
      <c r="O8" s="577">
        <v>0.44</v>
      </c>
      <c r="P8" s="575" t="s">
        <v>30</v>
      </c>
      <c r="Q8" s="620" t="s">
        <v>207</v>
      </c>
    </row>
    <row r="9" spans="1:17" ht="51">
      <c r="A9" s="614" t="s">
        <v>317</v>
      </c>
      <c r="B9" s="614" t="s">
        <v>46</v>
      </c>
      <c r="C9" s="614"/>
      <c r="D9" s="614" t="s">
        <v>2699</v>
      </c>
      <c r="E9" s="614" t="s">
        <v>32</v>
      </c>
      <c r="F9" s="614"/>
      <c r="G9" s="614"/>
      <c r="H9" s="615" t="s">
        <v>200</v>
      </c>
      <c r="I9" s="616"/>
      <c r="J9" s="617"/>
      <c r="K9" s="617">
        <v>17867591</v>
      </c>
      <c r="L9" s="617">
        <v>1922185.49905</v>
      </c>
      <c r="M9" s="617">
        <v>563080.16738999996</v>
      </c>
      <c r="N9" s="573">
        <v>3.1514050628873247E-2</v>
      </c>
      <c r="O9" s="574">
        <v>0.17</v>
      </c>
      <c r="P9" s="575" t="s">
        <v>20</v>
      </c>
      <c r="Q9" s="620" t="s">
        <v>208</v>
      </c>
    </row>
    <row r="10" spans="1:17" ht="76.5">
      <c r="A10" s="614" t="s">
        <v>317</v>
      </c>
      <c r="B10" s="614" t="s">
        <v>46</v>
      </c>
      <c r="C10" s="614"/>
      <c r="D10" s="619" t="s">
        <v>2708</v>
      </c>
      <c r="E10" s="614" t="s">
        <v>34</v>
      </c>
      <c r="F10" s="614"/>
      <c r="G10" s="614"/>
      <c r="H10" s="615" t="s">
        <v>201</v>
      </c>
      <c r="I10" s="616"/>
      <c r="J10" s="617"/>
      <c r="K10" s="617">
        <v>24450000</v>
      </c>
      <c r="L10" s="617">
        <v>24282957.477630001</v>
      </c>
      <c r="M10" s="617">
        <v>23938306.589190003</v>
      </c>
      <c r="N10" s="573">
        <v>0.97907184413865045</v>
      </c>
      <c r="O10" s="574">
        <v>1</v>
      </c>
      <c r="P10" s="575" t="s">
        <v>13</v>
      </c>
      <c r="Q10" s="618" t="s">
        <v>37</v>
      </c>
    </row>
    <row r="11" spans="1:17" ht="25.5">
      <c r="A11" s="614" t="s">
        <v>317</v>
      </c>
      <c r="B11" s="614" t="s">
        <v>46</v>
      </c>
      <c r="C11" s="614"/>
      <c r="D11" s="614" t="s">
        <v>2697</v>
      </c>
      <c r="E11" s="614" t="s">
        <v>38</v>
      </c>
      <c r="F11" s="614"/>
      <c r="G11" s="614"/>
      <c r="H11" s="615" t="s">
        <v>202</v>
      </c>
      <c r="I11" s="616"/>
      <c r="J11" s="617"/>
      <c r="K11" s="617">
        <v>25411055</v>
      </c>
      <c r="L11" s="617">
        <v>25385758.7192</v>
      </c>
      <c r="M11" s="617">
        <v>21196181.722270001</v>
      </c>
      <c r="N11" s="573">
        <v>0.87162681739768</v>
      </c>
      <c r="O11" s="574">
        <v>1</v>
      </c>
      <c r="P11" s="575" t="s">
        <v>13</v>
      </c>
      <c r="Q11" s="618" t="s">
        <v>209</v>
      </c>
    </row>
    <row r="12" spans="1:17" ht="25.5">
      <c r="A12" s="614" t="s">
        <v>317</v>
      </c>
      <c r="B12" s="614" t="s">
        <v>46</v>
      </c>
      <c r="C12" s="614"/>
      <c r="D12" s="614" t="s">
        <v>2716</v>
      </c>
      <c r="E12" s="621" t="s">
        <v>40</v>
      </c>
      <c r="F12" s="621"/>
      <c r="G12" s="621"/>
      <c r="H12" s="615" t="s">
        <v>203</v>
      </c>
      <c r="I12" s="616"/>
      <c r="J12" s="617"/>
      <c r="K12" s="617">
        <v>48980888</v>
      </c>
      <c r="L12" s="617">
        <v>48561355.460129999</v>
      </c>
      <c r="M12" s="617">
        <v>46595777.233440004</v>
      </c>
      <c r="N12" s="573">
        <v>0.95130527714074931</v>
      </c>
      <c r="O12" s="574">
        <v>0.98</v>
      </c>
      <c r="P12" s="575" t="s">
        <v>20</v>
      </c>
      <c r="Q12" s="618" t="s">
        <v>43</v>
      </c>
    </row>
    <row r="13" spans="1:17" ht="25.5">
      <c r="A13" s="614" t="s">
        <v>317</v>
      </c>
      <c r="B13" s="614" t="s">
        <v>56</v>
      </c>
      <c r="C13" s="614"/>
      <c r="D13" s="621" t="s">
        <v>2708</v>
      </c>
      <c r="E13" s="621"/>
      <c r="F13" s="621"/>
      <c r="G13" s="621"/>
      <c r="H13" s="618" t="s">
        <v>48</v>
      </c>
      <c r="I13" s="621"/>
      <c r="J13" s="622"/>
      <c r="K13" s="578">
        <v>3500000</v>
      </c>
      <c r="L13" s="578"/>
      <c r="M13" s="578"/>
      <c r="N13" s="577">
        <v>1</v>
      </c>
      <c r="O13" s="577">
        <v>1</v>
      </c>
      <c r="P13" s="621" t="s">
        <v>14</v>
      </c>
      <c r="Q13" s="618" t="s">
        <v>14</v>
      </c>
    </row>
    <row r="14" spans="1:17" ht="25.5">
      <c r="A14" s="614" t="s">
        <v>317</v>
      </c>
      <c r="B14" s="614" t="s">
        <v>56</v>
      </c>
      <c r="C14" s="614"/>
      <c r="D14" s="621" t="s">
        <v>2708</v>
      </c>
      <c r="E14" s="621"/>
      <c r="F14" s="621"/>
      <c r="G14" s="621"/>
      <c r="H14" s="618" t="s">
        <v>211</v>
      </c>
      <c r="I14" s="621"/>
      <c r="J14" s="622"/>
      <c r="K14" s="578">
        <v>2250000</v>
      </c>
      <c r="L14" s="578"/>
      <c r="M14" s="578"/>
      <c r="N14" s="577">
        <v>0.35</v>
      </c>
      <c r="O14" s="577">
        <v>0.17</v>
      </c>
      <c r="P14" s="621" t="s">
        <v>67</v>
      </c>
      <c r="Q14" s="618" t="s">
        <v>67</v>
      </c>
    </row>
    <row r="15" spans="1:17">
      <c r="A15" s="614" t="s">
        <v>317</v>
      </c>
      <c r="B15" s="614" t="s">
        <v>56</v>
      </c>
      <c r="C15" s="614"/>
      <c r="D15" s="621" t="s">
        <v>2716</v>
      </c>
      <c r="E15" s="621"/>
      <c r="F15" s="621"/>
      <c r="G15" s="621"/>
      <c r="H15" s="885" t="s">
        <v>49</v>
      </c>
      <c r="I15" s="621"/>
      <c r="J15" s="622"/>
      <c r="K15" s="893">
        <v>2550000</v>
      </c>
      <c r="L15" s="622"/>
      <c r="M15" s="622"/>
      <c r="N15" s="894">
        <v>0.98</v>
      </c>
      <c r="O15" s="894">
        <v>0.7</v>
      </c>
      <c r="P15" s="902" t="s">
        <v>212</v>
      </c>
      <c r="Q15" s="888" t="s">
        <v>212</v>
      </c>
    </row>
    <row r="16" spans="1:17">
      <c r="A16" s="614" t="s">
        <v>317</v>
      </c>
      <c r="B16" s="614" t="s">
        <v>56</v>
      </c>
      <c r="C16" s="614"/>
      <c r="D16" s="621" t="s">
        <v>2716</v>
      </c>
      <c r="E16" s="621"/>
      <c r="F16" s="621"/>
      <c r="G16" s="621"/>
      <c r="H16" s="885"/>
      <c r="I16" s="621"/>
      <c r="J16" s="622"/>
      <c r="K16" s="893"/>
      <c r="L16" s="622"/>
      <c r="M16" s="622"/>
      <c r="N16" s="894"/>
      <c r="O16" s="894"/>
      <c r="P16" s="902"/>
      <c r="Q16" s="888"/>
    </row>
    <row r="17" spans="1:17" ht="51">
      <c r="A17" s="614" t="s">
        <v>317</v>
      </c>
      <c r="B17" s="614" t="s">
        <v>56</v>
      </c>
      <c r="C17" s="614"/>
      <c r="D17" s="624" t="s">
        <v>2704</v>
      </c>
      <c r="E17" s="621"/>
      <c r="F17" s="621"/>
      <c r="G17" s="621"/>
      <c r="H17" s="618" t="s">
        <v>50</v>
      </c>
      <c r="I17" s="621"/>
      <c r="J17" s="622"/>
      <c r="K17" s="578">
        <v>2023771.4240000001</v>
      </c>
      <c r="L17" s="578"/>
      <c r="M17" s="578"/>
      <c r="N17" s="577">
        <v>0.5</v>
      </c>
      <c r="O17" s="577">
        <v>0.01</v>
      </c>
      <c r="P17" s="621"/>
      <c r="Q17" s="618"/>
    </row>
    <row r="18" spans="1:17" ht="25.5">
      <c r="A18" s="614" t="s">
        <v>317</v>
      </c>
      <c r="B18" s="614" t="s">
        <v>56</v>
      </c>
      <c r="C18" s="614"/>
      <c r="D18" s="621" t="s">
        <v>2695</v>
      </c>
      <c r="E18" s="621"/>
      <c r="F18" s="621"/>
      <c r="G18" s="621"/>
      <c r="H18" s="618" t="s">
        <v>51</v>
      </c>
      <c r="I18" s="621"/>
      <c r="J18" s="622"/>
      <c r="K18" s="622">
        <v>2953000</v>
      </c>
      <c r="L18" s="622"/>
      <c r="M18" s="622"/>
      <c r="N18" s="577">
        <v>0.95</v>
      </c>
      <c r="O18" s="577">
        <v>0.72</v>
      </c>
      <c r="P18" s="621" t="s">
        <v>68</v>
      </c>
      <c r="Q18" s="618" t="s">
        <v>68</v>
      </c>
    </row>
    <row r="19" spans="1:17" ht="25.5">
      <c r="A19" s="614" t="s">
        <v>317</v>
      </c>
      <c r="B19" s="614" t="s">
        <v>56</v>
      </c>
      <c r="C19" s="614"/>
      <c r="D19" s="621" t="s">
        <v>2711</v>
      </c>
      <c r="E19" s="621"/>
      <c r="F19" s="621"/>
      <c r="G19" s="621"/>
      <c r="H19" s="618" t="s">
        <v>52</v>
      </c>
      <c r="I19" s="621"/>
      <c r="J19" s="622"/>
      <c r="K19" s="622">
        <v>2671000</v>
      </c>
      <c r="L19" s="622"/>
      <c r="M19" s="622"/>
      <c r="N19" s="577">
        <v>1</v>
      </c>
      <c r="O19" s="577">
        <v>1</v>
      </c>
      <c r="P19" s="621" t="s">
        <v>69</v>
      </c>
      <c r="Q19" s="618" t="s">
        <v>69</v>
      </c>
    </row>
    <row r="20" spans="1:17">
      <c r="A20" s="614" t="s">
        <v>317</v>
      </c>
      <c r="B20" s="614" t="s">
        <v>56</v>
      </c>
      <c r="C20" s="614"/>
      <c r="D20" s="621" t="s">
        <v>2711</v>
      </c>
      <c r="E20" s="621"/>
      <c r="F20" s="621"/>
      <c r="G20" s="621"/>
      <c r="H20" s="885" t="s">
        <v>53</v>
      </c>
      <c r="I20" s="621"/>
      <c r="J20" s="622"/>
      <c r="K20" s="893">
        <v>8158300</v>
      </c>
      <c r="L20" s="622"/>
      <c r="M20" s="622"/>
      <c r="N20" s="577" t="s">
        <v>64</v>
      </c>
      <c r="O20" s="577">
        <v>1</v>
      </c>
      <c r="P20" s="901" t="s">
        <v>70</v>
      </c>
      <c r="Q20" s="885" t="s">
        <v>70</v>
      </c>
    </row>
    <row r="21" spans="1:17">
      <c r="A21" s="614" t="s">
        <v>317</v>
      </c>
      <c r="B21" s="614" t="s">
        <v>56</v>
      </c>
      <c r="C21" s="614"/>
      <c r="D21" s="621" t="s">
        <v>2711</v>
      </c>
      <c r="E21" s="621"/>
      <c r="F21" s="621"/>
      <c r="G21" s="621"/>
      <c r="H21" s="885"/>
      <c r="I21" s="621"/>
      <c r="J21" s="622"/>
      <c r="K21" s="893"/>
      <c r="L21" s="622"/>
      <c r="M21" s="622"/>
      <c r="N21" s="577" t="s">
        <v>65</v>
      </c>
      <c r="O21" s="577">
        <v>0.89</v>
      </c>
      <c r="P21" s="901"/>
      <c r="Q21" s="885"/>
    </row>
    <row r="22" spans="1:17" ht="25.5">
      <c r="A22" s="614" t="s">
        <v>317</v>
      </c>
      <c r="B22" s="614" t="s">
        <v>56</v>
      </c>
      <c r="C22" s="614"/>
      <c r="D22" s="621" t="s">
        <v>2711</v>
      </c>
      <c r="E22" s="621"/>
      <c r="F22" s="621"/>
      <c r="G22" s="621"/>
      <c r="H22" s="618" t="s">
        <v>54</v>
      </c>
      <c r="I22" s="621"/>
      <c r="J22" s="622"/>
      <c r="K22" s="622">
        <v>2720000</v>
      </c>
      <c r="L22" s="622"/>
      <c r="M22" s="622"/>
      <c r="N22" s="577" t="s">
        <v>66</v>
      </c>
      <c r="O22" s="577">
        <v>0.8</v>
      </c>
      <c r="P22" s="621" t="s">
        <v>71</v>
      </c>
      <c r="Q22" s="618" t="s">
        <v>71</v>
      </c>
    </row>
    <row r="23" spans="1:17" ht="25.5">
      <c r="A23" s="614" t="s">
        <v>317</v>
      </c>
      <c r="B23" s="614" t="s">
        <v>56</v>
      </c>
      <c r="C23" s="614"/>
      <c r="D23" s="621" t="s">
        <v>2711</v>
      </c>
      <c r="E23" s="621"/>
      <c r="F23" s="621"/>
      <c r="G23" s="621"/>
      <c r="H23" s="618" t="s">
        <v>55</v>
      </c>
      <c r="I23" s="621"/>
      <c r="J23" s="622"/>
      <c r="K23" s="622">
        <v>2500000</v>
      </c>
      <c r="L23" s="622"/>
      <c r="M23" s="622"/>
      <c r="N23" s="577">
        <v>0.02</v>
      </c>
      <c r="O23" s="577">
        <v>0.01</v>
      </c>
      <c r="P23" s="621" t="s">
        <v>72</v>
      </c>
      <c r="Q23" s="618" t="s">
        <v>72</v>
      </c>
    </row>
    <row r="24" spans="1:17" ht="25.5">
      <c r="A24" s="614" t="s">
        <v>317</v>
      </c>
      <c r="B24" s="614" t="s">
        <v>74</v>
      </c>
      <c r="C24" s="614"/>
      <c r="D24" s="621" t="s">
        <v>2697</v>
      </c>
      <c r="E24" s="621" t="s">
        <v>73</v>
      </c>
      <c r="F24" s="621"/>
      <c r="G24" s="621"/>
      <c r="H24" s="618" t="s">
        <v>75</v>
      </c>
      <c r="I24" s="621"/>
      <c r="J24" s="622"/>
      <c r="K24" s="622">
        <v>2500000</v>
      </c>
      <c r="L24" s="578">
        <v>2479731.2784799999</v>
      </c>
      <c r="M24" s="578">
        <v>2434168</v>
      </c>
      <c r="N24" s="577"/>
      <c r="O24" s="577">
        <v>1</v>
      </c>
      <c r="P24" s="621" t="s">
        <v>13</v>
      </c>
      <c r="Q24" s="618" t="s">
        <v>13</v>
      </c>
    </row>
    <row r="25" spans="1:17" ht="51">
      <c r="A25" s="614" t="s">
        <v>317</v>
      </c>
      <c r="B25" s="614" t="s">
        <v>74</v>
      </c>
      <c r="C25" s="614"/>
      <c r="D25" s="621" t="s">
        <v>2704</v>
      </c>
      <c r="E25" s="621" t="s">
        <v>77</v>
      </c>
      <c r="F25" s="621"/>
      <c r="G25" s="621"/>
      <c r="H25" s="618" t="s">
        <v>76</v>
      </c>
      <c r="I25" s="621"/>
      <c r="J25" s="622"/>
      <c r="K25" s="622">
        <v>3035657.1359999999</v>
      </c>
      <c r="L25" s="578">
        <v>2655436.7627099999</v>
      </c>
      <c r="M25" s="578">
        <v>570295.61488999997</v>
      </c>
      <c r="N25" s="577"/>
      <c r="O25" s="577">
        <v>0.67</v>
      </c>
      <c r="P25" s="621" t="s">
        <v>20</v>
      </c>
      <c r="Q25" s="618"/>
    </row>
    <row r="26" spans="1:17" ht="25.5">
      <c r="A26" s="614" t="s">
        <v>317</v>
      </c>
      <c r="B26" s="614" t="s">
        <v>74</v>
      </c>
      <c r="C26" s="614"/>
      <c r="D26" s="621" t="s">
        <v>2708</v>
      </c>
      <c r="E26" s="621" t="s">
        <v>80</v>
      </c>
      <c r="F26" s="621"/>
      <c r="G26" s="621"/>
      <c r="H26" s="618" t="s">
        <v>78</v>
      </c>
      <c r="I26" s="621"/>
      <c r="J26" s="622"/>
      <c r="K26" s="622">
        <v>3750000</v>
      </c>
      <c r="L26" s="578">
        <v>3335589.9153400003</v>
      </c>
      <c r="M26" s="578">
        <v>3098229.6641500001</v>
      </c>
      <c r="N26" s="577"/>
      <c r="O26" s="577">
        <v>0.85</v>
      </c>
      <c r="P26" s="621" t="s">
        <v>20</v>
      </c>
      <c r="Q26" s="618"/>
    </row>
    <row r="27" spans="1:17" ht="25.5">
      <c r="A27" s="614" t="s">
        <v>317</v>
      </c>
      <c r="B27" s="614" t="s">
        <v>74</v>
      </c>
      <c r="C27" s="614"/>
      <c r="D27" s="621" t="s">
        <v>2708</v>
      </c>
      <c r="E27" s="621" t="s">
        <v>80</v>
      </c>
      <c r="F27" s="621"/>
      <c r="G27" s="621"/>
      <c r="H27" s="618" t="s">
        <v>79</v>
      </c>
      <c r="I27" s="621"/>
      <c r="J27" s="622"/>
      <c r="K27" s="622">
        <v>8000000</v>
      </c>
      <c r="L27" s="578">
        <v>6376600.51339</v>
      </c>
      <c r="M27" s="578">
        <v>1500620.6656900002</v>
      </c>
      <c r="N27" s="577"/>
      <c r="O27" s="577">
        <v>0.67</v>
      </c>
      <c r="P27" s="621" t="s">
        <v>20</v>
      </c>
      <c r="Q27" s="618"/>
    </row>
    <row r="28" spans="1:17" ht="25.5">
      <c r="A28" s="614" t="s">
        <v>317</v>
      </c>
      <c r="B28" s="614" t="s">
        <v>74</v>
      </c>
      <c r="C28" s="614"/>
      <c r="D28" s="621" t="s">
        <v>2711</v>
      </c>
      <c r="E28" s="621" t="s">
        <v>83</v>
      </c>
      <c r="F28" s="621"/>
      <c r="G28" s="621"/>
      <c r="H28" s="618" t="s">
        <v>81</v>
      </c>
      <c r="I28" s="621"/>
      <c r="J28" s="622"/>
      <c r="K28" s="622">
        <v>3200000</v>
      </c>
      <c r="L28" s="578">
        <v>2815424.44147</v>
      </c>
      <c r="M28" s="578">
        <v>194883.28863999998</v>
      </c>
      <c r="N28" s="577"/>
      <c r="O28" s="577">
        <v>0.1</v>
      </c>
      <c r="P28" s="621" t="s">
        <v>20</v>
      </c>
      <c r="Q28" s="618"/>
    </row>
    <row r="29" spans="1:17" ht="25.5">
      <c r="A29" s="614" t="s">
        <v>317</v>
      </c>
      <c r="B29" s="614" t="s">
        <v>74</v>
      </c>
      <c r="C29" s="614"/>
      <c r="D29" s="621" t="s">
        <v>2711</v>
      </c>
      <c r="E29" s="621" t="s">
        <v>83</v>
      </c>
      <c r="F29" s="621"/>
      <c r="G29" s="621"/>
      <c r="H29" s="618" t="s">
        <v>82</v>
      </c>
      <c r="I29" s="621"/>
      <c r="J29" s="622"/>
      <c r="K29" s="622">
        <v>5550000</v>
      </c>
      <c r="L29" s="578">
        <v>5549952.52049</v>
      </c>
      <c r="M29" s="578">
        <v>4113061.57681</v>
      </c>
      <c r="N29" s="577"/>
      <c r="O29" s="577">
        <v>0.75</v>
      </c>
      <c r="P29" s="621" t="s">
        <v>20</v>
      </c>
      <c r="Q29" s="618"/>
    </row>
    <row r="30" spans="1:17" ht="51">
      <c r="A30" s="614" t="s">
        <v>317</v>
      </c>
      <c r="B30" s="614" t="s">
        <v>74</v>
      </c>
      <c r="C30" s="614"/>
      <c r="D30" s="621" t="s">
        <v>2716</v>
      </c>
      <c r="E30" s="621" t="s">
        <v>85</v>
      </c>
      <c r="F30" s="621"/>
      <c r="G30" s="621"/>
      <c r="H30" s="618" t="s">
        <v>84</v>
      </c>
      <c r="I30" s="621"/>
      <c r="J30" s="622"/>
      <c r="K30" s="622">
        <v>2800000</v>
      </c>
      <c r="L30" s="578">
        <v>1987035.7790999999</v>
      </c>
      <c r="M30" s="578">
        <v>296331.09010000003</v>
      </c>
      <c r="N30" s="577"/>
      <c r="O30" s="577">
        <v>0.15</v>
      </c>
      <c r="P30" s="621" t="s">
        <v>20</v>
      </c>
      <c r="Q30" s="618"/>
    </row>
    <row r="31" spans="1:17" ht="38.25">
      <c r="A31" s="614" t="s">
        <v>317</v>
      </c>
      <c r="B31" s="614" t="s">
        <v>89</v>
      </c>
      <c r="C31" s="614"/>
      <c r="D31" s="621" t="s">
        <v>2708</v>
      </c>
      <c r="E31" s="621" t="s">
        <v>86</v>
      </c>
      <c r="F31" s="621"/>
      <c r="G31" s="621"/>
      <c r="H31" s="618" t="s">
        <v>87</v>
      </c>
      <c r="I31" s="621"/>
      <c r="J31" s="622"/>
      <c r="K31" s="622">
        <v>12000000</v>
      </c>
      <c r="L31" s="578">
        <v>0</v>
      </c>
      <c r="M31" s="578">
        <v>0</v>
      </c>
      <c r="N31" s="577">
        <v>0</v>
      </c>
      <c r="O31" s="577">
        <v>0</v>
      </c>
      <c r="P31" s="621"/>
      <c r="Q31" s="618" t="s">
        <v>88</v>
      </c>
    </row>
    <row r="32" spans="1:17" ht="38.25">
      <c r="A32" s="614" t="s">
        <v>317</v>
      </c>
      <c r="B32" s="614" t="s">
        <v>92</v>
      </c>
      <c r="C32" s="614"/>
      <c r="D32" s="621" t="s">
        <v>2716</v>
      </c>
      <c r="E32" s="621"/>
      <c r="F32" s="621"/>
      <c r="G32" s="621"/>
      <c r="H32" s="618" t="s">
        <v>90</v>
      </c>
      <c r="I32" s="621"/>
      <c r="J32" s="622"/>
      <c r="K32" s="622">
        <v>32226000</v>
      </c>
      <c r="L32" s="622"/>
      <c r="M32" s="622">
        <v>23524980</v>
      </c>
      <c r="N32" s="577"/>
      <c r="O32" s="577"/>
      <c r="P32" s="621"/>
      <c r="Q32" s="618" t="s">
        <v>101</v>
      </c>
    </row>
    <row r="33" spans="1:17" ht="25.5">
      <c r="A33" s="614" t="s">
        <v>317</v>
      </c>
      <c r="B33" s="614" t="s">
        <v>92</v>
      </c>
      <c r="C33" s="614"/>
      <c r="D33" s="621" t="s">
        <v>2716</v>
      </c>
      <c r="E33" s="621"/>
      <c r="F33" s="621"/>
      <c r="G33" s="621"/>
      <c r="H33" s="618" t="s">
        <v>91</v>
      </c>
      <c r="I33" s="621"/>
      <c r="J33" s="622"/>
      <c r="K33" s="622">
        <v>12543752.188999999</v>
      </c>
      <c r="L33" s="622"/>
      <c r="M33" s="622">
        <v>0</v>
      </c>
      <c r="N33" s="577"/>
      <c r="O33" s="577"/>
      <c r="P33" s="621"/>
      <c r="Q33" s="618" t="s">
        <v>214</v>
      </c>
    </row>
    <row r="34" spans="1:17" ht="38.25">
      <c r="A34" s="614" t="s">
        <v>317</v>
      </c>
      <c r="B34" s="614" t="s">
        <v>92</v>
      </c>
      <c r="C34" s="614"/>
      <c r="D34" s="621" t="s">
        <v>2708</v>
      </c>
      <c r="E34" s="621"/>
      <c r="F34" s="621"/>
      <c r="G34" s="621"/>
      <c r="H34" s="618" t="s">
        <v>204</v>
      </c>
      <c r="I34" s="621"/>
      <c r="J34" s="622"/>
      <c r="K34" s="622">
        <v>130800000</v>
      </c>
      <c r="L34" s="622"/>
      <c r="M34" s="622">
        <v>76882000</v>
      </c>
      <c r="N34" s="577"/>
      <c r="O34" s="577"/>
      <c r="P34" s="621"/>
      <c r="Q34" s="618" t="s">
        <v>102</v>
      </c>
    </row>
    <row r="35" spans="1:17" ht="114.75">
      <c r="A35" s="614" t="s">
        <v>317</v>
      </c>
      <c r="B35" s="614" t="s">
        <v>92</v>
      </c>
      <c r="C35" s="614"/>
      <c r="D35" s="621" t="s">
        <v>2711</v>
      </c>
      <c r="E35" s="621"/>
      <c r="F35" s="621"/>
      <c r="G35" s="621"/>
      <c r="H35" s="618" t="s">
        <v>205</v>
      </c>
      <c r="I35" s="621"/>
      <c r="J35" s="622"/>
      <c r="K35" s="622">
        <v>26300000</v>
      </c>
      <c r="L35" s="622"/>
      <c r="M35" s="622">
        <v>0</v>
      </c>
      <c r="N35" s="577"/>
      <c r="O35" s="577"/>
      <c r="P35" s="621"/>
      <c r="Q35" s="618" t="s">
        <v>215</v>
      </c>
    </row>
    <row r="36" spans="1:17" ht="25.5">
      <c r="A36" s="614" t="s">
        <v>317</v>
      </c>
      <c r="B36" s="614" t="s">
        <v>104</v>
      </c>
      <c r="C36" s="614"/>
      <c r="D36" s="621" t="s">
        <v>2697</v>
      </c>
      <c r="E36" s="621" t="s">
        <v>103</v>
      </c>
      <c r="F36" s="621"/>
      <c r="G36" s="621"/>
      <c r="H36" s="618" t="s">
        <v>105</v>
      </c>
      <c r="I36" s="621"/>
      <c r="J36" s="622"/>
      <c r="K36" s="622">
        <v>2310000</v>
      </c>
      <c r="L36" s="622">
        <v>0</v>
      </c>
      <c r="M36" s="622">
        <v>0</v>
      </c>
      <c r="N36" s="577"/>
      <c r="O36" s="577" t="s">
        <v>106</v>
      </c>
      <c r="P36" s="621" t="s">
        <v>107</v>
      </c>
      <c r="Q36" s="618" t="s">
        <v>108</v>
      </c>
    </row>
    <row r="37" spans="1:17" ht="25.5">
      <c r="A37" s="614" t="s">
        <v>317</v>
      </c>
      <c r="B37" s="614" t="s">
        <v>104</v>
      </c>
      <c r="C37" s="614"/>
      <c r="D37" s="621" t="s">
        <v>2697</v>
      </c>
      <c r="E37" s="621" t="s">
        <v>103</v>
      </c>
      <c r="F37" s="621"/>
      <c r="G37" s="621"/>
      <c r="H37" s="618" t="s">
        <v>109</v>
      </c>
      <c r="I37" s="621"/>
      <c r="J37" s="622"/>
      <c r="K37" s="622">
        <v>3740000</v>
      </c>
      <c r="L37" s="622">
        <v>3052865.96062</v>
      </c>
      <c r="M37" s="622">
        <v>1978724.52856</v>
      </c>
      <c r="N37" s="577"/>
      <c r="O37" s="577" t="s">
        <v>110</v>
      </c>
      <c r="P37" s="621" t="s">
        <v>20</v>
      </c>
      <c r="Q37" s="618" t="s">
        <v>67</v>
      </c>
    </row>
    <row r="38" spans="1:17" ht="38.25">
      <c r="A38" s="614" t="s">
        <v>317</v>
      </c>
      <c r="B38" s="614" t="s">
        <v>104</v>
      </c>
      <c r="C38" s="614"/>
      <c r="D38" s="621" t="s">
        <v>2691</v>
      </c>
      <c r="E38" s="621" t="s">
        <v>112</v>
      </c>
      <c r="F38" s="621"/>
      <c r="G38" s="621"/>
      <c r="H38" s="618" t="s">
        <v>111</v>
      </c>
      <c r="I38" s="621"/>
      <c r="J38" s="622"/>
      <c r="K38" s="622">
        <v>2200000</v>
      </c>
      <c r="L38" s="622">
        <v>702335.67540999991</v>
      </c>
      <c r="M38" s="622">
        <v>675969.30566000007</v>
      </c>
      <c r="N38" s="577"/>
      <c r="O38" s="577">
        <v>0.45</v>
      </c>
      <c r="P38" s="621" t="s">
        <v>30</v>
      </c>
      <c r="Q38" s="618" t="s">
        <v>216</v>
      </c>
    </row>
    <row r="39" spans="1:17" ht="38.25">
      <c r="A39" s="614" t="s">
        <v>317</v>
      </c>
      <c r="B39" s="614" t="s">
        <v>104</v>
      </c>
      <c r="C39" s="614"/>
      <c r="D39" s="621" t="s">
        <v>2716</v>
      </c>
      <c r="E39" s="621" t="s">
        <v>113</v>
      </c>
      <c r="F39" s="621"/>
      <c r="G39" s="621"/>
      <c r="H39" s="618" t="s">
        <v>117</v>
      </c>
      <c r="I39" s="621"/>
      <c r="J39" s="622"/>
      <c r="K39" s="622">
        <v>3750000</v>
      </c>
      <c r="L39" s="622">
        <v>3639861.63693</v>
      </c>
      <c r="M39" s="622">
        <v>3392146.1676000003</v>
      </c>
      <c r="N39" s="577"/>
      <c r="O39" s="577">
        <v>96</v>
      </c>
      <c r="P39" s="621" t="s">
        <v>20</v>
      </c>
      <c r="Q39" s="618" t="s">
        <v>115</v>
      </c>
    </row>
    <row r="40" spans="1:17" ht="25.5">
      <c r="A40" s="614" t="s">
        <v>317</v>
      </c>
      <c r="B40" s="614" t="s">
        <v>104</v>
      </c>
      <c r="C40" s="614"/>
      <c r="D40" s="621" t="s">
        <v>2716</v>
      </c>
      <c r="E40" s="621" t="s">
        <v>113</v>
      </c>
      <c r="F40" s="621"/>
      <c r="G40" s="621"/>
      <c r="H40" s="618" t="s">
        <v>118</v>
      </c>
      <c r="I40" s="621"/>
      <c r="J40" s="622"/>
      <c r="K40" s="622">
        <v>2600000</v>
      </c>
      <c r="L40" s="622">
        <v>2571314.0070500001</v>
      </c>
      <c r="M40" s="622">
        <v>2570938.0471099997</v>
      </c>
      <c r="N40" s="577"/>
      <c r="O40" s="577">
        <v>100</v>
      </c>
      <c r="P40" s="621" t="s">
        <v>13</v>
      </c>
      <c r="Q40" s="618" t="s">
        <v>135</v>
      </c>
    </row>
    <row r="41" spans="1:17" ht="25.5">
      <c r="A41" s="614" t="s">
        <v>317</v>
      </c>
      <c r="B41" s="614" t="s">
        <v>104</v>
      </c>
      <c r="C41" s="614"/>
      <c r="D41" s="621" t="s">
        <v>2711</v>
      </c>
      <c r="E41" s="621" t="s">
        <v>119</v>
      </c>
      <c r="F41" s="621"/>
      <c r="G41" s="621"/>
      <c r="H41" s="618" t="s">
        <v>120</v>
      </c>
      <c r="I41" s="621"/>
      <c r="J41" s="622"/>
      <c r="K41" s="622">
        <v>1743638</v>
      </c>
      <c r="L41" s="622">
        <v>105475.68238</v>
      </c>
      <c r="M41" s="622">
        <v>27361.35152</v>
      </c>
      <c r="N41" s="577"/>
      <c r="O41" s="577">
        <v>0</v>
      </c>
      <c r="P41" s="621" t="s">
        <v>126</v>
      </c>
      <c r="Q41" s="618" t="s">
        <v>127</v>
      </c>
    </row>
    <row r="42" spans="1:17" ht="25.5">
      <c r="A42" s="614" t="s">
        <v>317</v>
      </c>
      <c r="B42" s="614" t="s">
        <v>104</v>
      </c>
      <c r="C42" s="614"/>
      <c r="D42" s="621" t="s">
        <v>2711</v>
      </c>
      <c r="E42" s="621" t="s">
        <v>119</v>
      </c>
      <c r="F42" s="621"/>
      <c r="G42" s="621"/>
      <c r="H42" s="618" t="s">
        <v>121</v>
      </c>
      <c r="I42" s="621"/>
      <c r="J42" s="622"/>
      <c r="K42" s="622">
        <v>1600000</v>
      </c>
      <c r="L42" s="622">
        <v>1442450.3391099998</v>
      </c>
      <c r="M42" s="622">
        <v>227372.04347999999</v>
      </c>
      <c r="N42" s="577"/>
      <c r="O42" s="577">
        <v>30</v>
      </c>
      <c r="P42" s="621" t="s">
        <v>20</v>
      </c>
      <c r="Q42" s="618" t="s">
        <v>67</v>
      </c>
    </row>
    <row r="43" spans="1:17" ht="25.5">
      <c r="A43" s="614" t="s">
        <v>317</v>
      </c>
      <c r="B43" s="614" t="s">
        <v>104</v>
      </c>
      <c r="C43" s="614"/>
      <c r="D43" s="621" t="s">
        <v>2711</v>
      </c>
      <c r="E43" s="621" t="s">
        <v>119</v>
      </c>
      <c r="F43" s="621"/>
      <c r="G43" s="621"/>
      <c r="H43" s="618" t="s">
        <v>122</v>
      </c>
      <c r="I43" s="621"/>
      <c r="J43" s="622"/>
      <c r="K43" s="622">
        <v>2110000</v>
      </c>
      <c r="L43" s="622">
        <v>1516941.0222799999</v>
      </c>
      <c r="M43" s="622">
        <v>1069818.3300800002</v>
      </c>
      <c r="N43" s="577"/>
      <c r="O43" s="577">
        <v>0.85</v>
      </c>
      <c r="P43" s="621" t="s">
        <v>30</v>
      </c>
      <c r="Q43" s="618" t="s">
        <v>217</v>
      </c>
    </row>
    <row r="44" spans="1:17">
      <c r="A44" s="614" t="s">
        <v>317</v>
      </c>
      <c r="B44" s="614" t="s">
        <v>104</v>
      </c>
      <c r="C44" s="614"/>
      <c r="D44" s="621" t="s">
        <v>2711</v>
      </c>
      <c r="E44" s="621" t="s">
        <v>119</v>
      </c>
      <c r="F44" s="621"/>
      <c r="G44" s="621"/>
      <c r="H44" s="618" t="s">
        <v>123</v>
      </c>
      <c r="I44" s="621"/>
      <c r="J44" s="622"/>
      <c r="K44" s="622">
        <v>5520000</v>
      </c>
      <c r="L44" s="622">
        <v>5518318.4793800004</v>
      </c>
      <c r="M44" s="622">
        <v>2562608.4536299999</v>
      </c>
      <c r="N44" s="577"/>
      <c r="O44" s="577" t="s">
        <v>128</v>
      </c>
      <c r="P44" s="621" t="s">
        <v>20</v>
      </c>
      <c r="Q44" s="618" t="s">
        <v>67</v>
      </c>
    </row>
    <row r="45" spans="1:17" ht="25.5">
      <c r="A45" s="614" t="s">
        <v>317</v>
      </c>
      <c r="B45" s="614" t="s">
        <v>104</v>
      </c>
      <c r="C45" s="614"/>
      <c r="D45" s="621" t="s">
        <v>2711</v>
      </c>
      <c r="E45" s="621" t="s">
        <v>119</v>
      </c>
      <c r="F45" s="621"/>
      <c r="G45" s="621"/>
      <c r="H45" s="618" t="s">
        <v>124</v>
      </c>
      <c r="I45" s="621"/>
      <c r="J45" s="622"/>
      <c r="K45" s="622">
        <v>2900000</v>
      </c>
      <c r="L45" s="622">
        <v>8390.2854499999994</v>
      </c>
      <c r="M45" s="622">
        <v>4445.8162300000004</v>
      </c>
      <c r="N45" s="577"/>
      <c r="O45" s="577" t="s">
        <v>106</v>
      </c>
      <c r="P45" s="621" t="s">
        <v>129</v>
      </c>
      <c r="Q45" s="618" t="s">
        <v>127</v>
      </c>
    </row>
    <row r="46" spans="1:17" ht="25.5">
      <c r="A46" s="614" t="s">
        <v>317</v>
      </c>
      <c r="B46" s="614" t="s">
        <v>104</v>
      </c>
      <c r="C46" s="614"/>
      <c r="D46" s="621" t="s">
        <v>2711</v>
      </c>
      <c r="E46" s="621" t="s">
        <v>119</v>
      </c>
      <c r="F46" s="621"/>
      <c r="G46" s="621"/>
      <c r="H46" s="618" t="s">
        <v>125</v>
      </c>
      <c r="I46" s="621"/>
      <c r="J46" s="622"/>
      <c r="K46" s="622">
        <v>1700000</v>
      </c>
      <c r="L46" s="622">
        <v>3156.20318</v>
      </c>
      <c r="M46" s="622">
        <v>1596.20318</v>
      </c>
      <c r="N46" s="577"/>
      <c r="O46" s="577" t="s">
        <v>106</v>
      </c>
      <c r="P46" s="621" t="s">
        <v>126</v>
      </c>
      <c r="Q46" s="618" t="s">
        <v>127</v>
      </c>
    </row>
    <row r="47" spans="1:17" ht="25.5">
      <c r="A47" s="614" t="s">
        <v>317</v>
      </c>
      <c r="B47" s="614" t="s">
        <v>104</v>
      </c>
      <c r="C47" s="614"/>
      <c r="D47" s="621" t="s">
        <v>2708</v>
      </c>
      <c r="E47" s="621" t="s">
        <v>130</v>
      </c>
      <c r="F47" s="621"/>
      <c r="G47" s="621"/>
      <c r="H47" s="618" t="s">
        <v>131</v>
      </c>
      <c r="I47" s="621"/>
      <c r="J47" s="622"/>
      <c r="K47" s="622">
        <v>8400000</v>
      </c>
      <c r="L47" s="622">
        <v>8188286.16273</v>
      </c>
      <c r="M47" s="622">
        <v>7337675.353219999</v>
      </c>
      <c r="N47" s="577"/>
      <c r="O47" s="577" t="s">
        <v>134</v>
      </c>
      <c r="P47" s="621" t="s">
        <v>20</v>
      </c>
      <c r="Q47" s="618" t="s">
        <v>67</v>
      </c>
    </row>
    <row r="48" spans="1:17" ht="25.5">
      <c r="A48" s="614" t="s">
        <v>317</v>
      </c>
      <c r="B48" s="614" t="s">
        <v>104</v>
      </c>
      <c r="C48" s="614"/>
      <c r="D48" s="621" t="s">
        <v>2708</v>
      </c>
      <c r="E48" s="621" t="s">
        <v>130</v>
      </c>
      <c r="F48" s="621"/>
      <c r="G48" s="621"/>
      <c r="H48" s="618" t="s">
        <v>132</v>
      </c>
      <c r="I48" s="621"/>
      <c r="J48" s="622"/>
      <c r="K48" s="622">
        <v>1753614</v>
      </c>
      <c r="L48" s="622">
        <v>1688998.4175199999</v>
      </c>
      <c r="M48" s="622">
        <v>1623094.8989000004</v>
      </c>
      <c r="N48" s="577"/>
      <c r="O48" s="577" t="s">
        <v>116</v>
      </c>
      <c r="P48" s="621" t="s">
        <v>13</v>
      </c>
      <c r="Q48" s="618" t="s">
        <v>135</v>
      </c>
    </row>
    <row r="49" spans="1:17" ht="25.5">
      <c r="A49" s="614" t="s">
        <v>317</v>
      </c>
      <c r="B49" s="614" t="s">
        <v>104</v>
      </c>
      <c r="C49" s="614"/>
      <c r="D49" s="621" t="s">
        <v>2708</v>
      </c>
      <c r="E49" s="621" t="s">
        <v>130</v>
      </c>
      <c r="F49" s="621"/>
      <c r="G49" s="621"/>
      <c r="H49" s="618" t="s">
        <v>133</v>
      </c>
      <c r="I49" s="621"/>
      <c r="J49" s="622"/>
      <c r="K49" s="622">
        <v>4216500</v>
      </c>
      <c r="L49" s="622">
        <v>4119821.8514299998</v>
      </c>
      <c r="M49" s="622">
        <v>4042541.5100300005</v>
      </c>
      <c r="N49" s="580"/>
      <c r="O49" s="577" t="s">
        <v>116</v>
      </c>
      <c r="P49" s="621" t="s">
        <v>13</v>
      </c>
      <c r="Q49" s="618" t="s">
        <v>135</v>
      </c>
    </row>
    <row r="50" spans="1:17" ht="38.25">
      <c r="A50" s="614" t="s">
        <v>317</v>
      </c>
      <c r="B50" s="614" t="s">
        <v>104</v>
      </c>
      <c r="C50" s="614"/>
      <c r="D50" s="621" t="s">
        <v>2716</v>
      </c>
      <c r="E50" s="621" t="s">
        <v>113</v>
      </c>
      <c r="F50" s="621"/>
      <c r="G50" s="621"/>
      <c r="H50" s="618" t="s">
        <v>136</v>
      </c>
      <c r="I50" s="621"/>
      <c r="J50" s="622"/>
      <c r="K50" s="622">
        <v>20000000</v>
      </c>
      <c r="L50" s="622"/>
      <c r="M50" s="622"/>
      <c r="N50" s="577">
        <v>0.87</v>
      </c>
      <c r="O50" s="577">
        <v>0.98</v>
      </c>
      <c r="P50" s="621"/>
      <c r="Q50" s="618" t="s">
        <v>218</v>
      </c>
    </row>
    <row r="51" spans="1:17" ht="25.5">
      <c r="A51" s="614" t="s">
        <v>317</v>
      </c>
      <c r="B51" s="614" t="s">
        <v>104</v>
      </c>
      <c r="C51" s="614"/>
      <c r="D51" s="621" t="s">
        <v>2716</v>
      </c>
      <c r="E51" s="621" t="s">
        <v>191</v>
      </c>
      <c r="F51" s="621"/>
      <c r="G51" s="621"/>
      <c r="H51" s="618" t="s">
        <v>137</v>
      </c>
      <c r="I51" s="621"/>
      <c r="J51" s="622"/>
      <c r="K51" s="622">
        <v>1900000</v>
      </c>
      <c r="L51" s="622"/>
      <c r="M51" s="622"/>
      <c r="N51" s="577">
        <v>0.2</v>
      </c>
      <c r="O51" s="577">
        <v>0.2</v>
      </c>
      <c r="P51" s="621"/>
      <c r="Q51" s="626" t="s">
        <v>219</v>
      </c>
    </row>
    <row r="52" spans="1:17" ht="51">
      <c r="A52" s="614" t="s">
        <v>317</v>
      </c>
      <c r="B52" s="614" t="s">
        <v>104</v>
      </c>
      <c r="C52" s="614"/>
      <c r="D52" s="621" t="s">
        <v>2716</v>
      </c>
      <c r="E52" s="621" t="s">
        <v>191</v>
      </c>
      <c r="F52" s="621"/>
      <c r="G52" s="621"/>
      <c r="H52" s="618" t="s">
        <v>138</v>
      </c>
      <c r="I52" s="621"/>
      <c r="J52" s="622"/>
      <c r="K52" s="622">
        <v>4200000</v>
      </c>
      <c r="L52" s="622"/>
      <c r="M52" s="622"/>
      <c r="N52" s="577">
        <v>0</v>
      </c>
      <c r="O52" s="577">
        <v>0</v>
      </c>
      <c r="P52" s="621"/>
      <c r="Q52" s="626" t="s">
        <v>220</v>
      </c>
    </row>
    <row r="53" spans="1:17" ht="38.25">
      <c r="A53" s="614" t="s">
        <v>317</v>
      </c>
      <c r="B53" s="614" t="s">
        <v>104</v>
      </c>
      <c r="C53" s="614"/>
      <c r="D53" s="621" t="s">
        <v>2716</v>
      </c>
      <c r="E53" s="621" t="s">
        <v>191</v>
      </c>
      <c r="F53" s="621"/>
      <c r="G53" s="621"/>
      <c r="H53" s="618" t="s">
        <v>139</v>
      </c>
      <c r="I53" s="621"/>
      <c r="J53" s="622"/>
      <c r="K53" s="622">
        <v>5177000</v>
      </c>
      <c r="L53" s="622"/>
      <c r="M53" s="622"/>
      <c r="N53" s="577">
        <v>0</v>
      </c>
      <c r="O53" s="577">
        <v>0</v>
      </c>
      <c r="P53" s="621"/>
      <c r="Q53" s="626" t="s">
        <v>221</v>
      </c>
    </row>
    <row r="54" spans="1:17" ht="25.5">
      <c r="A54" s="614" t="s">
        <v>317</v>
      </c>
      <c r="B54" s="614" t="s">
        <v>144</v>
      </c>
      <c r="C54" s="614"/>
      <c r="D54" s="621" t="s">
        <v>2708</v>
      </c>
      <c r="E54" s="621" t="s">
        <v>150</v>
      </c>
      <c r="F54" s="621"/>
      <c r="G54" s="621"/>
      <c r="H54" s="618" t="s">
        <v>145</v>
      </c>
      <c r="I54" s="621"/>
      <c r="J54" s="622"/>
      <c r="K54" s="622">
        <v>3715000</v>
      </c>
      <c r="L54" s="622">
        <v>3711941.58978</v>
      </c>
      <c r="M54" s="622">
        <v>3707512.0858200002</v>
      </c>
      <c r="N54" s="577">
        <v>0.99</v>
      </c>
      <c r="O54" s="577"/>
      <c r="P54" s="579" t="s">
        <v>20</v>
      </c>
      <c r="Q54" s="618"/>
    </row>
    <row r="55" spans="1:17" ht="38.25">
      <c r="A55" s="614" t="s">
        <v>317</v>
      </c>
      <c r="B55" s="614" t="s">
        <v>144</v>
      </c>
      <c r="C55" s="614"/>
      <c r="D55" s="621" t="s">
        <v>2708</v>
      </c>
      <c r="E55" s="621" t="s">
        <v>150</v>
      </c>
      <c r="F55" s="621"/>
      <c r="G55" s="621"/>
      <c r="H55" s="618" t="s">
        <v>146</v>
      </c>
      <c r="I55" s="621"/>
      <c r="J55" s="622"/>
      <c r="K55" s="622">
        <v>5813000</v>
      </c>
      <c r="L55" s="622">
        <v>5732396</v>
      </c>
      <c r="M55" s="622">
        <v>5570823</v>
      </c>
      <c r="N55" s="580"/>
      <c r="O55" s="577">
        <v>0.97</v>
      </c>
      <c r="P55" s="621" t="s">
        <v>20</v>
      </c>
      <c r="Q55" s="618"/>
    </row>
    <row r="56" spans="1:17" ht="38.25">
      <c r="A56" s="614" t="s">
        <v>317</v>
      </c>
      <c r="B56" s="614" t="s">
        <v>144</v>
      </c>
      <c r="C56" s="614"/>
      <c r="D56" s="621" t="s">
        <v>2708</v>
      </c>
      <c r="E56" s="621" t="s">
        <v>150</v>
      </c>
      <c r="F56" s="621"/>
      <c r="G56" s="621"/>
      <c r="H56" s="618" t="s">
        <v>147</v>
      </c>
      <c r="I56" s="621"/>
      <c r="J56" s="622"/>
      <c r="K56" s="622">
        <v>1770127</v>
      </c>
      <c r="L56" s="622">
        <v>1718151.71478</v>
      </c>
      <c r="M56" s="622">
        <v>1650832</v>
      </c>
      <c r="N56" s="580"/>
      <c r="O56" s="577">
        <v>0.96</v>
      </c>
      <c r="P56" s="621" t="s">
        <v>20</v>
      </c>
      <c r="Q56" s="618"/>
    </row>
    <row r="57" spans="1:17" ht="38.25">
      <c r="A57" s="614" t="s">
        <v>317</v>
      </c>
      <c r="B57" s="614" t="s">
        <v>144</v>
      </c>
      <c r="C57" s="614"/>
      <c r="D57" s="621" t="s">
        <v>2708</v>
      </c>
      <c r="E57" s="621" t="s">
        <v>150</v>
      </c>
      <c r="F57" s="621"/>
      <c r="G57" s="621"/>
      <c r="H57" s="618" t="s">
        <v>148</v>
      </c>
      <c r="I57" s="621"/>
      <c r="J57" s="622"/>
      <c r="K57" s="622">
        <v>4000000</v>
      </c>
      <c r="L57" s="622">
        <v>2649570.8295700001</v>
      </c>
      <c r="M57" s="622">
        <v>960980.72667</v>
      </c>
      <c r="N57" s="580"/>
      <c r="O57" s="577">
        <v>0.35</v>
      </c>
      <c r="P57" s="621" t="s">
        <v>20</v>
      </c>
      <c r="Q57" s="618"/>
    </row>
    <row r="58" spans="1:17" ht="25.5">
      <c r="A58" s="614" t="s">
        <v>317</v>
      </c>
      <c r="B58" s="614" t="s">
        <v>144</v>
      </c>
      <c r="C58" s="614"/>
      <c r="D58" s="621" t="s">
        <v>2711</v>
      </c>
      <c r="E58" s="621" t="s">
        <v>151</v>
      </c>
      <c r="F58" s="621"/>
      <c r="G58" s="621"/>
      <c r="H58" s="618" t="s">
        <v>152</v>
      </c>
      <c r="I58" s="621"/>
      <c r="J58" s="622"/>
      <c r="K58" s="622">
        <v>2730000</v>
      </c>
      <c r="L58" s="622">
        <v>603770.76642999996</v>
      </c>
      <c r="M58" s="622">
        <v>563379.12698000006</v>
      </c>
      <c r="N58" s="580"/>
      <c r="O58" s="577">
        <v>0.35</v>
      </c>
      <c r="P58" s="621" t="s">
        <v>20</v>
      </c>
      <c r="Q58" s="618"/>
    </row>
    <row r="59" spans="1:17" ht="25.5">
      <c r="A59" s="614" t="s">
        <v>317</v>
      </c>
      <c r="B59" s="614" t="s">
        <v>144</v>
      </c>
      <c r="C59" s="614"/>
      <c r="D59" s="621" t="s">
        <v>2711</v>
      </c>
      <c r="E59" s="621" t="s">
        <v>151</v>
      </c>
      <c r="F59" s="621"/>
      <c r="G59" s="621"/>
      <c r="H59" s="618" t="s">
        <v>153</v>
      </c>
      <c r="I59" s="621"/>
      <c r="J59" s="622"/>
      <c r="K59" s="622">
        <v>2000000</v>
      </c>
      <c r="L59" s="622">
        <v>1070656.74444</v>
      </c>
      <c r="M59" s="622">
        <v>819399.51109000004</v>
      </c>
      <c r="N59" s="580"/>
      <c r="O59" s="577">
        <v>0.7</v>
      </c>
      <c r="P59" s="621" t="s">
        <v>20</v>
      </c>
      <c r="Q59" s="618"/>
    </row>
    <row r="60" spans="1:17" ht="25.5">
      <c r="A60" s="614" t="s">
        <v>317</v>
      </c>
      <c r="B60" s="614" t="s">
        <v>144</v>
      </c>
      <c r="C60" s="614"/>
      <c r="D60" s="621" t="s">
        <v>2711</v>
      </c>
      <c r="E60" s="621" t="s">
        <v>151</v>
      </c>
      <c r="F60" s="621"/>
      <c r="G60" s="621"/>
      <c r="H60" s="618" t="s">
        <v>154</v>
      </c>
      <c r="I60" s="621"/>
      <c r="J60" s="622"/>
      <c r="K60" s="622">
        <v>3400000</v>
      </c>
      <c r="L60" s="622">
        <v>124623.52535</v>
      </c>
      <c r="M60" s="622">
        <v>13449.51281</v>
      </c>
      <c r="N60" s="580"/>
      <c r="O60" s="577">
        <v>0.02</v>
      </c>
      <c r="P60" s="621" t="s">
        <v>20</v>
      </c>
      <c r="Q60" s="618"/>
    </row>
    <row r="61" spans="1:17" ht="25.5">
      <c r="A61" s="614" t="s">
        <v>317</v>
      </c>
      <c r="B61" s="614" t="s">
        <v>144</v>
      </c>
      <c r="C61" s="614"/>
      <c r="D61" s="621" t="s">
        <v>2711</v>
      </c>
      <c r="E61" s="621" t="s">
        <v>151</v>
      </c>
      <c r="F61" s="621"/>
      <c r="G61" s="621"/>
      <c r="H61" s="618" t="s">
        <v>155</v>
      </c>
      <c r="I61" s="621"/>
      <c r="J61" s="622"/>
      <c r="K61" s="622">
        <v>4448000</v>
      </c>
      <c r="L61" s="622">
        <v>3958952.8348099999</v>
      </c>
      <c r="M61" s="622">
        <v>833517.22701999999</v>
      </c>
      <c r="N61" s="580"/>
      <c r="O61" s="577">
        <v>0.35</v>
      </c>
      <c r="P61" s="621" t="s">
        <v>20</v>
      </c>
      <c r="Q61" s="618"/>
    </row>
    <row r="62" spans="1:17" ht="51">
      <c r="A62" s="614" t="s">
        <v>317</v>
      </c>
      <c r="B62" s="614" t="s">
        <v>144</v>
      </c>
      <c r="C62" s="614"/>
      <c r="D62" s="621" t="s">
        <v>2716</v>
      </c>
      <c r="E62" s="621" t="s">
        <v>156</v>
      </c>
      <c r="F62" s="621"/>
      <c r="G62" s="621"/>
      <c r="H62" s="618" t="s">
        <v>157</v>
      </c>
      <c r="I62" s="621"/>
      <c r="J62" s="622"/>
      <c r="K62" s="622">
        <v>1100000</v>
      </c>
      <c r="L62" s="622">
        <v>1096253.23612</v>
      </c>
      <c r="M62" s="622">
        <v>892983.16842999996</v>
      </c>
      <c r="N62" s="580"/>
      <c r="O62" s="577">
        <v>0.95</v>
      </c>
      <c r="P62" s="621" t="s">
        <v>20</v>
      </c>
      <c r="Q62" s="618"/>
    </row>
    <row r="63" spans="1:17" ht="25.5">
      <c r="A63" s="614" t="s">
        <v>317</v>
      </c>
      <c r="B63" s="614" t="s">
        <v>144</v>
      </c>
      <c r="C63" s="614"/>
      <c r="D63" s="621" t="s">
        <v>2716</v>
      </c>
      <c r="E63" s="621" t="s">
        <v>156</v>
      </c>
      <c r="F63" s="621"/>
      <c r="G63" s="621"/>
      <c r="H63" s="618" t="s">
        <v>158</v>
      </c>
      <c r="I63" s="621"/>
      <c r="J63" s="622"/>
      <c r="K63" s="622">
        <v>1000000</v>
      </c>
      <c r="L63" s="622">
        <v>961564.05536</v>
      </c>
      <c r="M63" s="622">
        <v>803878.77549999999</v>
      </c>
      <c r="N63" s="580"/>
      <c r="O63" s="577">
        <v>0.95</v>
      </c>
      <c r="P63" s="621" t="s">
        <v>20</v>
      </c>
      <c r="Q63" s="618"/>
    </row>
    <row r="64" spans="1:17" ht="38.25">
      <c r="A64" s="614" t="s">
        <v>317</v>
      </c>
      <c r="B64" s="614" t="s">
        <v>144</v>
      </c>
      <c r="C64" s="614"/>
      <c r="D64" s="621" t="s">
        <v>2716</v>
      </c>
      <c r="E64" s="621" t="s">
        <v>160</v>
      </c>
      <c r="F64" s="621"/>
      <c r="G64" s="621"/>
      <c r="H64" s="618" t="s">
        <v>159</v>
      </c>
      <c r="I64" s="621"/>
      <c r="J64" s="622"/>
      <c r="K64" s="622">
        <v>2500000</v>
      </c>
      <c r="L64" s="622">
        <v>2487357.3569</v>
      </c>
      <c r="M64" s="622">
        <v>1054772</v>
      </c>
      <c r="N64" s="577"/>
      <c r="O64" s="577">
        <v>0.35</v>
      </c>
      <c r="P64" s="621" t="s">
        <v>20</v>
      </c>
      <c r="Q64" s="618"/>
    </row>
    <row r="65" spans="1:17" ht="51">
      <c r="A65" s="614" t="s">
        <v>317</v>
      </c>
      <c r="B65" s="614" t="s">
        <v>144</v>
      </c>
      <c r="C65" s="614"/>
      <c r="D65" s="621" t="s">
        <v>2704</v>
      </c>
      <c r="E65" s="624" t="s">
        <v>162</v>
      </c>
      <c r="F65" s="624"/>
      <c r="G65" s="624"/>
      <c r="H65" s="618" t="s">
        <v>161</v>
      </c>
      <c r="I65" s="621"/>
      <c r="J65" s="622"/>
      <c r="K65" s="622">
        <v>2023771.4240000001</v>
      </c>
      <c r="L65" s="622">
        <v>2004612.6216099998</v>
      </c>
      <c r="M65" s="622">
        <v>633165.14153000002</v>
      </c>
      <c r="N65" s="580"/>
      <c r="O65" s="577">
        <v>0.35</v>
      </c>
      <c r="P65" s="621" t="s">
        <v>20</v>
      </c>
      <c r="Q65" s="618"/>
    </row>
    <row r="66" spans="1:17" ht="25.5">
      <c r="A66" s="614" t="s">
        <v>317</v>
      </c>
      <c r="B66" s="614" t="s">
        <v>144</v>
      </c>
      <c r="C66" s="614"/>
      <c r="D66" s="621" t="s">
        <v>2703</v>
      </c>
      <c r="E66" s="621" t="s">
        <v>165</v>
      </c>
      <c r="F66" s="621"/>
      <c r="G66" s="621"/>
      <c r="H66" s="618" t="s">
        <v>163</v>
      </c>
      <c r="I66" s="621"/>
      <c r="J66" s="622"/>
      <c r="K66" s="622">
        <v>1500000</v>
      </c>
      <c r="L66" s="622">
        <v>1492019.9834799999</v>
      </c>
      <c r="M66" s="622">
        <v>1450673.42732</v>
      </c>
      <c r="N66" s="577"/>
      <c r="O66" s="577">
        <v>1</v>
      </c>
      <c r="P66" s="621"/>
      <c r="Q66" s="618"/>
    </row>
    <row r="67" spans="1:17" ht="25.5">
      <c r="A67" s="614" t="s">
        <v>317</v>
      </c>
      <c r="B67" s="614" t="s">
        <v>144</v>
      </c>
      <c r="C67" s="614"/>
      <c r="D67" s="621" t="s">
        <v>2703</v>
      </c>
      <c r="E67" s="621" t="s">
        <v>165</v>
      </c>
      <c r="F67" s="621"/>
      <c r="G67" s="621"/>
      <c r="H67" s="618" t="s">
        <v>164</v>
      </c>
      <c r="I67" s="621"/>
      <c r="J67" s="622"/>
      <c r="K67" s="622">
        <v>2500000</v>
      </c>
      <c r="L67" s="622">
        <v>1833365.2957899999</v>
      </c>
      <c r="M67" s="622">
        <v>1470926.7498399999</v>
      </c>
      <c r="N67" s="577"/>
      <c r="O67" s="577">
        <v>0.9</v>
      </c>
      <c r="P67" s="621"/>
      <c r="Q67" s="618"/>
    </row>
    <row r="68" spans="1:17" ht="76.5">
      <c r="A68" s="614" t="s">
        <v>317</v>
      </c>
      <c r="B68" s="614" t="s">
        <v>166</v>
      </c>
      <c r="C68" s="614"/>
      <c r="D68" s="621" t="s">
        <v>2716</v>
      </c>
      <c r="E68" s="621" t="s">
        <v>167</v>
      </c>
      <c r="F68" s="621"/>
      <c r="G68" s="621"/>
      <c r="H68" s="618" t="s">
        <v>3244</v>
      </c>
      <c r="I68" s="621"/>
      <c r="J68" s="622"/>
      <c r="K68" s="578">
        <v>900000</v>
      </c>
      <c r="L68" s="578">
        <v>747749</v>
      </c>
      <c r="M68" s="578">
        <v>554326</v>
      </c>
      <c r="N68" s="580"/>
      <c r="O68" s="580">
        <v>0.99</v>
      </c>
      <c r="P68" s="621"/>
      <c r="Q68" s="618"/>
    </row>
    <row r="69" spans="1:17" ht="38.25">
      <c r="A69" s="614" t="s">
        <v>317</v>
      </c>
      <c r="B69" s="614" t="s">
        <v>166</v>
      </c>
      <c r="C69" s="614"/>
      <c r="D69" s="621" t="s">
        <v>2716</v>
      </c>
      <c r="E69" s="621" t="s">
        <v>167</v>
      </c>
      <c r="F69" s="621"/>
      <c r="G69" s="621"/>
      <c r="H69" s="618" t="s">
        <v>169</v>
      </c>
      <c r="I69" s="621"/>
      <c r="J69" s="622"/>
      <c r="K69" s="578">
        <v>200000</v>
      </c>
      <c r="L69" s="578">
        <v>162512</v>
      </c>
      <c r="M69" s="578">
        <v>147833</v>
      </c>
      <c r="N69" s="580"/>
      <c r="O69" s="580">
        <v>0.99</v>
      </c>
      <c r="P69" s="621"/>
      <c r="Q69" s="618"/>
    </row>
    <row r="70" spans="1:17" ht="63.75">
      <c r="A70" s="614" t="s">
        <v>317</v>
      </c>
      <c r="B70" s="614" t="s">
        <v>166</v>
      </c>
      <c r="C70" s="614"/>
      <c r="D70" s="621" t="s">
        <v>2716</v>
      </c>
      <c r="E70" s="581" t="s">
        <v>170</v>
      </c>
      <c r="F70" s="581"/>
      <c r="G70" s="581"/>
      <c r="H70" s="618" t="s">
        <v>171</v>
      </c>
      <c r="I70" s="621"/>
      <c r="J70" s="622"/>
      <c r="K70" s="578">
        <v>200000</v>
      </c>
      <c r="L70" s="578">
        <v>193424</v>
      </c>
      <c r="M70" s="578">
        <v>192267</v>
      </c>
      <c r="N70" s="580"/>
      <c r="O70" s="580">
        <v>0.96</v>
      </c>
      <c r="P70" s="621"/>
      <c r="Q70" s="618"/>
    </row>
    <row r="71" spans="1:17" ht="38.25">
      <c r="A71" s="614" t="s">
        <v>317</v>
      </c>
      <c r="B71" s="614" t="s">
        <v>166</v>
      </c>
      <c r="C71" s="614"/>
      <c r="D71" s="621" t="s">
        <v>2716</v>
      </c>
      <c r="E71" s="581" t="s">
        <v>40</v>
      </c>
      <c r="F71" s="581"/>
      <c r="G71" s="581"/>
      <c r="H71" s="618" t="s">
        <v>172</v>
      </c>
      <c r="I71" s="621"/>
      <c r="J71" s="622"/>
      <c r="K71" s="578">
        <v>5000000</v>
      </c>
      <c r="L71" s="578">
        <v>0</v>
      </c>
      <c r="M71" s="578">
        <v>0</v>
      </c>
      <c r="N71" s="577"/>
      <c r="O71" s="580">
        <v>0</v>
      </c>
      <c r="P71" s="624"/>
      <c r="Q71" s="626" t="s">
        <v>175</v>
      </c>
    </row>
    <row r="72" spans="1:17" ht="38.25">
      <c r="A72" s="614" t="s">
        <v>317</v>
      </c>
      <c r="B72" s="614" t="s">
        <v>166</v>
      </c>
      <c r="C72" s="614"/>
      <c r="D72" s="621" t="s">
        <v>2716</v>
      </c>
      <c r="E72" s="581" t="s">
        <v>40</v>
      </c>
      <c r="F72" s="581"/>
      <c r="G72" s="581"/>
      <c r="H72" s="618" t="s">
        <v>173</v>
      </c>
      <c r="I72" s="621"/>
      <c r="J72" s="622"/>
      <c r="K72" s="578">
        <v>3500000</v>
      </c>
      <c r="L72" s="578">
        <v>0</v>
      </c>
      <c r="M72" s="578">
        <v>0</v>
      </c>
      <c r="N72" s="577"/>
      <c r="O72" s="580">
        <v>0</v>
      </c>
      <c r="P72" s="624"/>
      <c r="Q72" s="626" t="s">
        <v>175</v>
      </c>
    </row>
    <row r="73" spans="1:17" ht="25.5">
      <c r="A73" s="614" t="s">
        <v>317</v>
      </c>
      <c r="B73" s="614" t="s">
        <v>166</v>
      </c>
      <c r="C73" s="614"/>
      <c r="D73" s="621" t="s">
        <v>2716</v>
      </c>
      <c r="E73" s="581" t="s">
        <v>40</v>
      </c>
      <c r="F73" s="581"/>
      <c r="G73" s="581"/>
      <c r="H73" s="618" t="s">
        <v>174</v>
      </c>
      <c r="I73" s="621"/>
      <c r="J73" s="622"/>
      <c r="K73" s="578">
        <v>5494000</v>
      </c>
      <c r="L73" s="578"/>
      <c r="M73" s="578"/>
      <c r="N73" s="577"/>
      <c r="O73" s="580">
        <v>0.25</v>
      </c>
      <c r="P73" s="624"/>
      <c r="Q73" s="626" t="s">
        <v>176</v>
      </c>
    </row>
    <row r="74" spans="1:17" ht="38.25">
      <c r="A74" s="614" t="s">
        <v>317</v>
      </c>
      <c r="B74" s="614" t="s">
        <v>166</v>
      </c>
      <c r="C74" s="614"/>
      <c r="D74" s="621" t="s">
        <v>2708</v>
      </c>
      <c r="E74" s="621" t="s">
        <v>177</v>
      </c>
      <c r="F74" s="621"/>
      <c r="G74" s="621"/>
      <c r="H74" s="618" t="s">
        <v>178</v>
      </c>
      <c r="I74" s="621"/>
      <c r="J74" s="622"/>
      <c r="K74" s="578">
        <v>5900000</v>
      </c>
      <c r="L74" s="578">
        <v>5771602</v>
      </c>
      <c r="M74" s="578">
        <v>5428259</v>
      </c>
      <c r="N74" s="577"/>
      <c r="O74" s="580">
        <v>0.99</v>
      </c>
      <c r="P74" s="624"/>
      <c r="Q74" s="626"/>
    </row>
    <row r="75" spans="1:17" ht="51">
      <c r="A75" s="614" t="s">
        <v>317</v>
      </c>
      <c r="B75" s="614" t="s">
        <v>166</v>
      </c>
      <c r="C75" s="614"/>
      <c r="D75" s="621" t="s">
        <v>2708</v>
      </c>
      <c r="E75" s="621" t="s">
        <v>183</v>
      </c>
      <c r="F75" s="621"/>
      <c r="G75" s="621"/>
      <c r="H75" s="627" t="s">
        <v>179</v>
      </c>
      <c r="I75" s="628"/>
      <c r="J75" s="629"/>
      <c r="K75" s="578">
        <v>3000000</v>
      </c>
      <c r="L75" s="578">
        <v>1699931</v>
      </c>
      <c r="M75" s="578">
        <v>439863</v>
      </c>
      <c r="N75" s="577"/>
      <c r="O75" s="580">
        <v>0.25</v>
      </c>
      <c r="P75" s="624"/>
      <c r="Q75" s="626"/>
    </row>
    <row r="76" spans="1:17" ht="51">
      <c r="A76" s="614" t="s">
        <v>317</v>
      </c>
      <c r="B76" s="614" t="s">
        <v>166</v>
      </c>
      <c r="C76" s="614"/>
      <c r="D76" s="621" t="s">
        <v>2708</v>
      </c>
      <c r="E76" s="621" t="s">
        <v>184</v>
      </c>
      <c r="F76" s="621"/>
      <c r="G76" s="621"/>
      <c r="H76" s="627" t="s">
        <v>180</v>
      </c>
      <c r="I76" s="628"/>
      <c r="J76" s="629"/>
      <c r="K76" s="578">
        <v>3000000</v>
      </c>
      <c r="L76" s="578">
        <v>2160908</v>
      </c>
      <c r="M76" s="578">
        <v>749639</v>
      </c>
      <c r="N76" s="577"/>
      <c r="O76" s="580">
        <v>0.95</v>
      </c>
      <c r="P76" s="624"/>
      <c r="Q76" s="626"/>
    </row>
    <row r="77" spans="1:17" ht="38.25">
      <c r="A77" s="614" t="s">
        <v>317</v>
      </c>
      <c r="B77" s="614" t="s">
        <v>166</v>
      </c>
      <c r="C77" s="614"/>
      <c r="D77" s="621" t="s">
        <v>2695</v>
      </c>
      <c r="E77" s="621" t="s">
        <v>181</v>
      </c>
      <c r="F77" s="621"/>
      <c r="G77" s="621"/>
      <c r="H77" s="627" t="s">
        <v>182</v>
      </c>
      <c r="I77" s="628"/>
      <c r="J77" s="629"/>
      <c r="K77" s="578">
        <v>1000000</v>
      </c>
      <c r="L77" s="578">
        <v>989297</v>
      </c>
      <c r="M77" s="578">
        <v>199422</v>
      </c>
      <c r="N77" s="577"/>
      <c r="O77" s="580">
        <v>0.35</v>
      </c>
      <c r="P77" s="624"/>
      <c r="Q77" s="626"/>
    </row>
    <row r="78" spans="1:17" ht="38.25">
      <c r="A78" s="614" t="s">
        <v>317</v>
      </c>
      <c r="B78" s="614" t="s">
        <v>166</v>
      </c>
      <c r="C78" s="614"/>
      <c r="D78" s="621" t="s">
        <v>2711</v>
      </c>
      <c r="E78" s="621" t="s">
        <v>186</v>
      </c>
      <c r="F78" s="621"/>
      <c r="G78" s="621"/>
      <c r="H78" s="627" t="s">
        <v>187</v>
      </c>
      <c r="I78" s="628"/>
      <c r="J78" s="629"/>
      <c r="K78" s="578">
        <v>250000</v>
      </c>
      <c r="L78" s="578">
        <v>27688</v>
      </c>
      <c r="M78" s="578">
        <v>478</v>
      </c>
      <c r="N78" s="577"/>
      <c r="O78" s="580">
        <v>0</v>
      </c>
      <c r="P78" s="624"/>
      <c r="Q78" s="626"/>
    </row>
    <row r="79" spans="1:17" ht="51">
      <c r="A79" s="614" t="s">
        <v>317</v>
      </c>
      <c r="B79" s="614" t="s">
        <v>166</v>
      </c>
      <c r="C79" s="614"/>
      <c r="D79" s="624" t="s">
        <v>2704</v>
      </c>
      <c r="E79" s="624" t="s">
        <v>189</v>
      </c>
      <c r="F79" s="624"/>
      <c r="G79" s="624"/>
      <c r="H79" s="627" t="s">
        <v>190</v>
      </c>
      <c r="I79" s="628"/>
      <c r="J79" s="629"/>
      <c r="K79" s="578">
        <v>1517829</v>
      </c>
      <c r="L79" s="578">
        <v>1316051</v>
      </c>
      <c r="M79" s="578">
        <v>725356</v>
      </c>
      <c r="N79" s="577"/>
      <c r="O79" s="580">
        <v>0.85</v>
      </c>
      <c r="P79" s="624"/>
      <c r="Q79" s="626"/>
    </row>
    <row r="80" spans="1:17">
      <c r="A80" s="621" t="s">
        <v>318</v>
      </c>
      <c r="B80" s="621" t="s">
        <v>295</v>
      </c>
      <c r="C80" s="621" t="s">
        <v>319</v>
      </c>
      <c r="D80" s="630" t="s">
        <v>2691</v>
      </c>
      <c r="E80" s="630"/>
      <c r="F80" s="630"/>
      <c r="G80" s="630" t="s">
        <v>321</v>
      </c>
      <c r="H80" s="631"/>
      <c r="I80" s="630"/>
      <c r="J80" s="632">
        <v>500000</v>
      </c>
      <c r="K80" s="632">
        <v>2350000</v>
      </c>
      <c r="L80" s="632">
        <v>2064650.0142999999</v>
      </c>
      <c r="M80" s="632">
        <v>1435907</v>
      </c>
      <c r="N80" s="577"/>
      <c r="O80" s="577">
        <v>0.75</v>
      </c>
      <c r="P80" s="599"/>
      <c r="Q80" s="618" t="s">
        <v>20</v>
      </c>
    </row>
    <row r="81" spans="1:17" s="582" customFormat="1">
      <c r="A81" s="621" t="s">
        <v>318</v>
      </c>
      <c r="B81" s="621" t="s">
        <v>295</v>
      </c>
      <c r="C81" s="621" t="s">
        <v>319</v>
      </c>
      <c r="D81" s="630" t="s">
        <v>2703</v>
      </c>
      <c r="E81" s="630"/>
      <c r="F81" s="630"/>
      <c r="G81" s="630" t="s">
        <v>323</v>
      </c>
      <c r="H81" s="631"/>
      <c r="I81" s="630"/>
      <c r="J81" s="632">
        <v>72702</v>
      </c>
      <c r="K81" s="632">
        <v>1134702</v>
      </c>
      <c r="L81" s="632">
        <v>387110.56057999999</v>
      </c>
      <c r="M81" s="632">
        <v>180273</v>
      </c>
      <c r="N81" s="577"/>
      <c r="O81" s="577">
        <v>0.2</v>
      </c>
      <c r="P81" s="599"/>
      <c r="Q81" s="618" t="s">
        <v>67</v>
      </c>
    </row>
    <row r="82" spans="1:17" s="582" customFormat="1">
      <c r="A82" s="621" t="s">
        <v>318</v>
      </c>
      <c r="B82" s="621" t="s">
        <v>295</v>
      </c>
      <c r="C82" s="621" t="s">
        <v>319</v>
      </c>
      <c r="D82" s="633" t="s">
        <v>2705</v>
      </c>
      <c r="E82" s="633"/>
      <c r="F82" s="633"/>
      <c r="G82" s="633" t="s">
        <v>325</v>
      </c>
      <c r="H82" s="634"/>
      <c r="I82" s="633"/>
      <c r="J82" s="632">
        <v>2500000</v>
      </c>
      <c r="K82" s="632">
        <v>2500000</v>
      </c>
      <c r="L82" s="632">
        <v>1218477.3228</v>
      </c>
      <c r="M82" s="632">
        <v>115458</v>
      </c>
      <c r="N82" s="577"/>
      <c r="O82" s="577">
        <v>0.4</v>
      </c>
      <c r="P82" s="599"/>
      <c r="Q82" s="618" t="s">
        <v>326</v>
      </c>
    </row>
    <row r="83" spans="1:17" s="582" customFormat="1">
      <c r="A83" s="621" t="s">
        <v>318</v>
      </c>
      <c r="B83" s="621" t="s">
        <v>295</v>
      </c>
      <c r="C83" s="621" t="s">
        <v>319</v>
      </c>
      <c r="D83" s="630" t="s">
        <v>2708</v>
      </c>
      <c r="E83" s="630"/>
      <c r="F83" s="630"/>
      <c r="G83" s="630" t="s">
        <v>328</v>
      </c>
      <c r="H83" s="631"/>
      <c r="I83" s="630"/>
      <c r="J83" s="632">
        <v>1450000</v>
      </c>
      <c r="K83" s="632">
        <v>1450000</v>
      </c>
      <c r="L83" s="632">
        <v>1114943.40965</v>
      </c>
      <c r="M83" s="632">
        <v>1023623</v>
      </c>
      <c r="N83" s="577"/>
      <c r="O83" s="577">
        <v>0.05</v>
      </c>
      <c r="P83" s="599"/>
      <c r="Q83" s="618" t="s">
        <v>20</v>
      </c>
    </row>
    <row r="84" spans="1:17" s="582" customFormat="1">
      <c r="A84" s="621" t="s">
        <v>318</v>
      </c>
      <c r="B84" s="621" t="s">
        <v>295</v>
      </c>
      <c r="C84" s="621" t="s">
        <v>319</v>
      </c>
      <c r="D84" s="630" t="s">
        <v>2708</v>
      </c>
      <c r="E84" s="630"/>
      <c r="F84" s="630"/>
      <c r="G84" s="630" t="s">
        <v>329</v>
      </c>
      <c r="H84" s="631"/>
      <c r="I84" s="630"/>
      <c r="J84" s="632">
        <v>2086885</v>
      </c>
      <c r="K84" s="632">
        <v>2306885</v>
      </c>
      <c r="L84" s="632">
        <v>2278224.0315999999</v>
      </c>
      <c r="M84" s="632">
        <v>1921212</v>
      </c>
      <c r="N84" s="577"/>
      <c r="O84" s="577">
        <v>0.75</v>
      </c>
      <c r="P84" s="599"/>
      <c r="Q84" s="618" t="s">
        <v>330</v>
      </c>
    </row>
    <row r="85" spans="1:17" s="582" customFormat="1">
      <c r="A85" s="621" t="s">
        <v>318</v>
      </c>
      <c r="B85" s="621" t="s">
        <v>295</v>
      </c>
      <c r="C85" s="621" t="s">
        <v>319</v>
      </c>
      <c r="D85" s="630" t="s">
        <v>2708</v>
      </c>
      <c r="E85" s="630"/>
      <c r="F85" s="630"/>
      <c r="G85" s="630" t="s">
        <v>331</v>
      </c>
      <c r="H85" s="631"/>
      <c r="I85" s="630"/>
      <c r="J85" s="632">
        <v>2139000</v>
      </c>
      <c r="K85" s="632">
        <v>2139000</v>
      </c>
      <c r="L85" s="632">
        <v>2127611.2351899999</v>
      </c>
      <c r="M85" s="632">
        <v>88331</v>
      </c>
      <c r="N85" s="577"/>
      <c r="O85" s="577">
        <v>0</v>
      </c>
      <c r="P85" s="599"/>
      <c r="Q85" s="618" t="s">
        <v>20</v>
      </c>
    </row>
    <row r="86" spans="1:17" s="582" customFormat="1">
      <c r="A86" s="621" t="s">
        <v>318</v>
      </c>
      <c r="B86" s="621" t="s">
        <v>295</v>
      </c>
      <c r="C86" s="621" t="s">
        <v>319</v>
      </c>
      <c r="D86" s="630" t="s">
        <v>3094</v>
      </c>
      <c r="E86" s="630"/>
      <c r="F86" s="630"/>
      <c r="G86" s="630"/>
      <c r="H86" s="631"/>
      <c r="I86" s="630"/>
      <c r="J86" s="632">
        <v>5675885</v>
      </c>
      <c r="K86" s="632">
        <v>5895885</v>
      </c>
      <c r="L86" s="632">
        <v>5520778.6764399996</v>
      </c>
      <c r="M86" s="632">
        <v>3033166</v>
      </c>
      <c r="N86" s="577"/>
      <c r="O86" s="577"/>
      <c r="P86" s="599"/>
      <c r="Q86" s="618"/>
    </row>
    <row r="87" spans="1:17" s="582" customFormat="1" ht="25.5">
      <c r="A87" s="621" t="s">
        <v>318</v>
      </c>
      <c r="B87" s="621" t="s">
        <v>295</v>
      </c>
      <c r="C87" s="621" t="s">
        <v>319</v>
      </c>
      <c r="D87" s="633" t="s">
        <v>2711</v>
      </c>
      <c r="E87" s="633"/>
      <c r="F87" s="633"/>
      <c r="G87" s="633" t="s">
        <v>333</v>
      </c>
      <c r="H87" s="634"/>
      <c r="I87" s="633"/>
      <c r="J87" s="632">
        <v>1200000</v>
      </c>
      <c r="K87" s="632">
        <v>4906524</v>
      </c>
      <c r="L87" s="632">
        <v>1347.913</v>
      </c>
      <c r="M87" s="632">
        <v>1347.913</v>
      </c>
      <c r="N87" s="577"/>
      <c r="O87" s="577">
        <v>0</v>
      </c>
      <c r="P87" s="599"/>
      <c r="Q87" s="618" t="s">
        <v>334</v>
      </c>
    </row>
    <row r="88" spans="1:17" s="582" customFormat="1">
      <c r="A88" s="621" t="s">
        <v>318</v>
      </c>
      <c r="B88" s="621" t="s">
        <v>295</v>
      </c>
      <c r="C88" s="621" t="s">
        <v>319</v>
      </c>
      <c r="D88" s="630" t="s">
        <v>2716</v>
      </c>
      <c r="E88" s="630"/>
      <c r="F88" s="630"/>
      <c r="G88" s="630" t="s">
        <v>336</v>
      </c>
      <c r="H88" s="631"/>
      <c r="I88" s="630"/>
      <c r="J88" s="632">
        <v>1800000</v>
      </c>
      <c r="K88" s="632">
        <v>1800000</v>
      </c>
      <c r="L88" s="632">
        <v>1777648.38674</v>
      </c>
      <c r="M88" s="632">
        <v>1657587</v>
      </c>
      <c r="N88" s="577"/>
      <c r="O88" s="577">
        <v>0.9</v>
      </c>
      <c r="P88" s="599"/>
      <c r="Q88" s="618" t="s">
        <v>330</v>
      </c>
    </row>
    <row r="89" spans="1:17" s="582" customFormat="1">
      <c r="A89" s="621" t="s">
        <v>318</v>
      </c>
      <c r="B89" s="621" t="s">
        <v>295</v>
      </c>
      <c r="C89" s="621" t="s">
        <v>337</v>
      </c>
      <c r="D89" s="633" t="s">
        <v>2705</v>
      </c>
      <c r="E89" s="633"/>
      <c r="F89" s="633"/>
      <c r="G89" s="633" t="s">
        <v>338</v>
      </c>
      <c r="H89" s="634"/>
      <c r="I89" s="633"/>
      <c r="J89" s="635">
        <v>1500000</v>
      </c>
      <c r="K89" s="635">
        <v>1500000</v>
      </c>
      <c r="L89" s="635">
        <v>65993.354000000007</v>
      </c>
      <c r="M89" s="635">
        <v>40170.353999999999</v>
      </c>
      <c r="N89" s="577"/>
      <c r="O89" s="577">
        <v>0.05</v>
      </c>
      <c r="P89" s="599"/>
      <c r="Q89" s="618" t="s">
        <v>339</v>
      </c>
    </row>
    <row r="90" spans="1:17" s="582" customFormat="1">
      <c r="A90" s="621" t="s">
        <v>318</v>
      </c>
      <c r="B90" s="621" t="s">
        <v>295</v>
      </c>
      <c r="C90" s="621" t="s">
        <v>337</v>
      </c>
      <c r="D90" s="633" t="s">
        <v>2705</v>
      </c>
      <c r="E90" s="633"/>
      <c r="F90" s="633"/>
      <c r="G90" s="633" t="s">
        <v>340</v>
      </c>
      <c r="H90" s="634"/>
      <c r="I90" s="633"/>
      <c r="J90" s="635">
        <v>1500000</v>
      </c>
      <c r="K90" s="635">
        <v>1500000</v>
      </c>
      <c r="L90" s="635">
        <v>1439636.9235699999</v>
      </c>
      <c r="M90" s="635">
        <v>567854.47593000007</v>
      </c>
      <c r="N90" s="577"/>
      <c r="O90" s="577">
        <v>0.3</v>
      </c>
      <c r="P90" s="599"/>
      <c r="Q90" s="618" t="s">
        <v>339</v>
      </c>
    </row>
    <row r="91" spans="1:17" s="582" customFormat="1">
      <c r="A91" s="621" t="s">
        <v>318</v>
      </c>
      <c r="B91" s="621" t="s">
        <v>295</v>
      </c>
      <c r="C91" s="621" t="s">
        <v>337</v>
      </c>
      <c r="D91" s="633" t="s">
        <v>2705</v>
      </c>
      <c r="E91" s="633"/>
      <c r="F91" s="633"/>
      <c r="G91" s="633" t="s">
        <v>341</v>
      </c>
      <c r="H91" s="634"/>
      <c r="I91" s="633"/>
      <c r="J91" s="635">
        <v>1000000</v>
      </c>
      <c r="K91" s="635">
        <v>1000000</v>
      </c>
      <c r="L91" s="635">
        <v>9093.0596500000011</v>
      </c>
      <c r="M91" s="635">
        <v>7909.6372599999995</v>
      </c>
      <c r="N91" s="577"/>
      <c r="O91" s="577">
        <v>0.03</v>
      </c>
      <c r="P91" s="599"/>
      <c r="Q91" s="618" t="s">
        <v>339</v>
      </c>
    </row>
    <row r="92" spans="1:17" s="582" customFormat="1">
      <c r="A92" s="621" t="s">
        <v>318</v>
      </c>
      <c r="B92" s="621" t="s">
        <v>295</v>
      </c>
      <c r="C92" s="621" t="s">
        <v>337</v>
      </c>
      <c r="D92" s="630" t="s">
        <v>3094</v>
      </c>
      <c r="E92" s="630"/>
      <c r="F92" s="630"/>
      <c r="G92" s="630"/>
      <c r="H92" s="631"/>
      <c r="I92" s="630"/>
      <c r="J92" s="578">
        <v>4000000</v>
      </c>
      <c r="K92" s="578">
        <v>4000000</v>
      </c>
      <c r="L92" s="578">
        <v>1514723.3372199999</v>
      </c>
      <c r="M92" s="578">
        <v>615934.46719000011</v>
      </c>
      <c r="N92" s="577"/>
      <c r="O92" s="577"/>
      <c r="P92" s="599"/>
      <c r="Q92" s="618"/>
    </row>
    <row r="93" spans="1:17" s="582" customFormat="1">
      <c r="A93" s="621" t="s">
        <v>318</v>
      </c>
      <c r="B93" s="621" t="s">
        <v>295</v>
      </c>
      <c r="C93" s="621" t="s">
        <v>337</v>
      </c>
      <c r="D93" s="633" t="s">
        <v>2711</v>
      </c>
      <c r="E93" s="633"/>
      <c r="F93" s="633"/>
      <c r="G93" s="633" t="s">
        <v>342</v>
      </c>
      <c r="H93" s="634"/>
      <c r="I93" s="633"/>
      <c r="J93" s="635">
        <v>1091961</v>
      </c>
      <c r="K93" s="635">
        <v>1091961</v>
      </c>
      <c r="L93" s="635">
        <v>34970.849000000002</v>
      </c>
      <c r="M93" s="635">
        <v>0</v>
      </c>
      <c r="N93" s="577"/>
      <c r="O93" s="577">
        <v>0</v>
      </c>
      <c r="P93" s="599"/>
      <c r="Q93" s="618" t="s">
        <v>330</v>
      </c>
    </row>
    <row r="94" spans="1:17" s="582" customFormat="1">
      <c r="A94" s="621" t="s">
        <v>318</v>
      </c>
      <c r="B94" s="621" t="s">
        <v>295</v>
      </c>
      <c r="C94" s="621" t="s">
        <v>337</v>
      </c>
      <c r="D94" s="630" t="s">
        <v>2714</v>
      </c>
      <c r="E94" s="630"/>
      <c r="F94" s="630"/>
      <c r="G94" s="630" t="s">
        <v>344</v>
      </c>
      <c r="H94" s="631"/>
      <c r="I94" s="630"/>
      <c r="J94" s="635">
        <v>3500000</v>
      </c>
      <c r="K94" s="635">
        <v>3500000</v>
      </c>
      <c r="L94" s="635">
        <v>0</v>
      </c>
      <c r="M94" s="635">
        <v>0</v>
      </c>
      <c r="N94" s="577"/>
      <c r="O94" s="577">
        <v>0</v>
      </c>
      <c r="P94" s="599"/>
      <c r="Q94" s="618" t="s">
        <v>330</v>
      </c>
    </row>
    <row r="95" spans="1:17" s="582" customFormat="1">
      <c r="A95" s="621" t="s">
        <v>318</v>
      </c>
      <c r="B95" s="621" t="s">
        <v>308</v>
      </c>
      <c r="C95" s="621"/>
      <c r="D95" s="621" t="s">
        <v>2716</v>
      </c>
      <c r="E95" s="621"/>
      <c r="F95" s="621"/>
      <c r="G95" s="621">
        <v>1</v>
      </c>
      <c r="H95" s="618"/>
      <c r="I95" s="621"/>
      <c r="J95" s="578">
        <v>1092152</v>
      </c>
      <c r="K95" s="578">
        <v>1092152</v>
      </c>
      <c r="L95" s="578">
        <v>912990</v>
      </c>
      <c r="M95" s="578">
        <v>225847</v>
      </c>
      <c r="N95" s="577"/>
      <c r="O95" s="577">
        <v>0.6</v>
      </c>
      <c r="P95" s="599"/>
      <c r="Q95" s="618" t="s">
        <v>20</v>
      </c>
    </row>
    <row r="96" spans="1:17" s="582" customFormat="1">
      <c r="A96" s="621" t="s">
        <v>318</v>
      </c>
      <c r="B96" s="621" t="s">
        <v>308</v>
      </c>
      <c r="C96" s="621"/>
      <c r="D96" s="621" t="s">
        <v>2708</v>
      </c>
      <c r="E96" s="621"/>
      <c r="F96" s="621"/>
      <c r="G96" s="621" t="s">
        <v>347</v>
      </c>
      <c r="H96" s="618"/>
      <c r="I96" s="621"/>
      <c r="J96" s="578">
        <v>7187373</v>
      </c>
      <c r="K96" s="578">
        <v>7267373</v>
      </c>
      <c r="L96" s="578">
        <v>7185043</v>
      </c>
      <c r="M96" s="578">
        <v>3241237</v>
      </c>
      <c r="N96" s="577"/>
      <c r="O96" s="577">
        <v>0.86</v>
      </c>
      <c r="P96" s="599"/>
      <c r="Q96" s="618" t="s">
        <v>20</v>
      </c>
    </row>
    <row r="97" spans="1:17" s="582" customFormat="1">
      <c r="A97" s="621" t="s">
        <v>318</v>
      </c>
      <c r="B97" s="621" t="s">
        <v>308</v>
      </c>
      <c r="C97" s="621"/>
      <c r="D97" s="621" t="s">
        <v>2708</v>
      </c>
      <c r="E97" s="621"/>
      <c r="F97" s="621"/>
      <c r="G97" s="621" t="s">
        <v>348</v>
      </c>
      <c r="H97" s="618"/>
      <c r="I97" s="621"/>
      <c r="J97" s="578">
        <v>10125000</v>
      </c>
      <c r="K97" s="578">
        <v>10125000</v>
      </c>
      <c r="L97" s="578">
        <v>9926536</v>
      </c>
      <c r="M97" s="578">
        <v>496888</v>
      </c>
      <c r="N97" s="577"/>
      <c r="O97" s="577">
        <v>0.18</v>
      </c>
      <c r="P97" s="599"/>
      <c r="Q97" s="618" t="s">
        <v>20</v>
      </c>
    </row>
    <row r="98" spans="1:17" s="582" customFormat="1">
      <c r="A98" s="621" t="s">
        <v>318</v>
      </c>
      <c r="B98" s="621" t="s">
        <v>308</v>
      </c>
      <c r="C98" s="621"/>
      <c r="D98" s="621" t="s">
        <v>2708</v>
      </c>
      <c r="E98" s="621"/>
      <c r="F98" s="621"/>
      <c r="G98" s="621" t="s">
        <v>349</v>
      </c>
      <c r="H98" s="618"/>
      <c r="I98" s="621"/>
      <c r="J98" s="578">
        <v>10700000</v>
      </c>
      <c r="K98" s="578">
        <v>10700000</v>
      </c>
      <c r="L98" s="578">
        <v>10001729</v>
      </c>
      <c r="M98" s="578">
        <v>2668575</v>
      </c>
      <c r="N98" s="577"/>
      <c r="O98" s="577">
        <v>0.35</v>
      </c>
      <c r="P98" s="599"/>
      <c r="Q98" s="618" t="s">
        <v>20</v>
      </c>
    </row>
    <row r="99" spans="1:17" s="582" customFormat="1">
      <c r="A99" s="621" t="s">
        <v>318</v>
      </c>
      <c r="B99" s="621" t="s">
        <v>308</v>
      </c>
      <c r="C99" s="621"/>
      <c r="D99" s="621" t="s">
        <v>2708</v>
      </c>
      <c r="E99" s="621"/>
      <c r="F99" s="621"/>
      <c r="G99" s="621" t="s">
        <v>350</v>
      </c>
      <c r="H99" s="618"/>
      <c r="I99" s="621"/>
      <c r="J99" s="578">
        <v>1788831</v>
      </c>
      <c r="K99" s="578">
        <v>1788831</v>
      </c>
      <c r="L99" s="578">
        <v>836383</v>
      </c>
      <c r="M99" s="578">
        <v>0</v>
      </c>
      <c r="N99" s="577"/>
      <c r="O99" s="577">
        <v>0.87</v>
      </c>
      <c r="P99" s="599"/>
      <c r="Q99" s="618" t="s">
        <v>351</v>
      </c>
    </row>
    <row r="100" spans="1:17" s="582" customFormat="1">
      <c r="A100" s="621" t="s">
        <v>318</v>
      </c>
      <c r="B100" s="621" t="s">
        <v>308</v>
      </c>
      <c r="C100" s="621"/>
      <c r="D100" s="621" t="s">
        <v>2708</v>
      </c>
      <c r="E100" s="621"/>
      <c r="F100" s="621"/>
      <c r="G100" s="621" t="s">
        <v>352</v>
      </c>
      <c r="H100" s="618"/>
      <c r="I100" s="621"/>
      <c r="J100" s="578">
        <v>1500000</v>
      </c>
      <c r="K100" s="578">
        <v>1500000</v>
      </c>
      <c r="L100" s="578">
        <v>1409941</v>
      </c>
      <c r="M100" s="578">
        <v>0</v>
      </c>
      <c r="N100" s="577"/>
      <c r="O100" s="577">
        <v>0.05</v>
      </c>
      <c r="P100" s="599"/>
      <c r="Q100" s="618" t="s">
        <v>67</v>
      </c>
    </row>
    <row r="101" spans="1:17" s="582" customFormat="1">
      <c r="A101" s="621" t="s">
        <v>318</v>
      </c>
      <c r="B101" s="621" t="s">
        <v>308</v>
      </c>
      <c r="C101" s="621"/>
      <c r="D101" s="621" t="s">
        <v>2708</v>
      </c>
      <c r="E101" s="621"/>
      <c r="F101" s="621"/>
      <c r="G101" s="621" t="s">
        <v>353</v>
      </c>
      <c r="H101" s="618"/>
      <c r="I101" s="621"/>
      <c r="J101" s="578">
        <v>2900000</v>
      </c>
      <c r="K101" s="578">
        <v>2900000</v>
      </c>
      <c r="L101" s="578">
        <v>0</v>
      </c>
      <c r="M101" s="578">
        <v>0</v>
      </c>
      <c r="N101" s="577"/>
      <c r="O101" s="577">
        <v>0</v>
      </c>
      <c r="P101" s="599"/>
      <c r="Q101" s="613" t="s">
        <v>354</v>
      </c>
    </row>
    <row r="102" spans="1:17" s="582" customFormat="1">
      <c r="A102" s="621" t="s">
        <v>318</v>
      </c>
      <c r="B102" s="621" t="s">
        <v>308</v>
      </c>
      <c r="C102" s="621"/>
      <c r="D102" s="621" t="s">
        <v>2708</v>
      </c>
      <c r="E102" s="621"/>
      <c r="F102" s="621"/>
      <c r="G102" s="621" t="s">
        <v>353</v>
      </c>
      <c r="H102" s="618"/>
      <c r="I102" s="621"/>
      <c r="J102" s="578">
        <v>3633000</v>
      </c>
      <c r="K102" s="578">
        <v>3633000</v>
      </c>
      <c r="L102" s="578">
        <v>0</v>
      </c>
      <c r="M102" s="578">
        <v>0</v>
      </c>
      <c r="N102" s="577"/>
      <c r="O102" s="577">
        <v>0</v>
      </c>
      <c r="P102" s="599"/>
      <c r="Q102" s="613" t="s">
        <v>355</v>
      </c>
    </row>
    <row r="103" spans="1:17" s="582" customFormat="1" ht="25.5">
      <c r="A103" s="621" t="s">
        <v>318</v>
      </c>
      <c r="B103" s="621" t="s">
        <v>308</v>
      </c>
      <c r="C103" s="621"/>
      <c r="D103" s="621" t="s">
        <v>2708</v>
      </c>
      <c r="E103" s="621"/>
      <c r="F103" s="621"/>
      <c r="G103" s="621" t="s">
        <v>353</v>
      </c>
      <c r="H103" s="618"/>
      <c r="I103" s="621"/>
      <c r="J103" s="578">
        <v>1380000</v>
      </c>
      <c r="K103" s="578">
        <v>1380000</v>
      </c>
      <c r="L103" s="578">
        <v>0</v>
      </c>
      <c r="M103" s="578">
        <v>0</v>
      </c>
      <c r="N103" s="577"/>
      <c r="O103" s="577">
        <v>0</v>
      </c>
      <c r="P103" s="599"/>
      <c r="Q103" s="613" t="s">
        <v>356</v>
      </c>
    </row>
    <row r="104" spans="1:17" s="582" customFormat="1">
      <c r="A104" s="621" t="s">
        <v>318</v>
      </c>
      <c r="B104" s="621" t="s">
        <v>308</v>
      </c>
      <c r="C104" s="621"/>
      <c r="D104" s="621" t="s">
        <v>2708</v>
      </c>
      <c r="E104" s="621"/>
      <c r="F104" s="621"/>
      <c r="G104" s="621">
        <v>8</v>
      </c>
      <c r="H104" s="618"/>
      <c r="I104" s="621"/>
      <c r="J104" s="578">
        <v>39214204</v>
      </c>
      <c r="K104" s="578">
        <v>39294204</v>
      </c>
      <c r="L104" s="578">
        <v>29359632</v>
      </c>
      <c r="M104" s="578">
        <v>6406700</v>
      </c>
      <c r="N104" s="577"/>
      <c r="O104" s="577">
        <v>2.31</v>
      </c>
      <c r="P104" s="599"/>
      <c r="Q104" s="613" t="e">
        <v>#VALUE!</v>
      </c>
    </row>
    <row r="105" spans="1:17" s="582" customFormat="1">
      <c r="A105" s="621" t="s">
        <v>318</v>
      </c>
      <c r="B105" s="621" t="s">
        <v>308</v>
      </c>
      <c r="C105" s="621"/>
      <c r="D105" s="621" t="s">
        <v>2705</v>
      </c>
      <c r="E105" s="621"/>
      <c r="F105" s="621"/>
      <c r="G105" s="621">
        <v>1</v>
      </c>
      <c r="H105" s="618"/>
      <c r="I105" s="621"/>
      <c r="J105" s="578">
        <v>1000000</v>
      </c>
      <c r="K105" s="578">
        <v>1000000</v>
      </c>
      <c r="L105" s="578">
        <v>706252</v>
      </c>
      <c r="M105" s="578">
        <v>385985</v>
      </c>
      <c r="N105" s="577"/>
      <c r="O105" s="577">
        <v>0.73</v>
      </c>
      <c r="P105" s="599"/>
      <c r="Q105" s="618" t="s">
        <v>20</v>
      </c>
    </row>
    <row r="106" spans="1:17" s="582" customFormat="1" ht="51">
      <c r="A106" s="621" t="s">
        <v>318</v>
      </c>
      <c r="B106" s="621" t="s">
        <v>307</v>
      </c>
      <c r="C106" s="621"/>
      <c r="D106" s="621" t="s">
        <v>2704</v>
      </c>
      <c r="E106" s="599" t="s">
        <v>359</v>
      </c>
      <c r="F106" s="599" t="s">
        <v>360</v>
      </c>
      <c r="G106" s="621" t="s">
        <v>361</v>
      </c>
      <c r="H106" s="618" t="s">
        <v>362</v>
      </c>
      <c r="I106" s="621"/>
      <c r="J106" s="578">
        <v>2276743</v>
      </c>
      <c r="K106" s="578">
        <v>2276743</v>
      </c>
      <c r="L106" s="578">
        <v>2180272</v>
      </c>
      <c r="M106" s="578">
        <v>359184</v>
      </c>
      <c r="N106" s="577"/>
      <c r="O106" s="577" t="s">
        <v>363</v>
      </c>
      <c r="P106" s="599"/>
      <c r="Q106" s="618"/>
    </row>
    <row r="107" spans="1:17" s="582" customFormat="1" ht="38.25">
      <c r="A107" s="621" t="s">
        <v>318</v>
      </c>
      <c r="B107" s="621" t="s">
        <v>307</v>
      </c>
      <c r="C107" s="621"/>
      <c r="D107" s="621" t="s">
        <v>2704</v>
      </c>
      <c r="E107" s="599" t="s">
        <v>359</v>
      </c>
      <c r="F107" s="599" t="s">
        <v>364</v>
      </c>
      <c r="G107" s="621" t="s">
        <v>365</v>
      </c>
      <c r="H107" s="618" t="s">
        <v>366</v>
      </c>
      <c r="I107" s="621"/>
      <c r="J107" s="578">
        <v>4200000</v>
      </c>
      <c r="K107" s="578">
        <v>4200000</v>
      </c>
      <c r="L107" s="578">
        <v>0</v>
      </c>
      <c r="M107" s="578">
        <v>0</v>
      </c>
      <c r="N107" s="577"/>
      <c r="O107" s="577"/>
      <c r="P107" s="599"/>
      <c r="Q107" s="618"/>
    </row>
    <row r="108" spans="1:17" s="582" customFormat="1" ht="51">
      <c r="A108" s="621" t="s">
        <v>318</v>
      </c>
      <c r="B108" s="621" t="s">
        <v>307</v>
      </c>
      <c r="C108" s="621"/>
      <c r="D108" s="621" t="s">
        <v>2704</v>
      </c>
      <c r="E108" s="599" t="s">
        <v>367</v>
      </c>
      <c r="F108" s="599" t="s">
        <v>364</v>
      </c>
      <c r="G108" s="621" t="s">
        <v>365</v>
      </c>
      <c r="H108" s="618" t="s">
        <v>368</v>
      </c>
      <c r="I108" s="621"/>
      <c r="J108" s="578">
        <v>1050000</v>
      </c>
      <c r="K108" s="578">
        <v>1050000</v>
      </c>
      <c r="L108" s="578">
        <v>0</v>
      </c>
      <c r="M108" s="578">
        <v>0</v>
      </c>
      <c r="N108" s="577"/>
      <c r="O108" s="577"/>
      <c r="P108" s="599"/>
      <c r="Q108" s="618"/>
    </row>
    <row r="109" spans="1:17" s="582" customFormat="1" ht="25.5">
      <c r="A109" s="621" t="s">
        <v>318</v>
      </c>
      <c r="B109" s="621" t="s">
        <v>307</v>
      </c>
      <c r="C109" s="621"/>
      <c r="D109" s="621" t="s">
        <v>2708</v>
      </c>
      <c r="E109" s="621" t="s">
        <v>370</v>
      </c>
      <c r="F109" s="621" t="s">
        <v>371</v>
      </c>
      <c r="G109" s="621" t="s">
        <v>372</v>
      </c>
      <c r="H109" s="618" t="s">
        <v>373</v>
      </c>
      <c r="I109" s="621"/>
      <c r="J109" s="578">
        <v>1200000</v>
      </c>
      <c r="K109" s="578">
        <v>1200000</v>
      </c>
      <c r="L109" s="578">
        <v>633963</v>
      </c>
      <c r="M109" s="578" t="s">
        <v>363</v>
      </c>
      <c r="N109" s="577"/>
      <c r="O109" s="577"/>
      <c r="P109" s="599"/>
      <c r="Q109" s="613"/>
    </row>
    <row r="110" spans="1:17" s="582" customFormat="1" ht="25.5">
      <c r="A110" s="621" t="s">
        <v>318</v>
      </c>
      <c r="B110" s="621" t="s">
        <v>307</v>
      </c>
      <c r="C110" s="621"/>
      <c r="D110" s="621" t="s">
        <v>2691</v>
      </c>
      <c r="E110" s="621" t="s">
        <v>375</v>
      </c>
      <c r="F110" s="621" t="s">
        <v>376</v>
      </c>
      <c r="G110" s="621" t="s">
        <v>377</v>
      </c>
      <c r="H110" s="618" t="s">
        <v>378</v>
      </c>
      <c r="I110" s="621"/>
      <c r="J110" s="578">
        <v>2500000</v>
      </c>
      <c r="K110" s="578">
        <v>2500000</v>
      </c>
      <c r="L110" s="578">
        <v>60767</v>
      </c>
      <c r="M110" s="578" t="s">
        <v>363</v>
      </c>
      <c r="N110" s="577"/>
      <c r="O110" s="577"/>
      <c r="P110" s="599"/>
      <c r="Q110" s="613"/>
    </row>
    <row r="111" spans="1:17" s="582" customFormat="1" ht="25.5">
      <c r="A111" s="621" t="s">
        <v>318</v>
      </c>
      <c r="B111" s="621" t="s">
        <v>307</v>
      </c>
      <c r="C111" s="621"/>
      <c r="D111" s="621" t="s">
        <v>2711</v>
      </c>
      <c r="E111" s="621" t="s">
        <v>380</v>
      </c>
      <c r="F111" s="621" t="s">
        <v>381</v>
      </c>
      <c r="G111" s="621" t="s">
        <v>382</v>
      </c>
      <c r="H111" s="618" t="s">
        <v>383</v>
      </c>
      <c r="I111" s="621"/>
      <c r="J111" s="578">
        <v>3000000</v>
      </c>
      <c r="K111" s="578">
        <v>1630850</v>
      </c>
      <c r="L111" s="578">
        <v>1206759</v>
      </c>
      <c r="M111" s="578">
        <v>905796</v>
      </c>
      <c r="N111" s="577"/>
      <c r="O111" s="577"/>
      <c r="P111" s="599"/>
      <c r="Q111" s="613"/>
    </row>
    <row r="112" spans="1:17" s="582" customFormat="1" ht="25.5">
      <c r="A112" s="621" t="s">
        <v>318</v>
      </c>
      <c r="B112" s="621" t="s">
        <v>307</v>
      </c>
      <c r="C112" s="621"/>
      <c r="D112" s="621" t="s">
        <v>2705</v>
      </c>
      <c r="E112" s="621" t="s">
        <v>385</v>
      </c>
      <c r="F112" s="621" t="s">
        <v>386</v>
      </c>
      <c r="G112" s="621" t="s">
        <v>387</v>
      </c>
      <c r="H112" s="618" t="s">
        <v>388</v>
      </c>
      <c r="I112" s="621"/>
      <c r="J112" s="578">
        <v>1000000</v>
      </c>
      <c r="K112" s="578">
        <v>1000000</v>
      </c>
      <c r="L112" s="578">
        <v>998536</v>
      </c>
      <c r="M112" s="578" t="s">
        <v>363</v>
      </c>
      <c r="N112" s="577"/>
      <c r="O112" s="577"/>
      <c r="P112" s="599"/>
      <c r="Q112" s="613"/>
    </row>
    <row r="113" spans="1:17" s="582" customFormat="1" ht="25.5">
      <c r="A113" s="621" t="s">
        <v>318</v>
      </c>
      <c r="B113" s="621" t="s">
        <v>307</v>
      </c>
      <c r="C113" s="621"/>
      <c r="D113" s="621" t="s">
        <v>2693</v>
      </c>
      <c r="E113" s="621" t="s">
        <v>363</v>
      </c>
      <c r="F113" s="621" t="s">
        <v>363</v>
      </c>
      <c r="G113" s="621" t="s">
        <v>363</v>
      </c>
      <c r="H113" s="618" t="s">
        <v>390</v>
      </c>
      <c r="I113" s="621"/>
      <c r="J113" s="578">
        <v>136000000</v>
      </c>
      <c r="K113" s="578">
        <v>136000000</v>
      </c>
      <c r="L113" s="578"/>
      <c r="M113" s="578" t="s">
        <v>363</v>
      </c>
      <c r="N113" s="577"/>
      <c r="O113" s="577" t="s">
        <v>363</v>
      </c>
      <c r="P113" s="599"/>
      <c r="Q113" s="613"/>
    </row>
    <row r="114" spans="1:17" s="582" customFormat="1">
      <c r="A114" s="621" t="s">
        <v>318</v>
      </c>
      <c r="B114" s="621" t="s">
        <v>291</v>
      </c>
      <c r="C114" s="621" t="s">
        <v>391</v>
      </c>
      <c r="D114" s="621" t="s">
        <v>2708</v>
      </c>
      <c r="E114" s="621"/>
      <c r="F114" s="621"/>
      <c r="G114" s="621" t="s">
        <v>393</v>
      </c>
      <c r="H114" s="618"/>
      <c r="I114" s="621"/>
      <c r="J114" s="578">
        <v>1040000</v>
      </c>
      <c r="K114" s="578">
        <v>1590000</v>
      </c>
      <c r="L114" s="578">
        <v>1399975</v>
      </c>
      <c r="M114" s="578">
        <v>1345682</v>
      </c>
      <c r="N114" s="577"/>
      <c r="O114" s="577">
        <v>0.95</v>
      </c>
      <c r="P114" s="599"/>
      <c r="Q114" s="618"/>
    </row>
    <row r="115" spans="1:17" s="582" customFormat="1">
      <c r="A115" s="621" t="s">
        <v>318</v>
      </c>
      <c r="B115" s="621" t="s">
        <v>291</v>
      </c>
      <c r="C115" s="621" t="s">
        <v>391</v>
      </c>
      <c r="D115" s="621" t="s">
        <v>2708</v>
      </c>
      <c r="E115" s="621"/>
      <c r="F115" s="621"/>
      <c r="G115" s="621" t="s">
        <v>394</v>
      </c>
      <c r="H115" s="618"/>
      <c r="I115" s="621"/>
      <c r="J115" s="578">
        <v>3000000</v>
      </c>
      <c r="K115" s="578">
        <v>3000000</v>
      </c>
      <c r="L115" s="578">
        <v>2586220</v>
      </c>
      <c r="M115" s="578">
        <v>2301854</v>
      </c>
      <c r="N115" s="577"/>
      <c r="O115" s="577">
        <v>0.95</v>
      </c>
      <c r="P115" s="599"/>
      <c r="Q115" s="618"/>
    </row>
    <row r="116" spans="1:17" s="582" customFormat="1">
      <c r="A116" s="621" t="s">
        <v>318</v>
      </c>
      <c r="B116" s="621" t="s">
        <v>291</v>
      </c>
      <c r="C116" s="621" t="s">
        <v>391</v>
      </c>
      <c r="D116" s="621" t="s">
        <v>2708</v>
      </c>
      <c r="E116" s="621"/>
      <c r="F116" s="621"/>
      <c r="G116" s="621" t="s">
        <v>395</v>
      </c>
      <c r="H116" s="618"/>
      <c r="I116" s="621"/>
      <c r="J116" s="578">
        <v>3000000</v>
      </c>
      <c r="K116" s="578">
        <v>3000000</v>
      </c>
      <c r="L116" s="578">
        <v>1364878</v>
      </c>
      <c r="M116" s="578">
        <v>0</v>
      </c>
      <c r="N116" s="577"/>
      <c r="O116" s="577">
        <v>0.05</v>
      </c>
      <c r="P116" s="599"/>
      <c r="Q116" s="618"/>
    </row>
    <row r="117" spans="1:17" s="582" customFormat="1">
      <c r="A117" s="621" t="s">
        <v>318</v>
      </c>
      <c r="B117" s="621" t="s">
        <v>291</v>
      </c>
      <c r="C117" s="621" t="s">
        <v>391</v>
      </c>
      <c r="D117" s="621" t="s">
        <v>2708</v>
      </c>
      <c r="E117" s="621"/>
      <c r="F117" s="621"/>
      <c r="G117" s="621" t="s">
        <v>396</v>
      </c>
      <c r="H117" s="618"/>
      <c r="I117" s="621"/>
      <c r="J117" s="578">
        <v>1251000</v>
      </c>
      <c r="K117" s="578">
        <v>1251000</v>
      </c>
      <c r="L117" s="578">
        <v>0</v>
      </c>
      <c r="M117" s="578">
        <v>0</v>
      </c>
      <c r="N117" s="577"/>
      <c r="O117" s="577">
        <v>0</v>
      </c>
      <c r="P117" s="599"/>
      <c r="Q117" s="618"/>
    </row>
    <row r="118" spans="1:17" s="582" customFormat="1">
      <c r="A118" s="621" t="s">
        <v>318</v>
      </c>
      <c r="B118" s="621" t="s">
        <v>291</v>
      </c>
      <c r="C118" s="621" t="s">
        <v>391</v>
      </c>
      <c r="D118" s="621" t="s">
        <v>2708</v>
      </c>
      <c r="E118" s="621"/>
      <c r="F118" s="621"/>
      <c r="G118" s="621">
        <v>4</v>
      </c>
      <c r="H118" s="618"/>
      <c r="I118" s="621"/>
      <c r="J118" s="578">
        <v>8291000</v>
      </c>
      <c r="K118" s="578">
        <v>8841000</v>
      </c>
      <c r="L118" s="578">
        <v>5351073</v>
      </c>
      <c r="M118" s="578">
        <v>3647536</v>
      </c>
      <c r="N118" s="577"/>
      <c r="O118" s="577"/>
      <c r="P118" s="599"/>
      <c r="Q118" s="618"/>
    </row>
    <row r="119" spans="1:17" s="582" customFormat="1">
      <c r="A119" s="621" t="s">
        <v>318</v>
      </c>
      <c r="B119" s="621" t="s">
        <v>291</v>
      </c>
      <c r="C119" s="621" t="s">
        <v>391</v>
      </c>
      <c r="D119" s="621" t="s">
        <v>2711</v>
      </c>
      <c r="E119" s="621"/>
      <c r="F119" s="621"/>
      <c r="G119" s="621" t="s">
        <v>398</v>
      </c>
      <c r="H119" s="618"/>
      <c r="I119" s="621"/>
      <c r="J119" s="578">
        <v>610000</v>
      </c>
      <c r="K119" s="578">
        <v>2010000</v>
      </c>
      <c r="L119" s="578">
        <v>1848114</v>
      </c>
      <c r="M119" s="578">
        <v>1398553</v>
      </c>
      <c r="N119" s="577"/>
      <c r="O119" s="577">
        <v>0.77</v>
      </c>
      <c r="P119" s="599"/>
      <c r="Q119" s="618"/>
    </row>
    <row r="120" spans="1:17" s="582" customFormat="1">
      <c r="A120" s="621" t="s">
        <v>318</v>
      </c>
      <c r="B120" s="621" t="s">
        <v>291</v>
      </c>
      <c r="C120" s="621" t="s">
        <v>391</v>
      </c>
      <c r="D120" s="621" t="s">
        <v>2711</v>
      </c>
      <c r="E120" s="621"/>
      <c r="F120" s="621"/>
      <c r="G120" s="621" t="s">
        <v>399</v>
      </c>
      <c r="H120" s="618"/>
      <c r="I120" s="621"/>
      <c r="J120" s="578">
        <v>1200000</v>
      </c>
      <c r="K120" s="578">
        <v>3134000</v>
      </c>
      <c r="L120" s="578">
        <v>2399105</v>
      </c>
      <c r="M120" s="578">
        <v>742717</v>
      </c>
      <c r="N120" s="577"/>
      <c r="O120" s="577" t="s">
        <v>400</v>
      </c>
      <c r="P120" s="599"/>
      <c r="Q120" s="618"/>
    </row>
    <row r="121" spans="1:17" s="582" customFormat="1">
      <c r="A121" s="621" t="s">
        <v>318</v>
      </c>
      <c r="B121" s="621" t="s">
        <v>291</v>
      </c>
      <c r="C121" s="621" t="s">
        <v>391</v>
      </c>
      <c r="D121" s="621" t="s">
        <v>2711</v>
      </c>
      <c r="E121" s="621"/>
      <c r="F121" s="621"/>
      <c r="G121" s="621" t="s">
        <v>401</v>
      </c>
      <c r="H121" s="618"/>
      <c r="I121" s="621"/>
      <c r="J121" s="578">
        <v>1500000</v>
      </c>
      <c r="K121" s="578">
        <v>2608300</v>
      </c>
      <c r="L121" s="578">
        <v>1401097</v>
      </c>
      <c r="M121" s="578">
        <v>2238</v>
      </c>
      <c r="N121" s="577"/>
      <c r="O121" s="577">
        <v>0.05</v>
      </c>
      <c r="P121" s="599"/>
      <c r="Q121" s="618" t="s">
        <v>402</v>
      </c>
    </row>
    <row r="122" spans="1:17" s="582" customFormat="1">
      <c r="A122" s="621" t="s">
        <v>318</v>
      </c>
      <c r="B122" s="621" t="s">
        <v>291</v>
      </c>
      <c r="C122" s="621" t="s">
        <v>391</v>
      </c>
      <c r="D122" s="621" t="s">
        <v>2711</v>
      </c>
      <c r="E122" s="621"/>
      <c r="F122" s="621"/>
      <c r="G122" s="621">
        <v>3</v>
      </c>
      <c r="H122" s="618"/>
      <c r="I122" s="621"/>
      <c r="J122" s="578">
        <v>3310000</v>
      </c>
      <c r="K122" s="578">
        <v>7752300</v>
      </c>
      <c r="L122" s="578">
        <v>5648316</v>
      </c>
      <c r="M122" s="578">
        <v>2143508</v>
      </c>
      <c r="N122" s="577"/>
      <c r="O122" s="577">
        <v>0.82000000000000006</v>
      </c>
      <c r="P122" s="599"/>
      <c r="Q122" s="618"/>
    </row>
    <row r="123" spans="1:17" s="582" customFormat="1">
      <c r="A123" s="621" t="s">
        <v>318</v>
      </c>
      <c r="B123" s="621" t="s">
        <v>291</v>
      </c>
      <c r="C123" s="621" t="s">
        <v>391</v>
      </c>
      <c r="D123" s="621" t="s">
        <v>2690</v>
      </c>
      <c r="E123" s="621"/>
      <c r="F123" s="621"/>
      <c r="G123" s="621" t="s">
        <v>404</v>
      </c>
      <c r="H123" s="618"/>
      <c r="I123" s="621"/>
      <c r="J123" s="578">
        <v>415000</v>
      </c>
      <c r="K123" s="578">
        <v>1127000</v>
      </c>
      <c r="L123" s="578">
        <v>926530</v>
      </c>
      <c r="M123" s="578">
        <v>907820</v>
      </c>
      <c r="N123" s="577"/>
      <c r="O123" s="577">
        <v>0.95</v>
      </c>
      <c r="P123" s="599"/>
      <c r="Q123" s="618" t="s">
        <v>405</v>
      </c>
    </row>
    <row r="124" spans="1:17" s="582" customFormat="1">
      <c r="A124" s="621" t="s">
        <v>318</v>
      </c>
      <c r="B124" s="621" t="s">
        <v>291</v>
      </c>
      <c r="C124" s="621" t="s">
        <v>391</v>
      </c>
      <c r="D124" s="621" t="s">
        <v>2690</v>
      </c>
      <c r="E124" s="621"/>
      <c r="F124" s="621"/>
      <c r="G124" s="621" t="s">
        <v>406</v>
      </c>
      <c r="H124" s="618"/>
      <c r="I124" s="621"/>
      <c r="J124" s="578">
        <v>2380000</v>
      </c>
      <c r="K124" s="578">
        <v>2380000</v>
      </c>
      <c r="L124" s="578">
        <v>567280</v>
      </c>
      <c r="M124" s="578">
        <v>0</v>
      </c>
      <c r="N124" s="577"/>
      <c r="O124" s="577">
        <v>0.6</v>
      </c>
      <c r="P124" s="599"/>
      <c r="Q124" s="618"/>
    </row>
    <row r="125" spans="1:17" s="582" customFormat="1">
      <c r="A125" s="621" t="s">
        <v>318</v>
      </c>
      <c r="B125" s="621" t="s">
        <v>291</v>
      </c>
      <c r="C125" s="621" t="s">
        <v>391</v>
      </c>
      <c r="D125" s="621" t="s">
        <v>2690</v>
      </c>
      <c r="E125" s="621"/>
      <c r="F125" s="621"/>
      <c r="G125" s="621">
        <v>2</v>
      </c>
      <c r="H125" s="618"/>
      <c r="I125" s="621"/>
      <c r="J125" s="578">
        <v>2795000</v>
      </c>
      <c r="K125" s="578">
        <v>3507000</v>
      </c>
      <c r="L125" s="578">
        <v>1493810</v>
      </c>
      <c r="M125" s="578">
        <v>907820</v>
      </c>
      <c r="N125" s="577"/>
      <c r="O125" s="577"/>
      <c r="P125" s="599"/>
      <c r="Q125" s="618"/>
    </row>
    <row r="126" spans="1:17" s="582" customFormat="1">
      <c r="A126" s="621" t="s">
        <v>318</v>
      </c>
      <c r="B126" s="621" t="s">
        <v>291</v>
      </c>
      <c r="C126" s="621" t="s">
        <v>391</v>
      </c>
      <c r="D126" s="621" t="s">
        <v>2703</v>
      </c>
      <c r="E126" s="621"/>
      <c r="F126" s="621"/>
      <c r="G126" s="621" t="s">
        <v>408</v>
      </c>
      <c r="H126" s="618"/>
      <c r="I126" s="621"/>
      <c r="J126" s="578">
        <v>1000000</v>
      </c>
      <c r="K126" s="578">
        <v>1000000</v>
      </c>
      <c r="L126" s="578">
        <v>893898</v>
      </c>
      <c r="M126" s="578">
        <v>690814</v>
      </c>
      <c r="N126" s="577"/>
      <c r="O126" s="577">
        <v>0.85</v>
      </c>
      <c r="P126" s="599"/>
      <c r="Q126" s="885" t="s">
        <v>409</v>
      </c>
    </row>
    <row r="127" spans="1:17" s="582" customFormat="1">
      <c r="A127" s="621" t="s">
        <v>318</v>
      </c>
      <c r="B127" s="621" t="s">
        <v>291</v>
      </c>
      <c r="C127" s="621" t="s">
        <v>391</v>
      </c>
      <c r="D127" s="621" t="s">
        <v>2703</v>
      </c>
      <c r="E127" s="621"/>
      <c r="F127" s="621"/>
      <c r="G127" s="621" t="s">
        <v>410</v>
      </c>
      <c r="H127" s="618"/>
      <c r="I127" s="621"/>
      <c r="J127" s="578">
        <v>1500000</v>
      </c>
      <c r="K127" s="578">
        <v>1500000</v>
      </c>
      <c r="L127" s="578">
        <v>1490573</v>
      </c>
      <c r="M127" s="578">
        <v>1167398</v>
      </c>
      <c r="N127" s="577"/>
      <c r="O127" s="577">
        <v>0.8</v>
      </c>
      <c r="P127" s="599"/>
      <c r="Q127" s="885"/>
    </row>
    <row r="128" spans="1:17" s="582" customFormat="1">
      <c r="A128" s="621" t="s">
        <v>318</v>
      </c>
      <c r="B128" s="621" t="s">
        <v>291</v>
      </c>
      <c r="C128" s="621" t="s">
        <v>391</v>
      </c>
      <c r="D128" s="621" t="s">
        <v>2703</v>
      </c>
      <c r="E128" s="621"/>
      <c r="F128" s="621"/>
      <c r="G128" s="621">
        <v>2</v>
      </c>
      <c r="H128" s="618"/>
      <c r="I128" s="621"/>
      <c r="J128" s="578">
        <v>2500000</v>
      </c>
      <c r="K128" s="578">
        <v>2500000</v>
      </c>
      <c r="L128" s="578">
        <v>2384471</v>
      </c>
      <c r="M128" s="578">
        <v>1858212</v>
      </c>
      <c r="N128" s="577"/>
      <c r="O128" s="577"/>
      <c r="P128" s="599"/>
      <c r="Q128" s="618"/>
    </row>
    <row r="129" spans="1:17" s="582" customFormat="1">
      <c r="A129" s="621" t="s">
        <v>318</v>
      </c>
      <c r="B129" s="621" t="s">
        <v>291</v>
      </c>
      <c r="C129" s="621" t="s">
        <v>391</v>
      </c>
      <c r="D129" s="621" t="s">
        <v>2705</v>
      </c>
      <c r="E129" s="621"/>
      <c r="F129" s="621"/>
      <c r="G129" s="621">
        <v>1</v>
      </c>
      <c r="H129" s="618"/>
      <c r="I129" s="621"/>
      <c r="J129" s="578">
        <v>1200000</v>
      </c>
      <c r="K129" s="578">
        <v>1200000</v>
      </c>
      <c r="L129" s="578">
        <v>1182853</v>
      </c>
      <c r="M129" s="578">
        <v>996542</v>
      </c>
      <c r="N129" s="577"/>
      <c r="O129" s="577">
        <v>0.83</v>
      </c>
      <c r="P129" s="599"/>
      <c r="Q129" s="618"/>
    </row>
    <row r="130" spans="1:17" s="582" customFormat="1">
      <c r="A130" s="621" t="s">
        <v>318</v>
      </c>
      <c r="B130" s="621" t="s">
        <v>291</v>
      </c>
      <c r="C130" s="621" t="s">
        <v>391</v>
      </c>
      <c r="D130" s="621" t="s">
        <v>2697</v>
      </c>
      <c r="E130" s="621"/>
      <c r="F130" s="621"/>
      <c r="G130" s="621">
        <v>1</v>
      </c>
      <c r="H130" s="618"/>
      <c r="I130" s="621"/>
      <c r="J130" s="578">
        <v>800000</v>
      </c>
      <c r="K130" s="578">
        <v>1650000</v>
      </c>
      <c r="L130" s="578">
        <v>990669</v>
      </c>
      <c r="M130" s="578">
        <v>967483</v>
      </c>
      <c r="N130" s="577"/>
      <c r="O130" s="577">
        <v>0.95</v>
      </c>
      <c r="P130" s="599"/>
      <c r="Q130" s="618" t="s">
        <v>413</v>
      </c>
    </row>
    <row r="131" spans="1:17" s="582" customFormat="1">
      <c r="A131" s="621" t="s">
        <v>318</v>
      </c>
      <c r="B131" s="621" t="s">
        <v>291</v>
      </c>
      <c r="C131" s="621" t="s">
        <v>391</v>
      </c>
      <c r="D131" s="621" t="s">
        <v>2704</v>
      </c>
      <c r="E131" s="621"/>
      <c r="F131" s="621"/>
      <c r="G131" s="621" t="s">
        <v>396</v>
      </c>
      <c r="H131" s="618"/>
      <c r="I131" s="621"/>
      <c r="J131" s="578">
        <v>2754006</v>
      </c>
      <c r="K131" s="578">
        <v>2754006</v>
      </c>
      <c r="L131" s="578">
        <v>0</v>
      </c>
      <c r="M131" s="578">
        <v>0</v>
      </c>
      <c r="N131" s="577"/>
      <c r="O131" s="577">
        <v>0</v>
      </c>
      <c r="P131" s="599"/>
      <c r="Q131" s="618" t="s">
        <v>415</v>
      </c>
    </row>
    <row r="132" spans="1:17" s="582" customFormat="1">
      <c r="A132" s="621" t="s">
        <v>318</v>
      </c>
      <c r="B132" s="621" t="s">
        <v>291</v>
      </c>
      <c r="C132" s="621" t="s">
        <v>391</v>
      </c>
      <c r="D132" s="621" t="s">
        <v>2704</v>
      </c>
      <c r="E132" s="621"/>
      <c r="F132" s="621"/>
      <c r="G132" s="621" t="s">
        <v>416</v>
      </c>
      <c r="H132" s="618"/>
      <c r="I132" s="621"/>
      <c r="J132" s="578">
        <v>1770800</v>
      </c>
      <c r="K132" s="578">
        <v>1770800</v>
      </c>
      <c r="L132" s="578">
        <v>1415972</v>
      </c>
      <c r="M132" s="578">
        <v>13708</v>
      </c>
      <c r="N132" s="577"/>
      <c r="O132" s="577">
        <v>0.25</v>
      </c>
      <c r="P132" s="599"/>
      <c r="Q132" s="618" t="s">
        <v>417</v>
      </c>
    </row>
    <row r="133" spans="1:17" s="582" customFormat="1">
      <c r="A133" s="621" t="s">
        <v>318</v>
      </c>
      <c r="B133" s="621" t="s">
        <v>291</v>
      </c>
      <c r="C133" s="621" t="s">
        <v>391</v>
      </c>
      <c r="D133" s="621" t="s">
        <v>2704</v>
      </c>
      <c r="E133" s="621"/>
      <c r="F133" s="621"/>
      <c r="G133" s="621">
        <v>2</v>
      </c>
      <c r="H133" s="618"/>
      <c r="I133" s="621"/>
      <c r="J133" s="578">
        <v>4524806</v>
      </c>
      <c r="K133" s="578">
        <v>4524806</v>
      </c>
      <c r="L133" s="578">
        <v>1415972</v>
      </c>
      <c r="M133" s="578">
        <v>13708</v>
      </c>
      <c r="N133" s="577"/>
      <c r="O133" s="577"/>
      <c r="P133" s="599"/>
      <c r="Q133" s="618"/>
    </row>
    <row r="134" spans="1:17" s="582" customFormat="1">
      <c r="A134" s="621" t="s">
        <v>318</v>
      </c>
      <c r="B134" s="621" t="s">
        <v>291</v>
      </c>
      <c r="C134" s="621" t="s">
        <v>418</v>
      </c>
      <c r="D134" s="621" t="s">
        <v>2708</v>
      </c>
      <c r="E134" s="621"/>
      <c r="F134" s="621"/>
      <c r="G134" s="621" t="s">
        <v>419</v>
      </c>
      <c r="H134" s="618"/>
      <c r="I134" s="621"/>
      <c r="J134" s="622">
        <v>1056371</v>
      </c>
      <c r="K134" s="622">
        <v>1056371</v>
      </c>
      <c r="L134" s="622">
        <v>1028094</v>
      </c>
      <c r="M134" s="622">
        <v>1017397</v>
      </c>
      <c r="N134" s="577"/>
      <c r="O134" s="577">
        <v>0.96</v>
      </c>
      <c r="P134" s="621"/>
      <c r="Q134" s="618"/>
    </row>
    <row r="135" spans="1:17" s="582" customFormat="1">
      <c r="A135" s="621" t="s">
        <v>318</v>
      </c>
      <c r="B135" s="621" t="s">
        <v>291</v>
      </c>
      <c r="C135" s="621" t="s">
        <v>418</v>
      </c>
      <c r="D135" s="621" t="s">
        <v>2708</v>
      </c>
      <c r="E135" s="621"/>
      <c r="F135" s="621"/>
      <c r="G135" s="621" t="s">
        <v>420</v>
      </c>
      <c r="H135" s="618"/>
      <c r="I135" s="621"/>
      <c r="J135" s="622">
        <v>1088088</v>
      </c>
      <c r="K135" s="622">
        <v>1088088</v>
      </c>
      <c r="L135" s="622">
        <v>1086807</v>
      </c>
      <c r="M135" s="622">
        <v>1055880</v>
      </c>
      <c r="N135" s="577"/>
      <c r="O135" s="577">
        <v>0.97</v>
      </c>
      <c r="P135" s="621"/>
      <c r="Q135" s="618"/>
    </row>
    <row r="136" spans="1:17" s="582" customFormat="1">
      <c r="A136" s="621" t="s">
        <v>318</v>
      </c>
      <c r="B136" s="621" t="s">
        <v>291</v>
      </c>
      <c r="C136" s="621" t="s">
        <v>418</v>
      </c>
      <c r="D136" s="621" t="s">
        <v>2708</v>
      </c>
      <c r="E136" s="621"/>
      <c r="F136" s="621"/>
      <c r="G136" s="621">
        <v>2</v>
      </c>
      <c r="H136" s="618"/>
      <c r="I136" s="621"/>
      <c r="J136" s="622">
        <v>2144459</v>
      </c>
      <c r="K136" s="622">
        <v>2144459</v>
      </c>
      <c r="L136" s="622">
        <v>2114901</v>
      </c>
      <c r="M136" s="622">
        <v>2073277</v>
      </c>
      <c r="N136" s="577"/>
      <c r="O136" s="577"/>
      <c r="P136" s="621"/>
      <c r="Q136" s="618"/>
    </row>
    <row r="137" spans="1:17">
      <c r="A137" s="621" t="s">
        <v>318</v>
      </c>
      <c r="B137" s="621" t="s">
        <v>291</v>
      </c>
      <c r="C137" s="621" t="s">
        <v>418</v>
      </c>
      <c r="D137" s="621" t="s">
        <v>2704</v>
      </c>
      <c r="E137" s="621"/>
      <c r="F137" s="621"/>
      <c r="G137" s="621"/>
      <c r="H137" s="618"/>
      <c r="I137" s="621"/>
      <c r="J137" s="622">
        <v>1275529</v>
      </c>
      <c r="K137" s="622">
        <v>1275529</v>
      </c>
      <c r="L137" s="622">
        <v>1275529</v>
      </c>
      <c r="M137" s="622">
        <v>366834</v>
      </c>
      <c r="N137" s="577"/>
      <c r="O137" s="577">
        <v>0.9</v>
      </c>
      <c r="P137" s="621"/>
      <c r="Q137" s="618"/>
    </row>
    <row r="138" spans="1:17" s="582" customFormat="1">
      <c r="A138" s="621" t="s">
        <v>318</v>
      </c>
      <c r="B138" s="621" t="s">
        <v>291</v>
      </c>
      <c r="C138" s="621" t="s">
        <v>418</v>
      </c>
      <c r="D138" s="621" t="s">
        <v>2704</v>
      </c>
      <c r="E138" s="621"/>
      <c r="F138" s="621"/>
      <c r="G138" s="621"/>
      <c r="H138" s="618"/>
      <c r="I138" s="621"/>
      <c r="J138" s="622"/>
      <c r="K138" s="622"/>
      <c r="L138" s="622">
        <v>17022505</v>
      </c>
      <c r="M138" s="622">
        <v>2215327</v>
      </c>
      <c r="N138" s="577"/>
      <c r="O138" s="577" t="s">
        <v>20</v>
      </c>
      <c r="P138" s="621"/>
      <c r="Q138" s="618"/>
    </row>
    <row r="139" spans="1:17" s="582" customFormat="1">
      <c r="A139" s="621" t="s">
        <v>318</v>
      </c>
      <c r="B139" s="621" t="s">
        <v>291</v>
      </c>
      <c r="C139" s="621" t="s">
        <v>418</v>
      </c>
      <c r="D139" s="621" t="s">
        <v>2704</v>
      </c>
      <c r="E139" s="621"/>
      <c r="F139" s="621"/>
      <c r="G139" s="621">
        <v>2</v>
      </c>
      <c r="H139" s="618"/>
      <c r="I139" s="621"/>
      <c r="J139" s="622">
        <v>1275529</v>
      </c>
      <c r="K139" s="622"/>
      <c r="L139" s="622">
        <v>18298034</v>
      </c>
      <c r="M139" s="622">
        <v>2582161</v>
      </c>
      <c r="N139" s="577"/>
      <c r="O139" s="577"/>
      <c r="P139" s="621"/>
      <c r="Q139" s="618"/>
    </row>
    <row r="140" spans="1:17" s="582" customFormat="1">
      <c r="A140" s="621" t="s">
        <v>318</v>
      </c>
      <c r="B140" s="621" t="s">
        <v>291</v>
      </c>
      <c r="C140" s="621" t="s">
        <v>418</v>
      </c>
      <c r="D140" s="621" t="s">
        <v>2709</v>
      </c>
      <c r="E140" s="621"/>
      <c r="F140" s="621"/>
      <c r="G140" s="621">
        <v>1</v>
      </c>
      <c r="H140" s="618"/>
      <c r="I140" s="621"/>
      <c r="J140" s="622">
        <v>50000000</v>
      </c>
      <c r="K140" s="622">
        <v>50000000</v>
      </c>
      <c r="L140" s="622"/>
      <c r="M140" s="622">
        <v>38500000</v>
      </c>
      <c r="N140" s="577">
        <v>0.77</v>
      </c>
      <c r="O140" s="577">
        <v>0.77</v>
      </c>
      <c r="P140" s="621"/>
      <c r="Q140" s="618"/>
    </row>
    <row r="141" spans="1:17" s="582" customFormat="1">
      <c r="A141" s="621" t="s">
        <v>318</v>
      </c>
      <c r="B141" s="621" t="s">
        <v>291</v>
      </c>
      <c r="C141" s="621" t="s">
        <v>418</v>
      </c>
      <c r="D141" s="621" t="s">
        <v>2693</v>
      </c>
      <c r="E141" s="621"/>
      <c r="F141" s="621"/>
      <c r="G141" s="621"/>
      <c r="H141" s="618"/>
      <c r="I141" s="621"/>
      <c r="J141" s="622">
        <v>1200000</v>
      </c>
      <c r="K141" s="622">
        <v>1200000</v>
      </c>
      <c r="L141" s="622"/>
      <c r="M141" s="622"/>
      <c r="N141" s="577"/>
      <c r="O141" s="577">
        <v>0.95</v>
      </c>
      <c r="P141" s="621"/>
      <c r="Q141" s="627"/>
    </row>
    <row r="142" spans="1:17" s="582" customFormat="1">
      <c r="A142" s="621" t="s">
        <v>318</v>
      </c>
      <c r="B142" s="621" t="s">
        <v>291</v>
      </c>
      <c r="C142" s="621" t="s">
        <v>418</v>
      </c>
      <c r="D142" s="621" t="s">
        <v>2693</v>
      </c>
      <c r="E142" s="621"/>
      <c r="F142" s="621"/>
      <c r="G142" s="621"/>
      <c r="H142" s="618"/>
      <c r="I142" s="621"/>
      <c r="J142" s="622">
        <v>2031000</v>
      </c>
      <c r="K142" s="622">
        <v>2031000</v>
      </c>
      <c r="L142" s="622"/>
      <c r="M142" s="622"/>
      <c r="N142" s="577"/>
      <c r="O142" s="636"/>
      <c r="P142" s="628"/>
      <c r="Q142" s="618" t="s">
        <v>424</v>
      </c>
    </row>
    <row r="143" spans="1:17" s="582" customFormat="1">
      <c r="A143" s="621" t="s">
        <v>318</v>
      </c>
      <c r="B143" s="621" t="s">
        <v>291</v>
      </c>
      <c r="C143" s="621" t="s">
        <v>418</v>
      </c>
      <c r="D143" s="621" t="s">
        <v>2693</v>
      </c>
      <c r="E143" s="621"/>
      <c r="F143" s="621"/>
      <c r="G143" s="621"/>
      <c r="H143" s="618"/>
      <c r="I143" s="621"/>
      <c r="J143" s="622">
        <v>2000000</v>
      </c>
      <c r="K143" s="622">
        <v>2000000</v>
      </c>
      <c r="L143" s="622"/>
      <c r="M143" s="622"/>
      <c r="N143" s="577"/>
      <c r="O143" s="577">
        <v>0.92</v>
      </c>
      <c r="P143" s="621"/>
      <c r="Q143" s="627"/>
    </row>
    <row r="144" spans="1:17" s="582" customFormat="1" ht="25.5">
      <c r="A144" s="621" t="s">
        <v>318</v>
      </c>
      <c r="B144" s="621" t="s">
        <v>291</v>
      </c>
      <c r="C144" s="621" t="s">
        <v>418</v>
      </c>
      <c r="D144" s="621" t="s">
        <v>2693</v>
      </c>
      <c r="E144" s="621"/>
      <c r="F144" s="621"/>
      <c r="G144" s="621"/>
      <c r="H144" s="618"/>
      <c r="I144" s="621"/>
      <c r="J144" s="622">
        <v>3600000</v>
      </c>
      <c r="K144" s="622">
        <v>3600000</v>
      </c>
      <c r="L144" s="622">
        <v>3600000</v>
      </c>
      <c r="M144" s="622"/>
      <c r="N144" s="577"/>
      <c r="O144" s="577">
        <v>0.42</v>
      </c>
      <c r="P144" s="621"/>
      <c r="Q144" s="627" t="s">
        <v>425</v>
      </c>
    </row>
    <row r="145" spans="1:17" s="582" customFormat="1">
      <c r="A145" s="621" t="s">
        <v>318</v>
      </c>
      <c r="B145" s="621" t="s">
        <v>291</v>
      </c>
      <c r="C145" s="621" t="s">
        <v>418</v>
      </c>
      <c r="D145" s="621" t="s">
        <v>2693</v>
      </c>
      <c r="E145" s="621"/>
      <c r="F145" s="621"/>
      <c r="G145" s="621">
        <v>4</v>
      </c>
      <c r="H145" s="618"/>
      <c r="I145" s="621"/>
      <c r="J145" s="622">
        <v>8831000</v>
      </c>
      <c r="K145" s="622">
        <v>8831000</v>
      </c>
      <c r="L145" s="622">
        <v>3600000</v>
      </c>
      <c r="M145" s="622">
        <v>0</v>
      </c>
      <c r="N145" s="577"/>
      <c r="O145" s="577"/>
      <c r="P145" s="621"/>
      <c r="Q145" s="618"/>
    </row>
    <row r="146" spans="1:17" s="582" customFormat="1" ht="51">
      <c r="A146" s="621" t="s">
        <v>318</v>
      </c>
      <c r="B146" s="621" t="s">
        <v>266</v>
      </c>
      <c r="C146" s="621"/>
      <c r="D146" s="621" t="s">
        <v>2704</v>
      </c>
      <c r="E146" s="621"/>
      <c r="F146" s="621"/>
      <c r="G146" s="621" t="s">
        <v>427</v>
      </c>
      <c r="H146" s="618"/>
      <c r="I146" s="621"/>
      <c r="J146" s="578">
        <v>1050000</v>
      </c>
      <c r="K146" s="578">
        <v>1050000</v>
      </c>
      <c r="L146" s="578">
        <v>0</v>
      </c>
      <c r="M146" s="578">
        <v>0</v>
      </c>
      <c r="N146" s="577"/>
      <c r="O146" s="577">
        <v>0</v>
      </c>
      <c r="P146" s="621"/>
      <c r="Q146" s="618" t="s">
        <v>428</v>
      </c>
    </row>
    <row r="147" spans="1:17" s="582" customFormat="1">
      <c r="A147" s="621" t="s">
        <v>318</v>
      </c>
      <c r="B147" s="621" t="s">
        <v>266</v>
      </c>
      <c r="C147" s="621"/>
      <c r="D147" s="621" t="s">
        <v>2704</v>
      </c>
      <c r="E147" s="621"/>
      <c r="F147" s="621"/>
      <c r="G147" s="621" t="s">
        <v>427</v>
      </c>
      <c r="H147" s="618"/>
      <c r="I147" s="621"/>
      <c r="J147" s="578">
        <v>3000000</v>
      </c>
      <c r="K147" s="578">
        <v>3000000</v>
      </c>
      <c r="L147" s="578">
        <v>0</v>
      </c>
      <c r="M147" s="578">
        <v>0</v>
      </c>
      <c r="N147" s="577"/>
      <c r="O147" s="577">
        <v>0</v>
      </c>
      <c r="P147" s="621"/>
      <c r="Q147" s="618" t="s">
        <v>429</v>
      </c>
    </row>
    <row r="148" spans="1:17" s="582" customFormat="1" ht="38.25">
      <c r="A148" s="621" t="s">
        <v>318</v>
      </c>
      <c r="B148" s="621" t="s">
        <v>266</v>
      </c>
      <c r="C148" s="621"/>
      <c r="D148" s="621" t="s">
        <v>2704</v>
      </c>
      <c r="E148" s="621"/>
      <c r="F148" s="621"/>
      <c r="G148" s="621" t="s">
        <v>430</v>
      </c>
      <c r="H148" s="618"/>
      <c r="I148" s="621"/>
      <c r="J148" s="578">
        <v>2782686</v>
      </c>
      <c r="K148" s="578">
        <v>2782686</v>
      </c>
      <c r="L148" s="578">
        <v>2590291</v>
      </c>
      <c r="M148" s="578">
        <v>179870</v>
      </c>
      <c r="N148" s="577"/>
      <c r="O148" s="577">
        <v>50</v>
      </c>
      <c r="P148" s="599"/>
      <c r="Q148" s="618" t="s">
        <v>431</v>
      </c>
    </row>
    <row r="149" spans="1:17" s="582" customFormat="1">
      <c r="A149" s="621" t="s">
        <v>318</v>
      </c>
      <c r="B149" s="621" t="s">
        <v>266</v>
      </c>
      <c r="C149" s="621"/>
      <c r="D149" s="621" t="s">
        <v>3094</v>
      </c>
      <c r="E149" s="621"/>
      <c r="F149" s="621"/>
      <c r="G149" s="621"/>
      <c r="H149" s="618"/>
      <c r="I149" s="621"/>
      <c r="J149" s="578">
        <v>6832686</v>
      </c>
      <c r="K149" s="578">
        <v>6832686</v>
      </c>
      <c r="L149" s="578">
        <v>2590291</v>
      </c>
      <c r="M149" s="578">
        <v>179870</v>
      </c>
      <c r="N149" s="577"/>
      <c r="O149" s="577"/>
      <c r="P149" s="599"/>
      <c r="Q149" s="618"/>
    </row>
    <row r="150" spans="1:17" s="582" customFormat="1">
      <c r="A150" s="621" t="s">
        <v>318</v>
      </c>
      <c r="B150" s="621" t="s">
        <v>266</v>
      </c>
      <c r="C150" s="621"/>
      <c r="D150" s="621" t="s">
        <v>2708</v>
      </c>
      <c r="E150" s="621"/>
      <c r="F150" s="621"/>
      <c r="G150" s="621" t="s">
        <v>433</v>
      </c>
      <c r="H150" s="618"/>
      <c r="I150" s="621"/>
      <c r="J150" s="578">
        <v>3000000</v>
      </c>
      <c r="K150" s="578">
        <v>3000000</v>
      </c>
      <c r="L150" s="578">
        <v>0</v>
      </c>
      <c r="M150" s="578">
        <v>0</v>
      </c>
      <c r="N150" s="577"/>
      <c r="O150" s="577"/>
      <c r="P150" s="599"/>
      <c r="Q150" s="618" t="s">
        <v>434</v>
      </c>
    </row>
    <row r="151" spans="1:17" s="582" customFormat="1">
      <c r="A151" s="621" t="s">
        <v>318</v>
      </c>
      <c r="B151" s="621" t="s">
        <v>266</v>
      </c>
      <c r="C151" s="621"/>
      <c r="D151" s="621" t="s">
        <v>2708</v>
      </c>
      <c r="E151" s="621"/>
      <c r="F151" s="621"/>
      <c r="G151" s="621" t="s">
        <v>435</v>
      </c>
      <c r="H151" s="618"/>
      <c r="I151" s="621"/>
      <c r="J151" s="578">
        <v>4500000</v>
      </c>
      <c r="K151" s="578">
        <v>4500000</v>
      </c>
      <c r="L151" s="578">
        <v>3801162</v>
      </c>
      <c r="M151" s="578">
        <v>399109</v>
      </c>
      <c r="N151" s="577"/>
      <c r="O151" s="577">
        <v>15</v>
      </c>
      <c r="P151" s="599"/>
      <c r="Q151" s="618" t="s">
        <v>436</v>
      </c>
    </row>
    <row r="152" spans="1:17" s="582" customFormat="1">
      <c r="A152" s="621" t="s">
        <v>318</v>
      </c>
      <c r="B152" s="621" t="s">
        <v>266</v>
      </c>
      <c r="C152" s="621"/>
      <c r="D152" s="621" t="s">
        <v>2708</v>
      </c>
      <c r="E152" s="621"/>
      <c r="F152" s="621"/>
      <c r="G152" s="621" t="s">
        <v>437</v>
      </c>
      <c r="H152" s="618"/>
      <c r="I152" s="621"/>
      <c r="J152" s="578">
        <v>15000000</v>
      </c>
      <c r="K152" s="578">
        <v>4300000</v>
      </c>
      <c r="L152" s="578">
        <v>3782556</v>
      </c>
      <c r="M152" s="578">
        <v>821935</v>
      </c>
      <c r="N152" s="577"/>
      <c r="O152" s="577">
        <v>45</v>
      </c>
      <c r="P152" s="599"/>
      <c r="Q152" s="618" t="s">
        <v>436</v>
      </c>
    </row>
    <row r="153" spans="1:17" s="582" customFormat="1">
      <c r="A153" s="621" t="s">
        <v>318</v>
      </c>
      <c r="B153" s="621" t="s">
        <v>266</v>
      </c>
      <c r="C153" s="621"/>
      <c r="D153" s="621" t="s">
        <v>2708</v>
      </c>
      <c r="E153" s="621"/>
      <c r="F153" s="621"/>
      <c r="G153" s="621" t="s">
        <v>438</v>
      </c>
      <c r="H153" s="618"/>
      <c r="I153" s="621"/>
      <c r="J153" s="578">
        <v>15000000</v>
      </c>
      <c r="K153" s="578">
        <v>4875000</v>
      </c>
      <c r="L153" s="578">
        <v>4730789</v>
      </c>
      <c r="M153" s="578">
        <v>421255</v>
      </c>
      <c r="N153" s="577"/>
      <c r="O153" s="577">
        <v>5</v>
      </c>
      <c r="P153" s="599"/>
      <c r="Q153" s="618" t="s">
        <v>436</v>
      </c>
    </row>
    <row r="154" spans="1:17" s="582" customFormat="1">
      <c r="A154" s="621" t="s">
        <v>318</v>
      </c>
      <c r="B154" s="621" t="s">
        <v>266</v>
      </c>
      <c r="C154" s="621"/>
      <c r="D154" s="621" t="s">
        <v>2708</v>
      </c>
      <c r="E154" s="621"/>
      <c r="F154" s="621"/>
      <c r="G154" s="621" t="s">
        <v>439</v>
      </c>
      <c r="H154" s="618"/>
      <c r="I154" s="621"/>
      <c r="J154" s="578">
        <v>4500000</v>
      </c>
      <c r="K154" s="578">
        <v>4500000</v>
      </c>
      <c r="L154" s="578">
        <v>4191770</v>
      </c>
      <c r="M154" s="578">
        <v>2184926</v>
      </c>
      <c r="N154" s="577"/>
      <c r="O154" s="577">
        <v>85</v>
      </c>
      <c r="P154" s="599"/>
      <c r="Q154" s="618" t="s">
        <v>436</v>
      </c>
    </row>
    <row r="155" spans="1:17" s="582" customFormat="1">
      <c r="A155" s="621" t="s">
        <v>318</v>
      </c>
      <c r="B155" s="621" t="s">
        <v>266</v>
      </c>
      <c r="C155" s="621"/>
      <c r="D155" s="621" t="s">
        <v>2708</v>
      </c>
      <c r="E155" s="621"/>
      <c r="F155" s="621"/>
      <c r="G155" s="621" t="s">
        <v>440</v>
      </c>
      <c r="H155" s="618"/>
      <c r="I155" s="621"/>
      <c r="J155" s="578">
        <v>500000</v>
      </c>
      <c r="K155" s="578">
        <v>1100000</v>
      </c>
      <c r="L155" s="578">
        <v>616982</v>
      </c>
      <c r="M155" s="578">
        <v>262446</v>
      </c>
      <c r="N155" s="577"/>
      <c r="O155" s="577">
        <v>52</v>
      </c>
      <c r="P155" s="599"/>
      <c r="Q155" s="618" t="s">
        <v>436</v>
      </c>
    </row>
    <row r="156" spans="1:17" s="582" customFormat="1">
      <c r="A156" s="621" t="s">
        <v>318</v>
      </c>
      <c r="B156" s="621" t="s">
        <v>266</v>
      </c>
      <c r="C156" s="621"/>
      <c r="D156" s="621" t="s">
        <v>2708</v>
      </c>
      <c r="E156" s="621"/>
      <c r="F156" s="621"/>
      <c r="G156" s="621" t="s">
        <v>441</v>
      </c>
      <c r="H156" s="618"/>
      <c r="I156" s="621"/>
      <c r="J156" s="578">
        <v>1000000</v>
      </c>
      <c r="K156" s="578">
        <v>1671326</v>
      </c>
      <c r="L156" s="578">
        <v>1251753</v>
      </c>
      <c r="M156" s="578">
        <v>1215635</v>
      </c>
      <c r="N156" s="577"/>
      <c r="O156" s="577">
        <v>86</v>
      </c>
      <c r="P156" s="599"/>
      <c r="Q156" s="618" t="s">
        <v>436</v>
      </c>
    </row>
    <row r="157" spans="1:17" s="582" customFormat="1">
      <c r="A157" s="621" t="s">
        <v>318</v>
      </c>
      <c r="B157" s="621" t="s">
        <v>266</v>
      </c>
      <c r="C157" s="621"/>
      <c r="D157" s="621" t="s">
        <v>3094</v>
      </c>
      <c r="E157" s="621"/>
      <c r="F157" s="621"/>
      <c r="G157" s="621">
        <v>7</v>
      </c>
      <c r="H157" s="618"/>
      <c r="I157" s="621"/>
      <c r="J157" s="578">
        <v>43500000</v>
      </c>
      <c r="K157" s="578">
        <v>23946326</v>
      </c>
      <c r="L157" s="578">
        <v>18375012</v>
      </c>
      <c r="M157" s="578">
        <v>5305306</v>
      </c>
      <c r="N157" s="577"/>
      <c r="O157" s="577"/>
      <c r="P157" s="599"/>
      <c r="Q157" s="618"/>
    </row>
    <row r="158" spans="1:17" s="582" customFormat="1">
      <c r="A158" s="621" t="s">
        <v>318</v>
      </c>
      <c r="B158" s="621" t="s">
        <v>266</v>
      </c>
      <c r="C158" s="621"/>
      <c r="D158" s="621" t="s">
        <v>2716</v>
      </c>
      <c r="E158" s="621"/>
      <c r="F158" s="621"/>
      <c r="G158" s="621" t="s">
        <v>442</v>
      </c>
      <c r="H158" s="618"/>
      <c r="I158" s="621"/>
      <c r="J158" s="578">
        <v>1000000</v>
      </c>
      <c r="K158" s="578">
        <v>1000000</v>
      </c>
      <c r="L158" s="578">
        <v>0</v>
      </c>
      <c r="M158" s="578">
        <v>0</v>
      </c>
      <c r="N158" s="577"/>
      <c r="O158" s="577"/>
      <c r="P158" s="599"/>
      <c r="Q158" s="618" t="s">
        <v>434</v>
      </c>
    </row>
    <row r="159" spans="1:17" s="582" customFormat="1">
      <c r="A159" s="621" t="s">
        <v>318</v>
      </c>
      <c r="B159" s="621" t="s">
        <v>266</v>
      </c>
      <c r="C159" s="621"/>
      <c r="D159" s="621" t="s">
        <v>2716</v>
      </c>
      <c r="E159" s="621"/>
      <c r="F159" s="621"/>
      <c r="G159" s="621" t="s">
        <v>443</v>
      </c>
      <c r="H159" s="618"/>
      <c r="I159" s="621"/>
      <c r="J159" s="578">
        <v>3000000</v>
      </c>
      <c r="K159" s="578">
        <v>4999035</v>
      </c>
      <c r="L159" s="578">
        <v>4486348</v>
      </c>
      <c r="M159" s="578">
        <v>3873676</v>
      </c>
      <c r="N159" s="577"/>
      <c r="O159" s="577">
        <v>86</v>
      </c>
      <c r="P159" s="599"/>
      <c r="Q159" s="618" t="s">
        <v>436</v>
      </c>
    </row>
    <row r="160" spans="1:17" s="582" customFormat="1">
      <c r="A160" s="621" t="s">
        <v>318</v>
      </c>
      <c r="B160" s="621" t="s">
        <v>266</v>
      </c>
      <c r="C160" s="621"/>
      <c r="D160" s="621" t="s">
        <v>3094</v>
      </c>
      <c r="E160" s="621"/>
      <c r="F160" s="621"/>
      <c r="G160" s="621">
        <v>2</v>
      </c>
      <c r="H160" s="618"/>
      <c r="I160" s="621"/>
      <c r="J160" s="578">
        <v>4000000</v>
      </c>
      <c r="K160" s="578">
        <v>5999035</v>
      </c>
      <c r="L160" s="578">
        <v>4486348</v>
      </c>
      <c r="M160" s="578">
        <v>3873676</v>
      </c>
      <c r="N160" s="577"/>
      <c r="O160" s="577"/>
      <c r="P160" s="599"/>
      <c r="Q160" s="618"/>
    </row>
    <row r="161" spans="1:17" s="582" customFormat="1">
      <c r="A161" s="621" t="s">
        <v>318</v>
      </c>
      <c r="B161" s="621" t="s">
        <v>266</v>
      </c>
      <c r="C161" s="621"/>
      <c r="D161" s="621" t="s">
        <v>2703</v>
      </c>
      <c r="E161" s="621"/>
      <c r="F161" s="621"/>
      <c r="G161" s="621" t="s">
        <v>445</v>
      </c>
      <c r="H161" s="618"/>
      <c r="I161" s="621"/>
      <c r="J161" s="578">
        <v>1500000</v>
      </c>
      <c r="K161" s="578">
        <v>1500000</v>
      </c>
      <c r="L161" s="578">
        <v>1495698</v>
      </c>
      <c r="M161" s="578">
        <v>1048774</v>
      </c>
      <c r="N161" s="577"/>
      <c r="O161" s="577">
        <v>85</v>
      </c>
      <c r="P161" s="599"/>
      <c r="Q161" s="618" t="s">
        <v>436</v>
      </c>
    </row>
    <row r="162" spans="1:17" s="582" customFormat="1">
      <c r="A162" s="621" t="s">
        <v>318</v>
      </c>
      <c r="B162" s="621" t="s">
        <v>266</v>
      </c>
      <c r="C162" s="621"/>
      <c r="D162" s="621" t="s">
        <v>2703</v>
      </c>
      <c r="E162" s="621"/>
      <c r="F162" s="621"/>
      <c r="G162" s="621" t="s">
        <v>446</v>
      </c>
      <c r="H162" s="618"/>
      <c r="I162" s="621"/>
      <c r="J162" s="578">
        <v>2000000</v>
      </c>
      <c r="K162" s="578">
        <v>2000000</v>
      </c>
      <c r="L162" s="578">
        <v>1343157</v>
      </c>
      <c r="M162" s="578">
        <v>798928</v>
      </c>
      <c r="N162" s="577"/>
      <c r="O162" s="577">
        <v>70</v>
      </c>
      <c r="P162" s="599"/>
      <c r="Q162" s="618" t="s">
        <v>436</v>
      </c>
    </row>
    <row r="163" spans="1:17" s="582" customFormat="1">
      <c r="A163" s="621" t="s">
        <v>318</v>
      </c>
      <c r="B163" s="621" t="s">
        <v>266</v>
      </c>
      <c r="C163" s="621"/>
      <c r="D163" s="621" t="s">
        <v>2703</v>
      </c>
      <c r="E163" s="621"/>
      <c r="F163" s="621"/>
      <c r="G163" s="621" t="s">
        <v>447</v>
      </c>
      <c r="H163" s="618"/>
      <c r="I163" s="621"/>
      <c r="J163" s="578">
        <v>1600000</v>
      </c>
      <c r="K163" s="578">
        <v>1600000</v>
      </c>
      <c r="L163" s="578">
        <v>1365021</v>
      </c>
      <c r="M163" s="578">
        <v>41529</v>
      </c>
      <c r="N163" s="577"/>
      <c r="O163" s="577">
        <v>30</v>
      </c>
      <c r="P163" s="599"/>
      <c r="Q163" s="618" t="s">
        <v>436</v>
      </c>
    </row>
    <row r="164" spans="1:17" s="582" customFormat="1">
      <c r="A164" s="621" t="s">
        <v>318</v>
      </c>
      <c r="B164" s="621" t="s">
        <v>266</v>
      </c>
      <c r="C164" s="621"/>
      <c r="D164" s="621" t="s">
        <v>3094</v>
      </c>
      <c r="E164" s="621"/>
      <c r="F164" s="621"/>
      <c r="G164" s="621">
        <v>3</v>
      </c>
      <c r="H164" s="618"/>
      <c r="I164" s="621"/>
      <c r="J164" s="578">
        <v>5100000</v>
      </c>
      <c r="K164" s="578">
        <v>5100000</v>
      </c>
      <c r="L164" s="578">
        <v>4203876</v>
      </c>
      <c r="M164" s="578"/>
      <c r="N164" s="577"/>
      <c r="O164" s="577"/>
      <c r="P164" s="599"/>
      <c r="Q164" s="618"/>
    </row>
    <row r="165" spans="1:17" s="582" customFormat="1">
      <c r="A165" s="621" t="s">
        <v>318</v>
      </c>
      <c r="B165" s="621" t="s">
        <v>266</v>
      </c>
      <c r="C165" s="621"/>
      <c r="D165" s="621" t="s">
        <v>2711</v>
      </c>
      <c r="E165" s="621"/>
      <c r="F165" s="621"/>
      <c r="G165" s="621" t="s">
        <v>448</v>
      </c>
      <c r="H165" s="618"/>
      <c r="I165" s="621"/>
      <c r="J165" s="578">
        <v>3000000</v>
      </c>
      <c r="K165" s="578">
        <v>1819150</v>
      </c>
      <c r="L165" s="578">
        <v>1413716</v>
      </c>
      <c r="M165" s="578">
        <v>1990350</v>
      </c>
      <c r="N165" s="577">
        <v>1.0941098864854466</v>
      </c>
      <c r="O165" s="577">
        <v>0.85</v>
      </c>
      <c r="P165" s="599"/>
      <c r="Q165" s="618" t="s">
        <v>436</v>
      </c>
    </row>
    <row r="166" spans="1:17" s="582" customFormat="1">
      <c r="A166" s="621" t="s">
        <v>318</v>
      </c>
      <c r="B166" s="621" t="s">
        <v>266</v>
      </c>
      <c r="C166" s="621"/>
      <c r="D166" s="621" t="s">
        <v>2705</v>
      </c>
      <c r="E166" s="621"/>
      <c r="F166" s="621"/>
      <c r="G166" s="621" t="s">
        <v>450</v>
      </c>
      <c r="H166" s="618"/>
      <c r="I166" s="621"/>
      <c r="J166" s="578">
        <v>5600000</v>
      </c>
      <c r="K166" s="578">
        <v>7700000</v>
      </c>
      <c r="L166" s="578">
        <v>5171738</v>
      </c>
      <c r="M166" s="578">
        <v>2347093</v>
      </c>
      <c r="N166" s="577"/>
      <c r="O166" s="577">
        <v>32</v>
      </c>
      <c r="P166" s="599"/>
      <c r="Q166" s="618" t="s">
        <v>436</v>
      </c>
    </row>
    <row r="167" spans="1:17" s="582" customFormat="1">
      <c r="A167" s="621" t="s">
        <v>318</v>
      </c>
      <c r="B167" s="621" t="s">
        <v>266</v>
      </c>
      <c r="C167" s="621"/>
      <c r="D167" s="621" t="s">
        <v>2705</v>
      </c>
      <c r="E167" s="621"/>
      <c r="F167" s="621"/>
      <c r="G167" s="621" t="s">
        <v>451</v>
      </c>
      <c r="H167" s="618"/>
      <c r="I167" s="621"/>
      <c r="J167" s="578">
        <v>2000000</v>
      </c>
      <c r="K167" s="578">
        <v>2000000</v>
      </c>
      <c r="L167" s="578">
        <v>1958887</v>
      </c>
      <c r="M167" s="578">
        <v>1256459</v>
      </c>
      <c r="N167" s="577"/>
      <c r="O167" s="577">
        <v>70</v>
      </c>
      <c r="P167" s="599"/>
      <c r="Q167" s="618" t="s">
        <v>436</v>
      </c>
    </row>
    <row r="168" spans="1:17" s="582" customFormat="1">
      <c r="A168" s="621" t="s">
        <v>318</v>
      </c>
      <c r="B168" s="621" t="s">
        <v>266</v>
      </c>
      <c r="C168" s="621"/>
      <c r="D168" s="621" t="s">
        <v>2705</v>
      </c>
      <c r="E168" s="621"/>
      <c r="F168" s="621"/>
      <c r="G168" s="621" t="s">
        <v>452</v>
      </c>
      <c r="H168" s="618"/>
      <c r="I168" s="621"/>
      <c r="J168" s="578">
        <v>1600000</v>
      </c>
      <c r="K168" s="578">
        <v>1600000</v>
      </c>
      <c r="L168" s="578">
        <v>1573149</v>
      </c>
      <c r="M168" s="578">
        <v>1303935</v>
      </c>
      <c r="N168" s="577"/>
      <c r="O168" s="577">
        <v>70</v>
      </c>
      <c r="P168" s="599"/>
      <c r="Q168" s="618" t="s">
        <v>436</v>
      </c>
    </row>
    <row r="169" spans="1:17" s="582" customFormat="1">
      <c r="A169" s="621" t="s">
        <v>318</v>
      </c>
      <c r="B169" s="621" t="s">
        <v>266</v>
      </c>
      <c r="C169" s="621"/>
      <c r="D169" s="621" t="s">
        <v>3094</v>
      </c>
      <c r="E169" s="621"/>
      <c r="F169" s="621"/>
      <c r="G169" s="621"/>
      <c r="H169" s="618"/>
      <c r="I169" s="621"/>
      <c r="J169" s="578">
        <v>9200000</v>
      </c>
      <c r="K169" s="578">
        <v>11300000</v>
      </c>
      <c r="L169" s="578">
        <v>8703774</v>
      </c>
      <c r="M169" s="578">
        <v>4907487</v>
      </c>
      <c r="N169" s="577"/>
      <c r="O169" s="577"/>
      <c r="P169" s="599"/>
      <c r="Q169" s="618"/>
    </row>
    <row r="170" spans="1:17" s="582" customFormat="1">
      <c r="A170" s="621" t="s">
        <v>318</v>
      </c>
      <c r="B170" s="621" t="s">
        <v>266</v>
      </c>
      <c r="C170" s="621"/>
      <c r="D170" s="621" t="s">
        <v>2690</v>
      </c>
      <c r="E170" s="621"/>
      <c r="F170" s="621"/>
      <c r="G170" s="621" t="s">
        <v>454</v>
      </c>
      <c r="H170" s="618"/>
      <c r="I170" s="621"/>
      <c r="J170" s="578">
        <v>650000</v>
      </c>
      <c r="K170" s="578">
        <v>3164000</v>
      </c>
      <c r="L170" s="578">
        <v>3152919</v>
      </c>
      <c r="M170" s="578">
        <v>1729204</v>
      </c>
      <c r="N170" s="577"/>
      <c r="O170" s="577">
        <v>85</v>
      </c>
      <c r="P170" s="599"/>
      <c r="Q170" s="618" t="s">
        <v>436</v>
      </c>
    </row>
    <row r="171" spans="1:17" s="582" customFormat="1">
      <c r="A171" s="621" t="s">
        <v>318</v>
      </c>
      <c r="B171" s="621" t="s">
        <v>272</v>
      </c>
      <c r="C171" s="621" t="s">
        <v>319</v>
      </c>
      <c r="D171" s="621" t="s">
        <v>2695</v>
      </c>
      <c r="E171" s="621"/>
      <c r="F171" s="621"/>
      <c r="G171" s="621" t="s">
        <v>456</v>
      </c>
      <c r="H171" s="618"/>
      <c r="I171" s="621"/>
      <c r="J171" s="637">
        <v>973000</v>
      </c>
      <c r="K171" s="720">
        <v>2688400</v>
      </c>
      <c r="L171" s="720">
        <v>1796419</v>
      </c>
      <c r="M171" s="622">
        <v>1583884</v>
      </c>
      <c r="N171" s="577"/>
      <c r="O171" s="577">
        <v>0.7</v>
      </c>
      <c r="P171" s="621"/>
      <c r="Q171" s="618" t="s">
        <v>149</v>
      </c>
    </row>
    <row r="172" spans="1:17" s="582" customFormat="1">
      <c r="A172" s="621" t="s">
        <v>318</v>
      </c>
      <c r="B172" s="621" t="s">
        <v>272</v>
      </c>
      <c r="C172" s="621" t="s">
        <v>319</v>
      </c>
      <c r="D172" s="638" t="s">
        <v>2703</v>
      </c>
      <c r="E172" s="621"/>
      <c r="F172" s="621"/>
      <c r="G172" s="621" t="s">
        <v>458</v>
      </c>
      <c r="H172" s="618"/>
      <c r="I172" s="621"/>
      <c r="J172" s="622">
        <v>1500000</v>
      </c>
      <c r="K172" s="622">
        <v>1500000</v>
      </c>
      <c r="L172" s="578">
        <v>1498260</v>
      </c>
      <c r="M172" s="622">
        <v>1141482</v>
      </c>
      <c r="N172" s="577"/>
      <c r="O172" s="577">
        <v>0.99</v>
      </c>
      <c r="P172" s="621"/>
      <c r="Q172" s="618" t="s">
        <v>149</v>
      </c>
    </row>
    <row r="173" spans="1:17" s="582" customFormat="1">
      <c r="A173" s="621" t="s">
        <v>318</v>
      </c>
      <c r="B173" s="621" t="s">
        <v>272</v>
      </c>
      <c r="C173" s="621" t="s">
        <v>319</v>
      </c>
      <c r="D173" s="638" t="s">
        <v>2703</v>
      </c>
      <c r="E173" s="621"/>
      <c r="F173" s="621"/>
      <c r="G173" s="621" t="s">
        <v>459</v>
      </c>
      <c r="H173" s="618"/>
      <c r="I173" s="621"/>
      <c r="J173" s="622">
        <v>2000000</v>
      </c>
      <c r="K173" s="622">
        <v>2000000</v>
      </c>
      <c r="L173" s="578">
        <v>197366</v>
      </c>
      <c r="M173" s="622">
        <v>42411</v>
      </c>
      <c r="N173" s="577"/>
      <c r="O173" s="577">
        <v>0.15</v>
      </c>
      <c r="P173" s="621"/>
      <c r="Q173" s="618" t="s">
        <v>149</v>
      </c>
    </row>
    <row r="174" spans="1:17" s="582" customFormat="1">
      <c r="A174" s="621" t="s">
        <v>318</v>
      </c>
      <c r="B174" s="621" t="s">
        <v>272</v>
      </c>
      <c r="C174" s="621" t="s">
        <v>319</v>
      </c>
      <c r="D174" s="621" t="s">
        <v>3094</v>
      </c>
      <c r="E174" s="621"/>
      <c r="F174" s="621"/>
      <c r="G174" s="621"/>
      <c r="H174" s="618"/>
      <c r="I174" s="621"/>
      <c r="J174" s="622">
        <v>3500000</v>
      </c>
      <c r="K174" s="622">
        <v>3500000</v>
      </c>
      <c r="L174" s="622">
        <v>1695626</v>
      </c>
      <c r="M174" s="622">
        <v>1183893</v>
      </c>
      <c r="N174" s="577"/>
      <c r="O174" s="577"/>
      <c r="P174" s="621"/>
      <c r="Q174" s="618"/>
    </row>
    <row r="175" spans="1:17" s="582" customFormat="1" ht="51">
      <c r="A175" s="621" t="s">
        <v>318</v>
      </c>
      <c r="B175" s="621" t="s">
        <v>272</v>
      </c>
      <c r="C175" s="621" t="s">
        <v>319</v>
      </c>
      <c r="D175" s="621" t="s">
        <v>2711</v>
      </c>
      <c r="E175" s="621"/>
      <c r="F175" s="621"/>
      <c r="G175" s="621" t="s">
        <v>461</v>
      </c>
      <c r="H175" s="618"/>
      <c r="I175" s="621"/>
      <c r="J175" s="622">
        <v>5000000</v>
      </c>
      <c r="K175" s="622">
        <v>10000000</v>
      </c>
      <c r="L175" s="578">
        <v>5018</v>
      </c>
      <c r="M175" s="622">
        <v>5018</v>
      </c>
      <c r="N175" s="577"/>
      <c r="O175" s="577">
        <v>0</v>
      </c>
      <c r="P175" s="621"/>
      <c r="Q175" s="618" t="s">
        <v>462</v>
      </c>
    </row>
    <row r="176" spans="1:17" s="582" customFormat="1">
      <c r="A176" s="621" t="s">
        <v>318</v>
      </c>
      <c r="B176" s="621" t="s">
        <v>272</v>
      </c>
      <c r="C176" s="621" t="s">
        <v>319</v>
      </c>
      <c r="D176" s="621" t="s">
        <v>2711</v>
      </c>
      <c r="E176" s="621"/>
      <c r="F176" s="621"/>
      <c r="G176" s="621" t="s">
        <v>464</v>
      </c>
      <c r="H176" s="618"/>
      <c r="I176" s="621"/>
      <c r="J176" s="622">
        <v>1300000</v>
      </c>
      <c r="K176" s="622">
        <v>3073000</v>
      </c>
      <c r="L176" s="578">
        <v>1807922</v>
      </c>
      <c r="M176" s="622">
        <v>1483077</v>
      </c>
      <c r="N176" s="577"/>
      <c r="O176" s="577">
        <v>0.55000000000000004</v>
      </c>
      <c r="P176" s="621"/>
      <c r="Q176" s="618" t="s">
        <v>149</v>
      </c>
    </row>
    <row r="177" spans="1:17" s="582" customFormat="1">
      <c r="A177" s="621" t="s">
        <v>318</v>
      </c>
      <c r="B177" s="621" t="s">
        <v>272</v>
      </c>
      <c r="C177" s="621" t="s">
        <v>319</v>
      </c>
      <c r="D177" s="621" t="s">
        <v>2711</v>
      </c>
      <c r="E177" s="621"/>
      <c r="F177" s="621"/>
      <c r="G177" s="621" t="s">
        <v>466</v>
      </c>
      <c r="H177" s="618"/>
      <c r="I177" s="621"/>
      <c r="J177" s="622">
        <v>350000</v>
      </c>
      <c r="K177" s="622">
        <v>1118000</v>
      </c>
      <c r="L177" s="578">
        <v>955639</v>
      </c>
      <c r="M177" s="622">
        <v>912399</v>
      </c>
      <c r="N177" s="577"/>
      <c r="O177" s="577">
        <v>0.92</v>
      </c>
      <c r="P177" s="621"/>
      <c r="Q177" s="618" t="s">
        <v>149</v>
      </c>
    </row>
    <row r="178" spans="1:17" s="582" customFormat="1">
      <c r="A178" s="621" t="s">
        <v>318</v>
      </c>
      <c r="B178" s="621" t="s">
        <v>272</v>
      </c>
      <c r="C178" s="621" t="s">
        <v>319</v>
      </c>
      <c r="D178" s="621" t="s">
        <v>2711</v>
      </c>
      <c r="E178" s="621"/>
      <c r="F178" s="621"/>
      <c r="G178" s="621"/>
      <c r="H178" s="618"/>
      <c r="I178" s="621"/>
      <c r="J178" s="622">
        <v>6650000</v>
      </c>
      <c r="K178" s="622">
        <v>14191000</v>
      </c>
      <c r="L178" s="622">
        <v>2768579</v>
      </c>
      <c r="M178" s="622">
        <v>2400494</v>
      </c>
      <c r="N178" s="577"/>
      <c r="O178" s="577"/>
      <c r="P178" s="621"/>
      <c r="Q178" s="618"/>
    </row>
    <row r="179" spans="1:17" s="582" customFormat="1">
      <c r="A179" s="621" t="s">
        <v>318</v>
      </c>
      <c r="B179" s="621" t="s">
        <v>272</v>
      </c>
      <c r="C179" s="621" t="s">
        <v>319</v>
      </c>
      <c r="D179" s="621" t="s">
        <v>2716</v>
      </c>
      <c r="E179" s="621"/>
      <c r="F179" s="621"/>
      <c r="G179" s="621" t="s">
        <v>469</v>
      </c>
      <c r="H179" s="618"/>
      <c r="I179" s="621"/>
      <c r="J179" s="622">
        <v>2500000</v>
      </c>
      <c r="K179" s="622">
        <v>5000000</v>
      </c>
      <c r="L179" s="578">
        <v>4833170</v>
      </c>
      <c r="M179" s="622">
        <v>3554920</v>
      </c>
      <c r="N179" s="577"/>
      <c r="O179" s="577">
        <v>0.98</v>
      </c>
      <c r="P179" s="621"/>
      <c r="Q179" s="618" t="s">
        <v>149</v>
      </c>
    </row>
    <row r="180" spans="1:17" s="582" customFormat="1">
      <c r="A180" s="621" t="s">
        <v>318</v>
      </c>
      <c r="B180" s="621" t="s">
        <v>272</v>
      </c>
      <c r="C180" s="621" t="s">
        <v>319</v>
      </c>
      <c r="D180" s="621" t="s">
        <v>2697</v>
      </c>
      <c r="E180" s="621"/>
      <c r="F180" s="621"/>
      <c r="G180" s="621" t="s">
        <v>471</v>
      </c>
      <c r="H180" s="618"/>
      <c r="I180" s="621"/>
      <c r="J180" s="622">
        <v>770000</v>
      </c>
      <c r="K180" s="622">
        <v>2080000</v>
      </c>
      <c r="L180" s="578">
        <v>2016877</v>
      </c>
      <c r="M180" s="622">
        <v>1535444</v>
      </c>
      <c r="N180" s="577"/>
      <c r="O180" s="577">
        <v>0.92</v>
      </c>
      <c r="P180" s="621"/>
      <c r="Q180" s="618" t="s">
        <v>149</v>
      </c>
    </row>
    <row r="181" spans="1:17" s="582" customFormat="1">
      <c r="A181" s="621" t="s">
        <v>318</v>
      </c>
      <c r="B181" s="621" t="s">
        <v>272</v>
      </c>
      <c r="C181" s="621" t="s">
        <v>472</v>
      </c>
      <c r="D181" s="621" t="s">
        <v>2708</v>
      </c>
      <c r="E181" s="621"/>
      <c r="F181" s="621"/>
      <c r="G181" s="621" t="s">
        <v>474</v>
      </c>
      <c r="H181" s="618"/>
      <c r="I181" s="621"/>
      <c r="J181" s="622">
        <v>19900000</v>
      </c>
      <c r="K181" s="622">
        <v>19900000</v>
      </c>
      <c r="L181" s="578">
        <v>0</v>
      </c>
      <c r="M181" s="622">
        <v>0</v>
      </c>
      <c r="N181" s="577"/>
      <c r="O181" s="577">
        <v>0</v>
      </c>
      <c r="P181" s="621"/>
      <c r="Q181" s="618" t="s">
        <v>475</v>
      </c>
    </row>
    <row r="182" spans="1:17" s="582" customFormat="1">
      <c r="A182" s="621" t="s">
        <v>318</v>
      </c>
      <c r="B182" s="621" t="s">
        <v>272</v>
      </c>
      <c r="C182" s="621" t="s">
        <v>472</v>
      </c>
      <c r="D182" s="621" t="s">
        <v>2716</v>
      </c>
      <c r="E182" s="621"/>
      <c r="F182" s="621"/>
      <c r="G182" s="621" t="s">
        <v>476</v>
      </c>
      <c r="H182" s="618"/>
      <c r="I182" s="621"/>
      <c r="J182" s="622">
        <v>1500000</v>
      </c>
      <c r="K182" s="622">
        <v>1500000</v>
      </c>
      <c r="L182" s="578">
        <v>970670</v>
      </c>
      <c r="M182" s="622">
        <v>0</v>
      </c>
      <c r="N182" s="577"/>
      <c r="O182" s="577">
        <v>0.1</v>
      </c>
      <c r="P182" s="621"/>
      <c r="Q182" s="618" t="s">
        <v>477</v>
      </c>
    </row>
    <row r="183" spans="1:17" s="582" customFormat="1" ht="25.5">
      <c r="A183" s="621" t="s">
        <v>318</v>
      </c>
      <c r="B183" s="621" t="s">
        <v>272</v>
      </c>
      <c r="C183" s="621" t="s">
        <v>472</v>
      </c>
      <c r="D183" s="621" t="s">
        <v>2716</v>
      </c>
      <c r="E183" s="621"/>
      <c r="F183" s="621"/>
      <c r="G183" s="621" t="s">
        <v>474</v>
      </c>
      <c r="H183" s="618"/>
      <c r="I183" s="621"/>
      <c r="J183" s="622">
        <v>1320000</v>
      </c>
      <c r="K183" s="622">
        <v>1320000</v>
      </c>
      <c r="L183" s="578">
        <v>0</v>
      </c>
      <c r="M183" s="622">
        <v>0</v>
      </c>
      <c r="N183" s="577"/>
      <c r="O183" s="577">
        <v>0.7</v>
      </c>
      <c r="P183" s="621"/>
      <c r="Q183" s="618" t="s">
        <v>478</v>
      </c>
    </row>
    <row r="184" spans="1:17" s="582" customFormat="1" ht="25.5">
      <c r="A184" s="621" t="s">
        <v>318</v>
      </c>
      <c r="B184" s="621" t="s">
        <v>272</v>
      </c>
      <c r="C184" s="621" t="s">
        <v>472</v>
      </c>
      <c r="D184" s="621" t="s">
        <v>2716</v>
      </c>
      <c r="E184" s="621"/>
      <c r="F184" s="621"/>
      <c r="G184" s="621" t="s">
        <v>474</v>
      </c>
      <c r="H184" s="618"/>
      <c r="I184" s="621"/>
      <c r="J184" s="622">
        <v>5170000</v>
      </c>
      <c r="K184" s="622">
        <v>5170000</v>
      </c>
      <c r="L184" s="578">
        <v>0</v>
      </c>
      <c r="M184" s="622">
        <v>0</v>
      </c>
      <c r="N184" s="577"/>
      <c r="O184" s="577">
        <v>0</v>
      </c>
      <c r="P184" s="621"/>
      <c r="Q184" s="618" t="s">
        <v>479</v>
      </c>
    </row>
    <row r="185" spans="1:17" s="582" customFormat="1">
      <c r="A185" s="621" t="s">
        <v>318</v>
      </c>
      <c r="B185" s="621" t="s">
        <v>272</v>
      </c>
      <c r="C185" s="621" t="s">
        <v>472</v>
      </c>
      <c r="D185" s="621" t="s">
        <v>2708</v>
      </c>
      <c r="E185" s="621"/>
      <c r="F185" s="621"/>
      <c r="G185" s="639"/>
      <c r="H185" s="640"/>
      <c r="I185" s="639"/>
      <c r="J185" s="622">
        <v>7990000</v>
      </c>
      <c r="K185" s="622">
        <v>7990000</v>
      </c>
      <c r="L185" s="622">
        <v>970670</v>
      </c>
      <c r="M185" s="622">
        <v>0</v>
      </c>
      <c r="N185" s="577"/>
      <c r="O185" s="577"/>
      <c r="P185" s="621"/>
      <c r="Q185" s="618"/>
    </row>
    <row r="186" spans="1:17" s="582" customFormat="1">
      <c r="A186" s="621" t="s">
        <v>318</v>
      </c>
      <c r="B186" s="621" t="s">
        <v>272</v>
      </c>
      <c r="C186" s="621" t="s">
        <v>480</v>
      </c>
      <c r="D186" s="621" t="s">
        <v>2708</v>
      </c>
      <c r="E186" s="621"/>
      <c r="F186" s="621"/>
      <c r="G186" s="621" t="s">
        <v>474</v>
      </c>
      <c r="H186" s="618"/>
      <c r="I186" s="621"/>
      <c r="J186" s="622">
        <v>168206000</v>
      </c>
      <c r="K186" s="622">
        <v>168206000</v>
      </c>
      <c r="L186" s="578" t="s">
        <v>474</v>
      </c>
      <c r="M186" s="622">
        <v>4940000</v>
      </c>
      <c r="N186" s="577"/>
      <c r="O186" s="577">
        <v>0.62</v>
      </c>
      <c r="P186" s="621"/>
      <c r="Q186" s="618" t="s">
        <v>474</v>
      </c>
    </row>
    <row r="187" spans="1:17" s="582" customFormat="1">
      <c r="A187" s="621" t="s">
        <v>318</v>
      </c>
      <c r="B187" s="621" t="s">
        <v>272</v>
      </c>
      <c r="C187" s="621" t="s">
        <v>480</v>
      </c>
      <c r="D187" s="621" t="s">
        <v>2704</v>
      </c>
      <c r="E187" s="621"/>
      <c r="F187" s="621"/>
      <c r="G187" s="621" t="s">
        <v>474</v>
      </c>
      <c r="H187" s="618"/>
      <c r="I187" s="621"/>
      <c r="J187" s="622">
        <v>6673308</v>
      </c>
      <c r="K187" s="622">
        <v>6673308</v>
      </c>
      <c r="L187" s="578" t="s">
        <v>474</v>
      </c>
      <c r="M187" s="622">
        <v>0</v>
      </c>
      <c r="N187" s="577"/>
      <c r="O187" s="577">
        <v>0.05</v>
      </c>
      <c r="P187" s="621"/>
      <c r="Q187" s="618" t="s">
        <v>474</v>
      </c>
    </row>
    <row r="188" spans="1:17" s="582" customFormat="1" ht="25.5">
      <c r="A188" s="621" t="s">
        <v>318</v>
      </c>
      <c r="B188" s="621" t="s">
        <v>272</v>
      </c>
      <c r="C188" s="621" t="s">
        <v>480</v>
      </c>
      <c r="D188" s="621" t="s">
        <v>2705</v>
      </c>
      <c r="E188" s="621"/>
      <c r="F188" s="621"/>
      <c r="G188" s="621" t="s">
        <v>474</v>
      </c>
      <c r="H188" s="618"/>
      <c r="I188" s="621"/>
      <c r="J188" s="622">
        <v>35000000</v>
      </c>
      <c r="K188" s="622">
        <v>35000000</v>
      </c>
      <c r="L188" s="578" t="s">
        <v>474</v>
      </c>
      <c r="M188" s="622">
        <v>1753249</v>
      </c>
      <c r="N188" s="577"/>
      <c r="O188" s="577">
        <v>0.1</v>
      </c>
      <c r="P188" s="621"/>
      <c r="Q188" s="618" t="s">
        <v>483</v>
      </c>
    </row>
    <row r="189" spans="1:17" s="582" customFormat="1">
      <c r="A189" s="621" t="s">
        <v>318</v>
      </c>
      <c r="B189" s="621" t="s">
        <v>272</v>
      </c>
      <c r="C189" s="621" t="s">
        <v>480</v>
      </c>
      <c r="D189" s="621" t="s">
        <v>2716</v>
      </c>
      <c r="E189" s="621"/>
      <c r="F189" s="621"/>
      <c r="G189" s="621" t="s">
        <v>474</v>
      </c>
      <c r="H189" s="618"/>
      <c r="I189" s="621"/>
      <c r="J189" s="622">
        <v>32000000</v>
      </c>
      <c r="K189" s="622">
        <v>32000000</v>
      </c>
      <c r="L189" s="578" t="s">
        <v>474</v>
      </c>
      <c r="M189" s="622">
        <v>23900000</v>
      </c>
      <c r="N189" s="577"/>
      <c r="O189" s="577">
        <v>0.98</v>
      </c>
      <c r="P189" s="621"/>
      <c r="Q189" s="618" t="s">
        <v>474</v>
      </c>
    </row>
    <row r="190" spans="1:17" s="582" customFormat="1">
      <c r="A190" s="621" t="s">
        <v>318</v>
      </c>
      <c r="B190" s="621" t="s">
        <v>303</v>
      </c>
      <c r="C190" s="621" t="s">
        <v>319</v>
      </c>
      <c r="D190" s="621" t="s">
        <v>2697</v>
      </c>
      <c r="E190" s="621"/>
      <c r="F190" s="621"/>
      <c r="G190" s="895" t="s">
        <v>485</v>
      </c>
      <c r="H190" s="618"/>
      <c r="I190" s="621"/>
      <c r="J190" s="622">
        <v>800000</v>
      </c>
      <c r="K190" s="622">
        <v>1035000</v>
      </c>
      <c r="L190" s="622">
        <v>955091.47426000005</v>
      </c>
      <c r="M190" s="622">
        <v>924400.83663999999</v>
      </c>
      <c r="N190" s="577"/>
      <c r="O190" s="897">
        <v>1</v>
      </c>
      <c r="P190" s="621"/>
      <c r="Q190" s="899"/>
    </row>
    <row r="191" spans="1:17" s="582" customFormat="1">
      <c r="A191" s="621" t="s">
        <v>318</v>
      </c>
      <c r="B191" s="621" t="s">
        <v>303</v>
      </c>
      <c r="C191" s="621" t="s">
        <v>319</v>
      </c>
      <c r="D191" s="621" t="s">
        <v>2697</v>
      </c>
      <c r="E191" s="621"/>
      <c r="F191" s="621"/>
      <c r="G191" s="896"/>
      <c r="H191" s="618"/>
      <c r="I191" s="621"/>
      <c r="J191" s="622">
        <v>0</v>
      </c>
      <c r="K191" s="622">
        <v>0</v>
      </c>
      <c r="L191" s="622">
        <v>0</v>
      </c>
      <c r="M191" s="622">
        <v>0</v>
      </c>
      <c r="N191" s="577"/>
      <c r="O191" s="898"/>
      <c r="P191" s="621"/>
      <c r="Q191" s="900"/>
    </row>
    <row r="192" spans="1:17" s="582" customFormat="1">
      <c r="A192" s="621" t="s">
        <v>318</v>
      </c>
      <c r="B192" s="621" t="s">
        <v>303</v>
      </c>
      <c r="C192" s="621" t="s">
        <v>319</v>
      </c>
      <c r="D192" s="621" t="s">
        <v>2697</v>
      </c>
      <c r="E192" s="621"/>
      <c r="F192" s="621"/>
      <c r="G192" s="621" t="s">
        <v>486</v>
      </c>
      <c r="H192" s="618"/>
      <c r="I192" s="621"/>
      <c r="J192" s="622">
        <v>500000</v>
      </c>
      <c r="K192" s="622">
        <v>1180300</v>
      </c>
      <c r="L192" s="622">
        <v>1007597.70303</v>
      </c>
      <c r="M192" s="622">
        <v>994534.50607000012</v>
      </c>
      <c r="N192" s="577"/>
      <c r="O192" s="577">
        <v>100</v>
      </c>
      <c r="P192" s="599"/>
      <c r="Q192" s="618"/>
    </row>
    <row r="193" spans="1:17" s="582" customFormat="1">
      <c r="A193" s="621" t="s">
        <v>318</v>
      </c>
      <c r="B193" s="621" t="s">
        <v>303</v>
      </c>
      <c r="C193" s="621" t="s">
        <v>319</v>
      </c>
      <c r="D193" s="621" t="s">
        <v>2697</v>
      </c>
      <c r="E193" s="621"/>
      <c r="F193" s="621"/>
      <c r="G193" s="621">
        <v>2</v>
      </c>
      <c r="H193" s="618"/>
      <c r="I193" s="621"/>
      <c r="J193" s="622">
        <v>1300000</v>
      </c>
      <c r="K193" s="622">
        <v>2215300</v>
      </c>
      <c r="L193" s="622">
        <v>1962689.17729</v>
      </c>
      <c r="M193" s="622">
        <v>1918935.34271</v>
      </c>
      <c r="N193" s="577"/>
      <c r="O193" s="577"/>
      <c r="P193" s="599"/>
      <c r="Q193" s="618"/>
    </row>
    <row r="194" spans="1:17" s="582" customFormat="1">
      <c r="A194" s="621" t="s">
        <v>318</v>
      </c>
      <c r="B194" s="621" t="s">
        <v>303</v>
      </c>
      <c r="C194" s="621" t="s">
        <v>319</v>
      </c>
      <c r="D194" s="621" t="s">
        <v>2705</v>
      </c>
      <c r="E194" s="621"/>
      <c r="F194" s="621"/>
      <c r="G194" s="621" t="s">
        <v>488</v>
      </c>
      <c r="H194" s="618"/>
      <c r="I194" s="621"/>
      <c r="J194" s="622">
        <v>6000000</v>
      </c>
      <c r="K194" s="622">
        <v>6070000</v>
      </c>
      <c r="L194" s="622">
        <v>5984278.6646800004</v>
      </c>
      <c r="M194" s="622">
        <v>5800323.9127500001</v>
      </c>
      <c r="N194" s="577"/>
      <c r="O194" s="577">
        <v>100</v>
      </c>
      <c r="P194" s="599"/>
      <c r="Q194" s="618"/>
    </row>
    <row r="195" spans="1:17" s="582" customFormat="1">
      <c r="A195" s="621" t="s">
        <v>318</v>
      </c>
      <c r="B195" s="621" t="s">
        <v>303</v>
      </c>
      <c r="C195" s="621" t="s">
        <v>319</v>
      </c>
      <c r="D195" s="621" t="s">
        <v>2705</v>
      </c>
      <c r="E195" s="621"/>
      <c r="F195" s="621"/>
      <c r="G195" s="621" t="s">
        <v>489</v>
      </c>
      <c r="H195" s="618"/>
      <c r="I195" s="621"/>
      <c r="J195" s="622">
        <v>1700429</v>
      </c>
      <c r="K195" s="622">
        <v>1900429</v>
      </c>
      <c r="L195" s="622">
        <v>1895673.2991900002</v>
      </c>
      <c r="M195" s="622">
        <v>1879815.8291599995</v>
      </c>
      <c r="N195" s="577"/>
      <c r="O195" s="577">
        <v>100</v>
      </c>
      <c r="P195" s="621"/>
      <c r="Q195" s="618"/>
    </row>
    <row r="196" spans="1:17" s="582" customFormat="1">
      <c r="A196" s="621" t="s">
        <v>318</v>
      </c>
      <c r="B196" s="621" t="s">
        <v>303</v>
      </c>
      <c r="C196" s="621" t="s">
        <v>319</v>
      </c>
      <c r="D196" s="621" t="s">
        <v>2705</v>
      </c>
      <c r="E196" s="621"/>
      <c r="F196" s="621"/>
      <c r="G196" s="621" t="s">
        <v>490</v>
      </c>
      <c r="H196" s="618"/>
      <c r="I196" s="621"/>
      <c r="J196" s="622">
        <v>1920000</v>
      </c>
      <c r="K196" s="622">
        <v>1920000</v>
      </c>
      <c r="L196" s="622">
        <v>1915832.6932099999</v>
      </c>
      <c r="M196" s="622">
        <v>1914304.0723700006</v>
      </c>
      <c r="N196" s="577"/>
      <c r="O196" s="577">
        <v>100</v>
      </c>
      <c r="P196" s="621"/>
      <c r="Q196" s="618"/>
    </row>
    <row r="197" spans="1:17" s="582" customFormat="1">
      <c r="A197" s="621" t="s">
        <v>318</v>
      </c>
      <c r="B197" s="621" t="s">
        <v>303</v>
      </c>
      <c r="C197" s="621" t="s">
        <v>319</v>
      </c>
      <c r="D197" s="621" t="s">
        <v>2705</v>
      </c>
      <c r="E197" s="621"/>
      <c r="F197" s="621"/>
      <c r="G197" s="621" t="s">
        <v>491</v>
      </c>
      <c r="H197" s="618"/>
      <c r="I197" s="621"/>
      <c r="J197" s="622">
        <v>1480000</v>
      </c>
      <c r="K197" s="622">
        <v>1480000</v>
      </c>
      <c r="L197" s="622">
        <v>1476024.8841400002</v>
      </c>
      <c r="M197" s="622">
        <v>1455793.88687</v>
      </c>
      <c r="N197" s="577"/>
      <c r="O197" s="577">
        <v>98</v>
      </c>
      <c r="P197" s="621"/>
      <c r="Q197" s="618"/>
    </row>
    <row r="198" spans="1:17" s="582" customFormat="1">
      <c r="A198" s="621" t="s">
        <v>318</v>
      </c>
      <c r="B198" s="621" t="s">
        <v>303</v>
      </c>
      <c r="C198" s="621" t="s">
        <v>319</v>
      </c>
      <c r="D198" s="621" t="s">
        <v>2705</v>
      </c>
      <c r="E198" s="621"/>
      <c r="F198" s="621"/>
      <c r="G198" s="621" t="s">
        <v>492</v>
      </c>
      <c r="H198" s="618"/>
      <c r="I198" s="621"/>
      <c r="J198" s="622">
        <v>1000000</v>
      </c>
      <c r="K198" s="622">
        <v>1000000</v>
      </c>
      <c r="L198" s="622">
        <v>959637.21280999994</v>
      </c>
      <c r="M198" s="622">
        <v>911207.79450000008</v>
      </c>
      <c r="N198" s="577"/>
      <c r="O198" s="577">
        <v>92</v>
      </c>
      <c r="P198" s="621"/>
      <c r="Q198" s="618"/>
    </row>
    <row r="199" spans="1:17" s="582" customFormat="1">
      <c r="A199" s="621" t="s">
        <v>318</v>
      </c>
      <c r="B199" s="621" t="s">
        <v>303</v>
      </c>
      <c r="C199" s="621" t="s">
        <v>319</v>
      </c>
      <c r="D199" s="621" t="s">
        <v>3094</v>
      </c>
      <c r="E199" s="621"/>
      <c r="F199" s="621"/>
      <c r="G199" s="621">
        <v>5</v>
      </c>
      <c r="H199" s="618"/>
      <c r="I199" s="621"/>
      <c r="J199" s="622">
        <v>12100429</v>
      </c>
      <c r="K199" s="622">
        <v>12370429</v>
      </c>
      <c r="L199" s="622">
        <v>12231446.75403</v>
      </c>
      <c r="M199" s="622">
        <v>11961445.495650001</v>
      </c>
      <c r="N199" s="577"/>
      <c r="O199" s="577">
        <v>490</v>
      </c>
      <c r="P199" s="621"/>
      <c r="Q199" s="618"/>
    </row>
    <row r="200" spans="1:17" s="582" customFormat="1">
      <c r="A200" s="621" t="s">
        <v>318</v>
      </c>
      <c r="B200" s="621" t="s">
        <v>303</v>
      </c>
      <c r="C200" s="621" t="s">
        <v>319</v>
      </c>
      <c r="D200" s="621" t="s">
        <v>2716</v>
      </c>
      <c r="E200" s="621"/>
      <c r="F200" s="621"/>
      <c r="G200" s="621" t="s">
        <v>493</v>
      </c>
      <c r="H200" s="618"/>
      <c r="I200" s="621"/>
      <c r="J200" s="622">
        <v>1000000</v>
      </c>
      <c r="K200" s="622">
        <v>1000000</v>
      </c>
      <c r="L200" s="622">
        <v>755666.29110000003</v>
      </c>
      <c r="M200" s="622">
        <v>332657.05060000002</v>
      </c>
      <c r="N200" s="577"/>
      <c r="O200" s="577">
        <v>63</v>
      </c>
      <c r="P200" s="621"/>
      <c r="Q200" s="618"/>
    </row>
    <row r="201" spans="1:17" s="582" customFormat="1">
      <c r="A201" s="621" t="s">
        <v>318</v>
      </c>
      <c r="B201" s="621" t="s">
        <v>303</v>
      </c>
      <c r="C201" s="621" t="s">
        <v>319</v>
      </c>
      <c r="D201" s="621" t="s">
        <v>2703</v>
      </c>
      <c r="E201" s="621"/>
      <c r="F201" s="621"/>
      <c r="G201" s="621" t="s">
        <v>495</v>
      </c>
      <c r="H201" s="618"/>
      <c r="I201" s="621"/>
      <c r="J201" s="622">
        <v>1000000</v>
      </c>
      <c r="K201" s="622">
        <v>1000000</v>
      </c>
      <c r="L201" s="622">
        <v>939400.36078999995</v>
      </c>
      <c r="M201" s="622">
        <v>1001943.7507300001</v>
      </c>
      <c r="N201" s="577">
        <v>1.0019437507300002</v>
      </c>
      <c r="O201" s="577">
        <v>0.95</v>
      </c>
      <c r="P201" s="621"/>
      <c r="Q201" s="885" t="s">
        <v>496</v>
      </c>
    </row>
    <row r="202" spans="1:17" s="582" customFormat="1">
      <c r="A202" s="621" t="s">
        <v>318</v>
      </c>
      <c r="B202" s="621" t="s">
        <v>303</v>
      </c>
      <c r="C202" s="621" t="s">
        <v>319</v>
      </c>
      <c r="D202" s="621" t="s">
        <v>2703</v>
      </c>
      <c r="E202" s="621"/>
      <c r="F202" s="621"/>
      <c r="G202" s="621" t="s">
        <v>497</v>
      </c>
      <c r="H202" s="618"/>
      <c r="I202" s="621"/>
      <c r="J202" s="622">
        <v>1200000</v>
      </c>
      <c r="K202" s="622">
        <v>1200000</v>
      </c>
      <c r="L202" s="622">
        <v>1194695.3380100001</v>
      </c>
      <c r="M202" s="622">
        <v>1132151.9480599998</v>
      </c>
      <c r="N202" s="577"/>
      <c r="O202" s="577">
        <v>100</v>
      </c>
      <c r="P202" s="621"/>
      <c r="Q202" s="885"/>
    </row>
    <row r="203" spans="1:17" s="582" customFormat="1">
      <c r="A203" s="621" t="s">
        <v>318</v>
      </c>
      <c r="B203" s="621" t="s">
        <v>303</v>
      </c>
      <c r="C203" s="621" t="s">
        <v>319</v>
      </c>
      <c r="D203" s="621" t="s">
        <v>3094</v>
      </c>
      <c r="E203" s="621"/>
      <c r="F203" s="621"/>
      <c r="G203" s="621">
        <v>2</v>
      </c>
      <c r="H203" s="618"/>
      <c r="I203" s="621"/>
      <c r="J203" s="622">
        <v>2200000</v>
      </c>
      <c r="K203" s="622">
        <v>2200000</v>
      </c>
      <c r="L203" s="622">
        <v>2134095.6987999999</v>
      </c>
      <c r="M203" s="622">
        <v>2134095.6987899998</v>
      </c>
      <c r="N203" s="577"/>
      <c r="O203" s="577"/>
      <c r="P203" s="621"/>
      <c r="Q203" s="618"/>
    </row>
    <row r="204" spans="1:17" s="582" customFormat="1">
      <c r="A204" s="621" t="s">
        <v>318</v>
      </c>
      <c r="B204" s="621" t="s">
        <v>303</v>
      </c>
      <c r="C204" s="621" t="s">
        <v>319</v>
      </c>
      <c r="D204" s="621" t="s">
        <v>2691</v>
      </c>
      <c r="E204" s="621"/>
      <c r="F204" s="621"/>
      <c r="G204" s="621" t="s">
        <v>499</v>
      </c>
      <c r="H204" s="618"/>
      <c r="I204" s="621"/>
      <c r="J204" s="622">
        <v>482000</v>
      </c>
      <c r="K204" s="622">
        <v>1345500</v>
      </c>
      <c r="L204" s="622">
        <v>1216254.17552</v>
      </c>
      <c r="M204" s="622">
        <v>1124854.11895</v>
      </c>
      <c r="N204" s="577"/>
      <c r="O204" s="577">
        <v>95</v>
      </c>
      <c r="P204" s="599"/>
      <c r="Q204" s="618"/>
    </row>
    <row r="205" spans="1:17" s="582" customFormat="1">
      <c r="A205" s="621" t="s">
        <v>318</v>
      </c>
      <c r="B205" s="621" t="s">
        <v>303</v>
      </c>
      <c r="C205" s="621" t="s">
        <v>319</v>
      </c>
      <c r="D205" s="621" t="s">
        <v>2691</v>
      </c>
      <c r="E205" s="621"/>
      <c r="F205" s="621"/>
      <c r="G205" s="621" t="s">
        <v>500</v>
      </c>
      <c r="H205" s="618"/>
      <c r="I205" s="621"/>
      <c r="J205" s="622">
        <v>270000</v>
      </c>
      <c r="K205" s="622">
        <v>2089000</v>
      </c>
      <c r="L205" s="622">
        <v>2086767.755270001</v>
      </c>
      <c r="M205" s="622">
        <v>1857077.5193599996</v>
      </c>
      <c r="N205" s="577"/>
      <c r="O205" s="577">
        <v>100</v>
      </c>
      <c r="P205" s="621"/>
      <c r="Q205" s="618"/>
    </row>
    <row r="206" spans="1:17" s="582" customFormat="1">
      <c r="A206" s="621" t="s">
        <v>318</v>
      </c>
      <c r="B206" s="621" t="s">
        <v>303</v>
      </c>
      <c r="C206" s="621" t="s">
        <v>319</v>
      </c>
      <c r="D206" s="621" t="s">
        <v>2691</v>
      </c>
      <c r="E206" s="621"/>
      <c r="F206" s="621"/>
      <c r="G206" s="621">
        <v>2</v>
      </c>
      <c r="H206" s="618"/>
      <c r="I206" s="621"/>
      <c r="J206" s="622">
        <v>752000</v>
      </c>
      <c r="K206" s="622">
        <v>3434500</v>
      </c>
      <c r="L206" s="622">
        <v>3303021.9307900011</v>
      </c>
      <c r="M206" s="622">
        <v>2981931.6383099994</v>
      </c>
      <c r="N206" s="577"/>
      <c r="O206" s="577"/>
      <c r="P206" s="621"/>
      <c r="Q206" s="618"/>
    </row>
    <row r="207" spans="1:17" s="582" customFormat="1">
      <c r="A207" s="621" t="s">
        <v>318</v>
      </c>
      <c r="B207" s="621" t="s">
        <v>303</v>
      </c>
      <c r="C207" s="621" t="s">
        <v>319</v>
      </c>
      <c r="D207" s="621" t="s">
        <v>2691</v>
      </c>
      <c r="E207" s="621"/>
      <c r="F207" s="621"/>
      <c r="G207" s="621" t="s">
        <v>501</v>
      </c>
      <c r="H207" s="618"/>
      <c r="I207" s="621"/>
      <c r="J207" s="622">
        <v>1000000</v>
      </c>
      <c r="K207" s="622">
        <v>2460000</v>
      </c>
      <c r="L207" s="622">
        <v>2401183.24266</v>
      </c>
      <c r="M207" s="622">
        <v>2368986.2050099997</v>
      </c>
      <c r="N207" s="577"/>
      <c r="O207" s="577">
        <v>100</v>
      </c>
      <c r="P207" s="599"/>
      <c r="Q207" s="618"/>
    </row>
    <row r="208" spans="1:17" s="582" customFormat="1">
      <c r="A208" s="621" t="s">
        <v>318</v>
      </c>
      <c r="B208" s="621" t="s">
        <v>303</v>
      </c>
      <c r="C208" s="621" t="s">
        <v>319</v>
      </c>
      <c r="D208" s="621" t="s">
        <v>3094</v>
      </c>
      <c r="E208" s="621"/>
      <c r="F208" s="621"/>
      <c r="G208" s="621">
        <v>3</v>
      </c>
      <c r="H208" s="618"/>
      <c r="I208" s="621"/>
      <c r="J208" s="622">
        <v>1752000</v>
      </c>
      <c r="K208" s="622">
        <v>5894500</v>
      </c>
      <c r="L208" s="622">
        <v>5704205.1734500006</v>
      </c>
      <c r="M208" s="622">
        <v>5350917.8433199991</v>
      </c>
      <c r="N208" s="577"/>
      <c r="O208" s="577"/>
      <c r="P208" s="599"/>
      <c r="Q208" s="618"/>
    </row>
    <row r="209" spans="1:17" s="582" customFormat="1">
      <c r="A209" s="621" t="s">
        <v>318</v>
      </c>
      <c r="B209" s="621" t="s">
        <v>303</v>
      </c>
      <c r="C209" s="621" t="s">
        <v>319</v>
      </c>
      <c r="D209" s="621" t="s">
        <v>2708</v>
      </c>
      <c r="E209" s="621"/>
      <c r="F209" s="621"/>
      <c r="G209" s="621" t="s">
        <v>503</v>
      </c>
      <c r="H209" s="618"/>
      <c r="I209" s="621"/>
      <c r="J209" s="622">
        <v>7000000</v>
      </c>
      <c r="K209" s="622">
        <v>9000000</v>
      </c>
      <c r="L209" s="622">
        <v>8979498.2900200002</v>
      </c>
      <c r="M209" s="622">
        <v>8969950.6052699983</v>
      </c>
      <c r="N209" s="577"/>
      <c r="O209" s="577">
        <v>99</v>
      </c>
      <c r="P209" s="599"/>
      <c r="Q209" s="618"/>
    </row>
    <row r="210" spans="1:17" s="582" customFormat="1">
      <c r="A210" s="621" t="s">
        <v>318</v>
      </c>
      <c r="B210" s="621" t="s">
        <v>303</v>
      </c>
      <c r="C210" s="621" t="s">
        <v>319</v>
      </c>
      <c r="D210" s="621" t="s">
        <v>2708</v>
      </c>
      <c r="E210" s="621"/>
      <c r="F210" s="621"/>
      <c r="G210" s="621" t="s">
        <v>504</v>
      </c>
      <c r="H210" s="618"/>
      <c r="I210" s="621"/>
      <c r="J210" s="622">
        <v>4766000</v>
      </c>
      <c r="K210" s="622">
        <v>4916000</v>
      </c>
      <c r="L210" s="622">
        <v>4856582.5360000003</v>
      </c>
      <c r="M210" s="622">
        <v>4542655.4452300007</v>
      </c>
      <c r="N210" s="577"/>
      <c r="O210" s="577">
        <v>100</v>
      </c>
      <c r="P210" s="599"/>
      <c r="Q210" s="618"/>
    </row>
    <row r="211" spans="1:17" s="582" customFormat="1">
      <c r="A211" s="621" t="s">
        <v>318</v>
      </c>
      <c r="B211" s="621" t="s">
        <v>303</v>
      </c>
      <c r="C211" s="621" t="s">
        <v>319</v>
      </c>
      <c r="D211" s="621" t="s">
        <v>2708</v>
      </c>
      <c r="E211" s="621"/>
      <c r="F211" s="621"/>
      <c r="G211" s="621" t="s">
        <v>505</v>
      </c>
      <c r="H211" s="618"/>
      <c r="I211" s="621"/>
      <c r="J211" s="622">
        <v>2000000</v>
      </c>
      <c r="K211" s="622">
        <v>2000000</v>
      </c>
      <c r="L211" s="622">
        <v>1966975.5164100002</v>
      </c>
      <c r="M211" s="622">
        <v>1840522.3861500002</v>
      </c>
      <c r="N211" s="577"/>
      <c r="O211" s="577">
        <v>85</v>
      </c>
      <c r="P211" s="599"/>
      <c r="Q211" s="618"/>
    </row>
    <row r="212" spans="1:17" s="582" customFormat="1">
      <c r="A212" s="621" t="s">
        <v>318</v>
      </c>
      <c r="B212" s="621" t="s">
        <v>303</v>
      </c>
      <c r="C212" s="621" t="s">
        <v>480</v>
      </c>
      <c r="D212" s="630" t="s">
        <v>2705</v>
      </c>
      <c r="E212" s="630"/>
      <c r="F212" s="630"/>
      <c r="G212" s="621" t="s">
        <v>507</v>
      </c>
      <c r="H212" s="618"/>
      <c r="I212" s="621"/>
      <c r="J212" s="622">
        <v>1000000</v>
      </c>
      <c r="K212" s="622">
        <v>1000000</v>
      </c>
      <c r="L212" s="622">
        <v>858807</v>
      </c>
      <c r="M212" s="622">
        <v>682716</v>
      </c>
      <c r="N212" s="577"/>
      <c r="O212" s="577">
        <v>80</v>
      </c>
      <c r="P212" s="621"/>
      <c r="Q212" s="626"/>
    </row>
    <row r="213" spans="1:17" s="582" customFormat="1">
      <c r="A213" s="621" t="s">
        <v>318</v>
      </c>
      <c r="B213" s="621" t="s">
        <v>303</v>
      </c>
      <c r="C213" s="621" t="s">
        <v>480</v>
      </c>
      <c r="D213" s="630" t="s">
        <v>2708</v>
      </c>
      <c r="E213" s="630"/>
      <c r="F213" s="630"/>
      <c r="G213" s="621" t="s">
        <v>509</v>
      </c>
      <c r="H213" s="618"/>
      <c r="I213" s="621"/>
      <c r="J213" s="622">
        <v>19689</v>
      </c>
      <c r="K213" s="622">
        <v>3834295</v>
      </c>
      <c r="L213" s="622">
        <v>3813323</v>
      </c>
      <c r="M213" s="622">
        <v>4627</v>
      </c>
      <c r="N213" s="577"/>
      <c r="O213" s="577">
        <v>85</v>
      </c>
      <c r="P213" s="621"/>
      <c r="Q213" s="626"/>
    </row>
    <row r="214" spans="1:17" s="582" customFormat="1" ht="63.75">
      <c r="A214" s="621" t="s">
        <v>318</v>
      </c>
      <c r="B214" s="621" t="s">
        <v>303</v>
      </c>
      <c r="C214" s="621" t="s">
        <v>510</v>
      </c>
      <c r="D214" s="621" t="s">
        <v>2704</v>
      </c>
      <c r="E214" s="621"/>
      <c r="F214" s="621"/>
      <c r="G214" s="621"/>
      <c r="H214" s="618" t="s">
        <v>512</v>
      </c>
      <c r="I214" s="621"/>
      <c r="J214" s="622">
        <v>2023771.4240000001</v>
      </c>
      <c r="K214" s="622">
        <v>2023771.4240000001</v>
      </c>
      <c r="L214" s="622">
        <v>2023771.4240000001</v>
      </c>
      <c r="M214" s="622">
        <v>0</v>
      </c>
      <c r="N214" s="577"/>
      <c r="O214" s="577">
        <v>15</v>
      </c>
      <c r="P214" s="621"/>
      <c r="Q214" s="618" t="s">
        <v>513</v>
      </c>
    </row>
    <row r="215" spans="1:17" s="582" customFormat="1" ht="38.25">
      <c r="A215" s="621" t="s">
        <v>318</v>
      </c>
      <c r="B215" s="621" t="s">
        <v>303</v>
      </c>
      <c r="C215" s="621" t="s">
        <v>510</v>
      </c>
      <c r="D215" s="621" t="s">
        <v>2704</v>
      </c>
      <c r="E215" s="621"/>
      <c r="F215" s="621"/>
      <c r="G215" s="621"/>
      <c r="H215" s="618" t="s">
        <v>514</v>
      </c>
      <c r="I215" s="621"/>
      <c r="J215" s="622">
        <v>1000000</v>
      </c>
      <c r="K215" s="622">
        <v>1000000</v>
      </c>
      <c r="L215" s="622">
        <v>0</v>
      </c>
      <c r="M215" s="622">
        <v>0</v>
      </c>
      <c r="N215" s="577"/>
      <c r="O215" s="577">
        <v>0</v>
      </c>
      <c r="P215" s="621"/>
      <c r="Q215" s="618"/>
    </row>
    <row r="216" spans="1:17" s="582" customFormat="1">
      <c r="A216" s="621" t="s">
        <v>318</v>
      </c>
      <c r="B216" s="621" t="s">
        <v>303</v>
      </c>
      <c r="C216" s="621" t="s">
        <v>510</v>
      </c>
      <c r="D216" s="621" t="s">
        <v>3094</v>
      </c>
      <c r="E216" s="621"/>
      <c r="F216" s="621"/>
      <c r="G216" s="621"/>
      <c r="H216" s="618"/>
      <c r="I216" s="621"/>
      <c r="J216" s="622">
        <v>3023771.4240000001</v>
      </c>
      <c r="K216" s="622">
        <v>3023771.4240000001</v>
      </c>
      <c r="L216" s="622">
        <v>2023771.4240000001</v>
      </c>
      <c r="M216" s="622">
        <v>0</v>
      </c>
      <c r="N216" s="577"/>
      <c r="O216" s="577">
        <v>15</v>
      </c>
      <c r="P216" s="621"/>
      <c r="Q216" s="618"/>
    </row>
    <row r="217" spans="1:17" s="582" customFormat="1">
      <c r="A217" s="621" t="s">
        <v>318</v>
      </c>
      <c r="B217" s="621" t="s">
        <v>303</v>
      </c>
      <c r="C217" s="621" t="s">
        <v>510</v>
      </c>
      <c r="D217" s="621" t="s">
        <v>2697</v>
      </c>
      <c r="E217" s="621"/>
      <c r="F217" s="621"/>
      <c r="G217" s="621"/>
      <c r="H217" s="618" t="s">
        <v>515</v>
      </c>
      <c r="I217" s="621"/>
      <c r="J217" s="622">
        <v>1500000</v>
      </c>
      <c r="K217" s="622">
        <v>1500000</v>
      </c>
      <c r="L217" s="622">
        <v>1492235.7244899999</v>
      </c>
      <c r="M217" s="622">
        <v>59689.428079999998</v>
      </c>
      <c r="N217" s="577"/>
      <c r="O217" s="577">
        <v>10</v>
      </c>
      <c r="P217" s="621"/>
      <c r="Q217" s="618"/>
    </row>
    <row r="218" spans="1:17" s="582" customFormat="1">
      <c r="A218" s="621" t="s">
        <v>318</v>
      </c>
      <c r="B218" s="621" t="s">
        <v>303</v>
      </c>
      <c r="C218" s="621" t="s">
        <v>510</v>
      </c>
      <c r="D218" s="621" t="s">
        <v>2697</v>
      </c>
      <c r="E218" s="621"/>
      <c r="F218" s="621"/>
      <c r="G218" s="621"/>
      <c r="H218" s="618" t="s">
        <v>516</v>
      </c>
      <c r="I218" s="621"/>
      <c r="J218" s="622">
        <v>1500000</v>
      </c>
      <c r="K218" s="622">
        <v>1500000</v>
      </c>
      <c r="L218" s="622">
        <v>913686.19054999994</v>
      </c>
      <c r="M218" s="622">
        <v>0</v>
      </c>
      <c r="N218" s="577"/>
      <c r="O218" s="577">
        <v>5</v>
      </c>
      <c r="P218" s="621"/>
      <c r="Q218" s="618"/>
    </row>
    <row r="219" spans="1:17" s="582" customFormat="1">
      <c r="A219" s="621" t="s">
        <v>318</v>
      </c>
      <c r="B219" s="621" t="s">
        <v>303</v>
      </c>
      <c r="C219" s="621" t="s">
        <v>510</v>
      </c>
      <c r="D219" s="621" t="s">
        <v>3094</v>
      </c>
      <c r="E219" s="621"/>
      <c r="F219" s="621"/>
      <c r="G219" s="621"/>
      <c r="H219" s="618"/>
      <c r="I219" s="621"/>
      <c r="J219" s="622">
        <v>3000000</v>
      </c>
      <c r="K219" s="622">
        <v>3000000</v>
      </c>
      <c r="L219" s="622">
        <v>2405921.9150399999</v>
      </c>
      <c r="M219" s="622">
        <v>59689.428079999998</v>
      </c>
      <c r="N219" s="577"/>
      <c r="O219" s="577"/>
      <c r="P219" s="621"/>
      <c r="Q219" s="618"/>
    </row>
    <row r="220" spans="1:17" s="582" customFormat="1" ht="25.5">
      <c r="A220" s="621" t="s">
        <v>318</v>
      </c>
      <c r="B220" s="621" t="s">
        <v>303</v>
      </c>
      <c r="C220" s="621" t="s">
        <v>510</v>
      </c>
      <c r="D220" s="621" t="s">
        <v>2691</v>
      </c>
      <c r="E220" s="621"/>
      <c r="F220" s="621"/>
      <c r="G220" s="621"/>
      <c r="H220" s="618" t="s">
        <v>517</v>
      </c>
      <c r="I220" s="621"/>
      <c r="J220" s="622">
        <v>3500000</v>
      </c>
      <c r="K220" s="622">
        <v>3500000</v>
      </c>
      <c r="L220" s="622">
        <v>0</v>
      </c>
      <c r="M220" s="622">
        <v>0</v>
      </c>
      <c r="N220" s="577"/>
      <c r="O220" s="577">
        <v>0</v>
      </c>
      <c r="P220" s="621"/>
      <c r="Q220" s="618"/>
    </row>
    <row r="221" spans="1:17" s="582" customFormat="1" ht="25.5">
      <c r="A221" s="621" t="s">
        <v>318</v>
      </c>
      <c r="B221" s="621" t="s">
        <v>303</v>
      </c>
      <c r="C221" s="621" t="s">
        <v>510</v>
      </c>
      <c r="D221" s="621" t="s">
        <v>2708</v>
      </c>
      <c r="E221" s="621"/>
      <c r="F221" s="621"/>
      <c r="G221" s="621"/>
      <c r="H221" s="618" t="s">
        <v>518</v>
      </c>
      <c r="I221" s="621"/>
      <c r="J221" s="622">
        <v>1000000</v>
      </c>
      <c r="K221" s="622">
        <v>1000000</v>
      </c>
      <c r="L221" s="622">
        <v>0</v>
      </c>
      <c r="M221" s="622">
        <v>0</v>
      </c>
      <c r="N221" s="577"/>
      <c r="O221" s="577">
        <v>0</v>
      </c>
      <c r="P221" s="621"/>
      <c r="Q221" s="618"/>
    </row>
    <row r="222" spans="1:17" s="582" customFormat="1" ht="38.25">
      <c r="A222" s="621" t="s">
        <v>318</v>
      </c>
      <c r="B222" s="621" t="s">
        <v>303</v>
      </c>
      <c r="C222" s="621" t="s">
        <v>510</v>
      </c>
      <c r="D222" s="621" t="s">
        <v>2708</v>
      </c>
      <c r="E222" s="621"/>
      <c r="F222" s="621"/>
      <c r="G222" s="621"/>
      <c r="H222" s="618" t="s">
        <v>519</v>
      </c>
      <c r="I222" s="621"/>
      <c r="J222" s="622">
        <v>1340118</v>
      </c>
      <c r="K222" s="622">
        <v>1340118</v>
      </c>
      <c r="L222" s="622">
        <v>0</v>
      </c>
      <c r="M222" s="622">
        <v>0</v>
      </c>
      <c r="N222" s="577"/>
      <c r="O222" s="577">
        <v>0</v>
      </c>
      <c r="P222" s="621"/>
      <c r="Q222" s="618"/>
    </row>
    <row r="223" spans="1:17" s="582" customFormat="1" ht="25.5">
      <c r="A223" s="621" t="s">
        <v>318</v>
      </c>
      <c r="B223" s="621" t="s">
        <v>310</v>
      </c>
      <c r="C223" s="621"/>
      <c r="D223" s="621" t="s">
        <v>2708</v>
      </c>
      <c r="E223" s="621" t="s">
        <v>521</v>
      </c>
      <c r="F223" s="621" t="s">
        <v>522</v>
      </c>
      <c r="G223" s="621" t="s">
        <v>396</v>
      </c>
      <c r="H223" s="618" t="s">
        <v>523</v>
      </c>
      <c r="I223" s="621"/>
      <c r="J223" s="578">
        <v>1082000</v>
      </c>
      <c r="K223" s="578">
        <v>1082000</v>
      </c>
      <c r="L223" s="578">
        <v>0</v>
      </c>
      <c r="M223" s="578">
        <v>0</v>
      </c>
      <c r="N223" s="577"/>
      <c r="O223" s="577" t="s">
        <v>474</v>
      </c>
      <c r="P223" s="599"/>
      <c r="Q223" s="618" t="s">
        <v>524</v>
      </c>
    </row>
    <row r="224" spans="1:17" ht="38.25">
      <c r="A224" s="621" t="s">
        <v>527</v>
      </c>
      <c r="B224" s="621" t="s">
        <v>289</v>
      </c>
      <c r="C224" s="621" t="s">
        <v>319</v>
      </c>
      <c r="D224" s="641" t="s">
        <v>2690</v>
      </c>
      <c r="E224" s="584"/>
      <c r="F224" s="584"/>
      <c r="G224" s="641"/>
      <c r="H224" s="642" t="s">
        <v>538</v>
      </c>
      <c r="I224" s="643">
        <v>2021</v>
      </c>
      <c r="J224" s="644">
        <v>1500000</v>
      </c>
      <c r="K224" s="644">
        <v>1700000</v>
      </c>
      <c r="L224" s="644">
        <v>1595608.8231500001</v>
      </c>
      <c r="M224" s="644">
        <v>1069196.5272599999</v>
      </c>
      <c r="N224" s="577"/>
      <c r="O224" s="577">
        <v>0.9</v>
      </c>
      <c r="P224" s="641"/>
      <c r="Q224" s="611" t="s">
        <v>539</v>
      </c>
    </row>
    <row r="225" spans="1:17" ht="38.25">
      <c r="A225" s="621" t="s">
        <v>527</v>
      </c>
      <c r="B225" s="621" t="s">
        <v>289</v>
      </c>
      <c r="C225" s="621" t="s">
        <v>319</v>
      </c>
      <c r="D225" s="641" t="s">
        <v>2690</v>
      </c>
      <c r="E225" s="641" t="s">
        <v>540</v>
      </c>
      <c r="F225" s="641"/>
      <c r="G225" s="641"/>
      <c r="H225" s="642" t="s">
        <v>541</v>
      </c>
      <c r="I225" s="583">
        <v>2006</v>
      </c>
      <c r="J225" s="644">
        <v>1000000</v>
      </c>
      <c r="K225" s="644">
        <v>6558000</v>
      </c>
      <c r="L225" s="644">
        <v>1172441.412</v>
      </c>
      <c r="M225" s="644">
        <v>388525</v>
      </c>
      <c r="N225" s="577"/>
      <c r="O225" s="577">
        <v>0.08</v>
      </c>
      <c r="P225" s="641"/>
      <c r="Q225" s="645" t="s">
        <v>542</v>
      </c>
    </row>
    <row r="226" spans="1:17" ht="38.25">
      <c r="A226" s="621" t="s">
        <v>527</v>
      </c>
      <c r="B226" s="621" t="s">
        <v>289</v>
      </c>
      <c r="C226" s="621" t="s">
        <v>319</v>
      </c>
      <c r="D226" s="641" t="s">
        <v>2690</v>
      </c>
      <c r="E226" s="584"/>
      <c r="F226" s="584"/>
      <c r="G226" s="641"/>
      <c r="H226" s="642" t="s">
        <v>543</v>
      </c>
      <c r="I226" s="584">
        <v>2012</v>
      </c>
      <c r="J226" s="644">
        <v>380000</v>
      </c>
      <c r="K226" s="644">
        <v>380000</v>
      </c>
      <c r="L226" s="644">
        <v>379138.53502999997</v>
      </c>
      <c r="M226" s="644">
        <v>53647.754160000004</v>
      </c>
      <c r="N226" s="577"/>
      <c r="O226" s="577">
        <v>0.2</v>
      </c>
      <c r="P226" s="641"/>
      <c r="Q226" s="646" t="s">
        <v>544</v>
      </c>
    </row>
    <row r="227" spans="1:17" ht="25.5">
      <c r="A227" s="621" t="s">
        <v>527</v>
      </c>
      <c r="B227" s="621" t="s">
        <v>289</v>
      </c>
      <c r="C227" s="621" t="s">
        <v>319</v>
      </c>
      <c r="D227" s="584" t="s">
        <v>2690</v>
      </c>
      <c r="E227" s="584"/>
      <c r="F227" s="584"/>
      <c r="G227" s="584"/>
      <c r="H227" s="605" t="s">
        <v>545</v>
      </c>
      <c r="I227" s="584">
        <v>3</v>
      </c>
      <c r="J227" s="585">
        <v>2880000</v>
      </c>
      <c r="K227" s="585">
        <v>8638000</v>
      </c>
      <c r="L227" s="585">
        <v>3147188.77018</v>
      </c>
      <c r="M227" s="585">
        <v>1511369.2814199999</v>
      </c>
      <c r="N227" s="577"/>
      <c r="O227" s="577"/>
      <c r="P227" s="584"/>
      <c r="Q227" s="605">
        <v>3</v>
      </c>
    </row>
    <row r="228" spans="1:17" ht="38.25">
      <c r="A228" s="621" t="s">
        <v>527</v>
      </c>
      <c r="B228" s="621" t="s">
        <v>289</v>
      </c>
      <c r="C228" s="621" t="s">
        <v>319</v>
      </c>
      <c r="D228" s="641" t="s">
        <v>2691</v>
      </c>
      <c r="E228" s="641" t="s">
        <v>547</v>
      </c>
      <c r="F228" s="641" t="s">
        <v>548</v>
      </c>
      <c r="G228" s="641"/>
      <c r="H228" s="642" t="s">
        <v>549</v>
      </c>
      <c r="I228" s="647">
        <v>2002</v>
      </c>
      <c r="J228" s="644">
        <v>160000</v>
      </c>
      <c r="K228" s="644">
        <v>1296000</v>
      </c>
      <c r="L228" s="644">
        <v>1213944.3656300001</v>
      </c>
      <c r="M228" s="644">
        <v>1190478.7422</v>
      </c>
      <c r="N228" s="577"/>
      <c r="O228" s="577">
        <v>0.98</v>
      </c>
      <c r="P228" s="641"/>
      <c r="Q228" s="608" t="s">
        <v>550</v>
      </c>
    </row>
    <row r="229" spans="1:17" ht="38.25">
      <c r="A229" s="621" t="s">
        <v>527</v>
      </c>
      <c r="B229" s="621" t="s">
        <v>289</v>
      </c>
      <c r="C229" s="621" t="s">
        <v>319</v>
      </c>
      <c r="D229" s="641" t="s">
        <v>2691</v>
      </c>
      <c r="E229" s="641"/>
      <c r="F229" s="641"/>
      <c r="G229" s="641"/>
      <c r="H229" s="642" t="s">
        <v>551</v>
      </c>
      <c r="I229" s="586">
        <v>2006</v>
      </c>
      <c r="J229" s="644">
        <v>500000</v>
      </c>
      <c r="K229" s="644">
        <v>2323500</v>
      </c>
      <c r="L229" s="644">
        <v>1843758.9983299999</v>
      </c>
      <c r="M229" s="644">
        <v>1843191.2396300002</v>
      </c>
      <c r="N229" s="577"/>
      <c r="O229" s="577">
        <v>1</v>
      </c>
      <c r="P229" s="641"/>
      <c r="Q229" s="608" t="s">
        <v>552</v>
      </c>
    </row>
    <row r="230" spans="1:17" ht="38.25">
      <c r="A230" s="621" t="s">
        <v>527</v>
      </c>
      <c r="B230" s="621" t="s">
        <v>289</v>
      </c>
      <c r="C230" s="621" t="s">
        <v>319</v>
      </c>
      <c r="D230" s="641" t="s">
        <v>2691</v>
      </c>
      <c r="E230" s="641"/>
      <c r="F230" s="641"/>
      <c r="G230" s="641"/>
      <c r="H230" s="642" t="s">
        <v>553</v>
      </c>
      <c r="I230" s="584">
        <v>2007</v>
      </c>
      <c r="J230" s="644">
        <v>500000</v>
      </c>
      <c r="K230" s="644">
        <v>2333500</v>
      </c>
      <c r="L230" s="644">
        <v>1913768.5094100002</v>
      </c>
      <c r="M230" s="644">
        <v>1909369.31461</v>
      </c>
      <c r="N230" s="577"/>
      <c r="O230" s="577">
        <v>1</v>
      </c>
      <c r="P230" s="641"/>
      <c r="Q230" s="608" t="s">
        <v>554</v>
      </c>
    </row>
    <row r="231" spans="1:17" ht="25.5">
      <c r="A231" s="621" t="s">
        <v>527</v>
      </c>
      <c r="B231" s="621" t="s">
        <v>289</v>
      </c>
      <c r="C231" s="621" t="s">
        <v>319</v>
      </c>
      <c r="D231" s="584" t="s">
        <v>2697</v>
      </c>
      <c r="E231" s="584"/>
      <c r="F231" s="584"/>
      <c r="G231" s="584"/>
      <c r="H231" s="605" t="s">
        <v>555</v>
      </c>
      <c r="I231" s="584"/>
      <c r="J231" s="585"/>
      <c r="K231" s="585"/>
      <c r="L231" s="585"/>
      <c r="M231" s="585"/>
      <c r="N231" s="577"/>
      <c r="O231" s="577"/>
      <c r="P231" s="584"/>
      <c r="Q231" s="605"/>
    </row>
    <row r="232" spans="1:17" ht="25.5">
      <c r="A232" s="621" t="s">
        <v>527</v>
      </c>
      <c r="B232" s="621" t="s">
        <v>289</v>
      </c>
      <c r="C232" s="621" t="s">
        <v>319</v>
      </c>
      <c r="D232" s="641" t="s">
        <v>2697</v>
      </c>
      <c r="E232" s="641"/>
      <c r="F232" s="641"/>
      <c r="G232" s="641"/>
      <c r="H232" s="642" t="s">
        <v>556</v>
      </c>
      <c r="I232" s="648">
        <v>2012</v>
      </c>
      <c r="J232" s="644">
        <v>1155000</v>
      </c>
      <c r="K232" s="644">
        <v>1155000</v>
      </c>
      <c r="L232" s="644">
        <v>139.28148000000002</v>
      </c>
      <c r="M232" s="644">
        <v>139.28148000000002</v>
      </c>
      <c r="N232" s="577"/>
      <c r="O232" s="577">
        <v>0</v>
      </c>
      <c r="P232" s="641"/>
      <c r="Q232" s="646" t="s">
        <v>557</v>
      </c>
    </row>
    <row r="233" spans="1:17" ht="25.5">
      <c r="A233" s="621" t="s">
        <v>527</v>
      </c>
      <c r="B233" s="621" t="s">
        <v>289</v>
      </c>
      <c r="C233" s="621" t="s">
        <v>319</v>
      </c>
      <c r="D233" s="641" t="s">
        <v>2697</v>
      </c>
      <c r="E233" s="641"/>
      <c r="F233" s="641"/>
      <c r="G233" s="641"/>
      <c r="H233" s="642" t="s">
        <v>558</v>
      </c>
      <c r="I233" s="649">
        <v>2011</v>
      </c>
      <c r="J233" s="644">
        <v>2310000</v>
      </c>
      <c r="K233" s="644">
        <v>6818355</v>
      </c>
      <c r="L233" s="644">
        <v>6055151.7649799995</v>
      </c>
      <c r="M233" s="644">
        <v>5351323.0448500002</v>
      </c>
      <c r="N233" s="577"/>
      <c r="O233" s="577">
        <v>0.7</v>
      </c>
      <c r="P233" s="641"/>
      <c r="Q233" s="609" t="s">
        <v>20</v>
      </c>
    </row>
    <row r="234" spans="1:17" ht="25.5">
      <c r="A234" s="621" t="s">
        <v>527</v>
      </c>
      <c r="B234" s="621" t="s">
        <v>289</v>
      </c>
      <c r="C234" s="621" t="s">
        <v>319</v>
      </c>
      <c r="D234" s="641" t="s">
        <v>2697</v>
      </c>
      <c r="E234" s="641"/>
      <c r="F234" s="641"/>
      <c r="G234" s="641"/>
      <c r="H234" s="642" t="s">
        <v>559</v>
      </c>
      <c r="I234" s="648">
        <v>2012</v>
      </c>
      <c r="J234" s="644">
        <v>711000</v>
      </c>
      <c r="K234" s="644">
        <v>2051821</v>
      </c>
      <c r="L234" s="644">
        <v>1824430.2120899998</v>
      </c>
      <c r="M234" s="644">
        <v>1810721.88576</v>
      </c>
      <c r="N234" s="577"/>
      <c r="O234" s="577">
        <v>0.97</v>
      </c>
      <c r="P234" s="641"/>
      <c r="Q234" s="642" t="s">
        <v>560</v>
      </c>
    </row>
    <row r="235" spans="1:17" ht="25.5">
      <c r="A235" s="621" t="s">
        <v>527</v>
      </c>
      <c r="B235" s="621" t="s">
        <v>289</v>
      </c>
      <c r="C235" s="621" t="s">
        <v>319</v>
      </c>
      <c r="D235" s="641" t="s">
        <v>2697</v>
      </c>
      <c r="E235" s="641"/>
      <c r="F235" s="641"/>
      <c r="G235" s="641"/>
      <c r="H235" s="642" t="s">
        <v>561</v>
      </c>
      <c r="I235" s="649">
        <v>2011</v>
      </c>
      <c r="J235" s="644">
        <v>1422000</v>
      </c>
      <c r="K235" s="644">
        <v>3409000</v>
      </c>
      <c r="L235" s="644">
        <v>944.40995999999996</v>
      </c>
      <c r="M235" s="644">
        <v>944.40995999999996</v>
      </c>
      <c r="N235" s="577"/>
      <c r="O235" s="577">
        <v>0</v>
      </c>
      <c r="P235" s="641"/>
      <c r="Q235" s="646" t="s">
        <v>557</v>
      </c>
    </row>
    <row r="236" spans="1:17" ht="25.5">
      <c r="A236" s="621" t="s">
        <v>527</v>
      </c>
      <c r="B236" s="621" t="s">
        <v>289</v>
      </c>
      <c r="C236" s="621" t="s">
        <v>319</v>
      </c>
      <c r="D236" s="584" t="s">
        <v>2697</v>
      </c>
      <c r="E236" s="584"/>
      <c r="F236" s="584"/>
      <c r="G236" s="584"/>
      <c r="H236" s="605" t="s">
        <v>562</v>
      </c>
      <c r="I236" s="584">
        <v>4</v>
      </c>
      <c r="J236" s="585">
        <v>5598000</v>
      </c>
      <c r="K236" s="585">
        <v>13434176</v>
      </c>
      <c r="L236" s="585">
        <v>7880665.6685099993</v>
      </c>
      <c r="M236" s="585">
        <v>7163128.6220500004</v>
      </c>
      <c r="N236" s="577"/>
      <c r="O236" s="577"/>
      <c r="P236" s="584"/>
      <c r="Q236" s="605">
        <v>4</v>
      </c>
    </row>
    <row r="237" spans="1:17" ht="51">
      <c r="A237" s="621" t="s">
        <v>527</v>
      </c>
      <c r="B237" s="621" t="s">
        <v>289</v>
      </c>
      <c r="C237" s="621" t="s">
        <v>319</v>
      </c>
      <c r="D237" s="641" t="s">
        <v>2700</v>
      </c>
      <c r="E237" s="641"/>
      <c r="F237" s="641"/>
      <c r="G237" s="641"/>
      <c r="H237" s="642" t="s">
        <v>564</v>
      </c>
      <c r="I237" s="641">
        <v>2010</v>
      </c>
      <c r="J237" s="644">
        <v>300000</v>
      </c>
      <c r="K237" s="644">
        <v>1284000</v>
      </c>
      <c r="L237" s="644">
        <v>996882.25138999999</v>
      </c>
      <c r="M237" s="644">
        <v>996865.81183000002</v>
      </c>
      <c r="N237" s="577"/>
      <c r="O237" s="577">
        <v>0.98</v>
      </c>
      <c r="P237" s="641"/>
      <c r="Q237" s="642" t="s">
        <v>565</v>
      </c>
    </row>
    <row r="238" spans="1:17" ht="38.25">
      <c r="A238" s="621" t="s">
        <v>527</v>
      </c>
      <c r="B238" s="621" t="s">
        <v>289</v>
      </c>
      <c r="C238" s="621" t="s">
        <v>319</v>
      </c>
      <c r="D238" s="641" t="s">
        <v>2700</v>
      </c>
      <c r="E238" s="641"/>
      <c r="F238" s="641"/>
      <c r="G238" s="641"/>
      <c r="H238" s="642" t="s">
        <v>566</v>
      </c>
      <c r="I238" s="586">
        <v>2006</v>
      </c>
      <c r="J238" s="644">
        <v>250000</v>
      </c>
      <c r="K238" s="644">
        <v>1029000</v>
      </c>
      <c r="L238" s="644">
        <v>959593.90622</v>
      </c>
      <c r="M238" s="644">
        <v>789288.48423000006</v>
      </c>
      <c r="N238" s="577"/>
      <c r="O238" s="577">
        <v>0.88</v>
      </c>
      <c r="P238" s="641"/>
      <c r="Q238" s="645" t="s">
        <v>20</v>
      </c>
    </row>
    <row r="239" spans="1:17" ht="51">
      <c r="A239" s="621" t="s">
        <v>527</v>
      </c>
      <c r="B239" s="621" t="s">
        <v>289</v>
      </c>
      <c r="C239" s="621" t="s">
        <v>319</v>
      </c>
      <c r="D239" s="641" t="s">
        <v>2700</v>
      </c>
      <c r="E239" s="641"/>
      <c r="F239" s="641"/>
      <c r="G239" s="641"/>
      <c r="H239" s="642" t="s">
        <v>567</v>
      </c>
      <c r="I239" s="641">
        <v>2010</v>
      </c>
      <c r="J239" s="644">
        <v>800000</v>
      </c>
      <c r="K239" s="644">
        <v>1945360</v>
      </c>
      <c r="L239" s="644">
        <v>1707147.2703800001</v>
      </c>
      <c r="M239" s="644">
        <v>1717555.4268800002</v>
      </c>
      <c r="N239" s="577"/>
      <c r="O239" s="577">
        <v>0.98</v>
      </c>
      <c r="P239" s="641"/>
      <c r="Q239" s="642" t="s">
        <v>568</v>
      </c>
    </row>
    <row r="240" spans="1:17" ht="25.5">
      <c r="A240" s="621" t="s">
        <v>527</v>
      </c>
      <c r="B240" s="621" t="s">
        <v>289</v>
      </c>
      <c r="C240" s="621" t="s">
        <v>319</v>
      </c>
      <c r="D240" s="641" t="s">
        <v>2703</v>
      </c>
      <c r="E240" s="641"/>
      <c r="F240" s="641"/>
      <c r="G240" s="641"/>
      <c r="H240" s="642" t="s">
        <v>570</v>
      </c>
      <c r="I240" s="587">
        <v>2015</v>
      </c>
      <c r="J240" s="644">
        <v>1800000</v>
      </c>
      <c r="K240" s="644">
        <v>1800000</v>
      </c>
      <c r="L240" s="644">
        <v>0</v>
      </c>
      <c r="M240" s="644">
        <v>0</v>
      </c>
      <c r="N240" s="577"/>
      <c r="O240" s="577">
        <v>0</v>
      </c>
      <c r="P240" s="641"/>
      <c r="Q240" s="646" t="s">
        <v>557</v>
      </c>
    </row>
    <row r="241" spans="1:17" ht="38.25">
      <c r="A241" s="621" t="s">
        <v>527</v>
      </c>
      <c r="B241" s="621" t="s">
        <v>289</v>
      </c>
      <c r="C241" s="621" t="s">
        <v>319</v>
      </c>
      <c r="D241" s="641" t="s">
        <v>2703</v>
      </c>
      <c r="E241" s="641"/>
      <c r="F241" s="641"/>
      <c r="G241" s="641"/>
      <c r="H241" s="642" t="s">
        <v>571</v>
      </c>
      <c r="I241" s="648">
        <v>2018</v>
      </c>
      <c r="J241" s="644">
        <v>3000000</v>
      </c>
      <c r="K241" s="644">
        <v>3000000</v>
      </c>
      <c r="L241" s="644">
        <v>1745931.3465499999</v>
      </c>
      <c r="M241" s="644">
        <v>1447097.70242</v>
      </c>
      <c r="N241" s="577"/>
      <c r="O241" s="577">
        <v>0.95</v>
      </c>
      <c r="P241" s="641"/>
      <c r="Q241" s="642" t="s">
        <v>20</v>
      </c>
    </row>
    <row r="242" spans="1:17" ht="38.25">
      <c r="A242" s="621" t="s">
        <v>527</v>
      </c>
      <c r="B242" s="621" t="s">
        <v>289</v>
      </c>
      <c r="C242" s="621" t="s">
        <v>319</v>
      </c>
      <c r="D242" s="641" t="s">
        <v>2703</v>
      </c>
      <c r="E242" s="641"/>
      <c r="F242" s="641"/>
      <c r="G242" s="641"/>
      <c r="H242" s="642" t="s">
        <v>572</v>
      </c>
      <c r="I242" s="648">
        <v>2018</v>
      </c>
      <c r="J242" s="644">
        <v>4000000</v>
      </c>
      <c r="K242" s="644">
        <v>4000000</v>
      </c>
      <c r="L242" s="644">
        <v>1026443.6347899999</v>
      </c>
      <c r="M242" s="644">
        <v>768461.64741000009</v>
      </c>
      <c r="N242" s="577"/>
      <c r="O242" s="577">
        <v>0.95</v>
      </c>
      <c r="P242" s="641"/>
      <c r="Q242" s="642" t="s">
        <v>20</v>
      </c>
    </row>
    <row r="243" spans="1:17" ht="51">
      <c r="A243" s="621" t="s">
        <v>527</v>
      </c>
      <c r="B243" s="621" t="s">
        <v>289</v>
      </c>
      <c r="C243" s="621" t="s">
        <v>319</v>
      </c>
      <c r="D243" s="641" t="s">
        <v>2704</v>
      </c>
      <c r="E243" s="641"/>
      <c r="F243" s="641"/>
      <c r="G243" s="641"/>
      <c r="H243" s="642" t="s">
        <v>574</v>
      </c>
      <c r="I243" s="650">
        <v>2014</v>
      </c>
      <c r="J243" s="644">
        <v>1210000</v>
      </c>
      <c r="K243" s="644">
        <v>1161162</v>
      </c>
      <c r="L243" s="644">
        <v>1063288.1438800001</v>
      </c>
      <c r="M243" s="644">
        <v>930820.38634000008</v>
      </c>
      <c r="N243" s="577"/>
      <c r="O243" s="577">
        <v>0.89</v>
      </c>
      <c r="P243" s="641"/>
      <c r="Q243" s="642" t="s">
        <v>436</v>
      </c>
    </row>
    <row r="244" spans="1:17" ht="51">
      <c r="A244" s="621" t="s">
        <v>527</v>
      </c>
      <c r="B244" s="621" t="s">
        <v>289</v>
      </c>
      <c r="C244" s="621" t="s">
        <v>319</v>
      </c>
      <c r="D244" s="641" t="s">
        <v>2704</v>
      </c>
      <c r="E244" s="641"/>
      <c r="F244" s="641"/>
      <c r="G244" s="641"/>
      <c r="H244" s="642" t="s">
        <v>575</v>
      </c>
      <c r="I244" s="650">
        <v>2013</v>
      </c>
      <c r="J244" s="644">
        <v>1210000</v>
      </c>
      <c r="K244" s="644">
        <v>1210000</v>
      </c>
      <c r="L244" s="644">
        <v>1173955.87185</v>
      </c>
      <c r="M244" s="644">
        <v>883084.08652999997</v>
      </c>
      <c r="N244" s="577"/>
      <c r="O244" s="577">
        <v>0.9</v>
      </c>
      <c r="P244" s="641"/>
      <c r="Q244" s="642" t="s">
        <v>436</v>
      </c>
    </row>
    <row r="245" spans="1:17" ht="51">
      <c r="A245" s="621" t="s">
        <v>527</v>
      </c>
      <c r="B245" s="621" t="s">
        <v>289</v>
      </c>
      <c r="C245" s="621" t="s">
        <v>319</v>
      </c>
      <c r="D245" s="641" t="s">
        <v>2704</v>
      </c>
      <c r="E245" s="641"/>
      <c r="F245" s="641"/>
      <c r="G245" s="641"/>
      <c r="H245" s="642" t="s">
        <v>576</v>
      </c>
      <c r="I245" s="650">
        <v>2012</v>
      </c>
      <c r="J245" s="644">
        <v>1210000</v>
      </c>
      <c r="K245" s="644">
        <v>1075148</v>
      </c>
      <c r="L245" s="644">
        <v>946653.00538999995</v>
      </c>
      <c r="M245" s="644">
        <v>830032.32250000001</v>
      </c>
      <c r="N245" s="577"/>
      <c r="O245" s="577">
        <v>0.88</v>
      </c>
      <c r="P245" s="641"/>
      <c r="Q245" s="642" t="s">
        <v>436</v>
      </c>
    </row>
    <row r="246" spans="1:17" ht="25.5">
      <c r="A246" s="621" t="s">
        <v>527</v>
      </c>
      <c r="B246" s="621" t="s">
        <v>289</v>
      </c>
      <c r="C246" s="621" t="s">
        <v>319</v>
      </c>
      <c r="D246" s="641" t="s">
        <v>2704</v>
      </c>
      <c r="E246" s="641"/>
      <c r="F246" s="641"/>
      <c r="G246" s="641"/>
      <c r="H246" s="642" t="s">
        <v>578</v>
      </c>
      <c r="I246" s="650">
        <v>2009</v>
      </c>
      <c r="J246" s="644">
        <v>2250000</v>
      </c>
      <c r="K246" s="644">
        <v>2799122</v>
      </c>
      <c r="L246" s="644">
        <v>2720979.5278400001</v>
      </c>
      <c r="M246" s="644">
        <v>2660229.6950400001</v>
      </c>
      <c r="N246" s="577"/>
      <c r="O246" s="577">
        <v>0.75</v>
      </c>
      <c r="P246" s="641"/>
      <c r="Q246" s="642" t="s">
        <v>579</v>
      </c>
    </row>
    <row r="247" spans="1:17" ht="51">
      <c r="A247" s="621" t="s">
        <v>527</v>
      </c>
      <c r="B247" s="621" t="s">
        <v>289</v>
      </c>
      <c r="C247" s="621" t="s">
        <v>319</v>
      </c>
      <c r="D247" s="641" t="s">
        <v>2704</v>
      </c>
      <c r="E247" s="641"/>
      <c r="F247" s="641"/>
      <c r="G247" s="641"/>
      <c r="H247" s="642" t="s">
        <v>580</v>
      </c>
      <c r="I247" s="650">
        <v>2018</v>
      </c>
      <c r="J247" s="644">
        <v>2500000</v>
      </c>
      <c r="K247" s="644">
        <v>1370000</v>
      </c>
      <c r="L247" s="644">
        <v>1304918.0270100001</v>
      </c>
      <c r="M247" s="644">
        <v>771976.81697000004</v>
      </c>
      <c r="N247" s="577"/>
      <c r="O247" s="577">
        <v>0.75</v>
      </c>
      <c r="P247" s="641"/>
      <c r="Q247" s="642" t="s">
        <v>20</v>
      </c>
    </row>
    <row r="248" spans="1:17" ht="76.5">
      <c r="A248" s="621" t="s">
        <v>527</v>
      </c>
      <c r="B248" s="621" t="s">
        <v>289</v>
      </c>
      <c r="C248" s="621" t="s">
        <v>319</v>
      </c>
      <c r="D248" s="641" t="s">
        <v>2704</v>
      </c>
      <c r="E248" s="641"/>
      <c r="F248" s="641"/>
      <c r="G248" s="641"/>
      <c r="H248" s="642" t="s">
        <v>581</v>
      </c>
      <c r="I248" s="584">
        <v>2022</v>
      </c>
      <c r="J248" s="644">
        <v>1600000</v>
      </c>
      <c r="K248" s="644">
        <v>1600000</v>
      </c>
      <c r="L248" s="644">
        <v>1197586.37396</v>
      </c>
      <c r="M248" s="644">
        <v>46828.811179999997</v>
      </c>
      <c r="N248" s="577"/>
      <c r="O248" s="577">
        <v>0.15</v>
      </c>
      <c r="P248" s="641"/>
      <c r="Q248" s="642" t="s">
        <v>20</v>
      </c>
    </row>
    <row r="249" spans="1:17" ht="63.75">
      <c r="A249" s="621" t="s">
        <v>527</v>
      </c>
      <c r="B249" s="621" t="s">
        <v>289</v>
      </c>
      <c r="C249" s="621" t="s">
        <v>319</v>
      </c>
      <c r="D249" s="641" t="s">
        <v>2704</v>
      </c>
      <c r="E249" s="641"/>
      <c r="F249" s="641"/>
      <c r="G249" s="641"/>
      <c r="H249" s="642" t="s">
        <v>582</v>
      </c>
      <c r="I249" s="584">
        <v>2022</v>
      </c>
      <c r="J249" s="644">
        <v>2000000</v>
      </c>
      <c r="K249" s="644">
        <v>2000000</v>
      </c>
      <c r="L249" s="644">
        <v>1754714.00987</v>
      </c>
      <c r="M249" s="644">
        <v>340640.52132</v>
      </c>
      <c r="N249" s="577"/>
      <c r="O249" s="577">
        <v>0.3</v>
      </c>
      <c r="P249" s="641"/>
      <c r="Q249" s="642" t="s">
        <v>20</v>
      </c>
    </row>
    <row r="250" spans="1:17" ht="38.25">
      <c r="A250" s="621" t="s">
        <v>527</v>
      </c>
      <c r="B250" s="621" t="s">
        <v>289</v>
      </c>
      <c r="C250" s="621" t="s">
        <v>319</v>
      </c>
      <c r="D250" s="641" t="s">
        <v>2711</v>
      </c>
      <c r="E250" s="641"/>
      <c r="F250" s="641"/>
      <c r="G250" s="641"/>
      <c r="H250" s="642" t="s">
        <v>584</v>
      </c>
      <c r="I250" s="650">
        <v>2012</v>
      </c>
      <c r="J250" s="644">
        <v>600000</v>
      </c>
      <c r="K250" s="644">
        <v>1188162</v>
      </c>
      <c r="L250" s="644">
        <v>31091.867489999997</v>
      </c>
      <c r="M250" s="644">
        <v>4237.6137900000003</v>
      </c>
      <c r="N250" s="577"/>
      <c r="O250" s="577">
        <v>0</v>
      </c>
      <c r="P250" s="641"/>
      <c r="Q250" s="610" t="s">
        <v>585</v>
      </c>
    </row>
    <row r="251" spans="1:17" ht="25.5">
      <c r="A251" s="621" t="s">
        <v>527</v>
      </c>
      <c r="B251" s="621" t="s">
        <v>289</v>
      </c>
      <c r="C251" s="621" t="s">
        <v>319</v>
      </c>
      <c r="D251" s="641" t="s">
        <v>2711</v>
      </c>
      <c r="E251" s="641"/>
      <c r="F251" s="641"/>
      <c r="G251" s="641"/>
      <c r="H251" s="642" t="s">
        <v>586</v>
      </c>
      <c r="I251" s="641">
        <v>2013</v>
      </c>
      <c r="J251" s="644">
        <v>500000</v>
      </c>
      <c r="K251" s="644">
        <v>2906000</v>
      </c>
      <c r="L251" s="644">
        <v>2706416.0718299998</v>
      </c>
      <c r="M251" s="644">
        <v>737492.51922999998</v>
      </c>
      <c r="N251" s="577"/>
      <c r="O251" s="577">
        <v>0.65</v>
      </c>
      <c r="P251" s="641"/>
      <c r="Q251" s="646" t="s">
        <v>20</v>
      </c>
    </row>
    <row r="252" spans="1:17" ht="38.25">
      <c r="A252" s="621" t="s">
        <v>527</v>
      </c>
      <c r="B252" s="621" t="s">
        <v>289</v>
      </c>
      <c r="C252" s="621" t="s">
        <v>319</v>
      </c>
      <c r="D252" s="641" t="s">
        <v>2711</v>
      </c>
      <c r="E252" s="641"/>
      <c r="F252" s="641"/>
      <c r="G252" s="641"/>
      <c r="H252" s="642" t="s">
        <v>587</v>
      </c>
      <c r="I252" s="588">
        <v>2018</v>
      </c>
      <c r="J252" s="644">
        <v>5000000</v>
      </c>
      <c r="K252" s="644">
        <v>25000000</v>
      </c>
      <c r="L252" s="644">
        <v>23977964.659110002</v>
      </c>
      <c r="M252" s="644">
        <v>3893705.9654099997</v>
      </c>
      <c r="N252" s="577"/>
      <c r="O252" s="577">
        <v>0.15</v>
      </c>
      <c r="P252" s="641"/>
      <c r="Q252" s="646" t="s">
        <v>588</v>
      </c>
    </row>
    <row r="253" spans="1:17" ht="76.5">
      <c r="A253" s="621" t="s">
        <v>527</v>
      </c>
      <c r="B253" s="621" t="s">
        <v>289</v>
      </c>
      <c r="C253" s="621" t="s">
        <v>319</v>
      </c>
      <c r="D253" s="641" t="s">
        <v>2716</v>
      </c>
      <c r="E253" s="641"/>
      <c r="F253" s="641"/>
      <c r="G253" s="641"/>
      <c r="H253" s="642" t="s">
        <v>590</v>
      </c>
      <c r="I253" s="643">
        <v>2022</v>
      </c>
      <c r="J253" s="644">
        <v>1400000</v>
      </c>
      <c r="K253" s="644">
        <v>1400000</v>
      </c>
      <c r="L253" s="644">
        <v>1383159.6507000001</v>
      </c>
      <c r="M253" s="644">
        <v>1061921.2086199999</v>
      </c>
      <c r="N253" s="577"/>
      <c r="O253" s="577">
        <v>1</v>
      </c>
      <c r="P253" s="641"/>
      <c r="Q253" s="611" t="s">
        <v>591</v>
      </c>
    </row>
    <row r="254" spans="1:17" ht="25.5">
      <c r="A254" s="621" t="s">
        <v>527</v>
      </c>
      <c r="B254" s="621" t="s">
        <v>313</v>
      </c>
      <c r="C254" s="621" t="s">
        <v>319</v>
      </c>
      <c r="D254" s="621" t="s">
        <v>2705</v>
      </c>
      <c r="E254" s="621" t="s">
        <v>593</v>
      </c>
      <c r="F254" s="621" t="s">
        <v>594</v>
      </c>
      <c r="G254" s="621"/>
      <c r="H254" s="618" t="s">
        <v>595</v>
      </c>
      <c r="I254" s="621"/>
      <c r="J254" s="622">
        <v>3307000</v>
      </c>
      <c r="K254" s="622">
        <v>3307000</v>
      </c>
      <c r="L254" s="622">
        <v>2573379</v>
      </c>
      <c r="M254" s="622">
        <v>883361</v>
      </c>
      <c r="N254" s="577"/>
      <c r="O254" s="577">
        <v>70</v>
      </c>
      <c r="P254" s="621"/>
      <c r="Q254" s="618"/>
    </row>
    <row r="255" spans="1:17" ht="38.25">
      <c r="A255" s="621" t="s">
        <v>527</v>
      </c>
      <c r="B255" s="621" t="s">
        <v>313</v>
      </c>
      <c r="C255" s="621" t="s">
        <v>319</v>
      </c>
      <c r="D255" s="621" t="s">
        <v>2705</v>
      </c>
      <c r="E255" s="621" t="s">
        <v>593</v>
      </c>
      <c r="F255" s="621" t="s">
        <v>594</v>
      </c>
      <c r="G255" s="621"/>
      <c r="H255" s="618" t="s">
        <v>596</v>
      </c>
      <c r="I255" s="621"/>
      <c r="J255" s="622">
        <v>1130000</v>
      </c>
      <c r="K255" s="622">
        <v>1130000</v>
      </c>
      <c r="L255" s="622">
        <v>221270</v>
      </c>
      <c r="M255" s="622">
        <v>221270</v>
      </c>
      <c r="N255" s="577"/>
      <c r="O255" s="577">
        <v>0</v>
      </c>
      <c r="P255" s="621"/>
      <c r="Q255" s="618" t="s">
        <v>597</v>
      </c>
    </row>
    <row r="256" spans="1:17" ht="25.5">
      <c r="A256" s="621" t="s">
        <v>527</v>
      </c>
      <c r="B256" s="621" t="s">
        <v>313</v>
      </c>
      <c r="C256" s="621" t="s">
        <v>319</v>
      </c>
      <c r="D256" s="621" t="s">
        <v>2711</v>
      </c>
      <c r="E256" s="621" t="s">
        <v>599</v>
      </c>
      <c r="F256" s="621" t="s">
        <v>600</v>
      </c>
      <c r="G256" s="621"/>
      <c r="H256" s="618" t="s">
        <v>601</v>
      </c>
      <c r="I256" s="621"/>
      <c r="J256" s="622">
        <v>950000</v>
      </c>
      <c r="K256" s="622">
        <v>1550000</v>
      </c>
      <c r="L256" s="622">
        <v>1248685</v>
      </c>
      <c r="M256" s="622">
        <v>1248685</v>
      </c>
      <c r="N256" s="577"/>
      <c r="O256" s="577">
        <v>30</v>
      </c>
      <c r="P256" s="621"/>
      <c r="Q256" s="618" t="s">
        <v>602</v>
      </c>
    </row>
    <row r="257" spans="1:17" ht="25.5">
      <c r="A257" s="621" t="s">
        <v>527</v>
      </c>
      <c r="B257" s="621" t="s">
        <v>313</v>
      </c>
      <c r="C257" s="621" t="s">
        <v>319</v>
      </c>
      <c r="D257" s="621" t="s">
        <v>2711</v>
      </c>
      <c r="E257" s="621" t="s">
        <v>599</v>
      </c>
      <c r="F257" s="621" t="s">
        <v>600</v>
      </c>
      <c r="G257" s="621"/>
      <c r="H257" s="618" t="s">
        <v>603</v>
      </c>
      <c r="I257" s="621"/>
      <c r="J257" s="622">
        <v>1279583</v>
      </c>
      <c r="K257" s="622">
        <v>1279583</v>
      </c>
      <c r="L257" s="622">
        <v>1226844</v>
      </c>
      <c r="M257" s="622">
        <v>239020</v>
      </c>
      <c r="N257" s="577"/>
      <c r="O257" s="577">
        <v>98</v>
      </c>
      <c r="P257" s="621"/>
      <c r="Q257" s="618" t="s">
        <v>604</v>
      </c>
    </row>
    <row r="258" spans="1:17" ht="25.5">
      <c r="A258" s="621" t="s">
        <v>527</v>
      </c>
      <c r="B258" s="621" t="s">
        <v>297</v>
      </c>
      <c r="C258" s="621" t="s">
        <v>319</v>
      </c>
      <c r="D258" s="651" t="s">
        <v>2691</v>
      </c>
      <c r="E258" s="651" t="s">
        <v>606</v>
      </c>
      <c r="F258" s="651" t="s">
        <v>607</v>
      </c>
      <c r="G258" s="651" t="s">
        <v>608</v>
      </c>
      <c r="H258" s="652" t="s">
        <v>609</v>
      </c>
      <c r="I258" s="651" t="s">
        <v>610</v>
      </c>
      <c r="J258" s="591">
        <v>900000</v>
      </c>
      <c r="K258" s="591">
        <v>2316607</v>
      </c>
      <c r="L258" s="591">
        <v>29895</v>
      </c>
      <c r="M258" s="591">
        <v>28459.572620000003</v>
      </c>
      <c r="N258" s="592"/>
      <c r="O258" s="592">
        <v>0</v>
      </c>
      <c r="P258" s="594"/>
      <c r="Q258" s="653" t="s">
        <v>611</v>
      </c>
    </row>
    <row r="259" spans="1:17" ht="25.5">
      <c r="A259" s="621" t="s">
        <v>527</v>
      </c>
      <c r="B259" s="621" t="s">
        <v>297</v>
      </c>
      <c r="C259" s="621" t="s">
        <v>319</v>
      </c>
      <c r="D259" s="654" t="s">
        <v>2691</v>
      </c>
      <c r="E259" s="654" t="s">
        <v>606</v>
      </c>
      <c r="F259" s="654" t="s">
        <v>607</v>
      </c>
      <c r="G259" s="654" t="s">
        <v>612</v>
      </c>
      <c r="H259" s="655" t="s">
        <v>613</v>
      </c>
      <c r="I259" s="656" t="s">
        <v>614</v>
      </c>
      <c r="J259" s="589">
        <v>500000</v>
      </c>
      <c r="K259" s="589">
        <v>1800000</v>
      </c>
      <c r="L259" s="589">
        <v>16640</v>
      </c>
      <c r="M259" s="589">
        <v>16310.22517</v>
      </c>
      <c r="N259" s="590"/>
      <c r="O259" s="590">
        <v>0</v>
      </c>
      <c r="P259" s="657"/>
      <c r="Q259" s="658" t="s">
        <v>611</v>
      </c>
    </row>
    <row r="260" spans="1:17" ht="38.25">
      <c r="A260" s="621" t="s">
        <v>527</v>
      </c>
      <c r="B260" s="621" t="s">
        <v>297</v>
      </c>
      <c r="C260" s="621" t="s">
        <v>319</v>
      </c>
      <c r="D260" s="654" t="s">
        <v>2696</v>
      </c>
      <c r="E260" s="654" t="s">
        <v>616</v>
      </c>
      <c r="F260" s="654" t="s">
        <v>617</v>
      </c>
      <c r="G260" s="654" t="s">
        <v>618</v>
      </c>
      <c r="H260" s="655" t="s">
        <v>619</v>
      </c>
      <c r="I260" s="659">
        <v>2010</v>
      </c>
      <c r="J260" s="591">
        <v>1044000</v>
      </c>
      <c r="K260" s="591">
        <v>1527000</v>
      </c>
      <c r="L260" s="591">
        <v>1490013</v>
      </c>
      <c r="M260" s="591">
        <v>1478610.8300900001</v>
      </c>
      <c r="N260" s="592"/>
      <c r="O260" s="592">
        <v>1</v>
      </c>
      <c r="P260" s="593"/>
      <c r="Q260" s="653" t="s">
        <v>13</v>
      </c>
    </row>
    <row r="261" spans="1:17">
      <c r="A261" s="621" t="s">
        <v>527</v>
      </c>
      <c r="B261" s="621" t="s">
        <v>297</v>
      </c>
      <c r="C261" s="621" t="s">
        <v>319</v>
      </c>
      <c r="D261" s="654" t="s">
        <v>2697</v>
      </c>
      <c r="E261" s="654" t="s">
        <v>621</v>
      </c>
      <c r="F261" s="654" t="s">
        <v>622</v>
      </c>
      <c r="G261" s="654" t="s">
        <v>623</v>
      </c>
      <c r="H261" s="655" t="s">
        <v>624</v>
      </c>
      <c r="I261" s="654">
        <v>2011</v>
      </c>
      <c r="J261" s="591">
        <v>2310000</v>
      </c>
      <c r="K261" s="591">
        <v>3104000</v>
      </c>
      <c r="L261" s="591">
        <v>3065910</v>
      </c>
      <c r="M261" s="591">
        <v>3057058.8769800002</v>
      </c>
      <c r="N261" s="592"/>
      <c r="O261" s="592">
        <v>1</v>
      </c>
      <c r="P261" s="651"/>
      <c r="Q261" s="653" t="s">
        <v>13</v>
      </c>
    </row>
    <row r="262" spans="1:17" ht="25.5">
      <c r="A262" s="621" t="s">
        <v>527</v>
      </c>
      <c r="B262" s="621" t="s">
        <v>297</v>
      </c>
      <c r="C262" s="621" t="s">
        <v>319</v>
      </c>
      <c r="D262" s="654" t="s">
        <v>2703</v>
      </c>
      <c r="E262" s="654" t="s">
        <v>626</v>
      </c>
      <c r="F262" s="654" t="s">
        <v>627</v>
      </c>
      <c r="G262" s="654" t="s">
        <v>628</v>
      </c>
      <c r="H262" s="655" t="s">
        <v>629</v>
      </c>
      <c r="I262" s="654">
        <v>2018</v>
      </c>
      <c r="J262" s="591">
        <v>2000000</v>
      </c>
      <c r="K262" s="591">
        <v>2000000</v>
      </c>
      <c r="L262" s="591">
        <v>1691351</v>
      </c>
      <c r="M262" s="591">
        <v>957852.66949999996</v>
      </c>
      <c r="N262" s="592"/>
      <c r="O262" s="592">
        <v>0.6</v>
      </c>
      <c r="P262" s="651"/>
      <c r="Q262" s="653" t="s">
        <v>630</v>
      </c>
    </row>
    <row r="263" spans="1:17">
      <c r="A263" s="621" t="s">
        <v>527</v>
      </c>
      <c r="B263" s="621" t="s">
        <v>297</v>
      </c>
      <c r="C263" s="621" t="s">
        <v>319</v>
      </c>
      <c r="D263" s="651" t="s">
        <v>2705</v>
      </c>
      <c r="E263" s="651" t="s">
        <v>632</v>
      </c>
      <c r="F263" s="651" t="s">
        <v>633</v>
      </c>
      <c r="G263" s="651" t="s">
        <v>634</v>
      </c>
      <c r="H263" s="652" t="s">
        <v>635</v>
      </c>
      <c r="I263" s="651">
        <v>2014</v>
      </c>
      <c r="J263" s="591">
        <v>2800000</v>
      </c>
      <c r="K263" s="591">
        <v>2856358</v>
      </c>
      <c r="L263" s="591">
        <v>2854809</v>
      </c>
      <c r="M263" s="591">
        <v>2714835.5651700003</v>
      </c>
      <c r="N263" s="592"/>
      <c r="O263" s="592">
        <v>1</v>
      </c>
      <c r="P263" s="594"/>
      <c r="Q263" s="653" t="s">
        <v>13</v>
      </c>
    </row>
    <row r="264" spans="1:17" ht="63.75">
      <c r="A264" s="621" t="s">
        <v>527</v>
      </c>
      <c r="B264" s="621" t="s">
        <v>297</v>
      </c>
      <c r="C264" s="621" t="s">
        <v>319</v>
      </c>
      <c r="D264" s="654" t="s">
        <v>2705</v>
      </c>
      <c r="E264" s="654" t="s">
        <v>636</v>
      </c>
      <c r="F264" s="654" t="s">
        <v>637</v>
      </c>
      <c r="G264" s="654" t="s">
        <v>638</v>
      </c>
      <c r="H264" s="655" t="s">
        <v>639</v>
      </c>
      <c r="I264" s="659">
        <v>2022</v>
      </c>
      <c r="J264" s="591">
        <v>1350000</v>
      </c>
      <c r="K264" s="591">
        <v>1350000</v>
      </c>
      <c r="L264" s="591">
        <v>434473</v>
      </c>
      <c r="M264" s="591">
        <v>102459.8625</v>
      </c>
      <c r="N264" s="592"/>
      <c r="O264" s="592">
        <v>0.25</v>
      </c>
      <c r="P264" s="593"/>
      <c r="Q264" s="653" t="s">
        <v>20</v>
      </c>
    </row>
    <row r="265" spans="1:17" ht="38.25">
      <c r="A265" s="621" t="s">
        <v>527</v>
      </c>
      <c r="B265" s="621" t="s">
        <v>297</v>
      </c>
      <c r="C265" s="621" t="s">
        <v>319</v>
      </c>
      <c r="D265" s="654" t="s">
        <v>2705</v>
      </c>
      <c r="E265" s="654" t="s">
        <v>636</v>
      </c>
      <c r="F265" s="654" t="s">
        <v>637</v>
      </c>
      <c r="G265" s="654" t="s">
        <v>640</v>
      </c>
      <c r="H265" s="655" t="s">
        <v>641</v>
      </c>
      <c r="I265" s="659">
        <v>2018</v>
      </c>
      <c r="J265" s="591">
        <v>2300000</v>
      </c>
      <c r="K265" s="591">
        <v>2300000</v>
      </c>
      <c r="L265" s="591">
        <v>2244858</v>
      </c>
      <c r="M265" s="591">
        <v>1925463.4642</v>
      </c>
      <c r="N265" s="592"/>
      <c r="O265" s="592">
        <v>0.8</v>
      </c>
      <c r="P265" s="593"/>
      <c r="Q265" s="653" t="s">
        <v>630</v>
      </c>
    </row>
    <row r="266" spans="1:17" ht="25.5">
      <c r="A266" s="621" t="s">
        <v>527</v>
      </c>
      <c r="B266" s="621" t="s">
        <v>297</v>
      </c>
      <c r="C266" s="621" t="s">
        <v>319</v>
      </c>
      <c r="D266" s="659" t="s">
        <v>2705</v>
      </c>
      <c r="E266" s="659" t="s">
        <v>636</v>
      </c>
      <c r="F266" s="659" t="s">
        <v>637</v>
      </c>
      <c r="G266" s="659" t="s">
        <v>642</v>
      </c>
      <c r="H266" s="653" t="s">
        <v>643</v>
      </c>
      <c r="I266" s="659">
        <v>2018</v>
      </c>
      <c r="J266" s="591">
        <v>1000000</v>
      </c>
      <c r="K266" s="591">
        <v>1000000</v>
      </c>
      <c r="L266" s="591">
        <v>727956</v>
      </c>
      <c r="M266" s="591">
        <v>618847.92944999994</v>
      </c>
      <c r="N266" s="592"/>
      <c r="O266" s="592">
        <v>0.56000000000000005</v>
      </c>
      <c r="P266" s="651"/>
      <c r="Q266" s="652" t="s">
        <v>630</v>
      </c>
    </row>
    <row r="267" spans="1:17" ht="38.25">
      <c r="A267" s="621" t="s">
        <v>527</v>
      </c>
      <c r="B267" s="621" t="s">
        <v>297</v>
      </c>
      <c r="C267" s="621" t="s">
        <v>319</v>
      </c>
      <c r="D267" s="651" t="s">
        <v>2705</v>
      </c>
      <c r="E267" s="651" t="s">
        <v>636</v>
      </c>
      <c r="F267" s="651" t="s">
        <v>637</v>
      </c>
      <c r="G267" s="651" t="s">
        <v>644</v>
      </c>
      <c r="H267" s="652" t="s">
        <v>645</v>
      </c>
      <c r="I267" s="651">
        <v>2020</v>
      </c>
      <c r="J267" s="591">
        <v>4000000</v>
      </c>
      <c r="K267" s="591">
        <v>4000000</v>
      </c>
      <c r="L267" s="591">
        <v>3880909</v>
      </c>
      <c r="M267" s="591">
        <v>2755539.2608399997</v>
      </c>
      <c r="N267" s="592"/>
      <c r="O267" s="592">
        <v>0.65</v>
      </c>
      <c r="P267" s="594"/>
      <c r="Q267" s="653" t="s">
        <v>114</v>
      </c>
    </row>
    <row r="268" spans="1:17" ht="51">
      <c r="A268" s="621" t="s">
        <v>527</v>
      </c>
      <c r="B268" s="621" t="s">
        <v>297</v>
      </c>
      <c r="C268" s="621" t="s">
        <v>319</v>
      </c>
      <c r="D268" s="654" t="s">
        <v>2708</v>
      </c>
      <c r="E268" s="654" t="s">
        <v>647</v>
      </c>
      <c r="F268" s="654" t="s">
        <v>648</v>
      </c>
      <c r="G268" s="654" t="s">
        <v>649</v>
      </c>
      <c r="H268" s="655" t="s">
        <v>650</v>
      </c>
      <c r="I268" s="659">
        <v>2017</v>
      </c>
      <c r="J268" s="591">
        <v>2500000</v>
      </c>
      <c r="K268" s="591">
        <v>4043000</v>
      </c>
      <c r="L268" s="591">
        <v>3914424</v>
      </c>
      <c r="M268" s="591">
        <v>3897680.6171900001</v>
      </c>
      <c r="N268" s="592"/>
      <c r="O268" s="592">
        <v>0.95</v>
      </c>
      <c r="P268" s="593"/>
      <c r="Q268" s="653" t="s">
        <v>630</v>
      </c>
    </row>
    <row r="269" spans="1:17" ht="25.5">
      <c r="A269" s="621" t="s">
        <v>527</v>
      </c>
      <c r="B269" s="621" t="s">
        <v>297</v>
      </c>
      <c r="C269" s="621" t="s">
        <v>319</v>
      </c>
      <c r="D269" s="654" t="s">
        <v>2711</v>
      </c>
      <c r="E269" s="654" t="s">
        <v>652</v>
      </c>
      <c r="F269" s="654" t="s">
        <v>653</v>
      </c>
      <c r="G269" s="654" t="s">
        <v>654</v>
      </c>
      <c r="H269" s="655" t="s">
        <v>655</v>
      </c>
      <c r="I269" s="659" t="s">
        <v>610</v>
      </c>
      <c r="J269" s="591">
        <v>1000000</v>
      </c>
      <c r="K269" s="591">
        <v>1000000</v>
      </c>
      <c r="L269" s="591">
        <v>165893</v>
      </c>
      <c r="M269" s="591">
        <v>62104.633000000002</v>
      </c>
      <c r="N269" s="592"/>
      <c r="O269" s="592">
        <v>0.05</v>
      </c>
      <c r="P269" s="593"/>
      <c r="Q269" s="653" t="s">
        <v>114</v>
      </c>
    </row>
    <row r="270" spans="1:17" ht="25.5">
      <c r="A270" s="621" t="s">
        <v>527</v>
      </c>
      <c r="B270" s="621" t="s">
        <v>297</v>
      </c>
      <c r="C270" s="621" t="s">
        <v>319</v>
      </c>
      <c r="D270" s="659" t="s">
        <v>2711</v>
      </c>
      <c r="E270" s="659" t="s">
        <v>652</v>
      </c>
      <c r="F270" s="659" t="s">
        <v>653</v>
      </c>
      <c r="G270" s="659" t="s">
        <v>656</v>
      </c>
      <c r="H270" s="653" t="s">
        <v>657</v>
      </c>
      <c r="I270" s="659" t="s">
        <v>658</v>
      </c>
      <c r="J270" s="591">
        <v>600000</v>
      </c>
      <c r="K270" s="591">
        <v>1410000</v>
      </c>
      <c r="L270" s="591">
        <v>1115018</v>
      </c>
      <c r="M270" s="591">
        <v>935632.54171999998</v>
      </c>
      <c r="N270" s="592"/>
      <c r="O270" s="592">
        <v>0.9</v>
      </c>
      <c r="P270" s="651"/>
      <c r="Q270" s="612" t="s">
        <v>630</v>
      </c>
    </row>
    <row r="271" spans="1:17" ht="25.5">
      <c r="A271" s="621" t="s">
        <v>527</v>
      </c>
      <c r="B271" s="621" t="s">
        <v>297</v>
      </c>
      <c r="C271" s="621" t="s">
        <v>319</v>
      </c>
      <c r="D271" s="651" t="s">
        <v>2711</v>
      </c>
      <c r="E271" s="651" t="s">
        <v>652</v>
      </c>
      <c r="F271" s="651" t="s">
        <v>653</v>
      </c>
      <c r="G271" s="651" t="s">
        <v>659</v>
      </c>
      <c r="H271" s="652" t="s">
        <v>660</v>
      </c>
      <c r="I271" s="651" t="s">
        <v>661</v>
      </c>
      <c r="J271" s="591">
        <v>2800000</v>
      </c>
      <c r="K271" s="591">
        <v>4975000</v>
      </c>
      <c r="L271" s="591">
        <v>4573964</v>
      </c>
      <c r="M271" s="591">
        <v>3481534.4893899993</v>
      </c>
      <c r="N271" s="592"/>
      <c r="O271" s="592">
        <v>1</v>
      </c>
      <c r="P271" s="594"/>
      <c r="Q271" s="653" t="s">
        <v>13</v>
      </c>
    </row>
    <row r="272" spans="1:17" ht="38.25">
      <c r="A272" s="621" t="s">
        <v>527</v>
      </c>
      <c r="B272" s="621" t="s">
        <v>315</v>
      </c>
      <c r="C272" s="621" t="s">
        <v>319</v>
      </c>
      <c r="D272" s="621" t="s">
        <v>2691</v>
      </c>
      <c r="E272" s="621" t="s">
        <v>663</v>
      </c>
      <c r="F272" s="621" t="s">
        <v>664</v>
      </c>
      <c r="G272" s="651" t="s">
        <v>665</v>
      </c>
      <c r="H272" s="652" t="s">
        <v>665</v>
      </c>
      <c r="I272" s="651">
        <v>2022</v>
      </c>
      <c r="J272" s="591">
        <v>1391251</v>
      </c>
      <c r="K272" s="591">
        <v>1391251</v>
      </c>
      <c r="L272" s="591">
        <v>863681</v>
      </c>
      <c r="M272" s="591">
        <v>13744</v>
      </c>
      <c r="N272" s="592"/>
      <c r="O272" s="592">
        <v>0.55000000000000004</v>
      </c>
      <c r="P272" s="594"/>
      <c r="Q272" s="653" t="s">
        <v>114</v>
      </c>
    </row>
    <row r="273" spans="1:17" ht="25.5">
      <c r="A273" s="621" t="s">
        <v>527</v>
      </c>
      <c r="B273" s="621" t="s">
        <v>315</v>
      </c>
      <c r="C273" s="621" t="s">
        <v>319</v>
      </c>
      <c r="D273" s="621" t="s">
        <v>2691</v>
      </c>
      <c r="E273" s="621" t="s">
        <v>663</v>
      </c>
      <c r="F273" s="621" t="s">
        <v>664</v>
      </c>
      <c r="G273" s="651" t="s">
        <v>666</v>
      </c>
      <c r="H273" s="652" t="s">
        <v>666</v>
      </c>
      <c r="I273" s="651">
        <v>2022</v>
      </c>
      <c r="J273" s="591">
        <v>1796366</v>
      </c>
      <c r="K273" s="591">
        <v>1796366</v>
      </c>
      <c r="L273" s="591">
        <v>122598</v>
      </c>
      <c r="M273" s="591">
        <v>245</v>
      </c>
      <c r="N273" s="592"/>
      <c r="O273" s="592">
        <v>0</v>
      </c>
      <c r="P273" s="594"/>
      <c r="Q273" s="653" t="s">
        <v>114</v>
      </c>
    </row>
    <row r="274" spans="1:17" ht="25.5">
      <c r="A274" s="621" t="s">
        <v>527</v>
      </c>
      <c r="B274" s="621" t="s">
        <v>315</v>
      </c>
      <c r="C274" s="621" t="s">
        <v>319</v>
      </c>
      <c r="D274" s="621" t="s">
        <v>2708</v>
      </c>
      <c r="E274" s="621" t="s">
        <v>668</v>
      </c>
      <c r="F274" s="621" t="s">
        <v>669</v>
      </c>
      <c r="G274" s="651" t="s">
        <v>670</v>
      </c>
      <c r="H274" s="652" t="s">
        <v>670</v>
      </c>
      <c r="I274" s="651">
        <v>2022</v>
      </c>
      <c r="J274" s="591">
        <v>1292512</v>
      </c>
      <c r="K274" s="591">
        <v>1402868</v>
      </c>
      <c r="L274" s="591">
        <v>1371741</v>
      </c>
      <c r="M274" s="591">
        <v>1233334</v>
      </c>
      <c r="N274" s="592"/>
      <c r="O274" s="592">
        <v>0.95</v>
      </c>
      <c r="P274" s="594"/>
      <c r="Q274" s="653" t="s">
        <v>114</v>
      </c>
    </row>
    <row r="275" spans="1:17" ht="38.25">
      <c r="A275" s="621" t="s">
        <v>527</v>
      </c>
      <c r="B275" s="621" t="s">
        <v>315</v>
      </c>
      <c r="C275" s="621" t="s">
        <v>319</v>
      </c>
      <c r="D275" s="621" t="s">
        <v>2711</v>
      </c>
      <c r="E275" s="621" t="s">
        <v>672</v>
      </c>
      <c r="F275" s="621" t="s">
        <v>673</v>
      </c>
      <c r="G275" s="651" t="s">
        <v>674</v>
      </c>
      <c r="H275" s="652" t="s">
        <v>674</v>
      </c>
      <c r="I275" s="651">
        <v>2022</v>
      </c>
      <c r="J275" s="591">
        <v>1749275</v>
      </c>
      <c r="K275" s="591">
        <v>2749275</v>
      </c>
      <c r="L275" s="591">
        <v>1661774</v>
      </c>
      <c r="M275" s="591">
        <v>631367</v>
      </c>
      <c r="N275" s="592"/>
      <c r="O275" s="592">
        <v>0.9</v>
      </c>
      <c r="P275" s="594"/>
      <c r="Q275" s="653" t="s">
        <v>114</v>
      </c>
    </row>
    <row r="276" spans="1:17" ht="38.25">
      <c r="A276" s="621" t="s">
        <v>527</v>
      </c>
      <c r="B276" s="621" t="s">
        <v>271</v>
      </c>
      <c r="C276" s="621" t="s">
        <v>319</v>
      </c>
      <c r="D276" s="621" t="s">
        <v>2691</v>
      </c>
      <c r="E276" s="621" t="s">
        <v>676</v>
      </c>
      <c r="F276" s="621" t="s">
        <v>677</v>
      </c>
      <c r="G276" s="621"/>
      <c r="H276" s="618" t="s">
        <v>678</v>
      </c>
      <c r="I276" s="621">
        <v>2004</v>
      </c>
      <c r="J276" s="622">
        <v>200000</v>
      </c>
      <c r="K276" s="622">
        <v>1135000</v>
      </c>
      <c r="L276" s="622">
        <v>1083832</v>
      </c>
      <c r="M276" s="622">
        <v>1012970</v>
      </c>
      <c r="N276" s="577"/>
      <c r="O276" s="577">
        <v>98</v>
      </c>
      <c r="P276" s="621"/>
      <c r="Q276" s="618"/>
    </row>
    <row r="277" spans="1:17" ht="51">
      <c r="A277" s="621" t="s">
        <v>527</v>
      </c>
      <c r="B277" s="621" t="s">
        <v>271</v>
      </c>
      <c r="C277" s="621" t="s">
        <v>319</v>
      </c>
      <c r="D277" s="621" t="s">
        <v>2691</v>
      </c>
      <c r="E277" s="624" t="s">
        <v>676</v>
      </c>
      <c r="F277" s="621" t="s">
        <v>677</v>
      </c>
      <c r="G277" s="621"/>
      <c r="H277" s="618" t="s">
        <v>679</v>
      </c>
      <c r="I277" s="621">
        <v>2007</v>
      </c>
      <c r="J277" s="622">
        <v>500000</v>
      </c>
      <c r="K277" s="622">
        <v>5129400</v>
      </c>
      <c r="L277" s="622">
        <v>89285</v>
      </c>
      <c r="M277" s="622">
        <v>64133</v>
      </c>
      <c r="N277" s="577"/>
      <c r="O277" s="577">
        <v>0</v>
      </c>
      <c r="P277" s="621"/>
      <c r="Q277" s="618" t="s">
        <v>107</v>
      </c>
    </row>
    <row r="278" spans="1:17" ht="51">
      <c r="A278" s="621" t="s">
        <v>527</v>
      </c>
      <c r="B278" s="621" t="s">
        <v>271</v>
      </c>
      <c r="C278" s="621" t="s">
        <v>319</v>
      </c>
      <c r="D278" s="621" t="s">
        <v>2697</v>
      </c>
      <c r="E278" s="621" t="s">
        <v>681</v>
      </c>
      <c r="F278" s="621" t="s">
        <v>682</v>
      </c>
      <c r="G278" s="621"/>
      <c r="H278" s="618" t="s">
        <v>683</v>
      </c>
      <c r="I278" s="621">
        <v>2011</v>
      </c>
      <c r="J278" s="622">
        <v>2310000</v>
      </c>
      <c r="K278" s="622">
        <v>3220800</v>
      </c>
      <c r="L278" s="622">
        <v>2573730</v>
      </c>
      <c r="M278" s="622">
        <v>2290066</v>
      </c>
      <c r="N278" s="577"/>
      <c r="O278" s="577">
        <v>98</v>
      </c>
      <c r="P278" s="621"/>
      <c r="Q278" s="618" t="s">
        <v>684</v>
      </c>
    </row>
    <row r="279" spans="1:17" ht="51">
      <c r="A279" s="621" t="s">
        <v>527</v>
      </c>
      <c r="B279" s="621" t="s">
        <v>271</v>
      </c>
      <c r="C279" s="621" t="s">
        <v>319</v>
      </c>
      <c r="D279" s="621" t="s">
        <v>2697</v>
      </c>
      <c r="E279" s="621" t="s">
        <v>685</v>
      </c>
      <c r="F279" s="621" t="s">
        <v>686</v>
      </c>
      <c r="G279" s="621"/>
      <c r="H279" s="618" t="s">
        <v>687</v>
      </c>
      <c r="I279" s="621">
        <v>2011</v>
      </c>
      <c r="J279" s="622">
        <v>1422000</v>
      </c>
      <c r="K279" s="622">
        <v>1568740</v>
      </c>
      <c r="L279" s="622">
        <v>1514318</v>
      </c>
      <c r="M279" s="622">
        <v>1505560</v>
      </c>
      <c r="N279" s="577"/>
      <c r="O279" s="577">
        <v>100</v>
      </c>
      <c r="P279" s="621"/>
      <c r="Q279" s="618" t="s">
        <v>688</v>
      </c>
    </row>
    <row r="280" spans="1:17" ht="51">
      <c r="A280" s="621" t="s">
        <v>527</v>
      </c>
      <c r="B280" s="621" t="s">
        <v>271</v>
      </c>
      <c r="C280" s="621" t="s">
        <v>319</v>
      </c>
      <c r="D280" s="621" t="s">
        <v>2699</v>
      </c>
      <c r="E280" s="621" t="s">
        <v>690</v>
      </c>
      <c r="F280" s="621" t="s">
        <v>691</v>
      </c>
      <c r="G280" s="621"/>
      <c r="H280" s="618" t="s">
        <v>692</v>
      </c>
      <c r="I280" s="621">
        <v>2014</v>
      </c>
      <c r="J280" s="622">
        <v>1600000</v>
      </c>
      <c r="K280" s="622">
        <v>1600000</v>
      </c>
      <c r="L280" s="622">
        <v>0</v>
      </c>
      <c r="M280" s="622">
        <v>0</v>
      </c>
      <c r="N280" s="577"/>
      <c r="O280" s="577">
        <v>0</v>
      </c>
      <c r="P280" s="621"/>
      <c r="Q280" s="618" t="s">
        <v>693</v>
      </c>
    </row>
    <row r="281" spans="1:17" ht="51">
      <c r="A281" s="621" t="s">
        <v>527</v>
      </c>
      <c r="B281" s="621" t="s">
        <v>271</v>
      </c>
      <c r="C281" s="621" t="s">
        <v>319</v>
      </c>
      <c r="D281" s="621" t="s">
        <v>2700</v>
      </c>
      <c r="E281" s="621" t="s">
        <v>695</v>
      </c>
      <c r="F281" s="621" t="s">
        <v>696</v>
      </c>
      <c r="G281" s="621"/>
      <c r="H281" s="618" t="s">
        <v>697</v>
      </c>
      <c r="I281" s="621">
        <v>2006</v>
      </c>
      <c r="J281" s="622">
        <v>400000</v>
      </c>
      <c r="K281" s="622">
        <v>1326178</v>
      </c>
      <c r="L281" s="622">
        <v>1317631</v>
      </c>
      <c r="M281" s="622">
        <v>1309697</v>
      </c>
      <c r="N281" s="577"/>
      <c r="O281" s="577">
        <v>100</v>
      </c>
      <c r="P281" s="621"/>
      <c r="Q281" s="618" t="s">
        <v>688</v>
      </c>
    </row>
    <row r="282" spans="1:17" ht="51">
      <c r="A282" s="621" t="s">
        <v>527</v>
      </c>
      <c r="B282" s="621" t="s">
        <v>271</v>
      </c>
      <c r="C282" s="621" t="s">
        <v>319</v>
      </c>
      <c r="D282" s="621" t="s">
        <v>2703</v>
      </c>
      <c r="E282" s="621" t="s">
        <v>699</v>
      </c>
      <c r="F282" s="621" t="s">
        <v>700</v>
      </c>
      <c r="G282" s="621"/>
      <c r="H282" s="618" t="s">
        <v>701</v>
      </c>
      <c r="I282" s="621">
        <v>2018</v>
      </c>
      <c r="J282" s="622">
        <v>800000</v>
      </c>
      <c r="K282" s="622">
        <v>800000</v>
      </c>
      <c r="L282" s="622">
        <v>683885</v>
      </c>
      <c r="M282" s="622">
        <v>72295</v>
      </c>
      <c r="N282" s="577"/>
      <c r="O282" s="577">
        <v>10</v>
      </c>
      <c r="P282" s="621"/>
      <c r="Q282" s="618"/>
    </row>
    <row r="283" spans="1:17" ht="51">
      <c r="A283" s="621" t="s">
        <v>527</v>
      </c>
      <c r="B283" s="621" t="s">
        <v>271</v>
      </c>
      <c r="C283" s="621" t="s">
        <v>319</v>
      </c>
      <c r="D283" s="621" t="s">
        <v>2703</v>
      </c>
      <c r="E283" s="621" t="s">
        <v>699</v>
      </c>
      <c r="F283" s="621" t="s">
        <v>700</v>
      </c>
      <c r="G283" s="621"/>
      <c r="H283" s="618" t="s">
        <v>702</v>
      </c>
      <c r="I283" s="621">
        <v>2018</v>
      </c>
      <c r="J283" s="622">
        <v>1200000</v>
      </c>
      <c r="K283" s="622">
        <v>1200000</v>
      </c>
      <c r="L283" s="622">
        <v>717230</v>
      </c>
      <c r="M283" s="622">
        <v>182169</v>
      </c>
      <c r="N283" s="577"/>
      <c r="O283" s="577">
        <v>35</v>
      </c>
      <c r="P283" s="621"/>
      <c r="Q283" s="618"/>
    </row>
    <row r="284" spans="1:17" ht="51">
      <c r="A284" s="621" t="s">
        <v>527</v>
      </c>
      <c r="B284" s="621" t="s">
        <v>271</v>
      </c>
      <c r="C284" s="621" t="s">
        <v>319</v>
      </c>
      <c r="D284" s="621" t="s">
        <v>2703</v>
      </c>
      <c r="E284" s="621" t="s">
        <v>699</v>
      </c>
      <c r="F284" s="621" t="s">
        <v>700</v>
      </c>
      <c r="G284" s="621"/>
      <c r="H284" s="618" t="s">
        <v>703</v>
      </c>
      <c r="I284" s="621">
        <v>2014</v>
      </c>
      <c r="J284" s="622">
        <v>1000000</v>
      </c>
      <c r="K284" s="622">
        <v>1000000</v>
      </c>
      <c r="L284" s="622">
        <v>11762</v>
      </c>
      <c r="M284" s="622">
        <v>2999</v>
      </c>
      <c r="N284" s="577"/>
      <c r="O284" s="577">
        <v>0</v>
      </c>
      <c r="P284" s="621"/>
      <c r="Q284" s="618" t="s">
        <v>704</v>
      </c>
    </row>
    <row r="285" spans="1:17" ht="38.25">
      <c r="A285" s="621" t="s">
        <v>527</v>
      </c>
      <c r="B285" s="621" t="s">
        <v>271</v>
      </c>
      <c r="C285" s="621" t="s">
        <v>319</v>
      </c>
      <c r="D285" s="621" t="s">
        <v>2708</v>
      </c>
      <c r="E285" s="621" t="s">
        <v>706</v>
      </c>
      <c r="F285" s="621" t="s">
        <v>707</v>
      </c>
      <c r="G285" s="621"/>
      <c r="H285" s="618" t="s">
        <v>708</v>
      </c>
      <c r="I285" s="621">
        <v>2021</v>
      </c>
      <c r="J285" s="622">
        <v>1000000</v>
      </c>
      <c r="K285" s="622">
        <v>1000000</v>
      </c>
      <c r="L285" s="622">
        <v>975633</v>
      </c>
      <c r="M285" s="622">
        <v>952835</v>
      </c>
      <c r="N285" s="577"/>
      <c r="O285" s="577">
        <v>100</v>
      </c>
      <c r="P285" s="621"/>
      <c r="Q285" s="618" t="s">
        <v>709</v>
      </c>
    </row>
    <row r="286" spans="1:17" ht="38.25">
      <c r="A286" s="621" t="s">
        <v>527</v>
      </c>
      <c r="B286" s="621" t="s">
        <v>271</v>
      </c>
      <c r="C286" s="621" t="s">
        <v>319</v>
      </c>
      <c r="D286" s="621" t="s">
        <v>2711</v>
      </c>
      <c r="E286" s="621" t="s">
        <v>711</v>
      </c>
      <c r="F286" s="621" t="s">
        <v>712</v>
      </c>
      <c r="G286" s="621"/>
      <c r="H286" s="618" t="s">
        <v>713</v>
      </c>
      <c r="I286" s="621">
        <v>2006</v>
      </c>
      <c r="J286" s="622">
        <v>345000</v>
      </c>
      <c r="K286" s="622">
        <v>1195000</v>
      </c>
      <c r="L286" s="622">
        <v>1187723</v>
      </c>
      <c r="M286" s="622">
        <v>1125550</v>
      </c>
      <c r="N286" s="577"/>
      <c r="O286" s="577">
        <v>95</v>
      </c>
      <c r="P286" s="621"/>
      <c r="Q286" s="618" t="s">
        <v>714</v>
      </c>
    </row>
    <row r="287" spans="1:17" ht="38.25">
      <c r="A287" s="621" t="s">
        <v>527</v>
      </c>
      <c r="B287" s="621" t="s">
        <v>271</v>
      </c>
      <c r="C287" s="621" t="s">
        <v>319</v>
      </c>
      <c r="D287" s="621" t="s">
        <v>2711</v>
      </c>
      <c r="E287" s="621" t="s">
        <v>711</v>
      </c>
      <c r="F287" s="621" t="s">
        <v>712</v>
      </c>
      <c r="G287" s="621"/>
      <c r="H287" s="618" t="s">
        <v>715</v>
      </c>
      <c r="I287" s="621">
        <v>2010</v>
      </c>
      <c r="J287" s="622">
        <v>200000</v>
      </c>
      <c r="K287" s="622">
        <v>200000</v>
      </c>
      <c r="L287" s="622">
        <v>165325</v>
      </c>
      <c r="M287" s="622">
        <v>165325</v>
      </c>
      <c r="N287" s="577"/>
      <c r="O287" s="577">
        <v>98</v>
      </c>
      <c r="P287" s="621"/>
      <c r="Q287" s="618" t="s">
        <v>716</v>
      </c>
    </row>
    <row r="288" spans="1:17" ht="38.25">
      <c r="A288" s="621" t="s">
        <v>527</v>
      </c>
      <c r="B288" s="621" t="s">
        <v>271</v>
      </c>
      <c r="C288" s="621" t="s">
        <v>319</v>
      </c>
      <c r="D288" s="621" t="s">
        <v>2711</v>
      </c>
      <c r="E288" s="621" t="s">
        <v>711</v>
      </c>
      <c r="F288" s="621" t="s">
        <v>712</v>
      </c>
      <c r="G288" s="621"/>
      <c r="H288" s="618" t="s">
        <v>717</v>
      </c>
      <c r="I288" s="621">
        <v>2008</v>
      </c>
      <c r="J288" s="622">
        <v>600000</v>
      </c>
      <c r="K288" s="622">
        <v>1828983</v>
      </c>
      <c r="L288" s="622">
        <v>1605246</v>
      </c>
      <c r="M288" s="622">
        <v>1178978</v>
      </c>
      <c r="N288" s="577"/>
      <c r="O288" s="577">
        <v>50</v>
      </c>
      <c r="P288" s="621"/>
      <c r="Q288" s="618" t="s">
        <v>718</v>
      </c>
    </row>
    <row r="289" spans="1:17" ht="51">
      <c r="A289" s="621" t="s">
        <v>527</v>
      </c>
      <c r="B289" s="621" t="s">
        <v>271</v>
      </c>
      <c r="C289" s="621" t="s">
        <v>319</v>
      </c>
      <c r="D289" s="621" t="s">
        <v>2711</v>
      </c>
      <c r="E289" s="621" t="s">
        <v>711</v>
      </c>
      <c r="F289" s="621" t="s">
        <v>712</v>
      </c>
      <c r="G289" s="621"/>
      <c r="H289" s="618" t="s">
        <v>719</v>
      </c>
      <c r="I289" s="621">
        <v>2015</v>
      </c>
      <c r="J289" s="622">
        <v>300000</v>
      </c>
      <c r="K289" s="622">
        <v>300000</v>
      </c>
      <c r="L289" s="622">
        <v>179497</v>
      </c>
      <c r="M289" s="622">
        <v>15390</v>
      </c>
      <c r="N289" s="577"/>
      <c r="O289" s="577">
        <v>5</v>
      </c>
      <c r="P289" s="621"/>
      <c r="Q289" s="618" t="s">
        <v>720</v>
      </c>
    </row>
    <row r="290" spans="1:17" ht="51">
      <c r="A290" s="621" t="s">
        <v>527</v>
      </c>
      <c r="B290" s="621" t="s">
        <v>271</v>
      </c>
      <c r="C290" s="621" t="s">
        <v>319</v>
      </c>
      <c r="D290" s="621" t="s">
        <v>2711</v>
      </c>
      <c r="E290" s="621" t="s">
        <v>711</v>
      </c>
      <c r="F290" s="621" t="s">
        <v>712</v>
      </c>
      <c r="G290" s="621"/>
      <c r="H290" s="618" t="s">
        <v>721</v>
      </c>
      <c r="I290" s="621">
        <v>2015</v>
      </c>
      <c r="J290" s="622">
        <v>50000</v>
      </c>
      <c r="K290" s="622">
        <v>50000</v>
      </c>
      <c r="L290" s="622">
        <v>18287</v>
      </c>
      <c r="M290" s="622">
        <v>14029</v>
      </c>
      <c r="N290" s="577"/>
      <c r="O290" s="577">
        <v>28</v>
      </c>
      <c r="P290" s="621"/>
      <c r="Q290" s="618" t="s">
        <v>720</v>
      </c>
    </row>
    <row r="291" spans="1:17" ht="51">
      <c r="A291" s="621" t="s">
        <v>527</v>
      </c>
      <c r="B291" s="621" t="s">
        <v>271</v>
      </c>
      <c r="C291" s="621" t="s">
        <v>319</v>
      </c>
      <c r="D291" s="621" t="s">
        <v>2711</v>
      </c>
      <c r="E291" s="621" t="s">
        <v>711</v>
      </c>
      <c r="F291" s="621" t="s">
        <v>712</v>
      </c>
      <c r="G291" s="621"/>
      <c r="H291" s="618" t="s">
        <v>722</v>
      </c>
      <c r="I291" s="621">
        <v>2013</v>
      </c>
      <c r="J291" s="622">
        <v>60000</v>
      </c>
      <c r="K291" s="622">
        <v>60000</v>
      </c>
      <c r="L291" s="622">
        <v>55040</v>
      </c>
      <c r="M291" s="622">
        <v>706</v>
      </c>
      <c r="N291" s="577"/>
      <c r="O291" s="577">
        <v>50</v>
      </c>
      <c r="P291" s="621"/>
      <c r="Q291" s="618" t="s">
        <v>723</v>
      </c>
    </row>
    <row r="292" spans="1:17" ht="51">
      <c r="A292" s="621" t="s">
        <v>527</v>
      </c>
      <c r="B292" s="621" t="s">
        <v>271</v>
      </c>
      <c r="C292" s="621" t="s">
        <v>319</v>
      </c>
      <c r="D292" s="621" t="s">
        <v>2711</v>
      </c>
      <c r="E292" s="621" t="s">
        <v>711</v>
      </c>
      <c r="F292" s="621" t="s">
        <v>712</v>
      </c>
      <c r="G292" s="621"/>
      <c r="H292" s="618" t="s">
        <v>724</v>
      </c>
      <c r="I292" s="621">
        <v>2014</v>
      </c>
      <c r="J292" s="622">
        <v>600000</v>
      </c>
      <c r="K292" s="622">
        <v>2258000</v>
      </c>
      <c r="L292" s="622">
        <v>207</v>
      </c>
      <c r="M292" s="622">
        <v>0</v>
      </c>
      <c r="N292" s="577"/>
      <c r="O292" s="577">
        <v>0</v>
      </c>
      <c r="P292" s="621"/>
      <c r="Q292" s="618" t="s">
        <v>725</v>
      </c>
    </row>
    <row r="293" spans="1:17" ht="63.75">
      <c r="A293" s="621" t="s">
        <v>527</v>
      </c>
      <c r="B293" s="621" t="s">
        <v>271</v>
      </c>
      <c r="C293" s="621" t="s">
        <v>319</v>
      </c>
      <c r="D293" s="621" t="s">
        <v>2711</v>
      </c>
      <c r="E293" s="621" t="s">
        <v>711</v>
      </c>
      <c r="F293" s="621" t="s">
        <v>712</v>
      </c>
      <c r="G293" s="621"/>
      <c r="H293" s="618" t="s">
        <v>726</v>
      </c>
      <c r="I293" s="621">
        <v>2014</v>
      </c>
      <c r="J293" s="622">
        <v>4000000</v>
      </c>
      <c r="K293" s="622">
        <v>8983000</v>
      </c>
      <c r="L293" s="622">
        <v>3690356</v>
      </c>
      <c r="M293" s="622">
        <v>891936</v>
      </c>
      <c r="N293" s="577"/>
      <c r="O293" s="577">
        <v>35</v>
      </c>
      <c r="P293" s="621"/>
      <c r="Q293" s="618" t="s">
        <v>727</v>
      </c>
    </row>
    <row r="294" spans="1:17" ht="51">
      <c r="A294" s="621" t="s">
        <v>527</v>
      </c>
      <c r="B294" s="621" t="s">
        <v>271</v>
      </c>
      <c r="C294" s="621" t="s">
        <v>319</v>
      </c>
      <c r="D294" s="621" t="s">
        <v>2711</v>
      </c>
      <c r="E294" s="621" t="s">
        <v>711</v>
      </c>
      <c r="F294" s="621" t="s">
        <v>712</v>
      </c>
      <c r="G294" s="621"/>
      <c r="H294" s="618" t="s">
        <v>728</v>
      </c>
      <c r="I294" s="621">
        <v>2014</v>
      </c>
      <c r="J294" s="622">
        <v>1200000</v>
      </c>
      <c r="K294" s="622">
        <v>2464000</v>
      </c>
      <c r="L294" s="622">
        <v>123376</v>
      </c>
      <c r="M294" s="622">
        <v>2372</v>
      </c>
      <c r="N294" s="577"/>
      <c r="O294" s="577">
        <v>25</v>
      </c>
      <c r="P294" s="621"/>
      <c r="Q294" s="618" t="s">
        <v>729</v>
      </c>
    </row>
    <row r="295" spans="1:17" ht="51">
      <c r="A295" s="621" t="s">
        <v>527</v>
      </c>
      <c r="B295" s="621" t="s">
        <v>271</v>
      </c>
      <c r="C295" s="621" t="s">
        <v>319</v>
      </c>
      <c r="D295" s="621" t="s">
        <v>2711</v>
      </c>
      <c r="E295" s="621" t="s">
        <v>730</v>
      </c>
      <c r="F295" s="621" t="s">
        <v>731</v>
      </c>
      <c r="G295" s="621"/>
      <c r="H295" s="618" t="s">
        <v>732</v>
      </c>
      <c r="I295" s="621">
        <v>2017</v>
      </c>
      <c r="J295" s="622">
        <v>500000</v>
      </c>
      <c r="K295" s="622">
        <v>1000000</v>
      </c>
      <c r="L295" s="622">
        <v>881930</v>
      </c>
      <c r="M295" s="622">
        <v>563865</v>
      </c>
      <c r="N295" s="577"/>
      <c r="O295" s="577">
        <v>90</v>
      </c>
      <c r="P295" s="621"/>
      <c r="Q295" s="618"/>
    </row>
    <row r="296" spans="1:17" ht="38.25">
      <c r="A296" s="621" t="s">
        <v>527</v>
      </c>
      <c r="B296" s="621" t="s">
        <v>271</v>
      </c>
      <c r="C296" s="621" t="s">
        <v>319</v>
      </c>
      <c r="D296" s="621" t="s">
        <v>2716</v>
      </c>
      <c r="E296" s="621" t="s">
        <v>734</v>
      </c>
      <c r="F296" s="621" t="s">
        <v>735</v>
      </c>
      <c r="G296" s="621"/>
      <c r="H296" s="618" t="s">
        <v>736</v>
      </c>
      <c r="I296" s="621">
        <v>2006</v>
      </c>
      <c r="J296" s="622">
        <v>2000000</v>
      </c>
      <c r="K296" s="622">
        <v>4384000</v>
      </c>
      <c r="L296" s="622">
        <v>4040539</v>
      </c>
      <c r="M296" s="622">
        <v>1092885</v>
      </c>
      <c r="N296" s="577"/>
      <c r="O296" s="577">
        <v>48</v>
      </c>
      <c r="P296" s="621"/>
      <c r="Q296" s="618"/>
    </row>
    <row r="297" spans="1:17" ht="63.75">
      <c r="A297" s="621" t="s">
        <v>527</v>
      </c>
      <c r="B297" s="621" t="s">
        <v>271</v>
      </c>
      <c r="C297" s="621" t="s">
        <v>319</v>
      </c>
      <c r="D297" s="621" t="s">
        <v>2716</v>
      </c>
      <c r="E297" s="621" t="s">
        <v>734</v>
      </c>
      <c r="F297" s="621" t="s">
        <v>735</v>
      </c>
      <c r="G297" s="621"/>
      <c r="H297" s="618" t="s">
        <v>737</v>
      </c>
      <c r="I297" s="621">
        <v>2012</v>
      </c>
      <c r="J297" s="622">
        <v>1000000</v>
      </c>
      <c r="K297" s="622">
        <v>1282330</v>
      </c>
      <c r="L297" s="622">
        <v>1276755</v>
      </c>
      <c r="M297" s="622">
        <v>1250468</v>
      </c>
      <c r="N297" s="577"/>
      <c r="O297" s="577">
        <v>100</v>
      </c>
      <c r="P297" s="621"/>
      <c r="Q297" s="618" t="s">
        <v>738</v>
      </c>
    </row>
    <row r="298" spans="1:17" ht="63.75">
      <c r="A298" s="621" t="s">
        <v>527</v>
      </c>
      <c r="B298" s="621" t="s">
        <v>309</v>
      </c>
      <c r="C298" s="621" t="s">
        <v>319</v>
      </c>
      <c r="D298" s="621" t="s">
        <v>2705</v>
      </c>
      <c r="E298" s="621" t="s">
        <v>740</v>
      </c>
      <c r="F298" s="621" t="s">
        <v>741</v>
      </c>
      <c r="G298" s="621"/>
      <c r="H298" s="618" t="s">
        <v>742</v>
      </c>
      <c r="I298" s="621">
        <v>2022</v>
      </c>
      <c r="J298" s="622">
        <v>1630000</v>
      </c>
      <c r="K298" s="622">
        <v>1630000</v>
      </c>
      <c r="L298" s="622">
        <v>1615525.97621</v>
      </c>
      <c r="M298" s="622">
        <v>1041339.69309</v>
      </c>
      <c r="N298" s="577"/>
      <c r="O298" s="577">
        <v>0.8</v>
      </c>
      <c r="P298" s="579"/>
      <c r="Q298" s="607" t="s">
        <v>743</v>
      </c>
    </row>
    <row r="299" spans="1:17" ht="38.25">
      <c r="A299" s="621" t="s">
        <v>527</v>
      </c>
      <c r="B299" s="621" t="s">
        <v>309</v>
      </c>
      <c r="C299" s="621" t="s">
        <v>319</v>
      </c>
      <c r="D299" s="621" t="s">
        <v>2711</v>
      </c>
      <c r="E299" s="621" t="s">
        <v>745</v>
      </c>
      <c r="F299" s="621" t="s">
        <v>746</v>
      </c>
      <c r="G299" s="621"/>
      <c r="H299" s="618" t="s">
        <v>747</v>
      </c>
      <c r="I299" s="621">
        <v>2022</v>
      </c>
      <c r="J299" s="622">
        <v>2400000</v>
      </c>
      <c r="K299" s="622">
        <v>2400000</v>
      </c>
      <c r="L299" s="622">
        <v>152003.33850000001</v>
      </c>
      <c r="M299" s="622">
        <v>0</v>
      </c>
      <c r="N299" s="577"/>
      <c r="O299" s="577" t="s">
        <v>748</v>
      </c>
      <c r="P299" s="579"/>
      <c r="Q299" s="607" t="s">
        <v>749</v>
      </c>
    </row>
    <row r="300" spans="1:17" ht="38.25">
      <c r="A300" s="621" t="s">
        <v>527</v>
      </c>
      <c r="B300" s="621" t="s">
        <v>309</v>
      </c>
      <c r="C300" s="621" t="s">
        <v>319</v>
      </c>
      <c r="D300" s="621" t="s">
        <v>2711</v>
      </c>
      <c r="E300" s="621" t="s">
        <v>745</v>
      </c>
      <c r="F300" s="621" t="s">
        <v>746</v>
      </c>
      <c r="G300" s="621"/>
      <c r="H300" s="618" t="s">
        <v>750</v>
      </c>
      <c r="I300" s="621">
        <v>2022</v>
      </c>
      <c r="J300" s="622">
        <v>3206617</v>
      </c>
      <c r="K300" s="622">
        <v>3206617</v>
      </c>
      <c r="L300" s="622">
        <v>222559.27</v>
      </c>
      <c r="M300" s="622">
        <v>0</v>
      </c>
      <c r="N300" s="577"/>
      <c r="O300" s="577" t="s">
        <v>751</v>
      </c>
      <c r="P300" s="579"/>
      <c r="Q300" s="607" t="s">
        <v>749</v>
      </c>
    </row>
    <row r="301" spans="1:17" ht="25.5">
      <c r="A301" s="621" t="s">
        <v>527</v>
      </c>
      <c r="B301" s="621" t="s">
        <v>309</v>
      </c>
      <c r="C301" s="621" t="s">
        <v>319</v>
      </c>
      <c r="D301" s="621" t="s">
        <v>2716</v>
      </c>
      <c r="E301" s="621" t="s">
        <v>753</v>
      </c>
      <c r="F301" s="621" t="s">
        <v>754</v>
      </c>
      <c r="G301" s="621"/>
      <c r="H301" s="618" t="s">
        <v>755</v>
      </c>
      <c r="I301" s="621">
        <v>2022</v>
      </c>
      <c r="J301" s="622">
        <v>3780000</v>
      </c>
      <c r="K301" s="622">
        <v>3780000</v>
      </c>
      <c r="L301" s="622">
        <v>3410044.4959</v>
      </c>
      <c r="M301" s="622">
        <v>0</v>
      </c>
      <c r="N301" s="577"/>
      <c r="O301" s="577">
        <v>0.05</v>
      </c>
      <c r="P301" s="579"/>
      <c r="Q301" s="607" t="s">
        <v>743</v>
      </c>
    </row>
    <row r="302" spans="1:17" ht="51">
      <c r="A302" s="621" t="s">
        <v>527</v>
      </c>
      <c r="B302" s="621" t="s">
        <v>305</v>
      </c>
      <c r="C302" s="621" t="s">
        <v>319</v>
      </c>
      <c r="D302" s="621" t="s">
        <v>2716</v>
      </c>
      <c r="E302" s="621" t="s">
        <v>757</v>
      </c>
      <c r="F302" s="621" t="s">
        <v>758</v>
      </c>
      <c r="G302" s="621"/>
      <c r="H302" s="618" t="s">
        <v>759</v>
      </c>
      <c r="I302" s="621">
        <v>2022</v>
      </c>
      <c r="J302" s="660">
        <v>1000000</v>
      </c>
      <c r="K302" s="660">
        <v>1000000</v>
      </c>
      <c r="L302" s="622">
        <v>989494.98604999995</v>
      </c>
      <c r="M302" s="622">
        <v>456955.25388999999</v>
      </c>
      <c r="N302" s="577"/>
      <c r="O302" s="577">
        <v>0.6</v>
      </c>
      <c r="P302" s="579"/>
      <c r="Q302" s="618" t="s">
        <v>20</v>
      </c>
    </row>
    <row r="303" spans="1:17" ht="38.25">
      <c r="A303" s="621" t="s">
        <v>527</v>
      </c>
      <c r="B303" s="621" t="s">
        <v>305</v>
      </c>
      <c r="C303" s="621" t="s">
        <v>319</v>
      </c>
      <c r="D303" s="621" t="s">
        <v>2716</v>
      </c>
      <c r="E303" s="621" t="s">
        <v>757</v>
      </c>
      <c r="F303" s="621" t="s">
        <v>758</v>
      </c>
      <c r="G303" s="621"/>
      <c r="H303" s="618" t="s">
        <v>760</v>
      </c>
      <c r="I303" s="621">
        <v>2022</v>
      </c>
      <c r="J303" s="660">
        <v>1500000</v>
      </c>
      <c r="K303" s="660">
        <v>1500000</v>
      </c>
      <c r="L303" s="622">
        <v>517232.25</v>
      </c>
      <c r="M303" s="622">
        <v>0</v>
      </c>
      <c r="N303" s="577"/>
      <c r="O303" s="577">
        <v>0.05</v>
      </c>
      <c r="P303" s="579"/>
      <c r="Q303" s="618" t="s">
        <v>20</v>
      </c>
    </row>
    <row r="304" spans="1:17" ht="40.5">
      <c r="A304" s="621" t="s">
        <v>527</v>
      </c>
      <c r="B304" s="621" t="s">
        <v>305</v>
      </c>
      <c r="C304" s="621" t="s">
        <v>319</v>
      </c>
      <c r="D304" s="621" t="s">
        <v>2716</v>
      </c>
      <c r="E304" s="621" t="s">
        <v>757</v>
      </c>
      <c r="F304" s="621" t="s">
        <v>758</v>
      </c>
      <c r="G304" s="621"/>
      <c r="H304" s="618" t="s">
        <v>3229</v>
      </c>
      <c r="I304" s="621" t="s">
        <v>610</v>
      </c>
      <c r="J304" s="660">
        <v>1200000</v>
      </c>
      <c r="K304" s="660">
        <v>3130000</v>
      </c>
      <c r="L304" s="622">
        <v>3087749.5848300001</v>
      </c>
      <c r="M304" s="622">
        <v>3084348.60507</v>
      </c>
      <c r="N304" s="577"/>
      <c r="O304" s="577">
        <v>1</v>
      </c>
      <c r="P304" s="579"/>
      <c r="Q304" s="618" t="s">
        <v>762</v>
      </c>
    </row>
    <row r="305" spans="1:17">
      <c r="A305" s="621" t="s">
        <v>527</v>
      </c>
      <c r="B305" s="621" t="s">
        <v>305</v>
      </c>
      <c r="C305" s="621" t="s">
        <v>319</v>
      </c>
      <c r="D305" s="621" t="s">
        <v>2716</v>
      </c>
      <c r="E305" s="621" t="s">
        <v>757</v>
      </c>
      <c r="F305" s="621" t="s">
        <v>758</v>
      </c>
      <c r="G305" s="621"/>
      <c r="H305" s="618" t="s">
        <v>763</v>
      </c>
      <c r="I305" s="621"/>
      <c r="J305" s="622"/>
      <c r="K305" s="622"/>
      <c r="L305" s="622"/>
      <c r="M305" s="622"/>
      <c r="N305" s="577"/>
      <c r="O305" s="577"/>
      <c r="P305" s="621"/>
      <c r="Q305" s="618"/>
    </row>
    <row r="306" spans="1:17" ht="25.5">
      <c r="A306" s="621" t="s">
        <v>527</v>
      </c>
      <c r="B306" s="621" t="s">
        <v>305</v>
      </c>
      <c r="C306" s="621" t="s">
        <v>319</v>
      </c>
      <c r="D306" s="621" t="s">
        <v>2716</v>
      </c>
      <c r="E306" s="621" t="s">
        <v>757</v>
      </c>
      <c r="F306" s="621" t="s">
        <v>758</v>
      </c>
      <c r="G306" s="621"/>
      <c r="H306" s="618" t="s">
        <v>764</v>
      </c>
      <c r="I306" s="621"/>
      <c r="J306" s="622"/>
      <c r="K306" s="622"/>
      <c r="L306" s="622"/>
      <c r="M306" s="622"/>
      <c r="N306" s="577"/>
      <c r="O306" s="577"/>
      <c r="P306" s="621"/>
      <c r="Q306" s="618"/>
    </row>
    <row r="307" spans="1:17" ht="51">
      <c r="A307" s="621" t="s">
        <v>527</v>
      </c>
      <c r="B307" s="621" t="s">
        <v>305</v>
      </c>
      <c r="C307" s="621" t="s">
        <v>319</v>
      </c>
      <c r="D307" s="621" t="s">
        <v>2716</v>
      </c>
      <c r="E307" s="621" t="s">
        <v>757</v>
      </c>
      <c r="F307" s="621" t="s">
        <v>758</v>
      </c>
      <c r="G307" s="621"/>
      <c r="H307" s="618" t="s">
        <v>765</v>
      </c>
      <c r="I307" s="621">
        <v>2022</v>
      </c>
      <c r="J307" s="660">
        <v>1000000</v>
      </c>
      <c r="K307" s="660">
        <v>1000000</v>
      </c>
      <c r="L307" s="622">
        <v>535696.97385000007</v>
      </c>
      <c r="M307" s="622">
        <v>6120.9851500000004</v>
      </c>
      <c r="N307" s="577"/>
      <c r="O307" s="577">
        <v>0.1</v>
      </c>
      <c r="P307" s="579"/>
      <c r="Q307" s="618" t="s">
        <v>20</v>
      </c>
    </row>
    <row r="308" spans="1:17" ht="51">
      <c r="A308" s="621" t="s">
        <v>527</v>
      </c>
      <c r="B308" s="621" t="s">
        <v>305</v>
      </c>
      <c r="C308" s="621" t="s">
        <v>319</v>
      </c>
      <c r="D308" s="621" t="s">
        <v>2706</v>
      </c>
      <c r="E308" s="621" t="s">
        <v>767</v>
      </c>
      <c r="F308" s="621" t="s">
        <v>768</v>
      </c>
      <c r="G308" s="621"/>
      <c r="H308" s="618" t="s">
        <v>769</v>
      </c>
      <c r="I308" s="621" t="s">
        <v>770</v>
      </c>
      <c r="J308" s="660">
        <v>100000</v>
      </c>
      <c r="K308" s="660">
        <v>1535000</v>
      </c>
      <c r="L308" s="622">
        <v>38198.837469999999</v>
      </c>
      <c r="M308" s="622">
        <v>31040.13953</v>
      </c>
      <c r="N308" s="577"/>
      <c r="O308" s="577">
        <v>0</v>
      </c>
      <c r="P308" s="579"/>
      <c r="Q308" s="618" t="s">
        <v>107</v>
      </c>
    </row>
    <row r="309" spans="1:17" ht="51">
      <c r="A309" s="621" t="s">
        <v>527</v>
      </c>
      <c r="B309" s="621" t="s">
        <v>305</v>
      </c>
      <c r="C309" s="621" t="s">
        <v>319</v>
      </c>
      <c r="D309" s="621" t="s">
        <v>2708</v>
      </c>
      <c r="E309" s="621" t="s">
        <v>772</v>
      </c>
      <c r="F309" s="621" t="s">
        <v>773</v>
      </c>
      <c r="G309" s="621"/>
      <c r="H309" s="618" t="s">
        <v>774</v>
      </c>
      <c r="I309" s="621" t="s">
        <v>775</v>
      </c>
      <c r="J309" s="660">
        <v>3000000</v>
      </c>
      <c r="K309" s="660">
        <v>5000000</v>
      </c>
      <c r="L309" s="622">
        <v>4962880.0656199995</v>
      </c>
      <c r="M309" s="622">
        <v>4949597.8772999998</v>
      </c>
      <c r="N309" s="577"/>
      <c r="O309" s="577">
        <v>0.95</v>
      </c>
      <c r="P309" s="579"/>
      <c r="Q309" s="618" t="s">
        <v>20</v>
      </c>
    </row>
    <row r="310" spans="1:17" ht="51">
      <c r="A310" s="621" t="s">
        <v>527</v>
      </c>
      <c r="B310" s="621" t="s">
        <v>305</v>
      </c>
      <c r="C310" s="621" t="s">
        <v>319</v>
      </c>
      <c r="D310" s="621" t="s">
        <v>2708</v>
      </c>
      <c r="E310" s="621" t="s">
        <v>772</v>
      </c>
      <c r="F310" s="621" t="s">
        <v>773</v>
      </c>
      <c r="G310" s="621"/>
      <c r="H310" s="618" t="s">
        <v>776</v>
      </c>
      <c r="I310" s="621" t="s">
        <v>777</v>
      </c>
      <c r="J310" s="660">
        <v>3000000</v>
      </c>
      <c r="K310" s="660">
        <v>3000000</v>
      </c>
      <c r="L310" s="622">
        <v>2799424.94264</v>
      </c>
      <c r="M310" s="622">
        <v>2766528.7379000001</v>
      </c>
      <c r="N310" s="577"/>
      <c r="O310" s="577">
        <v>0.95</v>
      </c>
      <c r="P310" s="579"/>
      <c r="Q310" s="618" t="s">
        <v>20</v>
      </c>
    </row>
    <row r="311" spans="1:17" ht="38.25">
      <c r="A311" s="621" t="s">
        <v>527</v>
      </c>
      <c r="B311" s="621" t="s">
        <v>305</v>
      </c>
      <c r="C311" s="621" t="s">
        <v>319</v>
      </c>
      <c r="D311" s="621" t="s">
        <v>2708</v>
      </c>
      <c r="E311" s="621" t="s">
        <v>772</v>
      </c>
      <c r="F311" s="621" t="s">
        <v>773</v>
      </c>
      <c r="G311" s="621"/>
      <c r="H311" s="618" t="s">
        <v>778</v>
      </c>
      <c r="I311" s="621" t="s">
        <v>661</v>
      </c>
      <c r="J311" s="660">
        <v>3000000</v>
      </c>
      <c r="K311" s="660">
        <v>3000000</v>
      </c>
      <c r="L311" s="622">
        <v>2944506</v>
      </c>
      <c r="M311" s="622">
        <v>2730117</v>
      </c>
      <c r="N311" s="577"/>
      <c r="O311" s="577">
        <v>1</v>
      </c>
      <c r="P311" s="579"/>
      <c r="Q311" s="618" t="s">
        <v>762</v>
      </c>
    </row>
    <row r="312" spans="1:17" ht="38.25">
      <c r="A312" s="621" t="s">
        <v>527</v>
      </c>
      <c r="B312" s="621" t="s">
        <v>305</v>
      </c>
      <c r="C312" s="621" t="s">
        <v>319</v>
      </c>
      <c r="D312" s="621" t="s">
        <v>2697</v>
      </c>
      <c r="E312" s="621" t="s">
        <v>780</v>
      </c>
      <c r="F312" s="621" t="s">
        <v>781</v>
      </c>
      <c r="G312" s="621"/>
      <c r="H312" s="618" t="s">
        <v>782</v>
      </c>
      <c r="I312" s="621">
        <v>2012</v>
      </c>
      <c r="J312" s="660">
        <v>474000</v>
      </c>
      <c r="K312" s="660">
        <v>1749100</v>
      </c>
      <c r="L312" s="622">
        <v>1299672.7009000001</v>
      </c>
      <c r="M312" s="622">
        <v>1239973.1208500003</v>
      </c>
      <c r="N312" s="577"/>
      <c r="O312" s="577">
        <v>0.8</v>
      </c>
      <c r="P312" s="579"/>
      <c r="Q312" s="618" t="s">
        <v>20</v>
      </c>
    </row>
    <row r="313" spans="1:17" ht="38.25">
      <c r="A313" s="621" t="s">
        <v>527</v>
      </c>
      <c r="B313" s="621" t="s">
        <v>305</v>
      </c>
      <c r="C313" s="621" t="s">
        <v>319</v>
      </c>
      <c r="D313" s="621" t="s">
        <v>2697</v>
      </c>
      <c r="E313" s="621" t="s">
        <v>780</v>
      </c>
      <c r="F313" s="621" t="s">
        <v>781</v>
      </c>
      <c r="G313" s="621"/>
      <c r="H313" s="618" t="s">
        <v>783</v>
      </c>
      <c r="I313" s="621">
        <v>2011</v>
      </c>
      <c r="J313" s="660">
        <v>948000</v>
      </c>
      <c r="K313" s="660">
        <v>1987500</v>
      </c>
      <c r="L313" s="622">
        <v>626.53091000008578</v>
      </c>
      <c r="M313" s="622">
        <v>626.53091000000006</v>
      </c>
      <c r="N313" s="577"/>
      <c r="O313" s="577">
        <v>0</v>
      </c>
      <c r="P313" s="579"/>
      <c r="Q313" s="618" t="s">
        <v>107</v>
      </c>
    </row>
    <row r="314" spans="1:17" ht="51">
      <c r="A314" s="621" t="s">
        <v>527</v>
      </c>
      <c r="B314" s="621" t="s">
        <v>305</v>
      </c>
      <c r="C314" s="621" t="s">
        <v>319</v>
      </c>
      <c r="D314" s="621" t="s">
        <v>2690</v>
      </c>
      <c r="E314" s="621" t="s">
        <v>785</v>
      </c>
      <c r="F314" s="621" t="s">
        <v>786</v>
      </c>
      <c r="G314" s="621"/>
      <c r="H314" s="618" t="s">
        <v>787</v>
      </c>
      <c r="I314" s="621" t="s">
        <v>788</v>
      </c>
      <c r="J314" s="660">
        <v>500000</v>
      </c>
      <c r="K314" s="660">
        <v>1433000</v>
      </c>
      <c r="L314" s="622">
        <v>1362085.0604699997</v>
      </c>
      <c r="M314" s="622">
        <v>1360940.63757</v>
      </c>
      <c r="N314" s="577"/>
      <c r="O314" s="577">
        <v>0.95</v>
      </c>
      <c r="P314" s="579"/>
      <c r="Q314" s="618" t="s">
        <v>20</v>
      </c>
    </row>
    <row r="315" spans="1:17" ht="51">
      <c r="A315" s="621" t="s">
        <v>527</v>
      </c>
      <c r="B315" s="621" t="s">
        <v>305</v>
      </c>
      <c r="C315" s="621" t="s">
        <v>319</v>
      </c>
      <c r="D315" s="621" t="s">
        <v>2705</v>
      </c>
      <c r="E315" s="621" t="s">
        <v>790</v>
      </c>
      <c r="F315" s="621" t="s">
        <v>791</v>
      </c>
      <c r="G315" s="621"/>
      <c r="H315" s="618" t="s">
        <v>792</v>
      </c>
      <c r="I315" s="621" t="s">
        <v>770</v>
      </c>
      <c r="J315" s="660">
        <v>2075000</v>
      </c>
      <c r="K315" s="660">
        <v>4432000</v>
      </c>
      <c r="L315" s="622">
        <v>4381828.5828900002</v>
      </c>
      <c r="M315" s="622">
        <v>3887117.0308599998</v>
      </c>
      <c r="N315" s="577"/>
      <c r="O315" s="577">
        <v>0.9</v>
      </c>
      <c r="P315" s="579"/>
      <c r="Q315" s="618" t="s">
        <v>20</v>
      </c>
    </row>
    <row r="316" spans="1:17" ht="76.5">
      <c r="A316" s="621" t="s">
        <v>527</v>
      </c>
      <c r="B316" s="621" t="s">
        <v>305</v>
      </c>
      <c r="C316" s="621" t="s">
        <v>319</v>
      </c>
      <c r="D316" s="621" t="s">
        <v>2705</v>
      </c>
      <c r="E316" s="621" t="s">
        <v>790</v>
      </c>
      <c r="F316" s="621" t="s">
        <v>791</v>
      </c>
      <c r="G316" s="621"/>
      <c r="H316" s="618" t="s">
        <v>793</v>
      </c>
      <c r="I316" s="621" t="s">
        <v>794</v>
      </c>
      <c r="J316" s="660">
        <v>2000000</v>
      </c>
      <c r="K316" s="660">
        <v>2000000</v>
      </c>
      <c r="L316" s="622">
        <v>326431.64513000002</v>
      </c>
      <c r="M316" s="622">
        <v>75042.899609999993</v>
      </c>
      <c r="N316" s="577"/>
      <c r="O316" s="577">
        <v>0.25</v>
      </c>
      <c r="P316" s="579"/>
      <c r="Q316" s="618" t="s">
        <v>20</v>
      </c>
    </row>
    <row r="317" spans="1:17" ht="51">
      <c r="A317" s="621" t="s">
        <v>527</v>
      </c>
      <c r="B317" s="621" t="s">
        <v>305</v>
      </c>
      <c r="C317" s="621" t="s">
        <v>319</v>
      </c>
      <c r="D317" s="621" t="s">
        <v>2705</v>
      </c>
      <c r="E317" s="621" t="s">
        <v>790</v>
      </c>
      <c r="F317" s="621" t="s">
        <v>791</v>
      </c>
      <c r="G317" s="621"/>
      <c r="H317" s="618" t="s">
        <v>795</v>
      </c>
      <c r="I317" s="621" t="s">
        <v>770</v>
      </c>
      <c r="J317" s="660">
        <v>1650000</v>
      </c>
      <c r="K317" s="660">
        <v>1650000</v>
      </c>
      <c r="L317" s="622">
        <v>1643459</v>
      </c>
      <c r="M317" s="622">
        <v>1535585</v>
      </c>
      <c r="N317" s="577"/>
      <c r="O317" s="577">
        <v>1</v>
      </c>
      <c r="P317" s="579"/>
      <c r="Q317" s="618" t="s">
        <v>762</v>
      </c>
    </row>
    <row r="318" spans="1:17" ht="38.25">
      <c r="A318" s="621" t="s">
        <v>527</v>
      </c>
      <c r="B318" s="621" t="s">
        <v>305</v>
      </c>
      <c r="C318" s="621" t="s">
        <v>319</v>
      </c>
      <c r="D318" s="621" t="s">
        <v>2705</v>
      </c>
      <c r="E318" s="621" t="s">
        <v>790</v>
      </c>
      <c r="F318" s="621" t="s">
        <v>791</v>
      </c>
      <c r="G318" s="621"/>
      <c r="H318" s="618" t="s">
        <v>796</v>
      </c>
      <c r="I318" s="621" t="s">
        <v>661</v>
      </c>
      <c r="J318" s="660">
        <v>2101200</v>
      </c>
      <c r="K318" s="660">
        <v>2101200</v>
      </c>
      <c r="L318" s="622">
        <v>1863984</v>
      </c>
      <c r="M318" s="622">
        <v>1774364</v>
      </c>
      <c r="N318" s="577"/>
      <c r="O318" s="577">
        <v>0.7</v>
      </c>
      <c r="P318" s="579"/>
      <c r="Q318" s="618" t="s">
        <v>20</v>
      </c>
    </row>
    <row r="319" spans="1:17" ht="51">
      <c r="A319" s="621" t="s">
        <v>527</v>
      </c>
      <c r="B319" s="621" t="s">
        <v>305</v>
      </c>
      <c r="C319" s="621" t="s">
        <v>319</v>
      </c>
      <c r="D319" s="621" t="s">
        <v>2705</v>
      </c>
      <c r="E319" s="621" t="s">
        <v>790</v>
      </c>
      <c r="F319" s="621" t="s">
        <v>791</v>
      </c>
      <c r="G319" s="621"/>
      <c r="H319" s="618" t="s">
        <v>797</v>
      </c>
      <c r="I319" s="621" t="s">
        <v>661</v>
      </c>
      <c r="J319" s="660">
        <v>1500000</v>
      </c>
      <c r="K319" s="660">
        <v>1500000</v>
      </c>
      <c r="L319" s="622">
        <v>1497726</v>
      </c>
      <c r="M319" s="622">
        <v>1360116</v>
      </c>
      <c r="N319" s="577"/>
      <c r="O319" s="577">
        <v>1</v>
      </c>
      <c r="P319" s="579"/>
      <c r="Q319" s="618" t="s">
        <v>762</v>
      </c>
    </row>
    <row r="320" spans="1:17" ht="51">
      <c r="A320" s="621" t="s">
        <v>527</v>
      </c>
      <c r="B320" s="621" t="s">
        <v>305</v>
      </c>
      <c r="C320" s="621" t="s">
        <v>319</v>
      </c>
      <c r="D320" s="621" t="s">
        <v>2705</v>
      </c>
      <c r="E320" s="621" t="s">
        <v>790</v>
      </c>
      <c r="F320" s="621" t="s">
        <v>791</v>
      </c>
      <c r="G320" s="621"/>
      <c r="H320" s="618" t="s">
        <v>798</v>
      </c>
      <c r="I320" s="621" t="s">
        <v>799</v>
      </c>
      <c r="J320" s="660">
        <v>1800000</v>
      </c>
      <c r="K320" s="660">
        <v>1800000</v>
      </c>
      <c r="L320" s="622">
        <v>1528138</v>
      </c>
      <c r="M320" s="622">
        <v>1237628</v>
      </c>
      <c r="N320" s="577"/>
      <c r="O320" s="577">
        <v>0.7</v>
      </c>
      <c r="P320" s="579"/>
      <c r="Q320" s="618" t="s">
        <v>20</v>
      </c>
    </row>
    <row r="321" spans="1:17" ht="76.5">
      <c r="A321" s="621" t="s">
        <v>527</v>
      </c>
      <c r="B321" s="621" t="s">
        <v>305</v>
      </c>
      <c r="C321" s="621" t="s">
        <v>319</v>
      </c>
      <c r="D321" s="621" t="s">
        <v>2705</v>
      </c>
      <c r="E321" s="621" t="s">
        <v>790</v>
      </c>
      <c r="F321" s="621" t="s">
        <v>791</v>
      </c>
      <c r="G321" s="621"/>
      <c r="H321" s="618" t="s">
        <v>800</v>
      </c>
      <c r="I321" s="621" t="s">
        <v>801</v>
      </c>
      <c r="J321" s="660">
        <v>2000000</v>
      </c>
      <c r="K321" s="660">
        <v>2000000</v>
      </c>
      <c r="L321" s="622">
        <v>1985248</v>
      </c>
      <c r="M321" s="622">
        <v>1801555</v>
      </c>
      <c r="N321" s="577"/>
      <c r="O321" s="577">
        <v>0.9</v>
      </c>
      <c r="P321" s="579"/>
      <c r="Q321" s="618" t="s">
        <v>20</v>
      </c>
    </row>
    <row r="322" spans="1:17" ht="38.25">
      <c r="A322" s="621" t="s">
        <v>527</v>
      </c>
      <c r="B322" s="621" t="s">
        <v>305</v>
      </c>
      <c r="C322" s="621" t="s">
        <v>319</v>
      </c>
      <c r="D322" s="621" t="s">
        <v>2705</v>
      </c>
      <c r="E322" s="621" t="s">
        <v>802</v>
      </c>
      <c r="F322" s="621" t="s">
        <v>803</v>
      </c>
      <c r="G322" s="621"/>
      <c r="H322" s="618" t="s">
        <v>804</v>
      </c>
      <c r="I322" s="621" t="s">
        <v>661</v>
      </c>
      <c r="J322" s="660">
        <v>2400000</v>
      </c>
      <c r="K322" s="660">
        <v>2950425</v>
      </c>
      <c r="L322" s="622">
        <v>2929175</v>
      </c>
      <c r="M322" s="622">
        <v>1886771</v>
      </c>
      <c r="N322" s="577"/>
      <c r="O322" s="577">
        <v>0.85</v>
      </c>
      <c r="P322" s="579"/>
      <c r="Q322" s="618" t="s">
        <v>20</v>
      </c>
    </row>
    <row r="323" spans="1:17" ht="38.25">
      <c r="A323" s="621" t="s">
        <v>527</v>
      </c>
      <c r="B323" s="621" t="s">
        <v>305</v>
      </c>
      <c r="C323" s="621" t="s">
        <v>319</v>
      </c>
      <c r="D323" s="621" t="s">
        <v>2705</v>
      </c>
      <c r="E323" s="621"/>
      <c r="F323" s="621"/>
      <c r="G323" s="621"/>
      <c r="H323" s="618" t="s">
        <v>805</v>
      </c>
      <c r="I323" s="621" t="s">
        <v>661</v>
      </c>
      <c r="J323" s="660">
        <v>1000000</v>
      </c>
      <c r="K323" s="660">
        <v>1000000</v>
      </c>
      <c r="L323" s="622">
        <v>938715</v>
      </c>
      <c r="M323" s="622">
        <v>412816</v>
      </c>
      <c r="N323" s="577"/>
      <c r="O323" s="577">
        <v>0.9</v>
      </c>
      <c r="P323" s="579"/>
      <c r="Q323" s="618" t="s">
        <v>20</v>
      </c>
    </row>
    <row r="324" spans="1:17" ht="38.25">
      <c r="A324" s="621" t="s">
        <v>527</v>
      </c>
      <c r="B324" s="621" t="s">
        <v>305</v>
      </c>
      <c r="C324" s="621" t="s">
        <v>319</v>
      </c>
      <c r="D324" s="621" t="s">
        <v>2691</v>
      </c>
      <c r="E324" s="621" t="s">
        <v>807</v>
      </c>
      <c r="F324" s="621" t="s">
        <v>808</v>
      </c>
      <c r="G324" s="621"/>
      <c r="H324" s="618" t="s">
        <v>809</v>
      </c>
      <c r="I324" s="621" t="s">
        <v>810</v>
      </c>
      <c r="J324" s="660">
        <v>200000</v>
      </c>
      <c r="K324" s="660">
        <v>1052000</v>
      </c>
      <c r="L324" s="622">
        <v>1032674.28258</v>
      </c>
      <c r="M324" s="622">
        <v>976344.34471999994</v>
      </c>
      <c r="N324" s="577"/>
      <c r="O324" s="577">
        <v>1</v>
      </c>
      <c r="P324" s="579"/>
      <c r="Q324" s="618" t="s">
        <v>762</v>
      </c>
    </row>
    <row r="325" spans="1:17" ht="51">
      <c r="A325" s="621" t="s">
        <v>527</v>
      </c>
      <c r="B325" s="621" t="s">
        <v>305</v>
      </c>
      <c r="C325" s="621" t="s">
        <v>319</v>
      </c>
      <c r="D325" s="621" t="s">
        <v>2691</v>
      </c>
      <c r="E325" s="621" t="s">
        <v>811</v>
      </c>
      <c r="F325" s="621" t="s">
        <v>812</v>
      </c>
      <c r="G325" s="621"/>
      <c r="H325" s="618" t="s">
        <v>813</v>
      </c>
      <c r="I325" s="621" t="s">
        <v>614</v>
      </c>
      <c r="J325" s="660">
        <v>900000</v>
      </c>
      <c r="K325" s="660">
        <v>3000000</v>
      </c>
      <c r="L325" s="622">
        <v>2846076.3834000002</v>
      </c>
      <c r="M325" s="622">
        <v>2842479.2944300002</v>
      </c>
      <c r="N325" s="577"/>
      <c r="O325" s="577">
        <v>1</v>
      </c>
      <c r="P325" s="579"/>
      <c r="Q325" s="618" t="s">
        <v>762</v>
      </c>
    </row>
    <row r="326" spans="1:17" ht="38.25">
      <c r="A326" s="621" t="s">
        <v>527</v>
      </c>
      <c r="B326" s="621" t="s">
        <v>305</v>
      </c>
      <c r="C326" s="621" t="s">
        <v>319</v>
      </c>
      <c r="D326" s="621" t="s">
        <v>2711</v>
      </c>
      <c r="E326" s="621" t="s">
        <v>119</v>
      </c>
      <c r="F326" s="621" t="s">
        <v>815</v>
      </c>
      <c r="G326" s="621"/>
      <c r="H326" s="618" t="s">
        <v>816</v>
      </c>
      <c r="I326" s="621" t="s">
        <v>614</v>
      </c>
      <c r="J326" s="660">
        <v>300000</v>
      </c>
      <c r="K326" s="660">
        <v>1200000</v>
      </c>
      <c r="L326" s="622">
        <v>1177669.1114000001</v>
      </c>
      <c r="M326" s="622">
        <v>1097621.71261</v>
      </c>
      <c r="N326" s="577"/>
      <c r="O326" s="577">
        <v>0.95</v>
      </c>
      <c r="P326" s="579"/>
      <c r="Q326" s="618" t="s">
        <v>20</v>
      </c>
    </row>
    <row r="327" spans="1:17" ht="38.25">
      <c r="A327" s="621" t="s">
        <v>527</v>
      </c>
      <c r="B327" s="621" t="s">
        <v>305</v>
      </c>
      <c r="C327" s="621" t="s">
        <v>319</v>
      </c>
      <c r="D327" s="621" t="s">
        <v>2711</v>
      </c>
      <c r="E327" s="621" t="s">
        <v>119</v>
      </c>
      <c r="F327" s="621" t="s">
        <v>815</v>
      </c>
      <c r="G327" s="621"/>
      <c r="H327" s="618" t="s">
        <v>817</v>
      </c>
      <c r="I327" s="621" t="s">
        <v>610</v>
      </c>
      <c r="J327" s="660">
        <v>700000</v>
      </c>
      <c r="K327" s="660">
        <v>2225000</v>
      </c>
      <c r="L327" s="622">
        <v>2180431.60898</v>
      </c>
      <c r="M327" s="622">
        <v>2122090.1335899998</v>
      </c>
      <c r="N327" s="577"/>
      <c r="O327" s="577">
        <v>0.98</v>
      </c>
      <c r="P327" s="579"/>
      <c r="Q327" s="618" t="s">
        <v>20</v>
      </c>
    </row>
    <row r="328" spans="1:17" ht="38.25">
      <c r="A328" s="621" t="s">
        <v>527</v>
      </c>
      <c r="B328" s="621" t="s">
        <v>305</v>
      </c>
      <c r="C328" s="621" t="s">
        <v>319</v>
      </c>
      <c r="D328" s="621" t="s">
        <v>2711</v>
      </c>
      <c r="E328" s="621" t="s">
        <v>119</v>
      </c>
      <c r="F328" s="621" t="s">
        <v>815</v>
      </c>
      <c r="G328" s="621"/>
      <c r="H328" s="618" t="s">
        <v>818</v>
      </c>
      <c r="I328" s="621" t="s">
        <v>614</v>
      </c>
      <c r="J328" s="660">
        <v>1200000</v>
      </c>
      <c r="K328" s="660">
        <v>2993180</v>
      </c>
      <c r="L328" s="622">
        <v>2868098.8927600002</v>
      </c>
      <c r="M328" s="622">
        <v>2718218.2877600002</v>
      </c>
      <c r="N328" s="577"/>
      <c r="O328" s="577">
        <v>0.95</v>
      </c>
      <c r="P328" s="579"/>
      <c r="Q328" s="618" t="s">
        <v>20</v>
      </c>
    </row>
    <row r="329" spans="1:17" ht="38.25">
      <c r="A329" s="621" t="s">
        <v>527</v>
      </c>
      <c r="B329" s="621" t="s">
        <v>305</v>
      </c>
      <c r="C329" s="621" t="s">
        <v>319</v>
      </c>
      <c r="D329" s="621" t="s">
        <v>2711</v>
      </c>
      <c r="E329" s="621" t="s">
        <v>119</v>
      </c>
      <c r="F329" s="621" t="s">
        <v>815</v>
      </c>
      <c r="G329" s="621"/>
      <c r="H329" s="618" t="s">
        <v>819</v>
      </c>
      <c r="I329" s="621" t="s">
        <v>661</v>
      </c>
      <c r="J329" s="660">
        <v>5000000</v>
      </c>
      <c r="K329" s="660">
        <v>8801607</v>
      </c>
      <c r="L329" s="622">
        <v>8208624</v>
      </c>
      <c r="M329" s="622">
        <v>7674792</v>
      </c>
      <c r="N329" s="577"/>
      <c r="O329" s="577">
        <v>0.98</v>
      </c>
      <c r="P329" s="579"/>
      <c r="Q329" s="618" t="s">
        <v>820</v>
      </c>
    </row>
    <row r="330" spans="1:17" ht="51">
      <c r="A330" s="621" t="s">
        <v>527</v>
      </c>
      <c r="B330" s="621" t="s">
        <v>292</v>
      </c>
      <c r="C330" s="621" t="s">
        <v>319</v>
      </c>
      <c r="D330" s="621" t="s">
        <v>2690</v>
      </c>
      <c r="E330" s="621" t="s">
        <v>822</v>
      </c>
      <c r="F330" s="621" t="s">
        <v>823</v>
      </c>
      <c r="G330" s="621"/>
      <c r="H330" s="618" t="s">
        <v>824</v>
      </c>
      <c r="I330" s="621">
        <v>2006</v>
      </c>
      <c r="J330" s="660">
        <v>400000</v>
      </c>
      <c r="K330" s="660">
        <v>1027000</v>
      </c>
      <c r="L330" s="622">
        <v>925561</v>
      </c>
      <c r="M330" s="622">
        <v>924783</v>
      </c>
      <c r="N330" s="577"/>
      <c r="O330" s="577">
        <v>0.98</v>
      </c>
      <c r="P330" s="579"/>
      <c r="Q330" s="618"/>
    </row>
    <row r="331" spans="1:17" ht="51">
      <c r="A331" s="621" t="s">
        <v>527</v>
      </c>
      <c r="B331" s="621" t="s">
        <v>292</v>
      </c>
      <c r="C331" s="621" t="s">
        <v>319</v>
      </c>
      <c r="D331" s="621" t="s">
        <v>2690</v>
      </c>
      <c r="E331" s="621" t="s">
        <v>825</v>
      </c>
      <c r="F331" s="621" t="s">
        <v>826</v>
      </c>
      <c r="G331" s="621"/>
      <c r="H331" s="618" t="s">
        <v>827</v>
      </c>
      <c r="I331" s="621">
        <v>2014</v>
      </c>
      <c r="J331" s="660">
        <v>700000</v>
      </c>
      <c r="K331" s="660">
        <v>1000000</v>
      </c>
      <c r="L331" s="622">
        <v>596060</v>
      </c>
      <c r="M331" s="622">
        <v>536898</v>
      </c>
      <c r="N331" s="577"/>
      <c r="O331" s="577">
        <v>0.7</v>
      </c>
      <c r="P331" s="579"/>
      <c r="Q331" s="618"/>
    </row>
    <row r="332" spans="1:17" ht="38.25">
      <c r="A332" s="621" t="s">
        <v>527</v>
      </c>
      <c r="B332" s="621" t="s">
        <v>292</v>
      </c>
      <c r="C332" s="621" t="s">
        <v>319</v>
      </c>
      <c r="D332" s="621" t="s">
        <v>2691</v>
      </c>
      <c r="E332" s="621" t="s">
        <v>829</v>
      </c>
      <c r="F332" s="621" t="s">
        <v>830</v>
      </c>
      <c r="G332" s="621"/>
      <c r="H332" s="618" t="s">
        <v>831</v>
      </c>
      <c r="I332" s="621">
        <v>2008</v>
      </c>
      <c r="J332" s="660">
        <v>400000</v>
      </c>
      <c r="K332" s="660">
        <v>2229000</v>
      </c>
      <c r="L332" s="622">
        <v>1869825</v>
      </c>
      <c r="M332" s="622">
        <v>680030</v>
      </c>
      <c r="N332" s="577"/>
      <c r="O332" s="577">
        <v>0.38</v>
      </c>
      <c r="P332" s="579"/>
      <c r="Q332" s="618"/>
    </row>
    <row r="333" spans="1:17" ht="38.25">
      <c r="A333" s="621" t="s">
        <v>527</v>
      </c>
      <c r="B333" s="621" t="s">
        <v>292</v>
      </c>
      <c r="C333" s="621" t="s">
        <v>319</v>
      </c>
      <c r="D333" s="621" t="s">
        <v>2705</v>
      </c>
      <c r="E333" s="621" t="s">
        <v>833</v>
      </c>
      <c r="F333" s="621" t="s">
        <v>834</v>
      </c>
      <c r="G333" s="621"/>
      <c r="H333" s="618" t="s">
        <v>835</v>
      </c>
      <c r="I333" s="621">
        <v>2014</v>
      </c>
      <c r="J333" s="660">
        <v>5600000</v>
      </c>
      <c r="K333" s="660">
        <v>8060000</v>
      </c>
      <c r="L333" s="622">
        <v>3625053</v>
      </c>
      <c r="M333" s="622">
        <v>1245157</v>
      </c>
      <c r="N333" s="577"/>
      <c r="O333" s="577">
        <v>0.3</v>
      </c>
      <c r="P333" s="579"/>
      <c r="Q333" s="618"/>
    </row>
    <row r="334" spans="1:17" ht="38.25">
      <c r="A334" s="621" t="s">
        <v>527</v>
      </c>
      <c r="B334" s="621" t="s">
        <v>292</v>
      </c>
      <c r="C334" s="621" t="s">
        <v>319</v>
      </c>
      <c r="D334" s="621" t="s">
        <v>2705</v>
      </c>
      <c r="E334" s="621" t="s">
        <v>836</v>
      </c>
      <c r="F334" s="621" t="s">
        <v>837</v>
      </c>
      <c r="G334" s="621"/>
      <c r="H334" s="618" t="s">
        <v>838</v>
      </c>
      <c r="I334" s="621">
        <v>2018</v>
      </c>
      <c r="J334" s="660">
        <v>1300000</v>
      </c>
      <c r="K334" s="660">
        <v>1300000</v>
      </c>
      <c r="L334" s="622">
        <v>1225865</v>
      </c>
      <c r="M334" s="622">
        <v>979353</v>
      </c>
      <c r="N334" s="577"/>
      <c r="O334" s="577">
        <v>0.95</v>
      </c>
      <c r="P334" s="579"/>
      <c r="Q334" s="618"/>
    </row>
    <row r="335" spans="1:17" ht="38.25">
      <c r="A335" s="621" t="s">
        <v>527</v>
      </c>
      <c r="B335" s="621" t="s">
        <v>292</v>
      </c>
      <c r="C335" s="621" t="s">
        <v>319</v>
      </c>
      <c r="D335" s="621" t="s">
        <v>2708</v>
      </c>
      <c r="E335" s="621" t="s">
        <v>840</v>
      </c>
      <c r="F335" s="621" t="s">
        <v>841</v>
      </c>
      <c r="G335" s="621"/>
      <c r="H335" s="618" t="s">
        <v>842</v>
      </c>
      <c r="I335" s="621">
        <v>2019</v>
      </c>
      <c r="J335" s="660">
        <v>3150000</v>
      </c>
      <c r="K335" s="660">
        <v>3150000</v>
      </c>
      <c r="L335" s="622">
        <v>1706706</v>
      </c>
      <c r="M335" s="622">
        <v>783427</v>
      </c>
      <c r="N335" s="577"/>
      <c r="O335" s="577">
        <v>0.35</v>
      </c>
      <c r="P335" s="579"/>
      <c r="Q335" s="618"/>
    </row>
    <row r="336" spans="1:17" ht="38.25">
      <c r="A336" s="621" t="s">
        <v>527</v>
      </c>
      <c r="B336" s="621" t="s">
        <v>292</v>
      </c>
      <c r="C336" s="621" t="s">
        <v>319</v>
      </c>
      <c r="D336" s="621" t="s">
        <v>2708</v>
      </c>
      <c r="E336" s="621" t="s">
        <v>840</v>
      </c>
      <c r="F336" s="621" t="s">
        <v>841</v>
      </c>
      <c r="G336" s="621"/>
      <c r="H336" s="618" t="s">
        <v>843</v>
      </c>
      <c r="I336" s="621">
        <v>2014</v>
      </c>
      <c r="J336" s="660">
        <v>3700000</v>
      </c>
      <c r="K336" s="660">
        <v>3700000</v>
      </c>
      <c r="L336" s="622">
        <v>3675938</v>
      </c>
      <c r="M336" s="622">
        <v>3277183</v>
      </c>
      <c r="N336" s="577"/>
      <c r="O336" s="577">
        <v>1</v>
      </c>
      <c r="P336" s="579"/>
      <c r="Q336" s="618"/>
    </row>
    <row r="337" spans="1:17" ht="51">
      <c r="A337" s="621" t="s">
        <v>527</v>
      </c>
      <c r="B337" s="621" t="s">
        <v>292</v>
      </c>
      <c r="C337" s="621" t="s">
        <v>319</v>
      </c>
      <c r="D337" s="621" t="s">
        <v>2708</v>
      </c>
      <c r="E337" s="621" t="s">
        <v>840</v>
      </c>
      <c r="F337" s="621" t="s">
        <v>841</v>
      </c>
      <c r="G337" s="621"/>
      <c r="H337" s="618" t="s">
        <v>844</v>
      </c>
      <c r="I337" s="621">
        <v>2014</v>
      </c>
      <c r="J337" s="660">
        <v>1200000</v>
      </c>
      <c r="K337" s="660">
        <v>4620000</v>
      </c>
      <c r="L337" s="622">
        <v>4266211</v>
      </c>
      <c r="M337" s="622">
        <v>2363149</v>
      </c>
      <c r="N337" s="577"/>
      <c r="O337" s="577">
        <v>0.56000000000000005</v>
      </c>
      <c r="P337" s="579"/>
      <c r="Q337" s="618"/>
    </row>
    <row r="338" spans="1:17" ht="38.25">
      <c r="A338" s="621" t="s">
        <v>527</v>
      </c>
      <c r="B338" s="621" t="s">
        <v>292</v>
      </c>
      <c r="C338" s="621" t="s">
        <v>319</v>
      </c>
      <c r="D338" s="621" t="s">
        <v>2708</v>
      </c>
      <c r="E338" s="621" t="s">
        <v>840</v>
      </c>
      <c r="F338" s="621" t="s">
        <v>845</v>
      </c>
      <c r="G338" s="621"/>
      <c r="H338" s="618" t="s">
        <v>846</v>
      </c>
      <c r="I338" s="621">
        <v>2007</v>
      </c>
      <c r="J338" s="660">
        <v>2000000</v>
      </c>
      <c r="K338" s="660">
        <v>3200000</v>
      </c>
      <c r="L338" s="622">
        <v>3199702</v>
      </c>
      <c r="M338" s="622">
        <v>2359161</v>
      </c>
      <c r="N338" s="577"/>
      <c r="O338" s="577">
        <v>1</v>
      </c>
      <c r="P338" s="579"/>
      <c r="Q338" s="618"/>
    </row>
    <row r="339" spans="1:17" ht="25.5">
      <c r="A339" s="621" t="s">
        <v>527</v>
      </c>
      <c r="B339" s="621" t="s">
        <v>292</v>
      </c>
      <c r="C339" s="621" t="s">
        <v>319</v>
      </c>
      <c r="D339" s="621" t="s">
        <v>2708</v>
      </c>
      <c r="E339" s="621" t="s">
        <v>847</v>
      </c>
      <c r="F339" s="621" t="s">
        <v>848</v>
      </c>
      <c r="G339" s="621"/>
      <c r="H339" s="618" t="s">
        <v>849</v>
      </c>
      <c r="I339" s="621">
        <v>2006</v>
      </c>
      <c r="J339" s="660">
        <v>1200000</v>
      </c>
      <c r="K339" s="660">
        <v>4948000</v>
      </c>
      <c r="L339" s="622">
        <v>4697120</v>
      </c>
      <c r="M339" s="622">
        <v>3809726</v>
      </c>
      <c r="N339" s="577"/>
      <c r="O339" s="577">
        <v>0.99</v>
      </c>
      <c r="P339" s="579"/>
      <c r="Q339" s="618"/>
    </row>
    <row r="340" spans="1:17" ht="38.25">
      <c r="A340" s="621" t="s">
        <v>527</v>
      </c>
      <c r="B340" s="621" t="s">
        <v>292</v>
      </c>
      <c r="C340" s="621" t="s">
        <v>319</v>
      </c>
      <c r="D340" s="621" t="s">
        <v>2711</v>
      </c>
      <c r="E340" s="621" t="s">
        <v>851</v>
      </c>
      <c r="F340" s="621" t="s">
        <v>852</v>
      </c>
      <c r="G340" s="621"/>
      <c r="H340" s="618" t="s">
        <v>853</v>
      </c>
      <c r="I340" s="621">
        <v>2008</v>
      </c>
      <c r="J340" s="660">
        <v>600000</v>
      </c>
      <c r="K340" s="660">
        <v>1676320</v>
      </c>
      <c r="L340" s="622">
        <v>1634450</v>
      </c>
      <c r="M340" s="622">
        <v>1534223</v>
      </c>
      <c r="N340" s="577"/>
      <c r="O340" s="577">
        <v>0.95</v>
      </c>
      <c r="P340" s="579"/>
      <c r="Q340" s="618"/>
    </row>
    <row r="341" spans="1:17" ht="38.25">
      <c r="A341" s="621" t="s">
        <v>527</v>
      </c>
      <c r="B341" s="621" t="s">
        <v>292</v>
      </c>
      <c r="C341" s="621" t="s">
        <v>319</v>
      </c>
      <c r="D341" s="621" t="s">
        <v>2711</v>
      </c>
      <c r="E341" s="621" t="s">
        <v>851</v>
      </c>
      <c r="F341" s="621" t="s">
        <v>852</v>
      </c>
      <c r="G341" s="621"/>
      <c r="H341" s="618" t="s">
        <v>854</v>
      </c>
      <c r="I341" s="621">
        <v>2008</v>
      </c>
      <c r="J341" s="660">
        <v>600000</v>
      </c>
      <c r="K341" s="660">
        <v>1828000</v>
      </c>
      <c r="L341" s="622">
        <v>1805927</v>
      </c>
      <c r="M341" s="622">
        <v>1742042</v>
      </c>
      <c r="N341" s="577"/>
      <c r="O341" s="577">
        <v>0.98</v>
      </c>
      <c r="P341" s="579"/>
      <c r="Q341" s="618"/>
    </row>
    <row r="342" spans="1:17" ht="38.25">
      <c r="A342" s="621" t="s">
        <v>527</v>
      </c>
      <c r="B342" s="621" t="s">
        <v>292</v>
      </c>
      <c r="C342" s="621" t="s">
        <v>319</v>
      </c>
      <c r="D342" s="621" t="s">
        <v>2711</v>
      </c>
      <c r="E342" s="621" t="s">
        <v>851</v>
      </c>
      <c r="F342" s="621" t="s">
        <v>852</v>
      </c>
      <c r="G342" s="621"/>
      <c r="H342" s="618" t="s">
        <v>855</v>
      </c>
      <c r="I342" s="621">
        <v>2019</v>
      </c>
      <c r="J342" s="660">
        <v>2300000</v>
      </c>
      <c r="K342" s="660">
        <v>3163900</v>
      </c>
      <c r="L342" s="622">
        <v>2642122</v>
      </c>
      <c r="M342" s="622">
        <v>683570</v>
      </c>
      <c r="N342" s="577"/>
      <c r="O342" s="577">
        <v>0.48</v>
      </c>
      <c r="P342" s="579"/>
      <c r="Q342" s="618"/>
    </row>
    <row r="343" spans="1:17" ht="38.25">
      <c r="A343" s="621" t="s">
        <v>527</v>
      </c>
      <c r="B343" s="621" t="s">
        <v>292</v>
      </c>
      <c r="C343" s="621" t="s">
        <v>319</v>
      </c>
      <c r="D343" s="621" t="s">
        <v>2711</v>
      </c>
      <c r="E343" s="621" t="s">
        <v>851</v>
      </c>
      <c r="F343" s="621" t="s">
        <v>852</v>
      </c>
      <c r="G343" s="621"/>
      <c r="H343" s="618" t="s">
        <v>856</v>
      </c>
      <c r="I343" s="621">
        <v>2019</v>
      </c>
      <c r="J343" s="660">
        <v>1500000</v>
      </c>
      <c r="K343" s="660">
        <v>2035616</v>
      </c>
      <c r="L343" s="622">
        <v>1797750</v>
      </c>
      <c r="M343" s="622">
        <v>901401</v>
      </c>
      <c r="N343" s="577"/>
      <c r="O343" s="577">
        <v>0.7</v>
      </c>
      <c r="P343" s="579"/>
      <c r="Q343" s="618"/>
    </row>
    <row r="344" spans="1:17" ht="38.25">
      <c r="A344" s="621" t="s">
        <v>527</v>
      </c>
      <c r="B344" s="621" t="s">
        <v>292</v>
      </c>
      <c r="C344" s="621" t="s">
        <v>319</v>
      </c>
      <c r="D344" s="621" t="s">
        <v>2716</v>
      </c>
      <c r="E344" s="621" t="s">
        <v>858</v>
      </c>
      <c r="F344" s="621" t="s">
        <v>859</v>
      </c>
      <c r="G344" s="621"/>
      <c r="H344" s="618" t="s">
        <v>860</v>
      </c>
      <c r="I344" s="621">
        <v>2012</v>
      </c>
      <c r="J344" s="660">
        <v>500000</v>
      </c>
      <c r="K344" s="660">
        <v>2700000</v>
      </c>
      <c r="L344" s="622">
        <v>2106112</v>
      </c>
      <c r="M344" s="622">
        <v>2081867</v>
      </c>
      <c r="N344" s="577"/>
      <c r="O344" s="577">
        <v>1</v>
      </c>
      <c r="P344" s="579"/>
      <c r="Q344" s="618"/>
    </row>
    <row r="345" spans="1:17" ht="38.25">
      <c r="A345" s="621" t="s">
        <v>527</v>
      </c>
      <c r="B345" s="621" t="s">
        <v>314</v>
      </c>
      <c r="C345" s="621" t="s">
        <v>319</v>
      </c>
      <c r="D345" s="621" t="s">
        <v>2691</v>
      </c>
      <c r="E345" s="621" t="s">
        <v>862</v>
      </c>
      <c r="F345" s="621" t="s">
        <v>863</v>
      </c>
      <c r="G345" s="621"/>
      <c r="H345" s="618" t="s">
        <v>864</v>
      </c>
      <c r="I345" s="621">
        <v>2007</v>
      </c>
      <c r="J345" s="661">
        <v>500000</v>
      </c>
      <c r="K345" s="661">
        <v>3593000</v>
      </c>
      <c r="L345" s="661">
        <v>3022704</v>
      </c>
      <c r="M345" s="661">
        <v>1873705</v>
      </c>
      <c r="N345" s="577"/>
      <c r="O345" s="577">
        <v>0.85</v>
      </c>
      <c r="P345" s="621"/>
      <c r="Q345" s="618" t="s">
        <v>865</v>
      </c>
    </row>
    <row r="346" spans="1:17" ht="51">
      <c r="A346" s="621" t="s">
        <v>527</v>
      </c>
      <c r="B346" s="621" t="s">
        <v>314</v>
      </c>
      <c r="C346" s="621" t="s">
        <v>319</v>
      </c>
      <c r="D346" s="621" t="s">
        <v>2705</v>
      </c>
      <c r="E346" s="621" t="s">
        <v>867</v>
      </c>
      <c r="F346" s="621" t="s">
        <v>868</v>
      </c>
      <c r="G346" s="621"/>
      <c r="H346" s="618" t="s">
        <v>869</v>
      </c>
      <c r="I346" s="621">
        <v>2014</v>
      </c>
      <c r="J346" s="661">
        <v>1540000</v>
      </c>
      <c r="K346" s="661">
        <v>2040000</v>
      </c>
      <c r="L346" s="661">
        <v>83831</v>
      </c>
      <c r="M346" s="661">
        <v>10092</v>
      </c>
      <c r="N346" s="577"/>
      <c r="O346" s="577">
        <v>0</v>
      </c>
      <c r="P346" s="621"/>
      <c r="Q346" s="618" t="s">
        <v>870</v>
      </c>
    </row>
    <row r="347" spans="1:17" ht="38.25">
      <c r="A347" s="621" t="s">
        <v>527</v>
      </c>
      <c r="B347" s="621" t="s">
        <v>314</v>
      </c>
      <c r="C347" s="621" t="s">
        <v>319</v>
      </c>
      <c r="D347" s="621" t="s">
        <v>2705</v>
      </c>
      <c r="E347" s="621" t="s">
        <v>871</v>
      </c>
      <c r="F347" s="621" t="s">
        <v>872</v>
      </c>
      <c r="G347" s="621"/>
      <c r="H347" s="618" t="s">
        <v>873</v>
      </c>
      <c r="I347" s="621">
        <v>2012</v>
      </c>
      <c r="J347" s="661">
        <v>1500000</v>
      </c>
      <c r="K347" s="661">
        <v>1500000</v>
      </c>
      <c r="L347" s="661">
        <v>484693</v>
      </c>
      <c r="M347" s="661">
        <v>267492</v>
      </c>
      <c r="N347" s="577"/>
      <c r="O347" s="577">
        <v>0.05</v>
      </c>
      <c r="P347" s="621"/>
      <c r="Q347" s="618" t="s">
        <v>865</v>
      </c>
    </row>
    <row r="348" spans="1:17" ht="38.25">
      <c r="A348" s="621" t="s">
        <v>527</v>
      </c>
      <c r="B348" s="621" t="s">
        <v>314</v>
      </c>
      <c r="C348" s="621" t="s">
        <v>319</v>
      </c>
      <c r="D348" s="621" t="s">
        <v>2711</v>
      </c>
      <c r="E348" s="621" t="s">
        <v>875</v>
      </c>
      <c r="F348" s="621" t="s">
        <v>876</v>
      </c>
      <c r="G348" s="621"/>
      <c r="H348" s="618" t="s">
        <v>877</v>
      </c>
      <c r="I348" s="621">
        <v>2019</v>
      </c>
      <c r="J348" s="661">
        <v>2300000</v>
      </c>
      <c r="K348" s="661">
        <v>2300000</v>
      </c>
      <c r="L348" s="661">
        <v>2078467</v>
      </c>
      <c r="M348" s="661">
        <v>2091</v>
      </c>
      <c r="N348" s="577"/>
      <c r="O348" s="577">
        <v>0.15</v>
      </c>
      <c r="P348" s="621"/>
      <c r="Q348" s="618" t="s">
        <v>865</v>
      </c>
    </row>
    <row r="349" spans="1:17" ht="51">
      <c r="A349" s="621" t="s">
        <v>527</v>
      </c>
      <c r="B349" s="621" t="s">
        <v>314</v>
      </c>
      <c r="C349" s="621" t="s">
        <v>319</v>
      </c>
      <c r="D349" s="621" t="s">
        <v>2716</v>
      </c>
      <c r="E349" s="621" t="s">
        <v>879</v>
      </c>
      <c r="F349" s="621" t="s">
        <v>880</v>
      </c>
      <c r="G349" s="621"/>
      <c r="H349" s="618" t="s">
        <v>881</v>
      </c>
      <c r="I349" s="621">
        <v>2019</v>
      </c>
      <c r="J349" s="661">
        <v>1200000</v>
      </c>
      <c r="K349" s="661">
        <v>1200000</v>
      </c>
      <c r="L349" s="661">
        <v>1762</v>
      </c>
      <c r="M349" s="661">
        <v>1762</v>
      </c>
      <c r="N349" s="577"/>
      <c r="O349" s="577">
        <v>0</v>
      </c>
      <c r="P349" s="621"/>
      <c r="Q349" s="618" t="s">
        <v>882</v>
      </c>
    </row>
    <row r="350" spans="1:17" ht="76.5">
      <c r="A350" s="621" t="s">
        <v>527</v>
      </c>
      <c r="B350" s="621" t="s">
        <v>273</v>
      </c>
      <c r="C350" s="621" t="s">
        <v>883</v>
      </c>
      <c r="D350" s="621" t="s">
        <v>2690</v>
      </c>
      <c r="E350" s="621" t="s">
        <v>885</v>
      </c>
      <c r="F350" s="621" t="s">
        <v>886</v>
      </c>
      <c r="G350" s="621" t="s">
        <v>887</v>
      </c>
      <c r="H350" s="618" t="s">
        <v>888</v>
      </c>
      <c r="I350" s="621">
        <v>2011</v>
      </c>
      <c r="J350" s="622">
        <v>900000</v>
      </c>
      <c r="K350" s="622">
        <v>1100000</v>
      </c>
      <c r="L350" s="622">
        <v>1099098</v>
      </c>
      <c r="M350" s="622">
        <v>1083386</v>
      </c>
      <c r="N350" s="577"/>
      <c r="O350" s="577">
        <v>0.98</v>
      </c>
      <c r="P350" s="621"/>
      <c r="Q350" s="618" t="s">
        <v>889</v>
      </c>
    </row>
    <row r="351" spans="1:17" ht="25.5">
      <c r="A351" s="621" t="s">
        <v>527</v>
      </c>
      <c r="B351" s="621" t="s">
        <v>273</v>
      </c>
      <c r="C351" s="621" t="s">
        <v>319</v>
      </c>
      <c r="D351" s="621" t="s">
        <v>2690</v>
      </c>
      <c r="E351" s="621" t="s">
        <v>890</v>
      </c>
      <c r="F351" s="621" t="s">
        <v>891</v>
      </c>
      <c r="G351" s="621" t="s">
        <v>892</v>
      </c>
      <c r="H351" s="618" t="s">
        <v>893</v>
      </c>
      <c r="I351" s="621">
        <v>2007</v>
      </c>
      <c r="J351" s="622">
        <v>180000</v>
      </c>
      <c r="K351" s="622">
        <v>1075000</v>
      </c>
      <c r="L351" s="622">
        <v>97282</v>
      </c>
      <c r="M351" s="622">
        <v>97985</v>
      </c>
      <c r="N351" s="577"/>
      <c r="O351" s="577">
        <v>0.5</v>
      </c>
      <c r="P351" s="621"/>
      <c r="Q351" s="618" t="s">
        <v>894</v>
      </c>
    </row>
    <row r="352" spans="1:17" ht="25.5">
      <c r="A352" s="621" t="s">
        <v>527</v>
      </c>
      <c r="B352" s="621" t="s">
        <v>273</v>
      </c>
      <c r="C352" s="621" t="s">
        <v>319</v>
      </c>
      <c r="D352" s="621" t="s">
        <v>2691</v>
      </c>
      <c r="E352" s="621" t="s">
        <v>895</v>
      </c>
      <c r="F352" s="621" t="s">
        <v>896</v>
      </c>
      <c r="G352" s="621" t="s">
        <v>897</v>
      </c>
      <c r="H352" s="618" t="s">
        <v>898</v>
      </c>
      <c r="I352" s="621">
        <v>2007</v>
      </c>
      <c r="J352" s="622">
        <v>900000</v>
      </c>
      <c r="K352" s="622">
        <v>3802332</v>
      </c>
      <c r="L352" s="622">
        <v>3761620</v>
      </c>
      <c r="M352" s="622">
        <v>3508425</v>
      </c>
      <c r="N352" s="577"/>
      <c r="O352" s="577">
        <v>0.98</v>
      </c>
      <c r="P352" s="621"/>
      <c r="Q352" s="618" t="s">
        <v>899</v>
      </c>
    </row>
    <row r="353" spans="1:17" ht="25.5">
      <c r="A353" s="621" t="s">
        <v>527</v>
      </c>
      <c r="B353" s="621" t="s">
        <v>273</v>
      </c>
      <c r="C353" s="621" t="s">
        <v>319</v>
      </c>
      <c r="D353" s="621" t="s">
        <v>2691</v>
      </c>
      <c r="E353" s="621" t="s">
        <v>895</v>
      </c>
      <c r="F353" s="621" t="s">
        <v>896</v>
      </c>
      <c r="G353" s="621" t="s">
        <v>900</v>
      </c>
      <c r="H353" s="618" t="s">
        <v>901</v>
      </c>
      <c r="I353" s="621">
        <v>2006</v>
      </c>
      <c r="J353" s="622">
        <v>500000</v>
      </c>
      <c r="K353" s="622">
        <v>3272000</v>
      </c>
      <c r="L353" s="622">
        <v>3116122</v>
      </c>
      <c r="M353" s="622">
        <v>2702312</v>
      </c>
      <c r="N353" s="577"/>
      <c r="O353" s="577">
        <v>0.95</v>
      </c>
      <c r="P353" s="621"/>
      <c r="Q353" s="618" t="s">
        <v>902</v>
      </c>
    </row>
    <row r="354" spans="1:17" ht="25.5">
      <c r="A354" s="621" t="s">
        <v>527</v>
      </c>
      <c r="B354" s="621" t="s">
        <v>273</v>
      </c>
      <c r="C354" s="621" t="s">
        <v>319</v>
      </c>
      <c r="D354" s="621" t="s">
        <v>2691</v>
      </c>
      <c r="E354" s="621" t="s">
        <v>895</v>
      </c>
      <c r="F354" s="621" t="s">
        <v>896</v>
      </c>
      <c r="G354" s="621" t="s">
        <v>903</v>
      </c>
      <c r="H354" s="618" t="s">
        <v>904</v>
      </c>
      <c r="I354" s="621">
        <v>2006</v>
      </c>
      <c r="J354" s="622">
        <v>500000</v>
      </c>
      <c r="K354" s="622">
        <v>3245500</v>
      </c>
      <c r="L354" s="622">
        <v>3085772</v>
      </c>
      <c r="M354" s="622">
        <v>2690245</v>
      </c>
      <c r="N354" s="577"/>
      <c r="O354" s="577">
        <v>0.8</v>
      </c>
      <c r="P354" s="621"/>
      <c r="Q354" s="618" t="s">
        <v>902</v>
      </c>
    </row>
    <row r="355" spans="1:17" ht="25.5">
      <c r="A355" s="621" t="s">
        <v>527</v>
      </c>
      <c r="B355" s="621" t="s">
        <v>273</v>
      </c>
      <c r="C355" s="621" t="s">
        <v>319</v>
      </c>
      <c r="D355" s="621" t="s">
        <v>2697</v>
      </c>
      <c r="E355" s="621" t="s">
        <v>906</v>
      </c>
      <c r="F355" s="621" t="s">
        <v>907</v>
      </c>
      <c r="G355" s="621" t="s">
        <v>908</v>
      </c>
      <c r="H355" s="618" t="s">
        <v>909</v>
      </c>
      <c r="I355" s="621">
        <v>2020</v>
      </c>
      <c r="J355" s="622">
        <v>1000000</v>
      </c>
      <c r="K355" s="622">
        <v>1293000</v>
      </c>
      <c r="L355" s="622">
        <v>1263690</v>
      </c>
      <c r="M355" s="622">
        <v>864750</v>
      </c>
      <c r="N355" s="577"/>
      <c r="O355" s="577">
        <v>0.85</v>
      </c>
      <c r="P355" s="621"/>
      <c r="Q355" s="618" t="s">
        <v>910</v>
      </c>
    </row>
    <row r="356" spans="1:17" ht="38.25">
      <c r="A356" s="621" t="s">
        <v>527</v>
      </c>
      <c r="B356" s="621" t="s">
        <v>273</v>
      </c>
      <c r="C356" s="621" t="s">
        <v>319</v>
      </c>
      <c r="D356" s="621" t="s">
        <v>2700</v>
      </c>
      <c r="E356" s="621" t="s">
        <v>912</v>
      </c>
      <c r="F356" s="621" t="s">
        <v>913</v>
      </c>
      <c r="G356" s="621"/>
      <c r="H356" s="618" t="s">
        <v>914</v>
      </c>
      <c r="I356" s="621">
        <v>2011</v>
      </c>
      <c r="J356" s="622">
        <v>750000</v>
      </c>
      <c r="K356" s="622">
        <v>1020000</v>
      </c>
      <c r="L356" s="622">
        <v>937279</v>
      </c>
      <c r="M356" s="622">
        <v>936730</v>
      </c>
      <c r="N356" s="577"/>
      <c r="O356" s="577">
        <v>1</v>
      </c>
      <c r="P356" s="621"/>
      <c r="Q356" s="618" t="s">
        <v>13</v>
      </c>
    </row>
    <row r="357" spans="1:17" ht="51">
      <c r="A357" s="621" t="s">
        <v>527</v>
      </c>
      <c r="B357" s="621" t="s">
        <v>273</v>
      </c>
      <c r="C357" s="621" t="s">
        <v>319</v>
      </c>
      <c r="D357" s="621" t="s">
        <v>2705</v>
      </c>
      <c r="E357" s="621" t="s">
        <v>916</v>
      </c>
      <c r="F357" s="621" t="s">
        <v>917</v>
      </c>
      <c r="G357" s="621" t="s">
        <v>918</v>
      </c>
      <c r="H357" s="618" t="s">
        <v>919</v>
      </c>
      <c r="I357" s="621">
        <v>2011</v>
      </c>
      <c r="J357" s="622">
        <v>1500000</v>
      </c>
      <c r="K357" s="622">
        <v>1500000</v>
      </c>
      <c r="L357" s="622">
        <v>1499412</v>
      </c>
      <c r="M357" s="622">
        <v>442606</v>
      </c>
      <c r="N357" s="577"/>
      <c r="O357" s="577">
        <v>0.3</v>
      </c>
      <c r="P357" s="621"/>
      <c r="Q357" s="618" t="s">
        <v>920</v>
      </c>
    </row>
    <row r="358" spans="1:17" ht="38.25">
      <c r="A358" s="621" t="s">
        <v>527</v>
      </c>
      <c r="B358" s="621" t="s">
        <v>273</v>
      </c>
      <c r="C358" s="621" t="s">
        <v>319</v>
      </c>
      <c r="D358" s="621" t="s">
        <v>2705</v>
      </c>
      <c r="E358" s="621" t="s">
        <v>916</v>
      </c>
      <c r="F358" s="621" t="s">
        <v>917</v>
      </c>
      <c r="G358" s="621" t="s">
        <v>921</v>
      </c>
      <c r="H358" s="618" t="s">
        <v>922</v>
      </c>
      <c r="I358" s="621">
        <v>2018</v>
      </c>
      <c r="J358" s="622">
        <v>1400000</v>
      </c>
      <c r="K358" s="622">
        <v>1400000</v>
      </c>
      <c r="L358" s="622">
        <v>1386210</v>
      </c>
      <c r="M358" s="622">
        <v>1037588</v>
      </c>
      <c r="N358" s="577"/>
      <c r="O358" s="577">
        <v>0.8</v>
      </c>
      <c r="P358" s="621"/>
      <c r="Q358" s="618" t="s">
        <v>923</v>
      </c>
    </row>
    <row r="359" spans="1:17" ht="25.5">
      <c r="A359" s="621" t="s">
        <v>527</v>
      </c>
      <c r="B359" s="621" t="s">
        <v>273</v>
      </c>
      <c r="C359" s="621" t="s">
        <v>319</v>
      </c>
      <c r="D359" s="621" t="s">
        <v>2708</v>
      </c>
      <c r="E359" s="621" t="s">
        <v>130</v>
      </c>
      <c r="F359" s="621" t="s">
        <v>925</v>
      </c>
      <c r="G359" s="621" t="s">
        <v>926</v>
      </c>
      <c r="H359" s="618" t="s">
        <v>927</v>
      </c>
      <c r="I359" s="621">
        <v>2018</v>
      </c>
      <c r="J359" s="622">
        <v>2000000</v>
      </c>
      <c r="K359" s="622">
        <v>8950000</v>
      </c>
      <c r="L359" s="622">
        <v>8811188</v>
      </c>
      <c r="M359" s="622">
        <v>8007590</v>
      </c>
      <c r="N359" s="577"/>
      <c r="O359" s="577">
        <v>0.98</v>
      </c>
      <c r="P359" s="621"/>
      <c r="Q359" s="618" t="s">
        <v>928</v>
      </c>
    </row>
    <row r="360" spans="1:17" ht="25.5">
      <c r="A360" s="621" t="s">
        <v>527</v>
      </c>
      <c r="B360" s="621" t="s">
        <v>273</v>
      </c>
      <c r="C360" s="621" t="s">
        <v>319</v>
      </c>
      <c r="D360" s="624" t="s">
        <v>2708</v>
      </c>
      <c r="E360" s="621" t="s">
        <v>130</v>
      </c>
      <c r="F360" s="621" t="s">
        <v>925</v>
      </c>
      <c r="G360" s="621" t="s">
        <v>929</v>
      </c>
      <c r="H360" s="618" t="s">
        <v>930</v>
      </c>
      <c r="I360" s="621">
        <v>2013</v>
      </c>
      <c r="J360" s="622">
        <v>5711741</v>
      </c>
      <c r="K360" s="622">
        <v>6411741</v>
      </c>
      <c r="L360" s="622">
        <v>5784414</v>
      </c>
      <c r="M360" s="622">
        <v>5190993</v>
      </c>
      <c r="N360" s="577"/>
      <c r="O360" s="577">
        <v>0.81</v>
      </c>
      <c r="P360" s="621"/>
      <c r="Q360" s="618" t="s">
        <v>931</v>
      </c>
    </row>
    <row r="361" spans="1:17" ht="25.5">
      <c r="A361" s="621" t="s">
        <v>527</v>
      </c>
      <c r="B361" s="621" t="s">
        <v>273</v>
      </c>
      <c r="C361" s="621" t="s">
        <v>319</v>
      </c>
      <c r="D361" s="621" t="s">
        <v>2708</v>
      </c>
      <c r="E361" s="621" t="s">
        <v>130</v>
      </c>
      <c r="F361" s="621" t="s">
        <v>925</v>
      </c>
      <c r="G361" s="621" t="s">
        <v>932</v>
      </c>
      <c r="H361" s="618" t="s">
        <v>933</v>
      </c>
      <c r="I361" s="621">
        <v>2018</v>
      </c>
      <c r="J361" s="622">
        <v>1000000</v>
      </c>
      <c r="K361" s="622">
        <v>6000000</v>
      </c>
      <c r="L361" s="622">
        <v>5950356</v>
      </c>
      <c r="M361" s="622">
        <v>5522703</v>
      </c>
      <c r="N361" s="577"/>
      <c r="O361" s="577">
        <v>0.95</v>
      </c>
      <c r="P361" s="621"/>
      <c r="Q361" s="618" t="s">
        <v>20</v>
      </c>
    </row>
    <row r="362" spans="1:17" ht="25.5">
      <c r="A362" s="621" t="s">
        <v>527</v>
      </c>
      <c r="B362" s="621" t="s">
        <v>273</v>
      </c>
      <c r="C362" s="621" t="s">
        <v>319</v>
      </c>
      <c r="D362" s="621" t="s">
        <v>2708</v>
      </c>
      <c r="E362" s="621" t="s">
        <v>130</v>
      </c>
      <c r="F362" s="621" t="s">
        <v>925</v>
      </c>
      <c r="G362" s="621" t="s">
        <v>934</v>
      </c>
      <c r="H362" s="618" t="s">
        <v>935</v>
      </c>
      <c r="I362" s="621">
        <v>2011</v>
      </c>
      <c r="J362" s="622">
        <v>4640000</v>
      </c>
      <c r="K362" s="622">
        <v>5690000</v>
      </c>
      <c r="L362" s="622">
        <v>5673108</v>
      </c>
      <c r="M362" s="622">
        <v>5567592</v>
      </c>
      <c r="N362" s="577"/>
      <c r="O362" s="577">
        <v>1</v>
      </c>
      <c r="P362" s="621"/>
      <c r="Q362" s="618" t="s">
        <v>936</v>
      </c>
    </row>
    <row r="363" spans="1:17" ht="25.5">
      <c r="A363" s="621" t="s">
        <v>527</v>
      </c>
      <c r="B363" s="621" t="s">
        <v>273</v>
      </c>
      <c r="C363" s="621" t="s">
        <v>319</v>
      </c>
      <c r="D363" s="621" t="s">
        <v>2708</v>
      </c>
      <c r="E363" s="621" t="s">
        <v>130</v>
      </c>
      <c r="F363" s="621" t="s">
        <v>925</v>
      </c>
      <c r="G363" s="621" t="s">
        <v>937</v>
      </c>
      <c r="H363" s="618" t="s">
        <v>938</v>
      </c>
      <c r="I363" s="621">
        <v>2017</v>
      </c>
      <c r="J363" s="622">
        <v>5000000</v>
      </c>
      <c r="K363" s="622">
        <v>5200000</v>
      </c>
      <c r="L363" s="622">
        <v>5037134</v>
      </c>
      <c r="M363" s="622">
        <v>4560094</v>
      </c>
      <c r="N363" s="577"/>
      <c r="O363" s="577">
        <v>0.97</v>
      </c>
      <c r="P363" s="621"/>
      <c r="Q363" s="618" t="s">
        <v>939</v>
      </c>
    </row>
    <row r="364" spans="1:17" ht="25.5">
      <c r="A364" s="621" t="s">
        <v>527</v>
      </c>
      <c r="B364" s="621" t="s">
        <v>273</v>
      </c>
      <c r="C364" s="621" t="s">
        <v>319</v>
      </c>
      <c r="D364" s="621" t="s">
        <v>2708</v>
      </c>
      <c r="E364" s="621" t="s">
        <v>130</v>
      </c>
      <c r="F364" s="621" t="s">
        <v>925</v>
      </c>
      <c r="G364" s="621" t="s">
        <v>940</v>
      </c>
      <c r="H364" s="618" t="s">
        <v>941</v>
      </c>
      <c r="I364" s="621">
        <v>2018</v>
      </c>
      <c r="J364" s="622">
        <v>1500000</v>
      </c>
      <c r="K364" s="622">
        <v>4500000</v>
      </c>
      <c r="L364" s="622">
        <v>4468123</v>
      </c>
      <c r="M364" s="622">
        <v>3594023</v>
      </c>
      <c r="N364" s="577"/>
      <c r="O364" s="577">
        <v>0.79</v>
      </c>
      <c r="P364" s="621"/>
      <c r="Q364" s="618" t="s">
        <v>20</v>
      </c>
    </row>
    <row r="365" spans="1:17" ht="25.5">
      <c r="A365" s="621" t="s">
        <v>527</v>
      </c>
      <c r="B365" s="621" t="s">
        <v>273</v>
      </c>
      <c r="C365" s="621" t="s">
        <v>319</v>
      </c>
      <c r="D365" s="621" t="s">
        <v>2708</v>
      </c>
      <c r="E365" s="621" t="s">
        <v>130</v>
      </c>
      <c r="F365" s="621" t="s">
        <v>925</v>
      </c>
      <c r="G365" s="621" t="s">
        <v>942</v>
      </c>
      <c r="H365" s="618" t="s">
        <v>943</v>
      </c>
      <c r="I365" s="621">
        <v>2021</v>
      </c>
      <c r="J365" s="622">
        <v>3000000</v>
      </c>
      <c r="K365" s="622">
        <v>3000000</v>
      </c>
      <c r="L365" s="622">
        <v>2588276</v>
      </c>
      <c r="M365" s="622">
        <v>1161857</v>
      </c>
      <c r="N365" s="577"/>
      <c r="O365" s="577">
        <v>0.66</v>
      </c>
      <c r="P365" s="621"/>
      <c r="Q365" s="618" t="s">
        <v>20</v>
      </c>
    </row>
    <row r="366" spans="1:17">
      <c r="A366" s="621" t="s">
        <v>527</v>
      </c>
      <c r="B366" s="621" t="s">
        <v>273</v>
      </c>
      <c r="C366" s="621" t="s">
        <v>319</v>
      </c>
      <c r="D366" s="621" t="s">
        <v>2708</v>
      </c>
      <c r="E366" s="621" t="s">
        <v>130</v>
      </c>
      <c r="F366" s="621" t="s">
        <v>925</v>
      </c>
      <c r="G366" s="621" t="s">
        <v>944</v>
      </c>
      <c r="H366" s="618" t="s">
        <v>945</v>
      </c>
      <c r="I366" s="621">
        <v>2014</v>
      </c>
      <c r="J366" s="622">
        <v>1500000</v>
      </c>
      <c r="K366" s="622">
        <v>2600000</v>
      </c>
      <c r="L366" s="622">
        <v>2593690</v>
      </c>
      <c r="M366" s="622">
        <v>2079365</v>
      </c>
      <c r="N366" s="577"/>
      <c r="O366" s="577">
        <v>0.8</v>
      </c>
      <c r="P366" s="621"/>
      <c r="Q366" s="618" t="s">
        <v>20</v>
      </c>
    </row>
    <row r="367" spans="1:17" ht="38.25">
      <c r="A367" s="621" t="s">
        <v>527</v>
      </c>
      <c r="B367" s="621" t="s">
        <v>273</v>
      </c>
      <c r="C367" s="621" t="s">
        <v>319</v>
      </c>
      <c r="D367" s="621" t="s">
        <v>2708</v>
      </c>
      <c r="E367" s="621" t="s">
        <v>130</v>
      </c>
      <c r="F367" s="621" t="s">
        <v>925</v>
      </c>
      <c r="G367" s="621" t="s">
        <v>946</v>
      </c>
      <c r="H367" s="618" t="s">
        <v>947</v>
      </c>
      <c r="I367" s="621">
        <v>2021</v>
      </c>
      <c r="J367" s="622">
        <v>2060000</v>
      </c>
      <c r="K367" s="622">
        <v>2060000</v>
      </c>
      <c r="L367" s="622">
        <v>1553148</v>
      </c>
      <c r="M367" s="622">
        <v>433584</v>
      </c>
      <c r="N367" s="577"/>
      <c r="O367" s="577">
        <v>0.43</v>
      </c>
      <c r="P367" s="621"/>
      <c r="Q367" s="618" t="s">
        <v>20</v>
      </c>
    </row>
    <row r="368" spans="1:17" ht="25.5">
      <c r="A368" s="621" t="s">
        <v>527</v>
      </c>
      <c r="B368" s="621" t="s">
        <v>273</v>
      </c>
      <c r="C368" s="621" t="s">
        <v>319</v>
      </c>
      <c r="D368" s="621" t="s">
        <v>2708</v>
      </c>
      <c r="E368" s="621" t="s">
        <v>130</v>
      </c>
      <c r="F368" s="621" t="s">
        <v>925</v>
      </c>
      <c r="G368" s="621" t="s">
        <v>948</v>
      </c>
      <c r="H368" s="618" t="s">
        <v>949</v>
      </c>
      <c r="I368" s="621">
        <v>2014</v>
      </c>
      <c r="J368" s="622">
        <v>3100000</v>
      </c>
      <c r="K368" s="622">
        <v>1739169</v>
      </c>
      <c r="L368" s="622">
        <v>546582</v>
      </c>
      <c r="M368" s="622">
        <v>1246965</v>
      </c>
      <c r="N368" s="577"/>
      <c r="O368" s="577">
        <v>0.93</v>
      </c>
      <c r="P368" s="621"/>
      <c r="Q368" s="618" t="s">
        <v>20</v>
      </c>
    </row>
    <row r="369" spans="1:17" ht="25.5">
      <c r="A369" s="621" t="s">
        <v>527</v>
      </c>
      <c r="B369" s="621" t="s">
        <v>273</v>
      </c>
      <c r="C369" s="621" t="s">
        <v>319</v>
      </c>
      <c r="D369" s="621" t="s">
        <v>2708</v>
      </c>
      <c r="E369" s="621" t="s">
        <v>130</v>
      </c>
      <c r="F369" s="621" t="s">
        <v>925</v>
      </c>
      <c r="G369" s="621" t="s">
        <v>950</v>
      </c>
      <c r="H369" s="618" t="s">
        <v>951</v>
      </c>
      <c r="I369" s="621">
        <v>2014</v>
      </c>
      <c r="J369" s="622">
        <v>850000</v>
      </c>
      <c r="K369" s="622">
        <v>1700000</v>
      </c>
      <c r="L369" s="622">
        <v>1503482</v>
      </c>
      <c r="M369" s="622">
        <v>1435574</v>
      </c>
      <c r="N369" s="577"/>
      <c r="O369" s="577">
        <v>0.98</v>
      </c>
      <c r="P369" s="621"/>
      <c r="Q369" s="618" t="s">
        <v>952</v>
      </c>
    </row>
    <row r="370" spans="1:17" ht="51">
      <c r="A370" s="621" t="s">
        <v>527</v>
      </c>
      <c r="B370" s="621" t="s">
        <v>273</v>
      </c>
      <c r="C370" s="621" t="s">
        <v>319</v>
      </c>
      <c r="D370" s="621" t="s">
        <v>2708</v>
      </c>
      <c r="E370" s="621" t="s">
        <v>130</v>
      </c>
      <c r="F370" s="621" t="s">
        <v>925</v>
      </c>
      <c r="G370" s="621" t="s">
        <v>953</v>
      </c>
      <c r="H370" s="618" t="s">
        <v>954</v>
      </c>
      <c r="I370" s="621">
        <v>2018</v>
      </c>
      <c r="J370" s="622">
        <v>1300000</v>
      </c>
      <c r="K370" s="622">
        <v>1300000</v>
      </c>
      <c r="L370" s="622">
        <v>154084</v>
      </c>
      <c r="M370" s="622">
        <v>153812</v>
      </c>
      <c r="N370" s="577"/>
      <c r="O370" s="577">
        <v>0.12</v>
      </c>
      <c r="P370" s="621"/>
      <c r="Q370" s="618" t="s">
        <v>955</v>
      </c>
    </row>
    <row r="371" spans="1:17" ht="25.5">
      <c r="A371" s="621" t="s">
        <v>527</v>
      </c>
      <c r="B371" s="621" t="s">
        <v>273</v>
      </c>
      <c r="C371" s="621" t="s">
        <v>319</v>
      </c>
      <c r="D371" s="621" t="s">
        <v>2708</v>
      </c>
      <c r="E371" s="621" t="s">
        <v>130</v>
      </c>
      <c r="F371" s="621" t="s">
        <v>925</v>
      </c>
      <c r="G371" s="621" t="s">
        <v>956</v>
      </c>
      <c r="H371" s="618" t="s">
        <v>957</v>
      </c>
      <c r="I371" s="621">
        <v>2011</v>
      </c>
      <c r="J371" s="622">
        <v>3000000</v>
      </c>
      <c r="K371" s="622">
        <v>3910000</v>
      </c>
      <c r="L371" s="622">
        <v>2548470</v>
      </c>
      <c r="M371" s="622">
        <v>3807750</v>
      </c>
      <c r="N371" s="577"/>
      <c r="O371" s="577">
        <v>1</v>
      </c>
      <c r="P371" s="621"/>
      <c r="Q371" s="618" t="s">
        <v>958</v>
      </c>
    </row>
    <row r="372" spans="1:17" ht="63.75">
      <c r="A372" s="621" t="s">
        <v>527</v>
      </c>
      <c r="B372" s="621" t="s">
        <v>273</v>
      </c>
      <c r="C372" s="621" t="s">
        <v>319</v>
      </c>
      <c r="D372" s="621" t="s">
        <v>2711</v>
      </c>
      <c r="E372" s="621" t="s">
        <v>119</v>
      </c>
      <c r="F372" s="621" t="s">
        <v>119</v>
      </c>
      <c r="G372" s="621" t="s">
        <v>959</v>
      </c>
      <c r="H372" s="618" t="s">
        <v>960</v>
      </c>
      <c r="I372" s="621">
        <v>2014</v>
      </c>
      <c r="J372" s="622">
        <v>4000000</v>
      </c>
      <c r="K372" s="622">
        <v>8221457</v>
      </c>
      <c r="L372" s="622">
        <v>8019567</v>
      </c>
      <c r="M372" s="622">
        <v>6808093</v>
      </c>
      <c r="N372" s="577"/>
      <c r="O372" s="577">
        <v>0.99</v>
      </c>
      <c r="P372" s="621"/>
      <c r="Q372" s="618" t="s">
        <v>961</v>
      </c>
    </row>
    <row r="373" spans="1:17" ht="51">
      <c r="A373" s="621" t="s">
        <v>527</v>
      </c>
      <c r="B373" s="621" t="s">
        <v>273</v>
      </c>
      <c r="C373" s="621" t="s">
        <v>319</v>
      </c>
      <c r="D373" s="621" t="s">
        <v>2711</v>
      </c>
      <c r="E373" s="621" t="s">
        <v>119</v>
      </c>
      <c r="F373" s="621" t="s">
        <v>119</v>
      </c>
      <c r="G373" s="621" t="s">
        <v>962</v>
      </c>
      <c r="H373" s="618" t="s">
        <v>963</v>
      </c>
      <c r="I373" s="621">
        <v>2006</v>
      </c>
      <c r="J373" s="622">
        <v>350000</v>
      </c>
      <c r="K373" s="622">
        <v>1187000</v>
      </c>
      <c r="L373" s="622">
        <v>1051254</v>
      </c>
      <c r="M373" s="622">
        <v>1048651</v>
      </c>
      <c r="N373" s="577"/>
      <c r="O373" s="577">
        <v>0.97</v>
      </c>
      <c r="P373" s="621"/>
      <c r="Q373" s="618" t="s">
        <v>964</v>
      </c>
    </row>
    <row r="374" spans="1:17" ht="25.5">
      <c r="A374" s="621" t="s">
        <v>527</v>
      </c>
      <c r="B374" s="621" t="s">
        <v>273</v>
      </c>
      <c r="C374" s="621" t="s">
        <v>319</v>
      </c>
      <c r="D374" s="621" t="s">
        <v>2716</v>
      </c>
      <c r="E374" s="621" t="s">
        <v>966</v>
      </c>
      <c r="F374" s="621" t="s">
        <v>967</v>
      </c>
      <c r="G374" s="621" t="s">
        <v>968</v>
      </c>
      <c r="H374" s="618" t="s">
        <v>969</v>
      </c>
      <c r="I374" s="621">
        <v>2022</v>
      </c>
      <c r="J374" s="622">
        <v>3000000</v>
      </c>
      <c r="K374" s="622">
        <v>3000000</v>
      </c>
      <c r="L374" s="622">
        <v>2423038</v>
      </c>
      <c r="M374" s="622">
        <v>255057</v>
      </c>
      <c r="N374" s="577"/>
      <c r="O374" s="577">
        <v>0.25</v>
      </c>
      <c r="P374" s="621"/>
      <c r="Q374" s="618" t="s">
        <v>20</v>
      </c>
    </row>
    <row r="375" spans="1:17" ht="25.5">
      <c r="A375" s="621" t="s">
        <v>527</v>
      </c>
      <c r="B375" s="621" t="s">
        <v>311</v>
      </c>
      <c r="C375" s="621" t="s">
        <v>319</v>
      </c>
      <c r="D375" s="662" t="s">
        <v>2690</v>
      </c>
      <c r="E375" s="621" t="s">
        <v>971</v>
      </c>
      <c r="F375" s="621" t="s">
        <v>972</v>
      </c>
      <c r="G375" s="662" t="s">
        <v>973</v>
      </c>
      <c r="H375" s="626"/>
      <c r="I375" s="621">
        <v>2022</v>
      </c>
      <c r="J375" s="622">
        <v>1150000</v>
      </c>
      <c r="K375" s="622">
        <v>1150000</v>
      </c>
      <c r="L375" s="622">
        <v>952310</v>
      </c>
      <c r="M375" s="622">
        <v>35051</v>
      </c>
      <c r="N375" s="577"/>
      <c r="O375" s="577">
        <v>0</v>
      </c>
      <c r="P375" s="621"/>
      <c r="Q375" s="620" t="s">
        <v>974</v>
      </c>
    </row>
    <row r="376" spans="1:17" ht="38.25">
      <c r="A376" s="621" t="s">
        <v>527</v>
      </c>
      <c r="B376" s="621" t="s">
        <v>311</v>
      </c>
      <c r="C376" s="621" t="s">
        <v>319</v>
      </c>
      <c r="D376" s="621" t="s">
        <v>2711</v>
      </c>
      <c r="E376" s="621" t="s">
        <v>976</v>
      </c>
      <c r="F376" s="621" t="s">
        <v>977</v>
      </c>
      <c r="G376" s="624"/>
      <c r="H376" s="663" t="s">
        <v>978</v>
      </c>
      <c r="I376" s="621">
        <v>2022</v>
      </c>
      <c r="J376" s="622">
        <v>3201862</v>
      </c>
      <c r="K376" s="622">
        <v>7098532</v>
      </c>
      <c r="L376" s="622">
        <v>3582369</v>
      </c>
      <c r="M376" s="622">
        <v>2875349</v>
      </c>
      <c r="N376" s="577"/>
      <c r="O376" s="577">
        <v>0.95</v>
      </c>
      <c r="P376" s="621"/>
      <c r="Q376" s="618" t="s">
        <v>979</v>
      </c>
    </row>
    <row r="377" spans="1:17" ht="38.25">
      <c r="A377" s="621" t="s">
        <v>527</v>
      </c>
      <c r="B377" s="621" t="s">
        <v>312</v>
      </c>
      <c r="C377" s="621" t="s">
        <v>319</v>
      </c>
      <c r="D377" s="621" t="s">
        <v>2690</v>
      </c>
      <c r="E377" s="621" t="s">
        <v>981</v>
      </c>
      <c r="F377" s="621" t="s">
        <v>982</v>
      </c>
      <c r="G377" s="621"/>
      <c r="H377" s="618" t="s">
        <v>983</v>
      </c>
      <c r="I377" s="621">
        <v>2022</v>
      </c>
      <c r="J377" s="622">
        <v>350000</v>
      </c>
      <c r="K377" s="622">
        <v>1159000</v>
      </c>
      <c r="L377" s="622">
        <v>316000</v>
      </c>
      <c r="M377" s="622">
        <v>14175</v>
      </c>
      <c r="N377" s="577"/>
      <c r="O377" s="577">
        <v>0.05</v>
      </c>
      <c r="P377" s="621"/>
      <c r="Q377" s="618" t="s">
        <v>984</v>
      </c>
    </row>
    <row r="378" spans="1:17" ht="38.25">
      <c r="A378" s="621" t="s">
        <v>527</v>
      </c>
      <c r="B378" s="621" t="s">
        <v>312</v>
      </c>
      <c r="C378" s="621" t="s">
        <v>319</v>
      </c>
      <c r="D378" s="621" t="s">
        <v>2690</v>
      </c>
      <c r="E378" s="621" t="s">
        <v>981</v>
      </c>
      <c r="F378" s="621" t="s">
        <v>982</v>
      </c>
      <c r="G378" s="621"/>
      <c r="H378" s="618" t="s">
        <v>983</v>
      </c>
      <c r="I378" s="621"/>
      <c r="J378" s="622">
        <v>350000</v>
      </c>
      <c r="K378" s="622">
        <v>1159000</v>
      </c>
      <c r="L378" s="622">
        <v>316000</v>
      </c>
      <c r="M378" s="622">
        <v>14175</v>
      </c>
      <c r="N378" s="577"/>
      <c r="O378" s="577">
        <v>0.05</v>
      </c>
      <c r="P378" s="621"/>
      <c r="Q378" s="618" t="s">
        <v>984</v>
      </c>
    </row>
    <row r="379" spans="1:17" ht="38.25">
      <c r="A379" s="621" t="s">
        <v>527</v>
      </c>
      <c r="B379" s="621" t="s">
        <v>312</v>
      </c>
      <c r="C379" s="621" t="s">
        <v>319</v>
      </c>
      <c r="D379" s="621" t="s">
        <v>2708</v>
      </c>
      <c r="E379" s="621" t="s">
        <v>986</v>
      </c>
      <c r="F379" s="664" t="s">
        <v>987</v>
      </c>
      <c r="G379" s="621"/>
      <c r="H379" s="618" t="s">
        <v>988</v>
      </c>
      <c r="I379" s="621">
        <v>2022</v>
      </c>
      <c r="J379" s="622">
        <v>3100000</v>
      </c>
      <c r="K379" s="622">
        <v>3650000</v>
      </c>
      <c r="L379" s="622">
        <v>3489957</v>
      </c>
      <c r="M379" s="622">
        <v>3457138</v>
      </c>
      <c r="N379" s="577"/>
      <c r="O379" s="577">
        <v>0.98</v>
      </c>
      <c r="P379" s="621"/>
      <c r="Q379" s="618" t="s">
        <v>20</v>
      </c>
    </row>
    <row r="380" spans="1:17" ht="38.25">
      <c r="A380" s="621" t="s">
        <v>527</v>
      </c>
      <c r="B380" s="621" t="s">
        <v>312</v>
      </c>
      <c r="C380" s="621" t="s">
        <v>319</v>
      </c>
      <c r="D380" s="621" t="s">
        <v>2708</v>
      </c>
      <c r="E380" s="621" t="s">
        <v>989</v>
      </c>
      <c r="F380" s="664" t="s">
        <v>990</v>
      </c>
      <c r="G380" s="621"/>
      <c r="H380" s="618" t="s">
        <v>991</v>
      </c>
      <c r="I380" s="621">
        <v>2022</v>
      </c>
      <c r="J380" s="622">
        <v>3671340</v>
      </c>
      <c r="K380" s="622">
        <v>4426340</v>
      </c>
      <c r="L380" s="622">
        <v>4129532</v>
      </c>
      <c r="M380" s="622">
        <v>2473550</v>
      </c>
      <c r="N380" s="577"/>
      <c r="O380" s="577">
        <v>0.8</v>
      </c>
      <c r="P380" s="621"/>
      <c r="Q380" s="618" t="s">
        <v>992</v>
      </c>
    </row>
    <row r="381" spans="1:17" ht="51">
      <c r="A381" s="621" t="s">
        <v>527</v>
      </c>
      <c r="B381" s="621" t="s">
        <v>312</v>
      </c>
      <c r="C381" s="621" t="s">
        <v>319</v>
      </c>
      <c r="D381" s="621" t="s">
        <v>2708</v>
      </c>
      <c r="E381" s="621" t="s">
        <v>989</v>
      </c>
      <c r="F381" s="621" t="s">
        <v>990</v>
      </c>
      <c r="G381" s="621"/>
      <c r="H381" s="618" t="s">
        <v>993</v>
      </c>
      <c r="I381" s="621">
        <v>2022</v>
      </c>
      <c r="J381" s="622">
        <v>4300000</v>
      </c>
      <c r="K381" s="622">
        <v>4300000</v>
      </c>
      <c r="L381" s="622">
        <v>2433650</v>
      </c>
      <c r="M381" s="622">
        <v>1055438</v>
      </c>
      <c r="N381" s="577"/>
      <c r="O381" s="577">
        <v>0.5</v>
      </c>
      <c r="P381" s="621"/>
      <c r="Q381" s="618" t="s">
        <v>992</v>
      </c>
    </row>
    <row r="382" spans="1:17" ht="51">
      <c r="A382" s="621" t="s">
        <v>527</v>
      </c>
      <c r="B382" s="621" t="s">
        <v>312</v>
      </c>
      <c r="C382" s="621" t="s">
        <v>319</v>
      </c>
      <c r="D382" s="621" t="s">
        <v>2708</v>
      </c>
      <c r="E382" s="621" t="s">
        <v>989</v>
      </c>
      <c r="F382" s="621" t="s">
        <v>990</v>
      </c>
      <c r="G382" s="621"/>
      <c r="H382" s="618" t="s">
        <v>994</v>
      </c>
      <c r="I382" s="621">
        <v>2022</v>
      </c>
      <c r="J382" s="622">
        <v>2300000</v>
      </c>
      <c r="K382" s="622">
        <v>2300000</v>
      </c>
      <c r="L382" s="622">
        <v>1267672</v>
      </c>
      <c r="M382" s="622">
        <v>252574</v>
      </c>
      <c r="N382" s="577"/>
      <c r="O382" s="577">
        <v>0.2</v>
      </c>
      <c r="P382" s="621"/>
      <c r="Q382" s="618" t="s">
        <v>992</v>
      </c>
    </row>
    <row r="383" spans="1:17" ht="38.25">
      <c r="A383" s="621" t="s">
        <v>527</v>
      </c>
      <c r="B383" s="621" t="s">
        <v>312</v>
      </c>
      <c r="C383" s="621" t="s">
        <v>319</v>
      </c>
      <c r="D383" s="621" t="s">
        <v>2711</v>
      </c>
      <c r="E383" s="621" t="s">
        <v>119</v>
      </c>
      <c r="F383" s="664" t="s">
        <v>119</v>
      </c>
      <c r="G383" s="621"/>
      <c r="H383" s="618" t="s">
        <v>995</v>
      </c>
      <c r="I383" s="621">
        <v>2022</v>
      </c>
      <c r="J383" s="622">
        <v>1800000</v>
      </c>
      <c r="K383" s="622">
        <v>2270000</v>
      </c>
      <c r="L383" s="622">
        <v>2086576</v>
      </c>
      <c r="M383" s="622">
        <v>1590937</v>
      </c>
      <c r="N383" s="577"/>
      <c r="O383" s="577">
        <v>0.87</v>
      </c>
      <c r="P383" s="621"/>
      <c r="Q383" s="618" t="s">
        <v>20</v>
      </c>
    </row>
    <row r="384" spans="1:17" ht="38.25">
      <c r="A384" s="621" t="s">
        <v>527</v>
      </c>
      <c r="B384" s="621" t="s">
        <v>312</v>
      </c>
      <c r="C384" s="621" t="s">
        <v>319</v>
      </c>
      <c r="D384" s="621" t="s">
        <v>2711</v>
      </c>
      <c r="E384" s="621" t="s">
        <v>119</v>
      </c>
      <c r="F384" s="621" t="s">
        <v>119</v>
      </c>
      <c r="G384" s="621"/>
      <c r="H384" s="618" t="s">
        <v>996</v>
      </c>
      <c r="I384" s="621">
        <v>2022</v>
      </c>
      <c r="J384" s="622">
        <v>1800000</v>
      </c>
      <c r="K384" s="622">
        <v>3048431</v>
      </c>
      <c r="L384" s="622">
        <v>2256481</v>
      </c>
      <c r="M384" s="622">
        <v>680509</v>
      </c>
      <c r="N384" s="577"/>
      <c r="O384" s="577">
        <v>0.45</v>
      </c>
      <c r="P384" s="621"/>
      <c r="Q384" s="618" t="s">
        <v>20</v>
      </c>
    </row>
    <row r="385" spans="1:17" ht="25.5">
      <c r="A385" s="621" t="s">
        <v>527</v>
      </c>
      <c r="B385" s="621" t="s">
        <v>312</v>
      </c>
      <c r="C385" s="621" t="s">
        <v>319</v>
      </c>
      <c r="D385" s="621" t="s">
        <v>2716</v>
      </c>
      <c r="E385" s="621" t="s">
        <v>997</v>
      </c>
      <c r="F385" s="664" t="s">
        <v>764</v>
      </c>
      <c r="G385" s="621"/>
      <c r="H385" s="618" t="s">
        <v>998</v>
      </c>
      <c r="I385" s="621">
        <v>2022</v>
      </c>
      <c r="J385" s="622">
        <v>1234000</v>
      </c>
      <c r="K385" s="622">
        <v>1234000</v>
      </c>
      <c r="L385" s="622">
        <v>992738</v>
      </c>
      <c r="M385" s="622">
        <v>872769</v>
      </c>
      <c r="N385" s="577"/>
      <c r="O385" s="577">
        <v>0.85</v>
      </c>
      <c r="P385" s="621"/>
      <c r="Q385" s="618" t="s">
        <v>67</v>
      </c>
    </row>
    <row r="386" spans="1:17" ht="38.25">
      <c r="A386" s="621" t="s">
        <v>527</v>
      </c>
      <c r="B386" s="621" t="s">
        <v>289</v>
      </c>
      <c r="C386" s="584" t="s">
        <v>999</v>
      </c>
      <c r="D386" s="584" t="s">
        <v>2697</v>
      </c>
      <c r="E386" s="641" t="s">
        <v>1000</v>
      </c>
      <c r="F386" s="641" t="s">
        <v>1000</v>
      </c>
      <c r="G386" s="641" t="s">
        <v>1000</v>
      </c>
      <c r="H386" s="642" t="s">
        <v>1000</v>
      </c>
      <c r="I386" s="649">
        <v>2023</v>
      </c>
      <c r="J386" s="644">
        <v>1500000</v>
      </c>
      <c r="K386" s="644">
        <v>1500000</v>
      </c>
      <c r="L386" s="644">
        <v>0</v>
      </c>
      <c r="M386" s="644">
        <v>0</v>
      </c>
      <c r="N386" s="577"/>
      <c r="O386" s="577">
        <v>0</v>
      </c>
      <c r="P386" s="641"/>
      <c r="Q386" s="609" t="s">
        <v>1001</v>
      </c>
    </row>
    <row r="387" spans="1:17" ht="63.75">
      <c r="A387" s="621" t="s">
        <v>527</v>
      </c>
      <c r="B387" s="621" t="s">
        <v>289</v>
      </c>
      <c r="C387" s="584" t="s">
        <v>999</v>
      </c>
      <c r="D387" s="584" t="s">
        <v>2704</v>
      </c>
      <c r="E387" s="641" t="s">
        <v>1002</v>
      </c>
      <c r="F387" s="641" t="s">
        <v>1002</v>
      </c>
      <c r="G387" s="641" t="s">
        <v>1002</v>
      </c>
      <c r="H387" s="642" t="s">
        <v>1002</v>
      </c>
      <c r="I387" s="650">
        <v>2023</v>
      </c>
      <c r="J387" s="644">
        <v>2276742.852</v>
      </c>
      <c r="K387" s="644">
        <v>2276742.852</v>
      </c>
      <c r="L387" s="644">
        <v>1340297</v>
      </c>
      <c r="M387" s="644">
        <v>110312.95574999999</v>
      </c>
      <c r="N387" s="577"/>
      <c r="O387" s="577">
        <v>0.4</v>
      </c>
      <c r="P387" s="641"/>
      <c r="Q387" s="642" t="s">
        <v>1003</v>
      </c>
    </row>
    <row r="388" spans="1:17" ht="38.25">
      <c r="A388" s="621" t="s">
        <v>527</v>
      </c>
      <c r="B388" s="621" t="s">
        <v>289</v>
      </c>
      <c r="C388" s="584" t="s">
        <v>999</v>
      </c>
      <c r="D388" s="641" t="s">
        <v>2704</v>
      </c>
      <c r="E388" s="641" t="s">
        <v>1004</v>
      </c>
      <c r="F388" s="641" t="s">
        <v>1004</v>
      </c>
      <c r="G388" s="641" t="s">
        <v>1004</v>
      </c>
      <c r="H388" s="642" t="s">
        <v>1004</v>
      </c>
      <c r="I388" s="650">
        <v>2025</v>
      </c>
      <c r="J388" s="644">
        <v>3000000</v>
      </c>
      <c r="K388" s="644">
        <v>3000000</v>
      </c>
      <c r="L388" s="644">
        <v>0</v>
      </c>
      <c r="M388" s="644">
        <v>0</v>
      </c>
      <c r="N388" s="577"/>
      <c r="O388" s="577">
        <v>0</v>
      </c>
      <c r="P388" s="641"/>
      <c r="Q388" s="642" t="s">
        <v>1005</v>
      </c>
    </row>
    <row r="389" spans="1:17" ht="38.25">
      <c r="A389" s="621" t="s">
        <v>527</v>
      </c>
      <c r="B389" s="621" t="s">
        <v>289</v>
      </c>
      <c r="C389" s="584" t="s">
        <v>999</v>
      </c>
      <c r="D389" s="584" t="s">
        <v>2708</v>
      </c>
      <c r="E389" s="641" t="s">
        <v>1007</v>
      </c>
      <c r="F389" s="641" t="s">
        <v>1007</v>
      </c>
      <c r="G389" s="641" t="s">
        <v>1007</v>
      </c>
      <c r="H389" s="642" t="s">
        <v>1007</v>
      </c>
      <c r="I389" s="621">
        <v>2024</v>
      </c>
      <c r="J389" s="644">
        <v>1900000</v>
      </c>
      <c r="K389" s="644">
        <v>1900000</v>
      </c>
      <c r="L389" s="644">
        <v>1532734.5179999999</v>
      </c>
      <c r="M389" s="578">
        <v>246112.16752000002</v>
      </c>
      <c r="N389" s="577"/>
      <c r="O389" s="577">
        <v>0.12</v>
      </c>
      <c r="P389" s="579"/>
      <c r="Q389" s="605" t="s">
        <v>436</v>
      </c>
    </row>
    <row r="390" spans="1:17" ht="25.5">
      <c r="A390" s="621" t="s">
        <v>527</v>
      </c>
      <c r="B390" s="621" t="s">
        <v>289</v>
      </c>
      <c r="C390" s="584" t="s">
        <v>999</v>
      </c>
      <c r="D390" s="584" t="s">
        <v>2708</v>
      </c>
      <c r="E390" s="641" t="s">
        <v>1008</v>
      </c>
      <c r="F390" s="641" t="s">
        <v>1008</v>
      </c>
      <c r="G390" s="641" t="s">
        <v>1008</v>
      </c>
      <c r="H390" s="642" t="s">
        <v>1008</v>
      </c>
      <c r="I390" s="621">
        <v>2025</v>
      </c>
      <c r="J390" s="644">
        <v>1229000</v>
      </c>
      <c r="K390" s="644">
        <v>1229000</v>
      </c>
      <c r="L390" s="644">
        <v>0</v>
      </c>
      <c r="M390" s="578">
        <v>0</v>
      </c>
      <c r="N390" s="577"/>
      <c r="O390" s="577">
        <v>0</v>
      </c>
      <c r="P390" s="579"/>
      <c r="Q390" s="605" t="s">
        <v>1009</v>
      </c>
    </row>
    <row r="391" spans="1:17" ht="38.25">
      <c r="A391" s="621" t="s">
        <v>527</v>
      </c>
      <c r="B391" s="621" t="s">
        <v>289</v>
      </c>
      <c r="C391" s="584" t="s">
        <v>999</v>
      </c>
      <c r="D391" s="584" t="s">
        <v>2708</v>
      </c>
      <c r="E391" s="584" t="s">
        <v>1010</v>
      </c>
      <c r="F391" s="584" t="s">
        <v>1010</v>
      </c>
      <c r="G391" s="584" t="s">
        <v>1010</v>
      </c>
      <c r="H391" s="605" t="s">
        <v>1010</v>
      </c>
      <c r="I391" s="584">
        <v>2024</v>
      </c>
      <c r="J391" s="644">
        <v>2600000</v>
      </c>
      <c r="K391" s="644">
        <v>2600000</v>
      </c>
      <c r="L391" s="644">
        <v>383082.27173000004</v>
      </c>
      <c r="M391" s="578">
        <v>383082.27173000004</v>
      </c>
      <c r="N391" s="577"/>
      <c r="O391" s="577">
        <v>0</v>
      </c>
      <c r="P391" s="579"/>
      <c r="Q391" s="605" t="s">
        <v>1009</v>
      </c>
    </row>
    <row r="392" spans="1:17" ht="27.75">
      <c r="A392" s="621" t="s">
        <v>527</v>
      </c>
      <c r="B392" s="621" t="s">
        <v>313</v>
      </c>
      <c r="C392" s="584" t="s">
        <v>999</v>
      </c>
      <c r="D392" s="621" t="s">
        <v>2691</v>
      </c>
      <c r="E392" s="621" t="s">
        <v>1012</v>
      </c>
      <c r="F392" s="621" t="s">
        <v>1012</v>
      </c>
      <c r="G392" s="621" t="s">
        <v>1012</v>
      </c>
      <c r="H392" s="618" t="s">
        <v>1012</v>
      </c>
      <c r="I392" s="621"/>
      <c r="J392" s="622">
        <v>2500000</v>
      </c>
      <c r="K392" s="622">
        <v>2500000</v>
      </c>
      <c r="L392" s="622">
        <v>9659</v>
      </c>
      <c r="M392" s="622">
        <v>0</v>
      </c>
      <c r="N392" s="577"/>
      <c r="O392" s="577">
        <v>0</v>
      </c>
      <c r="P392" s="621"/>
      <c r="Q392" s="618" t="s">
        <v>3230</v>
      </c>
    </row>
    <row r="393" spans="1:17" ht="38.25">
      <c r="A393" s="621" t="s">
        <v>527</v>
      </c>
      <c r="B393" s="621" t="s">
        <v>313</v>
      </c>
      <c r="C393" s="584" t="s">
        <v>999</v>
      </c>
      <c r="D393" s="621" t="s">
        <v>2704</v>
      </c>
      <c r="E393" s="621" t="s">
        <v>474</v>
      </c>
      <c r="F393" s="621" t="s">
        <v>474</v>
      </c>
      <c r="G393" s="621" t="s">
        <v>474</v>
      </c>
      <c r="H393" s="618" t="s">
        <v>474</v>
      </c>
      <c r="I393" s="621"/>
      <c r="J393" s="622">
        <v>3000000</v>
      </c>
      <c r="K393" s="622">
        <v>3000000</v>
      </c>
      <c r="L393" s="622">
        <v>0</v>
      </c>
      <c r="M393" s="622">
        <v>0</v>
      </c>
      <c r="N393" s="577"/>
      <c r="O393" s="577">
        <v>0</v>
      </c>
      <c r="P393" s="621"/>
      <c r="Q393" s="618" t="s">
        <v>1015</v>
      </c>
    </row>
    <row r="394" spans="1:17">
      <c r="A394" s="621" t="s">
        <v>527</v>
      </c>
      <c r="B394" s="621" t="s">
        <v>313</v>
      </c>
      <c r="C394" s="584" t="s">
        <v>999</v>
      </c>
      <c r="D394" s="621" t="s">
        <v>2705</v>
      </c>
      <c r="E394" s="621" t="s">
        <v>1017</v>
      </c>
      <c r="F394" s="621" t="s">
        <v>1017</v>
      </c>
      <c r="G394" s="621" t="s">
        <v>1017</v>
      </c>
      <c r="H394" s="618" t="s">
        <v>1017</v>
      </c>
      <c r="I394" s="621"/>
      <c r="J394" s="622">
        <v>1000000</v>
      </c>
      <c r="K394" s="622">
        <v>1000000</v>
      </c>
      <c r="L394" s="622">
        <v>831205</v>
      </c>
      <c r="M394" s="622">
        <v>132263</v>
      </c>
      <c r="N394" s="577"/>
      <c r="O394" s="577">
        <v>45</v>
      </c>
      <c r="P394" s="621"/>
      <c r="Q394" s="618"/>
    </row>
    <row r="395" spans="1:17">
      <c r="A395" s="621" t="s">
        <v>527</v>
      </c>
      <c r="B395" s="621" t="s">
        <v>313</v>
      </c>
      <c r="C395" s="584" t="s">
        <v>999</v>
      </c>
      <c r="D395" s="621" t="s">
        <v>2705</v>
      </c>
      <c r="E395" s="621" t="s">
        <v>1018</v>
      </c>
      <c r="F395" s="621" t="s">
        <v>1018</v>
      </c>
      <c r="G395" s="621" t="s">
        <v>1018</v>
      </c>
      <c r="H395" s="618" t="s">
        <v>1018</v>
      </c>
      <c r="I395" s="621"/>
      <c r="J395" s="622">
        <v>1500000</v>
      </c>
      <c r="K395" s="622">
        <v>1500000</v>
      </c>
      <c r="L395" s="622">
        <v>1115390</v>
      </c>
      <c r="M395" s="622">
        <v>182858</v>
      </c>
      <c r="N395" s="577"/>
      <c r="O395" s="577">
        <v>60</v>
      </c>
      <c r="P395" s="621"/>
      <c r="Q395" s="618"/>
    </row>
    <row r="396" spans="1:17">
      <c r="A396" s="621" t="s">
        <v>527</v>
      </c>
      <c r="B396" s="621" t="s">
        <v>313</v>
      </c>
      <c r="C396" s="584" t="s">
        <v>999</v>
      </c>
      <c r="D396" s="621" t="s">
        <v>2708</v>
      </c>
      <c r="E396" s="621" t="s">
        <v>1020</v>
      </c>
      <c r="F396" s="621" t="s">
        <v>1020</v>
      </c>
      <c r="G396" s="621" t="s">
        <v>1020</v>
      </c>
      <c r="H396" s="618" t="s">
        <v>1020</v>
      </c>
      <c r="I396" s="621"/>
      <c r="J396" s="622">
        <v>2000000</v>
      </c>
      <c r="K396" s="622">
        <v>2000000</v>
      </c>
      <c r="L396" s="622">
        <v>1898529</v>
      </c>
      <c r="M396" s="622">
        <v>423981</v>
      </c>
      <c r="N396" s="577"/>
      <c r="O396" s="577">
        <v>45</v>
      </c>
      <c r="P396" s="621"/>
      <c r="Q396" s="618"/>
    </row>
    <row r="397" spans="1:17" ht="40.5">
      <c r="A397" s="621" t="s">
        <v>527</v>
      </c>
      <c r="B397" s="621" t="s">
        <v>313</v>
      </c>
      <c r="C397" s="584" t="s">
        <v>999</v>
      </c>
      <c r="D397" s="621" t="s">
        <v>2708</v>
      </c>
      <c r="E397" s="621" t="s">
        <v>1021</v>
      </c>
      <c r="F397" s="621" t="s">
        <v>1021</v>
      </c>
      <c r="G397" s="621" t="s">
        <v>1021</v>
      </c>
      <c r="H397" s="618" t="s">
        <v>1021</v>
      </c>
      <c r="I397" s="621"/>
      <c r="J397" s="622">
        <v>1385000</v>
      </c>
      <c r="K397" s="622">
        <v>1385000</v>
      </c>
      <c r="L397" s="622">
        <v>0</v>
      </c>
      <c r="M397" s="622">
        <v>0</v>
      </c>
      <c r="N397" s="577"/>
      <c r="O397" s="577">
        <v>0</v>
      </c>
      <c r="P397" s="621"/>
      <c r="Q397" s="618" t="s">
        <v>3231</v>
      </c>
    </row>
    <row r="398" spans="1:17">
      <c r="A398" s="621" t="s">
        <v>527</v>
      </c>
      <c r="B398" s="621" t="s">
        <v>297</v>
      </c>
      <c r="C398" s="584" t="s">
        <v>999</v>
      </c>
      <c r="D398" s="651" t="s">
        <v>2708</v>
      </c>
      <c r="E398" s="656" t="s">
        <v>1023</v>
      </c>
      <c r="F398" s="656" t="s">
        <v>1023</v>
      </c>
      <c r="G398" s="656" t="s">
        <v>1023</v>
      </c>
      <c r="H398" s="665" t="s">
        <v>1023</v>
      </c>
      <c r="I398" s="656">
        <v>2024</v>
      </c>
      <c r="J398" s="591">
        <v>4500000</v>
      </c>
      <c r="K398" s="591">
        <v>4500000</v>
      </c>
      <c r="L398" s="591">
        <v>197000</v>
      </c>
      <c r="M398" s="591">
        <v>196830</v>
      </c>
      <c r="N398" s="592"/>
      <c r="O398" s="590">
        <v>0.15</v>
      </c>
      <c r="P398" s="595"/>
      <c r="Q398" s="658" t="s">
        <v>114</v>
      </c>
    </row>
    <row r="399" spans="1:17">
      <c r="A399" s="621" t="s">
        <v>527</v>
      </c>
      <c r="B399" s="621" t="s">
        <v>297</v>
      </c>
      <c r="C399" s="584" t="s">
        <v>999</v>
      </c>
      <c r="D399" s="651" t="s">
        <v>2704</v>
      </c>
      <c r="E399" s="656" t="s">
        <v>1025</v>
      </c>
      <c r="F399" s="656" t="s">
        <v>1025</v>
      </c>
      <c r="G399" s="656" t="s">
        <v>1025</v>
      </c>
      <c r="H399" s="665" t="s">
        <v>1025</v>
      </c>
      <c r="I399" s="656">
        <v>2023</v>
      </c>
      <c r="J399" s="591">
        <v>2782685.7080000001</v>
      </c>
      <c r="K399" s="591">
        <v>2782685.7080000001</v>
      </c>
      <c r="L399" s="591">
        <v>2683462</v>
      </c>
      <c r="M399" s="591">
        <v>386508.07089999999</v>
      </c>
      <c r="N399" s="592"/>
      <c r="O399" s="590">
        <v>0.3</v>
      </c>
      <c r="P399" s="595"/>
      <c r="Q399" s="658" t="s">
        <v>1026</v>
      </c>
    </row>
    <row r="400" spans="1:17">
      <c r="A400" s="621" t="s">
        <v>527</v>
      </c>
      <c r="B400" s="621" t="s">
        <v>315</v>
      </c>
      <c r="C400" s="584" t="s">
        <v>999</v>
      </c>
      <c r="D400" s="621" t="s">
        <v>2691</v>
      </c>
      <c r="E400" s="621" t="s">
        <v>1027</v>
      </c>
      <c r="F400" s="621" t="s">
        <v>1027</v>
      </c>
      <c r="G400" s="621" t="s">
        <v>1027</v>
      </c>
      <c r="H400" s="618" t="s">
        <v>1027</v>
      </c>
      <c r="I400" s="621">
        <v>2025</v>
      </c>
      <c r="J400" s="622">
        <v>3040000</v>
      </c>
      <c r="K400" s="622">
        <v>3040000</v>
      </c>
      <c r="L400" s="622"/>
      <c r="M400" s="622"/>
      <c r="N400" s="577"/>
      <c r="O400" s="577">
        <v>0</v>
      </c>
      <c r="P400" s="596"/>
      <c r="Q400" s="618" t="s">
        <v>1028</v>
      </c>
    </row>
    <row r="401" spans="1:17" ht="63.75">
      <c r="A401" s="621" t="s">
        <v>527</v>
      </c>
      <c r="B401" s="621" t="s">
        <v>315</v>
      </c>
      <c r="C401" s="584" t="s">
        <v>999</v>
      </c>
      <c r="D401" s="621" t="s">
        <v>2704</v>
      </c>
      <c r="E401" s="621" t="s">
        <v>1030</v>
      </c>
      <c r="F401" s="621" t="s">
        <v>1030</v>
      </c>
      <c r="G401" s="621" t="s">
        <v>1030</v>
      </c>
      <c r="H401" s="618" t="s">
        <v>1030</v>
      </c>
      <c r="I401" s="621">
        <v>2023</v>
      </c>
      <c r="J401" s="666">
        <v>1011886</v>
      </c>
      <c r="K401" s="666">
        <v>1011886</v>
      </c>
      <c r="L401" s="666">
        <v>982474</v>
      </c>
      <c r="M401" s="666">
        <v>117956</v>
      </c>
      <c r="N401" s="592"/>
      <c r="O401" s="577">
        <v>0.4</v>
      </c>
      <c r="P401" s="596"/>
      <c r="Q401" s="618" t="s">
        <v>1031</v>
      </c>
    </row>
    <row r="402" spans="1:17" ht="38.25">
      <c r="A402" s="621" t="s">
        <v>527</v>
      </c>
      <c r="B402" s="621" t="s">
        <v>315</v>
      </c>
      <c r="C402" s="584" t="s">
        <v>999</v>
      </c>
      <c r="D402" s="621" t="s">
        <v>2705</v>
      </c>
      <c r="E402" s="621" t="s">
        <v>1033</v>
      </c>
      <c r="F402" s="621" t="s">
        <v>1033</v>
      </c>
      <c r="G402" s="621" t="s">
        <v>1033</v>
      </c>
      <c r="H402" s="618" t="s">
        <v>1033</v>
      </c>
      <c r="I402" s="621">
        <v>2023</v>
      </c>
      <c r="J402" s="666">
        <v>1000000</v>
      </c>
      <c r="K402" s="666">
        <v>1000000</v>
      </c>
      <c r="L402" s="622">
        <v>867907</v>
      </c>
      <c r="M402" s="666">
        <v>654087</v>
      </c>
      <c r="N402" s="592"/>
      <c r="O402" s="577">
        <v>0.8</v>
      </c>
      <c r="P402" s="596"/>
      <c r="Q402" s="618" t="s">
        <v>339</v>
      </c>
    </row>
    <row r="403" spans="1:17" ht="38.25">
      <c r="A403" s="621" t="s">
        <v>527</v>
      </c>
      <c r="B403" s="621" t="s">
        <v>315</v>
      </c>
      <c r="C403" s="584" t="s">
        <v>999</v>
      </c>
      <c r="D403" s="621" t="s">
        <v>2708</v>
      </c>
      <c r="E403" s="621" t="s">
        <v>1034</v>
      </c>
      <c r="F403" s="621" t="s">
        <v>1034</v>
      </c>
      <c r="G403" s="621" t="s">
        <v>1034</v>
      </c>
      <c r="H403" s="618" t="s">
        <v>1034</v>
      </c>
      <c r="I403" s="621">
        <v>2023</v>
      </c>
      <c r="J403" s="666">
        <v>1220000</v>
      </c>
      <c r="K403" s="666">
        <v>1220000</v>
      </c>
      <c r="L403" s="622">
        <v>975895</v>
      </c>
      <c r="M403" s="666">
        <v>267220</v>
      </c>
      <c r="N403" s="592"/>
      <c r="O403" s="577">
        <v>0.6</v>
      </c>
      <c r="P403" s="596"/>
      <c r="Q403" s="618" t="s">
        <v>339</v>
      </c>
    </row>
    <row r="404" spans="1:17" ht="38.25">
      <c r="A404" s="621" t="s">
        <v>527</v>
      </c>
      <c r="B404" s="621" t="s">
        <v>315</v>
      </c>
      <c r="C404" s="584" t="s">
        <v>999</v>
      </c>
      <c r="D404" s="621" t="s">
        <v>2708</v>
      </c>
      <c r="E404" s="621" t="s">
        <v>1035</v>
      </c>
      <c r="F404" s="621" t="s">
        <v>1035</v>
      </c>
      <c r="G404" s="621" t="s">
        <v>1035</v>
      </c>
      <c r="H404" s="618" t="s">
        <v>1035</v>
      </c>
      <c r="I404" s="621">
        <v>2024</v>
      </c>
      <c r="J404" s="666">
        <v>1600000</v>
      </c>
      <c r="K404" s="666">
        <v>1600000</v>
      </c>
      <c r="L404" s="622">
        <v>1160372</v>
      </c>
      <c r="M404" s="666">
        <v>563872</v>
      </c>
      <c r="N404" s="592"/>
      <c r="O404" s="577">
        <v>0.5</v>
      </c>
      <c r="P404" s="596"/>
      <c r="Q404" s="618" t="s">
        <v>339</v>
      </c>
    </row>
    <row r="405" spans="1:17" ht="63.75">
      <c r="A405" s="621" t="s">
        <v>527</v>
      </c>
      <c r="B405" s="621" t="s">
        <v>271</v>
      </c>
      <c r="C405" s="667" t="s">
        <v>999</v>
      </c>
      <c r="D405" s="668" t="s">
        <v>2704</v>
      </c>
      <c r="E405" s="667" t="s">
        <v>1037</v>
      </c>
      <c r="F405" s="667" t="s">
        <v>1037</v>
      </c>
      <c r="G405" s="667" t="s">
        <v>1037</v>
      </c>
      <c r="H405" s="669" t="s">
        <v>1037</v>
      </c>
      <c r="I405" s="667">
        <v>2023</v>
      </c>
      <c r="J405" s="670">
        <v>2023771</v>
      </c>
      <c r="K405" s="670">
        <v>2023771</v>
      </c>
      <c r="L405" s="670">
        <v>1936335</v>
      </c>
      <c r="M405" s="670">
        <v>226890</v>
      </c>
      <c r="N405" s="577"/>
      <c r="O405" s="577" t="s">
        <v>110</v>
      </c>
      <c r="P405" s="667"/>
      <c r="Q405" s="669"/>
    </row>
    <row r="406" spans="1:17" ht="38.25">
      <c r="A406" s="621" t="s">
        <v>527</v>
      </c>
      <c r="B406" s="621" t="s">
        <v>271</v>
      </c>
      <c r="C406" s="671" t="s">
        <v>999</v>
      </c>
      <c r="D406" s="671" t="s">
        <v>2708</v>
      </c>
      <c r="E406" s="671" t="s">
        <v>1039</v>
      </c>
      <c r="F406" s="671" t="s">
        <v>1039</v>
      </c>
      <c r="G406" s="671" t="s">
        <v>1039</v>
      </c>
      <c r="H406" s="672" t="s">
        <v>1039</v>
      </c>
      <c r="I406" s="671">
        <v>2024</v>
      </c>
      <c r="J406" s="670">
        <v>1400000</v>
      </c>
      <c r="K406" s="670">
        <v>1400000</v>
      </c>
      <c r="L406" s="670">
        <v>1284988</v>
      </c>
      <c r="M406" s="670">
        <v>405775</v>
      </c>
      <c r="N406" s="577"/>
      <c r="O406" s="577" t="s">
        <v>1040</v>
      </c>
      <c r="P406" s="673"/>
      <c r="Q406" s="669"/>
    </row>
    <row r="407" spans="1:17" ht="51">
      <c r="A407" s="621" t="s">
        <v>527</v>
      </c>
      <c r="B407" s="621" t="s">
        <v>271</v>
      </c>
      <c r="C407" s="671" t="s">
        <v>999</v>
      </c>
      <c r="D407" s="671" t="s">
        <v>2708</v>
      </c>
      <c r="E407" s="671" t="s">
        <v>1041</v>
      </c>
      <c r="F407" s="671" t="s">
        <v>1041</v>
      </c>
      <c r="G407" s="671" t="s">
        <v>1041</v>
      </c>
      <c r="H407" s="672" t="s">
        <v>1041</v>
      </c>
      <c r="I407" s="671">
        <v>2024</v>
      </c>
      <c r="J407" s="670">
        <v>1800000</v>
      </c>
      <c r="K407" s="670">
        <v>1800000</v>
      </c>
      <c r="L407" s="670">
        <v>1528479</v>
      </c>
      <c r="M407" s="670">
        <v>125344</v>
      </c>
      <c r="N407" s="577"/>
      <c r="O407" s="577" t="s">
        <v>1042</v>
      </c>
      <c r="P407" s="673"/>
      <c r="Q407" s="669"/>
    </row>
    <row r="408" spans="1:17" ht="38.25">
      <c r="A408" s="621" t="s">
        <v>527</v>
      </c>
      <c r="B408" s="621" t="s">
        <v>271</v>
      </c>
      <c r="C408" s="671" t="s">
        <v>999</v>
      </c>
      <c r="D408" s="671" t="s">
        <v>2708</v>
      </c>
      <c r="E408" s="671" t="s">
        <v>1043</v>
      </c>
      <c r="F408" s="671" t="s">
        <v>1043</v>
      </c>
      <c r="G408" s="671" t="s">
        <v>1043</v>
      </c>
      <c r="H408" s="672" t="s">
        <v>1043</v>
      </c>
      <c r="I408" s="671">
        <v>2024</v>
      </c>
      <c r="J408" s="670">
        <v>1800000</v>
      </c>
      <c r="K408" s="670">
        <v>1800000</v>
      </c>
      <c r="L408" s="670">
        <v>1787948</v>
      </c>
      <c r="M408" s="670">
        <v>376105</v>
      </c>
      <c r="N408" s="577"/>
      <c r="O408" s="577" t="s">
        <v>1042</v>
      </c>
      <c r="P408" s="673"/>
      <c r="Q408" s="669"/>
    </row>
    <row r="409" spans="1:17" ht="38.25">
      <c r="A409" s="621" t="s">
        <v>527</v>
      </c>
      <c r="B409" s="621" t="s">
        <v>271</v>
      </c>
      <c r="C409" s="667" t="s">
        <v>999</v>
      </c>
      <c r="D409" s="668" t="s">
        <v>2716</v>
      </c>
      <c r="E409" s="667" t="s">
        <v>1045</v>
      </c>
      <c r="F409" s="667" t="s">
        <v>1045</v>
      </c>
      <c r="G409" s="667" t="s">
        <v>1045</v>
      </c>
      <c r="H409" s="669" t="s">
        <v>1045</v>
      </c>
      <c r="I409" s="667">
        <v>2024</v>
      </c>
      <c r="J409" s="670">
        <v>4000000</v>
      </c>
      <c r="K409" s="670">
        <v>4000000</v>
      </c>
      <c r="L409" s="670">
        <v>2287852</v>
      </c>
      <c r="M409" s="670">
        <v>224053</v>
      </c>
      <c r="N409" s="577"/>
      <c r="O409" s="577" t="s">
        <v>1042</v>
      </c>
      <c r="P409" s="667"/>
      <c r="Q409" s="669"/>
    </row>
    <row r="410" spans="1:17" ht="25.5">
      <c r="A410" s="621" t="s">
        <v>527</v>
      </c>
      <c r="B410" s="621" t="s">
        <v>309</v>
      </c>
      <c r="C410" s="621" t="s">
        <v>999</v>
      </c>
      <c r="D410" s="621" t="s">
        <v>2691</v>
      </c>
      <c r="E410" s="621" t="s">
        <v>1047</v>
      </c>
      <c r="F410" s="621" t="s">
        <v>1047</v>
      </c>
      <c r="G410" s="621" t="s">
        <v>1047</v>
      </c>
      <c r="H410" s="618" t="s">
        <v>1047</v>
      </c>
      <c r="I410" s="621">
        <v>2025</v>
      </c>
      <c r="J410" s="622">
        <v>2800000</v>
      </c>
      <c r="K410" s="622">
        <v>2800000</v>
      </c>
      <c r="L410" s="622">
        <v>0</v>
      </c>
      <c r="M410" s="622">
        <v>0</v>
      </c>
      <c r="N410" s="577"/>
      <c r="O410" s="577">
        <v>0</v>
      </c>
      <c r="P410" s="579"/>
      <c r="Q410" s="618" t="s">
        <v>1048</v>
      </c>
    </row>
    <row r="411" spans="1:17" ht="38.25">
      <c r="A411" s="621" t="s">
        <v>527</v>
      </c>
      <c r="B411" s="621" t="s">
        <v>309</v>
      </c>
      <c r="C411" s="621" t="s">
        <v>999</v>
      </c>
      <c r="D411" s="621" t="s">
        <v>2705</v>
      </c>
      <c r="E411" s="621" t="s">
        <v>1049</v>
      </c>
      <c r="F411" s="621" t="s">
        <v>1049</v>
      </c>
      <c r="G411" s="621" t="s">
        <v>1049</v>
      </c>
      <c r="H411" s="618" t="s">
        <v>1049</v>
      </c>
      <c r="I411" s="621">
        <v>2023</v>
      </c>
      <c r="J411" s="622">
        <v>1000000</v>
      </c>
      <c r="K411" s="622">
        <v>1000000</v>
      </c>
      <c r="L411" s="622">
        <v>981430.86684000003</v>
      </c>
      <c r="M411" s="622">
        <v>28097.265780000002</v>
      </c>
      <c r="N411" s="577"/>
      <c r="O411" s="577">
        <v>0.5</v>
      </c>
      <c r="P411" s="579"/>
      <c r="Q411" s="618" t="s">
        <v>743</v>
      </c>
    </row>
    <row r="412" spans="1:17" ht="63.75">
      <c r="A412" s="621" t="s">
        <v>527</v>
      </c>
      <c r="B412" s="621" t="s">
        <v>309</v>
      </c>
      <c r="C412" s="621" t="s">
        <v>999</v>
      </c>
      <c r="D412" s="621" t="s">
        <v>2716</v>
      </c>
      <c r="E412" s="621" t="s">
        <v>1050</v>
      </c>
      <c r="F412" s="621" t="s">
        <v>1050</v>
      </c>
      <c r="G412" s="621" t="s">
        <v>1050</v>
      </c>
      <c r="H412" s="618" t="s">
        <v>1050</v>
      </c>
      <c r="I412" s="621">
        <v>2025</v>
      </c>
      <c r="J412" s="622">
        <v>2500000</v>
      </c>
      <c r="K412" s="622">
        <v>2500000</v>
      </c>
      <c r="L412" s="622">
        <v>0</v>
      </c>
      <c r="M412" s="622">
        <v>0</v>
      </c>
      <c r="N412" s="577"/>
      <c r="O412" s="577">
        <v>0</v>
      </c>
      <c r="P412" s="579"/>
      <c r="Q412" s="618" t="s">
        <v>1051</v>
      </c>
    </row>
    <row r="413" spans="1:17" ht="25.5">
      <c r="A413" s="621" t="s">
        <v>527</v>
      </c>
      <c r="B413" s="621" t="s">
        <v>305</v>
      </c>
      <c r="C413" s="621" t="s">
        <v>999</v>
      </c>
      <c r="D413" s="621" t="s">
        <v>2708</v>
      </c>
      <c r="E413" s="621" t="s">
        <v>1053</v>
      </c>
      <c r="F413" s="621" t="s">
        <v>1053</v>
      </c>
      <c r="G413" s="621" t="s">
        <v>1053</v>
      </c>
      <c r="H413" s="618" t="s">
        <v>1053</v>
      </c>
      <c r="I413" s="621" t="s">
        <v>1054</v>
      </c>
      <c r="J413" s="622">
        <v>1000000</v>
      </c>
      <c r="K413" s="622">
        <v>1000000</v>
      </c>
      <c r="L413" s="622">
        <v>0</v>
      </c>
      <c r="M413" s="622">
        <v>0</v>
      </c>
      <c r="N413" s="577"/>
      <c r="O413" s="577">
        <v>0</v>
      </c>
      <c r="P413" s="596"/>
      <c r="Q413" s="618" t="s">
        <v>1055</v>
      </c>
    </row>
    <row r="414" spans="1:17" ht="40.5">
      <c r="A414" s="621" t="s">
        <v>527</v>
      </c>
      <c r="B414" s="621" t="s">
        <v>305</v>
      </c>
      <c r="C414" s="674" t="s">
        <v>999</v>
      </c>
      <c r="D414" s="674" t="s">
        <v>2708</v>
      </c>
      <c r="E414" s="674" t="s">
        <v>3232</v>
      </c>
      <c r="F414" s="674" t="s">
        <v>3232</v>
      </c>
      <c r="G414" s="674" t="s">
        <v>3232</v>
      </c>
      <c r="H414" s="675" t="s">
        <v>3232</v>
      </c>
      <c r="I414" s="621" t="s">
        <v>1057</v>
      </c>
      <c r="J414" s="622">
        <v>2500000</v>
      </c>
      <c r="K414" s="622">
        <v>2500000</v>
      </c>
      <c r="L414" s="622">
        <v>2401255</v>
      </c>
      <c r="M414" s="622">
        <v>511501</v>
      </c>
      <c r="N414" s="577"/>
      <c r="O414" s="577">
        <v>0.5</v>
      </c>
      <c r="P414" s="596"/>
      <c r="Q414" s="618" t="s">
        <v>20</v>
      </c>
    </row>
    <row r="415" spans="1:17" ht="51">
      <c r="A415" s="621" t="s">
        <v>527</v>
      </c>
      <c r="B415" s="621" t="s">
        <v>305</v>
      </c>
      <c r="C415" s="630" t="s">
        <v>999</v>
      </c>
      <c r="D415" s="621" t="s">
        <v>2704</v>
      </c>
      <c r="E415" s="630" t="s">
        <v>1059</v>
      </c>
      <c r="F415" s="630" t="s">
        <v>1059</v>
      </c>
      <c r="G415" s="630" t="s">
        <v>1059</v>
      </c>
      <c r="H415" s="631" t="s">
        <v>1059</v>
      </c>
      <c r="I415" s="621" t="s">
        <v>1054</v>
      </c>
      <c r="J415" s="622">
        <v>2000000</v>
      </c>
      <c r="K415" s="622">
        <v>2000000</v>
      </c>
      <c r="L415" s="622">
        <v>0</v>
      </c>
      <c r="M415" s="622">
        <v>0</v>
      </c>
      <c r="N415" s="577"/>
      <c r="O415" s="577">
        <v>0</v>
      </c>
      <c r="P415" s="596"/>
      <c r="Q415" s="618" t="s">
        <v>1060</v>
      </c>
    </row>
    <row r="416" spans="1:17" ht="76.5">
      <c r="A416" s="621" t="s">
        <v>527</v>
      </c>
      <c r="B416" s="621" t="s">
        <v>305</v>
      </c>
      <c r="C416" s="676" t="s">
        <v>999</v>
      </c>
      <c r="D416" s="676" t="s">
        <v>2704</v>
      </c>
      <c r="E416" s="676" t="s">
        <v>1061</v>
      </c>
      <c r="F416" s="676" t="s">
        <v>1061</v>
      </c>
      <c r="G416" s="676" t="s">
        <v>1061</v>
      </c>
      <c r="H416" s="677" t="s">
        <v>1061</v>
      </c>
      <c r="I416" s="621" t="s">
        <v>1062</v>
      </c>
      <c r="J416" s="622">
        <v>2023771</v>
      </c>
      <c r="K416" s="622">
        <v>2023771</v>
      </c>
      <c r="L416" s="622">
        <v>2019085</v>
      </c>
      <c r="M416" s="622">
        <v>533094</v>
      </c>
      <c r="N416" s="577"/>
      <c r="O416" s="577">
        <v>0.4</v>
      </c>
      <c r="P416" s="596"/>
      <c r="Q416" s="618" t="s">
        <v>20</v>
      </c>
    </row>
    <row r="417" spans="1:17" ht="89.25">
      <c r="A417" s="621" t="s">
        <v>527</v>
      </c>
      <c r="B417" s="621" t="s">
        <v>305</v>
      </c>
      <c r="C417" s="676" t="s">
        <v>999</v>
      </c>
      <c r="D417" s="621" t="s">
        <v>2705</v>
      </c>
      <c r="E417" s="676" t="s">
        <v>1064</v>
      </c>
      <c r="F417" s="676" t="s">
        <v>1064</v>
      </c>
      <c r="G417" s="676" t="s">
        <v>1064</v>
      </c>
      <c r="H417" s="677" t="s">
        <v>1064</v>
      </c>
      <c r="I417" s="621" t="s">
        <v>1057</v>
      </c>
      <c r="J417" s="622">
        <v>1000000</v>
      </c>
      <c r="K417" s="622">
        <v>1000000</v>
      </c>
      <c r="L417" s="622">
        <v>951393</v>
      </c>
      <c r="M417" s="622">
        <v>252722</v>
      </c>
      <c r="N417" s="577"/>
      <c r="O417" s="577">
        <v>0.6</v>
      </c>
      <c r="P417" s="596"/>
      <c r="Q417" s="618" t="s">
        <v>20</v>
      </c>
    </row>
    <row r="418" spans="1:17">
      <c r="A418" s="621" t="s">
        <v>527</v>
      </c>
      <c r="B418" s="621" t="s">
        <v>316</v>
      </c>
      <c r="C418" s="621" t="s">
        <v>999</v>
      </c>
      <c r="D418" s="651" t="s">
        <v>2708</v>
      </c>
      <c r="E418" s="621" t="s">
        <v>1065</v>
      </c>
      <c r="F418" s="621" t="s">
        <v>1065</v>
      </c>
      <c r="G418" s="621" t="s">
        <v>1065</v>
      </c>
      <c r="H418" s="618" t="s">
        <v>1065</v>
      </c>
      <c r="I418" s="656">
        <v>2024</v>
      </c>
      <c r="J418" s="591">
        <v>3000000</v>
      </c>
      <c r="K418" s="591">
        <v>3000000</v>
      </c>
      <c r="L418" s="591">
        <v>2604074</v>
      </c>
      <c r="M418" s="591">
        <v>311067</v>
      </c>
      <c r="N418" s="592"/>
      <c r="O418" s="590">
        <v>0.2</v>
      </c>
      <c r="P418" s="595"/>
      <c r="Q418" s="658"/>
    </row>
    <row r="419" spans="1:17">
      <c r="A419" s="621" t="s">
        <v>527</v>
      </c>
      <c r="B419" s="621" t="s">
        <v>316</v>
      </c>
      <c r="C419" s="621" t="s">
        <v>999</v>
      </c>
      <c r="D419" s="651" t="s">
        <v>2708</v>
      </c>
      <c r="E419" s="621" t="s">
        <v>365</v>
      </c>
      <c r="F419" s="621" t="s">
        <v>365</v>
      </c>
      <c r="G419" s="621" t="s">
        <v>365</v>
      </c>
      <c r="H419" s="618" t="s">
        <v>365</v>
      </c>
      <c r="I419" s="656">
        <v>2025</v>
      </c>
      <c r="J419" s="591">
        <v>2000000</v>
      </c>
      <c r="K419" s="591">
        <v>2000000</v>
      </c>
      <c r="L419" s="591">
        <v>0</v>
      </c>
      <c r="M419" s="591">
        <v>0</v>
      </c>
      <c r="N419" s="592"/>
      <c r="O419" s="590">
        <v>0</v>
      </c>
      <c r="P419" s="595"/>
      <c r="Q419" s="658"/>
    </row>
    <row r="420" spans="1:17">
      <c r="A420" s="621" t="s">
        <v>527</v>
      </c>
      <c r="B420" s="621" t="s">
        <v>316</v>
      </c>
      <c r="C420" s="621" t="s">
        <v>999</v>
      </c>
      <c r="D420" s="621" t="s">
        <v>2708</v>
      </c>
      <c r="E420" s="621" t="s">
        <v>365</v>
      </c>
      <c r="F420" s="621" t="s">
        <v>365</v>
      </c>
      <c r="G420" s="621" t="s">
        <v>365</v>
      </c>
      <c r="H420" s="618" t="s">
        <v>365</v>
      </c>
      <c r="I420" s="656">
        <v>2025</v>
      </c>
      <c r="J420" s="591">
        <v>1099459</v>
      </c>
      <c r="K420" s="591">
        <v>1099459</v>
      </c>
      <c r="L420" s="591">
        <v>0</v>
      </c>
      <c r="M420" s="591">
        <v>0</v>
      </c>
      <c r="N420" s="592"/>
      <c r="O420" s="590">
        <v>0</v>
      </c>
      <c r="P420" s="595"/>
      <c r="Q420" s="658"/>
    </row>
    <row r="421" spans="1:17">
      <c r="A421" s="621" t="s">
        <v>527</v>
      </c>
      <c r="B421" s="621" t="s">
        <v>316</v>
      </c>
      <c r="C421" s="621" t="s">
        <v>999</v>
      </c>
      <c r="D421" s="651" t="s">
        <v>2691</v>
      </c>
      <c r="E421" s="621" t="s">
        <v>1065</v>
      </c>
      <c r="F421" s="621" t="s">
        <v>1065</v>
      </c>
      <c r="G421" s="621" t="s">
        <v>1065</v>
      </c>
      <c r="H421" s="618" t="s">
        <v>1065</v>
      </c>
      <c r="I421" s="656">
        <v>2025</v>
      </c>
      <c r="J421" s="591">
        <v>2700000</v>
      </c>
      <c r="K421" s="591">
        <v>2700000</v>
      </c>
      <c r="L421" s="591">
        <v>0</v>
      </c>
      <c r="M421" s="591">
        <v>0</v>
      </c>
      <c r="N421" s="592"/>
      <c r="O421" s="590">
        <v>0</v>
      </c>
      <c r="P421" s="595"/>
      <c r="Q421" s="658"/>
    </row>
    <row r="422" spans="1:17">
      <c r="A422" s="621" t="s">
        <v>527</v>
      </c>
      <c r="B422" s="621" t="s">
        <v>316</v>
      </c>
      <c r="C422" s="656" t="s">
        <v>999</v>
      </c>
      <c r="D422" s="651" t="s">
        <v>2704</v>
      </c>
      <c r="E422" s="656" t="s">
        <v>1025</v>
      </c>
      <c r="F422" s="656" t="s">
        <v>1025</v>
      </c>
      <c r="G422" s="656" t="s">
        <v>1025</v>
      </c>
      <c r="H422" s="665" t="s">
        <v>1025</v>
      </c>
      <c r="I422" s="656">
        <v>2025</v>
      </c>
      <c r="J422" s="591">
        <v>2300000</v>
      </c>
      <c r="K422" s="591">
        <v>2300000</v>
      </c>
      <c r="L422" s="591">
        <v>0</v>
      </c>
      <c r="M422" s="591">
        <v>0</v>
      </c>
      <c r="N422" s="592"/>
      <c r="O422" s="590">
        <v>0</v>
      </c>
      <c r="P422" s="595"/>
      <c r="Q422" s="658"/>
    </row>
    <row r="423" spans="1:17">
      <c r="A423" s="621" t="s">
        <v>527</v>
      </c>
      <c r="B423" s="621" t="s">
        <v>316</v>
      </c>
      <c r="C423" s="678" t="s">
        <v>999</v>
      </c>
      <c r="D423" s="651" t="s">
        <v>2704</v>
      </c>
      <c r="E423" s="678" t="s">
        <v>1066</v>
      </c>
      <c r="F423" s="678" t="s">
        <v>1066</v>
      </c>
      <c r="G423" s="678" t="s">
        <v>1066</v>
      </c>
      <c r="H423" s="679" t="s">
        <v>1066</v>
      </c>
      <c r="I423" s="656">
        <v>2025</v>
      </c>
      <c r="J423" s="591">
        <v>2782685.7080000001</v>
      </c>
      <c r="K423" s="591">
        <v>2782685.7080000001</v>
      </c>
      <c r="L423" s="591">
        <v>2505084</v>
      </c>
      <c r="M423" s="591">
        <v>58996</v>
      </c>
      <c r="N423" s="592"/>
      <c r="O423" s="590">
        <v>0.3</v>
      </c>
      <c r="P423" s="595"/>
      <c r="Q423" s="658"/>
    </row>
    <row r="424" spans="1:17">
      <c r="A424" s="621" t="s">
        <v>527</v>
      </c>
      <c r="B424" s="621" t="s">
        <v>292</v>
      </c>
      <c r="C424" s="651" t="s">
        <v>999</v>
      </c>
      <c r="D424" s="651" t="s">
        <v>2708</v>
      </c>
      <c r="E424" s="651" t="s">
        <v>839</v>
      </c>
      <c r="F424" s="651" t="s">
        <v>839</v>
      </c>
      <c r="G424" s="651" t="s">
        <v>839</v>
      </c>
      <c r="H424" s="652" t="s">
        <v>839</v>
      </c>
      <c r="I424" s="651"/>
      <c r="J424" s="591">
        <v>5715000</v>
      </c>
      <c r="K424" s="591">
        <v>5715000</v>
      </c>
      <c r="L424" s="591">
        <v>5126328.2434</v>
      </c>
      <c r="M424" s="591">
        <v>237852.67681</v>
      </c>
      <c r="N424" s="592"/>
      <c r="O424" s="592"/>
      <c r="P424" s="594"/>
      <c r="Q424" s="653"/>
    </row>
    <row r="425" spans="1:17">
      <c r="A425" s="621" t="s">
        <v>527</v>
      </c>
      <c r="B425" s="621" t="s">
        <v>292</v>
      </c>
      <c r="C425" s="651" t="s">
        <v>999</v>
      </c>
      <c r="D425" s="651" t="s">
        <v>2708</v>
      </c>
      <c r="E425" s="651" t="s">
        <v>840</v>
      </c>
      <c r="F425" s="651" t="s">
        <v>840</v>
      </c>
      <c r="G425" s="651" t="s">
        <v>840</v>
      </c>
      <c r="H425" s="652" t="s">
        <v>840</v>
      </c>
      <c r="I425" s="651"/>
      <c r="J425" s="591">
        <v>5715000</v>
      </c>
      <c r="K425" s="591">
        <v>5715000</v>
      </c>
      <c r="L425" s="591">
        <v>5126328.2434</v>
      </c>
      <c r="M425" s="591">
        <v>237852.67681</v>
      </c>
      <c r="N425" s="592"/>
      <c r="O425" s="592"/>
      <c r="P425" s="594"/>
      <c r="Q425" s="653"/>
    </row>
    <row r="426" spans="1:17">
      <c r="A426" s="621" t="s">
        <v>527</v>
      </c>
      <c r="B426" s="621" t="s">
        <v>292</v>
      </c>
      <c r="C426" s="651" t="s">
        <v>999</v>
      </c>
      <c r="D426" s="651" t="s">
        <v>2708</v>
      </c>
      <c r="E426" s="651" t="s">
        <v>841</v>
      </c>
      <c r="F426" s="651" t="s">
        <v>841</v>
      </c>
      <c r="G426" s="651" t="s">
        <v>841</v>
      </c>
      <c r="H426" s="652" t="s">
        <v>841</v>
      </c>
      <c r="I426" s="651"/>
      <c r="J426" s="591">
        <v>5715000</v>
      </c>
      <c r="K426" s="591">
        <v>5715000</v>
      </c>
      <c r="L426" s="591">
        <v>5126328.2434</v>
      </c>
      <c r="M426" s="591">
        <v>237852.67681</v>
      </c>
      <c r="N426" s="592"/>
      <c r="O426" s="592"/>
      <c r="P426" s="594"/>
      <c r="Q426" s="653"/>
    </row>
    <row r="427" spans="1:17" ht="38.25">
      <c r="A427" s="621" t="s">
        <v>527</v>
      </c>
      <c r="B427" s="621" t="s">
        <v>292</v>
      </c>
      <c r="C427" s="651" t="s">
        <v>999</v>
      </c>
      <c r="D427" s="651" t="s">
        <v>2708</v>
      </c>
      <c r="E427" s="651" t="s">
        <v>1067</v>
      </c>
      <c r="F427" s="651" t="s">
        <v>1067</v>
      </c>
      <c r="G427" s="651" t="s">
        <v>1067</v>
      </c>
      <c r="H427" s="652" t="s">
        <v>1067</v>
      </c>
      <c r="I427" s="651">
        <v>2024</v>
      </c>
      <c r="J427" s="591">
        <v>1800000</v>
      </c>
      <c r="K427" s="591">
        <v>1800000</v>
      </c>
      <c r="L427" s="591">
        <v>1609614.7179</v>
      </c>
      <c r="M427" s="591">
        <v>237852.67681</v>
      </c>
      <c r="N427" s="592"/>
      <c r="O427" s="592">
        <v>0.15</v>
      </c>
      <c r="P427" s="594"/>
      <c r="Q427" s="653"/>
    </row>
    <row r="428" spans="1:17" ht="38.25">
      <c r="A428" s="621" t="s">
        <v>527</v>
      </c>
      <c r="B428" s="621" t="s">
        <v>292</v>
      </c>
      <c r="C428" s="651" t="s">
        <v>999</v>
      </c>
      <c r="D428" s="651" t="s">
        <v>2705</v>
      </c>
      <c r="E428" s="651" t="s">
        <v>1068</v>
      </c>
      <c r="F428" s="651" t="s">
        <v>1068</v>
      </c>
      <c r="G428" s="651" t="s">
        <v>1068</v>
      </c>
      <c r="H428" s="652" t="s">
        <v>1068</v>
      </c>
      <c r="I428" s="651">
        <v>2023</v>
      </c>
      <c r="J428" s="591">
        <v>3915000</v>
      </c>
      <c r="K428" s="591">
        <v>3915000</v>
      </c>
      <c r="L428" s="591">
        <v>3516713.5255</v>
      </c>
      <c r="M428" s="591">
        <v>0</v>
      </c>
      <c r="N428" s="592"/>
      <c r="O428" s="592">
        <v>0.1</v>
      </c>
      <c r="P428" s="594"/>
      <c r="Q428" s="653"/>
    </row>
    <row r="429" spans="1:17">
      <c r="A429" s="621" t="s">
        <v>527</v>
      </c>
      <c r="B429" s="621" t="s">
        <v>292</v>
      </c>
      <c r="C429" s="651" t="s">
        <v>999</v>
      </c>
      <c r="D429" s="651" t="s">
        <v>2704</v>
      </c>
      <c r="E429" s="651" t="s">
        <v>1069</v>
      </c>
      <c r="F429" s="651" t="s">
        <v>1069</v>
      </c>
      <c r="G429" s="651" t="s">
        <v>1069</v>
      </c>
      <c r="H429" s="652" t="s">
        <v>1069</v>
      </c>
      <c r="I429" s="651"/>
      <c r="J429" s="591">
        <v>2600000</v>
      </c>
      <c r="K429" s="591">
        <v>2600000</v>
      </c>
      <c r="L429" s="591">
        <v>0</v>
      </c>
      <c r="M429" s="591">
        <v>0</v>
      </c>
      <c r="N429" s="592"/>
      <c r="O429" s="592"/>
      <c r="P429" s="594"/>
      <c r="Q429" s="653"/>
    </row>
    <row r="430" spans="1:17">
      <c r="A430" s="621" t="s">
        <v>527</v>
      </c>
      <c r="B430" s="621" t="s">
        <v>292</v>
      </c>
      <c r="C430" s="651" t="s">
        <v>999</v>
      </c>
      <c r="D430" s="651" t="s">
        <v>2716</v>
      </c>
      <c r="E430" s="651" t="s">
        <v>1070</v>
      </c>
      <c r="F430" s="651" t="s">
        <v>1070</v>
      </c>
      <c r="G430" s="651" t="s">
        <v>1070</v>
      </c>
      <c r="H430" s="652" t="s">
        <v>1070</v>
      </c>
      <c r="I430" s="651"/>
      <c r="J430" s="591">
        <v>2600000</v>
      </c>
      <c r="K430" s="591">
        <v>2600000</v>
      </c>
      <c r="L430" s="591">
        <v>0</v>
      </c>
      <c r="M430" s="591">
        <v>0</v>
      </c>
      <c r="N430" s="592"/>
      <c r="O430" s="592"/>
      <c r="P430" s="594"/>
      <c r="Q430" s="653"/>
    </row>
    <row r="431" spans="1:17" ht="25.5">
      <c r="A431" s="621" t="s">
        <v>527</v>
      </c>
      <c r="B431" s="621" t="s">
        <v>292</v>
      </c>
      <c r="C431" s="651" t="s">
        <v>999</v>
      </c>
      <c r="D431" s="651" t="s">
        <v>2704</v>
      </c>
      <c r="E431" s="651" t="s">
        <v>1071</v>
      </c>
      <c r="F431" s="651" t="s">
        <v>1071</v>
      </c>
      <c r="G431" s="651" t="s">
        <v>1071</v>
      </c>
      <c r="H431" s="652" t="s">
        <v>1071</v>
      </c>
      <c r="I431" s="651"/>
      <c r="J431" s="591">
        <v>2600000</v>
      </c>
      <c r="K431" s="591">
        <v>2600000</v>
      </c>
      <c r="L431" s="591">
        <v>0</v>
      </c>
      <c r="M431" s="591">
        <v>0</v>
      </c>
      <c r="N431" s="592"/>
      <c r="O431" s="592"/>
      <c r="P431" s="594"/>
      <c r="Q431" s="653"/>
    </row>
    <row r="432" spans="1:17" ht="38.25">
      <c r="A432" s="621" t="s">
        <v>527</v>
      </c>
      <c r="B432" s="621" t="s">
        <v>292</v>
      </c>
      <c r="C432" s="651" t="s">
        <v>999</v>
      </c>
      <c r="D432" s="651" t="s">
        <v>2704</v>
      </c>
      <c r="E432" s="651" t="s">
        <v>1072</v>
      </c>
      <c r="F432" s="651" t="s">
        <v>1072</v>
      </c>
      <c r="G432" s="651" t="s">
        <v>1072</v>
      </c>
      <c r="H432" s="652" t="s">
        <v>1072</v>
      </c>
      <c r="I432" s="651">
        <v>2025</v>
      </c>
      <c r="J432" s="591">
        <v>2600000</v>
      </c>
      <c r="K432" s="591">
        <v>2600000</v>
      </c>
      <c r="L432" s="591">
        <v>0</v>
      </c>
      <c r="M432" s="591">
        <v>0</v>
      </c>
      <c r="N432" s="592"/>
      <c r="O432" s="592">
        <v>0</v>
      </c>
      <c r="P432" s="594"/>
      <c r="Q432" s="653" t="s">
        <v>1073</v>
      </c>
    </row>
    <row r="433" spans="1:17" ht="38.25">
      <c r="A433" s="621" t="s">
        <v>527</v>
      </c>
      <c r="B433" s="621" t="s">
        <v>314</v>
      </c>
      <c r="C433" s="621" t="s">
        <v>999</v>
      </c>
      <c r="D433" s="621" t="s">
        <v>2705</v>
      </c>
      <c r="E433" s="621" t="s">
        <v>1074</v>
      </c>
      <c r="F433" s="621" t="s">
        <v>1074</v>
      </c>
      <c r="G433" s="621" t="s">
        <v>1074</v>
      </c>
      <c r="H433" s="618" t="s">
        <v>1074</v>
      </c>
      <c r="I433" s="621">
        <v>2023</v>
      </c>
      <c r="J433" s="661">
        <v>1000000</v>
      </c>
      <c r="K433" s="661">
        <v>1000000</v>
      </c>
      <c r="L433" s="661">
        <v>937760</v>
      </c>
      <c r="M433" s="661">
        <v>198270</v>
      </c>
      <c r="N433" s="577"/>
      <c r="O433" s="577">
        <v>0.7</v>
      </c>
      <c r="P433" s="621"/>
      <c r="Q433" s="618" t="s">
        <v>865</v>
      </c>
    </row>
    <row r="434" spans="1:17" ht="38.25">
      <c r="A434" s="621" t="s">
        <v>527</v>
      </c>
      <c r="B434" s="621" t="s">
        <v>314</v>
      </c>
      <c r="C434" s="621" t="s">
        <v>999</v>
      </c>
      <c r="D434" s="621" t="s">
        <v>2708</v>
      </c>
      <c r="E434" s="621" t="s">
        <v>1076</v>
      </c>
      <c r="F434" s="621" t="s">
        <v>1076</v>
      </c>
      <c r="G434" s="621" t="s">
        <v>1076</v>
      </c>
      <c r="H434" s="618" t="s">
        <v>1076</v>
      </c>
      <c r="I434" s="621">
        <v>2023</v>
      </c>
      <c r="J434" s="661">
        <v>2750000</v>
      </c>
      <c r="K434" s="661">
        <v>2750000</v>
      </c>
      <c r="L434" s="661">
        <v>1292162</v>
      </c>
      <c r="M434" s="661">
        <v>0</v>
      </c>
      <c r="N434" s="577"/>
      <c r="O434" s="577">
        <v>0</v>
      </c>
      <c r="P434" s="621"/>
      <c r="Q434" s="618" t="s">
        <v>865</v>
      </c>
    </row>
    <row r="435" spans="1:17" ht="38.25">
      <c r="A435" s="621" t="s">
        <v>527</v>
      </c>
      <c r="B435" s="621" t="s">
        <v>314</v>
      </c>
      <c r="C435" s="621" t="s">
        <v>999</v>
      </c>
      <c r="D435" s="621" t="s">
        <v>2708</v>
      </c>
      <c r="E435" s="621" t="s">
        <v>1077</v>
      </c>
      <c r="F435" s="621" t="s">
        <v>1077</v>
      </c>
      <c r="G435" s="621" t="s">
        <v>1077</v>
      </c>
      <c r="H435" s="618" t="s">
        <v>1077</v>
      </c>
      <c r="I435" s="621">
        <v>2024</v>
      </c>
      <c r="J435" s="661">
        <v>3000</v>
      </c>
      <c r="K435" s="661">
        <v>3000</v>
      </c>
      <c r="L435" s="661">
        <v>2951</v>
      </c>
      <c r="M435" s="661">
        <v>0</v>
      </c>
      <c r="N435" s="577"/>
      <c r="O435" s="577">
        <v>1</v>
      </c>
      <c r="P435" s="621"/>
      <c r="Q435" s="618" t="s">
        <v>1078</v>
      </c>
    </row>
    <row r="436" spans="1:17" ht="25.5">
      <c r="A436" s="621" t="s">
        <v>527</v>
      </c>
      <c r="B436" s="621" t="s">
        <v>314</v>
      </c>
      <c r="C436" s="621" t="s">
        <v>999</v>
      </c>
      <c r="D436" s="621" t="s">
        <v>2708</v>
      </c>
      <c r="E436" s="621" t="s">
        <v>1079</v>
      </c>
      <c r="F436" s="621" t="s">
        <v>1079</v>
      </c>
      <c r="G436" s="621" t="s">
        <v>1079</v>
      </c>
      <c r="H436" s="618" t="s">
        <v>1079</v>
      </c>
      <c r="I436" s="621">
        <v>2024</v>
      </c>
      <c r="J436" s="661">
        <v>2725000</v>
      </c>
      <c r="K436" s="661">
        <v>2725000</v>
      </c>
      <c r="L436" s="661">
        <v>0</v>
      </c>
      <c r="M436" s="661">
        <v>0</v>
      </c>
      <c r="N436" s="577"/>
      <c r="O436" s="577">
        <v>0</v>
      </c>
      <c r="P436" s="621"/>
      <c r="Q436" s="618" t="s">
        <v>1080</v>
      </c>
    </row>
    <row r="437" spans="1:17" ht="38.25">
      <c r="A437" s="621" t="s">
        <v>527</v>
      </c>
      <c r="B437" s="621" t="s">
        <v>314</v>
      </c>
      <c r="C437" s="621" t="s">
        <v>999</v>
      </c>
      <c r="D437" s="621" t="s">
        <v>2708</v>
      </c>
      <c r="E437" s="621" t="s">
        <v>1081</v>
      </c>
      <c r="F437" s="621" t="s">
        <v>1081</v>
      </c>
      <c r="G437" s="621" t="s">
        <v>1081</v>
      </c>
      <c r="H437" s="618" t="s">
        <v>1081</v>
      </c>
      <c r="I437" s="621">
        <v>2024</v>
      </c>
      <c r="J437" s="661">
        <v>2500</v>
      </c>
      <c r="K437" s="661">
        <v>2500</v>
      </c>
      <c r="L437" s="661">
        <v>2460</v>
      </c>
      <c r="M437" s="661">
        <v>0</v>
      </c>
      <c r="N437" s="577"/>
      <c r="O437" s="577">
        <v>1</v>
      </c>
      <c r="P437" s="621"/>
      <c r="Q437" s="618" t="s">
        <v>1078</v>
      </c>
    </row>
    <row r="438" spans="1:17" ht="25.5">
      <c r="A438" s="621" t="s">
        <v>527</v>
      </c>
      <c r="B438" s="621" t="s">
        <v>314</v>
      </c>
      <c r="C438" s="621" t="s">
        <v>999</v>
      </c>
      <c r="D438" s="621" t="s">
        <v>2708</v>
      </c>
      <c r="E438" s="621" t="s">
        <v>1082</v>
      </c>
      <c r="F438" s="621" t="s">
        <v>1082</v>
      </c>
      <c r="G438" s="621" t="s">
        <v>1082</v>
      </c>
      <c r="H438" s="618" t="s">
        <v>1082</v>
      </c>
      <c r="I438" s="621">
        <v>2024</v>
      </c>
      <c r="J438" s="661">
        <v>2358200</v>
      </c>
      <c r="K438" s="661">
        <v>2358200</v>
      </c>
      <c r="L438" s="661">
        <v>0</v>
      </c>
      <c r="M438" s="661">
        <v>0</v>
      </c>
      <c r="N438" s="577"/>
      <c r="O438" s="577">
        <v>0</v>
      </c>
      <c r="P438" s="621"/>
      <c r="Q438" s="618" t="s">
        <v>1083</v>
      </c>
    </row>
    <row r="439" spans="1:17" ht="38.25">
      <c r="A439" s="621" t="s">
        <v>527</v>
      </c>
      <c r="B439" s="621" t="s">
        <v>314</v>
      </c>
      <c r="C439" s="621" t="s">
        <v>999</v>
      </c>
      <c r="D439" s="621" t="s">
        <v>2708</v>
      </c>
      <c r="E439" s="621" t="s">
        <v>1084</v>
      </c>
      <c r="F439" s="621" t="s">
        <v>1084</v>
      </c>
      <c r="G439" s="621" t="s">
        <v>1084</v>
      </c>
      <c r="H439" s="618" t="s">
        <v>1084</v>
      </c>
      <c r="I439" s="621">
        <v>2024</v>
      </c>
      <c r="J439" s="661">
        <v>2500</v>
      </c>
      <c r="K439" s="661">
        <v>2500</v>
      </c>
      <c r="L439" s="661">
        <v>2478</v>
      </c>
      <c r="M439" s="661">
        <v>0</v>
      </c>
      <c r="N439" s="577"/>
      <c r="O439" s="577">
        <v>1</v>
      </c>
      <c r="P439" s="621"/>
      <c r="Q439" s="618" t="s">
        <v>1078</v>
      </c>
    </row>
    <row r="440" spans="1:17" ht="25.5">
      <c r="A440" s="621" t="s">
        <v>527</v>
      </c>
      <c r="B440" s="621" t="s">
        <v>314</v>
      </c>
      <c r="C440" s="621" t="s">
        <v>999</v>
      </c>
      <c r="D440" s="621" t="s">
        <v>2708</v>
      </c>
      <c r="E440" s="621" t="s">
        <v>1085</v>
      </c>
      <c r="F440" s="621" t="s">
        <v>1085</v>
      </c>
      <c r="G440" s="621" t="s">
        <v>1085</v>
      </c>
      <c r="H440" s="618" t="s">
        <v>1085</v>
      </c>
      <c r="I440" s="621">
        <v>2024</v>
      </c>
      <c r="J440" s="661">
        <v>3657000</v>
      </c>
      <c r="K440" s="661">
        <v>3657000</v>
      </c>
      <c r="L440" s="661">
        <v>0</v>
      </c>
      <c r="M440" s="661">
        <v>0</v>
      </c>
      <c r="N440" s="577"/>
      <c r="O440" s="577">
        <v>0</v>
      </c>
      <c r="P440" s="621"/>
      <c r="Q440" s="618" t="s">
        <v>1086</v>
      </c>
    </row>
    <row r="441" spans="1:17" ht="38.25">
      <c r="A441" s="621" t="s">
        <v>527</v>
      </c>
      <c r="B441" s="621" t="s">
        <v>314</v>
      </c>
      <c r="C441" s="621" t="s">
        <v>999</v>
      </c>
      <c r="D441" s="621" t="s">
        <v>2708</v>
      </c>
      <c r="E441" s="621" t="s">
        <v>1087</v>
      </c>
      <c r="F441" s="621" t="s">
        <v>1087</v>
      </c>
      <c r="G441" s="621" t="s">
        <v>1087</v>
      </c>
      <c r="H441" s="618" t="s">
        <v>1087</v>
      </c>
      <c r="I441" s="621">
        <v>2024</v>
      </c>
      <c r="J441" s="661">
        <v>2500</v>
      </c>
      <c r="K441" s="661">
        <v>2500</v>
      </c>
      <c r="L441" s="661">
        <v>2451</v>
      </c>
      <c r="M441" s="661">
        <v>0</v>
      </c>
      <c r="N441" s="577"/>
      <c r="O441" s="577">
        <v>1</v>
      </c>
      <c r="P441" s="621"/>
      <c r="Q441" s="618" t="s">
        <v>1078</v>
      </c>
    </row>
    <row r="442" spans="1:17" ht="25.5">
      <c r="A442" s="621" t="s">
        <v>527</v>
      </c>
      <c r="B442" s="621" t="s">
        <v>314</v>
      </c>
      <c r="C442" s="621" t="s">
        <v>999</v>
      </c>
      <c r="D442" s="621" t="s">
        <v>2708</v>
      </c>
      <c r="E442" s="621" t="s">
        <v>1088</v>
      </c>
      <c r="F442" s="621" t="s">
        <v>1088</v>
      </c>
      <c r="G442" s="621" t="s">
        <v>1088</v>
      </c>
      <c r="H442" s="618" t="s">
        <v>1088</v>
      </c>
      <c r="I442" s="621">
        <v>2024</v>
      </c>
      <c r="J442" s="661">
        <v>2743300</v>
      </c>
      <c r="K442" s="661">
        <v>2743300</v>
      </c>
      <c r="L442" s="661">
        <v>0</v>
      </c>
      <c r="M442" s="661">
        <v>0</v>
      </c>
      <c r="N442" s="577"/>
      <c r="O442" s="577"/>
      <c r="P442" s="621"/>
      <c r="Q442" s="618" t="s">
        <v>1089</v>
      </c>
    </row>
    <row r="443" spans="1:17">
      <c r="A443" s="621" t="s">
        <v>527</v>
      </c>
      <c r="B443" s="621" t="s">
        <v>273</v>
      </c>
      <c r="C443" s="621" t="s">
        <v>999</v>
      </c>
      <c r="D443" s="621" t="s">
        <v>2697</v>
      </c>
      <c r="E443" s="621" t="s">
        <v>1090</v>
      </c>
      <c r="F443" s="621" t="s">
        <v>1090</v>
      </c>
      <c r="G443" s="621" t="s">
        <v>1090</v>
      </c>
      <c r="H443" s="618" t="s">
        <v>1090</v>
      </c>
      <c r="I443" s="621">
        <v>2023</v>
      </c>
      <c r="J443" s="597">
        <v>1500000</v>
      </c>
      <c r="K443" s="597">
        <v>1500000</v>
      </c>
      <c r="L443" s="622">
        <v>0</v>
      </c>
      <c r="M443" s="622">
        <v>0</v>
      </c>
      <c r="N443" s="577"/>
      <c r="O443" s="577">
        <v>0</v>
      </c>
      <c r="P443" s="621"/>
      <c r="Q443" s="618" t="s">
        <v>1091</v>
      </c>
    </row>
    <row r="444" spans="1:17">
      <c r="A444" s="621" t="s">
        <v>527</v>
      </c>
      <c r="B444" s="621" t="s">
        <v>273</v>
      </c>
      <c r="C444" s="621" t="s">
        <v>999</v>
      </c>
      <c r="D444" s="621" t="s">
        <v>2708</v>
      </c>
      <c r="E444" s="621" t="s">
        <v>1092</v>
      </c>
      <c r="F444" s="621" t="s">
        <v>1092</v>
      </c>
      <c r="G444" s="621" t="s">
        <v>1092</v>
      </c>
      <c r="H444" s="618" t="s">
        <v>1092</v>
      </c>
      <c r="I444" s="621">
        <v>2023</v>
      </c>
      <c r="J444" s="597">
        <v>6307115</v>
      </c>
      <c r="K444" s="597">
        <v>6307115</v>
      </c>
      <c r="L444" s="622">
        <v>0</v>
      </c>
      <c r="M444" s="622">
        <v>0</v>
      </c>
      <c r="N444" s="577"/>
      <c r="O444" s="577">
        <v>0</v>
      </c>
      <c r="P444" s="621"/>
      <c r="Q444" s="618" t="s">
        <v>330</v>
      </c>
    </row>
    <row r="445" spans="1:17">
      <c r="A445" s="621" t="s">
        <v>527</v>
      </c>
      <c r="B445" s="621" t="s">
        <v>273</v>
      </c>
      <c r="C445" s="621" t="s">
        <v>999</v>
      </c>
      <c r="D445" s="621" t="s">
        <v>2708</v>
      </c>
      <c r="E445" s="621" t="s">
        <v>1092</v>
      </c>
      <c r="F445" s="621" t="s">
        <v>1092</v>
      </c>
      <c r="G445" s="621" t="s">
        <v>1092</v>
      </c>
      <c r="H445" s="618" t="s">
        <v>1092</v>
      </c>
      <c r="I445" s="621">
        <v>2023</v>
      </c>
      <c r="J445" s="597">
        <v>4885671</v>
      </c>
      <c r="K445" s="597">
        <v>4885671</v>
      </c>
      <c r="L445" s="622">
        <v>0</v>
      </c>
      <c r="M445" s="622">
        <v>0</v>
      </c>
      <c r="N445" s="577"/>
      <c r="O445" s="577">
        <v>0</v>
      </c>
      <c r="P445" s="621"/>
      <c r="Q445" s="618" t="s">
        <v>330</v>
      </c>
    </row>
    <row r="446" spans="1:17">
      <c r="A446" s="621" t="s">
        <v>527</v>
      </c>
      <c r="B446" s="621" t="s">
        <v>273</v>
      </c>
      <c r="C446" s="621" t="s">
        <v>999</v>
      </c>
      <c r="D446" s="621" t="s">
        <v>2708</v>
      </c>
      <c r="E446" s="621" t="s">
        <v>1093</v>
      </c>
      <c r="F446" s="621" t="s">
        <v>1093</v>
      </c>
      <c r="G446" s="621" t="s">
        <v>1093</v>
      </c>
      <c r="H446" s="618" t="s">
        <v>1093</v>
      </c>
      <c r="I446" s="621">
        <v>2024</v>
      </c>
      <c r="J446" s="597">
        <v>3000000</v>
      </c>
      <c r="K446" s="597">
        <v>3000000</v>
      </c>
      <c r="L446" s="622">
        <v>2790000</v>
      </c>
      <c r="M446" s="622">
        <v>139600</v>
      </c>
      <c r="N446" s="577"/>
      <c r="O446" s="577">
        <v>0.35</v>
      </c>
      <c r="P446" s="621"/>
      <c r="Q446" s="618" t="s">
        <v>71</v>
      </c>
    </row>
    <row r="447" spans="1:17">
      <c r="A447" s="621" t="s">
        <v>527</v>
      </c>
      <c r="B447" s="621" t="s">
        <v>273</v>
      </c>
      <c r="C447" s="621" t="s">
        <v>999</v>
      </c>
      <c r="D447" s="621" t="s">
        <v>2708</v>
      </c>
      <c r="E447" s="621" t="s">
        <v>1094</v>
      </c>
      <c r="F447" s="621" t="s">
        <v>1094</v>
      </c>
      <c r="G447" s="621" t="s">
        <v>1094</v>
      </c>
      <c r="H447" s="618" t="s">
        <v>1094</v>
      </c>
      <c r="I447" s="621">
        <v>2023</v>
      </c>
      <c r="J447" s="597">
        <v>2764944</v>
      </c>
      <c r="K447" s="597">
        <v>2764944</v>
      </c>
      <c r="L447" s="622">
        <v>0</v>
      </c>
      <c r="M447" s="622">
        <v>0</v>
      </c>
      <c r="N447" s="577"/>
      <c r="O447" s="577">
        <v>0</v>
      </c>
      <c r="P447" s="621"/>
      <c r="Q447" s="618" t="s">
        <v>330</v>
      </c>
    </row>
    <row r="448" spans="1:17">
      <c r="A448" s="621" t="s">
        <v>527</v>
      </c>
      <c r="B448" s="621" t="s">
        <v>273</v>
      </c>
      <c r="C448" s="621" t="s">
        <v>999</v>
      </c>
      <c r="D448" s="621" t="s">
        <v>2708</v>
      </c>
      <c r="E448" s="621" t="s">
        <v>1092</v>
      </c>
      <c r="F448" s="621" t="s">
        <v>1092</v>
      </c>
      <c r="G448" s="621" t="s">
        <v>1092</v>
      </c>
      <c r="H448" s="618" t="s">
        <v>1092</v>
      </c>
      <c r="I448" s="621">
        <v>2023</v>
      </c>
      <c r="J448" s="597">
        <v>2080000</v>
      </c>
      <c r="K448" s="597">
        <v>2080000</v>
      </c>
      <c r="L448" s="622">
        <v>0</v>
      </c>
      <c r="M448" s="622">
        <v>0</v>
      </c>
      <c r="N448" s="577"/>
      <c r="O448" s="577">
        <v>0.05</v>
      </c>
      <c r="P448" s="621"/>
      <c r="Q448" s="618" t="s">
        <v>1095</v>
      </c>
    </row>
    <row r="449" spans="1:17">
      <c r="A449" s="621" t="s">
        <v>527</v>
      </c>
      <c r="B449" s="621" t="s">
        <v>273</v>
      </c>
      <c r="C449" s="621" t="s">
        <v>999</v>
      </c>
      <c r="D449" s="621" t="s">
        <v>2708</v>
      </c>
      <c r="E449" s="621" t="s">
        <v>1096</v>
      </c>
      <c r="F449" s="621" t="s">
        <v>1096</v>
      </c>
      <c r="G449" s="621" t="s">
        <v>1096</v>
      </c>
      <c r="H449" s="618" t="s">
        <v>1096</v>
      </c>
      <c r="I449" s="621">
        <v>2024</v>
      </c>
      <c r="J449" s="597">
        <v>1052350</v>
      </c>
      <c r="K449" s="597">
        <v>1052350</v>
      </c>
      <c r="L449" s="622">
        <v>905021</v>
      </c>
      <c r="M449" s="622">
        <v>255312</v>
      </c>
      <c r="N449" s="577"/>
      <c r="O449" s="577">
        <v>0.66</v>
      </c>
      <c r="P449" s="621"/>
      <c r="Q449" s="618" t="s">
        <v>67</v>
      </c>
    </row>
    <row r="450" spans="1:17">
      <c r="A450" s="621" t="s">
        <v>527</v>
      </c>
      <c r="B450" s="621" t="s">
        <v>273</v>
      </c>
      <c r="C450" s="621" t="s">
        <v>999</v>
      </c>
      <c r="D450" s="621" t="s">
        <v>2716</v>
      </c>
      <c r="E450" s="621" t="s">
        <v>1097</v>
      </c>
      <c r="F450" s="621" t="s">
        <v>1097</v>
      </c>
      <c r="G450" s="621" t="s">
        <v>1097</v>
      </c>
      <c r="H450" s="618" t="s">
        <v>1097</v>
      </c>
      <c r="I450" s="621">
        <v>2024</v>
      </c>
      <c r="J450" s="597">
        <v>1500000</v>
      </c>
      <c r="K450" s="597">
        <v>1500000</v>
      </c>
      <c r="L450" s="622">
        <v>1290000</v>
      </c>
      <c r="M450" s="622">
        <v>93100</v>
      </c>
      <c r="N450" s="577"/>
      <c r="O450" s="577">
        <v>0.6</v>
      </c>
      <c r="P450" s="621"/>
      <c r="Q450" s="618" t="s">
        <v>20</v>
      </c>
    </row>
    <row r="451" spans="1:17" ht="38.25">
      <c r="A451" s="621" t="s">
        <v>527</v>
      </c>
      <c r="B451" s="621" t="s">
        <v>311</v>
      </c>
      <c r="C451" s="621" t="s">
        <v>999</v>
      </c>
      <c r="D451" s="621" t="s">
        <v>2704</v>
      </c>
      <c r="E451" s="621" t="s">
        <v>1099</v>
      </c>
      <c r="F451" s="621" t="s">
        <v>1099</v>
      </c>
      <c r="G451" s="621" t="s">
        <v>1099</v>
      </c>
      <c r="H451" s="618" t="s">
        <v>1099</v>
      </c>
      <c r="I451" s="621" t="s">
        <v>1054</v>
      </c>
      <c r="J451" s="597">
        <v>1500000</v>
      </c>
      <c r="K451" s="597">
        <v>1500000</v>
      </c>
      <c r="L451" s="622" t="s">
        <v>106</v>
      </c>
      <c r="M451" s="622" t="s">
        <v>106</v>
      </c>
      <c r="N451" s="577"/>
      <c r="O451" s="577">
        <v>0</v>
      </c>
      <c r="P451" s="621"/>
      <c r="Q451" s="618" t="s">
        <v>1100</v>
      </c>
    </row>
    <row r="452" spans="1:17" ht="25.5">
      <c r="A452" s="621" t="s">
        <v>527</v>
      </c>
      <c r="B452" s="621" t="s">
        <v>311</v>
      </c>
      <c r="C452" s="662" t="s">
        <v>999</v>
      </c>
      <c r="D452" s="621" t="s">
        <v>2705</v>
      </c>
      <c r="E452" s="662" t="s">
        <v>1102</v>
      </c>
      <c r="F452" s="662" t="s">
        <v>1102</v>
      </c>
      <c r="G452" s="662" t="s">
        <v>1102</v>
      </c>
      <c r="H452" s="663" t="s">
        <v>1102</v>
      </c>
      <c r="I452" s="621" t="s">
        <v>1062</v>
      </c>
      <c r="J452" s="597">
        <v>1000000</v>
      </c>
      <c r="K452" s="597">
        <v>1000000</v>
      </c>
      <c r="L452" s="597">
        <v>926598</v>
      </c>
      <c r="M452" s="622">
        <v>80588</v>
      </c>
      <c r="N452" s="577"/>
      <c r="O452" s="577">
        <v>0.25</v>
      </c>
      <c r="P452" s="621"/>
      <c r="Q452" s="618" t="s">
        <v>1103</v>
      </c>
    </row>
    <row r="453" spans="1:17" ht="25.5">
      <c r="A453" s="621" t="s">
        <v>527</v>
      </c>
      <c r="B453" s="621" t="s">
        <v>311</v>
      </c>
      <c r="C453" s="621" t="s">
        <v>999</v>
      </c>
      <c r="D453" s="621" t="s">
        <v>2708</v>
      </c>
      <c r="E453" s="621" t="s">
        <v>1105</v>
      </c>
      <c r="F453" s="621" t="s">
        <v>1105</v>
      </c>
      <c r="G453" s="621" t="s">
        <v>1105</v>
      </c>
      <c r="H453" s="618" t="s">
        <v>1105</v>
      </c>
      <c r="I453" s="621" t="s">
        <v>1054</v>
      </c>
      <c r="J453" s="597">
        <v>1800000</v>
      </c>
      <c r="K453" s="597">
        <v>1800000</v>
      </c>
      <c r="L453" s="622" t="s">
        <v>106</v>
      </c>
      <c r="M453" s="622" t="s">
        <v>106</v>
      </c>
      <c r="N453" s="577"/>
      <c r="O453" s="577">
        <v>0</v>
      </c>
      <c r="P453" s="621"/>
      <c r="Q453" s="618" t="s">
        <v>1100</v>
      </c>
    </row>
    <row r="454" spans="1:17" ht="38.25">
      <c r="A454" s="621" t="s">
        <v>527</v>
      </c>
      <c r="B454" s="621" t="s">
        <v>312</v>
      </c>
      <c r="C454" s="621" t="s">
        <v>999</v>
      </c>
      <c r="D454" s="628" t="s">
        <v>2705</v>
      </c>
      <c r="E454" s="621" t="s">
        <v>1107</v>
      </c>
      <c r="F454" s="621" t="s">
        <v>1107</v>
      </c>
      <c r="G454" s="621" t="s">
        <v>1107</v>
      </c>
      <c r="H454" s="618" t="s">
        <v>1107</v>
      </c>
      <c r="I454" s="621">
        <v>2023</v>
      </c>
      <c r="J454" s="622">
        <v>1000000</v>
      </c>
      <c r="K454" s="622">
        <v>1000000</v>
      </c>
      <c r="L454" s="622">
        <v>956529</v>
      </c>
      <c r="M454" s="622">
        <v>561892</v>
      </c>
      <c r="N454" s="577"/>
      <c r="O454" s="577">
        <v>0.9</v>
      </c>
      <c r="P454" s="621"/>
      <c r="Q454" s="618" t="s">
        <v>67</v>
      </c>
    </row>
    <row r="455" spans="1:17" ht="38.25">
      <c r="A455" s="621" t="s">
        <v>527</v>
      </c>
      <c r="B455" s="621" t="s">
        <v>312</v>
      </c>
      <c r="C455" s="621" t="s">
        <v>999</v>
      </c>
      <c r="D455" s="628" t="s">
        <v>2708</v>
      </c>
      <c r="E455" s="621" t="s">
        <v>1108</v>
      </c>
      <c r="F455" s="621" t="s">
        <v>1108</v>
      </c>
      <c r="G455" s="621" t="s">
        <v>1108</v>
      </c>
      <c r="H455" s="618" t="s">
        <v>1108</v>
      </c>
      <c r="I455" s="621">
        <v>2023</v>
      </c>
      <c r="J455" s="622">
        <v>2600000</v>
      </c>
      <c r="K455" s="622">
        <v>2600000</v>
      </c>
      <c r="L455" s="622">
        <v>821583</v>
      </c>
      <c r="M455" s="622">
        <v>0</v>
      </c>
      <c r="N455" s="577"/>
      <c r="O455" s="577">
        <v>0.05</v>
      </c>
      <c r="P455" s="621"/>
      <c r="Q455" s="618" t="s">
        <v>20</v>
      </c>
    </row>
    <row r="456" spans="1:17" ht="38.25">
      <c r="A456" s="621" t="s">
        <v>527</v>
      </c>
      <c r="B456" s="621" t="s">
        <v>312</v>
      </c>
      <c r="C456" s="621" t="s">
        <v>999</v>
      </c>
      <c r="D456" s="628" t="s">
        <v>2708</v>
      </c>
      <c r="E456" s="621" t="s">
        <v>1109</v>
      </c>
      <c r="F456" s="621" t="s">
        <v>1109</v>
      </c>
      <c r="G456" s="621" t="s">
        <v>1109</v>
      </c>
      <c r="H456" s="618" t="s">
        <v>1109</v>
      </c>
      <c r="I456" s="621">
        <v>2024</v>
      </c>
      <c r="J456" s="622">
        <v>2500000</v>
      </c>
      <c r="K456" s="622">
        <v>2500000</v>
      </c>
      <c r="L456" s="622">
        <v>2186366</v>
      </c>
      <c r="M456" s="622">
        <v>0</v>
      </c>
      <c r="N456" s="577"/>
      <c r="O456" s="577">
        <v>0.05</v>
      </c>
      <c r="P456" s="621"/>
      <c r="Q456" s="618" t="s">
        <v>20</v>
      </c>
    </row>
    <row r="457" spans="1:17">
      <c r="A457" s="621" t="s">
        <v>527</v>
      </c>
      <c r="B457" s="621" t="s">
        <v>305</v>
      </c>
      <c r="C457" s="621" t="s">
        <v>480</v>
      </c>
      <c r="D457" s="621" t="s">
        <v>2705</v>
      </c>
      <c r="E457" s="621" t="s">
        <v>790</v>
      </c>
      <c r="F457" s="621" t="s">
        <v>1110</v>
      </c>
      <c r="G457" s="621" t="s">
        <v>1111</v>
      </c>
      <c r="H457" s="618" t="s">
        <v>1112</v>
      </c>
      <c r="I457" s="621"/>
      <c r="J457" s="660">
        <v>1200000</v>
      </c>
      <c r="K457" s="660">
        <v>1200000</v>
      </c>
      <c r="L457" s="622">
        <v>1199957</v>
      </c>
      <c r="M457" s="622">
        <v>1143074</v>
      </c>
      <c r="N457" s="577"/>
      <c r="O457" s="580"/>
      <c r="P457" s="624"/>
      <c r="Q457" s="626"/>
    </row>
    <row r="458" spans="1:17">
      <c r="A458" s="621" t="s">
        <v>527</v>
      </c>
      <c r="B458" s="621" t="s">
        <v>305</v>
      </c>
      <c r="C458" s="621" t="s">
        <v>480</v>
      </c>
      <c r="D458" s="621" t="s">
        <v>2705</v>
      </c>
      <c r="E458" s="621" t="s">
        <v>790</v>
      </c>
      <c r="F458" s="621" t="s">
        <v>1110</v>
      </c>
      <c r="G458" s="621" t="s">
        <v>1113</v>
      </c>
      <c r="H458" s="618" t="s">
        <v>1114</v>
      </c>
      <c r="I458" s="621"/>
      <c r="J458" s="660">
        <v>2000000</v>
      </c>
      <c r="K458" s="660">
        <v>2000000</v>
      </c>
      <c r="L458" s="622">
        <v>1999867</v>
      </c>
      <c r="M458" s="622">
        <v>1950116</v>
      </c>
      <c r="N458" s="577"/>
      <c r="O458" s="580"/>
      <c r="P458" s="624"/>
      <c r="Q458" s="626"/>
    </row>
    <row r="459" spans="1:17" ht="27.75">
      <c r="A459" s="621" t="s">
        <v>527</v>
      </c>
      <c r="B459" s="621" t="s">
        <v>305</v>
      </c>
      <c r="C459" s="621" t="s">
        <v>480</v>
      </c>
      <c r="D459" s="621" t="s">
        <v>2705</v>
      </c>
      <c r="E459" s="621" t="s">
        <v>790</v>
      </c>
      <c r="F459" s="621" t="s">
        <v>1110</v>
      </c>
      <c r="G459" s="621" t="s">
        <v>1115</v>
      </c>
      <c r="H459" s="618" t="s">
        <v>3233</v>
      </c>
      <c r="I459" s="621"/>
      <c r="J459" s="660">
        <v>1900000</v>
      </c>
      <c r="K459" s="660">
        <v>1900000</v>
      </c>
      <c r="L459" s="660">
        <v>1790987</v>
      </c>
      <c r="M459" s="660">
        <v>1638219</v>
      </c>
      <c r="N459" s="577"/>
      <c r="O459" s="580"/>
      <c r="P459" s="624"/>
      <c r="Q459" s="626"/>
    </row>
    <row r="460" spans="1:17" ht="25.5">
      <c r="A460" s="621" t="s">
        <v>527</v>
      </c>
      <c r="B460" s="621" t="s">
        <v>305</v>
      </c>
      <c r="C460" s="621" t="s">
        <v>480</v>
      </c>
      <c r="D460" s="621" t="s">
        <v>2705</v>
      </c>
      <c r="E460" s="621" t="s">
        <v>790</v>
      </c>
      <c r="F460" s="621" t="s">
        <v>1110</v>
      </c>
      <c r="G460" s="621" t="s">
        <v>1117</v>
      </c>
      <c r="H460" s="618" t="s">
        <v>1118</v>
      </c>
      <c r="I460" s="621"/>
      <c r="J460" s="660">
        <v>1000000</v>
      </c>
      <c r="K460" s="660">
        <v>1000000</v>
      </c>
      <c r="L460" s="660">
        <v>999429</v>
      </c>
      <c r="M460" s="622">
        <v>570494</v>
      </c>
      <c r="N460" s="577"/>
      <c r="O460" s="580"/>
      <c r="P460" s="624"/>
      <c r="Q460" s="626"/>
    </row>
    <row r="461" spans="1:17" ht="38.25">
      <c r="A461" s="621" t="s">
        <v>527</v>
      </c>
      <c r="B461" s="621" t="s">
        <v>273</v>
      </c>
      <c r="C461" s="621" t="s">
        <v>480</v>
      </c>
      <c r="D461" s="621" t="s">
        <v>2708</v>
      </c>
      <c r="E461" s="621" t="s">
        <v>1120</v>
      </c>
      <c r="F461" s="621" t="s">
        <v>1121</v>
      </c>
      <c r="G461" s="621" t="s">
        <v>1122</v>
      </c>
      <c r="H461" s="618" t="s">
        <v>1123</v>
      </c>
      <c r="I461" s="621"/>
      <c r="J461" s="622">
        <v>10000000</v>
      </c>
      <c r="K461" s="622">
        <v>6723000</v>
      </c>
      <c r="L461" s="622">
        <v>6481045</v>
      </c>
      <c r="M461" s="622">
        <v>1545289</v>
      </c>
      <c r="N461" s="577"/>
      <c r="O461" s="580"/>
      <c r="P461" s="624"/>
      <c r="Q461" s="626"/>
    </row>
    <row r="462" spans="1:17" ht="51">
      <c r="A462" s="621" t="s">
        <v>527</v>
      </c>
      <c r="B462" s="621" t="s">
        <v>273</v>
      </c>
      <c r="C462" s="621" t="s">
        <v>480</v>
      </c>
      <c r="D462" s="621" t="s">
        <v>2708</v>
      </c>
      <c r="E462" s="621" t="s">
        <v>1120</v>
      </c>
      <c r="F462" s="621" t="s">
        <v>1121</v>
      </c>
      <c r="G462" s="621" t="s">
        <v>1124</v>
      </c>
      <c r="H462" s="618" t="s">
        <v>1125</v>
      </c>
      <c r="I462" s="621"/>
      <c r="J462" s="622">
        <v>7699844</v>
      </c>
      <c r="K462" s="622">
        <v>7699844</v>
      </c>
      <c r="L462" s="622">
        <v>7571535</v>
      </c>
      <c r="M462" s="622">
        <v>1962125</v>
      </c>
      <c r="N462" s="577"/>
      <c r="O462" s="580"/>
      <c r="P462" s="624"/>
      <c r="Q462" s="626"/>
    </row>
    <row r="463" spans="1:17">
      <c r="A463" s="621" t="s">
        <v>527</v>
      </c>
      <c r="B463" s="621" t="s">
        <v>273</v>
      </c>
      <c r="C463" s="621" t="s">
        <v>480</v>
      </c>
      <c r="D463" s="621" t="s">
        <v>2705</v>
      </c>
      <c r="E463" s="621" t="s">
        <v>1127</v>
      </c>
      <c r="F463" s="621" t="s">
        <v>1128</v>
      </c>
      <c r="G463" s="621" t="s">
        <v>1129</v>
      </c>
      <c r="H463" s="618" t="s">
        <v>1130</v>
      </c>
      <c r="I463" s="621"/>
      <c r="J463" s="622">
        <v>1145000</v>
      </c>
      <c r="K463" s="622">
        <v>1145000</v>
      </c>
      <c r="L463" s="622">
        <v>1144119.2536900002</v>
      </c>
      <c r="M463" s="622">
        <v>1141799.797</v>
      </c>
      <c r="N463" s="577"/>
      <c r="O463" s="580"/>
      <c r="P463" s="624"/>
      <c r="Q463" s="626"/>
    </row>
    <row r="464" spans="1:17" ht="25.5">
      <c r="A464" s="621" t="s">
        <v>527</v>
      </c>
      <c r="B464" s="621" t="s">
        <v>273</v>
      </c>
      <c r="C464" s="621" t="s">
        <v>480</v>
      </c>
      <c r="D464" s="621" t="s">
        <v>2705</v>
      </c>
      <c r="E464" s="621" t="s">
        <v>1127</v>
      </c>
      <c r="F464" s="621" t="s">
        <v>1128</v>
      </c>
      <c r="G464" s="621" t="s">
        <v>1131</v>
      </c>
      <c r="H464" s="618" t="s">
        <v>1132</v>
      </c>
      <c r="I464" s="621"/>
      <c r="J464" s="622">
        <v>1000000</v>
      </c>
      <c r="K464" s="622">
        <v>1000000</v>
      </c>
      <c r="L464" s="622">
        <v>985921.7818</v>
      </c>
      <c r="M464" s="622">
        <v>625876.16374999995</v>
      </c>
      <c r="N464" s="577"/>
      <c r="O464" s="580"/>
      <c r="P464" s="624"/>
      <c r="Q464" s="626"/>
    </row>
    <row r="465" spans="1:17" ht="25.5">
      <c r="A465" s="621" t="s">
        <v>527</v>
      </c>
      <c r="B465" s="621" t="s">
        <v>311</v>
      </c>
      <c r="C465" s="621" t="s">
        <v>480</v>
      </c>
      <c r="D465" s="621" t="s">
        <v>2705</v>
      </c>
      <c r="E465" s="621" t="s">
        <v>1134</v>
      </c>
      <c r="F465" s="621" t="s">
        <v>1135</v>
      </c>
      <c r="G465" s="621" t="s">
        <v>1136</v>
      </c>
      <c r="H465" s="618" t="s">
        <v>1137</v>
      </c>
      <c r="I465" s="621"/>
      <c r="J465" s="622">
        <v>20000</v>
      </c>
      <c r="K465" s="622">
        <v>20000</v>
      </c>
      <c r="L465" s="622">
        <v>15951</v>
      </c>
      <c r="M465" s="622">
        <v>0</v>
      </c>
      <c r="N465" s="577"/>
      <c r="O465" s="580"/>
      <c r="P465" s="624"/>
      <c r="Q465" s="626"/>
    </row>
    <row r="466" spans="1:17" ht="38.25">
      <c r="A466" s="621" t="s">
        <v>527</v>
      </c>
      <c r="B466" s="621" t="s">
        <v>311</v>
      </c>
      <c r="C466" s="621" t="s">
        <v>480</v>
      </c>
      <c r="D466" s="621" t="s">
        <v>2705</v>
      </c>
      <c r="E466" s="621" t="s">
        <v>1134</v>
      </c>
      <c r="F466" s="621" t="s">
        <v>1135</v>
      </c>
      <c r="G466" s="621" t="s">
        <v>1138</v>
      </c>
      <c r="H466" s="618" t="s">
        <v>1139</v>
      </c>
      <c r="I466" s="621"/>
      <c r="J466" s="622">
        <v>20000</v>
      </c>
      <c r="K466" s="622">
        <v>20000</v>
      </c>
      <c r="L466" s="622">
        <v>16761</v>
      </c>
      <c r="M466" s="622">
        <v>0</v>
      </c>
      <c r="N466" s="577"/>
      <c r="O466" s="580"/>
      <c r="P466" s="624"/>
      <c r="Q466" s="626"/>
    </row>
    <row r="467" spans="1:17" ht="25.5">
      <c r="A467" s="621" t="s">
        <v>527</v>
      </c>
      <c r="B467" s="621" t="s">
        <v>311</v>
      </c>
      <c r="C467" s="621" t="s">
        <v>480</v>
      </c>
      <c r="D467" s="621" t="s">
        <v>2705</v>
      </c>
      <c r="E467" s="621" t="s">
        <v>1134</v>
      </c>
      <c r="F467" s="621" t="s">
        <v>917</v>
      </c>
      <c r="G467" s="621" t="s">
        <v>1140</v>
      </c>
      <c r="H467" s="618" t="s">
        <v>1141</v>
      </c>
      <c r="I467" s="621"/>
      <c r="J467" s="622">
        <v>400000</v>
      </c>
      <c r="K467" s="622">
        <v>400000</v>
      </c>
      <c r="L467" s="622">
        <v>352720</v>
      </c>
      <c r="M467" s="622">
        <v>123578</v>
      </c>
      <c r="N467" s="577"/>
      <c r="O467" s="580"/>
      <c r="P467" s="624"/>
      <c r="Q467" s="626"/>
    </row>
    <row r="468" spans="1:17" ht="51">
      <c r="A468" s="621" t="s">
        <v>527</v>
      </c>
      <c r="B468" s="621" t="s">
        <v>311</v>
      </c>
      <c r="C468" s="621" t="s">
        <v>480</v>
      </c>
      <c r="D468" s="621" t="s">
        <v>2705</v>
      </c>
      <c r="E468" s="621" t="s">
        <v>1142</v>
      </c>
      <c r="F468" s="621" t="s">
        <v>1143</v>
      </c>
      <c r="G468" s="621" t="s">
        <v>1144</v>
      </c>
      <c r="H468" s="618" t="s">
        <v>1145</v>
      </c>
      <c r="I468" s="621"/>
      <c r="J468" s="622">
        <v>112147</v>
      </c>
      <c r="K468" s="622">
        <v>112147</v>
      </c>
      <c r="L468" s="622">
        <v>101271</v>
      </c>
      <c r="M468" s="622">
        <v>63000</v>
      </c>
      <c r="N468" s="577"/>
      <c r="O468" s="580"/>
      <c r="P468" s="624"/>
      <c r="Q468" s="626"/>
    </row>
    <row r="469" spans="1:17" ht="38.25">
      <c r="A469" s="621" t="s">
        <v>527</v>
      </c>
      <c r="B469" s="621" t="s">
        <v>311</v>
      </c>
      <c r="C469" s="621" t="s">
        <v>480</v>
      </c>
      <c r="D469" s="621" t="s">
        <v>2705</v>
      </c>
      <c r="E469" s="621" t="s">
        <v>1142</v>
      </c>
      <c r="F469" s="621" t="s">
        <v>1146</v>
      </c>
      <c r="G469" s="621" t="s">
        <v>1147</v>
      </c>
      <c r="H469" s="618" t="s">
        <v>1148</v>
      </c>
      <c r="I469" s="621"/>
      <c r="J469" s="622">
        <v>260995</v>
      </c>
      <c r="K469" s="622">
        <v>260995</v>
      </c>
      <c r="L469" s="622">
        <v>176772</v>
      </c>
      <c r="M469" s="622">
        <v>15832</v>
      </c>
      <c r="N469" s="577"/>
      <c r="O469" s="580"/>
      <c r="P469" s="624"/>
      <c r="Q469" s="626"/>
    </row>
    <row r="470" spans="1:17" ht="25.5">
      <c r="A470" s="621" t="s">
        <v>527</v>
      </c>
      <c r="B470" s="621" t="s">
        <v>311</v>
      </c>
      <c r="C470" s="621" t="s">
        <v>480</v>
      </c>
      <c r="D470" s="621" t="s">
        <v>2708</v>
      </c>
      <c r="E470" s="621" t="s">
        <v>1150</v>
      </c>
      <c r="F470" s="621" t="s">
        <v>1151</v>
      </c>
      <c r="G470" s="621" t="s">
        <v>1152</v>
      </c>
      <c r="H470" s="618" t="s">
        <v>1153</v>
      </c>
      <c r="I470" s="621"/>
      <c r="J470" s="622">
        <v>480000</v>
      </c>
      <c r="K470" s="622">
        <v>480000</v>
      </c>
      <c r="L470" s="622">
        <v>376850</v>
      </c>
      <c r="M470" s="622">
        <v>55816</v>
      </c>
      <c r="N470" s="577"/>
      <c r="O470" s="580"/>
      <c r="P470" s="624"/>
      <c r="Q470" s="626"/>
    </row>
    <row r="471" spans="1:17" ht="38.25">
      <c r="A471" s="621" t="s">
        <v>527</v>
      </c>
      <c r="B471" s="621" t="s">
        <v>316</v>
      </c>
      <c r="C471" s="621" t="s">
        <v>480</v>
      </c>
      <c r="D471" s="621" t="s">
        <v>2708</v>
      </c>
      <c r="E471" s="621" t="s">
        <v>130</v>
      </c>
      <c r="F471" s="621" t="s">
        <v>1155</v>
      </c>
      <c r="G471" s="621" t="s">
        <v>1156</v>
      </c>
      <c r="H471" s="618" t="s">
        <v>1157</v>
      </c>
      <c r="I471" s="621"/>
      <c r="J471" s="622">
        <v>1800000</v>
      </c>
      <c r="K471" s="622">
        <v>1800000</v>
      </c>
      <c r="L471" s="622">
        <v>1512517</v>
      </c>
      <c r="M471" s="622">
        <v>0</v>
      </c>
      <c r="N471" s="577"/>
      <c r="O471" s="580"/>
      <c r="P471" s="624"/>
      <c r="Q471" s="626"/>
    </row>
    <row r="472" spans="1:17" ht="25.5">
      <c r="A472" s="621" t="s">
        <v>527</v>
      </c>
      <c r="B472" s="621" t="s">
        <v>316</v>
      </c>
      <c r="C472" s="621" t="s">
        <v>480</v>
      </c>
      <c r="D472" s="621" t="s">
        <v>2708</v>
      </c>
      <c r="E472" s="621" t="s">
        <v>130</v>
      </c>
      <c r="F472" s="621" t="s">
        <v>1155</v>
      </c>
      <c r="G472" s="621" t="s">
        <v>1158</v>
      </c>
      <c r="H472" s="618" t="s">
        <v>1159</v>
      </c>
      <c r="I472" s="621"/>
      <c r="J472" s="622">
        <v>1114727</v>
      </c>
      <c r="K472" s="622">
        <v>1114727</v>
      </c>
      <c r="L472" s="622">
        <v>1114596</v>
      </c>
      <c r="M472" s="622">
        <v>0</v>
      </c>
      <c r="N472" s="577"/>
      <c r="O472" s="580"/>
      <c r="P472" s="624"/>
      <c r="Q472" s="626"/>
    </row>
    <row r="473" spans="1:17">
      <c r="A473" s="621" t="s">
        <v>527</v>
      </c>
      <c r="B473" s="621" t="s">
        <v>316</v>
      </c>
      <c r="C473" s="621" t="s">
        <v>480</v>
      </c>
      <c r="D473" s="621" t="s">
        <v>2705</v>
      </c>
      <c r="E473" s="621" t="s">
        <v>1161</v>
      </c>
      <c r="F473" s="621" t="s">
        <v>1161</v>
      </c>
      <c r="G473" s="621" t="s">
        <v>1162</v>
      </c>
      <c r="H473" s="618" t="s">
        <v>1163</v>
      </c>
      <c r="I473" s="621"/>
      <c r="J473" s="622">
        <v>28181587</v>
      </c>
      <c r="K473" s="622">
        <v>28181587</v>
      </c>
      <c r="L473" s="622">
        <v>9914874</v>
      </c>
      <c r="M473" s="622">
        <v>0</v>
      </c>
      <c r="N473" s="577"/>
      <c r="O473" s="580"/>
      <c r="P473" s="624"/>
      <c r="Q473" s="626"/>
    </row>
    <row r="474" spans="1:17" ht="25.5">
      <c r="A474" s="621" t="s">
        <v>527</v>
      </c>
      <c r="B474" s="621" t="s">
        <v>312</v>
      </c>
      <c r="C474" s="621" t="s">
        <v>480</v>
      </c>
      <c r="D474" s="621" t="s">
        <v>2708</v>
      </c>
      <c r="E474" s="621" t="s">
        <v>986</v>
      </c>
      <c r="F474" s="621" t="s">
        <v>987</v>
      </c>
      <c r="G474" s="621" t="s">
        <v>1164</v>
      </c>
      <c r="H474" s="618" t="s">
        <v>1165</v>
      </c>
      <c r="I474" s="621"/>
      <c r="J474" s="622">
        <v>997000</v>
      </c>
      <c r="K474" s="622">
        <v>997000</v>
      </c>
      <c r="L474" s="622">
        <v>962713</v>
      </c>
      <c r="M474" s="622">
        <v>0</v>
      </c>
      <c r="N474" s="577"/>
      <c r="O474" s="580"/>
      <c r="P474" s="624"/>
      <c r="Q474" s="626"/>
    </row>
    <row r="475" spans="1:17" ht="25.5">
      <c r="A475" s="621" t="s">
        <v>527</v>
      </c>
      <c r="B475" s="621" t="s">
        <v>297</v>
      </c>
      <c r="C475" s="621" t="s">
        <v>480</v>
      </c>
      <c r="D475" s="621" t="s">
        <v>2708</v>
      </c>
      <c r="E475" s="621" t="s">
        <v>1167</v>
      </c>
      <c r="F475" s="621" t="s">
        <v>1168</v>
      </c>
      <c r="G475" s="621" t="s">
        <v>1169</v>
      </c>
      <c r="H475" s="618" t="s">
        <v>1170</v>
      </c>
      <c r="I475" s="621"/>
      <c r="J475" s="622">
        <v>7800000</v>
      </c>
      <c r="K475" s="622">
        <v>7800000</v>
      </c>
      <c r="L475" s="622">
        <v>7617349.1679600002</v>
      </c>
      <c r="M475" s="622">
        <v>7280257.3134200005</v>
      </c>
      <c r="N475" s="577"/>
      <c r="O475" s="580"/>
      <c r="P475" s="624"/>
      <c r="Q475" s="626"/>
    </row>
    <row r="476" spans="1:17" ht="25.5">
      <c r="A476" s="621" t="s">
        <v>527</v>
      </c>
      <c r="B476" s="621" t="s">
        <v>297</v>
      </c>
      <c r="C476" s="621" t="s">
        <v>480</v>
      </c>
      <c r="D476" s="621" t="s">
        <v>2708</v>
      </c>
      <c r="E476" s="621" t="s">
        <v>1167</v>
      </c>
      <c r="F476" s="621" t="s">
        <v>1168</v>
      </c>
      <c r="G476" s="621" t="s">
        <v>1171</v>
      </c>
      <c r="H476" s="618" t="s">
        <v>1172</v>
      </c>
      <c r="I476" s="621"/>
      <c r="J476" s="622">
        <v>4700000</v>
      </c>
      <c r="K476" s="622">
        <v>4700000</v>
      </c>
      <c r="L476" s="622">
        <v>4579235.60042</v>
      </c>
      <c r="M476" s="622">
        <v>4173340.2568699997</v>
      </c>
      <c r="N476" s="577"/>
      <c r="O476" s="580"/>
      <c r="P476" s="624"/>
      <c r="Q476" s="626"/>
    </row>
    <row r="477" spans="1:17" ht="25.5">
      <c r="A477" s="621" t="s">
        <v>527</v>
      </c>
      <c r="B477" s="621" t="s">
        <v>297</v>
      </c>
      <c r="C477" s="621" t="s">
        <v>480</v>
      </c>
      <c r="D477" s="621" t="s">
        <v>2708</v>
      </c>
      <c r="E477" s="621" t="s">
        <v>1167</v>
      </c>
      <c r="F477" s="621" t="s">
        <v>1168</v>
      </c>
      <c r="G477" s="621" t="s">
        <v>1173</v>
      </c>
      <c r="H477" s="618" t="s">
        <v>1174</v>
      </c>
      <c r="I477" s="621"/>
      <c r="J477" s="622">
        <v>2525000</v>
      </c>
      <c r="K477" s="622">
        <v>2525000</v>
      </c>
      <c r="L477" s="622">
        <v>2188476.3357199999</v>
      </c>
      <c r="M477" s="622">
        <v>1997746.5999700001</v>
      </c>
      <c r="N477" s="577"/>
      <c r="O477" s="580"/>
      <c r="P477" s="624"/>
      <c r="Q477" s="626"/>
    </row>
    <row r="478" spans="1:17" ht="25.5">
      <c r="A478" s="621" t="s">
        <v>527</v>
      </c>
      <c r="B478" s="621" t="s">
        <v>297</v>
      </c>
      <c r="C478" s="621" t="s">
        <v>480</v>
      </c>
      <c r="D478" s="621" t="s">
        <v>2716</v>
      </c>
      <c r="E478" s="621" t="s">
        <v>1176</v>
      </c>
      <c r="F478" s="621" t="s">
        <v>1177</v>
      </c>
      <c r="G478" s="621" t="s">
        <v>1178</v>
      </c>
      <c r="H478" s="618" t="s">
        <v>1179</v>
      </c>
      <c r="I478" s="621"/>
      <c r="J478" s="622">
        <v>3000000</v>
      </c>
      <c r="K478" s="622">
        <v>3000000</v>
      </c>
      <c r="L478" s="622">
        <v>2998296.4255500003</v>
      </c>
      <c r="M478" s="622">
        <v>2968839.0585500002</v>
      </c>
      <c r="N478" s="577"/>
      <c r="O478" s="580"/>
      <c r="P478" s="624"/>
      <c r="Q478" s="626"/>
    </row>
    <row r="479" spans="1:17" ht="25.5">
      <c r="A479" s="621" t="s">
        <v>527</v>
      </c>
      <c r="B479" s="621" t="s">
        <v>314</v>
      </c>
      <c r="C479" s="621" t="s">
        <v>480</v>
      </c>
      <c r="D479" s="621" t="s">
        <v>2708</v>
      </c>
      <c r="E479" s="621" t="s">
        <v>1181</v>
      </c>
      <c r="F479" s="621" t="s">
        <v>1182</v>
      </c>
      <c r="G479" s="621" t="s">
        <v>1183</v>
      </c>
      <c r="H479" s="618" t="s">
        <v>1184</v>
      </c>
      <c r="I479" s="621"/>
      <c r="J479" s="622">
        <v>2035500</v>
      </c>
      <c r="K479" s="622">
        <v>2035500</v>
      </c>
      <c r="L479" s="622">
        <v>1834113</v>
      </c>
      <c r="M479" s="622">
        <v>337348</v>
      </c>
      <c r="N479" s="577"/>
      <c r="O479" s="580"/>
      <c r="P479" s="624"/>
      <c r="Q479" s="626"/>
    </row>
    <row r="480" spans="1:17" ht="25.5">
      <c r="A480" s="621" t="s">
        <v>527</v>
      </c>
      <c r="B480" s="621" t="s">
        <v>314</v>
      </c>
      <c r="C480" s="621" t="s">
        <v>480</v>
      </c>
      <c r="D480" s="621" t="s">
        <v>2708</v>
      </c>
      <c r="E480" s="621" t="s">
        <v>1186</v>
      </c>
      <c r="F480" s="621" t="s">
        <v>1182</v>
      </c>
      <c r="G480" s="621" t="s">
        <v>1187</v>
      </c>
      <c r="H480" s="618" t="s">
        <v>1188</v>
      </c>
      <c r="I480" s="621"/>
      <c r="J480" s="622">
        <v>1214500</v>
      </c>
      <c r="K480" s="622">
        <v>1214500</v>
      </c>
      <c r="L480" s="622">
        <v>836662</v>
      </c>
      <c r="M480" s="622">
        <v>0</v>
      </c>
      <c r="N480" s="577"/>
      <c r="O480" s="580"/>
      <c r="P480" s="624"/>
      <c r="Q480" s="626"/>
    </row>
    <row r="481" spans="1:17" ht="38.25">
      <c r="A481" s="621" t="s">
        <v>527</v>
      </c>
      <c r="B481" s="621" t="s">
        <v>289</v>
      </c>
      <c r="C481" s="621" t="s">
        <v>480</v>
      </c>
      <c r="D481" s="621" t="s">
        <v>2705</v>
      </c>
      <c r="E481" s="621" t="s">
        <v>1134</v>
      </c>
      <c r="F481" s="621" t="s">
        <v>917</v>
      </c>
      <c r="G481" s="621" t="s">
        <v>1189</v>
      </c>
      <c r="H481" s="618" t="s">
        <v>1190</v>
      </c>
      <c r="I481" s="621"/>
      <c r="J481" s="622">
        <v>1200000</v>
      </c>
      <c r="K481" s="622">
        <v>1200000</v>
      </c>
      <c r="L481" s="622">
        <v>1070609.2479600001</v>
      </c>
      <c r="M481" s="622">
        <v>464066.70912999997</v>
      </c>
      <c r="N481" s="577"/>
      <c r="O481" s="580"/>
      <c r="P481" s="624"/>
      <c r="Q481" s="626"/>
    </row>
    <row r="482" spans="1:17" ht="25.5">
      <c r="A482" s="621" t="s">
        <v>527</v>
      </c>
      <c r="B482" s="621" t="s">
        <v>289</v>
      </c>
      <c r="C482" s="621" t="s">
        <v>480</v>
      </c>
      <c r="D482" s="621" t="s">
        <v>2705</v>
      </c>
      <c r="E482" s="621" t="s">
        <v>1134</v>
      </c>
      <c r="F482" s="621" t="s">
        <v>917</v>
      </c>
      <c r="G482" s="621" t="s">
        <v>1191</v>
      </c>
      <c r="H482" s="618" t="s">
        <v>1192</v>
      </c>
      <c r="I482" s="621"/>
      <c r="J482" s="622">
        <v>800000</v>
      </c>
      <c r="K482" s="622">
        <v>800000</v>
      </c>
      <c r="L482" s="622">
        <v>715928.61750000005</v>
      </c>
      <c r="M482" s="622">
        <v>557575.00439000002</v>
      </c>
      <c r="N482" s="577"/>
      <c r="O482" s="580"/>
      <c r="P482" s="624"/>
      <c r="Q482" s="626"/>
    </row>
    <row r="483" spans="1:17" ht="25.5">
      <c r="A483" s="621" t="s">
        <v>527</v>
      </c>
      <c r="B483" s="621" t="s">
        <v>289</v>
      </c>
      <c r="C483" s="621" t="s">
        <v>480</v>
      </c>
      <c r="D483" s="621" t="s">
        <v>2705</v>
      </c>
      <c r="E483" s="621" t="s">
        <v>1134</v>
      </c>
      <c r="F483" s="621" t="s">
        <v>917</v>
      </c>
      <c r="G483" s="621" t="s">
        <v>1193</v>
      </c>
      <c r="H483" s="618" t="s">
        <v>1194</v>
      </c>
      <c r="I483" s="621"/>
      <c r="J483" s="622">
        <v>950000</v>
      </c>
      <c r="K483" s="622">
        <v>950000</v>
      </c>
      <c r="L483" s="622">
        <v>899550.29732000013</v>
      </c>
      <c r="M483" s="622">
        <v>896031.25363000005</v>
      </c>
      <c r="N483" s="577"/>
      <c r="O483" s="580"/>
      <c r="P483" s="624"/>
      <c r="Q483" s="626"/>
    </row>
    <row r="484" spans="1:17" ht="63.75">
      <c r="A484" s="621" t="s">
        <v>527</v>
      </c>
      <c r="B484" s="621" t="s">
        <v>289</v>
      </c>
      <c r="C484" s="621" t="s">
        <v>480</v>
      </c>
      <c r="D484" s="621" t="s">
        <v>2708</v>
      </c>
      <c r="E484" s="621" t="s">
        <v>130</v>
      </c>
      <c r="F484" s="621" t="s">
        <v>1195</v>
      </c>
      <c r="G484" s="618" t="s">
        <v>3236</v>
      </c>
      <c r="H484" s="618" t="s">
        <v>3235</v>
      </c>
      <c r="I484" s="621"/>
      <c r="J484" s="622">
        <v>8550000</v>
      </c>
      <c r="K484" s="622">
        <v>8550000</v>
      </c>
      <c r="L484" s="622">
        <v>8445930</v>
      </c>
      <c r="M484" s="622">
        <v>8231591</v>
      </c>
      <c r="N484" s="577"/>
      <c r="O484" s="580"/>
      <c r="P484" s="624"/>
      <c r="Q484" s="626"/>
    </row>
    <row r="485" spans="1:17" ht="51">
      <c r="A485" s="621" t="s">
        <v>527</v>
      </c>
      <c r="B485" s="621" t="s">
        <v>289</v>
      </c>
      <c r="C485" s="621" t="s">
        <v>480</v>
      </c>
      <c r="D485" s="621" t="s">
        <v>2708</v>
      </c>
      <c r="E485" s="621" t="s">
        <v>130</v>
      </c>
      <c r="F485" s="621" t="s">
        <v>1195</v>
      </c>
      <c r="G485" s="618" t="s">
        <v>3238</v>
      </c>
      <c r="H485" s="618" t="s">
        <v>3237</v>
      </c>
      <c r="I485" s="621"/>
      <c r="J485" s="622">
        <v>1900000</v>
      </c>
      <c r="K485" s="622">
        <v>1900000</v>
      </c>
      <c r="L485" s="622">
        <v>1801067</v>
      </c>
      <c r="M485" s="622">
        <v>1784004</v>
      </c>
      <c r="N485" s="577"/>
      <c r="O485" s="580"/>
      <c r="P485" s="624"/>
      <c r="Q485" s="626"/>
    </row>
    <row r="486" spans="1:17" ht="38.25">
      <c r="A486" s="621" t="s">
        <v>529</v>
      </c>
      <c r="B486" s="621" t="s">
        <v>282</v>
      </c>
      <c r="C486" s="621" t="s">
        <v>319</v>
      </c>
      <c r="D486" s="621" t="s">
        <v>2690</v>
      </c>
      <c r="E486" s="621"/>
      <c r="F486" s="621"/>
      <c r="G486" s="621"/>
      <c r="H486" s="618" t="s">
        <v>1211</v>
      </c>
      <c r="I486" s="621"/>
      <c r="J486" s="625"/>
      <c r="K486" s="622">
        <v>6700000</v>
      </c>
      <c r="L486" s="622"/>
      <c r="M486" s="622">
        <v>4182054.4870799999</v>
      </c>
      <c r="N486" s="577">
        <v>0.56061147085959895</v>
      </c>
      <c r="O486" s="577">
        <v>0.65</v>
      </c>
      <c r="P486" s="579"/>
      <c r="Q486" s="618" t="s">
        <v>20</v>
      </c>
    </row>
    <row r="487" spans="1:17" ht="63.75">
      <c r="A487" s="621" t="s">
        <v>529</v>
      </c>
      <c r="B487" s="621" t="s">
        <v>282</v>
      </c>
      <c r="C487" s="621" t="s">
        <v>319</v>
      </c>
      <c r="D487" s="621" t="s">
        <v>2690</v>
      </c>
      <c r="E487" s="621"/>
      <c r="F487" s="621"/>
      <c r="G487" s="621"/>
      <c r="H487" s="618" t="s">
        <v>1212</v>
      </c>
      <c r="I487" s="621"/>
      <c r="J487" s="625"/>
      <c r="K487" s="622">
        <v>4537000</v>
      </c>
      <c r="L487" s="622"/>
      <c r="M487" s="622">
        <v>2543494.2432900006</v>
      </c>
      <c r="N487" s="577">
        <v>0.59801091061700706</v>
      </c>
      <c r="O487" s="577">
        <v>0.8</v>
      </c>
      <c r="P487" s="579"/>
      <c r="Q487" s="618" t="s">
        <v>20</v>
      </c>
    </row>
    <row r="488" spans="1:17" ht="38.25">
      <c r="A488" s="621" t="s">
        <v>529</v>
      </c>
      <c r="B488" s="621" t="s">
        <v>282</v>
      </c>
      <c r="C488" s="621" t="s">
        <v>319</v>
      </c>
      <c r="D488" s="621" t="s">
        <v>2691</v>
      </c>
      <c r="E488" s="621"/>
      <c r="F488" s="621"/>
      <c r="G488" s="621"/>
      <c r="H488" s="618" t="s">
        <v>1213</v>
      </c>
      <c r="I488" s="621"/>
      <c r="J488" s="625"/>
      <c r="K488" s="622">
        <v>4457000</v>
      </c>
      <c r="L488" s="622"/>
      <c r="M488" s="622">
        <v>2665334.6286200006</v>
      </c>
      <c r="N488" s="577">
        <v>0</v>
      </c>
      <c r="O488" s="577">
        <v>0.8</v>
      </c>
      <c r="P488" s="579"/>
      <c r="Q488" s="618" t="s">
        <v>20</v>
      </c>
    </row>
    <row r="489" spans="1:17" ht="76.5">
      <c r="A489" s="621" t="s">
        <v>529</v>
      </c>
      <c r="B489" s="621" t="s">
        <v>282</v>
      </c>
      <c r="C489" s="621" t="s">
        <v>319</v>
      </c>
      <c r="D489" s="621" t="s">
        <v>2716</v>
      </c>
      <c r="E489" s="621"/>
      <c r="F489" s="621"/>
      <c r="G489" s="621"/>
      <c r="H489" s="618" t="s">
        <v>1214</v>
      </c>
      <c r="I489" s="621"/>
      <c r="J489" s="625"/>
      <c r="K489" s="622">
        <v>62000000</v>
      </c>
      <c r="L489" s="622"/>
      <c r="M489" s="622">
        <v>4813054.1864999998</v>
      </c>
      <c r="N489" s="577">
        <v>0</v>
      </c>
      <c r="O489" s="577">
        <v>0.05</v>
      </c>
      <c r="P489" s="579"/>
      <c r="Q489" s="618" t="s">
        <v>436</v>
      </c>
    </row>
    <row r="490" spans="1:17" ht="17.25" customHeight="1">
      <c r="A490" s="621" t="s">
        <v>529</v>
      </c>
      <c r="B490" s="621" t="s">
        <v>282</v>
      </c>
      <c r="C490" s="621" t="s">
        <v>319</v>
      </c>
      <c r="D490" s="638" t="s">
        <v>2708</v>
      </c>
      <c r="E490" s="621"/>
      <c r="F490" s="621"/>
      <c r="G490" s="621"/>
      <c r="H490" s="885" t="s">
        <v>1216</v>
      </c>
      <c r="I490" s="621"/>
      <c r="J490" s="622"/>
      <c r="K490" s="893">
        <v>2250000</v>
      </c>
      <c r="L490" s="622"/>
      <c r="M490" s="622">
        <v>961960.33545000001</v>
      </c>
      <c r="N490" s="577"/>
      <c r="O490" s="894">
        <v>0.05</v>
      </c>
      <c r="P490" s="621"/>
      <c r="Q490" s="885"/>
    </row>
    <row r="491" spans="1:17">
      <c r="A491" s="621" t="s">
        <v>529</v>
      </c>
      <c r="B491" s="621" t="s">
        <v>282</v>
      </c>
      <c r="C491" s="621" t="s">
        <v>319</v>
      </c>
      <c r="D491" s="638" t="s">
        <v>2708</v>
      </c>
      <c r="E491" s="621"/>
      <c r="F491" s="621"/>
      <c r="G491" s="621"/>
      <c r="H491" s="885"/>
      <c r="I491" s="621"/>
      <c r="J491" s="622"/>
      <c r="K491" s="893"/>
      <c r="L491" s="622"/>
      <c r="M491" s="622">
        <v>961960.33545000001</v>
      </c>
      <c r="N491" s="577">
        <v>0</v>
      </c>
      <c r="O491" s="894"/>
      <c r="P491" s="621"/>
      <c r="Q491" s="885"/>
    </row>
    <row r="492" spans="1:17" ht="17.25" customHeight="1">
      <c r="A492" s="621" t="s">
        <v>529</v>
      </c>
      <c r="B492" s="621" t="s">
        <v>282</v>
      </c>
      <c r="C492" s="621" t="s">
        <v>319</v>
      </c>
      <c r="D492" s="638" t="s">
        <v>2708</v>
      </c>
      <c r="E492" s="621"/>
      <c r="F492" s="621"/>
      <c r="G492" s="621"/>
      <c r="H492" s="885" t="s">
        <v>1217</v>
      </c>
      <c r="I492" s="621"/>
      <c r="J492" s="625"/>
      <c r="K492" s="893">
        <v>5650000</v>
      </c>
      <c r="L492" s="622"/>
      <c r="M492" s="622">
        <v>3046552.4775799997</v>
      </c>
      <c r="N492" s="577"/>
      <c r="O492" s="680">
        <v>0.4</v>
      </c>
      <c r="P492" s="579"/>
      <c r="Q492" s="885" t="s">
        <v>474</v>
      </c>
    </row>
    <row r="493" spans="1:17">
      <c r="A493" s="621" t="s">
        <v>529</v>
      </c>
      <c r="B493" s="621" t="s">
        <v>282</v>
      </c>
      <c r="C493" s="621" t="s">
        <v>319</v>
      </c>
      <c r="D493" s="638" t="s">
        <v>2708</v>
      </c>
      <c r="E493" s="621"/>
      <c r="F493" s="621"/>
      <c r="G493" s="621"/>
      <c r="H493" s="885"/>
      <c r="I493" s="621"/>
      <c r="J493" s="625"/>
      <c r="K493" s="893"/>
      <c r="L493" s="622"/>
      <c r="M493" s="622">
        <v>3046552.4775799997</v>
      </c>
      <c r="N493" s="577">
        <v>0.54</v>
      </c>
      <c r="O493" s="680">
        <v>0.4</v>
      </c>
      <c r="P493" s="579"/>
      <c r="Q493" s="885"/>
    </row>
    <row r="494" spans="1:17" ht="17.25" customHeight="1">
      <c r="A494" s="621" t="s">
        <v>529</v>
      </c>
      <c r="B494" s="621" t="s">
        <v>282</v>
      </c>
      <c r="C494" s="621" t="s">
        <v>319</v>
      </c>
      <c r="D494" s="638" t="s">
        <v>2708</v>
      </c>
      <c r="E494" s="621"/>
      <c r="F494" s="621"/>
      <c r="G494" s="621"/>
      <c r="H494" s="618" t="s">
        <v>3092</v>
      </c>
      <c r="I494" s="621"/>
      <c r="J494" s="625"/>
      <c r="K494" s="893">
        <v>5056000</v>
      </c>
      <c r="L494" s="622"/>
      <c r="M494" s="622">
        <v>4438680.7176900003</v>
      </c>
      <c r="N494" s="577"/>
      <c r="O494" s="894">
        <v>1</v>
      </c>
      <c r="P494" s="579"/>
      <c r="Q494" s="885" t="s">
        <v>474</v>
      </c>
    </row>
    <row r="495" spans="1:17" ht="25.5">
      <c r="A495" s="621" t="s">
        <v>529</v>
      </c>
      <c r="B495" s="621" t="s">
        <v>282</v>
      </c>
      <c r="C495" s="621" t="s">
        <v>319</v>
      </c>
      <c r="D495" s="638" t="s">
        <v>2708</v>
      </c>
      <c r="E495" s="621"/>
      <c r="F495" s="621"/>
      <c r="G495" s="621"/>
      <c r="H495" s="618" t="s">
        <v>3093</v>
      </c>
      <c r="I495" s="621"/>
      <c r="J495" s="625"/>
      <c r="K495" s="893"/>
      <c r="L495" s="622"/>
      <c r="M495" s="622">
        <v>4438680.7176900003</v>
      </c>
      <c r="N495" s="577"/>
      <c r="O495" s="894"/>
      <c r="P495" s="579"/>
      <c r="Q495" s="885"/>
    </row>
    <row r="496" spans="1:17" ht="63.75">
      <c r="A496" s="621" t="s">
        <v>529</v>
      </c>
      <c r="B496" s="621" t="s">
        <v>283</v>
      </c>
      <c r="C496" s="621" t="s">
        <v>480</v>
      </c>
      <c r="D496" s="621" t="s">
        <v>2708</v>
      </c>
      <c r="E496" s="621"/>
      <c r="F496" s="621"/>
      <c r="G496" s="621"/>
      <c r="H496" s="618" t="s">
        <v>1221</v>
      </c>
      <c r="I496" s="621"/>
      <c r="J496" s="625"/>
      <c r="K496" s="622">
        <v>7638000</v>
      </c>
      <c r="L496" s="622"/>
      <c r="M496" s="622">
        <v>4146876.1746199997</v>
      </c>
      <c r="N496" s="577">
        <v>0.54292696708824295</v>
      </c>
      <c r="O496" s="577">
        <v>0.52</v>
      </c>
      <c r="P496" s="621"/>
      <c r="Q496" s="618" t="s">
        <v>3234</v>
      </c>
    </row>
    <row r="497" spans="1:17" ht="25.5">
      <c r="A497" s="621" t="s">
        <v>529</v>
      </c>
      <c r="B497" s="621" t="s">
        <v>283</v>
      </c>
      <c r="C497" s="621" t="s">
        <v>480</v>
      </c>
      <c r="D497" s="621" t="s">
        <v>2708</v>
      </c>
      <c r="E497" s="621"/>
      <c r="F497" s="621"/>
      <c r="G497" s="621"/>
      <c r="H497" s="618" t="s">
        <v>1223</v>
      </c>
      <c r="I497" s="621"/>
      <c r="J497" s="625"/>
      <c r="K497" s="622">
        <v>1760000</v>
      </c>
      <c r="L497" s="622"/>
      <c r="M497" s="622" t="s">
        <v>474</v>
      </c>
      <c r="N497" s="577">
        <v>0.24071895424836601</v>
      </c>
      <c r="O497" s="577" t="s">
        <v>474</v>
      </c>
      <c r="P497" s="621"/>
      <c r="Q497" s="618" t="s">
        <v>1224</v>
      </c>
    </row>
    <row r="498" spans="1:17">
      <c r="A498" s="621" t="s">
        <v>529</v>
      </c>
      <c r="B498" s="621" t="s">
        <v>294</v>
      </c>
      <c r="C498" s="624" t="s">
        <v>319</v>
      </c>
      <c r="D498" s="678" t="s">
        <v>2697</v>
      </c>
      <c r="E498" s="678"/>
      <c r="F498" s="678"/>
      <c r="G498" s="678"/>
      <c r="H498" s="679" t="s">
        <v>1226</v>
      </c>
      <c r="I498" s="678"/>
      <c r="J498" s="625"/>
      <c r="K498" s="666">
        <v>1545300</v>
      </c>
      <c r="L498" s="666"/>
      <c r="M498" s="666">
        <v>371983</v>
      </c>
      <c r="N498" s="577">
        <v>0.60933926560320051</v>
      </c>
      <c r="O498" s="592">
        <v>0.3</v>
      </c>
      <c r="P498" s="678"/>
      <c r="Q498" s="679" t="s">
        <v>720</v>
      </c>
    </row>
    <row r="499" spans="1:17" ht="25.5">
      <c r="A499" s="621" t="s">
        <v>529</v>
      </c>
      <c r="B499" s="621" t="s">
        <v>294</v>
      </c>
      <c r="C499" s="624" t="s">
        <v>319</v>
      </c>
      <c r="D499" s="678" t="s">
        <v>2697</v>
      </c>
      <c r="E499" s="678"/>
      <c r="F499" s="678"/>
      <c r="G499" s="678"/>
      <c r="H499" s="679" t="s">
        <v>1227</v>
      </c>
      <c r="I499" s="678"/>
      <c r="J499" s="625"/>
      <c r="K499" s="666">
        <v>2379640</v>
      </c>
      <c r="L499" s="666"/>
      <c r="M499" s="666">
        <v>1450008.09</v>
      </c>
      <c r="N499" s="577">
        <v>0.6998712702702703</v>
      </c>
      <c r="O499" s="592">
        <v>0.85</v>
      </c>
      <c r="P499" s="678"/>
      <c r="Q499" s="679" t="s">
        <v>436</v>
      </c>
    </row>
    <row r="500" spans="1:17">
      <c r="A500" s="621" t="s">
        <v>529</v>
      </c>
      <c r="B500" s="621" t="s">
        <v>294</v>
      </c>
      <c r="C500" s="624" t="s">
        <v>319</v>
      </c>
      <c r="D500" s="678" t="s">
        <v>2697</v>
      </c>
      <c r="E500" s="678"/>
      <c r="F500" s="678"/>
      <c r="G500" s="678"/>
      <c r="H500" s="679" t="s">
        <v>1228</v>
      </c>
      <c r="I500" s="678"/>
      <c r="J500" s="625"/>
      <c r="K500" s="666">
        <v>370000</v>
      </c>
      <c r="L500" s="666"/>
      <c r="M500" s="666">
        <v>258952.37</v>
      </c>
      <c r="N500" s="577">
        <v>0.10782433783108447</v>
      </c>
      <c r="O500" s="592">
        <v>0.95</v>
      </c>
      <c r="P500" s="678"/>
      <c r="Q500" s="679" t="s">
        <v>436</v>
      </c>
    </row>
    <row r="501" spans="1:17">
      <c r="A501" s="621" t="s">
        <v>529</v>
      </c>
      <c r="B501" s="621" t="s">
        <v>294</v>
      </c>
      <c r="C501" s="624" t="s">
        <v>319</v>
      </c>
      <c r="D501" s="678" t="s">
        <v>2697</v>
      </c>
      <c r="E501" s="678"/>
      <c r="F501" s="678"/>
      <c r="G501" s="678"/>
      <c r="H501" s="679" t="s">
        <v>1229</v>
      </c>
      <c r="I501" s="678"/>
      <c r="J501" s="625"/>
      <c r="K501" s="666">
        <v>1600800</v>
      </c>
      <c r="L501" s="666"/>
      <c r="M501" s="666">
        <v>172605.2</v>
      </c>
      <c r="N501" s="577">
        <v>0.11624738888888889</v>
      </c>
      <c r="O501" s="681">
        <v>0.15</v>
      </c>
      <c r="P501" s="682"/>
      <c r="Q501" s="679" t="s">
        <v>720</v>
      </c>
    </row>
    <row r="502" spans="1:17">
      <c r="A502" s="621" t="s">
        <v>529</v>
      </c>
      <c r="B502" s="621" t="s">
        <v>294</v>
      </c>
      <c r="C502" s="624" t="s">
        <v>319</v>
      </c>
      <c r="D502" s="678" t="s">
        <v>2697</v>
      </c>
      <c r="E502" s="678"/>
      <c r="F502" s="678"/>
      <c r="G502" s="678"/>
      <c r="H502" s="679" t="s">
        <v>1230</v>
      </c>
      <c r="I502" s="678"/>
      <c r="J502" s="625"/>
      <c r="K502" s="666">
        <v>900000</v>
      </c>
      <c r="L502" s="666"/>
      <c r="M502" s="666">
        <v>104622.65</v>
      </c>
      <c r="N502" s="577">
        <v>0</v>
      </c>
      <c r="O502" s="681">
        <v>0.15</v>
      </c>
      <c r="P502" s="682"/>
      <c r="Q502" s="679" t="s">
        <v>436</v>
      </c>
    </row>
    <row r="503" spans="1:17" ht="25.5">
      <c r="A503" s="621" t="s">
        <v>529</v>
      </c>
      <c r="B503" s="621" t="s">
        <v>294</v>
      </c>
      <c r="C503" s="624" t="s">
        <v>319</v>
      </c>
      <c r="D503" s="678" t="s">
        <v>2697</v>
      </c>
      <c r="E503" s="678"/>
      <c r="F503" s="678"/>
      <c r="G503" s="678"/>
      <c r="H503" s="679" t="s">
        <v>1231</v>
      </c>
      <c r="I503" s="678"/>
      <c r="J503" s="625"/>
      <c r="K503" s="666">
        <v>1800000</v>
      </c>
      <c r="L503" s="666"/>
      <c r="M503" s="666">
        <v>0</v>
      </c>
      <c r="N503" s="577">
        <v>0.30111185193579248</v>
      </c>
      <c r="O503" s="577">
        <v>0</v>
      </c>
      <c r="P503" s="621"/>
      <c r="Q503" s="679" t="s">
        <v>720</v>
      </c>
    </row>
    <row r="504" spans="1:17" ht="51">
      <c r="A504" s="621" t="s">
        <v>529</v>
      </c>
      <c r="B504" s="621" t="s">
        <v>294</v>
      </c>
      <c r="C504" s="624" t="s">
        <v>319</v>
      </c>
      <c r="D504" s="678" t="s">
        <v>2704</v>
      </c>
      <c r="E504" s="678"/>
      <c r="F504" s="678"/>
      <c r="G504" s="678"/>
      <c r="H504" s="679" t="s">
        <v>1233</v>
      </c>
      <c r="I504" s="678"/>
      <c r="J504" s="625"/>
      <c r="K504" s="666">
        <v>758914</v>
      </c>
      <c r="L504" s="666"/>
      <c r="M504" s="666">
        <v>228518</v>
      </c>
      <c r="N504" s="577">
        <v>0.87008399999999997</v>
      </c>
      <c r="O504" s="592" t="s">
        <v>1234</v>
      </c>
      <c r="P504" s="678"/>
      <c r="Q504" s="679" t="s">
        <v>436</v>
      </c>
    </row>
    <row r="505" spans="1:17" ht="25.5">
      <c r="A505" s="621" t="s">
        <v>529</v>
      </c>
      <c r="B505" s="621" t="s">
        <v>294</v>
      </c>
      <c r="C505" s="624" t="s">
        <v>319</v>
      </c>
      <c r="D505" s="678" t="s">
        <v>2703</v>
      </c>
      <c r="E505" s="678"/>
      <c r="F505" s="678"/>
      <c r="G505" s="678"/>
      <c r="H505" s="679" t="s">
        <v>1236</v>
      </c>
      <c r="I505" s="678"/>
      <c r="J505" s="625"/>
      <c r="K505" s="666">
        <v>500000</v>
      </c>
      <c r="L505" s="666"/>
      <c r="M505" s="666">
        <v>435042</v>
      </c>
      <c r="N505" s="577">
        <v>0.38700000000000001</v>
      </c>
      <c r="O505" s="681">
        <v>0.95</v>
      </c>
      <c r="P505" s="682"/>
      <c r="Q505" s="679" t="s">
        <v>436</v>
      </c>
    </row>
    <row r="506" spans="1:17" ht="25.5">
      <c r="A506" s="621" t="s">
        <v>529</v>
      </c>
      <c r="B506" s="621" t="s">
        <v>294</v>
      </c>
      <c r="C506" s="624" t="s">
        <v>480</v>
      </c>
      <c r="D506" s="678" t="s">
        <v>2708</v>
      </c>
      <c r="E506" s="678"/>
      <c r="F506" s="678"/>
      <c r="G506" s="678"/>
      <c r="H506" s="679" t="s">
        <v>1238</v>
      </c>
      <c r="I506" s="678"/>
      <c r="J506" s="625"/>
      <c r="K506" s="578">
        <v>548554</v>
      </c>
      <c r="L506" s="578"/>
      <c r="M506" s="622"/>
      <c r="N506" s="577">
        <v>0</v>
      </c>
      <c r="O506" s="577">
        <v>0.46189999999999998</v>
      </c>
      <c r="P506" s="621"/>
      <c r="Q506" s="618"/>
    </row>
    <row r="507" spans="1:17" ht="25.5">
      <c r="A507" s="621" t="s">
        <v>529</v>
      </c>
      <c r="B507" s="621" t="s">
        <v>294</v>
      </c>
      <c r="C507" s="624" t="s">
        <v>480</v>
      </c>
      <c r="D507" s="678" t="s">
        <v>2716</v>
      </c>
      <c r="E507" s="678"/>
      <c r="F507" s="678"/>
      <c r="G507" s="678"/>
      <c r="H507" s="679" t="s">
        <v>1240</v>
      </c>
      <c r="I507" s="678"/>
      <c r="J507" s="625"/>
      <c r="K507" s="622"/>
      <c r="L507" s="578"/>
      <c r="M507" s="622" t="s">
        <v>474</v>
      </c>
      <c r="N507" s="577">
        <v>0.7</v>
      </c>
      <c r="O507" s="577">
        <v>0.95</v>
      </c>
      <c r="P507" s="621"/>
      <c r="Q507" s="618"/>
    </row>
    <row r="508" spans="1:17" ht="38.25">
      <c r="A508" s="621" t="s">
        <v>529</v>
      </c>
      <c r="B508" s="621" t="s">
        <v>294</v>
      </c>
      <c r="C508" s="624" t="s">
        <v>480</v>
      </c>
      <c r="D508" s="678" t="s">
        <v>2716</v>
      </c>
      <c r="E508" s="678"/>
      <c r="F508" s="678"/>
      <c r="G508" s="678"/>
      <c r="H508" s="679" t="s">
        <v>1242</v>
      </c>
      <c r="I508" s="678"/>
      <c r="J508" s="625"/>
      <c r="K508" s="578">
        <v>15778292</v>
      </c>
      <c r="L508" s="578"/>
      <c r="M508" s="622" t="s">
        <v>474</v>
      </c>
      <c r="N508" s="577">
        <v>0.75</v>
      </c>
      <c r="O508" s="577">
        <v>1</v>
      </c>
      <c r="P508" s="621"/>
      <c r="Q508" s="618"/>
    </row>
    <row r="509" spans="1:17" ht="38.25">
      <c r="A509" s="621" t="s">
        <v>529</v>
      </c>
      <c r="B509" s="621" t="s">
        <v>294</v>
      </c>
      <c r="C509" s="624" t="s">
        <v>480</v>
      </c>
      <c r="D509" s="678" t="s">
        <v>2716</v>
      </c>
      <c r="E509" s="678"/>
      <c r="F509" s="678"/>
      <c r="G509" s="678"/>
      <c r="H509" s="679" t="s">
        <v>1243</v>
      </c>
      <c r="I509" s="678"/>
      <c r="J509" s="625"/>
      <c r="K509" s="578">
        <v>12741089</v>
      </c>
      <c r="L509" s="578"/>
      <c r="M509" s="622" t="s">
        <v>474</v>
      </c>
      <c r="N509" s="577">
        <v>0.32400000000000001</v>
      </c>
      <c r="O509" s="577">
        <v>1</v>
      </c>
      <c r="P509" s="621"/>
      <c r="Q509" s="618"/>
    </row>
    <row r="510" spans="1:17" ht="38.25">
      <c r="A510" s="621" t="s">
        <v>529</v>
      </c>
      <c r="B510" s="621" t="s">
        <v>294</v>
      </c>
      <c r="C510" s="624" t="s">
        <v>480</v>
      </c>
      <c r="D510" s="678" t="s">
        <v>2716</v>
      </c>
      <c r="E510" s="678"/>
      <c r="F510" s="678"/>
      <c r="G510" s="678"/>
      <c r="H510" s="679" t="s">
        <v>1244</v>
      </c>
      <c r="I510" s="678"/>
      <c r="J510" s="625"/>
      <c r="K510" s="578">
        <v>4381982</v>
      </c>
      <c r="L510" s="578"/>
      <c r="M510" s="622" t="s">
        <v>474</v>
      </c>
      <c r="N510" s="577">
        <v>0.22</v>
      </c>
      <c r="O510" s="577">
        <v>0.43</v>
      </c>
      <c r="P510" s="621"/>
      <c r="Q510" s="618"/>
    </row>
    <row r="511" spans="1:17" ht="38.25">
      <c r="A511" s="621" t="s">
        <v>529</v>
      </c>
      <c r="B511" s="621" t="s">
        <v>294</v>
      </c>
      <c r="C511" s="624" t="s">
        <v>480</v>
      </c>
      <c r="D511" s="678" t="s">
        <v>2716</v>
      </c>
      <c r="E511" s="678"/>
      <c r="F511" s="678"/>
      <c r="G511" s="678"/>
      <c r="H511" s="679" t="s">
        <v>1245</v>
      </c>
      <c r="I511" s="678"/>
      <c r="J511" s="625"/>
      <c r="K511" s="578">
        <v>1260982</v>
      </c>
      <c r="L511" s="578"/>
      <c r="M511" s="622" t="s">
        <v>474</v>
      </c>
      <c r="N511" s="577">
        <v>0.06</v>
      </c>
      <c r="O511" s="577">
        <v>0.43</v>
      </c>
      <c r="P511" s="621"/>
      <c r="Q511" s="618"/>
    </row>
    <row r="512" spans="1:17" ht="38.25">
      <c r="A512" s="621" t="s">
        <v>529</v>
      </c>
      <c r="B512" s="621" t="s">
        <v>294</v>
      </c>
      <c r="C512" s="624" t="s">
        <v>480</v>
      </c>
      <c r="D512" s="678" t="s">
        <v>2716</v>
      </c>
      <c r="E512" s="678"/>
      <c r="F512" s="678"/>
      <c r="G512" s="678"/>
      <c r="H512" s="679" t="s">
        <v>1246</v>
      </c>
      <c r="I512" s="678"/>
      <c r="J512" s="625"/>
      <c r="K512" s="578">
        <v>5959786</v>
      </c>
      <c r="L512" s="578"/>
      <c r="M512" s="622" t="s">
        <v>474</v>
      </c>
      <c r="N512" s="577">
        <v>0</v>
      </c>
      <c r="O512" s="577">
        <v>0.3</v>
      </c>
      <c r="P512" s="621"/>
      <c r="Q512" s="618"/>
    </row>
    <row r="513" spans="1:17" ht="38.25">
      <c r="A513" s="621" t="s">
        <v>529</v>
      </c>
      <c r="B513" s="621" t="s">
        <v>294</v>
      </c>
      <c r="C513" s="624" t="s">
        <v>480</v>
      </c>
      <c r="D513" s="678" t="s">
        <v>2716</v>
      </c>
      <c r="E513" s="678"/>
      <c r="F513" s="678"/>
      <c r="G513" s="678"/>
      <c r="H513" s="679" t="s">
        <v>1247</v>
      </c>
      <c r="I513" s="678"/>
      <c r="J513" s="625"/>
      <c r="K513" s="578">
        <v>1693578</v>
      </c>
      <c r="L513" s="578"/>
      <c r="M513" s="622" t="s">
        <v>474</v>
      </c>
      <c r="N513" s="577">
        <v>0.73229999999999995</v>
      </c>
      <c r="O513" s="577">
        <v>0.13</v>
      </c>
      <c r="P513" s="579"/>
      <c r="Q513" s="618"/>
    </row>
    <row r="514" spans="1:17" ht="25.5">
      <c r="A514" s="621" t="s">
        <v>529</v>
      </c>
      <c r="B514" s="621" t="s">
        <v>294</v>
      </c>
      <c r="C514" s="624" t="s">
        <v>480</v>
      </c>
      <c r="D514" s="678" t="s">
        <v>2716</v>
      </c>
      <c r="E514" s="678"/>
      <c r="F514" s="678"/>
      <c r="G514" s="678"/>
      <c r="H514" s="679" t="s">
        <v>1248</v>
      </c>
      <c r="I514" s="678"/>
      <c r="J514" s="625"/>
      <c r="K514" s="622">
        <v>22077000</v>
      </c>
      <c r="L514" s="622"/>
      <c r="M514" s="622" t="s">
        <v>474</v>
      </c>
      <c r="N514" s="580"/>
      <c r="O514" s="577">
        <v>0.8</v>
      </c>
      <c r="P514" s="579"/>
      <c r="Q514" s="618"/>
    </row>
    <row r="515" spans="1:17" ht="25.5">
      <c r="A515" s="621" t="s">
        <v>529</v>
      </c>
      <c r="B515" s="621" t="s">
        <v>298</v>
      </c>
      <c r="C515" s="624" t="s">
        <v>319</v>
      </c>
      <c r="D515" s="621" t="s">
        <v>2704</v>
      </c>
      <c r="E515" s="621"/>
      <c r="F515" s="621"/>
      <c r="G515" s="621"/>
      <c r="H515" s="618" t="s">
        <v>1250</v>
      </c>
      <c r="I515" s="621"/>
      <c r="J515" s="625"/>
      <c r="K515" s="622">
        <v>1000000</v>
      </c>
      <c r="L515" s="622">
        <v>255687</v>
      </c>
      <c r="M515" s="622">
        <v>204549</v>
      </c>
      <c r="N515" s="580"/>
      <c r="O515" s="580">
        <v>0.8</v>
      </c>
      <c r="P515" s="621"/>
      <c r="Q515" s="618"/>
    </row>
    <row r="516" spans="1:17" ht="25.5">
      <c r="A516" s="621" t="s">
        <v>529</v>
      </c>
      <c r="B516" s="621" t="s">
        <v>298</v>
      </c>
      <c r="C516" s="624" t="s">
        <v>319</v>
      </c>
      <c r="D516" s="621" t="s">
        <v>2704</v>
      </c>
      <c r="E516" s="621"/>
      <c r="F516" s="621"/>
      <c r="G516" s="621"/>
      <c r="H516" s="618" t="s">
        <v>1250</v>
      </c>
      <c r="I516" s="621"/>
      <c r="J516" s="625"/>
      <c r="K516" s="622">
        <v>1500000</v>
      </c>
      <c r="L516" s="622">
        <v>936228</v>
      </c>
      <c r="M516" s="622">
        <v>638679</v>
      </c>
      <c r="N516" s="580"/>
      <c r="O516" s="580">
        <v>0.98</v>
      </c>
      <c r="P516" s="621"/>
      <c r="Q516" s="618"/>
    </row>
    <row r="517" spans="1:17">
      <c r="A517" s="621" t="s">
        <v>529</v>
      </c>
      <c r="B517" s="621" t="s">
        <v>298</v>
      </c>
      <c r="C517" s="624" t="s">
        <v>319</v>
      </c>
      <c r="D517" s="621" t="s">
        <v>2704</v>
      </c>
      <c r="E517" s="621"/>
      <c r="F517" s="621"/>
      <c r="G517" s="621"/>
      <c r="H517" s="618" t="s">
        <v>1252</v>
      </c>
      <c r="I517" s="621"/>
      <c r="J517" s="625"/>
      <c r="K517" s="622">
        <v>162000</v>
      </c>
      <c r="L517" s="622">
        <v>161847</v>
      </c>
      <c r="M517" s="622">
        <v>41069</v>
      </c>
      <c r="N517" s="580"/>
      <c r="O517" s="580">
        <v>0.8</v>
      </c>
      <c r="P517" s="621"/>
      <c r="Q517" s="618"/>
    </row>
    <row r="518" spans="1:17" ht="38.25">
      <c r="A518" s="621" t="s">
        <v>529</v>
      </c>
      <c r="B518" s="621" t="s">
        <v>298</v>
      </c>
      <c r="C518" s="624" t="s">
        <v>319</v>
      </c>
      <c r="D518" s="621" t="s">
        <v>2704</v>
      </c>
      <c r="E518" s="621"/>
      <c r="F518" s="621"/>
      <c r="G518" s="621"/>
      <c r="H518" s="618" t="s">
        <v>1253</v>
      </c>
      <c r="I518" s="621"/>
      <c r="J518" s="625"/>
      <c r="K518" s="622">
        <v>486000</v>
      </c>
      <c r="L518" s="622">
        <v>459977</v>
      </c>
      <c r="M518" s="622">
        <v>205419</v>
      </c>
      <c r="N518" s="580"/>
      <c r="O518" s="580">
        <v>0.8</v>
      </c>
      <c r="P518" s="621"/>
      <c r="Q518" s="618"/>
    </row>
    <row r="519" spans="1:17" ht="38.25">
      <c r="A519" s="621" t="s">
        <v>529</v>
      </c>
      <c r="B519" s="621" t="s">
        <v>298</v>
      </c>
      <c r="C519" s="624" t="s">
        <v>319</v>
      </c>
      <c r="D519" s="621" t="s">
        <v>2704</v>
      </c>
      <c r="E519" s="621"/>
      <c r="F519" s="621"/>
      <c r="G519" s="621"/>
      <c r="H519" s="618" t="s">
        <v>1254</v>
      </c>
      <c r="I519" s="621"/>
      <c r="J519" s="625"/>
      <c r="K519" s="622">
        <v>1400000</v>
      </c>
      <c r="L519" s="622">
        <v>1210373</v>
      </c>
      <c r="M519" s="622">
        <v>513457</v>
      </c>
      <c r="N519" s="580"/>
      <c r="O519" s="580">
        <v>0.67</v>
      </c>
      <c r="P519" s="621"/>
      <c r="Q519" s="618"/>
    </row>
    <row r="520" spans="1:17">
      <c r="A520" s="621" t="s">
        <v>529</v>
      </c>
      <c r="B520" s="621" t="s">
        <v>298</v>
      </c>
      <c r="C520" s="624" t="s">
        <v>319</v>
      </c>
      <c r="D520" s="621" t="s">
        <v>2704</v>
      </c>
      <c r="E520" s="621"/>
      <c r="F520" s="621"/>
      <c r="G520" s="621"/>
      <c r="H520" s="618" t="s">
        <v>1255</v>
      </c>
      <c r="I520" s="621"/>
      <c r="J520" s="625"/>
      <c r="K520" s="622">
        <v>1500000</v>
      </c>
      <c r="L520" s="622">
        <v>1331871</v>
      </c>
      <c r="M520" s="622">
        <v>1157747</v>
      </c>
      <c r="N520" s="580"/>
      <c r="O520" s="580">
        <v>0.98</v>
      </c>
      <c r="P520" s="621"/>
      <c r="Q520" s="618"/>
    </row>
    <row r="521" spans="1:17">
      <c r="A521" s="621" t="s">
        <v>529</v>
      </c>
      <c r="B521" s="621" t="s">
        <v>298</v>
      </c>
      <c r="C521" s="624" t="s">
        <v>319</v>
      </c>
      <c r="D521" s="621" t="s">
        <v>2705</v>
      </c>
      <c r="E521" s="621"/>
      <c r="F521" s="621"/>
      <c r="G521" s="621"/>
      <c r="H521" s="618" t="s">
        <v>1256</v>
      </c>
      <c r="I521" s="621"/>
      <c r="J521" s="625"/>
      <c r="K521" s="622">
        <v>14610000</v>
      </c>
      <c r="L521" s="622">
        <v>13611907</v>
      </c>
      <c r="M521" s="622">
        <v>10529573</v>
      </c>
      <c r="N521" s="580"/>
      <c r="O521" s="580">
        <v>0.71</v>
      </c>
      <c r="P521" s="621"/>
      <c r="Q521" s="618"/>
    </row>
    <row r="522" spans="1:17" ht="25.5">
      <c r="A522" s="621" t="s">
        <v>529</v>
      </c>
      <c r="B522" s="621" t="s">
        <v>298</v>
      </c>
      <c r="C522" s="624" t="s">
        <v>319</v>
      </c>
      <c r="D522" s="621" t="s">
        <v>2716</v>
      </c>
      <c r="E522" s="621"/>
      <c r="F522" s="621"/>
      <c r="G522" s="621"/>
      <c r="H522" s="618" t="s">
        <v>1257</v>
      </c>
      <c r="I522" s="621"/>
      <c r="J522" s="625"/>
      <c r="K522" s="622">
        <v>2500000</v>
      </c>
      <c r="L522" s="622">
        <v>2142157</v>
      </c>
      <c r="M522" s="622">
        <v>826597</v>
      </c>
      <c r="N522" s="580"/>
      <c r="O522" s="580">
        <v>0.85</v>
      </c>
      <c r="P522" s="621"/>
      <c r="Q522" s="618"/>
    </row>
    <row r="523" spans="1:17" ht="25.5">
      <c r="A523" s="621" t="s">
        <v>529</v>
      </c>
      <c r="B523" s="621" t="s">
        <v>298</v>
      </c>
      <c r="C523" s="624" t="s">
        <v>319</v>
      </c>
      <c r="D523" s="621" t="s">
        <v>2716</v>
      </c>
      <c r="E523" s="621"/>
      <c r="F523" s="621"/>
      <c r="G523" s="621"/>
      <c r="H523" s="618" t="s">
        <v>1259</v>
      </c>
      <c r="I523" s="621"/>
      <c r="J523" s="625"/>
      <c r="K523" s="622">
        <v>2490000</v>
      </c>
      <c r="L523" s="622">
        <v>1999404</v>
      </c>
      <c r="M523" s="622">
        <v>412576</v>
      </c>
      <c r="N523" s="580"/>
      <c r="O523" s="580">
        <v>0.5</v>
      </c>
      <c r="P523" s="621"/>
      <c r="Q523" s="618"/>
    </row>
    <row r="524" spans="1:17" ht="25.5">
      <c r="A524" s="621" t="s">
        <v>529</v>
      </c>
      <c r="B524" s="621" t="s">
        <v>298</v>
      </c>
      <c r="C524" s="624" t="s">
        <v>319</v>
      </c>
      <c r="D524" s="621" t="s">
        <v>2708</v>
      </c>
      <c r="E524" s="621"/>
      <c r="F524" s="621"/>
      <c r="G524" s="621"/>
      <c r="H524" s="618" t="s">
        <v>1261</v>
      </c>
      <c r="I524" s="621"/>
      <c r="J524" s="625"/>
      <c r="K524" s="622">
        <v>2000000</v>
      </c>
      <c r="L524" s="622">
        <v>1517700</v>
      </c>
      <c r="M524" s="622">
        <v>1428287</v>
      </c>
      <c r="N524" s="580"/>
      <c r="O524" s="580">
        <v>0.9</v>
      </c>
      <c r="P524" s="621"/>
      <c r="Q524" s="618"/>
    </row>
    <row r="525" spans="1:17" ht="25.5">
      <c r="A525" s="621" t="s">
        <v>529</v>
      </c>
      <c r="B525" s="621" t="s">
        <v>298</v>
      </c>
      <c r="C525" s="624" t="s">
        <v>319</v>
      </c>
      <c r="D525" s="621" t="s">
        <v>2703</v>
      </c>
      <c r="E525" s="621"/>
      <c r="F525" s="621"/>
      <c r="G525" s="621"/>
      <c r="H525" s="618" t="s">
        <v>1262</v>
      </c>
      <c r="I525" s="621"/>
      <c r="J525" s="625"/>
      <c r="K525" s="622">
        <v>1700000</v>
      </c>
      <c r="L525" s="622">
        <v>1201064</v>
      </c>
      <c r="M525" s="622">
        <v>574074</v>
      </c>
      <c r="N525" s="580"/>
      <c r="O525" s="580">
        <v>0.65</v>
      </c>
      <c r="P525" s="621"/>
      <c r="Q525" s="618"/>
    </row>
    <row r="526" spans="1:17" ht="38.25">
      <c r="A526" s="621" t="s">
        <v>529</v>
      </c>
      <c r="B526" s="621" t="s">
        <v>298</v>
      </c>
      <c r="C526" s="624" t="s">
        <v>319</v>
      </c>
      <c r="D526" s="621" t="s">
        <v>2703</v>
      </c>
      <c r="E526" s="621"/>
      <c r="F526" s="621"/>
      <c r="G526" s="621"/>
      <c r="H526" s="618" t="s">
        <v>1264</v>
      </c>
      <c r="I526" s="621"/>
      <c r="J526" s="625"/>
      <c r="K526" s="622">
        <v>700000</v>
      </c>
      <c r="L526" s="622">
        <v>611126</v>
      </c>
      <c r="M526" s="622">
        <v>126410</v>
      </c>
      <c r="N526" s="580"/>
      <c r="O526" s="580">
        <v>0.45</v>
      </c>
      <c r="P526" s="621"/>
      <c r="Q526" s="618"/>
    </row>
    <row r="527" spans="1:17" ht="25.5">
      <c r="A527" s="621" t="s">
        <v>529</v>
      </c>
      <c r="B527" s="621" t="s">
        <v>298</v>
      </c>
      <c r="C527" s="624" t="s">
        <v>319</v>
      </c>
      <c r="D527" s="621" t="s">
        <v>2703</v>
      </c>
      <c r="E527" s="621"/>
      <c r="F527" s="621"/>
      <c r="G527" s="621"/>
      <c r="H527" s="618" t="s">
        <v>1265</v>
      </c>
      <c r="I527" s="621"/>
      <c r="J527" s="625"/>
      <c r="K527" s="622">
        <v>2000000</v>
      </c>
      <c r="L527" s="622">
        <v>1637616</v>
      </c>
      <c r="M527" s="622">
        <v>507012</v>
      </c>
      <c r="N527" s="580"/>
      <c r="O527" s="580">
        <v>0.45</v>
      </c>
      <c r="P527" s="621"/>
      <c r="Q527" s="618"/>
    </row>
    <row r="528" spans="1:17" ht="25.5">
      <c r="A528" s="621" t="s">
        <v>529</v>
      </c>
      <c r="B528" s="621" t="s">
        <v>298</v>
      </c>
      <c r="C528" s="624" t="s">
        <v>319</v>
      </c>
      <c r="D528" s="621" t="s">
        <v>2711</v>
      </c>
      <c r="E528" s="621"/>
      <c r="F528" s="621"/>
      <c r="G528" s="621"/>
      <c r="H528" s="618" t="s">
        <v>1266</v>
      </c>
      <c r="I528" s="621"/>
      <c r="J528" s="625"/>
      <c r="K528" s="622">
        <v>900000</v>
      </c>
      <c r="L528" s="622">
        <v>333414</v>
      </c>
      <c r="M528" s="622">
        <v>44449</v>
      </c>
      <c r="N528" s="580"/>
      <c r="O528" s="580">
        <v>0.15</v>
      </c>
      <c r="P528" s="621"/>
      <c r="Q528" s="618"/>
    </row>
    <row r="529" spans="1:17" ht="25.5">
      <c r="A529" s="621" t="s">
        <v>529</v>
      </c>
      <c r="B529" s="621" t="s">
        <v>298</v>
      </c>
      <c r="C529" s="624" t="s">
        <v>319</v>
      </c>
      <c r="D529" s="621" t="s">
        <v>2711</v>
      </c>
      <c r="E529" s="621"/>
      <c r="F529" s="621"/>
      <c r="G529" s="621"/>
      <c r="H529" s="618" t="s">
        <v>1267</v>
      </c>
      <c r="I529" s="621"/>
      <c r="J529" s="625"/>
      <c r="K529" s="622">
        <v>700000</v>
      </c>
      <c r="L529" s="622">
        <v>227304</v>
      </c>
      <c r="M529" s="622">
        <v>164018</v>
      </c>
      <c r="N529" s="580"/>
      <c r="O529" s="580">
        <v>0.65</v>
      </c>
      <c r="P529" s="621"/>
      <c r="Q529" s="618"/>
    </row>
    <row r="530" spans="1:17">
      <c r="A530" s="621" t="s">
        <v>529</v>
      </c>
      <c r="B530" s="621" t="s">
        <v>298</v>
      </c>
      <c r="C530" s="624" t="s">
        <v>319</v>
      </c>
      <c r="D530" s="621" t="s">
        <v>2697</v>
      </c>
      <c r="E530" s="621"/>
      <c r="F530" s="621"/>
      <c r="G530" s="621"/>
      <c r="H530" s="618" t="s">
        <v>1268</v>
      </c>
      <c r="I530" s="621"/>
      <c r="J530" s="625"/>
      <c r="K530" s="622">
        <v>3110000</v>
      </c>
      <c r="L530" s="622">
        <v>2986303</v>
      </c>
      <c r="M530" s="622">
        <v>2285748</v>
      </c>
      <c r="N530" s="580"/>
      <c r="O530" s="580">
        <v>0.9</v>
      </c>
      <c r="P530" s="621"/>
      <c r="Q530" s="618"/>
    </row>
    <row r="531" spans="1:17">
      <c r="A531" s="621" t="s">
        <v>529</v>
      </c>
      <c r="B531" s="621" t="s">
        <v>298</v>
      </c>
      <c r="C531" s="624" t="s">
        <v>319</v>
      </c>
      <c r="D531" s="621" t="s">
        <v>2697</v>
      </c>
      <c r="E531" s="621"/>
      <c r="F531" s="621"/>
      <c r="G531" s="621"/>
      <c r="H531" s="618" t="s">
        <v>1270</v>
      </c>
      <c r="I531" s="621"/>
      <c r="J531" s="625"/>
      <c r="K531" s="622">
        <v>2292000</v>
      </c>
      <c r="L531" s="622">
        <v>1997405</v>
      </c>
      <c r="M531" s="622">
        <v>1906385</v>
      </c>
      <c r="N531" s="580"/>
      <c r="O531" s="580">
        <v>0.85</v>
      </c>
      <c r="P531" s="621"/>
      <c r="Q531" s="618"/>
    </row>
    <row r="532" spans="1:17" ht="38.25">
      <c r="A532" s="621" t="s">
        <v>529</v>
      </c>
      <c r="B532" s="621" t="s">
        <v>298</v>
      </c>
      <c r="C532" s="624" t="s">
        <v>319</v>
      </c>
      <c r="D532" s="621" t="s">
        <v>2698</v>
      </c>
      <c r="E532" s="621"/>
      <c r="F532" s="621"/>
      <c r="G532" s="621"/>
      <c r="H532" s="618" t="s">
        <v>1272</v>
      </c>
      <c r="I532" s="621"/>
      <c r="J532" s="625"/>
      <c r="K532" s="622">
        <v>522000</v>
      </c>
      <c r="L532" s="622">
        <v>358383</v>
      </c>
      <c r="M532" s="622">
        <v>282841</v>
      </c>
      <c r="N532" s="580"/>
      <c r="O532" s="580">
        <v>0.85</v>
      </c>
      <c r="P532" s="621"/>
      <c r="Q532" s="618"/>
    </row>
    <row r="533" spans="1:17" ht="38.25">
      <c r="A533" s="621" t="s">
        <v>529</v>
      </c>
      <c r="B533" s="621" t="s">
        <v>298</v>
      </c>
      <c r="C533" s="624" t="s">
        <v>319</v>
      </c>
      <c r="D533" s="621" t="s">
        <v>2698</v>
      </c>
      <c r="E533" s="621"/>
      <c r="F533" s="621"/>
      <c r="G533" s="621"/>
      <c r="H533" s="618" t="s">
        <v>1274</v>
      </c>
      <c r="I533" s="621"/>
      <c r="J533" s="625"/>
      <c r="K533" s="622">
        <v>568000</v>
      </c>
      <c r="L533" s="622">
        <v>382994</v>
      </c>
      <c r="M533" s="622">
        <v>308530</v>
      </c>
      <c r="N533" s="580"/>
      <c r="O533" s="580">
        <v>0.85</v>
      </c>
      <c r="P533" s="621"/>
      <c r="Q533" s="618"/>
    </row>
    <row r="534" spans="1:17" ht="38.25">
      <c r="A534" s="621" t="s">
        <v>529</v>
      </c>
      <c r="B534" s="621" t="s">
        <v>298</v>
      </c>
      <c r="C534" s="624" t="s">
        <v>319</v>
      </c>
      <c r="D534" s="621" t="s">
        <v>2700</v>
      </c>
      <c r="E534" s="621"/>
      <c r="F534" s="621"/>
      <c r="G534" s="621"/>
      <c r="H534" s="618" t="s">
        <v>1276</v>
      </c>
      <c r="I534" s="621"/>
      <c r="J534" s="625"/>
      <c r="K534" s="622">
        <v>3693200</v>
      </c>
      <c r="L534" s="622">
        <v>3435134</v>
      </c>
      <c r="M534" s="622">
        <v>1549144</v>
      </c>
      <c r="N534" s="580"/>
      <c r="O534" s="580">
        <v>0.7</v>
      </c>
      <c r="P534" s="621"/>
      <c r="Q534" s="618"/>
    </row>
    <row r="535" spans="1:17" ht="25.5">
      <c r="A535" s="621" t="s">
        <v>529</v>
      </c>
      <c r="B535" s="621" t="s">
        <v>298</v>
      </c>
      <c r="C535" s="624" t="s">
        <v>319</v>
      </c>
      <c r="D535" s="621" t="s">
        <v>2710</v>
      </c>
      <c r="E535" s="621"/>
      <c r="F535" s="621"/>
      <c r="G535" s="621"/>
      <c r="H535" s="618" t="s">
        <v>1278</v>
      </c>
      <c r="I535" s="621"/>
      <c r="J535" s="625"/>
      <c r="K535" s="622">
        <v>561000</v>
      </c>
      <c r="L535" s="622">
        <v>297670</v>
      </c>
      <c r="M535" s="622">
        <v>161083</v>
      </c>
      <c r="N535" s="580"/>
      <c r="O535" s="580">
        <v>0.78</v>
      </c>
      <c r="P535" s="621"/>
      <c r="Q535" s="618"/>
    </row>
    <row r="536" spans="1:17" ht="25.5">
      <c r="A536" s="621" t="s">
        <v>529</v>
      </c>
      <c r="B536" s="621" t="s">
        <v>298</v>
      </c>
      <c r="C536" s="624" t="s">
        <v>480</v>
      </c>
      <c r="D536" s="621" t="s">
        <v>2693</v>
      </c>
      <c r="E536" s="621"/>
      <c r="F536" s="621"/>
      <c r="G536" s="621"/>
      <c r="H536" s="618" t="s">
        <v>1280</v>
      </c>
      <c r="I536" s="621"/>
      <c r="J536" s="625"/>
      <c r="K536" s="622">
        <v>82230000</v>
      </c>
      <c r="L536" s="622" t="s">
        <v>474</v>
      </c>
      <c r="M536" s="622" t="s">
        <v>474</v>
      </c>
      <c r="N536" s="580"/>
      <c r="O536" s="577">
        <v>0.92</v>
      </c>
      <c r="P536" s="621"/>
      <c r="Q536" s="618"/>
    </row>
    <row r="537" spans="1:17">
      <c r="A537" s="621" t="s">
        <v>529</v>
      </c>
      <c r="B537" s="621" t="s">
        <v>298</v>
      </c>
      <c r="C537" s="624" t="s">
        <v>480</v>
      </c>
      <c r="D537" s="621" t="s">
        <v>2716</v>
      </c>
      <c r="E537" s="621"/>
      <c r="F537" s="621"/>
      <c r="G537" s="621"/>
      <c r="H537" s="618" t="s">
        <v>1282</v>
      </c>
      <c r="I537" s="621"/>
      <c r="J537" s="625"/>
      <c r="K537" s="622">
        <v>4000000</v>
      </c>
      <c r="L537" s="622">
        <v>2997084</v>
      </c>
      <c r="M537" s="622">
        <v>0</v>
      </c>
      <c r="N537" s="577">
        <v>0.59</v>
      </c>
      <c r="O537" s="577">
        <v>0.17</v>
      </c>
      <c r="P537" s="621"/>
      <c r="Q537" s="618"/>
    </row>
    <row r="538" spans="1:17" ht="25.5">
      <c r="A538" s="621" t="s">
        <v>529</v>
      </c>
      <c r="B538" s="621" t="s">
        <v>268</v>
      </c>
      <c r="C538" s="621" t="s">
        <v>480</v>
      </c>
      <c r="D538" s="630" t="s">
        <v>2716</v>
      </c>
      <c r="E538" s="630"/>
      <c r="F538" s="630"/>
      <c r="G538" s="630"/>
      <c r="H538" s="631" t="s">
        <v>1284</v>
      </c>
      <c r="I538" s="630"/>
      <c r="J538" s="625"/>
      <c r="K538" s="578">
        <v>1733000</v>
      </c>
      <c r="L538" s="622"/>
      <c r="M538" s="578">
        <v>0</v>
      </c>
      <c r="N538" s="577">
        <v>0.71640266241101958</v>
      </c>
      <c r="O538" s="577">
        <v>0.7</v>
      </c>
      <c r="P538" s="579"/>
      <c r="Q538" s="631" t="s">
        <v>97</v>
      </c>
    </row>
    <row r="539" spans="1:17" ht="25.5">
      <c r="A539" s="621" t="s">
        <v>529</v>
      </c>
      <c r="B539" s="621" t="s">
        <v>268</v>
      </c>
      <c r="C539" s="621" t="s">
        <v>480</v>
      </c>
      <c r="D539" s="621" t="s">
        <v>2704</v>
      </c>
      <c r="E539" s="621"/>
      <c r="F539" s="621"/>
      <c r="G539" s="621"/>
      <c r="H539" s="618" t="s">
        <v>1286</v>
      </c>
      <c r="I539" s="621"/>
      <c r="J539" s="625"/>
      <c r="K539" s="578">
        <v>1063998</v>
      </c>
      <c r="L539" s="622"/>
      <c r="M539" s="578">
        <v>762251</v>
      </c>
      <c r="N539" s="577">
        <v>0.680878431372549</v>
      </c>
      <c r="O539" s="577">
        <v>0.83</v>
      </c>
      <c r="P539" s="621"/>
      <c r="Q539" s="618" t="s">
        <v>1287</v>
      </c>
    </row>
    <row r="540" spans="1:17" ht="25.5">
      <c r="A540" s="621" t="s">
        <v>529</v>
      </c>
      <c r="B540" s="621" t="s">
        <v>268</v>
      </c>
      <c r="C540" s="621" t="s">
        <v>319</v>
      </c>
      <c r="D540" s="621" t="s">
        <v>2699</v>
      </c>
      <c r="E540" s="621"/>
      <c r="F540" s="621"/>
      <c r="G540" s="621"/>
      <c r="H540" s="618" t="s">
        <v>1289</v>
      </c>
      <c r="I540" s="621"/>
      <c r="J540" s="625"/>
      <c r="K540" s="578">
        <v>255000</v>
      </c>
      <c r="L540" s="622"/>
      <c r="M540" s="578">
        <v>173624</v>
      </c>
      <c r="N540" s="577">
        <v>0.29938999999999999</v>
      </c>
      <c r="O540" s="577">
        <v>0.9</v>
      </c>
      <c r="P540" s="579"/>
      <c r="Q540" s="626"/>
    </row>
    <row r="541" spans="1:17" ht="38.25">
      <c r="A541" s="621" t="s">
        <v>529</v>
      </c>
      <c r="B541" s="621" t="s">
        <v>268</v>
      </c>
      <c r="C541" s="621" t="s">
        <v>319</v>
      </c>
      <c r="D541" s="621" t="s">
        <v>2697</v>
      </c>
      <c r="E541" s="621"/>
      <c r="F541" s="621"/>
      <c r="G541" s="621"/>
      <c r="H541" s="618" t="s">
        <v>1291</v>
      </c>
      <c r="I541" s="621"/>
      <c r="J541" s="625"/>
      <c r="K541" s="578">
        <v>500000</v>
      </c>
      <c r="L541" s="622"/>
      <c r="M541" s="578">
        <v>149695</v>
      </c>
      <c r="N541" s="577">
        <v>0.36415334682710859</v>
      </c>
      <c r="O541" s="577">
        <v>0.6</v>
      </c>
      <c r="P541" s="579"/>
      <c r="Q541" s="626"/>
    </row>
    <row r="542" spans="1:17" ht="38.25">
      <c r="A542" s="621" t="s">
        <v>529</v>
      </c>
      <c r="B542" s="621" t="s">
        <v>268</v>
      </c>
      <c r="C542" s="621" t="s">
        <v>319</v>
      </c>
      <c r="D542" s="621" t="s">
        <v>2711</v>
      </c>
      <c r="E542" s="621"/>
      <c r="F542" s="621"/>
      <c r="G542" s="621"/>
      <c r="H542" s="618" t="s">
        <v>1292</v>
      </c>
      <c r="I542" s="621"/>
      <c r="J542" s="625"/>
      <c r="K542" s="578">
        <v>3118969</v>
      </c>
      <c r="L542" s="622"/>
      <c r="M542" s="578">
        <v>1135783</v>
      </c>
      <c r="N542" s="577">
        <v>0.90447326086956525</v>
      </c>
      <c r="O542" s="577">
        <v>0.8</v>
      </c>
      <c r="P542" s="579"/>
      <c r="Q542" s="626"/>
    </row>
    <row r="543" spans="1:17" ht="25.5">
      <c r="A543" s="621" t="s">
        <v>529</v>
      </c>
      <c r="B543" s="621" t="s">
        <v>268</v>
      </c>
      <c r="C543" s="621" t="s">
        <v>319</v>
      </c>
      <c r="D543" s="621" t="s">
        <v>2711</v>
      </c>
      <c r="E543" s="621"/>
      <c r="F543" s="621"/>
      <c r="G543" s="621"/>
      <c r="H543" s="618" t="s">
        <v>1293</v>
      </c>
      <c r="I543" s="621"/>
      <c r="J543" s="625"/>
      <c r="K543" s="578">
        <v>4600000</v>
      </c>
      <c r="L543" s="622"/>
      <c r="M543" s="578">
        <v>4160577</v>
      </c>
      <c r="N543" s="577">
        <v>0.213271875</v>
      </c>
      <c r="O543" s="577">
        <v>1</v>
      </c>
      <c r="P543" s="579"/>
      <c r="Q543" s="626"/>
    </row>
    <row r="544" spans="1:17">
      <c r="A544" s="621" t="s">
        <v>529</v>
      </c>
      <c r="B544" s="621" t="s">
        <v>268</v>
      </c>
      <c r="C544" s="621" t="s">
        <v>319</v>
      </c>
      <c r="D544" s="621" t="s">
        <v>2711</v>
      </c>
      <c r="E544" s="621"/>
      <c r="F544" s="621"/>
      <c r="G544" s="621"/>
      <c r="H544" s="618" t="s">
        <v>1294</v>
      </c>
      <c r="I544" s="621"/>
      <c r="J544" s="625"/>
      <c r="K544" s="578">
        <v>1600000</v>
      </c>
      <c r="L544" s="622"/>
      <c r="M544" s="578">
        <v>341235</v>
      </c>
      <c r="N544" s="577">
        <v>1.2623999999999999E-3</v>
      </c>
      <c r="O544" s="577">
        <v>0.8</v>
      </c>
      <c r="P544" s="579"/>
      <c r="Q544" s="626"/>
    </row>
    <row r="545" spans="1:17" ht="38.25">
      <c r="A545" s="621" t="s">
        <v>529</v>
      </c>
      <c r="B545" s="621" t="s">
        <v>268</v>
      </c>
      <c r="C545" s="621" t="s">
        <v>319</v>
      </c>
      <c r="D545" s="621" t="s">
        <v>2716</v>
      </c>
      <c r="E545" s="621"/>
      <c r="F545" s="621"/>
      <c r="G545" s="621"/>
      <c r="H545" s="618" t="s">
        <v>1295</v>
      </c>
      <c r="I545" s="621"/>
      <c r="J545" s="625"/>
      <c r="K545" s="578">
        <v>2500000</v>
      </c>
      <c r="L545" s="622"/>
      <c r="M545" s="578">
        <v>3156</v>
      </c>
      <c r="N545" s="577">
        <v>0.9741546875</v>
      </c>
      <c r="O545" s="577">
        <v>0</v>
      </c>
      <c r="P545" s="579"/>
      <c r="Q545" s="626"/>
    </row>
    <row r="546" spans="1:17">
      <c r="A546" s="621" t="s">
        <v>529</v>
      </c>
      <c r="B546" s="621" t="s">
        <v>268</v>
      </c>
      <c r="C546" s="621" t="s">
        <v>319</v>
      </c>
      <c r="D546" s="638" t="s">
        <v>2708</v>
      </c>
      <c r="E546" s="621"/>
      <c r="F546" s="621"/>
      <c r="G546" s="621"/>
      <c r="H546" s="885" t="s">
        <v>1296</v>
      </c>
      <c r="I546" s="621"/>
      <c r="J546" s="625"/>
      <c r="K546" s="892">
        <v>640000</v>
      </c>
      <c r="L546" s="622"/>
      <c r="M546" s="578">
        <v>623459</v>
      </c>
      <c r="N546" s="577"/>
      <c r="O546" s="577">
        <v>1</v>
      </c>
      <c r="P546" s="579"/>
      <c r="Q546" s="626"/>
    </row>
    <row r="547" spans="1:17">
      <c r="A547" s="621" t="s">
        <v>529</v>
      </c>
      <c r="B547" s="621" t="s">
        <v>268</v>
      </c>
      <c r="C547" s="621" t="s">
        <v>319</v>
      </c>
      <c r="D547" s="638" t="s">
        <v>2708</v>
      </c>
      <c r="E547" s="621"/>
      <c r="F547" s="621"/>
      <c r="G547" s="621"/>
      <c r="H547" s="885"/>
      <c r="I547" s="621"/>
      <c r="J547" s="625"/>
      <c r="K547" s="892"/>
      <c r="L547" s="622"/>
      <c r="M547" s="578"/>
      <c r="N547" s="577">
        <v>0.66282614196932399</v>
      </c>
      <c r="O547" s="577"/>
      <c r="P547" s="579"/>
      <c r="Q547" s="626"/>
    </row>
    <row r="548" spans="1:17" ht="17.25" customHeight="1">
      <c r="A548" s="621" t="s">
        <v>529</v>
      </c>
      <c r="B548" s="621" t="s">
        <v>268</v>
      </c>
      <c r="C548" s="621" t="s">
        <v>319</v>
      </c>
      <c r="D548" s="638" t="s">
        <v>2703</v>
      </c>
      <c r="E548" s="621"/>
      <c r="F548" s="621"/>
      <c r="G548" s="621"/>
      <c r="H548" s="683" t="s">
        <v>1298</v>
      </c>
      <c r="I548" s="621"/>
      <c r="J548" s="625"/>
      <c r="K548" s="578"/>
      <c r="L548" s="622"/>
      <c r="M548" s="578"/>
      <c r="N548" s="577"/>
      <c r="O548" s="577">
        <v>0.75</v>
      </c>
      <c r="P548" s="579"/>
      <c r="Q548" s="626"/>
    </row>
    <row r="549" spans="1:17" ht="25.5">
      <c r="A549" s="621" t="s">
        <v>529</v>
      </c>
      <c r="B549" s="621" t="s">
        <v>268</v>
      </c>
      <c r="C549" s="621" t="s">
        <v>319</v>
      </c>
      <c r="D549" s="638" t="s">
        <v>2703</v>
      </c>
      <c r="E549" s="621"/>
      <c r="F549" s="621"/>
      <c r="G549" s="621"/>
      <c r="H549" s="683" t="s">
        <v>3091</v>
      </c>
      <c r="I549" s="621"/>
      <c r="J549" s="625"/>
      <c r="K549" s="578">
        <v>1217108</v>
      </c>
      <c r="L549" s="622"/>
      <c r="M549" s="578">
        <v>806731</v>
      </c>
      <c r="N549" s="577">
        <v>0.75</v>
      </c>
      <c r="O549" s="577">
        <v>0.66282614196932399</v>
      </c>
      <c r="P549" s="579"/>
      <c r="Q549" s="626"/>
    </row>
    <row r="550" spans="1:17" ht="38.25">
      <c r="A550" s="621" t="s">
        <v>529</v>
      </c>
      <c r="B550" s="621" t="s">
        <v>268</v>
      </c>
      <c r="C550" s="621" t="s">
        <v>319</v>
      </c>
      <c r="D550" s="621" t="s">
        <v>2700</v>
      </c>
      <c r="E550" s="621"/>
      <c r="F550" s="621"/>
      <c r="G550" s="621"/>
      <c r="H550" s="618" t="s">
        <v>1299</v>
      </c>
      <c r="I550" s="621"/>
      <c r="J550" s="625"/>
      <c r="K550" s="578">
        <v>160000</v>
      </c>
      <c r="L550" s="622"/>
      <c r="M550" s="578">
        <v>93804</v>
      </c>
      <c r="N550" s="577">
        <v>0.36</v>
      </c>
      <c r="O550" s="577">
        <v>0.8</v>
      </c>
      <c r="P550" s="579"/>
      <c r="Q550" s="626"/>
    </row>
    <row r="551" spans="1:17" ht="38.25">
      <c r="A551" s="621" t="s">
        <v>529</v>
      </c>
      <c r="B551" s="621" t="s">
        <v>268</v>
      </c>
      <c r="C551" s="621" t="s">
        <v>319</v>
      </c>
      <c r="D551" s="621" t="s">
        <v>2700</v>
      </c>
      <c r="E551" s="621"/>
      <c r="F551" s="621"/>
      <c r="G551" s="621"/>
      <c r="H551" s="618" t="s">
        <v>1300</v>
      </c>
      <c r="I551" s="621"/>
      <c r="J551" s="625"/>
      <c r="K551" s="578">
        <v>2392145</v>
      </c>
      <c r="L551" s="622"/>
      <c r="M551" s="578">
        <v>851222</v>
      </c>
      <c r="N551" s="577">
        <v>0.26513975000000001</v>
      </c>
      <c r="O551" s="577">
        <v>0.7</v>
      </c>
      <c r="P551" s="579"/>
      <c r="Q551" s="626"/>
    </row>
    <row r="552" spans="1:17" ht="25.5">
      <c r="A552" s="621" t="s">
        <v>529</v>
      </c>
      <c r="B552" s="621" t="s">
        <v>268</v>
      </c>
      <c r="C552" s="621" t="s">
        <v>319</v>
      </c>
      <c r="D552" s="621" t="s">
        <v>2703</v>
      </c>
      <c r="E552" s="621"/>
      <c r="F552" s="621"/>
      <c r="G552" s="621"/>
      <c r="H552" s="618" t="s">
        <v>1301</v>
      </c>
      <c r="I552" s="621"/>
      <c r="J552" s="625"/>
      <c r="K552" s="578">
        <v>4000000</v>
      </c>
      <c r="L552" s="622"/>
      <c r="M552" s="578">
        <v>1106580</v>
      </c>
      <c r="N552" s="577">
        <v>0.33</v>
      </c>
      <c r="O552" s="577">
        <v>0.4</v>
      </c>
      <c r="P552" s="579"/>
      <c r="Q552" s="626"/>
    </row>
    <row r="553" spans="1:17">
      <c r="A553" s="621" t="s">
        <v>529</v>
      </c>
      <c r="B553" s="621" t="s">
        <v>280</v>
      </c>
      <c r="C553" s="621" t="s">
        <v>319</v>
      </c>
      <c r="D553" s="621" t="s">
        <v>2711</v>
      </c>
      <c r="E553" s="621"/>
      <c r="F553" s="621"/>
      <c r="G553" s="621"/>
      <c r="H553" s="618" t="s">
        <v>1302</v>
      </c>
      <c r="I553" s="621"/>
      <c r="J553" s="625"/>
      <c r="K553" s="622">
        <v>3083000</v>
      </c>
      <c r="L553" s="622"/>
      <c r="M553" s="622">
        <v>1021151.31956</v>
      </c>
      <c r="N553" s="577">
        <v>0</v>
      </c>
      <c r="O553" s="577">
        <v>0.5</v>
      </c>
      <c r="P553" s="579"/>
      <c r="Q553" s="618" t="s">
        <v>1303</v>
      </c>
    </row>
    <row r="554" spans="1:17" ht="25.5">
      <c r="A554" s="621" t="s">
        <v>529</v>
      </c>
      <c r="B554" s="621" t="s">
        <v>280</v>
      </c>
      <c r="C554" s="621" t="s">
        <v>319</v>
      </c>
      <c r="D554" s="621" t="s">
        <v>2711</v>
      </c>
      <c r="E554" s="621"/>
      <c r="F554" s="621"/>
      <c r="G554" s="621"/>
      <c r="H554" s="618" t="s">
        <v>1304</v>
      </c>
      <c r="I554" s="621"/>
      <c r="J554" s="625"/>
      <c r="K554" s="622">
        <v>1400000</v>
      </c>
      <c r="L554" s="622"/>
      <c r="M554" s="622">
        <v>974.61</v>
      </c>
      <c r="N554" s="577">
        <v>0</v>
      </c>
      <c r="O554" s="577">
        <v>0</v>
      </c>
      <c r="P554" s="579"/>
      <c r="Q554" s="618" t="s">
        <v>1305</v>
      </c>
    </row>
    <row r="555" spans="1:17" ht="25.5">
      <c r="A555" s="621" t="s">
        <v>529</v>
      </c>
      <c r="B555" s="621" t="s">
        <v>280</v>
      </c>
      <c r="C555" s="621" t="s">
        <v>319</v>
      </c>
      <c r="D555" s="621" t="s">
        <v>2711</v>
      </c>
      <c r="E555" s="621"/>
      <c r="F555" s="621"/>
      <c r="G555" s="621"/>
      <c r="H555" s="618" t="s">
        <v>1306</v>
      </c>
      <c r="I555" s="621"/>
      <c r="J555" s="625"/>
      <c r="K555" s="622">
        <v>300000</v>
      </c>
      <c r="L555" s="622"/>
      <c r="M555" s="622">
        <v>0</v>
      </c>
      <c r="N555" s="577">
        <v>0</v>
      </c>
      <c r="O555" s="577">
        <v>0</v>
      </c>
      <c r="P555" s="579"/>
      <c r="Q555" s="618" t="s">
        <v>1307</v>
      </c>
    </row>
    <row r="556" spans="1:17" ht="25.5">
      <c r="A556" s="621" t="s">
        <v>529</v>
      </c>
      <c r="B556" s="621" t="s">
        <v>280</v>
      </c>
      <c r="C556" s="621" t="s">
        <v>319</v>
      </c>
      <c r="D556" s="621" t="s">
        <v>2711</v>
      </c>
      <c r="E556" s="621"/>
      <c r="F556" s="621"/>
      <c r="G556" s="621"/>
      <c r="H556" s="618" t="s">
        <v>1308</v>
      </c>
      <c r="I556" s="621"/>
      <c r="J556" s="625"/>
      <c r="K556" s="622">
        <v>160000</v>
      </c>
      <c r="L556" s="622"/>
      <c r="M556" s="622">
        <v>0</v>
      </c>
      <c r="N556" s="577">
        <v>0.88</v>
      </c>
      <c r="O556" s="577">
        <v>0</v>
      </c>
      <c r="P556" s="579"/>
      <c r="Q556" s="618" t="s">
        <v>1307</v>
      </c>
    </row>
    <row r="557" spans="1:17" ht="38.25">
      <c r="A557" s="621" t="s">
        <v>529</v>
      </c>
      <c r="B557" s="621" t="s">
        <v>280</v>
      </c>
      <c r="C557" s="621" t="s">
        <v>319</v>
      </c>
      <c r="D557" s="621" t="s">
        <v>2716</v>
      </c>
      <c r="E557" s="621"/>
      <c r="F557" s="621"/>
      <c r="G557" s="621"/>
      <c r="H557" s="618" t="s">
        <v>1309</v>
      </c>
      <c r="I557" s="621"/>
      <c r="J557" s="625"/>
      <c r="K557" s="622">
        <v>3005000</v>
      </c>
      <c r="L557" s="622"/>
      <c r="M557" s="622">
        <v>2649907.60348</v>
      </c>
      <c r="N557" s="577">
        <v>0.64730430840562814</v>
      </c>
      <c r="O557" s="577">
        <v>0.99</v>
      </c>
      <c r="P557" s="579"/>
      <c r="Q557" s="618" t="s">
        <v>1310</v>
      </c>
    </row>
    <row r="558" spans="1:17" ht="38.25">
      <c r="A558" s="621" t="s">
        <v>529</v>
      </c>
      <c r="B558" s="621" t="s">
        <v>299</v>
      </c>
      <c r="C558" s="624" t="s">
        <v>319</v>
      </c>
      <c r="D558" s="684" t="s">
        <v>2703</v>
      </c>
      <c r="E558" s="621"/>
      <c r="F558" s="621"/>
      <c r="G558" s="621"/>
      <c r="H558" s="618" t="s">
        <v>1311</v>
      </c>
      <c r="I558" s="621"/>
      <c r="J558" s="625"/>
      <c r="K558" s="685">
        <v>3000000</v>
      </c>
      <c r="L558" s="685"/>
      <c r="M558" s="598">
        <v>2341776</v>
      </c>
      <c r="N558" s="577">
        <v>0.82604246387180569</v>
      </c>
      <c r="O558" s="577">
        <v>0.8</v>
      </c>
      <c r="P558" s="599"/>
      <c r="Q558" s="613" t="s">
        <v>1312</v>
      </c>
    </row>
    <row r="559" spans="1:17" ht="51">
      <c r="A559" s="621" t="s">
        <v>529</v>
      </c>
      <c r="B559" s="621" t="s">
        <v>299</v>
      </c>
      <c r="C559" s="624" t="s">
        <v>319</v>
      </c>
      <c r="D559" s="621" t="s">
        <v>2690</v>
      </c>
      <c r="E559" s="621"/>
      <c r="F559" s="621"/>
      <c r="G559" s="621"/>
      <c r="H559" s="618" t="s">
        <v>1313</v>
      </c>
      <c r="I559" s="621"/>
      <c r="J559" s="625"/>
      <c r="K559" s="685">
        <v>1604564</v>
      </c>
      <c r="L559" s="685"/>
      <c r="M559" s="598">
        <v>1325438</v>
      </c>
      <c r="N559" s="577">
        <v>0.19094720000000001</v>
      </c>
      <c r="O559" s="577">
        <v>0.98</v>
      </c>
      <c r="P559" s="621"/>
      <c r="Q559" s="634" t="s">
        <v>20</v>
      </c>
    </row>
    <row r="560" spans="1:17" ht="25.5">
      <c r="A560" s="621" t="s">
        <v>529</v>
      </c>
      <c r="B560" s="621" t="s">
        <v>299</v>
      </c>
      <c r="C560" s="624" t="s">
        <v>319</v>
      </c>
      <c r="D560" s="621" t="s">
        <v>2689</v>
      </c>
      <c r="E560" s="621"/>
      <c r="F560" s="621"/>
      <c r="G560" s="621"/>
      <c r="H560" s="618" t="s">
        <v>1314</v>
      </c>
      <c r="I560" s="621"/>
      <c r="J560" s="625"/>
      <c r="K560" s="685">
        <v>1250000</v>
      </c>
      <c r="L560" s="685"/>
      <c r="M560" s="598">
        <v>238684</v>
      </c>
      <c r="N560" s="577">
        <v>0.614714255091104</v>
      </c>
      <c r="O560" s="577">
        <v>0.49</v>
      </c>
      <c r="P560" s="621"/>
      <c r="Q560" s="634" t="s">
        <v>1315</v>
      </c>
    </row>
    <row r="561" spans="1:17">
      <c r="A561" s="621" t="s">
        <v>529</v>
      </c>
      <c r="B561" s="621" t="s">
        <v>299</v>
      </c>
      <c r="C561" s="624" t="s">
        <v>319</v>
      </c>
      <c r="D561" s="621" t="s">
        <v>2697</v>
      </c>
      <c r="E561" s="621"/>
      <c r="F561" s="621"/>
      <c r="G561" s="621"/>
      <c r="H561" s="618" t="s">
        <v>1316</v>
      </c>
      <c r="I561" s="621"/>
      <c r="J561" s="625"/>
      <c r="K561" s="685">
        <v>4665000</v>
      </c>
      <c r="L561" s="685"/>
      <c r="M561" s="598">
        <v>2867642</v>
      </c>
      <c r="N561" s="577">
        <v>0.23293885819521179</v>
      </c>
      <c r="O561" s="577">
        <v>0.98</v>
      </c>
      <c r="P561" s="621"/>
      <c r="Q561" s="634" t="s">
        <v>20</v>
      </c>
    </row>
    <row r="562" spans="1:17">
      <c r="A562" s="621" t="s">
        <v>529</v>
      </c>
      <c r="B562" s="621" t="s">
        <v>299</v>
      </c>
      <c r="C562" s="624" t="s">
        <v>319</v>
      </c>
      <c r="D562" s="621" t="s">
        <v>2711</v>
      </c>
      <c r="E562" s="621"/>
      <c r="F562" s="621"/>
      <c r="G562" s="621"/>
      <c r="H562" s="618" t="s">
        <v>1317</v>
      </c>
      <c r="I562" s="621"/>
      <c r="J562" s="625"/>
      <c r="K562" s="685">
        <v>2715000</v>
      </c>
      <c r="L562" s="685"/>
      <c r="M562" s="598">
        <v>632429</v>
      </c>
      <c r="N562" s="577">
        <v>4.26875E-3</v>
      </c>
      <c r="O562" s="577">
        <v>0.72</v>
      </c>
      <c r="P562" s="621"/>
      <c r="Q562" s="634" t="s">
        <v>20</v>
      </c>
    </row>
    <row r="563" spans="1:17" ht="38.25">
      <c r="A563" s="621" t="s">
        <v>529</v>
      </c>
      <c r="B563" s="621" t="s">
        <v>299</v>
      </c>
      <c r="C563" s="624" t="s">
        <v>319</v>
      </c>
      <c r="D563" s="621" t="s">
        <v>2711</v>
      </c>
      <c r="E563" s="621"/>
      <c r="F563" s="621"/>
      <c r="G563" s="621"/>
      <c r="H563" s="618" t="s">
        <v>1318</v>
      </c>
      <c r="I563" s="621"/>
      <c r="J563" s="625"/>
      <c r="K563" s="685">
        <v>1600000</v>
      </c>
      <c r="L563" s="685"/>
      <c r="M563" s="598">
        <v>6830</v>
      </c>
      <c r="N563" s="577">
        <v>2.8623853211009174E-4</v>
      </c>
      <c r="O563" s="577">
        <v>0.15</v>
      </c>
      <c r="P563" s="621"/>
      <c r="Q563" s="634" t="s">
        <v>20</v>
      </c>
    </row>
    <row r="564" spans="1:17" ht="25.5">
      <c r="A564" s="621" t="s">
        <v>529</v>
      </c>
      <c r="B564" s="621" t="s">
        <v>299</v>
      </c>
      <c r="C564" s="624" t="s">
        <v>319</v>
      </c>
      <c r="D564" s="621" t="s">
        <v>2711</v>
      </c>
      <c r="E564" s="621"/>
      <c r="F564" s="621"/>
      <c r="G564" s="621"/>
      <c r="H564" s="618" t="s">
        <v>1319</v>
      </c>
      <c r="I564" s="621"/>
      <c r="J564" s="625"/>
      <c r="K564" s="685">
        <v>3815000</v>
      </c>
      <c r="L564" s="685"/>
      <c r="M564" s="598">
        <v>1092</v>
      </c>
      <c r="N564" s="577">
        <v>0.34866666666666668</v>
      </c>
      <c r="O564" s="577">
        <v>0.05</v>
      </c>
      <c r="P564" s="621"/>
      <c r="Q564" s="634" t="s">
        <v>20</v>
      </c>
    </row>
    <row r="565" spans="1:17" ht="25.5">
      <c r="A565" s="621" t="s">
        <v>529</v>
      </c>
      <c r="B565" s="621" t="s">
        <v>299</v>
      </c>
      <c r="C565" s="624" t="s">
        <v>319</v>
      </c>
      <c r="D565" s="684" t="s">
        <v>2711</v>
      </c>
      <c r="E565" s="621"/>
      <c r="F565" s="621"/>
      <c r="G565" s="621"/>
      <c r="H565" s="618" t="s">
        <v>1320</v>
      </c>
      <c r="I565" s="621"/>
      <c r="J565" s="625"/>
      <c r="K565" s="685">
        <v>990000</v>
      </c>
      <c r="L565" s="685"/>
      <c r="M565" s="598">
        <v>345180</v>
      </c>
      <c r="N565" s="577">
        <v>2.8960786571207908E-3</v>
      </c>
      <c r="O565" s="577">
        <v>0.45</v>
      </c>
      <c r="P565" s="621"/>
      <c r="Q565" s="634" t="s">
        <v>20</v>
      </c>
    </row>
    <row r="566" spans="1:17" ht="51">
      <c r="A566" s="621" t="s">
        <v>529</v>
      </c>
      <c r="B566" s="621" t="s">
        <v>274</v>
      </c>
      <c r="C566" s="624" t="s">
        <v>319</v>
      </c>
      <c r="D566" s="621" t="s">
        <v>2704</v>
      </c>
      <c r="E566" s="621"/>
      <c r="F566" s="621"/>
      <c r="G566" s="621"/>
      <c r="H566" s="618" t="s">
        <v>1322</v>
      </c>
      <c r="I566" s="621"/>
      <c r="J566" s="625"/>
      <c r="K566" s="622">
        <v>2023771</v>
      </c>
      <c r="L566" s="622"/>
      <c r="M566" s="622">
        <v>5861</v>
      </c>
      <c r="N566" s="577">
        <v>0</v>
      </c>
      <c r="O566" s="577">
        <v>0.12</v>
      </c>
      <c r="P566" s="621"/>
      <c r="Q566" s="618" t="s">
        <v>1323</v>
      </c>
    </row>
    <row r="567" spans="1:17" ht="25.5">
      <c r="A567" s="621" t="s">
        <v>529</v>
      </c>
      <c r="B567" s="621" t="s">
        <v>274</v>
      </c>
      <c r="C567" s="624" t="s">
        <v>319</v>
      </c>
      <c r="D567" s="621" t="s">
        <v>2711</v>
      </c>
      <c r="E567" s="621"/>
      <c r="F567" s="621"/>
      <c r="G567" s="621"/>
      <c r="H567" s="618" t="s">
        <v>1324</v>
      </c>
      <c r="I567" s="621"/>
      <c r="J567" s="625"/>
      <c r="K567" s="622">
        <v>1500000</v>
      </c>
      <c r="L567" s="622"/>
      <c r="M567" s="622">
        <v>0</v>
      </c>
      <c r="N567" s="577">
        <v>0.73965333333333338</v>
      </c>
      <c r="O567" s="577">
        <v>0</v>
      </c>
      <c r="P567" s="621"/>
      <c r="Q567" s="618" t="s">
        <v>1325</v>
      </c>
    </row>
    <row r="568" spans="1:17" ht="25.5">
      <c r="A568" s="621" t="s">
        <v>529</v>
      </c>
      <c r="B568" s="621" t="s">
        <v>274</v>
      </c>
      <c r="C568" s="624" t="s">
        <v>319</v>
      </c>
      <c r="D568" s="621" t="s">
        <v>2711</v>
      </c>
      <c r="E568" s="621"/>
      <c r="F568" s="621"/>
      <c r="G568" s="621"/>
      <c r="H568" s="618" t="s">
        <v>1326</v>
      </c>
      <c r="I568" s="621"/>
      <c r="J568" s="625"/>
      <c r="K568" s="622">
        <v>750000</v>
      </c>
      <c r="L568" s="622"/>
      <c r="M568" s="622">
        <v>554740</v>
      </c>
      <c r="N568" s="577">
        <v>0.89417536452836088</v>
      </c>
      <c r="O568" s="577">
        <v>0.97</v>
      </c>
      <c r="P568" s="621"/>
      <c r="Q568" s="618" t="s">
        <v>1327</v>
      </c>
    </row>
    <row r="569" spans="1:17" ht="38.25">
      <c r="A569" s="621" t="s">
        <v>529</v>
      </c>
      <c r="B569" s="621" t="s">
        <v>274</v>
      </c>
      <c r="C569" s="624" t="s">
        <v>319</v>
      </c>
      <c r="D569" s="621" t="s">
        <v>2711</v>
      </c>
      <c r="E569" s="621"/>
      <c r="F569" s="621"/>
      <c r="G569" s="621"/>
      <c r="H569" s="618" t="s">
        <v>1328</v>
      </c>
      <c r="I569" s="621"/>
      <c r="J569" s="625"/>
      <c r="K569" s="622">
        <v>767430</v>
      </c>
      <c r="L569" s="622"/>
      <c r="M569" s="622">
        <v>686217</v>
      </c>
      <c r="N569" s="577">
        <v>0.78631142099999995</v>
      </c>
      <c r="O569" s="577">
        <v>0.98</v>
      </c>
      <c r="P569" s="621"/>
      <c r="Q569" s="618" t="s">
        <v>1327</v>
      </c>
    </row>
    <row r="570" spans="1:17" ht="63.75">
      <c r="A570" s="621" t="s">
        <v>529</v>
      </c>
      <c r="B570" s="621" t="s">
        <v>274</v>
      </c>
      <c r="C570" s="624" t="s">
        <v>319</v>
      </c>
      <c r="D570" s="621" t="s">
        <v>2716</v>
      </c>
      <c r="E570" s="621"/>
      <c r="F570" s="621"/>
      <c r="G570" s="621"/>
      <c r="H570" s="618" t="s">
        <v>1329</v>
      </c>
      <c r="I570" s="621"/>
      <c r="J570" s="625"/>
      <c r="K570" s="622">
        <v>800000</v>
      </c>
      <c r="L570" s="622"/>
      <c r="M570" s="622">
        <v>629049.13679999998</v>
      </c>
      <c r="N570" s="577">
        <v>0.23188200275000001</v>
      </c>
      <c r="O570" s="577">
        <v>0.95</v>
      </c>
      <c r="P570" s="621"/>
      <c r="Q570" s="618" t="s">
        <v>1330</v>
      </c>
    </row>
    <row r="571" spans="1:17" ht="76.5">
      <c r="A571" s="621" t="s">
        <v>529</v>
      </c>
      <c r="B571" s="621" t="s">
        <v>274</v>
      </c>
      <c r="C571" s="624" t="s">
        <v>319</v>
      </c>
      <c r="D571" s="621" t="s">
        <v>2716</v>
      </c>
      <c r="E571" s="621"/>
      <c r="F571" s="621"/>
      <c r="G571" s="621"/>
      <c r="H571" s="618" t="s">
        <v>1331</v>
      </c>
      <c r="I571" s="621"/>
      <c r="J571" s="625"/>
      <c r="K571" s="622">
        <v>600000</v>
      </c>
      <c r="L571" s="622"/>
      <c r="M571" s="622">
        <v>139129.20165</v>
      </c>
      <c r="N571" s="577">
        <v>0</v>
      </c>
      <c r="O571" s="577">
        <v>0.9</v>
      </c>
      <c r="P571" s="621"/>
      <c r="Q571" s="618" t="s">
        <v>1332</v>
      </c>
    </row>
    <row r="572" spans="1:17" ht="51">
      <c r="A572" s="621" t="s">
        <v>529</v>
      </c>
      <c r="B572" s="621" t="s">
        <v>274</v>
      </c>
      <c r="C572" s="624" t="s">
        <v>319</v>
      </c>
      <c r="D572" s="621" t="s">
        <v>2716</v>
      </c>
      <c r="E572" s="621"/>
      <c r="F572" s="621"/>
      <c r="G572" s="621"/>
      <c r="H572" s="618" t="s">
        <v>1333</v>
      </c>
      <c r="I572" s="621"/>
      <c r="J572" s="625"/>
      <c r="K572" s="622">
        <v>600000</v>
      </c>
      <c r="L572" s="622"/>
      <c r="M572" s="622">
        <v>0</v>
      </c>
      <c r="N572" s="577">
        <v>0.25187583333333335</v>
      </c>
      <c r="O572" s="577">
        <v>0</v>
      </c>
      <c r="P572" s="621"/>
      <c r="Q572" s="618" t="s">
        <v>1334</v>
      </c>
    </row>
    <row r="573" spans="1:17" ht="38.25">
      <c r="A573" s="621" t="s">
        <v>529</v>
      </c>
      <c r="B573" s="621" t="s">
        <v>274</v>
      </c>
      <c r="C573" s="624" t="s">
        <v>319</v>
      </c>
      <c r="D573" s="621" t="s">
        <v>2708</v>
      </c>
      <c r="E573" s="621"/>
      <c r="F573" s="621"/>
      <c r="G573" s="621"/>
      <c r="H573" s="618" t="s">
        <v>1336</v>
      </c>
      <c r="I573" s="621"/>
      <c r="J573" s="625"/>
      <c r="K573" s="622">
        <v>1200000</v>
      </c>
      <c r="L573" s="622"/>
      <c r="M573" s="622">
        <v>302251</v>
      </c>
      <c r="N573" s="577">
        <v>0.21543100000000001</v>
      </c>
      <c r="O573" s="577">
        <v>0.8</v>
      </c>
      <c r="P573" s="621"/>
      <c r="Q573" s="618" t="s">
        <v>1337</v>
      </c>
    </row>
    <row r="574" spans="1:17" ht="38.25">
      <c r="A574" s="621" t="s">
        <v>529</v>
      </c>
      <c r="B574" s="621" t="s">
        <v>274</v>
      </c>
      <c r="C574" s="624" t="s">
        <v>319</v>
      </c>
      <c r="D574" s="621" t="s">
        <v>2705</v>
      </c>
      <c r="E574" s="621"/>
      <c r="F574" s="621"/>
      <c r="G574" s="621"/>
      <c r="H574" s="618" t="s">
        <v>1339</v>
      </c>
      <c r="I574" s="621"/>
      <c r="J574" s="625"/>
      <c r="K574" s="622">
        <v>1000000</v>
      </c>
      <c r="L574" s="622"/>
      <c r="M574" s="622">
        <v>215431</v>
      </c>
      <c r="N574" s="577">
        <v>0.3456745</v>
      </c>
      <c r="O574" s="577">
        <v>0.35</v>
      </c>
      <c r="P574" s="621"/>
      <c r="Q574" s="618" t="s">
        <v>1340</v>
      </c>
    </row>
    <row r="575" spans="1:17" ht="63.75">
      <c r="A575" s="621" t="s">
        <v>529</v>
      </c>
      <c r="B575" s="621" t="s">
        <v>274</v>
      </c>
      <c r="C575" s="624" t="s">
        <v>319</v>
      </c>
      <c r="D575" s="621" t="s">
        <v>2705</v>
      </c>
      <c r="E575" s="621"/>
      <c r="F575" s="621"/>
      <c r="G575" s="621"/>
      <c r="H575" s="618" t="s">
        <v>1341</v>
      </c>
      <c r="I575" s="621"/>
      <c r="J575" s="625"/>
      <c r="K575" s="622">
        <v>2000000</v>
      </c>
      <c r="L575" s="622"/>
      <c r="M575" s="622">
        <v>691349</v>
      </c>
      <c r="N575" s="577">
        <v>0.90645728000000003</v>
      </c>
      <c r="O575" s="577">
        <v>0.5</v>
      </c>
      <c r="P575" s="621"/>
      <c r="Q575" s="618" t="s">
        <v>1342</v>
      </c>
    </row>
    <row r="576" spans="1:17" ht="38.25">
      <c r="A576" s="621" t="s">
        <v>529</v>
      </c>
      <c r="B576" s="621" t="s">
        <v>274</v>
      </c>
      <c r="C576" s="624" t="s">
        <v>319</v>
      </c>
      <c r="D576" s="621" t="s">
        <v>2705</v>
      </c>
      <c r="E576" s="621"/>
      <c r="F576" s="621"/>
      <c r="G576" s="621"/>
      <c r="H576" s="618" t="s">
        <v>1343</v>
      </c>
      <c r="I576" s="621"/>
      <c r="J576" s="625"/>
      <c r="K576" s="622">
        <v>6250000</v>
      </c>
      <c r="L576" s="622"/>
      <c r="M576" s="622">
        <v>5665358</v>
      </c>
      <c r="N576" s="577">
        <v>0.83016253968253972</v>
      </c>
      <c r="O576" s="577">
        <v>0.95</v>
      </c>
      <c r="P576" s="621"/>
      <c r="Q576" s="618" t="s">
        <v>1344</v>
      </c>
    </row>
    <row r="577" spans="1:17" ht="38.25">
      <c r="A577" s="621" t="s">
        <v>529</v>
      </c>
      <c r="B577" s="621" t="s">
        <v>274</v>
      </c>
      <c r="C577" s="624" t="s">
        <v>319</v>
      </c>
      <c r="D577" s="621" t="s">
        <v>2705</v>
      </c>
      <c r="E577" s="621"/>
      <c r="F577" s="621"/>
      <c r="G577" s="621"/>
      <c r="H577" s="618" t="s">
        <v>1346</v>
      </c>
      <c r="I577" s="621"/>
      <c r="J577" s="625"/>
      <c r="K577" s="622">
        <v>3150000</v>
      </c>
      <c r="L577" s="622"/>
      <c r="M577" s="622">
        <v>2615012</v>
      </c>
      <c r="N577" s="577">
        <v>0.85799333333333339</v>
      </c>
      <c r="O577" s="577">
        <v>0.95</v>
      </c>
      <c r="P577" s="621"/>
      <c r="Q577" s="618" t="s">
        <v>1347</v>
      </c>
    </row>
    <row r="578" spans="1:17" ht="25.5">
      <c r="A578" s="621" t="s">
        <v>529</v>
      </c>
      <c r="B578" s="621" t="s">
        <v>274</v>
      </c>
      <c r="C578" s="624" t="s">
        <v>319</v>
      </c>
      <c r="D578" s="621" t="s">
        <v>2705</v>
      </c>
      <c r="E578" s="621"/>
      <c r="F578" s="621"/>
      <c r="G578" s="621"/>
      <c r="H578" s="618" t="s">
        <v>1348</v>
      </c>
      <c r="I578" s="621"/>
      <c r="J578" s="625"/>
      <c r="K578" s="622">
        <v>750000</v>
      </c>
      <c r="L578" s="622"/>
      <c r="M578" s="622">
        <v>643495</v>
      </c>
      <c r="N578" s="577">
        <v>1.3358208955223882E-3</v>
      </c>
      <c r="O578" s="577">
        <v>0.91</v>
      </c>
      <c r="P578" s="621"/>
      <c r="Q578" s="618" t="s">
        <v>1349</v>
      </c>
    </row>
    <row r="579" spans="1:17" ht="38.25">
      <c r="A579" s="621" t="s">
        <v>529</v>
      </c>
      <c r="B579" s="621" t="s">
        <v>274</v>
      </c>
      <c r="C579" s="624" t="s">
        <v>319</v>
      </c>
      <c r="D579" s="621" t="s">
        <v>2690</v>
      </c>
      <c r="E579" s="621"/>
      <c r="F579" s="621"/>
      <c r="G579" s="621"/>
      <c r="H579" s="618" t="s">
        <v>1351</v>
      </c>
      <c r="I579" s="621"/>
      <c r="J579" s="625"/>
      <c r="K579" s="622">
        <v>268000</v>
      </c>
      <c r="L579" s="622"/>
      <c r="M579" s="622">
        <v>358</v>
      </c>
      <c r="N579" s="577"/>
      <c r="O579" s="577">
        <v>0.05</v>
      </c>
      <c r="P579" s="621"/>
      <c r="Q579" s="618" t="s">
        <v>1352</v>
      </c>
    </row>
    <row r="580" spans="1:17">
      <c r="A580" s="621" t="s">
        <v>529</v>
      </c>
      <c r="B580" s="621" t="s">
        <v>274</v>
      </c>
      <c r="C580" s="624" t="s">
        <v>480</v>
      </c>
      <c r="D580" s="621" t="s">
        <v>2693</v>
      </c>
      <c r="E580" s="621"/>
      <c r="F580" s="621"/>
      <c r="G580" s="621"/>
      <c r="H580" s="618" t="s">
        <v>1353</v>
      </c>
      <c r="I580" s="621"/>
      <c r="J580" s="625"/>
      <c r="K580" s="622">
        <v>5866667</v>
      </c>
      <c r="L580" s="622"/>
      <c r="M580" s="622"/>
      <c r="N580" s="577"/>
      <c r="O580" s="577">
        <v>0.98</v>
      </c>
      <c r="P580" s="621"/>
      <c r="Q580" s="618" t="s">
        <v>1354</v>
      </c>
    </row>
    <row r="581" spans="1:17" ht="38.25">
      <c r="A581" s="621" t="s">
        <v>529</v>
      </c>
      <c r="B581" s="621" t="s">
        <v>274</v>
      </c>
      <c r="C581" s="624" t="s">
        <v>480</v>
      </c>
      <c r="D581" s="621" t="s">
        <v>2693</v>
      </c>
      <c r="E581" s="621"/>
      <c r="F581" s="621"/>
      <c r="G581" s="621"/>
      <c r="H581" s="618" t="s">
        <v>1355</v>
      </c>
      <c r="I581" s="621"/>
      <c r="J581" s="625"/>
      <c r="K581" s="622">
        <v>4933333</v>
      </c>
      <c r="L581" s="622"/>
      <c r="M581" s="622"/>
      <c r="N581" s="577"/>
      <c r="O581" s="577">
        <v>0.98</v>
      </c>
      <c r="P581" s="621"/>
      <c r="Q581" s="618" t="s">
        <v>1354</v>
      </c>
    </row>
    <row r="582" spans="1:17">
      <c r="A582" s="621" t="s">
        <v>529</v>
      </c>
      <c r="B582" s="621" t="s">
        <v>274</v>
      </c>
      <c r="C582" s="624" t="s">
        <v>480</v>
      </c>
      <c r="D582" s="621" t="s">
        <v>2693</v>
      </c>
      <c r="E582" s="621"/>
      <c r="F582" s="621"/>
      <c r="G582" s="621"/>
      <c r="H582" s="618" t="s">
        <v>1356</v>
      </c>
      <c r="I582" s="621"/>
      <c r="J582" s="625"/>
      <c r="K582" s="622">
        <v>2500000</v>
      </c>
      <c r="L582" s="622"/>
      <c r="M582" s="622"/>
      <c r="N582" s="577"/>
      <c r="O582" s="577">
        <v>0.82</v>
      </c>
      <c r="P582" s="621"/>
      <c r="Q582" s="618" t="s">
        <v>1354</v>
      </c>
    </row>
    <row r="583" spans="1:17">
      <c r="A583" s="621" t="s">
        <v>529</v>
      </c>
      <c r="B583" s="621" t="s">
        <v>274</v>
      </c>
      <c r="C583" s="624" t="s">
        <v>480</v>
      </c>
      <c r="D583" s="621" t="s">
        <v>2693</v>
      </c>
      <c r="E583" s="621"/>
      <c r="F583" s="621"/>
      <c r="G583" s="621"/>
      <c r="H583" s="618" t="s">
        <v>1357</v>
      </c>
      <c r="I583" s="621"/>
      <c r="J583" s="625"/>
      <c r="K583" s="622">
        <v>1500000</v>
      </c>
      <c r="L583" s="622"/>
      <c r="M583" s="622"/>
      <c r="N583" s="577"/>
      <c r="O583" s="577">
        <v>0.96</v>
      </c>
      <c r="P583" s="621"/>
      <c r="Q583" s="618" t="s">
        <v>1354</v>
      </c>
    </row>
    <row r="584" spans="1:17" ht="38.25">
      <c r="A584" s="621" t="s">
        <v>528</v>
      </c>
      <c r="B584" s="621" t="s">
        <v>286</v>
      </c>
      <c r="C584" s="618" t="s">
        <v>319</v>
      </c>
      <c r="D584" s="641" t="s">
        <v>2708</v>
      </c>
      <c r="E584" s="584"/>
      <c r="F584" s="584"/>
      <c r="G584" s="642" t="s">
        <v>2210</v>
      </c>
      <c r="H584" s="642" t="s">
        <v>2211</v>
      </c>
      <c r="I584" s="643"/>
      <c r="J584" s="644"/>
      <c r="K584" s="644">
        <v>2866246.0245790002</v>
      </c>
      <c r="L584" s="644"/>
      <c r="M584" s="644"/>
      <c r="N584" s="577"/>
      <c r="O584" s="577"/>
      <c r="P584" s="641"/>
      <c r="Q584" s="611"/>
    </row>
    <row r="585" spans="1:17" ht="25.5">
      <c r="A585" s="621" t="s">
        <v>528</v>
      </c>
      <c r="B585" s="621" t="s">
        <v>288</v>
      </c>
      <c r="C585" s="618" t="s">
        <v>319</v>
      </c>
      <c r="D585" s="621" t="s">
        <v>2695</v>
      </c>
      <c r="E585" s="641"/>
      <c r="F585" s="641"/>
      <c r="G585" s="641"/>
      <c r="H585" s="642" t="s">
        <v>2213</v>
      </c>
      <c r="I585" s="583"/>
      <c r="J585" s="644"/>
      <c r="K585" s="644">
        <v>2504000</v>
      </c>
      <c r="L585" s="644"/>
      <c r="M585" s="644"/>
      <c r="N585" s="577"/>
      <c r="O585" s="577"/>
      <c r="P585" s="641"/>
      <c r="Q585" s="645"/>
    </row>
    <row r="586" spans="1:17" ht="51">
      <c r="A586" s="621" t="s">
        <v>528</v>
      </c>
      <c r="B586" s="621" t="s">
        <v>288</v>
      </c>
      <c r="C586" s="618" t="s">
        <v>319</v>
      </c>
      <c r="D586" s="618" t="s">
        <v>2697</v>
      </c>
      <c r="E586" s="624"/>
      <c r="F586" s="624"/>
      <c r="G586" s="624"/>
      <c r="H586" s="618" t="s">
        <v>2215</v>
      </c>
      <c r="I586" s="624"/>
      <c r="J586" s="622"/>
      <c r="K586" s="622">
        <v>4642710</v>
      </c>
      <c r="L586" s="622"/>
      <c r="M586" s="622"/>
      <c r="N586" s="580"/>
      <c r="O586" s="580"/>
      <c r="P586" s="624"/>
      <c r="Q586" s="626"/>
    </row>
    <row r="587" spans="1:17" ht="25.5">
      <c r="A587" s="621" t="s">
        <v>528</v>
      </c>
      <c r="B587" s="621" t="s">
        <v>288</v>
      </c>
      <c r="C587" s="618" t="s">
        <v>319</v>
      </c>
      <c r="D587" s="618" t="s">
        <v>2700</v>
      </c>
      <c r="E587" s="624"/>
      <c r="F587" s="624"/>
      <c r="G587" s="624"/>
      <c r="H587" s="618" t="s">
        <v>2217</v>
      </c>
      <c r="I587" s="624"/>
      <c r="J587" s="625"/>
      <c r="K587" s="622">
        <v>2577000</v>
      </c>
      <c r="L587" s="622"/>
      <c r="M587" s="622"/>
      <c r="N587" s="580"/>
      <c r="O587" s="580"/>
      <c r="P587" s="624"/>
      <c r="Q587" s="626"/>
    </row>
    <row r="588" spans="1:17" ht="25.5">
      <c r="A588" s="621" t="s">
        <v>528</v>
      </c>
      <c r="B588" s="621" t="s">
        <v>288</v>
      </c>
      <c r="C588" s="618" t="s">
        <v>319</v>
      </c>
      <c r="D588" s="618" t="s">
        <v>2703</v>
      </c>
      <c r="E588" s="624"/>
      <c r="F588" s="624"/>
      <c r="G588" s="624"/>
      <c r="H588" s="618" t="s">
        <v>2219</v>
      </c>
      <c r="I588" s="624"/>
      <c r="J588" s="625"/>
      <c r="K588" s="622">
        <v>1000000</v>
      </c>
      <c r="L588" s="622"/>
      <c r="M588" s="622"/>
      <c r="N588" s="580"/>
      <c r="O588" s="580"/>
      <c r="P588" s="624"/>
      <c r="Q588" s="626"/>
    </row>
    <row r="589" spans="1:17" ht="51">
      <c r="A589" s="621" t="s">
        <v>528</v>
      </c>
      <c r="B589" s="621" t="s">
        <v>288</v>
      </c>
      <c r="C589" s="618" t="s">
        <v>2220</v>
      </c>
      <c r="D589" s="618" t="s">
        <v>2704</v>
      </c>
      <c r="E589" s="624"/>
      <c r="F589" s="624"/>
      <c r="G589" s="624"/>
      <c r="H589" s="618" t="s">
        <v>2221</v>
      </c>
      <c r="I589" s="624"/>
      <c r="J589" s="625"/>
      <c r="K589" s="622">
        <v>2276743</v>
      </c>
      <c r="L589" s="622"/>
      <c r="M589" s="622"/>
      <c r="N589" s="580"/>
      <c r="O589" s="580"/>
      <c r="P589" s="624"/>
      <c r="Q589" s="626"/>
    </row>
    <row r="590" spans="1:17" ht="25.5">
      <c r="A590" s="621" t="s">
        <v>528</v>
      </c>
      <c r="B590" s="621" t="s">
        <v>288</v>
      </c>
      <c r="C590" s="618" t="s">
        <v>319</v>
      </c>
      <c r="D590" s="618" t="s">
        <v>2708</v>
      </c>
      <c r="E590" s="624"/>
      <c r="F590" s="624"/>
      <c r="G590" s="624"/>
      <c r="H590" s="618" t="s">
        <v>2222</v>
      </c>
      <c r="I590" s="624"/>
      <c r="J590" s="625"/>
      <c r="K590" s="622">
        <v>59000000</v>
      </c>
      <c r="L590" s="622"/>
      <c r="M590" s="622"/>
      <c r="N590" s="580"/>
      <c r="O590" s="580"/>
      <c r="P590" s="624"/>
      <c r="Q590" s="626"/>
    </row>
    <row r="591" spans="1:17" ht="25.5">
      <c r="A591" s="621" t="s">
        <v>528</v>
      </c>
      <c r="B591" s="621" t="s">
        <v>288</v>
      </c>
      <c r="C591" s="618" t="s">
        <v>319</v>
      </c>
      <c r="D591" s="618" t="s">
        <v>2708</v>
      </c>
      <c r="E591" s="624"/>
      <c r="F591" s="624"/>
      <c r="G591" s="624"/>
      <c r="H591" s="618" t="s">
        <v>2224</v>
      </c>
      <c r="I591" s="624"/>
      <c r="J591" s="625"/>
      <c r="K591" s="622">
        <v>1500000</v>
      </c>
      <c r="L591" s="622"/>
      <c r="M591" s="622"/>
      <c r="N591" s="580"/>
      <c r="O591" s="580"/>
      <c r="P591" s="624"/>
      <c r="Q591" s="626"/>
    </row>
    <row r="592" spans="1:17" ht="38.25">
      <c r="A592" s="621" t="s">
        <v>528</v>
      </c>
      <c r="B592" s="621" t="s">
        <v>288</v>
      </c>
      <c r="C592" s="618" t="s">
        <v>319</v>
      </c>
      <c r="D592" s="618" t="s">
        <v>2711</v>
      </c>
      <c r="E592" s="624"/>
      <c r="F592" s="624"/>
      <c r="G592" s="624"/>
      <c r="H592" s="618" t="s">
        <v>2226</v>
      </c>
      <c r="I592" s="624"/>
      <c r="J592" s="625"/>
      <c r="K592" s="622">
        <v>2623237</v>
      </c>
      <c r="L592" s="622"/>
      <c r="M592" s="622"/>
      <c r="N592" s="580"/>
      <c r="O592" s="580"/>
      <c r="P592" s="624"/>
      <c r="Q592" s="626"/>
    </row>
    <row r="593" spans="1:17" ht="25.5">
      <c r="A593" s="621" t="s">
        <v>528</v>
      </c>
      <c r="B593" s="621" t="s">
        <v>288</v>
      </c>
      <c r="C593" s="618" t="s">
        <v>319</v>
      </c>
      <c r="D593" s="618" t="s">
        <v>2711</v>
      </c>
      <c r="E593" s="624"/>
      <c r="F593" s="624"/>
      <c r="G593" s="624"/>
      <c r="H593" s="618" t="s">
        <v>2227</v>
      </c>
      <c r="I593" s="624"/>
      <c r="J593" s="625"/>
      <c r="K593" s="622">
        <v>3940000</v>
      </c>
      <c r="L593" s="622"/>
      <c r="M593" s="622"/>
      <c r="N593" s="580"/>
      <c r="O593" s="580"/>
      <c r="P593" s="624"/>
      <c r="Q593" s="626"/>
    </row>
    <row r="594" spans="1:17" ht="38.25">
      <c r="A594" s="621" t="s">
        <v>528</v>
      </c>
      <c r="B594" s="621" t="s">
        <v>288</v>
      </c>
      <c r="C594" s="618"/>
      <c r="D594" s="618" t="s">
        <v>2716</v>
      </c>
      <c r="E594" s="624"/>
      <c r="F594" s="624"/>
      <c r="G594" s="624"/>
      <c r="H594" s="618" t="s">
        <v>2228</v>
      </c>
      <c r="I594" s="624"/>
      <c r="J594" s="625"/>
      <c r="K594" s="622">
        <v>2170000</v>
      </c>
      <c r="L594" s="622"/>
      <c r="M594" s="622"/>
      <c r="N594" s="580"/>
      <c r="O594" s="580"/>
      <c r="P594" s="624"/>
      <c r="Q594" s="626"/>
    </row>
    <row r="595" spans="1:17" ht="63.75">
      <c r="A595" s="621" t="s">
        <v>528</v>
      </c>
      <c r="B595" s="621" t="s">
        <v>288</v>
      </c>
      <c r="C595" s="618"/>
      <c r="D595" s="618" t="s">
        <v>2716</v>
      </c>
      <c r="E595" s="624"/>
      <c r="F595" s="624"/>
      <c r="G595" s="624"/>
      <c r="H595" s="618" t="s">
        <v>2229</v>
      </c>
      <c r="I595" s="624"/>
      <c r="J595" s="625"/>
      <c r="K595" s="622">
        <v>1250000</v>
      </c>
      <c r="L595" s="622"/>
      <c r="M595" s="622"/>
      <c r="N595" s="580"/>
      <c r="O595" s="580"/>
      <c r="P595" s="624"/>
      <c r="Q595" s="626"/>
    </row>
    <row r="596" spans="1:17" ht="25.5">
      <c r="A596" s="621" t="s">
        <v>528</v>
      </c>
      <c r="B596" s="621" t="s">
        <v>288</v>
      </c>
      <c r="C596" s="618" t="s">
        <v>480</v>
      </c>
      <c r="D596" s="618" t="s">
        <v>2708</v>
      </c>
      <c r="E596" s="624"/>
      <c r="F596" s="624"/>
      <c r="G596" s="624"/>
      <c r="H596" s="618"/>
      <c r="I596" s="624"/>
      <c r="J596" s="625"/>
      <c r="K596" s="622">
        <v>0</v>
      </c>
      <c r="L596" s="622"/>
      <c r="M596" s="622"/>
      <c r="N596" s="580"/>
      <c r="O596" s="580"/>
      <c r="P596" s="624"/>
      <c r="Q596" s="626"/>
    </row>
    <row r="597" spans="1:17" ht="38.25">
      <c r="A597" s="621" t="s">
        <v>528</v>
      </c>
      <c r="B597" s="621" t="s">
        <v>288</v>
      </c>
      <c r="C597" s="618" t="s">
        <v>480</v>
      </c>
      <c r="D597" s="618" t="s">
        <v>2716</v>
      </c>
      <c r="E597" s="624"/>
      <c r="F597" s="624"/>
      <c r="G597" s="624"/>
      <c r="H597" s="618" t="s">
        <v>2230</v>
      </c>
      <c r="I597" s="624"/>
      <c r="J597" s="625"/>
      <c r="K597" s="622">
        <v>14500000</v>
      </c>
      <c r="L597" s="622"/>
      <c r="M597" s="622"/>
      <c r="N597" s="580"/>
      <c r="O597" s="580"/>
      <c r="P597" s="624"/>
      <c r="Q597" s="626"/>
    </row>
    <row r="598" spans="1:17">
      <c r="A598" s="621" t="s">
        <v>528</v>
      </c>
      <c r="B598" s="621" t="s">
        <v>288</v>
      </c>
      <c r="C598" s="618" t="s">
        <v>480</v>
      </c>
      <c r="D598" s="618" t="s">
        <v>2716</v>
      </c>
      <c r="E598" s="624"/>
      <c r="F598" s="624"/>
      <c r="G598" s="624"/>
      <c r="H598" s="618" t="s">
        <v>2231</v>
      </c>
      <c r="I598" s="624"/>
      <c r="J598" s="625"/>
      <c r="K598" s="622">
        <v>5830000</v>
      </c>
      <c r="L598" s="622"/>
      <c r="M598" s="622"/>
      <c r="N598" s="580"/>
      <c r="O598" s="580"/>
      <c r="P598" s="624"/>
      <c r="Q598" s="626"/>
    </row>
    <row r="599" spans="1:17" ht="25.5">
      <c r="A599" s="621" t="s">
        <v>528</v>
      </c>
      <c r="B599" s="621" t="s">
        <v>288</v>
      </c>
      <c r="C599" s="618" t="s">
        <v>480</v>
      </c>
      <c r="D599" s="618" t="s">
        <v>2716</v>
      </c>
      <c r="E599" s="624"/>
      <c r="F599" s="624"/>
      <c r="G599" s="624"/>
      <c r="H599" s="618" t="s">
        <v>2232</v>
      </c>
      <c r="I599" s="624"/>
      <c r="J599" s="625"/>
      <c r="K599" s="622">
        <v>10000000</v>
      </c>
      <c r="L599" s="622"/>
      <c r="M599" s="622"/>
      <c r="N599" s="580"/>
      <c r="O599" s="580"/>
      <c r="P599" s="624"/>
      <c r="Q599" s="626"/>
    </row>
    <row r="600" spans="1:17" ht="25.5">
      <c r="A600" s="621" t="s">
        <v>528</v>
      </c>
      <c r="B600" s="621" t="s">
        <v>279</v>
      </c>
      <c r="C600" s="618"/>
      <c r="D600" s="624" t="s">
        <v>2708</v>
      </c>
      <c r="E600" s="621" t="s">
        <v>2233</v>
      </c>
      <c r="F600" s="624" t="s">
        <v>2234</v>
      </c>
      <c r="G600" s="624"/>
      <c r="H600" s="618" t="s">
        <v>2235</v>
      </c>
      <c r="I600" s="624"/>
      <c r="J600" s="625"/>
      <c r="K600" s="622">
        <v>1200000</v>
      </c>
      <c r="L600" s="622"/>
      <c r="M600" s="622"/>
      <c r="N600" s="580"/>
      <c r="O600" s="580"/>
      <c r="P600" s="624"/>
      <c r="Q600" s="626"/>
    </row>
    <row r="601" spans="1:17" ht="25.5">
      <c r="A601" s="621" t="s">
        <v>528</v>
      </c>
      <c r="B601" s="621" t="s">
        <v>288</v>
      </c>
      <c r="C601" s="618"/>
      <c r="D601" s="624" t="s">
        <v>2696</v>
      </c>
      <c r="E601" s="624"/>
      <c r="F601" s="624"/>
      <c r="G601" s="624"/>
      <c r="H601" s="618" t="s">
        <v>2237</v>
      </c>
      <c r="I601" s="624"/>
      <c r="J601" s="625"/>
      <c r="K601" s="622">
        <v>1511104</v>
      </c>
      <c r="L601" s="622"/>
      <c r="M601" s="622"/>
      <c r="N601" s="580"/>
      <c r="O601" s="580"/>
      <c r="P601" s="624"/>
      <c r="Q601" s="626"/>
    </row>
    <row r="602" spans="1:17" ht="25.5">
      <c r="A602" s="621" t="s">
        <v>528</v>
      </c>
      <c r="B602" s="621" t="s">
        <v>288</v>
      </c>
      <c r="C602" s="618"/>
      <c r="D602" s="624" t="s">
        <v>2696</v>
      </c>
      <c r="E602" s="624"/>
      <c r="F602" s="624"/>
      <c r="G602" s="624"/>
      <c r="H602" s="618" t="s">
        <v>2238</v>
      </c>
      <c r="I602" s="624"/>
      <c r="J602" s="625"/>
      <c r="K602" s="622">
        <v>1642759</v>
      </c>
      <c r="L602" s="622"/>
      <c r="M602" s="622"/>
      <c r="N602" s="580"/>
      <c r="O602" s="580"/>
      <c r="P602" s="624"/>
      <c r="Q602" s="626"/>
    </row>
    <row r="603" spans="1:17">
      <c r="A603" s="621" t="s">
        <v>528</v>
      </c>
      <c r="B603" s="621" t="s">
        <v>288</v>
      </c>
      <c r="C603" s="618"/>
      <c r="D603" s="624" t="s">
        <v>2696</v>
      </c>
      <c r="E603" s="624"/>
      <c r="F603" s="624"/>
      <c r="G603" s="624"/>
      <c r="H603" s="618" t="s">
        <v>2240</v>
      </c>
      <c r="I603" s="624"/>
      <c r="J603" s="625"/>
      <c r="K603" s="622">
        <v>2037000</v>
      </c>
      <c r="L603" s="622"/>
      <c r="M603" s="622"/>
      <c r="N603" s="580"/>
      <c r="O603" s="580"/>
      <c r="P603" s="624"/>
      <c r="Q603" s="626"/>
    </row>
    <row r="604" spans="1:17" ht="25.5">
      <c r="A604" s="621" t="s">
        <v>528</v>
      </c>
      <c r="B604" s="621" t="s">
        <v>288</v>
      </c>
      <c r="C604" s="618"/>
      <c r="D604" s="624" t="s">
        <v>2696</v>
      </c>
      <c r="E604" s="624"/>
      <c r="F604" s="624"/>
      <c r="G604" s="624"/>
      <c r="H604" s="618" t="s">
        <v>2241</v>
      </c>
      <c r="I604" s="624"/>
      <c r="J604" s="625"/>
      <c r="K604" s="622">
        <v>1190611</v>
      </c>
      <c r="L604" s="622"/>
      <c r="M604" s="622"/>
      <c r="N604" s="580"/>
      <c r="O604" s="580"/>
      <c r="P604" s="624"/>
      <c r="Q604" s="626"/>
    </row>
    <row r="605" spans="1:17" ht="25.5">
      <c r="A605" s="621" t="s">
        <v>528</v>
      </c>
      <c r="B605" s="621" t="s">
        <v>288</v>
      </c>
      <c r="C605" s="618"/>
      <c r="D605" s="624" t="s">
        <v>2704</v>
      </c>
      <c r="E605" s="624"/>
      <c r="F605" s="624"/>
      <c r="G605" s="624"/>
      <c r="H605" s="618" t="s">
        <v>2243</v>
      </c>
      <c r="I605" s="624"/>
      <c r="J605" s="625"/>
      <c r="K605" s="622">
        <v>700000</v>
      </c>
      <c r="L605" s="622"/>
      <c r="M605" s="622"/>
      <c r="N605" s="580"/>
      <c r="O605" s="580"/>
      <c r="P605" s="624"/>
      <c r="Q605" s="626"/>
    </row>
    <row r="606" spans="1:17" ht="25.5">
      <c r="A606" s="621" t="s">
        <v>528</v>
      </c>
      <c r="B606" s="621" t="s">
        <v>288</v>
      </c>
      <c r="C606" s="618"/>
      <c r="D606" s="624" t="s">
        <v>2704</v>
      </c>
      <c r="E606" s="624"/>
      <c r="F606" s="624"/>
      <c r="G606" s="624"/>
      <c r="H606" s="618" t="s">
        <v>2244</v>
      </c>
      <c r="I606" s="624"/>
      <c r="J606" s="625"/>
      <c r="K606" s="622">
        <v>1000000</v>
      </c>
      <c r="L606" s="622"/>
      <c r="M606" s="622"/>
      <c r="N606" s="580"/>
      <c r="O606" s="580"/>
      <c r="P606" s="624"/>
      <c r="Q606" s="626"/>
    </row>
    <row r="607" spans="1:17" ht="38.25">
      <c r="A607" s="621" t="s">
        <v>528</v>
      </c>
      <c r="B607" s="621" t="s">
        <v>290</v>
      </c>
      <c r="C607" s="618"/>
      <c r="D607" s="624" t="s">
        <v>2697</v>
      </c>
      <c r="E607" s="624"/>
      <c r="F607" s="624"/>
      <c r="G607" s="624"/>
      <c r="H607" s="618" t="s">
        <v>2246</v>
      </c>
      <c r="I607" s="624"/>
      <c r="J607" s="625"/>
      <c r="K607" s="622">
        <v>19966463</v>
      </c>
      <c r="L607" s="622">
        <v>18827752.600000001</v>
      </c>
      <c r="M607" s="622">
        <v>18700276</v>
      </c>
      <c r="N607" s="580"/>
      <c r="O607" s="580"/>
      <c r="P607" s="624"/>
      <c r="Q607" s="626"/>
    </row>
    <row r="608" spans="1:17" ht="25.5">
      <c r="A608" s="621" t="s">
        <v>528</v>
      </c>
      <c r="B608" s="621" t="s">
        <v>290</v>
      </c>
      <c r="C608" s="618"/>
      <c r="D608" s="624" t="s">
        <v>2700</v>
      </c>
      <c r="E608" s="624"/>
      <c r="F608" s="624"/>
      <c r="G608" s="624"/>
      <c r="H608" s="618" t="s">
        <v>2248</v>
      </c>
      <c r="I608" s="624"/>
      <c r="J608" s="625"/>
      <c r="K608" s="622">
        <v>11980255</v>
      </c>
      <c r="L608" s="622" t="s">
        <v>2249</v>
      </c>
      <c r="M608" s="622">
        <v>11980255</v>
      </c>
      <c r="N608" s="580"/>
      <c r="O608" s="580"/>
      <c r="P608" s="624"/>
      <c r="Q608" s="626"/>
    </row>
    <row r="609" spans="1:17" ht="25.5">
      <c r="A609" s="621" t="s">
        <v>528</v>
      </c>
      <c r="B609" s="621" t="s">
        <v>290</v>
      </c>
      <c r="C609" s="618"/>
      <c r="D609" s="624" t="s">
        <v>2708</v>
      </c>
      <c r="E609" s="624"/>
      <c r="F609" s="624"/>
      <c r="G609" s="624"/>
      <c r="H609" s="618" t="s">
        <v>2251</v>
      </c>
      <c r="I609" s="624"/>
      <c r="J609" s="625"/>
      <c r="K609" s="622">
        <v>12839500</v>
      </c>
      <c r="L609" s="622">
        <v>12817395.17</v>
      </c>
      <c r="M609" s="622">
        <v>12759454</v>
      </c>
      <c r="N609" s="580"/>
      <c r="O609" s="580"/>
      <c r="P609" s="624"/>
      <c r="Q609" s="626"/>
    </row>
    <row r="610" spans="1:17">
      <c r="A610" s="621" t="s">
        <v>528</v>
      </c>
      <c r="B610" s="621" t="s">
        <v>290</v>
      </c>
      <c r="C610" s="618"/>
      <c r="D610" s="624" t="s">
        <v>2708</v>
      </c>
      <c r="E610" s="624"/>
      <c r="F610" s="624"/>
      <c r="G610" s="624"/>
      <c r="H610" s="618" t="s">
        <v>2252</v>
      </c>
      <c r="I610" s="624"/>
      <c r="J610" s="625"/>
      <c r="K610" s="622">
        <v>12370909</v>
      </c>
      <c r="L610" s="622">
        <v>12230047.15</v>
      </c>
      <c r="M610" s="622">
        <v>12219052</v>
      </c>
      <c r="N610" s="580"/>
      <c r="O610" s="580"/>
      <c r="P610" s="624"/>
      <c r="Q610" s="626"/>
    </row>
    <row r="611" spans="1:17" ht="25.5">
      <c r="A611" s="621" t="s">
        <v>528</v>
      </c>
      <c r="B611" s="621" t="s">
        <v>281</v>
      </c>
      <c r="C611" s="618"/>
      <c r="D611" s="624" t="s">
        <v>2691</v>
      </c>
      <c r="E611" s="624"/>
      <c r="F611" s="624"/>
      <c r="G611" s="624"/>
      <c r="H611" s="618" t="s">
        <v>2253</v>
      </c>
      <c r="I611" s="624"/>
      <c r="J611" s="625"/>
      <c r="K611" s="622"/>
      <c r="L611" s="622"/>
      <c r="M611" s="622"/>
      <c r="N611" s="580"/>
      <c r="O611" s="580"/>
      <c r="P611" s="624"/>
      <c r="Q611" s="626"/>
    </row>
    <row r="612" spans="1:17" ht="25.5">
      <c r="A612" s="621" t="s">
        <v>528</v>
      </c>
      <c r="B612" s="621" t="s">
        <v>281</v>
      </c>
      <c r="C612" s="618"/>
      <c r="D612" s="624" t="s">
        <v>2700</v>
      </c>
      <c r="E612" s="624"/>
      <c r="F612" s="624"/>
      <c r="G612" s="624"/>
      <c r="H612" s="618" t="s">
        <v>2255</v>
      </c>
      <c r="I612" s="624"/>
      <c r="J612" s="625"/>
      <c r="K612" s="622"/>
      <c r="L612" s="622"/>
      <c r="M612" s="622"/>
      <c r="N612" s="580"/>
      <c r="O612" s="580"/>
      <c r="P612" s="624"/>
      <c r="Q612" s="626"/>
    </row>
    <row r="613" spans="1:17">
      <c r="A613" s="621" t="s">
        <v>528</v>
      </c>
      <c r="B613" s="621" t="s">
        <v>281</v>
      </c>
      <c r="C613" s="618"/>
      <c r="D613" s="624" t="s">
        <v>2703</v>
      </c>
      <c r="E613" s="624"/>
      <c r="F613" s="624"/>
      <c r="G613" s="624"/>
      <c r="H613" s="618" t="s">
        <v>2257</v>
      </c>
      <c r="I613" s="624"/>
      <c r="J613" s="625"/>
      <c r="K613" s="622"/>
      <c r="L613" s="622"/>
      <c r="M613" s="622"/>
      <c r="N613" s="580"/>
      <c r="O613" s="580"/>
      <c r="P613" s="624"/>
      <c r="Q613" s="626"/>
    </row>
    <row r="614" spans="1:17" ht="38.25">
      <c r="A614" s="621" t="s">
        <v>528</v>
      </c>
      <c r="B614" s="621" t="s">
        <v>281</v>
      </c>
      <c r="C614" s="618"/>
      <c r="D614" s="624" t="s">
        <v>2704</v>
      </c>
      <c r="E614" s="624"/>
      <c r="F614" s="624"/>
      <c r="G614" s="624"/>
      <c r="H614" s="618" t="s">
        <v>2259</v>
      </c>
      <c r="I614" s="624"/>
      <c r="J614" s="625"/>
      <c r="K614" s="622"/>
      <c r="L614" s="622"/>
      <c r="M614" s="622"/>
      <c r="N614" s="580"/>
      <c r="O614" s="580"/>
      <c r="P614" s="624"/>
      <c r="Q614" s="626"/>
    </row>
    <row r="615" spans="1:17" ht="38.25">
      <c r="A615" s="621" t="s">
        <v>528</v>
      </c>
      <c r="B615" s="621" t="s">
        <v>281</v>
      </c>
      <c r="C615" s="618"/>
      <c r="D615" s="624" t="s">
        <v>2708</v>
      </c>
      <c r="E615" s="624"/>
      <c r="F615" s="624"/>
      <c r="G615" s="624"/>
      <c r="H615" s="618" t="s">
        <v>2261</v>
      </c>
      <c r="I615" s="624"/>
      <c r="J615" s="625"/>
      <c r="K615" s="622"/>
      <c r="L615" s="622"/>
      <c r="M615" s="622"/>
      <c r="N615" s="580"/>
      <c r="O615" s="580"/>
      <c r="P615" s="624"/>
      <c r="Q615" s="626"/>
    </row>
    <row r="616" spans="1:17">
      <c r="A616" s="621" t="s">
        <v>528</v>
      </c>
      <c r="B616" s="621" t="s">
        <v>281</v>
      </c>
      <c r="C616" s="618"/>
      <c r="D616" s="624" t="s">
        <v>2711</v>
      </c>
      <c r="E616" s="624"/>
      <c r="F616" s="624"/>
      <c r="G616" s="624"/>
      <c r="H616" s="618" t="s">
        <v>2262</v>
      </c>
      <c r="I616" s="624"/>
      <c r="J616" s="625"/>
      <c r="K616" s="622"/>
      <c r="L616" s="622"/>
      <c r="M616" s="622"/>
      <c r="N616" s="580"/>
      <c r="O616" s="580"/>
      <c r="P616" s="624"/>
      <c r="Q616" s="626"/>
    </row>
    <row r="617" spans="1:17" ht="25.5">
      <c r="A617" s="621" t="s">
        <v>528</v>
      </c>
      <c r="B617" s="621" t="s">
        <v>281</v>
      </c>
      <c r="C617" s="618"/>
      <c r="D617" s="624" t="s">
        <v>2716</v>
      </c>
      <c r="E617" s="624"/>
      <c r="F617" s="624"/>
      <c r="G617" s="624"/>
      <c r="H617" s="618" t="s">
        <v>2264</v>
      </c>
      <c r="I617" s="624"/>
      <c r="J617" s="625"/>
      <c r="K617" s="622"/>
      <c r="L617" s="622"/>
      <c r="M617" s="622"/>
      <c r="N617" s="580"/>
      <c r="O617" s="580"/>
      <c r="P617" s="624"/>
      <c r="Q617" s="626"/>
    </row>
    <row r="618" spans="1:17" ht="38.25">
      <c r="A618" s="621" t="s">
        <v>528</v>
      </c>
      <c r="B618" s="621" t="s">
        <v>281</v>
      </c>
      <c r="C618" s="618"/>
      <c r="D618" s="624" t="s">
        <v>2716</v>
      </c>
      <c r="E618" s="624"/>
      <c r="F618" s="624"/>
      <c r="G618" s="624"/>
      <c r="H618" s="618" t="s">
        <v>2265</v>
      </c>
      <c r="I618" s="624"/>
      <c r="J618" s="625"/>
      <c r="K618" s="622"/>
      <c r="L618" s="622"/>
      <c r="M618" s="622"/>
      <c r="N618" s="580"/>
      <c r="O618" s="580"/>
      <c r="P618" s="624"/>
      <c r="Q618" s="626"/>
    </row>
    <row r="619" spans="1:17" ht="25.5">
      <c r="A619" s="621" t="s">
        <v>528</v>
      </c>
      <c r="B619" s="621" t="s">
        <v>281</v>
      </c>
      <c r="C619" s="618"/>
      <c r="D619" s="624" t="s">
        <v>2716</v>
      </c>
      <c r="E619" s="624"/>
      <c r="F619" s="624"/>
      <c r="G619" s="624"/>
      <c r="H619" s="618" t="s">
        <v>2266</v>
      </c>
      <c r="I619" s="624"/>
      <c r="J619" s="625"/>
      <c r="K619" s="622"/>
      <c r="L619" s="622"/>
      <c r="M619" s="622"/>
      <c r="N619" s="580"/>
      <c r="O619" s="580"/>
      <c r="P619" s="624"/>
      <c r="Q619" s="626"/>
    </row>
    <row r="620" spans="1:17" ht="25.5">
      <c r="A620" s="621" t="s">
        <v>528</v>
      </c>
      <c r="B620" s="621" t="s">
        <v>281</v>
      </c>
      <c r="C620" s="618"/>
      <c r="D620" s="624" t="s">
        <v>2716</v>
      </c>
      <c r="E620" s="624"/>
      <c r="F620" s="624"/>
      <c r="G620" s="624"/>
      <c r="H620" s="618" t="s">
        <v>2267</v>
      </c>
      <c r="I620" s="624"/>
      <c r="J620" s="625"/>
      <c r="K620" s="622"/>
      <c r="L620" s="622"/>
      <c r="M620" s="622"/>
      <c r="N620" s="580"/>
      <c r="O620" s="580"/>
      <c r="P620" s="624"/>
      <c r="Q620" s="626"/>
    </row>
    <row r="621" spans="1:17" ht="38.25">
      <c r="A621" s="621" t="s">
        <v>528</v>
      </c>
      <c r="B621" s="621" t="s">
        <v>281</v>
      </c>
      <c r="C621" s="618"/>
      <c r="D621" s="624" t="s">
        <v>2716</v>
      </c>
      <c r="E621" s="624"/>
      <c r="F621" s="624"/>
      <c r="G621" s="624"/>
      <c r="H621" s="618" t="s">
        <v>2268</v>
      </c>
      <c r="I621" s="624"/>
      <c r="J621" s="625"/>
      <c r="K621" s="622"/>
      <c r="L621" s="622"/>
      <c r="M621" s="622"/>
      <c r="N621" s="580"/>
      <c r="O621" s="580"/>
      <c r="P621" s="624"/>
      <c r="Q621" s="626"/>
    </row>
    <row r="622" spans="1:17" ht="51">
      <c r="A622" s="621" t="s">
        <v>528</v>
      </c>
      <c r="B622" s="621" t="s">
        <v>281</v>
      </c>
      <c r="C622" s="618"/>
      <c r="D622" s="624" t="s">
        <v>2716</v>
      </c>
      <c r="E622" s="624"/>
      <c r="F622" s="624"/>
      <c r="G622" s="624"/>
      <c r="H622" s="618" t="s">
        <v>2269</v>
      </c>
      <c r="I622" s="624"/>
      <c r="J622" s="625"/>
      <c r="K622" s="622"/>
      <c r="L622" s="622"/>
      <c r="M622" s="622"/>
      <c r="N622" s="580"/>
      <c r="O622" s="580"/>
      <c r="P622" s="624"/>
      <c r="Q622" s="626"/>
    </row>
    <row r="623" spans="1:17" ht="25.5">
      <c r="A623" s="621" t="s">
        <v>528</v>
      </c>
      <c r="B623" s="621" t="s">
        <v>275</v>
      </c>
      <c r="C623" s="618"/>
      <c r="D623" s="624" t="s">
        <v>2708</v>
      </c>
      <c r="E623" s="624"/>
      <c r="F623" s="624"/>
      <c r="G623" s="624"/>
      <c r="H623" s="618" t="s">
        <v>2270</v>
      </c>
      <c r="I623" s="624"/>
      <c r="J623" s="625"/>
      <c r="K623" s="622"/>
      <c r="L623" s="622"/>
      <c r="M623" s="622"/>
      <c r="N623" s="580"/>
      <c r="O623" s="580"/>
      <c r="P623" s="624"/>
      <c r="Q623" s="626"/>
    </row>
    <row r="624" spans="1:17" ht="51">
      <c r="A624" s="686" t="s">
        <v>2286</v>
      </c>
      <c r="B624" s="686" t="s">
        <v>267</v>
      </c>
      <c r="C624" s="686" t="s">
        <v>2287</v>
      </c>
      <c r="D624" s="621" t="s">
        <v>2696</v>
      </c>
      <c r="E624" s="621" t="s">
        <v>2289</v>
      </c>
      <c r="F624" s="621" t="s">
        <v>2290</v>
      </c>
      <c r="G624" s="704" t="s">
        <v>2292</v>
      </c>
      <c r="H624" s="618" t="s">
        <v>2291</v>
      </c>
      <c r="I624" s="621"/>
      <c r="J624" s="622">
        <v>1652810</v>
      </c>
      <c r="K624" s="622">
        <v>2592705</v>
      </c>
      <c r="L624" s="622">
        <v>2563875.0188000002</v>
      </c>
      <c r="M624" s="622">
        <v>2546429.9740000004</v>
      </c>
      <c r="N624" s="577">
        <v>0.98215183524542915</v>
      </c>
      <c r="O624" s="577">
        <v>1</v>
      </c>
      <c r="P624" s="600"/>
      <c r="Q624" s="618" t="s">
        <v>2293</v>
      </c>
    </row>
    <row r="625" spans="1:17">
      <c r="A625" s="686" t="s">
        <v>2286</v>
      </c>
      <c r="B625" s="686" t="s">
        <v>267</v>
      </c>
      <c r="C625" s="686" t="s">
        <v>2287</v>
      </c>
      <c r="D625" s="621" t="s">
        <v>2696</v>
      </c>
      <c r="E625" s="621" t="s">
        <v>2289</v>
      </c>
      <c r="F625" s="621" t="s">
        <v>2294</v>
      </c>
      <c r="G625" s="704" t="s">
        <v>2296</v>
      </c>
      <c r="H625" s="618" t="s">
        <v>2295</v>
      </c>
      <c r="I625" s="621"/>
      <c r="J625" s="622">
        <v>760000</v>
      </c>
      <c r="K625" s="622">
        <v>1404648</v>
      </c>
      <c r="L625" s="622">
        <v>1370803.49483</v>
      </c>
      <c r="M625" s="622">
        <v>1369168.7043299999</v>
      </c>
      <c r="N625" s="577">
        <v>0.97474150415620131</v>
      </c>
      <c r="O625" s="577">
        <v>1</v>
      </c>
      <c r="P625" s="600"/>
      <c r="Q625" s="618" t="s">
        <v>2297</v>
      </c>
    </row>
    <row r="626" spans="1:17" ht="38.25">
      <c r="A626" s="686" t="s">
        <v>2286</v>
      </c>
      <c r="B626" s="686" t="s">
        <v>267</v>
      </c>
      <c r="C626" s="686" t="s">
        <v>2287</v>
      </c>
      <c r="D626" s="621" t="s">
        <v>2696</v>
      </c>
      <c r="E626" s="621" t="s">
        <v>2289</v>
      </c>
      <c r="F626" s="621" t="s">
        <v>2294</v>
      </c>
      <c r="G626" s="621" t="s">
        <v>2298</v>
      </c>
      <c r="H626" s="618" t="s">
        <v>2299</v>
      </c>
      <c r="I626" s="621"/>
      <c r="J626" s="622">
        <v>720000</v>
      </c>
      <c r="K626" s="622">
        <v>1031538</v>
      </c>
      <c r="L626" s="622">
        <v>1024877.48948</v>
      </c>
      <c r="M626" s="622">
        <v>1013137.7976100001</v>
      </c>
      <c r="N626" s="577">
        <v>0.9821623610666792</v>
      </c>
      <c r="O626" s="577">
        <v>1</v>
      </c>
      <c r="P626" s="600"/>
      <c r="Q626" s="618" t="s">
        <v>2300</v>
      </c>
    </row>
    <row r="627" spans="1:17" ht="25.5">
      <c r="A627" s="686" t="s">
        <v>2286</v>
      </c>
      <c r="B627" s="686" t="s">
        <v>267</v>
      </c>
      <c r="C627" s="686" t="s">
        <v>2287</v>
      </c>
      <c r="D627" s="621" t="s">
        <v>2696</v>
      </c>
      <c r="E627" s="621" t="s">
        <v>2289</v>
      </c>
      <c r="F627" s="621" t="s">
        <v>2301</v>
      </c>
      <c r="G627" s="704" t="s">
        <v>2303</v>
      </c>
      <c r="H627" s="618" t="s">
        <v>2302</v>
      </c>
      <c r="I627" s="621"/>
      <c r="J627" s="622">
        <v>632000</v>
      </c>
      <c r="K627" s="622">
        <v>1240427</v>
      </c>
      <c r="L627" s="622">
        <v>1210415.11619</v>
      </c>
      <c r="M627" s="622">
        <v>1218811.3813499999</v>
      </c>
      <c r="N627" s="577">
        <v>0.98257405018594401</v>
      </c>
      <c r="O627" s="577">
        <v>1</v>
      </c>
      <c r="P627" s="600"/>
      <c r="Q627" s="618" t="s">
        <v>2297</v>
      </c>
    </row>
    <row r="628" spans="1:17" ht="38.25">
      <c r="A628" s="686" t="s">
        <v>2286</v>
      </c>
      <c r="B628" s="686" t="s">
        <v>267</v>
      </c>
      <c r="C628" s="686" t="s">
        <v>2287</v>
      </c>
      <c r="D628" s="621" t="s">
        <v>2696</v>
      </c>
      <c r="E628" s="621" t="s">
        <v>2289</v>
      </c>
      <c r="F628" s="621" t="s">
        <v>2301</v>
      </c>
      <c r="G628" s="704" t="s">
        <v>2305</v>
      </c>
      <c r="H628" s="618" t="s">
        <v>2304</v>
      </c>
      <c r="I628" s="621"/>
      <c r="J628" s="622">
        <v>960000</v>
      </c>
      <c r="K628" s="622">
        <v>1700471</v>
      </c>
      <c r="L628" s="622">
        <v>1671317.4227199999</v>
      </c>
      <c r="M628" s="622">
        <v>1665969.47226</v>
      </c>
      <c r="N628" s="577">
        <v>0.97971060503825114</v>
      </c>
      <c r="O628" s="577">
        <v>1</v>
      </c>
      <c r="P628" s="600"/>
      <c r="Q628" s="618" t="s">
        <v>2306</v>
      </c>
    </row>
    <row r="629" spans="1:17" ht="25.5">
      <c r="A629" s="686" t="s">
        <v>2286</v>
      </c>
      <c r="B629" s="686" t="s">
        <v>267</v>
      </c>
      <c r="C629" s="630" t="s">
        <v>2287</v>
      </c>
      <c r="D629" s="621" t="s">
        <v>2697</v>
      </c>
      <c r="E629" s="621" t="s">
        <v>2308</v>
      </c>
      <c r="F629" s="621" t="s">
        <v>2309</v>
      </c>
      <c r="G629" s="621" t="s">
        <v>601</v>
      </c>
      <c r="H629" s="618" t="s">
        <v>2310</v>
      </c>
      <c r="I629" s="621"/>
      <c r="J629" s="622">
        <v>2310000</v>
      </c>
      <c r="K629" s="622">
        <v>4123615</v>
      </c>
      <c r="L629" s="622">
        <v>4004797.16909</v>
      </c>
      <c r="M629" s="622">
        <v>3845759.4258499998</v>
      </c>
      <c r="N629" s="577">
        <v>0.93261844906714131</v>
      </c>
      <c r="O629" s="577">
        <v>1</v>
      </c>
      <c r="P629" s="600"/>
      <c r="Q629" s="618" t="s">
        <v>2312</v>
      </c>
    </row>
    <row r="630" spans="1:17" ht="25.5">
      <c r="A630" s="686" t="s">
        <v>2286</v>
      </c>
      <c r="B630" s="686" t="s">
        <v>267</v>
      </c>
      <c r="C630" s="630" t="s">
        <v>2287</v>
      </c>
      <c r="D630" s="621" t="s">
        <v>2697</v>
      </c>
      <c r="E630" s="621" t="s">
        <v>2313</v>
      </c>
      <c r="F630" s="621" t="s">
        <v>2314</v>
      </c>
      <c r="G630" s="621" t="s">
        <v>2299</v>
      </c>
      <c r="H630" s="618" t="s">
        <v>2315</v>
      </c>
      <c r="I630" s="621"/>
      <c r="J630" s="622">
        <v>948000</v>
      </c>
      <c r="K630" s="622">
        <v>2446718</v>
      </c>
      <c r="L630" s="622">
        <v>2439269.8956900002</v>
      </c>
      <c r="M630" s="622">
        <v>2289960.9657799997</v>
      </c>
      <c r="N630" s="577">
        <v>0.93593171169705691</v>
      </c>
      <c r="O630" s="577">
        <v>1</v>
      </c>
      <c r="P630" s="600"/>
      <c r="Q630" s="618" t="s">
        <v>2312</v>
      </c>
    </row>
    <row r="631" spans="1:17" ht="51">
      <c r="A631" s="686" t="s">
        <v>2286</v>
      </c>
      <c r="B631" s="686" t="s">
        <v>267</v>
      </c>
      <c r="C631" s="630" t="s">
        <v>2287</v>
      </c>
      <c r="D631" s="621" t="s">
        <v>2697</v>
      </c>
      <c r="E631" s="621" t="s">
        <v>2308</v>
      </c>
      <c r="F631" s="621" t="s">
        <v>2309</v>
      </c>
      <c r="G631" s="621" t="s">
        <v>2311</v>
      </c>
      <c r="H631" s="618" t="s">
        <v>2317</v>
      </c>
      <c r="I631" s="621"/>
      <c r="J631" s="622">
        <v>920000</v>
      </c>
      <c r="K631" s="622">
        <v>1476000</v>
      </c>
      <c r="L631" s="622">
        <v>0</v>
      </c>
      <c r="M631" s="622">
        <v>0</v>
      </c>
      <c r="N631" s="577">
        <v>0</v>
      </c>
      <c r="O631" s="577">
        <v>0</v>
      </c>
      <c r="P631" s="600"/>
      <c r="Q631" s="618" t="s">
        <v>2319</v>
      </c>
    </row>
    <row r="632" spans="1:17" ht="25.5">
      <c r="A632" s="686" t="s">
        <v>2286</v>
      </c>
      <c r="B632" s="686" t="s">
        <v>267</v>
      </c>
      <c r="C632" s="630" t="s">
        <v>2287</v>
      </c>
      <c r="D632" s="621" t="s">
        <v>2697</v>
      </c>
      <c r="E632" s="621" t="s">
        <v>2308</v>
      </c>
      <c r="F632" s="621" t="s">
        <v>2309</v>
      </c>
      <c r="G632" s="621" t="s">
        <v>2316</v>
      </c>
      <c r="H632" s="618" t="s">
        <v>2320</v>
      </c>
      <c r="I632" s="621"/>
      <c r="J632" s="622">
        <v>1200000</v>
      </c>
      <c r="K632" s="622">
        <v>1328000</v>
      </c>
      <c r="L632" s="622">
        <v>1218085.1101299999</v>
      </c>
      <c r="M632" s="622">
        <v>1140436.6429100002</v>
      </c>
      <c r="N632" s="577">
        <v>0.85876253231174715</v>
      </c>
      <c r="O632" s="577">
        <v>1</v>
      </c>
      <c r="P632" s="600"/>
      <c r="Q632" s="618" t="s">
        <v>2322</v>
      </c>
    </row>
    <row r="633" spans="1:17" ht="178.5">
      <c r="A633" s="686" t="s">
        <v>2286</v>
      </c>
      <c r="B633" s="686" t="s">
        <v>267</v>
      </c>
      <c r="C633" s="630" t="s">
        <v>2287</v>
      </c>
      <c r="D633" s="621" t="s">
        <v>2703</v>
      </c>
      <c r="E633" s="621" t="s">
        <v>2324</v>
      </c>
      <c r="F633" s="621" t="s">
        <v>2325</v>
      </c>
      <c r="G633" s="621" t="s">
        <v>2326</v>
      </c>
      <c r="H633" s="618" t="s">
        <v>2327</v>
      </c>
      <c r="I633" s="621"/>
      <c r="J633" s="622">
        <v>2500000</v>
      </c>
      <c r="K633" s="622">
        <v>2500000</v>
      </c>
      <c r="L633" s="622">
        <v>1799061.075</v>
      </c>
      <c r="M633" s="622">
        <v>1793977.94998</v>
      </c>
      <c r="N633" s="577">
        <v>0.71759117999200006</v>
      </c>
      <c r="O633" s="577">
        <v>0.72</v>
      </c>
      <c r="P633" s="600"/>
      <c r="Q633" s="618" t="s">
        <v>2328</v>
      </c>
    </row>
    <row r="634" spans="1:17" ht="127.5">
      <c r="A634" s="686" t="s">
        <v>2286</v>
      </c>
      <c r="B634" s="686" t="s">
        <v>267</v>
      </c>
      <c r="C634" s="630" t="s">
        <v>2287</v>
      </c>
      <c r="D634" s="621" t="s">
        <v>2703</v>
      </c>
      <c r="E634" s="621" t="s">
        <v>2324</v>
      </c>
      <c r="F634" s="621" t="s">
        <v>2325</v>
      </c>
      <c r="G634" s="621" t="s">
        <v>2329</v>
      </c>
      <c r="H634" s="618" t="s">
        <v>2330</v>
      </c>
      <c r="I634" s="621"/>
      <c r="J634" s="622">
        <v>1000000</v>
      </c>
      <c r="K634" s="622">
        <v>1000000</v>
      </c>
      <c r="L634" s="622">
        <v>811406.72415999998</v>
      </c>
      <c r="M634" s="622">
        <v>328279.75623</v>
      </c>
      <c r="N634" s="577">
        <v>0.32827975623</v>
      </c>
      <c r="O634" s="577">
        <v>0.5</v>
      </c>
      <c r="P634" s="600"/>
      <c r="Q634" s="618" t="s">
        <v>2331</v>
      </c>
    </row>
    <row r="635" spans="1:17" ht="38.25">
      <c r="A635" s="686" t="s">
        <v>2286</v>
      </c>
      <c r="B635" s="686" t="s">
        <v>267</v>
      </c>
      <c r="C635" s="630" t="s">
        <v>2287</v>
      </c>
      <c r="D635" s="621" t="s">
        <v>2703</v>
      </c>
      <c r="E635" s="621" t="s">
        <v>2324</v>
      </c>
      <c r="F635" s="621" t="s">
        <v>2325</v>
      </c>
      <c r="G635" s="621" t="s">
        <v>2318</v>
      </c>
      <c r="H635" s="618" t="s">
        <v>2332</v>
      </c>
      <c r="I635" s="621"/>
      <c r="J635" s="622">
        <v>1000000</v>
      </c>
      <c r="K635" s="622">
        <v>1000000</v>
      </c>
      <c r="L635" s="622">
        <v>220391.7</v>
      </c>
      <c r="M635" s="622">
        <v>220391.7</v>
      </c>
      <c r="N635" s="577">
        <v>0.22039170000000002</v>
      </c>
      <c r="O635" s="577">
        <v>0.22</v>
      </c>
      <c r="P635" s="600"/>
      <c r="Q635" s="618" t="s">
        <v>2334</v>
      </c>
    </row>
    <row r="636" spans="1:17" ht="25.5">
      <c r="A636" s="686" t="s">
        <v>2286</v>
      </c>
      <c r="B636" s="686" t="s">
        <v>267</v>
      </c>
      <c r="C636" s="630" t="s">
        <v>2287</v>
      </c>
      <c r="D636" s="621" t="s">
        <v>2705</v>
      </c>
      <c r="E636" s="621" t="s">
        <v>2336</v>
      </c>
      <c r="F636" s="621" t="s">
        <v>2337</v>
      </c>
      <c r="G636" s="621" t="s">
        <v>2338</v>
      </c>
      <c r="H636" s="618" t="s">
        <v>2339</v>
      </c>
      <c r="I636" s="621"/>
      <c r="J636" s="622">
        <v>2050000</v>
      </c>
      <c r="K636" s="622">
        <v>2050000</v>
      </c>
      <c r="L636" s="622">
        <v>2048441.40769</v>
      </c>
      <c r="M636" s="622">
        <v>2047233.2906200001</v>
      </c>
      <c r="N636" s="577">
        <v>0.99865038566829278</v>
      </c>
      <c r="O636" s="577">
        <v>1</v>
      </c>
      <c r="P636" s="600"/>
      <c r="Q636" s="618" t="s">
        <v>2340</v>
      </c>
    </row>
    <row r="637" spans="1:17" ht="25.5">
      <c r="A637" s="686" t="s">
        <v>2286</v>
      </c>
      <c r="B637" s="686" t="s">
        <v>267</v>
      </c>
      <c r="C637" s="630" t="s">
        <v>2287</v>
      </c>
      <c r="D637" s="621" t="s">
        <v>2708</v>
      </c>
      <c r="E637" s="621" t="s">
        <v>2342</v>
      </c>
      <c r="F637" s="621" t="s">
        <v>2343</v>
      </c>
      <c r="G637" s="704" t="s">
        <v>2345</v>
      </c>
      <c r="H637" s="618" t="s">
        <v>2344</v>
      </c>
      <c r="I637" s="621"/>
      <c r="J637" s="622">
        <v>1800000</v>
      </c>
      <c r="K637" s="622">
        <v>2950000</v>
      </c>
      <c r="L637" s="622">
        <v>2929818.7784899999</v>
      </c>
      <c r="M637" s="622">
        <v>2774456.7618700005</v>
      </c>
      <c r="N637" s="577">
        <v>0.94049381758305106</v>
      </c>
      <c r="O637" s="577">
        <v>0.95</v>
      </c>
      <c r="P637" s="600"/>
      <c r="Q637" s="618" t="s">
        <v>2346</v>
      </c>
    </row>
    <row r="638" spans="1:17" ht="25.5">
      <c r="A638" s="686" t="s">
        <v>2286</v>
      </c>
      <c r="B638" s="686" t="s">
        <v>267</v>
      </c>
      <c r="C638" s="630" t="s">
        <v>2287</v>
      </c>
      <c r="D638" s="621" t="s">
        <v>2708</v>
      </c>
      <c r="E638" s="621" t="s">
        <v>2347</v>
      </c>
      <c r="F638" s="621" t="s">
        <v>2348</v>
      </c>
      <c r="G638" s="621" t="s">
        <v>2321</v>
      </c>
      <c r="H638" s="618" t="s">
        <v>1200</v>
      </c>
      <c r="I638" s="621"/>
      <c r="J638" s="622">
        <v>1600000</v>
      </c>
      <c r="K638" s="622">
        <v>1812725</v>
      </c>
      <c r="L638" s="622">
        <v>1812047.6340900001</v>
      </c>
      <c r="M638" s="622">
        <v>1778089.9096400002</v>
      </c>
      <c r="N638" s="577">
        <v>0.98089335648816023</v>
      </c>
      <c r="O638" s="577">
        <v>1</v>
      </c>
      <c r="P638" s="600"/>
      <c r="Q638" s="618" t="s">
        <v>2350</v>
      </c>
    </row>
    <row r="639" spans="1:17" ht="38.25">
      <c r="A639" s="686" t="s">
        <v>2286</v>
      </c>
      <c r="B639" s="686" t="s">
        <v>267</v>
      </c>
      <c r="C639" s="630" t="s">
        <v>2287</v>
      </c>
      <c r="D639" s="621" t="s">
        <v>2711</v>
      </c>
      <c r="E639" s="621" t="s">
        <v>2352</v>
      </c>
      <c r="F639" s="621" t="s">
        <v>2353</v>
      </c>
      <c r="G639" s="704" t="s">
        <v>2355</v>
      </c>
      <c r="H639" s="618" t="s">
        <v>2354</v>
      </c>
      <c r="I639" s="621"/>
      <c r="J639" s="622">
        <v>1500000</v>
      </c>
      <c r="K639" s="622">
        <v>7210000</v>
      </c>
      <c r="L639" s="622">
        <v>7097576.1451399997</v>
      </c>
      <c r="M639" s="622">
        <v>5313053.4713200005</v>
      </c>
      <c r="N639" s="577">
        <v>0.73690062015533986</v>
      </c>
      <c r="O639" s="577">
        <v>0.92</v>
      </c>
      <c r="P639" s="600"/>
      <c r="Q639" s="618" t="s">
        <v>2356</v>
      </c>
    </row>
    <row r="640" spans="1:17" ht="38.25">
      <c r="A640" s="686" t="s">
        <v>2286</v>
      </c>
      <c r="B640" s="686" t="s">
        <v>267</v>
      </c>
      <c r="C640" s="630" t="s">
        <v>2287</v>
      </c>
      <c r="D640" s="621" t="s">
        <v>2711</v>
      </c>
      <c r="E640" s="621" t="s">
        <v>2352</v>
      </c>
      <c r="F640" s="621" t="s">
        <v>2353</v>
      </c>
      <c r="G640" s="621" t="s">
        <v>2333</v>
      </c>
      <c r="H640" s="618" t="s">
        <v>2357</v>
      </c>
      <c r="I640" s="621"/>
      <c r="J640" s="622">
        <v>3000000</v>
      </c>
      <c r="K640" s="622">
        <v>4000000</v>
      </c>
      <c r="L640" s="622">
        <v>3566368.03308</v>
      </c>
      <c r="M640" s="622">
        <v>2951954.2807999998</v>
      </c>
      <c r="N640" s="577">
        <v>0.73798857019999997</v>
      </c>
      <c r="O640" s="577">
        <v>0.95</v>
      </c>
      <c r="P640" s="600"/>
      <c r="Q640" s="618" t="s">
        <v>2359</v>
      </c>
    </row>
    <row r="641" spans="1:17" ht="114.75">
      <c r="A641" s="686" t="s">
        <v>2286</v>
      </c>
      <c r="B641" s="686" t="s">
        <v>267</v>
      </c>
      <c r="C641" s="630" t="s">
        <v>2287</v>
      </c>
      <c r="D641" s="621" t="s">
        <v>2711</v>
      </c>
      <c r="E641" s="621" t="s">
        <v>2352</v>
      </c>
      <c r="F641" s="621" t="s">
        <v>2353</v>
      </c>
      <c r="G641" s="704" t="s">
        <v>2361</v>
      </c>
      <c r="H641" s="618" t="s">
        <v>2360</v>
      </c>
      <c r="I641" s="621"/>
      <c r="J641" s="622">
        <v>1100000</v>
      </c>
      <c r="K641" s="622">
        <v>2924200</v>
      </c>
      <c r="L641" s="622">
        <v>2314831.2743500001</v>
      </c>
      <c r="M641" s="622">
        <v>602.57434999999998</v>
      </c>
      <c r="N641" s="577">
        <v>2.0606468435811504E-4</v>
      </c>
      <c r="O641" s="577">
        <v>0</v>
      </c>
      <c r="P641" s="600"/>
      <c r="Q641" s="618" t="s">
        <v>2362</v>
      </c>
    </row>
    <row r="642" spans="1:17" ht="25.5">
      <c r="A642" s="686" t="s">
        <v>2286</v>
      </c>
      <c r="B642" s="686" t="s">
        <v>267</v>
      </c>
      <c r="C642" s="630" t="s">
        <v>2287</v>
      </c>
      <c r="D642" s="621" t="s">
        <v>2711</v>
      </c>
      <c r="E642" s="621" t="s">
        <v>2352</v>
      </c>
      <c r="F642" s="621" t="s">
        <v>2353</v>
      </c>
      <c r="G642" s="704" t="s">
        <v>2364</v>
      </c>
      <c r="H642" s="618" t="s">
        <v>2363</v>
      </c>
      <c r="I642" s="621"/>
      <c r="J642" s="622">
        <v>600000</v>
      </c>
      <c r="K642" s="622">
        <v>2456000</v>
      </c>
      <c r="L642" s="622">
        <v>2453892.7447700002</v>
      </c>
      <c r="M642" s="622">
        <v>2436150.4811200001</v>
      </c>
      <c r="N642" s="577">
        <v>0.99191794833876223</v>
      </c>
      <c r="O642" s="577">
        <v>1</v>
      </c>
      <c r="P642" s="600"/>
      <c r="Q642" s="618" t="s">
        <v>14</v>
      </c>
    </row>
    <row r="643" spans="1:17" ht="38.25">
      <c r="A643" s="686" t="s">
        <v>2286</v>
      </c>
      <c r="B643" s="686" t="s">
        <v>267</v>
      </c>
      <c r="C643" s="630" t="s">
        <v>2287</v>
      </c>
      <c r="D643" s="621" t="s">
        <v>2716</v>
      </c>
      <c r="E643" s="621" t="s">
        <v>2366</v>
      </c>
      <c r="F643" s="621" t="s">
        <v>2367</v>
      </c>
      <c r="G643" s="621" t="s">
        <v>2349</v>
      </c>
      <c r="H643" s="618" t="s">
        <v>2368</v>
      </c>
      <c r="I643" s="621"/>
      <c r="J643" s="622">
        <v>2500000</v>
      </c>
      <c r="K643" s="622">
        <v>3600000</v>
      </c>
      <c r="L643" s="622">
        <v>2310097.7072800002</v>
      </c>
      <c r="M643" s="622">
        <v>678621.86604999995</v>
      </c>
      <c r="N643" s="577">
        <v>0.18850607390277777</v>
      </c>
      <c r="O643" s="577">
        <v>0.22</v>
      </c>
      <c r="P643" s="600"/>
      <c r="Q643" s="618" t="s">
        <v>2370</v>
      </c>
    </row>
    <row r="644" spans="1:17">
      <c r="A644" s="686" t="s">
        <v>2286</v>
      </c>
      <c r="B644" s="686" t="s">
        <v>267</v>
      </c>
      <c r="C644" s="630" t="s">
        <v>2287</v>
      </c>
      <c r="D644" s="621" t="s">
        <v>2716</v>
      </c>
      <c r="E644" s="621" t="s">
        <v>2371</v>
      </c>
      <c r="F644" s="621" t="s">
        <v>2372</v>
      </c>
      <c r="G644" s="621" t="s">
        <v>2373</v>
      </c>
      <c r="H644" s="618" t="s">
        <v>2374</v>
      </c>
      <c r="I644" s="621"/>
      <c r="J644" s="622">
        <v>1000000</v>
      </c>
      <c r="K644" s="622">
        <v>1000000</v>
      </c>
      <c r="L644" s="622">
        <v>998952.52396000002</v>
      </c>
      <c r="M644" s="622">
        <v>920328.82253</v>
      </c>
      <c r="N644" s="577">
        <v>0.92032882253000003</v>
      </c>
      <c r="O644" s="577">
        <v>1</v>
      </c>
      <c r="P644" s="600"/>
      <c r="Q644" s="618" t="s">
        <v>2375</v>
      </c>
    </row>
    <row r="645" spans="1:17" ht="25.5">
      <c r="A645" s="686" t="s">
        <v>2286</v>
      </c>
      <c r="B645" s="686" t="s">
        <v>267</v>
      </c>
      <c r="C645" s="630" t="s">
        <v>2287</v>
      </c>
      <c r="D645" s="621" t="s">
        <v>2716</v>
      </c>
      <c r="E645" s="621" t="s">
        <v>2371</v>
      </c>
      <c r="F645" s="621" t="s">
        <v>2372</v>
      </c>
      <c r="G645" s="621" t="s">
        <v>2376</v>
      </c>
      <c r="H645" s="618" t="s">
        <v>2377</v>
      </c>
      <c r="I645" s="621"/>
      <c r="J645" s="622">
        <v>1000000</v>
      </c>
      <c r="K645" s="622">
        <v>1000000</v>
      </c>
      <c r="L645" s="622">
        <v>830171.32715999999</v>
      </c>
      <c r="M645" s="622">
        <v>160062.69978</v>
      </c>
      <c r="N645" s="577">
        <v>0.16006269977999998</v>
      </c>
      <c r="O645" s="577">
        <v>0.09</v>
      </c>
      <c r="P645" s="600"/>
      <c r="Q645" s="618" t="s">
        <v>2378</v>
      </c>
    </row>
    <row r="646" spans="1:17" ht="25.5">
      <c r="A646" s="686" t="s">
        <v>2286</v>
      </c>
      <c r="B646" s="686" t="s">
        <v>267</v>
      </c>
      <c r="C646" s="621" t="s">
        <v>2379</v>
      </c>
      <c r="D646" s="621" t="s">
        <v>2704</v>
      </c>
      <c r="E646" s="621" t="s">
        <v>2381</v>
      </c>
      <c r="F646" s="621" t="s">
        <v>2382</v>
      </c>
      <c r="G646" s="621" t="s">
        <v>2383</v>
      </c>
      <c r="H646" s="618" t="s">
        <v>2384</v>
      </c>
      <c r="I646" s="621"/>
      <c r="J646" s="622">
        <v>2529714.2799999998</v>
      </c>
      <c r="K646" s="622">
        <v>2529714.2799999998</v>
      </c>
      <c r="L646" s="622">
        <v>1739554.16756</v>
      </c>
      <c r="M646" s="622">
        <v>129620.63336000001</v>
      </c>
      <c r="N646" s="577">
        <v>5.1239238511947685E-2</v>
      </c>
      <c r="O646" s="577">
        <v>0.3</v>
      </c>
      <c r="P646" s="600"/>
      <c r="Q646" s="618" t="s">
        <v>2385</v>
      </c>
    </row>
    <row r="647" spans="1:17" ht="25.5">
      <c r="A647" s="686" t="s">
        <v>2286</v>
      </c>
      <c r="B647" s="686" t="s">
        <v>267</v>
      </c>
      <c r="C647" s="630" t="s">
        <v>1337</v>
      </c>
      <c r="D647" s="621" t="s">
        <v>2705</v>
      </c>
      <c r="E647" s="621" t="s">
        <v>2336</v>
      </c>
      <c r="F647" s="621" t="s">
        <v>2337</v>
      </c>
      <c r="G647" s="704" t="s">
        <v>2388</v>
      </c>
      <c r="H647" s="618" t="s">
        <v>2387</v>
      </c>
      <c r="I647" s="621"/>
      <c r="J647" s="622">
        <v>1000000</v>
      </c>
      <c r="K647" s="622">
        <v>1000000</v>
      </c>
      <c r="L647" s="622">
        <v>974284.27527999994</v>
      </c>
      <c r="M647" s="622">
        <v>493952.57659000001</v>
      </c>
      <c r="N647" s="577">
        <v>0.49395257659000003</v>
      </c>
      <c r="O647" s="577">
        <v>0.45</v>
      </c>
      <c r="P647" s="600"/>
      <c r="Q647" s="618" t="s">
        <v>67</v>
      </c>
    </row>
    <row r="648" spans="1:17" ht="51">
      <c r="A648" s="686" t="s">
        <v>2286</v>
      </c>
      <c r="B648" s="686" t="s">
        <v>267</v>
      </c>
      <c r="C648" s="630" t="s">
        <v>1337</v>
      </c>
      <c r="D648" s="621" t="s">
        <v>2708</v>
      </c>
      <c r="E648" s="621" t="s">
        <v>2347</v>
      </c>
      <c r="F648" s="621" t="s">
        <v>2390</v>
      </c>
      <c r="G648" s="704" t="s">
        <v>2392</v>
      </c>
      <c r="H648" s="618" t="s">
        <v>2391</v>
      </c>
      <c r="I648" s="621"/>
      <c r="J648" s="622">
        <v>2800000</v>
      </c>
      <c r="K648" s="622">
        <v>2800000</v>
      </c>
      <c r="L648" s="622">
        <v>2593239.9988299999</v>
      </c>
      <c r="M648" s="622">
        <v>508990.81206999999</v>
      </c>
      <c r="N648" s="577">
        <v>0.18178243288214285</v>
      </c>
      <c r="O648" s="577">
        <v>0.12</v>
      </c>
      <c r="P648" s="600"/>
      <c r="Q648" s="618" t="s">
        <v>67</v>
      </c>
    </row>
    <row r="649" spans="1:17" ht="25.5">
      <c r="A649" s="686" t="s">
        <v>2286</v>
      </c>
      <c r="B649" s="686" t="s">
        <v>267</v>
      </c>
      <c r="C649" s="630" t="s">
        <v>1337</v>
      </c>
      <c r="D649" s="621" t="s">
        <v>2716</v>
      </c>
      <c r="E649" s="621" t="s">
        <v>2366</v>
      </c>
      <c r="F649" s="621" t="s">
        <v>2394</v>
      </c>
      <c r="G649" s="621" t="s">
        <v>2395</v>
      </c>
      <c r="H649" s="618" t="s">
        <v>365</v>
      </c>
      <c r="I649" s="621"/>
      <c r="J649" s="622">
        <v>2000000</v>
      </c>
      <c r="K649" s="622">
        <v>2000000</v>
      </c>
      <c r="L649" s="622">
        <v>0</v>
      </c>
      <c r="M649" s="622">
        <v>0</v>
      </c>
      <c r="N649" s="577">
        <v>0</v>
      </c>
      <c r="O649" s="577">
        <v>0</v>
      </c>
      <c r="P649" s="600"/>
      <c r="Q649" s="618" t="s">
        <v>2396</v>
      </c>
    </row>
    <row r="650" spans="1:17" ht="51">
      <c r="A650" s="686" t="s">
        <v>2286</v>
      </c>
      <c r="B650" s="686" t="s">
        <v>302</v>
      </c>
      <c r="C650" s="630"/>
      <c r="D650" s="621" t="s">
        <v>2705</v>
      </c>
      <c r="E650" s="687"/>
      <c r="F650" s="687"/>
      <c r="G650" s="621" t="s">
        <v>2358</v>
      </c>
      <c r="H650" s="618" t="s">
        <v>2398</v>
      </c>
      <c r="I650" s="621"/>
      <c r="J650" s="622">
        <v>2000000</v>
      </c>
      <c r="K650" s="622">
        <v>2000000</v>
      </c>
      <c r="L650" s="632"/>
      <c r="M650" s="622">
        <v>1976513</v>
      </c>
      <c r="N650" s="577">
        <v>0.98825649999999998</v>
      </c>
      <c r="O650" s="577">
        <v>90</v>
      </c>
      <c r="P650" s="688"/>
      <c r="Q650" s="618" t="s">
        <v>20</v>
      </c>
    </row>
    <row r="651" spans="1:17" ht="51">
      <c r="A651" s="686" t="s">
        <v>2286</v>
      </c>
      <c r="B651" s="686" t="s">
        <v>302</v>
      </c>
      <c r="C651" s="630"/>
      <c r="D651" s="621" t="s">
        <v>2700</v>
      </c>
      <c r="E651" s="687"/>
      <c r="F651" s="687"/>
      <c r="G651" s="621" t="s">
        <v>2369</v>
      </c>
      <c r="H651" s="618" t="s">
        <v>2400</v>
      </c>
      <c r="I651" s="621"/>
      <c r="J651" s="622">
        <v>1200000</v>
      </c>
      <c r="K651" s="622">
        <v>1200000</v>
      </c>
      <c r="L651" s="632"/>
      <c r="M651" s="622">
        <v>23809</v>
      </c>
      <c r="N651" s="577">
        <v>1.9840833333333332E-2</v>
      </c>
      <c r="O651" s="577">
        <v>0</v>
      </c>
      <c r="P651" s="688"/>
      <c r="Q651" s="689" t="s">
        <v>2401</v>
      </c>
    </row>
    <row r="652" spans="1:17" ht="51">
      <c r="A652" s="686" t="s">
        <v>2286</v>
      </c>
      <c r="B652" s="686" t="s">
        <v>302</v>
      </c>
      <c r="C652" s="630"/>
      <c r="D652" s="621" t="s">
        <v>2708</v>
      </c>
      <c r="E652" s="687"/>
      <c r="F652" s="687"/>
      <c r="G652" s="687"/>
      <c r="H652" s="618" t="s">
        <v>2403</v>
      </c>
      <c r="I652" s="621"/>
      <c r="J652" s="622">
        <v>500000</v>
      </c>
      <c r="K652" s="622">
        <v>1100000</v>
      </c>
      <c r="L652" s="632"/>
      <c r="M652" s="622">
        <v>1058042</v>
      </c>
      <c r="N652" s="577">
        <v>0.96185636363636362</v>
      </c>
      <c r="O652" s="577">
        <v>98</v>
      </c>
      <c r="P652" s="688"/>
      <c r="Q652" s="689" t="s">
        <v>2404</v>
      </c>
    </row>
    <row r="653" spans="1:17" ht="38.25">
      <c r="A653" s="686" t="s">
        <v>2286</v>
      </c>
      <c r="B653" s="686" t="s">
        <v>302</v>
      </c>
      <c r="C653" s="630"/>
      <c r="D653" s="621" t="s">
        <v>2690</v>
      </c>
      <c r="E653" s="687"/>
      <c r="F653" s="687"/>
      <c r="G653" s="687"/>
      <c r="H653" s="618" t="s">
        <v>2408</v>
      </c>
      <c r="I653" s="621"/>
      <c r="J653" s="622">
        <v>1800000</v>
      </c>
      <c r="K653" s="622">
        <v>1800000</v>
      </c>
      <c r="L653" s="632"/>
      <c r="M653" s="622">
        <v>139</v>
      </c>
      <c r="N653" s="577">
        <v>7.7222222222222215E-3</v>
      </c>
      <c r="O653" s="577">
        <v>0</v>
      </c>
      <c r="P653" s="688"/>
      <c r="Q653" s="689" t="s">
        <v>984</v>
      </c>
    </row>
    <row r="654" spans="1:17" ht="51">
      <c r="A654" s="686" t="s">
        <v>2286</v>
      </c>
      <c r="B654" s="686" t="s">
        <v>302</v>
      </c>
      <c r="C654" s="630"/>
      <c r="D654" s="621" t="s">
        <v>2711</v>
      </c>
      <c r="E654" s="687"/>
      <c r="F654" s="687"/>
      <c r="G654" s="687"/>
      <c r="H654" s="618" t="s">
        <v>2410</v>
      </c>
      <c r="I654" s="621"/>
      <c r="J654" s="622">
        <v>2400000</v>
      </c>
      <c r="K654" s="622">
        <v>7490000</v>
      </c>
      <c r="L654" s="632"/>
      <c r="M654" s="622">
        <v>7118021</v>
      </c>
      <c r="N654" s="577">
        <v>0.95033658210947936</v>
      </c>
      <c r="O654" s="577">
        <v>98</v>
      </c>
      <c r="P654" s="688"/>
      <c r="Q654" s="689" t="s">
        <v>2411</v>
      </c>
    </row>
    <row r="655" spans="1:17" ht="63.75">
      <c r="A655" s="686" t="s">
        <v>2286</v>
      </c>
      <c r="B655" s="686" t="s">
        <v>302</v>
      </c>
      <c r="C655" s="630"/>
      <c r="D655" s="621" t="s">
        <v>2704</v>
      </c>
      <c r="E655" s="687"/>
      <c r="F655" s="687"/>
      <c r="G655" s="687"/>
      <c r="H655" s="690" t="s">
        <v>2415</v>
      </c>
      <c r="I655" s="691"/>
      <c r="J655" s="692">
        <v>2782686</v>
      </c>
      <c r="K655" s="692">
        <v>2782686</v>
      </c>
      <c r="L655" s="632"/>
      <c r="M655" s="622">
        <v>441488</v>
      </c>
      <c r="N655" s="577">
        <v>0.15865534235627016</v>
      </c>
      <c r="O655" s="577">
        <v>40</v>
      </c>
      <c r="P655" s="688"/>
      <c r="Q655" s="689" t="s">
        <v>20</v>
      </c>
    </row>
    <row r="656" spans="1:17" ht="38.25">
      <c r="A656" s="686" t="s">
        <v>2286</v>
      </c>
      <c r="B656" s="686" t="s">
        <v>302</v>
      </c>
      <c r="C656" s="630"/>
      <c r="D656" s="621" t="s">
        <v>2691</v>
      </c>
      <c r="E656" s="687"/>
      <c r="F656" s="687"/>
      <c r="G656" s="687"/>
      <c r="H656" s="618" t="s">
        <v>2418</v>
      </c>
      <c r="I656" s="621"/>
      <c r="J656" s="622">
        <v>500000</v>
      </c>
      <c r="K656" s="622">
        <v>3330000</v>
      </c>
      <c r="L656" s="632"/>
      <c r="M656" s="622">
        <v>1038424</v>
      </c>
      <c r="N656" s="577">
        <v>0.31183903903903903</v>
      </c>
      <c r="O656" s="577">
        <v>20</v>
      </c>
      <c r="P656" s="688"/>
      <c r="Q656" s="689" t="s">
        <v>20</v>
      </c>
    </row>
    <row r="657" spans="1:17" ht="51">
      <c r="A657" s="686" t="s">
        <v>2286</v>
      </c>
      <c r="B657" s="686" t="s">
        <v>302</v>
      </c>
      <c r="C657" s="630"/>
      <c r="D657" s="621" t="s">
        <v>2697</v>
      </c>
      <c r="E657" s="687"/>
      <c r="F657" s="687"/>
      <c r="G657" s="687"/>
      <c r="H657" s="618" t="s">
        <v>2421</v>
      </c>
      <c r="I657" s="621"/>
      <c r="J657" s="622">
        <v>1422000</v>
      </c>
      <c r="K657" s="622">
        <v>3582000</v>
      </c>
      <c r="L657" s="632"/>
      <c r="M657" s="622">
        <v>972</v>
      </c>
      <c r="N657" s="577">
        <v>2.7135678391959801E-2</v>
      </c>
      <c r="O657" s="577">
        <v>20</v>
      </c>
      <c r="P657" s="688"/>
      <c r="Q657" s="689" t="s">
        <v>20</v>
      </c>
    </row>
    <row r="658" spans="1:17" ht="38.25">
      <c r="A658" s="686" t="s">
        <v>2286</v>
      </c>
      <c r="B658" s="686" t="s">
        <v>302</v>
      </c>
      <c r="C658" s="630"/>
      <c r="D658" s="621" t="s">
        <v>2697</v>
      </c>
      <c r="E658" s="687"/>
      <c r="F658" s="687"/>
      <c r="G658" s="687"/>
      <c r="H658" s="618" t="s">
        <v>2424</v>
      </c>
      <c r="I658" s="621"/>
      <c r="J658" s="622">
        <v>770000</v>
      </c>
      <c r="K658" s="622">
        <v>1759000</v>
      </c>
      <c r="L658" s="632"/>
      <c r="M658" s="622">
        <v>417174</v>
      </c>
      <c r="N658" s="577">
        <v>0.23716543490619671</v>
      </c>
      <c r="O658" s="577">
        <v>50</v>
      </c>
      <c r="P658" s="688"/>
      <c r="Q658" s="689" t="s">
        <v>20</v>
      </c>
    </row>
    <row r="659" spans="1:17" ht="51">
      <c r="A659" s="686" t="s">
        <v>2286</v>
      </c>
      <c r="B659" s="686" t="s">
        <v>302</v>
      </c>
      <c r="C659" s="630"/>
      <c r="D659" s="621" t="s">
        <v>2697</v>
      </c>
      <c r="E659" s="687"/>
      <c r="F659" s="687"/>
      <c r="G659" s="687"/>
      <c r="H659" s="618" t="s">
        <v>2427</v>
      </c>
      <c r="I659" s="621"/>
      <c r="J659" s="622">
        <v>474000</v>
      </c>
      <c r="K659" s="622">
        <v>1525200</v>
      </c>
      <c r="L659" s="632"/>
      <c r="M659" s="622">
        <v>1417812</v>
      </c>
      <c r="N659" s="577">
        <v>0.9295908733280881</v>
      </c>
      <c r="O659" s="577">
        <v>100</v>
      </c>
      <c r="P659" s="688"/>
      <c r="Q659" s="689" t="s">
        <v>13</v>
      </c>
    </row>
    <row r="660" spans="1:17">
      <c r="A660" s="686" t="s">
        <v>2286</v>
      </c>
      <c r="B660" s="686" t="s">
        <v>306</v>
      </c>
      <c r="C660" s="630" t="s">
        <v>319</v>
      </c>
      <c r="D660" s="630" t="s">
        <v>2716</v>
      </c>
      <c r="E660" s="630"/>
      <c r="F660" s="630"/>
      <c r="G660" s="630" t="s">
        <v>2428</v>
      </c>
      <c r="H660" s="631" t="s">
        <v>2429</v>
      </c>
      <c r="I660" s="630"/>
      <c r="J660" s="632">
        <v>1250000</v>
      </c>
      <c r="K660" s="632">
        <v>2450000</v>
      </c>
      <c r="L660" s="632">
        <v>2294676</v>
      </c>
      <c r="M660" s="632">
        <v>2183628</v>
      </c>
      <c r="N660" s="580"/>
      <c r="O660" s="577">
        <v>1</v>
      </c>
      <c r="P660" s="693"/>
      <c r="Q660" s="631" t="s">
        <v>2430</v>
      </c>
    </row>
    <row r="661" spans="1:17" ht="25.5">
      <c r="A661" s="686" t="s">
        <v>2286</v>
      </c>
      <c r="B661" s="686" t="s">
        <v>306</v>
      </c>
      <c r="C661" s="630" t="s">
        <v>319</v>
      </c>
      <c r="D661" s="630" t="s">
        <v>2716</v>
      </c>
      <c r="E661" s="630"/>
      <c r="F661" s="630"/>
      <c r="G661" s="704" t="s">
        <v>2432</v>
      </c>
      <c r="H661" s="631" t="s">
        <v>2431</v>
      </c>
      <c r="I661" s="630"/>
      <c r="J661" s="632">
        <v>2500000</v>
      </c>
      <c r="K661" s="632">
        <v>2500000</v>
      </c>
      <c r="L661" s="632">
        <v>2076273</v>
      </c>
      <c r="M661" s="632">
        <v>1819116</v>
      </c>
      <c r="N661" s="580"/>
      <c r="O661" s="577">
        <v>0.9</v>
      </c>
      <c r="P661" s="693"/>
      <c r="Q661" s="631" t="s">
        <v>2430</v>
      </c>
    </row>
    <row r="662" spans="1:17" ht="38.25">
      <c r="A662" s="686" t="s">
        <v>2286</v>
      </c>
      <c r="B662" s="686" t="s">
        <v>306</v>
      </c>
      <c r="C662" s="630" t="s">
        <v>319</v>
      </c>
      <c r="D662" s="630" t="s">
        <v>2716</v>
      </c>
      <c r="E662" s="630"/>
      <c r="F662" s="630"/>
      <c r="G662" s="704" t="s">
        <v>2434</v>
      </c>
      <c r="H662" s="631" t="s">
        <v>2433</v>
      </c>
      <c r="I662" s="630"/>
      <c r="J662" s="632">
        <v>10000000</v>
      </c>
      <c r="K662" s="632">
        <v>13704000</v>
      </c>
      <c r="L662" s="632">
        <v>13565515</v>
      </c>
      <c r="M662" s="632">
        <v>13328981</v>
      </c>
      <c r="N662" s="580"/>
      <c r="O662" s="577">
        <v>0.99</v>
      </c>
      <c r="P662" s="693"/>
      <c r="Q662" s="631" t="s">
        <v>2430</v>
      </c>
    </row>
    <row r="663" spans="1:17" ht="25.5">
      <c r="A663" s="686" t="s">
        <v>2286</v>
      </c>
      <c r="B663" s="686" t="s">
        <v>306</v>
      </c>
      <c r="C663" s="630" t="s">
        <v>319</v>
      </c>
      <c r="D663" s="630" t="s">
        <v>2708</v>
      </c>
      <c r="E663" s="630"/>
      <c r="F663" s="630"/>
      <c r="G663" s="630" t="s">
        <v>2435</v>
      </c>
      <c r="H663" s="694"/>
      <c r="I663" s="687"/>
      <c r="J663" s="632">
        <v>400000</v>
      </c>
      <c r="K663" s="632">
        <v>470200</v>
      </c>
      <c r="L663" s="632">
        <v>470083</v>
      </c>
      <c r="M663" s="632">
        <v>469836</v>
      </c>
      <c r="N663" s="580"/>
      <c r="O663" s="577">
        <v>1</v>
      </c>
      <c r="P663" s="693"/>
      <c r="Q663" s="694" t="s">
        <v>2436</v>
      </c>
    </row>
    <row r="664" spans="1:17" ht="25.5">
      <c r="A664" s="686" t="s">
        <v>2286</v>
      </c>
      <c r="B664" s="686" t="s">
        <v>306</v>
      </c>
      <c r="C664" s="630" t="s">
        <v>319</v>
      </c>
      <c r="D664" s="630" t="s">
        <v>2695</v>
      </c>
      <c r="E664" s="630"/>
      <c r="F664" s="630"/>
      <c r="G664" s="630" t="s">
        <v>2439</v>
      </c>
      <c r="H664" s="631" t="s">
        <v>2438</v>
      </c>
      <c r="I664" s="630"/>
      <c r="J664" s="632">
        <v>973000</v>
      </c>
      <c r="K664" s="632">
        <v>1823000</v>
      </c>
      <c r="L664" s="632">
        <v>1681332</v>
      </c>
      <c r="M664" s="632">
        <v>1114743</v>
      </c>
      <c r="N664" s="580"/>
      <c r="O664" s="577">
        <v>0.88</v>
      </c>
      <c r="P664" s="693"/>
      <c r="Q664" s="631" t="s">
        <v>2440</v>
      </c>
    </row>
    <row r="665" spans="1:17" ht="63.75">
      <c r="A665" s="686" t="s">
        <v>2286</v>
      </c>
      <c r="B665" s="686" t="s">
        <v>300</v>
      </c>
      <c r="C665" s="630" t="s">
        <v>319</v>
      </c>
      <c r="D665" s="630" t="s">
        <v>2691</v>
      </c>
      <c r="E665" s="687"/>
      <c r="F665" s="687"/>
      <c r="G665" s="630" t="s">
        <v>2442</v>
      </c>
      <c r="H665" s="631" t="s">
        <v>2443</v>
      </c>
      <c r="I665" s="630"/>
      <c r="J665" s="632">
        <v>196654</v>
      </c>
      <c r="K665" s="632">
        <v>2727853</v>
      </c>
      <c r="L665" s="632">
        <v>2649815.3555899998</v>
      </c>
      <c r="M665" s="632">
        <v>2432897.1112299999</v>
      </c>
      <c r="N665" s="577"/>
      <c r="O665" s="577">
        <v>95</v>
      </c>
      <c r="P665" s="693"/>
      <c r="Q665" s="695" t="s">
        <v>2444</v>
      </c>
    </row>
    <row r="666" spans="1:17" ht="38.25">
      <c r="A666" s="686" t="s">
        <v>2286</v>
      </c>
      <c r="B666" s="686" t="s">
        <v>300</v>
      </c>
      <c r="C666" s="630" t="s">
        <v>319</v>
      </c>
      <c r="D666" s="630" t="s">
        <v>2692</v>
      </c>
      <c r="E666" s="687"/>
      <c r="F666" s="687"/>
      <c r="G666" s="704" t="s">
        <v>2447</v>
      </c>
      <c r="H666" s="631" t="s">
        <v>2446</v>
      </c>
      <c r="I666" s="630"/>
      <c r="J666" s="632">
        <v>38800</v>
      </c>
      <c r="K666" s="632">
        <v>2354700</v>
      </c>
      <c r="L666" s="632">
        <v>2333195.7896500002</v>
      </c>
      <c r="M666" s="632">
        <v>1802547.4883899998</v>
      </c>
      <c r="N666" s="577"/>
      <c r="O666" s="577">
        <v>0.99</v>
      </c>
      <c r="P666" s="693"/>
      <c r="Q666" s="695"/>
    </row>
    <row r="667" spans="1:17">
      <c r="A667" s="686" t="s">
        <v>2286</v>
      </c>
      <c r="B667" s="686" t="s">
        <v>300</v>
      </c>
      <c r="C667" s="630" t="s">
        <v>319</v>
      </c>
      <c r="D667" s="630" t="s">
        <v>2695</v>
      </c>
      <c r="E667" s="687"/>
      <c r="F667" s="687"/>
      <c r="G667" s="630" t="s">
        <v>2448</v>
      </c>
      <c r="H667" s="631" t="s">
        <v>2449</v>
      </c>
      <c r="I667" s="630"/>
      <c r="J667" s="632">
        <v>973000</v>
      </c>
      <c r="K667" s="632">
        <v>1437000</v>
      </c>
      <c r="L667" s="632">
        <v>1133694.39983</v>
      </c>
      <c r="M667" s="632">
        <v>951546.89040000003</v>
      </c>
      <c r="N667" s="577"/>
      <c r="O667" s="577">
        <v>95</v>
      </c>
      <c r="P667" s="693"/>
      <c r="Q667" s="695"/>
    </row>
    <row r="668" spans="1:17" ht="25.5">
      <c r="A668" s="686" t="s">
        <v>2286</v>
      </c>
      <c r="B668" s="686" t="s">
        <v>300</v>
      </c>
      <c r="C668" s="630" t="s">
        <v>319</v>
      </c>
      <c r="D668" s="630" t="s">
        <v>2700</v>
      </c>
      <c r="E668" s="687"/>
      <c r="F668" s="687"/>
      <c r="G668" s="704" t="s">
        <v>2452</v>
      </c>
      <c r="H668" s="631" t="s">
        <v>2451</v>
      </c>
      <c r="I668" s="630"/>
      <c r="J668" s="632">
        <v>900000</v>
      </c>
      <c r="K668" s="632">
        <v>1916700</v>
      </c>
      <c r="L668" s="632">
        <v>1704707.09506</v>
      </c>
      <c r="M668" s="632">
        <v>1161733.83516</v>
      </c>
      <c r="N668" s="577"/>
      <c r="O668" s="577">
        <v>90</v>
      </c>
      <c r="P668" s="693"/>
      <c r="Q668" s="618">
        <v>1</v>
      </c>
    </row>
    <row r="669" spans="1:17">
      <c r="A669" s="686" t="s">
        <v>2286</v>
      </c>
      <c r="B669" s="686" t="s">
        <v>300</v>
      </c>
      <c r="C669" s="630" t="s">
        <v>319</v>
      </c>
      <c r="D669" s="630" t="s">
        <v>2700</v>
      </c>
      <c r="E669" s="687"/>
      <c r="F669" s="687"/>
      <c r="G669" s="630" t="s">
        <v>2453</v>
      </c>
      <c r="H669" s="631" t="s">
        <v>2454</v>
      </c>
      <c r="I669" s="630"/>
      <c r="J669" s="632">
        <v>1000000</v>
      </c>
      <c r="K669" s="632">
        <v>2502000</v>
      </c>
      <c r="L669" s="632">
        <v>2456514.5337899998</v>
      </c>
      <c r="M669" s="632">
        <v>2380647.0141499997</v>
      </c>
      <c r="N669" s="577"/>
      <c r="O669" s="577">
        <v>95</v>
      </c>
      <c r="P669" s="693"/>
      <c r="Q669" s="626"/>
    </row>
    <row r="670" spans="1:17">
      <c r="A670" s="686" t="s">
        <v>2286</v>
      </c>
      <c r="B670" s="686" t="s">
        <v>300</v>
      </c>
      <c r="C670" s="630" t="s">
        <v>319</v>
      </c>
      <c r="D670" s="630" t="s">
        <v>2700</v>
      </c>
      <c r="E670" s="687"/>
      <c r="F670" s="687"/>
      <c r="G670" s="630" t="s">
        <v>2455</v>
      </c>
      <c r="H670" s="631" t="s">
        <v>2456</v>
      </c>
      <c r="I670" s="630"/>
      <c r="J670" s="632">
        <v>672000</v>
      </c>
      <c r="K670" s="632">
        <v>1019400</v>
      </c>
      <c r="L670" s="632">
        <v>993395.81232000003</v>
      </c>
      <c r="M670" s="632">
        <v>547169.94929999998</v>
      </c>
      <c r="N670" s="577"/>
      <c r="O670" s="577">
        <v>85</v>
      </c>
      <c r="P670" s="693"/>
      <c r="Q670" s="618">
        <v>1</v>
      </c>
    </row>
    <row r="671" spans="1:17" ht="25.5">
      <c r="A671" s="686" t="s">
        <v>2286</v>
      </c>
      <c r="B671" s="686" t="s">
        <v>300</v>
      </c>
      <c r="C671" s="630" t="s">
        <v>319</v>
      </c>
      <c r="D671" s="630" t="s">
        <v>2705</v>
      </c>
      <c r="E671" s="687"/>
      <c r="F671" s="687"/>
      <c r="G671" s="704" t="s">
        <v>2459</v>
      </c>
      <c r="H671" s="631" t="s">
        <v>2458</v>
      </c>
      <c r="I671" s="630"/>
      <c r="J671" s="632">
        <v>1000000</v>
      </c>
      <c r="K671" s="632">
        <v>1000000</v>
      </c>
      <c r="L671" s="632">
        <v>913764.62757999997</v>
      </c>
      <c r="M671" s="632">
        <v>714307.89893000002</v>
      </c>
      <c r="N671" s="577"/>
      <c r="O671" s="577">
        <v>99</v>
      </c>
      <c r="P671" s="693"/>
      <c r="Q671" s="695"/>
    </row>
    <row r="672" spans="1:17">
      <c r="A672" s="686" t="s">
        <v>2286</v>
      </c>
      <c r="B672" s="686" t="s">
        <v>300</v>
      </c>
      <c r="C672" s="630" t="s">
        <v>319</v>
      </c>
      <c r="D672" s="630" t="s">
        <v>2705</v>
      </c>
      <c r="E672" s="687"/>
      <c r="F672" s="687"/>
      <c r="G672" s="630" t="s">
        <v>2460</v>
      </c>
      <c r="H672" s="631" t="s">
        <v>2461</v>
      </c>
      <c r="I672" s="630"/>
      <c r="J672" s="632">
        <v>1500000</v>
      </c>
      <c r="K672" s="632">
        <v>1500000</v>
      </c>
      <c r="L672" s="632">
        <v>891114.49126000004</v>
      </c>
      <c r="M672" s="632">
        <v>473319.82117000001</v>
      </c>
      <c r="N672" s="577"/>
      <c r="O672" s="577">
        <v>70</v>
      </c>
      <c r="P672" s="693"/>
      <c r="Q672" s="618"/>
    </row>
    <row r="673" spans="1:17" ht="51">
      <c r="A673" s="686" t="s">
        <v>2286</v>
      </c>
      <c r="B673" s="686" t="s">
        <v>300</v>
      </c>
      <c r="C673" s="630" t="s">
        <v>319</v>
      </c>
      <c r="D673" s="630" t="s">
        <v>2716</v>
      </c>
      <c r="E673" s="687"/>
      <c r="F673" s="687"/>
      <c r="G673" s="630" t="s">
        <v>2463</v>
      </c>
      <c r="H673" s="631" t="s">
        <v>2464</v>
      </c>
      <c r="I673" s="630"/>
      <c r="J673" s="632">
        <v>2000000</v>
      </c>
      <c r="K673" s="632">
        <v>2000000</v>
      </c>
      <c r="L673" s="632">
        <v>1982123.3700300001</v>
      </c>
      <c r="M673" s="632">
        <v>1354022.4776899999</v>
      </c>
      <c r="N673" s="577"/>
      <c r="O673" s="577">
        <v>98</v>
      </c>
      <c r="P673" s="693"/>
      <c r="Q673" s="695" t="s">
        <v>2465</v>
      </c>
    </row>
    <row r="674" spans="1:17" ht="76.5">
      <c r="A674" s="686" t="s">
        <v>2286</v>
      </c>
      <c r="B674" s="686" t="s">
        <v>300</v>
      </c>
      <c r="C674" s="630" t="s">
        <v>319</v>
      </c>
      <c r="D674" s="630" t="s">
        <v>2716</v>
      </c>
      <c r="E674" s="687"/>
      <c r="F674" s="687"/>
      <c r="G674" s="630" t="s">
        <v>2466</v>
      </c>
      <c r="H674" s="631" t="s">
        <v>2467</v>
      </c>
      <c r="I674" s="630"/>
      <c r="J674" s="632">
        <v>2000000</v>
      </c>
      <c r="K674" s="632">
        <v>2500000</v>
      </c>
      <c r="L674" s="632">
        <v>1960121.95141</v>
      </c>
      <c r="M674" s="632">
        <v>603838.06296000001</v>
      </c>
      <c r="N674" s="577"/>
      <c r="O674" s="577">
        <v>0.6</v>
      </c>
      <c r="P674" s="600"/>
      <c r="Q674" s="695" t="s">
        <v>2468</v>
      </c>
    </row>
    <row r="675" spans="1:17" ht="25.5">
      <c r="A675" s="686" t="s">
        <v>2286</v>
      </c>
      <c r="B675" s="686" t="s">
        <v>300</v>
      </c>
      <c r="C675" s="630" t="s">
        <v>319</v>
      </c>
      <c r="D675" s="630" t="s">
        <v>2711</v>
      </c>
      <c r="E675" s="687"/>
      <c r="F675" s="687"/>
      <c r="G675" s="704" t="s">
        <v>2471</v>
      </c>
      <c r="H675" s="631" t="s">
        <v>2470</v>
      </c>
      <c r="I675" s="630"/>
      <c r="J675" s="632">
        <v>600000</v>
      </c>
      <c r="K675" s="632">
        <v>600000</v>
      </c>
      <c r="L675" s="632">
        <v>10287.59669</v>
      </c>
      <c r="M675" s="632">
        <v>8455.3536899999999</v>
      </c>
      <c r="N675" s="577"/>
      <c r="O675" s="577"/>
      <c r="P675" s="693"/>
      <c r="Q675" s="695"/>
    </row>
    <row r="676" spans="1:17">
      <c r="A676" s="686" t="s">
        <v>2286</v>
      </c>
      <c r="B676" s="686" t="s">
        <v>300</v>
      </c>
      <c r="C676" s="630" t="s">
        <v>319</v>
      </c>
      <c r="D676" s="630" t="s">
        <v>2708</v>
      </c>
      <c r="E676" s="687"/>
      <c r="F676" s="687"/>
      <c r="G676" s="704" t="s">
        <v>2474</v>
      </c>
      <c r="H676" s="631" t="s">
        <v>2473</v>
      </c>
      <c r="I676" s="630"/>
      <c r="J676" s="632">
        <v>600000</v>
      </c>
      <c r="K676" s="632">
        <v>1520000</v>
      </c>
      <c r="L676" s="632">
        <v>1414111.1751600001</v>
      </c>
      <c r="M676" s="632">
        <v>649614.33151000005</v>
      </c>
      <c r="N676" s="577"/>
      <c r="O676" s="577">
        <v>0.75</v>
      </c>
      <c r="P676" s="600"/>
      <c r="Q676" s="631"/>
    </row>
    <row r="677" spans="1:17">
      <c r="A677" s="686" t="s">
        <v>2286</v>
      </c>
      <c r="B677" s="686" t="s">
        <v>300</v>
      </c>
      <c r="C677" s="630" t="s">
        <v>319</v>
      </c>
      <c r="D677" s="630" t="s">
        <v>2708</v>
      </c>
      <c r="E677" s="687"/>
      <c r="F677" s="687"/>
      <c r="G677" s="630" t="s">
        <v>2475</v>
      </c>
      <c r="H677" s="631" t="s">
        <v>2476</v>
      </c>
      <c r="I677" s="630"/>
      <c r="J677" s="632">
        <v>800000</v>
      </c>
      <c r="K677" s="632">
        <v>1200000</v>
      </c>
      <c r="L677" s="632">
        <v>1162649.3286299999</v>
      </c>
      <c r="M677" s="632">
        <v>1057618.42903</v>
      </c>
      <c r="N677" s="577"/>
      <c r="O677" s="577">
        <v>0.98</v>
      </c>
      <c r="P677" s="600"/>
      <c r="Q677" s="631"/>
    </row>
    <row r="678" spans="1:17" ht="38.25">
      <c r="A678" s="686" t="s">
        <v>2286</v>
      </c>
      <c r="B678" s="686" t="s">
        <v>296</v>
      </c>
      <c r="C678" s="630" t="s">
        <v>510</v>
      </c>
      <c r="D678" s="630" t="s">
        <v>2704</v>
      </c>
      <c r="E678" s="630"/>
      <c r="F678" s="630"/>
      <c r="G678" s="630" t="s">
        <v>2477</v>
      </c>
      <c r="H678" s="694"/>
      <c r="I678" s="687"/>
      <c r="J678" s="632"/>
      <c r="K678" s="632">
        <v>2276742.852</v>
      </c>
      <c r="L678" s="632">
        <v>1592565.12</v>
      </c>
      <c r="M678" s="632">
        <v>0</v>
      </c>
      <c r="N678" s="580"/>
      <c r="O678" s="577" t="s">
        <v>2478</v>
      </c>
      <c r="P678" s="716"/>
      <c r="Q678" s="717" t="s">
        <v>2479</v>
      </c>
    </row>
    <row r="679" spans="1:17">
      <c r="A679" s="686" t="s">
        <v>2286</v>
      </c>
      <c r="B679" s="686" t="s">
        <v>296</v>
      </c>
      <c r="C679" s="630" t="s">
        <v>510</v>
      </c>
      <c r="D679" s="687" t="s">
        <v>2705</v>
      </c>
      <c r="E679" s="630"/>
      <c r="F679" s="630"/>
      <c r="G679" s="630" t="s">
        <v>2480</v>
      </c>
      <c r="H679" s="694"/>
      <c r="I679" s="687"/>
      <c r="J679" s="632"/>
      <c r="K679" s="632">
        <v>2481000</v>
      </c>
      <c r="L679" s="632">
        <v>1583111.1120499999</v>
      </c>
      <c r="M679" s="632">
        <v>238915.62823</v>
      </c>
      <c r="N679" s="580"/>
      <c r="O679" s="580"/>
      <c r="P679" s="718"/>
      <c r="Q679" s="694"/>
    </row>
    <row r="680" spans="1:17">
      <c r="A680" s="686" t="s">
        <v>2286</v>
      </c>
      <c r="B680" s="686" t="s">
        <v>296</v>
      </c>
      <c r="C680" s="630" t="s">
        <v>510</v>
      </c>
      <c r="D680" s="630" t="s">
        <v>2711</v>
      </c>
      <c r="E680" s="630"/>
      <c r="F680" s="630"/>
      <c r="G680" s="630" t="s">
        <v>2481</v>
      </c>
      <c r="H680" s="694"/>
      <c r="I680" s="687"/>
      <c r="J680" s="632"/>
      <c r="K680" s="632">
        <v>2000000</v>
      </c>
      <c r="L680" s="632">
        <v>0</v>
      </c>
      <c r="M680" s="632">
        <v>0</v>
      </c>
      <c r="N680" s="580"/>
      <c r="O680" s="577">
        <v>0</v>
      </c>
      <c r="P680" s="600"/>
      <c r="Q680" s="694"/>
    </row>
    <row r="681" spans="1:17">
      <c r="A681" s="686" t="s">
        <v>2286</v>
      </c>
      <c r="B681" s="686" t="s">
        <v>296</v>
      </c>
      <c r="C681" s="630" t="s">
        <v>2285</v>
      </c>
      <c r="D681" s="621" t="s">
        <v>2716</v>
      </c>
      <c r="E681" s="630"/>
      <c r="F681" s="630"/>
      <c r="G681" s="630" t="s">
        <v>2483</v>
      </c>
      <c r="H681" s="694"/>
      <c r="I681" s="687"/>
      <c r="J681" s="632">
        <v>600000</v>
      </c>
      <c r="K681" s="622">
        <v>1100000</v>
      </c>
      <c r="L681" s="632"/>
      <c r="M681" s="622">
        <v>973995.75054000004</v>
      </c>
      <c r="N681" s="580"/>
      <c r="O681" s="577">
        <v>0.98</v>
      </c>
      <c r="P681" s="693"/>
      <c r="Q681" s="631"/>
    </row>
    <row r="682" spans="1:17">
      <c r="A682" s="686" t="s">
        <v>2286</v>
      </c>
      <c r="B682" s="686" t="s">
        <v>296</v>
      </c>
      <c r="C682" s="630" t="s">
        <v>2285</v>
      </c>
      <c r="D682" s="621" t="s">
        <v>2716</v>
      </c>
      <c r="E682" s="630"/>
      <c r="F682" s="630"/>
      <c r="G682" s="630" t="s">
        <v>2485</v>
      </c>
      <c r="H682" s="694"/>
      <c r="I682" s="687"/>
      <c r="J682" s="632">
        <v>500000</v>
      </c>
      <c r="K682" s="622">
        <v>1124200</v>
      </c>
      <c r="L682" s="632"/>
      <c r="M682" s="622">
        <v>750847.00805000006</v>
      </c>
      <c r="N682" s="580"/>
      <c r="O682" s="577">
        <v>0.75</v>
      </c>
      <c r="P682" s="688"/>
      <c r="Q682" s="618"/>
    </row>
    <row r="683" spans="1:17">
      <c r="A683" s="686" t="s">
        <v>2286</v>
      </c>
      <c r="B683" s="686" t="s">
        <v>296</v>
      </c>
      <c r="C683" s="630" t="s">
        <v>2285</v>
      </c>
      <c r="D683" s="621" t="s">
        <v>2708</v>
      </c>
      <c r="E683" s="630"/>
      <c r="F683" s="630"/>
      <c r="G683" s="630" t="s">
        <v>2488</v>
      </c>
      <c r="H683" s="694"/>
      <c r="I683" s="687"/>
      <c r="J683" s="632">
        <v>450000</v>
      </c>
      <c r="K683" s="622">
        <v>2408068</v>
      </c>
      <c r="L683" s="632"/>
      <c r="M683" s="622">
        <v>2388340.2190300003</v>
      </c>
      <c r="N683" s="580"/>
      <c r="O683" s="577">
        <v>1</v>
      </c>
      <c r="P683" s="688"/>
      <c r="Q683" s="618"/>
    </row>
    <row r="684" spans="1:17">
      <c r="A684" s="686" t="s">
        <v>2286</v>
      </c>
      <c r="B684" s="686" t="s">
        <v>296</v>
      </c>
      <c r="C684" s="630" t="s">
        <v>2285</v>
      </c>
      <c r="D684" s="621" t="s">
        <v>2708</v>
      </c>
      <c r="E684" s="630"/>
      <c r="F684" s="630"/>
      <c r="G684" s="630" t="s">
        <v>2490</v>
      </c>
      <c r="H684" s="694"/>
      <c r="I684" s="687"/>
      <c r="J684" s="632">
        <v>180000</v>
      </c>
      <c r="K684" s="622">
        <v>1315000</v>
      </c>
      <c r="L684" s="632"/>
      <c r="M684" s="622">
        <v>1222682.3444000001</v>
      </c>
      <c r="N684" s="580"/>
      <c r="O684" s="577">
        <v>0.96</v>
      </c>
      <c r="P684" s="688"/>
      <c r="Q684" s="618"/>
    </row>
    <row r="685" spans="1:17">
      <c r="A685" s="686" t="s">
        <v>2286</v>
      </c>
      <c r="B685" s="686" t="s">
        <v>296</v>
      </c>
      <c r="C685" s="630" t="s">
        <v>2285</v>
      </c>
      <c r="D685" s="621" t="s">
        <v>2708</v>
      </c>
      <c r="E685" s="630"/>
      <c r="F685" s="630"/>
      <c r="G685" s="630" t="s">
        <v>2492</v>
      </c>
      <c r="H685" s="694"/>
      <c r="I685" s="687"/>
      <c r="J685" s="632">
        <v>400000</v>
      </c>
      <c r="K685" s="622">
        <v>1300000</v>
      </c>
      <c r="L685" s="632"/>
      <c r="M685" s="622">
        <v>1183693.3957499999</v>
      </c>
      <c r="N685" s="580"/>
      <c r="O685" s="577">
        <v>0.9</v>
      </c>
      <c r="P685" s="688"/>
      <c r="Q685" s="618"/>
    </row>
    <row r="686" spans="1:17">
      <c r="A686" s="686" t="s">
        <v>2286</v>
      </c>
      <c r="B686" s="686" t="s">
        <v>296</v>
      </c>
      <c r="C686" s="630" t="s">
        <v>2285</v>
      </c>
      <c r="D686" s="621" t="s">
        <v>2708</v>
      </c>
      <c r="E686" s="630"/>
      <c r="F686" s="630"/>
      <c r="G686" s="630" t="s">
        <v>2494</v>
      </c>
      <c r="H686" s="694"/>
      <c r="I686" s="687"/>
      <c r="J686" s="632">
        <v>1500000</v>
      </c>
      <c r="K686" s="622">
        <v>1900000</v>
      </c>
      <c r="L686" s="632"/>
      <c r="M686" s="622">
        <v>1728020.83372</v>
      </c>
      <c r="N686" s="580"/>
      <c r="O686" s="577">
        <v>1</v>
      </c>
      <c r="P686" s="688"/>
      <c r="Q686" s="618"/>
    </row>
    <row r="687" spans="1:17">
      <c r="A687" s="686" t="s">
        <v>2286</v>
      </c>
      <c r="B687" s="686" t="s">
        <v>296</v>
      </c>
      <c r="C687" s="630" t="s">
        <v>2285</v>
      </c>
      <c r="D687" s="621" t="s">
        <v>2708</v>
      </c>
      <c r="E687" s="630"/>
      <c r="F687" s="630"/>
      <c r="G687" s="630" t="s">
        <v>2496</v>
      </c>
      <c r="H687" s="694"/>
      <c r="I687" s="687"/>
      <c r="J687" s="632">
        <v>1400000</v>
      </c>
      <c r="K687" s="622">
        <v>2750000</v>
      </c>
      <c r="L687" s="632"/>
      <c r="M687" s="622">
        <v>1092327.44881</v>
      </c>
      <c r="N687" s="580"/>
      <c r="O687" s="577">
        <v>0.5</v>
      </c>
      <c r="P687" s="688"/>
      <c r="Q687" s="618"/>
    </row>
    <row r="688" spans="1:17">
      <c r="A688" s="686" t="s">
        <v>2286</v>
      </c>
      <c r="B688" s="686" t="s">
        <v>296</v>
      </c>
      <c r="C688" s="630" t="s">
        <v>2285</v>
      </c>
      <c r="D688" s="621" t="s">
        <v>2708</v>
      </c>
      <c r="E688" s="630"/>
      <c r="F688" s="630"/>
      <c r="G688" s="630" t="s">
        <v>2498</v>
      </c>
      <c r="H688" s="694"/>
      <c r="I688" s="687"/>
      <c r="J688" s="632">
        <v>1000000</v>
      </c>
      <c r="K688" s="622">
        <v>1000000</v>
      </c>
      <c r="L688" s="632"/>
      <c r="M688" s="622">
        <v>783191.57597000001</v>
      </c>
      <c r="N688" s="580"/>
      <c r="O688" s="577">
        <v>0.8</v>
      </c>
      <c r="P688" s="688"/>
      <c r="Q688" s="618" t="s">
        <v>2499</v>
      </c>
    </row>
    <row r="689" spans="1:17">
      <c r="A689" s="686" t="s">
        <v>2286</v>
      </c>
      <c r="B689" s="686" t="s">
        <v>296</v>
      </c>
      <c r="C689" s="630" t="s">
        <v>2285</v>
      </c>
      <c r="D689" s="621" t="s">
        <v>2708</v>
      </c>
      <c r="E689" s="630"/>
      <c r="F689" s="630"/>
      <c r="G689" s="630" t="s">
        <v>2501</v>
      </c>
      <c r="H689" s="694"/>
      <c r="I689" s="687"/>
      <c r="J689" s="632">
        <v>1000000</v>
      </c>
      <c r="K689" s="622">
        <v>1000000</v>
      </c>
      <c r="L689" s="632"/>
      <c r="M689" s="622">
        <v>780812.71394000005</v>
      </c>
      <c r="N689" s="580"/>
      <c r="O689" s="577">
        <v>0.9</v>
      </c>
      <c r="P689" s="688"/>
      <c r="Q689" s="618" t="s">
        <v>2499</v>
      </c>
    </row>
    <row r="690" spans="1:17">
      <c r="A690" s="686" t="s">
        <v>2286</v>
      </c>
      <c r="B690" s="686" t="s">
        <v>296</v>
      </c>
      <c r="C690" s="630" t="s">
        <v>2285</v>
      </c>
      <c r="D690" s="621" t="s">
        <v>2708</v>
      </c>
      <c r="E690" s="630"/>
      <c r="F690" s="630"/>
      <c r="G690" s="630" t="s">
        <v>2502</v>
      </c>
      <c r="H690" s="694"/>
      <c r="I690" s="687"/>
      <c r="J690" s="632">
        <v>1500000</v>
      </c>
      <c r="K690" s="622">
        <v>1500000</v>
      </c>
      <c r="L690" s="632"/>
      <c r="M690" s="622">
        <v>1334245.1762899999</v>
      </c>
      <c r="N690" s="580"/>
      <c r="O690" s="577">
        <v>0.97</v>
      </c>
      <c r="P690" s="688"/>
      <c r="Q690" s="618" t="s">
        <v>2499</v>
      </c>
    </row>
    <row r="691" spans="1:17">
      <c r="A691" s="686" t="s">
        <v>2286</v>
      </c>
      <c r="B691" s="686" t="s">
        <v>296</v>
      </c>
      <c r="C691" s="630" t="s">
        <v>2285</v>
      </c>
      <c r="D691" s="621" t="s">
        <v>2708</v>
      </c>
      <c r="E691" s="630"/>
      <c r="F691" s="630"/>
      <c r="G691" s="630" t="s">
        <v>2504</v>
      </c>
      <c r="H691" s="694"/>
      <c r="I691" s="687"/>
      <c r="J691" s="632">
        <v>2000000</v>
      </c>
      <c r="K691" s="622">
        <v>2000000</v>
      </c>
      <c r="L691" s="632"/>
      <c r="M691" s="622">
        <v>1782050.3262199999</v>
      </c>
      <c r="N691" s="580"/>
      <c r="O691" s="577">
        <v>1</v>
      </c>
      <c r="P691" s="688"/>
      <c r="Q691" s="618" t="s">
        <v>2499</v>
      </c>
    </row>
    <row r="692" spans="1:17">
      <c r="A692" s="686" t="s">
        <v>2286</v>
      </c>
      <c r="B692" s="686" t="s">
        <v>296</v>
      </c>
      <c r="C692" s="630" t="s">
        <v>2285</v>
      </c>
      <c r="D692" s="621" t="s">
        <v>2690</v>
      </c>
      <c r="E692" s="630"/>
      <c r="F692" s="630"/>
      <c r="G692" s="630" t="s">
        <v>2507</v>
      </c>
      <c r="H692" s="694"/>
      <c r="I692" s="687"/>
      <c r="J692" s="632">
        <v>300000</v>
      </c>
      <c r="K692" s="622">
        <v>2489000</v>
      </c>
      <c r="L692" s="632"/>
      <c r="M692" s="622">
        <v>2349654</v>
      </c>
      <c r="N692" s="580"/>
      <c r="O692" s="577">
        <v>1</v>
      </c>
      <c r="P692" s="688"/>
      <c r="Q692" s="618"/>
    </row>
    <row r="693" spans="1:17">
      <c r="A693" s="686" t="s">
        <v>2286</v>
      </c>
      <c r="B693" s="686" t="s">
        <v>296</v>
      </c>
      <c r="C693" s="630" t="s">
        <v>2285</v>
      </c>
      <c r="D693" s="621" t="s">
        <v>2691</v>
      </c>
      <c r="E693" s="630"/>
      <c r="F693" s="630"/>
      <c r="G693" s="630" t="s">
        <v>2508</v>
      </c>
      <c r="H693" s="694"/>
      <c r="I693" s="687"/>
      <c r="J693" s="632">
        <v>500000</v>
      </c>
      <c r="K693" s="622">
        <v>3289000</v>
      </c>
      <c r="L693" s="632"/>
      <c r="M693" s="622">
        <v>2082320.1385299999</v>
      </c>
      <c r="N693" s="580"/>
      <c r="O693" s="577">
        <v>0.9</v>
      </c>
      <c r="P693" s="688"/>
      <c r="Q693" s="618"/>
    </row>
    <row r="694" spans="1:17">
      <c r="A694" s="686" t="s">
        <v>2286</v>
      </c>
      <c r="B694" s="686" t="s">
        <v>296</v>
      </c>
      <c r="C694" s="630" t="s">
        <v>2285</v>
      </c>
      <c r="D694" s="621" t="s">
        <v>2691</v>
      </c>
      <c r="E694" s="630"/>
      <c r="F694" s="630"/>
      <c r="G694" s="630" t="s">
        <v>2510</v>
      </c>
      <c r="H694" s="694"/>
      <c r="I694" s="687"/>
      <c r="J694" s="632">
        <v>376000</v>
      </c>
      <c r="K694" s="622">
        <v>1261000</v>
      </c>
      <c r="L694" s="632"/>
      <c r="M694" s="622">
        <v>757342.47857000004</v>
      </c>
      <c r="N694" s="580"/>
      <c r="O694" s="577">
        <v>0.7</v>
      </c>
      <c r="P694" s="688"/>
      <c r="Q694" s="618"/>
    </row>
    <row r="695" spans="1:17">
      <c r="A695" s="686" t="s">
        <v>2286</v>
      </c>
      <c r="B695" s="686" t="s">
        <v>296</v>
      </c>
      <c r="C695" s="630" t="s">
        <v>2285</v>
      </c>
      <c r="D695" s="621" t="s">
        <v>2690</v>
      </c>
      <c r="E695" s="630"/>
      <c r="F695" s="630"/>
      <c r="G695" s="630" t="s">
        <v>2511</v>
      </c>
      <c r="H695" s="694"/>
      <c r="I695" s="687"/>
      <c r="J695" s="632">
        <v>2000000</v>
      </c>
      <c r="K695" s="622">
        <v>2000000</v>
      </c>
      <c r="L695" s="632"/>
      <c r="M695" s="622">
        <v>39985.077499999999</v>
      </c>
      <c r="N695" s="580"/>
      <c r="O695" s="577" t="s">
        <v>2512</v>
      </c>
      <c r="P695" s="688"/>
      <c r="Q695" s="618" t="s">
        <v>2499</v>
      </c>
    </row>
    <row r="696" spans="1:17">
      <c r="A696" s="686" t="s">
        <v>2286</v>
      </c>
      <c r="B696" s="686" t="s">
        <v>296</v>
      </c>
      <c r="C696" s="630" t="s">
        <v>2285</v>
      </c>
      <c r="D696" s="621" t="s">
        <v>2697</v>
      </c>
      <c r="E696" s="630"/>
      <c r="F696" s="630"/>
      <c r="G696" s="630" t="s">
        <v>2514</v>
      </c>
      <c r="H696" s="694"/>
      <c r="I696" s="687"/>
      <c r="J696" s="632">
        <v>948000</v>
      </c>
      <c r="K696" s="622">
        <v>1934000</v>
      </c>
      <c r="L696" s="632"/>
      <c r="M696" s="622">
        <v>1454015.7386400001</v>
      </c>
      <c r="N696" s="580"/>
      <c r="O696" s="577">
        <v>1</v>
      </c>
      <c r="P696" s="688"/>
      <c r="Q696" s="618"/>
    </row>
    <row r="697" spans="1:17">
      <c r="A697" s="686" t="s">
        <v>2286</v>
      </c>
      <c r="B697" s="686" t="s">
        <v>296</v>
      </c>
      <c r="C697" s="630" t="s">
        <v>2285</v>
      </c>
      <c r="D697" s="621" t="s">
        <v>2697</v>
      </c>
      <c r="E697" s="630"/>
      <c r="F697" s="630"/>
      <c r="G697" s="630" t="s">
        <v>2516</v>
      </c>
      <c r="H697" s="694"/>
      <c r="I697" s="687"/>
      <c r="J697" s="632">
        <v>1540000</v>
      </c>
      <c r="K697" s="622">
        <v>2830000</v>
      </c>
      <c r="L697" s="632"/>
      <c r="M697" s="622">
        <v>2120057.23007</v>
      </c>
      <c r="N697" s="580"/>
      <c r="O697" s="577">
        <v>0.98</v>
      </c>
      <c r="P697" s="688"/>
      <c r="Q697" s="618"/>
    </row>
    <row r="698" spans="1:17" ht="25.5">
      <c r="A698" s="686" t="s">
        <v>2286</v>
      </c>
      <c r="B698" s="686" t="s">
        <v>296</v>
      </c>
      <c r="C698" s="630" t="s">
        <v>2285</v>
      </c>
      <c r="D698" s="621" t="s">
        <v>2697</v>
      </c>
      <c r="E698" s="630"/>
      <c r="F698" s="630"/>
      <c r="G698" s="630" t="s">
        <v>2518</v>
      </c>
      <c r="H698" s="694"/>
      <c r="I698" s="687"/>
      <c r="J698" s="632">
        <v>474000</v>
      </c>
      <c r="K698" s="622">
        <v>1446000</v>
      </c>
      <c r="L698" s="632"/>
      <c r="M698" s="622">
        <v>4811.9384</v>
      </c>
      <c r="N698" s="580"/>
      <c r="O698" s="577">
        <v>0</v>
      </c>
      <c r="P698" s="688"/>
      <c r="Q698" s="618" t="s">
        <v>2519</v>
      </c>
    </row>
    <row r="699" spans="1:17">
      <c r="A699" s="686" t="s">
        <v>2286</v>
      </c>
      <c r="B699" s="686" t="s">
        <v>296</v>
      </c>
      <c r="C699" s="630" t="s">
        <v>2285</v>
      </c>
      <c r="D699" s="621" t="s">
        <v>2711</v>
      </c>
      <c r="E699" s="630"/>
      <c r="F699" s="630"/>
      <c r="G699" s="630" t="s">
        <v>2521</v>
      </c>
      <c r="H699" s="694"/>
      <c r="I699" s="687"/>
      <c r="J699" s="632">
        <v>610000</v>
      </c>
      <c r="K699" s="622">
        <v>2040000</v>
      </c>
      <c r="L699" s="632"/>
      <c r="M699" s="622">
        <v>873268.89612000005</v>
      </c>
      <c r="N699" s="580"/>
      <c r="O699" s="577">
        <v>0.78</v>
      </c>
      <c r="P699" s="688"/>
      <c r="Q699" s="618"/>
    </row>
    <row r="700" spans="1:17">
      <c r="A700" s="686" t="s">
        <v>2286</v>
      </c>
      <c r="B700" s="686" t="s">
        <v>296</v>
      </c>
      <c r="C700" s="630" t="s">
        <v>2285</v>
      </c>
      <c r="D700" s="621" t="s">
        <v>2711</v>
      </c>
      <c r="E700" s="630"/>
      <c r="F700" s="630"/>
      <c r="G700" s="630" t="s">
        <v>2523</v>
      </c>
      <c r="H700" s="694"/>
      <c r="I700" s="687"/>
      <c r="J700" s="632">
        <v>4000000</v>
      </c>
      <c r="K700" s="622">
        <v>8200000</v>
      </c>
      <c r="L700" s="632"/>
      <c r="M700" s="622">
        <v>17070.256699999998</v>
      </c>
      <c r="N700" s="580"/>
      <c r="O700" s="577">
        <v>0</v>
      </c>
      <c r="P700" s="688"/>
      <c r="Q700" s="618"/>
    </row>
    <row r="701" spans="1:17">
      <c r="A701" s="686" t="s">
        <v>2286</v>
      </c>
      <c r="B701" s="686" t="s">
        <v>296</v>
      </c>
      <c r="C701" s="630" t="s">
        <v>2285</v>
      </c>
      <c r="D701" s="624" t="s">
        <v>2700</v>
      </c>
      <c r="E701" s="630"/>
      <c r="F701" s="630"/>
      <c r="G701" s="630" t="s">
        <v>2524</v>
      </c>
      <c r="H701" s="694"/>
      <c r="I701" s="687"/>
      <c r="J701" s="632">
        <v>1200000</v>
      </c>
      <c r="K701" s="622">
        <v>1200000</v>
      </c>
      <c r="L701" s="632"/>
      <c r="M701" s="622">
        <v>19718.09</v>
      </c>
      <c r="N701" s="580"/>
      <c r="O701" s="577">
        <v>0.02</v>
      </c>
      <c r="P701" s="688"/>
      <c r="Q701" s="618" t="s">
        <v>2499</v>
      </c>
    </row>
    <row r="702" spans="1:17">
      <c r="A702" s="686" t="s">
        <v>2286</v>
      </c>
      <c r="B702" s="686" t="s">
        <v>296</v>
      </c>
      <c r="C702" s="630" t="s">
        <v>2285</v>
      </c>
      <c r="D702" s="624" t="s">
        <v>2705</v>
      </c>
      <c r="E702" s="630"/>
      <c r="F702" s="630"/>
      <c r="G702" s="630" t="s">
        <v>2526</v>
      </c>
      <c r="H702" s="694"/>
      <c r="I702" s="687"/>
      <c r="J702" s="632">
        <v>2700000</v>
      </c>
      <c r="K702" s="622">
        <v>2700000</v>
      </c>
      <c r="L702" s="632"/>
      <c r="M702" s="622">
        <v>1032465.73999</v>
      </c>
      <c r="N702" s="580"/>
      <c r="O702" s="577">
        <v>0.9</v>
      </c>
      <c r="P702" s="688"/>
      <c r="Q702" s="618"/>
    </row>
    <row r="703" spans="1:17">
      <c r="A703" s="686" t="s">
        <v>2286</v>
      </c>
      <c r="B703" s="686" t="s">
        <v>296</v>
      </c>
      <c r="C703" s="630" t="s">
        <v>2285</v>
      </c>
      <c r="D703" s="624" t="s">
        <v>2705</v>
      </c>
      <c r="E703" s="630"/>
      <c r="F703" s="630"/>
      <c r="G703" s="630" t="s">
        <v>2528</v>
      </c>
      <c r="H703" s="694"/>
      <c r="I703" s="687"/>
      <c r="J703" s="632">
        <v>1000000</v>
      </c>
      <c r="K703" s="622">
        <v>1000000</v>
      </c>
      <c r="L703" s="632"/>
      <c r="M703" s="622">
        <v>176073.98230999999</v>
      </c>
      <c r="N703" s="580"/>
      <c r="O703" s="577">
        <v>0</v>
      </c>
      <c r="P703" s="688"/>
      <c r="Q703" s="618"/>
    </row>
    <row r="704" spans="1:17" ht="38.25">
      <c r="A704" s="686" t="s">
        <v>2286</v>
      </c>
      <c r="B704" s="686" t="s">
        <v>276</v>
      </c>
      <c r="C704" s="630"/>
      <c r="D704" s="687" t="s">
        <v>2690</v>
      </c>
      <c r="E704" s="630"/>
      <c r="F704" s="630"/>
      <c r="G704" s="696" t="s">
        <v>2530</v>
      </c>
      <c r="H704" s="697" t="s">
        <v>2529</v>
      </c>
      <c r="I704" s="696"/>
      <c r="J704" s="622"/>
      <c r="K704" s="622">
        <v>4990300</v>
      </c>
      <c r="L704" s="622">
        <v>4476759.3845899999</v>
      </c>
      <c r="M704" s="602"/>
      <c r="N704" s="577"/>
      <c r="O704" s="577">
        <v>1</v>
      </c>
      <c r="P704" s="574"/>
      <c r="Q704" s="698" t="s">
        <v>2531</v>
      </c>
    </row>
    <row r="705" spans="1:17" ht="25.5">
      <c r="A705" s="686" t="s">
        <v>2286</v>
      </c>
      <c r="B705" s="686" t="s">
        <v>276</v>
      </c>
      <c r="C705" s="630"/>
      <c r="D705" s="687" t="s">
        <v>2690</v>
      </c>
      <c r="E705" s="630"/>
      <c r="F705" s="630"/>
      <c r="G705" s="696" t="s">
        <v>2533</v>
      </c>
      <c r="H705" s="697" t="s">
        <v>2532</v>
      </c>
      <c r="I705" s="696"/>
      <c r="J705" s="622"/>
      <c r="K705" s="622">
        <v>1800000</v>
      </c>
      <c r="L705" s="622">
        <v>0</v>
      </c>
      <c r="M705" s="602"/>
      <c r="N705" s="577"/>
      <c r="O705" s="577">
        <v>0</v>
      </c>
      <c r="P705" s="574"/>
      <c r="Q705" s="698" t="s">
        <v>2534</v>
      </c>
    </row>
    <row r="706" spans="1:17" ht="25.5">
      <c r="A706" s="686" t="s">
        <v>2286</v>
      </c>
      <c r="B706" s="686" t="s">
        <v>276</v>
      </c>
      <c r="C706" s="630"/>
      <c r="D706" s="687" t="s">
        <v>2691</v>
      </c>
      <c r="E706" s="630"/>
      <c r="F706" s="630"/>
      <c r="G706" s="696" t="s">
        <v>2536</v>
      </c>
      <c r="H706" s="697" t="s">
        <v>2535</v>
      </c>
      <c r="I706" s="696"/>
      <c r="J706" s="622"/>
      <c r="K706" s="622">
        <v>1033000</v>
      </c>
      <c r="L706" s="622">
        <v>1011847.5645</v>
      </c>
      <c r="M706" s="602"/>
      <c r="N706" s="577"/>
      <c r="O706" s="577">
        <v>1</v>
      </c>
      <c r="P706" s="574"/>
      <c r="Q706" s="698" t="s">
        <v>2537</v>
      </c>
    </row>
    <row r="707" spans="1:17" ht="38.25">
      <c r="A707" s="686" t="s">
        <v>2286</v>
      </c>
      <c r="B707" s="686" t="s">
        <v>276</v>
      </c>
      <c r="C707" s="630"/>
      <c r="D707" s="687" t="s">
        <v>2691</v>
      </c>
      <c r="E707" s="630"/>
      <c r="F707" s="630"/>
      <c r="G707" s="696" t="s">
        <v>2539</v>
      </c>
      <c r="H707" s="697" t="s">
        <v>2538</v>
      </c>
      <c r="I707" s="696"/>
      <c r="J707" s="622"/>
      <c r="K707" s="622">
        <v>2277000</v>
      </c>
      <c r="L707" s="622">
        <v>2253103.6016899999</v>
      </c>
      <c r="M707" s="602"/>
      <c r="N707" s="577"/>
      <c r="O707" s="577">
        <v>0.99</v>
      </c>
      <c r="P707" s="574"/>
      <c r="Q707" s="698" t="s">
        <v>2540</v>
      </c>
    </row>
    <row r="708" spans="1:17" ht="25.5">
      <c r="A708" s="686" t="s">
        <v>2286</v>
      </c>
      <c r="B708" s="686" t="s">
        <v>276</v>
      </c>
      <c r="C708" s="630"/>
      <c r="D708" s="687" t="s">
        <v>2691</v>
      </c>
      <c r="E708" s="630"/>
      <c r="F708" s="630"/>
      <c r="G708" s="696" t="s">
        <v>2542</v>
      </c>
      <c r="H708" s="697" t="s">
        <v>2541</v>
      </c>
      <c r="I708" s="696"/>
      <c r="J708" s="622"/>
      <c r="K708" s="622">
        <v>2173500</v>
      </c>
      <c r="L708" s="622">
        <v>2083570.31831</v>
      </c>
      <c r="M708" s="602"/>
      <c r="N708" s="577"/>
      <c r="O708" s="577">
        <v>0.99</v>
      </c>
      <c r="P708" s="574"/>
      <c r="Q708" s="698" t="s">
        <v>2543</v>
      </c>
    </row>
    <row r="709" spans="1:17" ht="25.5">
      <c r="A709" s="686" t="s">
        <v>2286</v>
      </c>
      <c r="B709" s="686" t="s">
        <v>276</v>
      </c>
      <c r="C709" s="630"/>
      <c r="D709" s="687" t="s">
        <v>2697</v>
      </c>
      <c r="E709" s="630"/>
      <c r="F709" s="630"/>
      <c r="G709" s="696" t="s">
        <v>2544</v>
      </c>
      <c r="H709" s="697" t="s">
        <v>1316</v>
      </c>
      <c r="I709" s="696"/>
      <c r="J709" s="622"/>
      <c r="K709" s="622">
        <v>3146000</v>
      </c>
      <c r="L709" s="622">
        <v>3144413.0645400002</v>
      </c>
      <c r="M709" s="602"/>
      <c r="N709" s="577"/>
      <c r="O709" s="577">
        <v>1</v>
      </c>
      <c r="P709" s="574"/>
      <c r="Q709" s="698" t="s">
        <v>2545</v>
      </c>
    </row>
    <row r="710" spans="1:17" ht="25.5">
      <c r="A710" s="686" t="s">
        <v>2286</v>
      </c>
      <c r="B710" s="686" t="s">
        <v>276</v>
      </c>
      <c r="C710" s="630"/>
      <c r="D710" s="687" t="s">
        <v>2697</v>
      </c>
      <c r="E710" s="630"/>
      <c r="F710" s="630"/>
      <c r="G710" s="696" t="s">
        <v>2547</v>
      </c>
      <c r="H710" s="697" t="s">
        <v>2546</v>
      </c>
      <c r="I710" s="696"/>
      <c r="J710" s="622"/>
      <c r="K710" s="622">
        <v>2590000</v>
      </c>
      <c r="L710" s="622">
        <v>2438150.5450300002</v>
      </c>
      <c r="M710" s="602"/>
      <c r="N710" s="577"/>
      <c r="O710" s="577">
        <v>1</v>
      </c>
      <c r="P710" s="574"/>
      <c r="Q710" s="698" t="s">
        <v>2548</v>
      </c>
    </row>
    <row r="711" spans="1:17" ht="25.5">
      <c r="A711" s="686" t="s">
        <v>2286</v>
      </c>
      <c r="B711" s="686" t="s">
        <v>276</v>
      </c>
      <c r="C711" s="630"/>
      <c r="D711" s="687" t="s">
        <v>2703</v>
      </c>
      <c r="E711" s="630"/>
      <c r="F711" s="630"/>
      <c r="G711" s="696" t="s">
        <v>2550</v>
      </c>
      <c r="H711" s="697" t="s">
        <v>2549</v>
      </c>
      <c r="I711" s="696"/>
      <c r="J711" s="622"/>
      <c r="K711" s="622">
        <v>1000000</v>
      </c>
      <c r="L711" s="622">
        <v>992364.01607000001</v>
      </c>
      <c r="M711" s="602"/>
      <c r="N711" s="577"/>
      <c r="O711" s="577">
        <v>0.94</v>
      </c>
      <c r="P711" s="574"/>
      <c r="Q711" s="698" t="s">
        <v>2551</v>
      </c>
    </row>
    <row r="712" spans="1:17" ht="25.5">
      <c r="A712" s="686" t="s">
        <v>2286</v>
      </c>
      <c r="B712" s="686" t="s">
        <v>276</v>
      </c>
      <c r="C712" s="630"/>
      <c r="D712" s="687" t="s">
        <v>2703</v>
      </c>
      <c r="E712" s="630"/>
      <c r="F712" s="630"/>
      <c r="G712" s="696" t="s">
        <v>2553</v>
      </c>
      <c r="H712" s="697" t="s">
        <v>2552</v>
      </c>
      <c r="I712" s="696"/>
      <c r="J712" s="622"/>
      <c r="K712" s="622">
        <v>1500000</v>
      </c>
      <c r="L712" s="622">
        <v>1488112.1122000001</v>
      </c>
      <c r="M712" s="602"/>
      <c r="N712" s="577"/>
      <c r="O712" s="577">
        <v>0.95</v>
      </c>
      <c r="P712" s="574"/>
      <c r="Q712" s="698" t="s">
        <v>20</v>
      </c>
    </row>
    <row r="713" spans="1:17" ht="25.5">
      <c r="A713" s="686" t="s">
        <v>2286</v>
      </c>
      <c r="B713" s="686" t="s">
        <v>276</v>
      </c>
      <c r="C713" s="630"/>
      <c r="D713" s="687" t="s">
        <v>2703</v>
      </c>
      <c r="E713" s="630"/>
      <c r="F713" s="630"/>
      <c r="G713" s="696" t="s">
        <v>2555</v>
      </c>
      <c r="H713" s="697" t="s">
        <v>2554</v>
      </c>
      <c r="I713" s="696"/>
      <c r="J713" s="622"/>
      <c r="K713" s="622">
        <v>1500000</v>
      </c>
      <c r="L713" s="622">
        <v>1292520.0528299999</v>
      </c>
      <c r="M713" s="602"/>
      <c r="N713" s="577"/>
      <c r="O713" s="577">
        <v>0.99</v>
      </c>
      <c r="P713" s="574"/>
      <c r="Q713" s="698" t="s">
        <v>20</v>
      </c>
    </row>
    <row r="714" spans="1:17" ht="25.5">
      <c r="A714" s="686" t="s">
        <v>2286</v>
      </c>
      <c r="B714" s="686" t="s">
        <v>276</v>
      </c>
      <c r="C714" s="630"/>
      <c r="D714" s="687" t="s">
        <v>2703</v>
      </c>
      <c r="E714" s="630"/>
      <c r="F714" s="630"/>
      <c r="G714" s="696" t="s">
        <v>2557</v>
      </c>
      <c r="H714" s="697" t="s">
        <v>2556</v>
      </c>
      <c r="I714" s="696"/>
      <c r="J714" s="622"/>
      <c r="K714" s="622">
        <v>2500000</v>
      </c>
      <c r="L714" s="622">
        <v>2453224.10562</v>
      </c>
      <c r="M714" s="602"/>
      <c r="N714" s="577"/>
      <c r="O714" s="577">
        <v>0.96</v>
      </c>
      <c r="P714" s="574"/>
      <c r="Q714" s="698" t="s">
        <v>20</v>
      </c>
    </row>
    <row r="715" spans="1:17" ht="25.5">
      <c r="A715" s="686" t="s">
        <v>2286</v>
      </c>
      <c r="B715" s="686" t="s">
        <v>276</v>
      </c>
      <c r="C715" s="630"/>
      <c r="D715" s="687" t="s">
        <v>2703</v>
      </c>
      <c r="E715" s="630"/>
      <c r="F715" s="630"/>
      <c r="G715" s="696" t="s">
        <v>2559</v>
      </c>
      <c r="H715" s="697" t="s">
        <v>2558</v>
      </c>
      <c r="I715" s="696"/>
      <c r="J715" s="622"/>
      <c r="K715" s="622">
        <v>2300000</v>
      </c>
      <c r="L715" s="622">
        <v>2253529.6055199997</v>
      </c>
      <c r="M715" s="602"/>
      <c r="N715" s="577"/>
      <c r="O715" s="577">
        <v>0.99</v>
      </c>
      <c r="P715" s="574"/>
      <c r="Q715" s="698" t="s">
        <v>20</v>
      </c>
    </row>
    <row r="716" spans="1:17">
      <c r="A716" s="686" t="s">
        <v>2286</v>
      </c>
      <c r="B716" s="686" t="s">
        <v>276</v>
      </c>
      <c r="C716" s="630"/>
      <c r="D716" s="687" t="s">
        <v>2705</v>
      </c>
      <c r="E716" s="630"/>
      <c r="F716" s="630"/>
      <c r="G716" s="696" t="s">
        <v>2561</v>
      </c>
      <c r="H716" s="697" t="s">
        <v>2560</v>
      </c>
      <c r="I716" s="696"/>
      <c r="J716" s="622"/>
      <c r="K716" s="622">
        <v>2200000</v>
      </c>
      <c r="L716" s="622">
        <v>2172548.1244099997</v>
      </c>
      <c r="M716" s="602"/>
      <c r="N716" s="577"/>
      <c r="O716" s="577">
        <v>1</v>
      </c>
      <c r="P716" s="574"/>
      <c r="Q716" s="698" t="s">
        <v>2562</v>
      </c>
    </row>
    <row r="717" spans="1:17" ht="25.5">
      <c r="A717" s="686" t="s">
        <v>2286</v>
      </c>
      <c r="B717" s="686" t="s">
        <v>276</v>
      </c>
      <c r="C717" s="630"/>
      <c r="D717" s="687" t="s">
        <v>2705</v>
      </c>
      <c r="E717" s="630"/>
      <c r="F717" s="630"/>
      <c r="G717" s="696" t="s">
        <v>2564</v>
      </c>
      <c r="H717" s="697" t="s">
        <v>2563</v>
      </c>
      <c r="I717" s="696"/>
      <c r="J717" s="622"/>
      <c r="K717" s="622">
        <v>2086589</v>
      </c>
      <c r="L717" s="622">
        <v>1825032.1356600001</v>
      </c>
      <c r="M717" s="602"/>
      <c r="N717" s="577"/>
      <c r="O717" s="577">
        <v>0.95</v>
      </c>
      <c r="P717" s="574"/>
      <c r="Q717" s="698" t="s">
        <v>2565</v>
      </c>
    </row>
    <row r="718" spans="1:17" ht="25.5">
      <c r="A718" s="686" t="s">
        <v>2286</v>
      </c>
      <c r="B718" s="686" t="s">
        <v>276</v>
      </c>
      <c r="C718" s="630"/>
      <c r="D718" s="687" t="s">
        <v>2705</v>
      </c>
      <c r="E718" s="630"/>
      <c r="F718" s="630"/>
      <c r="G718" s="696" t="s">
        <v>2567</v>
      </c>
      <c r="H718" s="697" t="s">
        <v>2566</v>
      </c>
      <c r="I718" s="696"/>
      <c r="J718" s="622"/>
      <c r="K718" s="622">
        <v>1000000</v>
      </c>
      <c r="L718" s="622">
        <v>987515.72262999997</v>
      </c>
      <c r="M718" s="602"/>
      <c r="N718" s="577"/>
      <c r="O718" s="577">
        <v>0.85</v>
      </c>
      <c r="P718" s="574"/>
      <c r="Q718" s="698" t="s">
        <v>1103</v>
      </c>
    </row>
    <row r="719" spans="1:17" ht="25.5">
      <c r="A719" s="686" t="s">
        <v>2286</v>
      </c>
      <c r="B719" s="686" t="s">
        <v>276</v>
      </c>
      <c r="C719" s="630"/>
      <c r="D719" s="687" t="s">
        <v>2706</v>
      </c>
      <c r="E719" s="630"/>
      <c r="F719" s="630"/>
      <c r="G719" s="696" t="s">
        <v>2569</v>
      </c>
      <c r="H719" s="697" t="s">
        <v>2568</v>
      </c>
      <c r="I719" s="696"/>
      <c r="J719" s="622"/>
      <c r="K719" s="622">
        <v>1745300</v>
      </c>
      <c r="L719" s="622">
        <v>1744367.02226</v>
      </c>
      <c r="M719" s="602"/>
      <c r="N719" s="577"/>
      <c r="O719" s="577">
        <v>1</v>
      </c>
      <c r="P719" s="574"/>
      <c r="Q719" s="698" t="s">
        <v>2570</v>
      </c>
    </row>
    <row r="720" spans="1:17">
      <c r="A720" s="686" t="s">
        <v>2286</v>
      </c>
      <c r="B720" s="686" t="s">
        <v>276</v>
      </c>
      <c r="C720" s="630"/>
      <c r="D720" s="687" t="s">
        <v>2708</v>
      </c>
      <c r="E720" s="630"/>
      <c r="F720" s="630"/>
      <c r="G720" s="696" t="s">
        <v>2572</v>
      </c>
      <c r="H720" s="697" t="s">
        <v>2571</v>
      </c>
      <c r="I720" s="696"/>
      <c r="J720" s="622"/>
      <c r="K720" s="622">
        <v>1330000</v>
      </c>
      <c r="L720" s="622">
        <v>1283623.7279700001</v>
      </c>
      <c r="M720" s="602"/>
      <c r="N720" s="577"/>
      <c r="O720" s="577">
        <v>1</v>
      </c>
      <c r="P720" s="574"/>
      <c r="Q720" s="698" t="s">
        <v>2573</v>
      </c>
    </row>
    <row r="721" spans="1:17" ht="25.5">
      <c r="A721" s="686" t="s">
        <v>2286</v>
      </c>
      <c r="B721" s="686" t="s">
        <v>276</v>
      </c>
      <c r="C721" s="630"/>
      <c r="D721" s="687" t="s">
        <v>2708</v>
      </c>
      <c r="E721" s="630"/>
      <c r="F721" s="630"/>
      <c r="G721" s="696" t="s">
        <v>2575</v>
      </c>
      <c r="H721" s="697" t="s">
        <v>2574</v>
      </c>
      <c r="I721" s="696"/>
      <c r="J721" s="622"/>
      <c r="K721" s="622">
        <v>1400000</v>
      </c>
      <c r="L721" s="622">
        <v>1381353.47826</v>
      </c>
      <c r="M721" s="602"/>
      <c r="N721" s="577"/>
      <c r="O721" s="577">
        <v>1</v>
      </c>
      <c r="P721" s="574"/>
      <c r="Q721" s="698" t="s">
        <v>2573</v>
      </c>
    </row>
    <row r="722" spans="1:17">
      <c r="A722" s="686" t="s">
        <v>2286</v>
      </c>
      <c r="B722" s="686" t="s">
        <v>276</v>
      </c>
      <c r="C722" s="630"/>
      <c r="D722" s="687" t="s">
        <v>2708</v>
      </c>
      <c r="E722" s="630"/>
      <c r="F722" s="630"/>
      <c r="G722" s="696" t="s">
        <v>2577</v>
      </c>
      <c r="H722" s="697" t="s">
        <v>2576</v>
      </c>
      <c r="I722" s="696"/>
      <c r="J722" s="622"/>
      <c r="K722" s="622">
        <v>1566000</v>
      </c>
      <c r="L722" s="622">
        <v>1557124.19196</v>
      </c>
      <c r="M722" s="602"/>
      <c r="N722" s="577"/>
      <c r="O722" s="577">
        <v>1</v>
      </c>
      <c r="P722" s="574"/>
      <c r="Q722" s="698" t="s">
        <v>2578</v>
      </c>
    </row>
    <row r="723" spans="1:17" ht="38.25">
      <c r="A723" s="686" t="s">
        <v>2286</v>
      </c>
      <c r="B723" s="686" t="s">
        <v>276</v>
      </c>
      <c r="C723" s="630"/>
      <c r="D723" s="687" t="s">
        <v>2708</v>
      </c>
      <c r="E723" s="630"/>
      <c r="F723" s="630"/>
      <c r="G723" s="696" t="s">
        <v>2533</v>
      </c>
      <c r="H723" s="697" t="s">
        <v>2579</v>
      </c>
      <c r="I723" s="696"/>
      <c r="J723" s="622"/>
      <c r="K723" s="622">
        <v>1500000</v>
      </c>
      <c r="L723" s="622">
        <v>0</v>
      </c>
      <c r="M723" s="602"/>
      <c r="N723" s="577"/>
      <c r="O723" s="577">
        <v>0</v>
      </c>
      <c r="P723" s="574"/>
      <c r="Q723" s="698" t="s">
        <v>2580</v>
      </c>
    </row>
    <row r="724" spans="1:17" ht="25.5">
      <c r="A724" s="686" t="s">
        <v>2286</v>
      </c>
      <c r="B724" s="686" t="s">
        <v>276</v>
      </c>
      <c r="C724" s="630"/>
      <c r="D724" s="687" t="s">
        <v>2708</v>
      </c>
      <c r="E724" s="630"/>
      <c r="F724" s="630"/>
      <c r="G724" s="696" t="s">
        <v>2582</v>
      </c>
      <c r="H724" s="697" t="s">
        <v>2581</v>
      </c>
      <c r="I724" s="696"/>
      <c r="J724" s="622"/>
      <c r="K724" s="622">
        <v>1500000</v>
      </c>
      <c r="L724" s="622">
        <v>1431469.3974000001</v>
      </c>
      <c r="M724" s="602"/>
      <c r="N724" s="577"/>
      <c r="O724" s="577">
        <v>0.8</v>
      </c>
      <c r="P724" s="574"/>
      <c r="Q724" s="698" t="s">
        <v>20</v>
      </c>
    </row>
    <row r="725" spans="1:17" ht="25.5">
      <c r="A725" s="686" t="s">
        <v>2286</v>
      </c>
      <c r="B725" s="686" t="s">
        <v>276</v>
      </c>
      <c r="C725" s="630"/>
      <c r="D725" s="687" t="s">
        <v>2711</v>
      </c>
      <c r="E725" s="630"/>
      <c r="F725" s="630"/>
      <c r="G725" s="696" t="s">
        <v>2584</v>
      </c>
      <c r="H725" s="697" t="s">
        <v>2583</v>
      </c>
      <c r="I725" s="696"/>
      <c r="J725" s="622"/>
      <c r="K725" s="622">
        <v>8400000</v>
      </c>
      <c r="L725" s="622">
        <v>7372013.6901599998</v>
      </c>
      <c r="M725" s="602"/>
      <c r="N725" s="577"/>
      <c r="O725" s="577">
        <v>0.95</v>
      </c>
      <c r="P725" s="574"/>
      <c r="Q725" s="698" t="s">
        <v>2585</v>
      </c>
    </row>
    <row r="726" spans="1:17" ht="25.5">
      <c r="A726" s="686" t="s">
        <v>2286</v>
      </c>
      <c r="B726" s="686" t="s">
        <v>276</v>
      </c>
      <c r="C726" s="630"/>
      <c r="D726" s="687" t="s">
        <v>2711</v>
      </c>
      <c r="E726" s="630"/>
      <c r="F726" s="630"/>
      <c r="G726" s="696" t="s">
        <v>2587</v>
      </c>
      <c r="H726" s="697" t="s">
        <v>2586</v>
      </c>
      <c r="I726" s="696"/>
      <c r="J726" s="622"/>
      <c r="K726" s="622">
        <v>1810000</v>
      </c>
      <c r="L726" s="622">
        <v>1739813.8306</v>
      </c>
      <c r="M726" s="602"/>
      <c r="N726" s="577"/>
      <c r="O726" s="577">
        <v>1</v>
      </c>
      <c r="P726" s="574"/>
      <c r="Q726" s="698" t="s">
        <v>2588</v>
      </c>
    </row>
    <row r="727" spans="1:17" ht="25.5">
      <c r="A727" s="686" t="s">
        <v>2286</v>
      </c>
      <c r="B727" s="686" t="s">
        <v>276</v>
      </c>
      <c r="C727" s="630"/>
      <c r="D727" s="687" t="s">
        <v>2711</v>
      </c>
      <c r="E727" s="630"/>
      <c r="F727" s="630"/>
      <c r="G727" s="696" t="s">
        <v>2590</v>
      </c>
      <c r="H727" s="697" t="s">
        <v>2589</v>
      </c>
      <c r="I727" s="696"/>
      <c r="J727" s="622"/>
      <c r="K727" s="622">
        <v>2340000</v>
      </c>
      <c r="L727" s="622">
        <v>2338476.6952600004</v>
      </c>
      <c r="M727" s="602"/>
      <c r="N727" s="577"/>
      <c r="O727" s="577">
        <v>1</v>
      </c>
      <c r="P727" s="574"/>
      <c r="Q727" s="698" t="s">
        <v>2562</v>
      </c>
    </row>
    <row r="728" spans="1:17" ht="25.5">
      <c r="A728" s="686" t="s">
        <v>2286</v>
      </c>
      <c r="B728" s="686" t="s">
        <v>276</v>
      </c>
      <c r="C728" s="630"/>
      <c r="D728" s="687" t="s">
        <v>2711</v>
      </c>
      <c r="E728" s="630"/>
      <c r="F728" s="630"/>
      <c r="G728" s="696" t="s">
        <v>2592</v>
      </c>
      <c r="H728" s="697" t="s">
        <v>2591</v>
      </c>
      <c r="I728" s="696"/>
      <c r="J728" s="622"/>
      <c r="K728" s="622">
        <v>1190000</v>
      </c>
      <c r="L728" s="622">
        <v>1100458.4836500001</v>
      </c>
      <c r="M728" s="602"/>
      <c r="N728" s="577"/>
      <c r="O728" s="577">
        <v>0.01</v>
      </c>
      <c r="P728" s="574"/>
      <c r="Q728" s="698" t="s">
        <v>20</v>
      </c>
    </row>
    <row r="729" spans="1:17" ht="25.5">
      <c r="A729" s="686" t="s">
        <v>2286</v>
      </c>
      <c r="B729" s="686" t="s">
        <v>276</v>
      </c>
      <c r="C729" s="630"/>
      <c r="D729" s="687" t="s">
        <v>2711</v>
      </c>
      <c r="E729" s="630"/>
      <c r="F729" s="630"/>
      <c r="G729" s="696" t="s">
        <v>2594</v>
      </c>
      <c r="H729" s="697" t="s">
        <v>2593</v>
      </c>
      <c r="I729" s="696"/>
      <c r="J729" s="622"/>
      <c r="K729" s="622">
        <v>2360000</v>
      </c>
      <c r="L729" s="622">
        <v>2281036.4750999999</v>
      </c>
      <c r="M729" s="602"/>
      <c r="N729" s="577"/>
      <c r="O729" s="577">
        <v>0.55000000000000004</v>
      </c>
      <c r="P729" s="574"/>
      <c r="Q729" s="698" t="s">
        <v>2595</v>
      </c>
    </row>
    <row r="730" spans="1:17" ht="25.5">
      <c r="A730" s="686" t="s">
        <v>2286</v>
      </c>
      <c r="B730" s="686" t="s">
        <v>276</v>
      </c>
      <c r="C730" s="630"/>
      <c r="D730" s="687" t="s">
        <v>2711</v>
      </c>
      <c r="E730" s="630"/>
      <c r="F730" s="630"/>
      <c r="G730" s="696" t="s">
        <v>2597</v>
      </c>
      <c r="H730" s="697" t="s">
        <v>2596</v>
      </c>
      <c r="I730" s="696"/>
      <c r="J730" s="622"/>
      <c r="K730" s="622">
        <v>2574994</v>
      </c>
      <c r="L730" s="622">
        <v>2568456.49119</v>
      </c>
      <c r="M730" s="602"/>
      <c r="N730" s="577"/>
      <c r="O730" s="577">
        <v>0.5</v>
      </c>
      <c r="P730" s="574"/>
      <c r="Q730" s="698" t="s">
        <v>2598</v>
      </c>
    </row>
    <row r="731" spans="1:17" ht="38.25">
      <c r="A731" s="686" t="s">
        <v>2286</v>
      </c>
      <c r="B731" s="686" t="s">
        <v>276</v>
      </c>
      <c r="C731" s="630"/>
      <c r="D731" s="687" t="s">
        <v>2716</v>
      </c>
      <c r="E731" s="630"/>
      <c r="F731" s="630"/>
      <c r="G731" s="696" t="s">
        <v>2600</v>
      </c>
      <c r="H731" s="697" t="s">
        <v>2599</v>
      </c>
      <c r="I731" s="696"/>
      <c r="J731" s="622"/>
      <c r="K731" s="622">
        <v>1000000</v>
      </c>
      <c r="L731" s="622">
        <v>995113.28980999999</v>
      </c>
      <c r="M731" s="602"/>
      <c r="N731" s="577"/>
      <c r="O731" s="577">
        <v>0.95</v>
      </c>
      <c r="P731" s="574"/>
      <c r="Q731" s="698" t="s">
        <v>436</v>
      </c>
    </row>
    <row r="732" spans="1:17" ht="51">
      <c r="A732" s="686" t="s">
        <v>2286</v>
      </c>
      <c r="B732" s="686" t="s">
        <v>276</v>
      </c>
      <c r="C732" s="630"/>
      <c r="D732" s="687" t="s">
        <v>2716</v>
      </c>
      <c r="E732" s="630"/>
      <c r="F732" s="630"/>
      <c r="G732" s="696" t="s">
        <v>2602</v>
      </c>
      <c r="H732" s="697" t="s">
        <v>2601</v>
      </c>
      <c r="I732" s="696"/>
      <c r="J732" s="622"/>
      <c r="K732" s="622">
        <v>1710000</v>
      </c>
      <c r="L732" s="622">
        <v>1709715.8386900001</v>
      </c>
      <c r="M732" s="602"/>
      <c r="N732" s="577"/>
      <c r="O732" s="577">
        <v>1</v>
      </c>
      <c r="P732" s="574"/>
      <c r="Q732" s="698" t="s">
        <v>67</v>
      </c>
    </row>
    <row r="733" spans="1:17" ht="25.5">
      <c r="A733" s="686" t="s">
        <v>2286</v>
      </c>
      <c r="B733" s="686" t="s">
        <v>276</v>
      </c>
      <c r="C733" s="630"/>
      <c r="D733" s="687" t="s">
        <v>2716</v>
      </c>
      <c r="E733" s="630"/>
      <c r="F733" s="630"/>
      <c r="G733" s="696" t="s">
        <v>2604</v>
      </c>
      <c r="H733" s="697" t="s">
        <v>2603</v>
      </c>
      <c r="I733" s="696"/>
      <c r="J733" s="622"/>
      <c r="K733" s="622">
        <v>2450000</v>
      </c>
      <c r="L733" s="622">
        <v>2091384.57124</v>
      </c>
      <c r="M733" s="602"/>
      <c r="N733" s="577"/>
      <c r="O733" s="577">
        <v>0.8</v>
      </c>
      <c r="P733" s="574"/>
      <c r="Q733" s="698" t="s">
        <v>20</v>
      </c>
    </row>
    <row r="734" spans="1:17" ht="38.25">
      <c r="A734" s="638" t="s">
        <v>526</v>
      </c>
      <c r="B734" s="638" t="s">
        <v>277</v>
      </c>
      <c r="C734" s="638"/>
      <c r="D734" s="621" t="s">
        <v>2690</v>
      </c>
      <c r="E734" s="621" t="s">
        <v>2610</v>
      </c>
      <c r="F734" s="621" t="s">
        <v>2611</v>
      </c>
      <c r="G734" s="621"/>
      <c r="H734" s="618" t="s">
        <v>2612</v>
      </c>
      <c r="I734" s="621"/>
      <c r="J734" s="622"/>
      <c r="K734" s="602">
        <v>3015000</v>
      </c>
      <c r="L734" s="602">
        <v>2553546.2043099999</v>
      </c>
      <c r="M734" s="602">
        <v>1638927.1828299998</v>
      </c>
      <c r="N734" s="577">
        <v>0.543591105416252</v>
      </c>
      <c r="O734" s="577">
        <v>0.8</v>
      </c>
      <c r="P734" s="699"/>
      <c r="Q734" s="683" t="s">
        <v>2613</v>
      </c>
    </row>
    <row r="735" spans="1:17" ht="38.25">
      <c r="A735" s="638" t="s">
        <v>526</v>
      </c>
      <c r="B735" s="638" t="s">
        <v>277</v>
      </c>
      <c r="C735" s="638"/>
      <c r="D735" s="621" t="s">
        <v>2691</v>
      </c>
      <c r="E735" s="621" t="s">
        <v>2614</v>
      </c>
      <c r="F735" s="621" t="s">
        <v>2615</v>
      </c>
      <c r="G735" s="621"/>
      <c r="H735" s="618" t="s">
        <v>2616</v>
      </c>
      <c r="I735" s="621"/>
      <c r="J735" s="622"/>
      <c r="K735" s="602">
        <v>2822000</v>
      </c>
      <c r="L735" s="602">
        <v>2304558.9831599998</v>
      </c>
      <c r="M735" s="602">
        <v>1744236.3091799999</v>
      </c>
      <c r="N735" s="577">
        <v>0.61808515562721467</v>
      </c>
      <c r="O735" s="577">
        <v>0.99</v>
      </c>
      <c r="P735" s="699"/>
      <c r="Q735" s="683" t="s">
        <v>2617</v>
      </c>
    </row>
    <row r="736" spans="1:17" ht="25.5">
      <c r="A736" s="638" t="s">
        <v>526</v>
      </c>
      <c r="B736" s="638" t="s">
        <v>277</v>
      </c>
      <c r="C736" s="638"/>
      <c r="D736" s="621" t="s">
        <v>2697</v>
      </c>
      <c r="E736" s="621" t="s">
        <v>2618</v>
      </c>
      <c r="F736" s="621" t="s">
        <v>2619</v>
      </c>
      <c r="G736" s="621"/>
      <c r="H736" s="618" t="s">
        <v>2620</v>
      </c>
      <c r="I736" s="621"/>
      <c r="J736" s="622"/>
      <c r="K736" s="602">
        <v>168000</v>
      </c>
      <c r="L736" s="602">
        <v>50901.355479999998</v>
      </c>
      <c r="M736" s="602">
        <v>48604.845110000002</v>
      </c>
      <c r="N736" s="577">
        <v>0.28931455422619051</v>
      </c>
      <c r="O736" s="577">
        <v>0.95</v>
      </c>
      <c r="P736" s="699"/>
      <c r="Q736" s="683" t="s">
        <v>2621</v>
      </c>
    </row>
    <row r="737" spans="1:17" ht="38.25">
      <c r="A737" s="638" t="s">
        <v>526</v>
      </c>
      <c r="B737" s="638" t="s">
        <v>277</v>
      </c>
      <c r="C737" s="638"/>
      <c r="D737" s="621" t="s">
        <v>2697</v>
      </c>
      <c r="E737" s="621" t="s">
        <v>2618</v>
      </c>
      <c r="F737" s="621" t="s">
        <v>2619</v>
      </c>
      <c r="G737" s="621"/>
      <c r="H737" s="618" t="s">
        <v>2622</v>
      </c>
      <c r="I737" s="621"/>
      <c r="J737" s="622"/>
      <c r="K737" s="602">
        <v>513000</v>
      </c>
      <c r="L737" s="602">
        <v>512600.96494999999</v>
      </c>
      <c r="M737" s="602">
        <v>354539.88529999997</v>
      </c>
      <c r="N737" s="577">
        <v>0.69111088752436645</v>
      </c>
      <c r="O737" s="577">
        <v>0.91</v>
      </c>
      <c r="P737" s="699"/>
      <c r="Q737" s="683" t="s">
        <v>20</v>
      </c>
    </row>
    <row r="738" spans="1:17" ht="38.25">
      <c r="A738" s="638" t="s">
        <v>526</v>
      </c>
      <c r="B738" s="638" t="s">
        <v>277</v>
      </c>
      <c r="C738" s="638"/>
      <c r="D738" s="621" t="s">
        <v>2697</v>
      </c>
      <c r="E738" s="621" t="s">
        <v>2618</v>
      </c>
      <c r="F738" s="621" t="s">
        <v>2619</v>
      </c>
      <c r="G738" s="621"/>
      <c r="H738" s="618" t="s">
        <v>2623</v>
      </c>
      <c r="I738" s="621"/>
      <c r="J738" s="622"/>
      <c r="K738" s="602">
        <v>3308000</v>
      </c>
      <c r="L738" s="602">
        <v>2155467.2876399998</v>
      </c>
      <c r="M738" s="602">
        <v>1326626.5234699999</v>
      </c>
      <c r="N738" s="577">
        <v>0.40103582934401449</v>
      </c>
      <c r="O738" s="577">
        <v>0.8</v>
      </c>
      <c r="P738" s="699"/>
      <c r="Q738" s="683" t="s">
        <v>2624</v>
      </c>
    </row>
    <row r="739" spans="1:17" ht="38.25">
      <c r="A739" s="638" t="s">
        <v>526</v>
      </c>
      <c r="B739" s="638" t="s">
        <v>277</v>
      </c>
      <c r="C739" s="638"/>
      <c r="D739" s="621" t="s">
        <v>2697</v>
      </c>
      <c r="E739" s="621" t="s">
        <v>2625</v>
      </c>
      <c r="F739" s="621" t="s">
        <v>2626</v>
      </c>
      <c r="G739" s="621"/>
      <c r="H739" s="618" t="s">
        <v>2627</v>
      </c>
      <c r="I739" s="621"/>
      <c r="J739" s="622"/>
      <c r="K739" s="602">
        <v>350000</v>
      </c>
      <c r="L739" s="602">
        <v>251638.03496000002</v>
      </c>
      <c r="M739" s="602">
        <v>52664.379260000002</v>
      </c>
      <c r="N739" s="577">
        <v>0.15046965502857143</v>
      </c>
      <c r="O739" s="577">
        <v>0.25</v>
      </c>
      <c r="P739" s="699"/>
      <c r="Q739" s="683" t="s">
        <v>2628</v>
      </c>
    </row>
    <row r="740" spans="1:17" ht="38.25">
      <c r="A740" s="638" t="s">
        <v>526</v>
      </c>
      <c r="B740" s="638" t="s">
        <v>277</v>
      </c>
      <c r="C740" s="638"/>
      <c r="D740" s="621" t="s">
        <v>2699</v>
      </c>
      <c r="E740" s="621" t="s">
        <v>2629</v>
      </c>
      <c r="F740" s="621" t="s">
        <v>2630</v>
      </c>
      <c r="G740" s="621"/>
      <c r="H740" s="618" t="s">
        <v>2631</v>
      </c>
      <c r="I740" s="621"/>
      <c r="J740" s="622"/>
      <c r="K740" s="602">
        <v>582500</v>
      </c>
      <c r="L740" s="602">
        <v>525988.94189000002</v>
      </c>
      <c r="M740" s="602">
        <v>450926.34649999999</v>
      </c>
      <c r="N740" s="577">
        <v>0.77412248326180255</v>
      </c>
      <c r="O740" s="577">
        <v>0.99</v>
      </c>
      <c r="P740" s="699"/>
      <c r="Q740" s="683" t="s">
        <v>2632</v>
      </c>
    </row>
    <row r="741" spans="1:17" ht="25.5">
      <c r="A741" s="638" t="s">
        <v>526</v>
      </c>
      <c r="B741" s="638" t="s">
        <v>277</v>
      </c>
      <c r="C741" s="638"/>
      <c r="D741" s="621" t="s">
        <v>2699</v>
      </c>
      <c r="E741" s="621" t="s">
        <v>2629</v>
      </c>
      <c r="F741" s="621" t="s">
        <v>2630</v>
      </c>
      <c r="G741" s="621"/>
      <c r="H741" s="618" t="s">
        <v>2633</v>
      </c>
      <c r="I741" s="621"/>
      <c r="J741" s="622"/>
      <c r="K741" s="602">
        <v>842000</v>
      </c>
      <c r="L741" s="602">
        <v>524943.35094000003</v>
      </c>
      <c r="M741" s="602">
        <v>522912.98139999999</v>
      </c>
      <c r="N741" s="577">
        <v>0.62103679501187647</v>
      </c>
      <c r="O741" s="577">
        <v>0.95</v>
      </c>
      <c r="P741" s="699"/>
      <c r="Q741" s="683" t="s">
        <v>2634</v>
      </c>
    </row>
    <row r="742" spans="1:17" ht="38.25">
      <c r="A742" s="638" t="s">
        <v>526</v>
      </c>
      <c r="B742" s="638" t="s">
        <v>277</v>
      </c>
      <c r="C742" s="638"/>
      <c r="D742" s="621" t="s">
        <v>2700</v>
      </c>
      <c r="E742" s="621" t="s">
        <v>2635</v>
      </c>
      <c r="F742" s="621" t="s">
        <v>2636</v>
      </c>
      <c r="G742" s="621"/>
      <c r="H742" s="618" t="s">
        <v>2637</v>
      </c>
      <c r="I742" s="621"/>
      <c r="J742" s="622"/>
      <c r="K742" s="602">
        <v>1255000</v>
      </c>
      <c r="L742" s="602">
        <v>1231141.07922</v>
      </c>
      <c r="M742" s="602">
        <v>1100567.0077</v>
      </c>
      <c r="N742" s="577">
        <v>0.87694582286852585</v>
      </c>
      <c r="O742" s="577">
        <v>0.99</v>
      </c>
      <c r="P742" s="699"/>
      <c r="Q742" s="683" t="s">
        <v>20</v>
      </c>
    </row>
    <row r="743" spans="1:17" ht="38.25">
      <c r="A743" s="638" t="s">
        <v>526</v>
      </c>
      <c r="B743" s="638" t="s">
        <v>277</v>
      </c>
      <c r="C743" s="638"/>
      <c r="D743" s="621" t="s">
        <v>2700</v>
      </c>
      <c r="E743" s="621" t="s">
        <v>2635</v>
      </c>
      <c r="F743" s="621" t="s">
        <v>2636</v>
      </c>
      <c r="G743" s="621"/>
      <c r="H743" s="618" t="s">
        <v>2638</v>
      </c>
      <c r="I743" s="621"/>
      <c r="J743" s="622"/>
      <c r="K743" s="602">
        <v>848000</v>
      </c>
      <c r="L743" s="602">
        <v>845192.54379999998</v>
      </c>
      <c r="M743" s="602">
        <v>731802.10683999991</v>
      </c>
      <c r="N743" s="577">
        <v>0.86297418259433956</v>
      </c>
      <c r="O743" s="577">
        <v>0.99</v>
      </c>
      <c r="P743" s="699"/>
      <c r="Q743" s="683" t="s">
        <v>2639</v>
      </c>
    </row>
    <row r="744" spans="1:17" ht="38.25">
      <c r="A744" s="638" t="s">
        <v>526</v>
      </c>
      <c r="B744" s="638" t="s">
        <v>277</v>
      </c>
      <c r="C744" s="638"/>
      <c r="D744" s="621" t="s">
        <v>2703</v>
      </c>
      <c r="E744" s="621" t="s">
        <v>2640</v>
      </c>
      <c r="F744" s="621" t="s">
        <v>2641</v>
      </c>
      <c r="G744" s="621"/>
      <c r="H744" s="618" t="s">
        <v>2642</v>
      </c>
      <c r="I744" s="621"/>
      <c r="J744" s="622"/>
      <c r="K744" s="602">
        <v>1836300</v>
      </c>
      <c r="L744" s="602">
        <v>1705170.3603800002</v>
      </c>
      <c r="M744" s="602">
        <v>1022651.28995</v>
      </c>
      <c r="N744" s="577">
        <v>0.55690861512280132</v>
      </c>
      <c r="O744" s="577">
        <v>0.92</v>
      </c>
      <c r="P744" s="699"/>
      <c r="Q744" s="683" t="s">
        <v>2643</v>
      </c>
    </row>
    <row r="745" spans="1:17" ht="38.25">
      <c r="A745" s="638" t="s">
        <v>526</v>
      </c>
      <c r="B745" s="638" t="s">
        <v>277</v>
      </c>
      <c r="C745" s="638"/>
      <c r="D745" s="621" t="s">
        <v>2703</v>
      </c>
      <c r="E745" s="621" t="s">
        <v>2640</v>
      </c>
      <c r="F745" s="621" t="s">
        <v>2641</v>
      </c>
      <c r="G745" s="621"/>
      <c r="H745" s="618" t="s">
        <v>2644</v>
      </c>
      <c r="I745" s="621"/>
      <c r="J745" s="622"/>
      <c r="K745" s="602">
        <v>2000000</v>
      </c>
      <c r="L745" s="602">
        <v>1913199.1604300002</v>
      </c>
      <c r="M745" s="602">
        <v>1688644.7007599999</v>
      </c>
      <c r="N745" s="577">
        <v>0.84432235037999992</v>
      </c>
      <c r="O745" s="577">
        <v>0.9</v>
      </c>
      <c r="P745" s="699"/>
      <c r="Q745" s="683" t="s">
        <v>2645</v>
      </c>
    </row>
    <row r="746" spans="1:17" ht="38.25">
      <c r="A746" s="638" t="s">
        <v>526</v>
      </c>
      <c r="B746" s="638" t="s">
        <v>277</v>
      </c>
      <c r="C746" s="638"/>
      <c r="D746" s="621" t="s">
        <v>2708</v>
      </c>
      <c r="E746" s="621" t="s">
        <v>2646</v>
      </c>
      <c r="F746" s="621" t="s">
        <v>2647</v>
      </c>
      <c r="G746" s="621"/>
      <c r="H746" s="618" t="s">
        <v>2648</v>
      </c>
      <c r="I746" s="621"/>
      <c r="J746" s="622"/>
      <c r="K746" s="602">
        <v>8250000</v>
      </c>
      <c r="L746" s="602">
        <v>8212935.7136499994</v>
      </c>
      <c r="M746" s="602">
        <v>8086901.1487800004</v>
      </c>
      <c r="N746" s="577">
        <v>0.98023044227636369</v>
      </c>
      <c r="O746" s="577">
        <v>0.98</v>
      </c>
      <c r="P746" s="699"/>
      <c r="Q746" s="683" t="s">
        <v>2649</v>
      </c>
    </row>
    <row r="747" spans="1:17" ht="51">
      <c r="A747" s="638" t="s">
        <v>526</v>
      </c>
      <c r="B747" s="638" t="s">
        <v>277</v>
      </c>
      <c r="C747" s="638"/>
      <c r="D747" s="621" t="s">
        <v>2708</v>
      </c>
      <c r="E747" s="621" t="s">
        <v>2646</v>
      </c>
      <c r="F747" s="621" t="s">
        <v>2647</v>
      </c>
      <c r="G747" s="621"/>
      <c r="H747" s="618" t="s">
        <v>2650</v>
      </c>
      <c r="I747" s="621"/>
      <c r="J747" s="622"/>
      <c r="K747" s="602">
        <v>1300000</v>
      </c>
      <c r="L747" s="602">
        <v>1290325.3204400002</v>
      </c>
      <c r="M747" s="602">
        <v>1227702.8240199999</v>
      </c>
      <c r="N747" s="577">
        <v>0.94438678770769224</v>
      </c>
      <c r="O747" s="577">
        <v>0.95</v>
      </c>
      <c r="P747" s="699"/>
      <c r="Q747" s="683" t="s">
        <v>2651</v>
      </c>
    </row>
    <row r="748" spans="1:17" ht="25.5">
      <c r="A748" s="638" t="s">
        <v>526</v>
      </c>
      <c r="B748" s="638" t="s">
        <v>277</v>
      </c>
      <c r="C748" s="638"/>
      <c r="D748" s="621" t="s">
        <v>2708</v>
      </c>
      <c r="E748" s="621" t="s">
        <v>2652</v>
      </c>
      <c r="F748" s="621" t="s">
        <v>2653</v>
      </c>
      <c r="G748" s="621"/>
      <c r="H748" s="618" t="s">
        <v>2654</v>
      </c>
      <c r="I748" s="621"/>
      <c r="J748" s="622"/>
      <c r="K748" s="602">
        <v>6200000</v>
      </c>
      <c r="L748" s="602">
        <v>6199873.12488</v>
      </c>
      <c r="M748" s="602">
        <v>5756611.7146599991</v>
      </c>
      <c r="N748" s="577">
        <v>0.92848576042903208</v>
      </c>
      <c r="O748" s="577">
        <v>1</v>
      </c>
      <c r="P748" s="699"/>
      <c r="Q748" s="683" t="s">
        <v>560</v>
      </c>
    </row>
    <row r="749" spans="1:17" ht="25.5">
      <c r="A749" s="638" t="s">
        <v>526</v>
      </c>
      <c r="B749" s="638" t="s">
        <v>277</v>
      </c>
      <c r="C749" s="638"/>
      <c r="D749" s="621" t="s">
        <v>2708</v>
      </c>
      <c r="E749" s="621" t="s">
        <v>2652</v>
      </c>
      <c r="F749" s="621" t="s">
        <v>2653</v>
      </c>
      <c r="G749" s="621"/>
      <c r="H749" s="618" t="s">
        <v>2655</v>
      </c>
      <c r="I749" s="621"/>
      <c r="J749" s="622"/>
      <c r="K749" s="602">
        <v>1100000</v>
      </c>
      <c r="L749" s="602">
        <v>1013324.56629</v>
      </c>
      <c r="M749" s="602">
        <v>1005204.13462</v>
      </c>
      <c r="N749" s="577">
        <v>0.91382194056363641</v>
      </c>
      <c r="O749" s="577">
        <v>0.9</v>
      </c>
      <c r="P749" s="699"/>
      <c r="Q749" s="683" t="s">
        <v>2656</v>
      </c>
    </row>
    <row r="750" spans="1:17" ht="25.5">
      <c r="A750" s="638" t="s">
        <v>526</v>
      </c>
      <c r="B750" s="638" t="s">
        <v>277</v>
      </c>
      <c r="C750" s="638"/>
      <c r="D750" s="621" t="s">
        <v>2709</v>
      </c>
      <c r="E750" s="621" t="s">
        <v>2657</v>
      </c>
      <c r="F750" s="621" t="s">
        <v>2658</v>
      </c>
      <c r="G750" s="621"/>
      <c r="H750" s="618" t="s">
        <v>2659</v>
      </c>
      <c r="I750" s="621"/>
      <c r="J750" s="622"/>
      <c r="K750" s="602">
        <v>200000</v>
      </c>
      <c r="L750" s="602">
        <v>513.66891999999996</v>
      </c>
      <c r="M750" s="602">
        <v>513.71892000000003</v>
      </c>
      <c r="N750" s="577">
        <v>2.5685946000000002E-3</v>
      </c>
      <c r="O750" s="577">
        <v>0.05</v>
      </c>
      <c r="P750" s="699"/>
      <c r="Q750" s="683" t="s">
        <v>2660</v>
      </c>
    </row>
    <row r="751" spans="1:17" ht="63.75">
      <c r="A751" s="638" t="s">
        <v>526</v>
      </c>
      <c r="B751" s="638" t="s">
        <v>277</v>
      </c>
      <c r="C751" s="638"/>
      <c r="D751" s="621" t="s">
        <v>2710</v>
      </c>
      <c r="E751" s="621" t="s">
        <v>2661</v>
      </c>
      <c r="F751" s="621" t="s">
        <v>2662</v>
      </c>
      <c r="G751" s="621"/>
      <c r="H751" s="618" t="s">
        <v>2663</v>
      </c>
      <c r="I751" s="621"/>
      <c r="J751" s="622"/>
      <c r="K751" s="602">
        <v>300000</v>
      </c>
      <c r="L751" s="602">
        <v>136085.27625</v>
      </c>
      <c r="M751" s="602">
        <v>516.66824999999994</v>
      </c>
      <c r="N751" s="577">
        <v>1.7222274999999997E-3</v>
      </c>
      <c r="O751" s="577">
        <v>0.05</v>
      </c>
      <c r="P751" s="699"/>
      <c r="Q751" s="683" t="s">
        <v>2664</v>
      </c>
    </row>
    <row r="752" spans="1:17" ht="76.5">
      <c r="A752" s="638" t="s">
        <v>526</v>
      </c>
      <c r="B752" s="638" t="s">
        <v>277</v>
      </c>
      <c r="C752" s="638"/>
      <c r="D752" s="621" t="s">
        <v>2710</v>
      </c>
      <c r="E752" s="621" t="s">
        <v>2661</v>
      </c>
      <c r="F752" s="621" t="s">
        <v>2662</v>
      </c>
      <c r="G752" s="621"/>
      <c r="H752" s="618" t="s">
        <v>2665</v>
      </c>
      <c r="I752" s="621"/>
      <c r="J752" s="622"/>
      <c r="K752" s="602">
        <v>300000</v>
      </c>
      <c r="L752" s="602">
        <v>124436.50348</v>
      </c>
      <c r="M752" s="602">
        <v>0</v>
      </c>
      <c r="N752" s="577">
        <v>0</v>
      </c>
      <c r="O752" s="577">
        <v>0.05</v>
      </c>
      <c r="P752" s="699"/>
      <c r="Q752" s="683" t="s">
        <v>2666</v>
      </c>
    </row>
    <row r="753" spans="1:17" ht="63.75">
      <c r="A753" s="638" t="s">
        <v>526</v>
      </c>
      <c r="B753" s="638" t="s">
        <v>277</v>
      </c>
      <c r="C753" s="638"/>
      <c r="D753" s="621" t="s">
        <v>2710</v>
      </c>
      <c r="E753" s="621" t="s">
        <v>2661</v>
      </c>
      <c r="F753" s="621" t="s">
        <v>2662</v>
      </c>
      <c r="G753" s="621"/>
      <c r="H753" s="618" t="s">
        <v>2667</v>
      </c>
      <c r="I753" s="621"/>
      <c r="J753" s="622"/>
      <c r="K753" s="602">
        <v>250000</v>
      </c>
      <c r="L753" s="602">
        <v>85020.180659999998</v>
      </c>
      <c r="M753" s="602">
        <v>0</v>
      </c>
      <c r="N753" s="577">
        <v>0</v>
      </c>
      <c r="O753" s="577">
        <v>0.05</v>
      </c>
      <c r="P753" s="699"/>
      <c r="Q753" s="683" t="s">
        <v>2666</v>
      </c>
    </row>
    <row r="754" spans="1:17" ht="25.5">
      <c r="A754" s="638" t="s">
        <v>526</v>
      </c>
      <c r="B754" s="638" t="s">
        <v>277</v>
      </c>
      <c r="C754" s="638"/>
      <c r="D754" s="621" t="s">
        <v>2711</v>
      </c>
      <c r="E754" s="621" t="s">
        <v>2668</v>
      </c>
      <c r="F754" s="621" t="s">
        <v>2669</v>
      </c>
      <c r="G754" s="621"/>
      <c r="H754" s="618" t="s">
        <v>2670</v>
      </c>
      <c r="I754" s="621"/>
      <c r="J754" s="622"/>
      <c r="K754" s="602">
        <v>1950000</v>
      </c>
      <c r="L754" s="602">
        <v>1784009.80816</v>
      </c>
      <c r="M754" s="602">
        <v>706919.85073000006</v>
      </c>
      <c r="N754" s="577">
        <v>0.36252300037435903</v>
      </c>
      <c r="O754" s="577">
        <v>0.89</v>
      </c>
      <c r="P754" s="699"/>
      <c r="Q754" s="683" t="s">
        <v>2671</v>
      </c>
    </row>
    <row r="755" spans="1:17" ht="25.5">
      <c r="A755" s="638" t="s">
        <v>526</v>
      </c>
      <c r="B755" s="638" t="s">
        <v>277</v>
      </c>
      <c r="C755" s="638"/>
      <c r="D755" s="621" t="s">
        <v>2711</v>
      </c>
      <c r="E755" s="621" t="s">
        <v>2668</v>
      </c>
      <c r="F755" s="621" t="s">
        <v>2669</v>
      </c>
      <c r="G755" s="621"/>
      <c r="H755" s="618" t="s">
        <v>2672</v>
      </c>
      <c r="I755" s="621"/>
      <c r="J755" s="622"/>
      <c r="K755" s="602">
        <v>5328882</v>
      </c>
      <c r="L755" s="602">
        <v>4625482.0333000002</v>
      </c>
      <c r="M755" s="602">
        <v>442520.45386999997</v>
      </c>
      <c r="N755" s="577">
        <v>8.3041893941355804E-2</v>
      </c>
      <c r="O755" s="577">
        <v>0.15</v>
      </c>
      <c r="P755" s="699"/>
      <c r="Q755" s="683" t="s">
        <v>2673</v>
      </c>
    </row>
    <row r="756" spans="1:17" ht="25.5">
      <c r="A756" s="638" t="s">
        <v>526</v>
      </c>
      <c r="B756" s="638" t="s">
        <v>277</v>
      </c>
      <c r="C756" s="638"/>
      <c r="D756" s="621" t="s">
        <v>2711</v>
      </c>
      <c r="E756" s="621" t="s">
        <v>2668</v>
      </c>
      <c r="F756" s="621" t="s">
        <v>2669</v>
      </c>
      <c r="G756" s="621"/>
      <c r="H756" s="618" t="s">
        <v>2674</v>
      </c>
      <c r="I756" s="621"/>
      <c r="J756" s="622"/>
      <c r="K756" s="602">
        <v>230000</v>
      </c>
      <c r="L756" s="602">
        <v>4231.402</v>
      </c>
      <c r="M756" s="602">
        <v>1434.902</v>
      </c>
      <c r="N756" s="577">
        <v>6.2387043478260868E-3</v>
      </c>
      <c r="O756" s="577">
        <v>0.02</v>
      </c>
      <c r="P756" s="699"/>
      <c r="Q756" s="683" t="s">
        <v>2675</v>
      </c>
    </row>
    <row r="757" spans="1:17" ht="38.25">
      <c r="A757" s="638" t="s">
        <v>526</v>
      </c>
      <c r="B757" s="638" t="s">
        <v>277</v>
      </c>
      <c r="C757" s="638"/>
      <c r="D757" s="621" t="s">
        <v>2711</v>
      </c>
      <c r="E757" s="621" t="s">
        <v>2668</v>
      </c>
      <c r="F757" s="621" t="s">
        <v>2669</v>
      </c>
      <c r="G757" s="621"/>
      <c r="H757" s="618" t="s">
        <v>2676</v>
      </c>
      <c r="I757" s="621"/>
      <c r="J757" s="622"/>
      <c r="K757" s="602">
        <v>1600000</v>
      </c>
      <c r="L757" s="602">
        <v>1461.36988</v>
      </c>
      <c r="M757" s="602">
        <v>0</v>
      </c>
      <c r="N757" s="577">
        <v>0</v>
      </c>
      <c r="O757" s="577">
        <v>0.05</v>
      </c>
      <c r="P757" s="699"/>
      <c r="Q757" s="683" t="s">
        <v>2677</v>
      </c>
    </row>
    <row r="758" spans="1:17" ht="51">
      <c r="A758" s="638" t="s">
        <v>526</v>
      </c>
      <c r="B758" s="638" t="s">
        <v>277</v>
      </c>
      <c r="C758" s="638"/>
      <c r="D758" s="621" t="s">
        <v>2716</v>
      </c>
      <c r="E758" s="621" t="s">
        <v>2678</v>
      </c>
      <c r="F758" s="621" t="s">
        <v>2679</v>
      </c>
      <c r="G758" s="621"/>
      <c r="H758" s="618" t="s">
        <v>2680</v>
      </c>
      <c r="I758" s="621"/>
      <c r="J758" s="622"/>
      <c r="K758" s="602">
        <v>1150000</v>
      </c>
      <c r="L758" s="602">
        <v>1119274.99199</v>
      </c>
      <c r="M758" s="602">
        <v>1070462.1537299999</v>
      </c>
      <c r="N758" s="577">
        <v>0.93083665541739125</v>
      </c>
      <c r="O758" s="577">
        <v>0.95</v>
      </c>
      <c r="P758" s="699"/>
      <c r="Q758" s="683" t="s">
        <v>2681</v>
      </c>
    </row>
    <row r="759" spans="1:17" ht="38.25">
      <c r="A759" s="638" t="s">
        <v>526</v>
      </c>
      <c r="B759" s="638" t="s">
        <v>277</v>
      </c>
      <c r="C759" s="700"/>
      <c r="D759" s="701" t="s">
        <v>2716</v>
      </c>
      <c r="E759" s="701" t="s">
        <v>2678</v>
      </c>
      <c r="F759" s="701" t="s">
        <v>2679</v>
      </c>
      <c r="G759" s="701"/>
      <c r="H759" s="702" t="s">
        <v>2682</v>
      </c>
      <c r="I759" s="701"/>
      <c r="J759" s="622"/>
      <c r="K759" s="602">
        <v>660000</v>
      </c>
      <c r="L759" s="602">
        <v>653434.07602000004</v>
      </c>
      <c r="M759" s="602">
        <v>637104.37598000001</v>
      </c>
      <c r="N759" s="577">
        <v>0.96530966057575762</v>
      </c>
      <c r="O759" s="577">
        <v>1</v>
      </c>
      <c r="P759" s="680"/>
      <c r="Q759" s="703" t="s">
        <v>560</v>
      </c>
    </row>
    <row r="760" spans="1:17" ht="51">
      <c r="A760" s="638" t="s">
        <v>526</v>
      </c>
      <c r="B760" s="638" t="s">
        <v>269</v>
      </c>
      <c r="C760" s="714" t="s">
        <v>319</v>
      </c>
      <c r="D760" s="700" t="s">
        <v>2703</v>
      </c>
      <c r="E760" s="700"/>
      <c r="F760" s="701"/>
      <c r="G760" s="700"/>
      <c r="H760" s="702" t="s">
        <v>3095</v>
      </c>
      <c r="I760" s="702"/>
      <c r="J760" s="622">
        <v>300000</v>
      </c>
      <c r="K760" s="622">
        <v>300000</v>
      </c>
      <c r="L760" s="721">
        <v>280463.75400000002</v>
      </c>
      <c r="M760" s="721">
        <v>249200.45</v>
      </c>
      <c r="N760" s="577">
        <v>0.83066816666666665</v>
      </c>
      <c r="O760" s="711">
        <v>100</v>
      </c>
      <c r="P760" s="700"/>
      <c r="Q760" s="715" t="s">
        <v>474</v>
      </c>
    </row>
    <row r="761" spans="1:17" ht="51">
      <c r="A761" s="638" t="s">
        <v>526</v>
      </c>
      <c r="B761" s="638" t="s">
        <v>269</v>
      </c>
      <c r="C761" s="714" t="s">
        <v>319</v>
      </c>
      <c r="D761" s="700" t="s">
        <v>2703</v>
      </c>
      <c r="E761" s="700"/>
      <c r="F761" s="701"/>
      <c r="G761" s="700"/>
      <c r="H761" s="702" t="s">
        <v>3096</v>
      </c>
      <c r="I761" s="702"/>
      <c r="J761" s="622">
        <v>131407</v>
      </c>
      <c r="K761" s="622">
        <v>185282</v>
      </c>
      <c r="L761" s="721">
        <v>181600.44899999999</v>
      </c>
      <c r="M761" s="721">
        <v>181750.54800000001</v>
      </c>
      <c r="N761" s="577">
        <v>0.98094012370332795</v>
      </c>
      <c r="O761" s="711">
        <v>99</v>
      </c>
      <c r="P761" s="700"/>
      <c r="Q761" s="715" t="s">
        <v>474</v>
      </c>
    </row>
    <row r="762" spans="1:17" ht="51">
      <c r="A762" s="638" t="s">
        <v>526</v>
      </c>
      <c r="B762" s="638" t="s">
        <v>269</v>
      </c>
      <c r="C762" s="714" t="s">
        <v>319</v>
      </c>
      <c r="D762" s="700" t="s">
        <v>2703</v>
      </c>
      <c r="E762" s="700"/>
      <c r="F762" s="701"/>
      <c r="G762" s="700"/>
      <c r="H762" s="702" t="s">
        <v>3097</v>
      </c>
      <c r="I762" s="702"/>
      <c r="J762" s="622">
        <v>417000</v>
      </c>
      <c r="K762" s="622">
        <v>417000</v>
      </c>
      <c r="L762" s="721">
        <v>347158.75</v>
      </c>
      <c r="M762" s="721">
        <v>345211.196</v>
      </c>
      <c r="N762" s="577">
        <v>0.82784459472422056</v>
      </c>
      <c r="O762" s="711">
        <v>100</v>
      </c>
      <c r="P762" s="700"/>
      <c r="Q762" s="715" t="s">
        <v>474</v>
      </c>
    </row>
    <row r="763" spans="1:17" ht="51">
      <c r="A763" s="638" t="s">
        <v>526</v>
      </c>
      <c r="B763" s="638" t="s">
        <v>269</v>
      </c>
      <c r="C763" s="714" t="s">
        <v>319</v>
      </c>
      <c r="D763" s="700" t="s">
        <v>2703</v>
      </c>
      <c r="E763" s="700"/>
      <c r="F763" s="701"/>
      <c r="G763" s="700"/>
      <c r="H763" s="702" t="s">
        <v>3098</v>
      </c>
      <c r="I763" s="702"/>
      <c r="J763" s="622">
        <v>700000</v>
      </c>
      <c r="K763" s="622">
        <v>700000</v>
      </c>
      <c r="L763" s="721">
        <v>465552.08199999999</v>
      </c>
      <c r="M763" s="721">
        <v>437649.93</v>
      </c>
      <c r="N763" s="577">
        <v>0.62521418571428566</v>
      </c>
      <c r="O763" s="711">
        <v>68</v>
      </c>
      <c r="P763" s="700"/>
      <c r="Q763" s="715" t="s">
        <v>474</v>
      </c>
    </row>
    <row r="764" spans="1:17" ht="51">
      <c r="A764" s="638" t="s">
        <v>526</v>
      </c>
      <c r="B764" s="638" t="s">
        <v>269</v>
      </c>
      <c r="C764" s="714" t="s">
        <v>319</v>
      </c>
      <c r="D764" s="700" t="s">
        <v>2703</v>
      </c>
      <c r="E764" s="700"/>
      <c r="F764" s="701"/>
      <c r="G764" s="700"/>
      <c r="H764" s="702" t="s">
        <v>3099</v>
      </c>
      <c r="I764" s="702"/>
      <c r="J764" s="622">
        <v>800000</v>
      </c>
      <c r="K764" s="622">
        <v>800000</v>
      </c>
      <c r="L764" s="721">
        <v>766608.50800000003</v>
      </c>
      <c r="M764" s="721">
        <v>452379.95300000004</v>
      </c>
      <c r="N764" s="577">
        <v>0.56547494125000008</v>
      </c>
      <c r="O764" s="711">
        <v>70</v>
      </c>
      <c r="P764" s="700"/>
      <c r="Q764" s="715" t="s">
        <v>474</v>
      </c>
    </row>
    <row r="765" spans="1:17" ht="76.5">
      <c r="A765" s="638" t="s">
        <v>526</v>
      </c>
      <c r="B765" s="638" t="s">
        <v>269</v>
      </c>
      <c r="C765" s="714" t="s">
        <v>319</v>
      </c>
      <c r="D765" s="700" t="s">
        <v>2710</v>
      </c>
      <c r="E765" s="700"/>
      <c r="F765" s="701"/>
      <c r="G765" s="700"/>
      <c r="H765" s="702" t="s">
        <v>3100</v>
      </c>
      <c r="I765" s="702"/>
      <c r="J765" s="622">
        <v>150000</v>
      </c>
      <c r="K765" s="622">
        <v>150000</v>
      </c>
      <c r="L765" s="721">
        <v>6613.335</v>
      </c>
      <c r="M765" s="721">
        <v>497.92500000000001</v>
      </c>
      <c r="N765" s="577">
        <v>0.33195000000000002</v>
      </c>
      <c r="O765" s="711">
        <v>0</v>
      </c>
      <c r="P765" s="700"/>
      <c r="Q765" s="715" t="s">
        <v>3101</v>
      </c>
    </row>
    <row r="766" spans="1:17" ht="51">
      <c r="A766" s="638" t="s">
        <v>526</v>
      </c>
      <c r="B766" s="638" t="s">
        <v>269</v>
      </c>
      <c r="C766" s="714" t="s">
        <v>319</v>
      </c>
      <c r="D766" s="700" t="s">
        <v>2716</v>
      </c>
      <c r="E766" s="700"/>
      <c r="F766" s="701"/>
      <c r="G766" s="700"/>
      <c r="H766" s="702" t="s">
        <v>3102</v>
      </c>
      <c r="I766" s="702"/>
      <c r="J766" s="622">
        <v>4000000</v>
      </c>
      <c r="K766" s="622">
        <v>5000000</v>
      </c>
      <c r="L766" s="721">
        <v>1758</v>
      </c>
      <c r="M766" s="721">
        <v>1965.6569999999999</v>
      </c>
      <c r="N766" s="577">
        <v>3.9313139999999996E-2</v>
      </c>
      <c r="O766" s="711">
        <v>0</v>
      </c>
      <c r="P766" s="700"/>
      <c r="Q766" s="715" t="s">
        <v>474</v>
      </c>
    </row>
    <row r="767" spans="1:17" ht="63.75">
      <c r="A767" s="638" t="s">
        <v>526</v>
      </c>
      <c r="B767" s="638" t="s">
        <v>269</v>
      </c>
      <c r="C767" s="714" t="s">
        <v>319</v>
      </c>
      <c r="D767" s="700" t="s">
        <v>2716</v>
      </c>
      <c r="E767" s="700"/>
      <c r="F767" s="701"/>
      <c r="G767" s="700"/>
      <c r="H767" s="702" t="s">
        <v>3103</v>
      </c>
      <c r="I767" s="702"/>
      <c r="J767" s="622">
        <v>300000</v>
      </c>
      <c r="K767" s="622">
        <v>300000</v>
      </c>
      <c r="L767" s="721">
        <v>143713.45800000001</v>
      </c>
      <c r="M767" s="721">
        <v>158189.807</v>
      </c>
      <c r="N767" s="577">
        <v>0.52729935666666672</v>
      </c>
      <c r="O767" s="711">
        <v>98</v>
      </c>
      <c r="P767" s="700"/>
      <c r="Q767" s="715" t="s">
        <v>474</v>
      </c>
    </row>
    <row r="768" spans="1:17" ht="76.5">
      <c r="A768" s="638" t="s">
        <v>526</v>
      </c>
      <c r="B768" s="638" t="s">
        <v>269</v>
      </c>
      <c r="C768" s="714" t="s">
        <v>319</v>
      </c>
      <c r="D768" s="700" t="s">
        <v>2716</v>
      </c>
      <c r="E768" s="700"/>
      <c r="F768" s="701"/>
      <c r="G768" s="700"/>
      <c r="H768" s="702" t="s">
        <v>3104</v>
      </c>
      <c r="I768" s="702"/>
      <c r="J768" s="622">
        <v>8270000</v>
      </c>
      <c r="K768" s="622">
        <v>8270000</v>
      </c>
      <c r="L768" s="721">
        <v>5160242</v>
      </c>
      <c r="M768" s="721">
        <v>2921132.53</v>
      </c>
      <c r="N768" s="577">
        <v>0.35322037847642079</v>
      </c>
      <c r="O768" s="711">
        <v>55</v>
      </c>
      <c r="P768" s="700"/>
      <c r="Q768" s="715" t="s">
        <v>474</v>
      </c>
    </row>
    <row r="769" spans="1:17" ht="38.25">
      <c r="A769" s="638" t="s">
        <v>526</v>
      </c>
      <c r="B769" s="638" t="s">
        <v>269</v>
      </c>
      <c r="C769" s="714" t="s">
        <v>480</v>
      </c>
      <c r="D769" s="700" t="s">
        <v>2716</v>
      </c>
      <c r="E769" s="700"/>
      <c r="F769" s="701"/>
      <c r="G769" s="700"/>
      <c r="H769" s="703" t="s">
        <v>3105</v>
      </c>
      <c r="I769" s="703"/>
      <c r="J769" s="622">
        <v>13747227</v>
      </c>
      <c r="K769" s="622">
        <v>13747227</v>
      </c>
      <c r="L769" s="622">
        <v>13472282</v>
      </c>
      <c r="M769" s="622">
        <v>10566119</v>
      </c>
      <c r="N769" s="577">
        <v>0.76860002384480886</v>
      </c>
      <c r="O769" s="577">
        <v>99</v>
      </c>
      <c r="P769" s="700"/>
      <c r="Q769" s="715" t="s">
        <v>474</v>
      </c>
    </row>
    <row r="770" spans="1:17" ht="51">
      <c r="A770" s="638" t="s">
        <v>526</v>
      </c>
      <c r="B770" s="638" t="s">
        <v>269</v>
      </c>
      <c r="C770" s="714" t="s">
        <v>319</v>
      </c>
      <c r="D770" s="700" t="s">
        <v>2708</v>
      </c>
      <c r="E770" s="700"/>
      <c r="F770" s="701"/>
      <c r="G770" s="700"/>
      <c r="H770" s="702" t="s">
        <v>3106</v>
      </c>
      <c r="I770" s="702"/>
      <c r="J770" s="622">
        <v>800000</v>
      </c>
      <c r="K770" s="622">
        <v>1650000</v>
      </c>
      <c r="L770" s="721">
        <v>1646222</v>
      </c>
      <c r="M770" s="721">
        <v>1642831.8870000001</v>
      </c>
      <c r="N770" s="577">
        <v>0.99565568909090918</v>
      </c>
      <c r="O770" s="711">
        <v>100</v>
      </c>
      <c r="P770" s="700"/>
      <c r="Q770" s="715" t="s">
        <v>474</v>
      </c>
    </row>
    <row r="771" spans="1:17" ht="25.5">
      <c r="A771" s="638" t="s">
        <v>526</v>
      </c>
      <c r="B771" s="638" t="s">
        <v>269</v>
      </c>
      <c r="C771" s="714" t="s">
        <v>480</v>
      </c>
      <c r="D771" s="700" t="s">
        <v>2708</v>
      </c>
      <c r="E771" s="700"/>
      <c r="F771" s="701"/>
      <c r="G771" s="700"/>
      <c r="H771" s="702" t="s">
        <v>3107</v>
      </c>
      <c r="I771" s="702"/>
      <c r="J771" s="622">
        <v>45000000</v>
      </c>
      <c r="K771" s="622">
        <v>45000000</v>
      </c>
      <c r="L771" s="721">
        <v>31000000</v>
      </c>
      <c r="M771" s="721">
        <v>16400000</v>
      </c>
      <c r="N771" s="577">
        <v>0.36444444444444446</v>
      </c>
      <c r="O771" s="711">
        <v>64</v>
      </c>
      <c r="P771" s="700"/>
      <c r="Q771" s="715" t="s">
        <v>474</v>
      </c>
    </row>
    <row r="772" spans="1:17" ht="51">
      <c r="A772" s="638" t="s">
        <v>526</v>
      </c>
      <c r="B772" s="638" t="s">
        <v>269</v>
      </c>
      <c r="C772" s="714" t="s">
        <v>319</v>
      </c>
      <c r="D772" s="700" t="s">
        <v>2708</v>
      </c>
      <c r="E772" s="700"/>
      <c r="F772" s="701"/>
      <c r="G772" s="700"/>
      <c r="H772" s="702" t="s">
        <v>3108</v>
      </c>
      <c r="I772" s="702"/>
      <c r="J772" s="622">
        <v>2000000</v>
      </c>
      <c r="K772" s="622">
        <v>2520000</v>
      </c>
      <c r="L772" s="721">
        <v>2438208.1329999999</v>
      </c>
      <c r="M772" s="721">
        <v>2392870.4889999996</v>
      </c>
      <c r="N772" s="577">
        <v>0.94955178134920615</v>
      </c>
      <c r="O772" s="711">
        <v>95</v>
      </c>
      <c r="P772" s="700"/>
      <c r="Q772" s="715" t="s">
        <v>474</v>
      </c>
    </row>
    <row r="773" spans="1:17" ht="51">
      <c r="A773" s="638" t="s">
        <v>526</v>
      </c>
      <c r="B773" s="638" t="s">
        <v>269</v>
      </c>
      <c r="C773" s="714" t="s">
        <v>319</v>
      </c>
      <c r="D773" s="700" t="s">
        <v>2708</v>
      </c>
      <c r="E773" s="700"/>
      <c r="F773" s="701"/>
      <c r="G773" s="700"/>
      <c r="H773" s="702" t="s">
        <v>3109</v>
      </c>
      <c r="I773" s="702"/>
      <c r="J773" s="622">
        <v>2000000</v>
      </c>
      <c r="K773" s="622">
        <v>2682000</v>
      </c>
      <c r="L773" s="721">
        <v>2361729.2820000001</v>
      </c>
      <c r="M773" s="721">
        <v>1946488.9979999999</v>
      </c>
      <c r="N773" s="577">
        <v>0.72576025279642054</v>
      </c>
      <c r="O773" s="711">
        <v>80</v>
      </c>
      <c r="P773" s="700"/>
      <c r="Q773" s="715" t="s">
        <v>3110</v>
      </c>
    </row>
    <row r="774" spans="1:17" ht="51">
      <c r="A774" s="638" t="s">
        <v>526</v>
      </c>
      <c r="B774" s="638" t="s">
        <v>269</v>
      </c>
      <c r="C774" s="714" t="s">
        <v>319</v>
      </c>
      <c r="D774" s="700" t="s">
        <v>2708</v>
      </c>
      <c r="E774" s="700"/>
      <c r="F774" s="701"/>
      <c r="G774" s="700"/>
      <c r="H774" s="702" t="s">
        <v>3111</v>
      </c>
      <c r="I774" s="702"/>
      <c r="J774" s="622">
        <v>600000</v>
      </c>
      <c r="K774" s="622">
        <v>1716000</v>
      </c>
      <c r="L774" s="721">
        <v>1641677.8829999999</v>
      </c>
      <c r="M774" s="721">
        <v>1562253.2959999999</v>
      </c>
      <c r="N774" s="577">
        <v>0.91040401864801856</v>
      </c>
      <c r="O774" s="711">
        <v>98</v>
      </c>
      <c r="P774" s="700"/>
      <c r="Q774" s="715" t="s">
        <v>474</v>
      </c>
    </row>
    <row r="775" spans="1:17" ht="51">
      <c r="A775" s="638" t="s">
        <v>526</v>
      </c>
      <c r="B775" s="638" t="s">
        <v>269</v>
      </c>
      <c r="C775" s="714" t="s">
        <v>319</v>
      </c>
      <c r="D775" s="700" t="s">
        <v>2708</v>
      </c>
      <c r="E775" s="700"/>
      <c r="F775" s="701"/>
      <c r="G775" s="700"/>
      <c r="H775" s="702" t="s">
        <v>3112</v>
      </c>
      <c r="I775" s="702"/>
      <c r="J775" s="622">
        <v>1500000</v>
      </c>
      <c r="K775" s="622">
        <v>3423827</v>
      </c>
      <c r="L775" s="721">
        <v>2994535.2710000002</v>
      </c>
      <c r="M775" s="721">
        <v>2993964.37</v>
      </c>
      <c r="N775" s="577">
        <v>0.87444966407473279</v>
      </c>
      <c r="O775" s="711">
        <v>100</v>
      </c>
      <c r="P775" s="700"/>
      <c r="Q775" s="715" t="s">
        <v>474</v>
      </c>
    </row>
    <row r="776" spans="1:17" ht="51">
      <c r="A776" s="638" t="s">
        <v>526</v>
      </c>
      <c r="B776" s="638" t="s">
        <v>269</v>
      </c>
      <c r="C776" s="714" t="s">
        <v>319</v>
      </c>
      <c r="D776" s="700" t="s">
        <v>2708</v>
      </c>
      <c r="E776" s="700"/>
      <c r="F776" s="701"/>
      <c r="G776" s="700"/>
      <c r="H776" s="702" t="s">
        <v>3113</v>
      </c>
      <c r="I776" s="702"/>
      <c r="J776" s="622">
        <v>1500000</v>
      </c>
      <c r="K776" s="622">
        <v>3000000</v>
      </c>
      <c r="L776" s="721">
        <v>2561711.1869999999</v>
      </c>
      <c r="M776" s="721">
        <v>2538915.0839999998</v>
      </c>
      <c r="N776" s="577">
        <v>0.84630502799999996</v>
      </c>
      <c r="O776" s="711">
        <v>85</v>
      </c>
      <c r="P776" s="700"/>
      <c r="Q776" s="715" t="s">
        <v>474</v>
      </c>
    </row>
    <row r="777" spans="1:17" ht="51">
      <c r="A777" s="638" t="s">
        <v>526</v>
      </c>
      <c r="B777" s="638" t="s">
        <v>269</v>
      </c>
      <c r="C777" s="714" t="s">
        <v>319</v>
      </c>
      <c r="D777" s="700" t="s">
        <v>2708</v>
      </c>
      <c r="E777" s="700"/>
      <c r="F777" s="701"/>
      <c r="G777" s="700"/>
      <c r="H777" s="702" t="s">
        <v>3114</v>
      </c>
      <c r="I777" s="702"/>
      <c r="J777" s="622">
        <v>820000</v>
      </c>
      <c r="K777" s="622">
        <v>1175800</v>
      </c>
      <c r="L777" s="721">
        <v>1131729.7320000001</v>
      </c>
      <c r="M777" s="721">
        <v>1131345.132</v>
      </c>
      <c r="N777" s="577">
        <v>0.9621918115325736</v>
      </c>
      <c r="O777" s="711">
        <v>95</v>
      </c>
      <c r="P777" s="700"/>
      <c r="Q777" s="715" t="s">
        <v>474</v>
      </c>
    </row>
    <row r="778" spans="1:17" ht="51">
      <c r="A778" s="638" t="s">
        <v>526</v>
      </c>
      <c r="B778" s="638" t="s">
        <v>269</v>
      </c>
      <c r="C778" s="714" t="s">
        <v>319</v>
      </c>
      <c r="D778" s="700" t="s">
        <v>2700</v>
      </c>
      <c r="E778" s="700"/>
      <c r="F778" s="701"/>
      <c r="G778" s="700"/>
      <c r="H778" s="702" t="s">
        <v>3115</v>
      </c>
      <c r="I778" s="702"/>
      <c r="J778" s="622">
        <v>1000000</v>
      </c>
      <c r="K778" s="622">
        <v>500000</v>
      </c>
      <c r="L778" s="721">
        <v>445905.65299999999</v>
      </c>
      <c r="M778" s="721">
        <v>312491.21799999999</v>
      </c>
      <c r="N778" s="577">
        <v>0.62498243600000003</v>
      </c>
      <c r="O778" s="711">
        <v>100</v>
      </c>
      <c r="P778" s="700"/>
      <c r="Q778" s="715" t="s">
        <v>474</v>
      </c>
    </row>
    <row r="779" spans="1:17" ht="38.25">
      <c r="A779" s="638" t="s">
        <v>526</v>
      </c>
      <c r="B779" s="638" t="s">
        <v>269</v>
      </c>
      <c r="C779" s="714" t="s">
        <v>480</v>
      </c>
      <c r="D779" s="700" t="s">
        <v>2716</v>
      </c>
      <c r="E779" s="700"/>
      <c r="F779" s="701"/>
      <c r="G779" s="700"/>
      <c r="H779" s="702" t="s">
        <v>3240</v>
      </c>
      <c r="I779" s="702">
        <v>13747227</v>
      </c>
      <c r="J779" s="622">
        <v>13747227</v>
      </c>
      <c r="K779" s="622">
        <v>13472282</v>
      </c>
      <c r="L779" s="721">
        <v>10566119</v>
      </c>
      <c r="M779" s="721">
        <v>3181108</v>
      </c>
      <c r="N779" s="577"/>
      <c r="O779" s="711">
        <v>99</v>
      </c>
      <c r="P779" s="700"/>
      <c r="Q779" s="715"/>
    </row>
    <row r="780" spans="1:17" ht="38.25">
      <c r="A780" s="638" t="s">
        <v>526</v>
      </c>
      <c r="B780" s="638" t="s">
        <v>269</v>
      </c>
      <c r="C780" s="714" t="s">
        <v>480</v>
      </c>
      <c r="D780" s="700" t="s">
        <v>2708</v>
      </c>
      <c r="E780" s="700"/>
      <c r="F780" s="701"/>
      <c r="G780" s="700"/>
      <c r="H780" s="702" t="s">
        <v>3116</v>
      </c>
      <c r="I780" s="702"/>
      <c r="J780" s="622"/>
      <c r="K780" s="622"/>
      <c r="L780" s="721"/>
      <c r="M780" s="721"/>
      <c r="N780" s="577"/>
      <c r="O780" s="711"/>
      <c r="P780" s="700"/>
      <c r="Q780" s="715"/>
    </row>
    <row r="781" spans="1:17" ht="38.25">
      <c r="A781" s="638" t="s">
        <v>526</v>
      </c>
      <c r="B781" s="638" t="s">
        <v>270</v>
      </c>
      <c r="C781" s="704"/>
      <c r="D781" s="700" t="s">
        <v>2703</v>
      </c>
      <c r="E781" s="704"/>
      <c r="F781" s="704"/>
      <c r="G781" s="704"/>
      <c r="H781" s="705" t="s">
        <v>3117</v>
      </c>
      <c r="I781" s="704">
        <v>2011</v>
      </c>
      <c r="J781" s="625"/>
      <c r="K781" s="622">
        <v>4396774.5</v>
      </c>
      <c r="L781" s="622"/>
      <c r="M781" s="622"/>
      <c r="N781" s="580">
        <v>0.83</v>
      </c>
      <c r="O781" s="580">
        <v>0.99</v>
      </c>
      <c r="P781" s="706"/>
      <c r="Q781" s="705" t="s">
        <v>3118</v>
      </c>
    </row>
    <row r="782" spans="1:17" ht="25.5">
      <c r="A782" s="638" t="s">
        <v>526</v>
      </c>
      <c r="B782" s="638" t="s">
        <v>270</v>
      </c>
      <c r="C782" s="704"/>
      <c r="D782" s="700" t="s">
        <v>2703</v>
      </c>
      <c r="E782" s="704"/>
      <c r="F782" s="704"/>
      <c r="G782" s="704"/>
      <c r="H782" s="705" t="s">
        <v>3119</v>
      </c>
      <c r="I782" s="704">
        <v>2019</v>
      </c>
      <c r="J782" s="625"/>
      <c r="K782" s="622">
        <v>2500000</v>
      </c>
      <c r="L782" s="622"/>
      <c r="M782" s="622"/>
      <c r="N782" s="580">
        <v>0</v>
      </c>
      <c r="O782" s="580">
        <v>0</v>
      </c>
      <c r="P782" s="706"/>
      <c r="Q782" s="705" t="s">
        <v>3120</v>
      </c>
    </row>
    <row r="783" spans="1:17">
      <c r="A783" s="638" t="s">
        <v>526</v>
      </c>
      <c r="B783" s="638" t="s">
        <v>270</v>
      </c>
      <c r="C783" s="704"/>
      <c r="D783" s="700" t="s">
        <v>2708</v>
      </c>
      <c r="E783" s="704"/>
      <c r="F783" s="704"/>
      <c r="G783" s="704"/>
      <c r="H783" s="705" t="s">
        <v>3121</v>
      </c>
      <c r="I783" s="704">
        <v>2012</v>
      </c>
      <c r="J783" s="625"/>
      <c r="K783" s="622">
        <v>18760000</v>
      </c>
      <c r="L783" s="622"/>
      <c r="M783" s="622"/>
      <c r="N783" s="580">
        <v>0.95</v>
      </c>
      <c r="O783" s="580">
        <v>0.85</v>
      </c>
      <c r="P783" s="706"/>
      <c r="Q783" s="705" t="s">
        <v>71</v>
      </c>
    </row>
    <row r="784" spans="1:17">
      <c r="A784" s="638" t="s">
        <v>526</v>
      </c>
      <c r="B784" s="638" t="s">
        <v>270</v>
      </c>
      <c r="C784" s="704"/>
      <c r="D784" s="700" t="s">
        <v>2708</v>
      </c>
      <c r="E784" s="704"/>
      <c r="F784" s="704"/>
      <c r="G784" s="704"/>
      <c r="H784" s="705" t="s">
        <v>3122</v>
      </c>
      <c r="I784" s="704">
        <v>2021</v>
      </c>
      <c r="J784" s="625"/>
      <c r="K784" s="622">
        <v>4500000</v>
      </c>
      <c r="L784" s="622"/>
      <c r="M784" s="622"/>
      <c r="N784" s="580">
        <v>0.05</v>
      </c>
      <c r="O784" s="580">
        <v>0.05</v>
      </c>
      <c r="P784" s="706"/>
      <c r="Q784" s="705" t="s">
        <v>71</v>
      </c>
    </row>
    <row r="785" spans="1:17" ht="25.5">
      <c r="A785" s="638" t="s">
        <v>526</v>
      </c>
      <c r="B785" s="638" t="s">
        <v>270</v>
      </c>
      <c r="C785" s="704"/>
      <c r="D785" s="700" t="s">
        <v>2708</v>
      </c>
      <c r="E785" s="704"/>
      <c r="F785" s="704"/>
      <c r="G785" s="704"/>
      <c r="H785" s="705" t="s">
        <v>3123</v>
      </c>
      <c r="I785" s="704">
        <v>2021</v>
      </c>
      <c r="J785" s="625"/>
      <c r="K785" s="622">
        <v>2000000</v>
      </c>
      <c r="L785" s="622"/>
      <c r="M785" s="622"/>
      <c r="N785" s="580">
        <v>0.6</v>
      </c>
      <c r="O785" s="580">
        <v>0.6</v>
      </c>
      <c r="P785" s="706"/>
      <c r="Q785" s="705" t="s">
        <v>71</v>
      </c>
    </row>
    <row r="786" spans="1:17" ht="25.5">
      <c r="A786" s="638" t="s">
        <v>526</v>
      </c>
      <c r="B786" s="638" t="s">
        <v>270</v>
      </c>
      <c r="C786" s="704"/>
      <c r="D786" s="700" t="s">
        <v>2708</v>
      </c>
      <c r="E786" s="704"/>
      <c r="F786" s="704"/>
      <c r="G786" s="704"/>
      <c r="H786" s="705" t="s">
        <v>3124</v>
      </c>
      <c r="I786" s="704">
        <v>2021</v>
      </c>
      <c r="J786" s="625"/>
      <c r="K786" s="622">
        <v>2750000</v>
      </c>
      <c r="L786" s="622"/>
      <c r="M786" s="622"/>
      <c r="N786" s="580">
        <v>0.6</v>
      </c>
      <c r="O786" s="580">
        <v>0.85</v>
      </c>
      <c r="P786" s="706"/>
      <c r="Q786" s="705" t="s">
        <v>3125</v>
      </c>
    </row>
    <row r="787" spans="1:17" ht="38.25">
      <c r="A787" s="638" t="s">
        <v>526</v>
      </c>
      <c r="B787" s="638" t="s">
        <v>270</v>
      </c>
      <c r="C787" s="704"/>
      <c r="D787" s="700" t="s">
        <v>2708</v>
      </c>
      <c r="E787" s="704"/>
      <c r="F787" s="704"/>
      <c r="G787" s="704"/>
      <c r="H787" s="705" t="s">
        <v>3126</v>
      </c>
      <c r="I787" s="704"/>
      <c r="J787" s="625"/>
      <c r="K787" s="622">
        <v>10000000</v>
      </c>
      <c r="L787" s="622"/>
      <c r="M787" s="622"/>
      <c r="N787" s="580">
        <v>0.8</v>
      </c>
      <c r="O787" s="580">
        <v>0.86</v>
      </c>
      <c r="P787" s="706"/>
      <c r="Q787" s="705" t="s">
        <v>67</v>
      </c>
    </row>
    <row r="788" spans="1:17" ht="25.5">
      <c r="A788" s="638" t="s">
        <v>526</v>
      </c>
      <c r="B788" s="638" t="s">
        <v>270</v>
      </c>
      <c r="C788" s="704"/>
      <c r="D788" s="700" t="s">
        <v>2708</v>
      </c>
      <c r="E788" s="704"/>
      <c r="F788" s="704"/>
      <c r="G788" s="704"/>
      <c r="H788" s="705" t="s">
        <v>3127</v>
      </c>
      <c r="I788" s="704"/>
      <c r="J788" s="625"/>
      <c r="K788" s="622">
        <v>169100000</v>
      </c>
      <c r="L788" s="622"/>
      <c r="M788" s="622"/>
      <c r="N788" s="580">
        <v>0.87</v>
      </c>
      <c r="O788" s="580">
        <v>0.88</v>
      </c>
      <c r="P788" s="706"/>
      <c r="Q788" s="705" t="s">
        <v>71</v>
      </c>
    </row>
    <row r="789" spans="1:17" ht="25.5">
      <c r="A789" s="638" t="s">
        <v>526</v>
      </c>
      <c r="B789" s="638" t="s">
        <v>270</v>
      </c>
      <c r="C789" s="704"/>
      <c r="D789" s="700" t="s">
        <v>2708</v>
      </c>
      <c r="E789" s="704"/>
      <c r="F789" s="704"/>
      <c r="G789" s="704"/>
      <c r="H789" s="705" t="s">
        <v>3128</v>
      </c>
      <c r="I789" s="704">
        <v>2023</v>
      </c>
      <c r="J789" s="625"/>
      <c r="K789" s="622">
        <v>1700000</v>
      </c>
      <c r="L789" s="622"/>
      <c r="M789" s="622"/>
      <c r="N789" s="580">
        <v>0.31</v>
      </c>
      <c r="O789" s="580">
        <v>0.75</v>
      </c>
      <c r="P789" s="706"/>
      <c r="Q789" s="705" t="s">
        <v>67</v>
      </c>
    </row>
    <row r="790" spans="1:17" ht="25.5">
      <c r="A790" s="638" t="s">
        <v>526</v>
      </c>
      <c r="B790" s="638" t="s">
        <v>270</v>
      </c>
      <c r="C790" s="704"/>
      <c r="D790" s="700" t="s">
        <v>2708</v>
      </c>
      <c r="E790" s="704"/>
      <c r="F790" s="704"/>
      <c r="G790" s="704"/>
      <c r="H790" s="705" t="s">
        <v>3129</v>
      </c>
      <c r="I790" s="704">
        <v>2024</v>
      </c>
      <c r="J790" s="625"/>
      <c r="K790" s="622">
        <v>2500000</v>
      </c>
      <c r="L790" s="622"/>
      <c r="M790" s="622"/>
      <c r="N790" s="580">
        <v>0</v>
      </c>
      <c r="O790" s="580">
        <v>0.15</v>
      </c>
      <c r="P790" s="706"/>
      <c r="Q790" s="705" t="s">
        <v>71</v>
      </c>
    </row>
    <row r="791" spans="1:17" ht="25.5">
      <c r="A791" s="638" t="s">
        <v>526</v>
      </c>
      <c r="B791" s="638" t="s">
        <v>270</v>
      </c>
      <c r="C791" s="704"/>
      <c r="D791" s="700" t="s">
        <v>2708</v>
      </c>
      <c r="E791" s="704"/>
      <c r="F791" s="704"/>
      <c r="G791" s="704"/>
      <c r="H791" s="705" t="s">
        <v>3130</v>
      </c>
      <c r="I791" s="704">
        <v>2011</v>
      </c>
      <c r="J791" s="625"/>
      <c r="K791" s="622">
        <v>3830000</v>
      </c>
      <c r="L791" s="622"/>
      <c r="M791" s="622"/>
      <c r="N791" s="580">
        <v>0.98</v>
      </c>
      <c r="O791" s="580">
        <v>0.98</v>
      </c>
      <c r="P791" s="706"/>
      <c r="Q791" s="705" t="s">
        <v>3131</v>
      </c>
    </row>
    <row r="792" spans="1:17" ht="25.5">
      <c r="A792" s="638" t="s">
        <v>526</v>
      </c>
      <c r="B792" s="638" t="s">
        <v>270</v>
      </c>
      <c r="C792" s="704"/>
      <c r="D792" s="700" t="s">
        <v>2708</v>
      </c>
      <c r="E792" s="704"/>
      <c r="F792" s="704"/>
      <c r="G792" s="704"/>
      <c r="H792" s="705" t="s">
        <v>3132</v>
      </c>
      <c r="I792" s="704">
        <v>2006</v>
      </c>
      <c r="J792" s="625"/>
      <c r="K792" s="622">
        <v>5300000</v>
      </c>
      <c r="L792" s="622"/>
      <c r="M792" s="622"/>
      <c r="N792" s="580">
        <v>0.5</v>
      </c>
      <c r="O792" s="580">
        <v>0.96250000000000002</v>
      </c>
      <c r="P792" s="706"/>
      <c r="Q792" s="705" t="s">
        <v>67</v>
      </c>
    </row>
    <row r="793" spans="1:17">
      <c r="A793" s="638" t="s">
        <v>526</v>
      </c>
      <c r="B793" s="638" t="s">
        <v>270</v>
      </c>
      <c r="C793" s="704"/>
      <c r="D793" s="700" t="s">
        <v>2693</v>
      </c>
      <c r="E793" s="704"/>
      <c r="F793" s="704"/>
      <c r="G793" s="704"/>
      <c r="H793" s="705" t="s">
        <v>3133</v>
      </c>
      <c r="I793" s="704">
        <v>2021</v>
      </c>
      <c r="J793" s="625"/>
      <c r="K793" s="622">
        <v>5333000</v>
      </c>
      <c r="L793" s="622"/>
      <c r="M793" s="622"/>
      <c r="N793" s="580">
        <v>0.95</v>
      </c>
      <c r="O793" s="580">
        <v>0.65</v>
      </c>
      <c r="P793" s="706"/>
      <c r="Q793" s="705" t="s">
        <v>71</v>
      </c>
    </row>
    <row r="794" spans="1:17" ht="51">
      <c r="A794" s="638" t="s">
        <v>526</v>
      </c>
      <c r="B794" s="638" t="s">
        <v>270</v>
      </c>
      <c r="C794" s="704"/>
      <c r="D794" s="700" t="s">
        <v>2693</v>
      </c>
      <c r="E794" s="704"/>
      <c r="F794" s="704"/>
      <c r="G794" s="704"/>
      <c r="H794" s="705" t="s">
        <v>3134</v>
      </c>
      <c r="I794" s="704"/>
      <c r="J794" s="625"/>
      <c r="K794" s="622">
        <v>0</v>
      </c>
      <c r="L794" s="622"/>
      <c r="M794" s="622"/>
      <c r="N794" s="580">
        <v>0</v>
      </c>
      <c r="O794" s="580">
        <v>0</v>
      </c>
      <c r="P794" s="706"/>
      <c r="Q794" s="705" t="s">
        <v>3135</v>
      </c>
    </row>
    <row r="795" spans="1:17" ht="25.5">
      <c r="A795" s="638" t="s">
        <v>526</v>
      </c>
      <c r="B795" s="638" t="s">
        <v>270</v>
      </c>
      <c r="C795" s="704"/>
      <c r="D795" s="700" t="s">
        <v>2716</v>
      </c>
      <c r="E795" s="704"/>
      <c r="F795" s="704"/>
      <c r="G795" s="704"/>
      <c r="H795" s="705" t="s">
        <v>3136</v>
      </c>
      <c r="I795" s="704">
        <v>2019</v>
      </c>
      <c r="J795" s="625"/>
      <c r="K795" s="622">
        <v>90620343.253000006</v>
      </c>
      <c r="L795" s="622"/>
      <c r="M795" s="622"/>
      <c r="N795" s="580">
        <v>0.5</v>
      </c>
      <c r="O795" s="580">
        <v>0.85</v>
      </c>
      <c r="P795" s="706"/>
      <c r="Q795" s="705" t="s">
        <v>71</v>
      </c>
    </row>
    <row r="796" spans="1:17" ht="25.5">
      <c r="A796" s="638" t="s">
        <v>526</v>
      </c>
      <c r="B796" s="638" t="s">
        <v>270</v>
      </c>
      <c r="C796" s="704"/>
      <c r="D796" s="700" t="s">
        <v>2716</v>
      </c>
      <c r="E796" s="704"/>
      <c r="F796" s="704"/>
      <c r="G796" s="704"/>
      <c r="H796" s="705" t="s">
        <v>3137</v>
      </c>
      <c r="I796" s="704">
        <v>2021</v>
      </c>
      <c r="J796" s="625"/>
      <c r="K796" s="622">
        <v>5000000</v>
      </c>
      <c r="L796" s="622"/>
      <c r="M796" s="622"/>
      <c r="N796" s="580">
        <v>0</v>
      </c>
      <c r="O796" s="580">
        <v>0.05</v>
      </c>
      <c r="P796" s="706"/>
      <c r="Q796" s="705" t="s">
        <v>3138</v>
      </c>
    </row>
    <row r="797" spans="1:17" ht="25.5">
      <c r="A797" s="638" t="s">
        <v>526</v>
      </c>
      <c r="B797" s="638" t="s">
        <v>270</v>
      </c>
      <c r="C797" s="704"/>
      <c r="D797" s="700" t="s">
        <v>2716</v>
      </c>
      <c r="E797" s="704"/>
      <c r="F797" s="704"/>
      <c r="G797" s="704"/>
      <c r="H797" s="705" t="s">
        <v>3139</v>
      </c>
      <c r="I797" s="704">
        <v>2011</v>
      </c>
      <c r="J797" s="625"/>
      <c r="K797" s="622">
        <v>1977000</v>
      </c>
      <c r="L797" s="622"/>
      <c r="M797" s="622"/>
      <c r="N797" s="580">
        <v>0.7</v>
      </c>
      <c r="O797" s="580">
        <v>0.99</v>
      </c>
      <c r="P797" s="706"/>
      <c r="Q797" s="705" t="s">
        <v>3140</v>
      </c>
    </row>
    <row r="798" spans="1:17" ht="38.25">
      <c r="A798" s="638" t="s">
        <v>526</v>
      </c>
      <c r="B798" s="638" t="s">
        <v>270</v>
      </c>
      <c r="C798" s="704"/>
      <c r="D798" s="700" t="s">
        <v>2716</v>
      </c>
      <c r="E798" s="704"/>
      <c r="F798" s="704"/>
      <c r="G798" s="704"/>
      <c r="H798" s="705" t="s">
        <v>3141</v>
      </c>
      <c r="I798" s="704">
        <v>2010</v>
      </c>
      <c r="J798" s="625"/>
      <c r="K798" s="622">
        <v>2800000</v>
      </c>
      <c r="L798" s="622"/>
      <c r="M798" s="622"/>
      <c r="N798" s="580" t="s">
        <v>3142</v>
      </c>
      <c r="O798" s="580" t="s">
        <v>3143</v>
      </c>
      <c r="P798" s="706"/>
      <c r="Q798" s="705" t="s">
        <v>71</v>
      </c>
    </row>
    <row r="799" spans="1:17" ht="38.25">
      <c r="A799" s="638" t="s">
        <v>526</v>
      </c>
      <c r="B799" s="638" t="s">
        <v>270</v>
      </c>
      <c r="C799" s="704"/>
      <c r="D799" s="700" t="s">
        <v>2716</v>
      </c>
      <c r="E799" s="704"/>
      <c r="F799" s="704"/>
      <c r="G799" s="704"/>
      <c r="H799" s="705" t="s">
        <v>3144</v>
      </c>
      <c r="I799" s="704">
        <v>2023</v>
      </c>
      <c r="J799" s="625"/>
      <c r="K799" s="622">
        <v>1650000</v>
      </c>
      <c r="L799" s="622"/>
      <c r="M799" s="622"/>
      <c r="N799" s="580">
        <v>0</v>
      </c>
      <c r="O799" s="580">
        <v>0</v>
      </c>
      <c r="P799" s="706"/>
      <c r="Q799" s="705" t="s">
        <v>3145</v>
      </c>
    </row>
    <row r="800" spans="1:17" ht="38.25">
      <c r="A800" s="638" t="s">
        <v>526</v>
      </c>
      <c r="B800" s="638" t="s">
        <v>270</v>
      </c>
      <c r="C800" s="704"/>
      <c r="D800" s="700" t="s">
        <v>2716</v>
      </c>
      <c r="E800" s="704"/>
      <c r="F800" s="704"/>
      <c r="G800" s="704"/>
      <c r="H800" s="705" t="s">
        <v>3146</v>
      </c>
      <c r="I800" s="704">
        <v>2013</v>
      </c>
      <c r="J800" s="625"/>
      <c r="K800" s="622">
        <v>8337000</v>
      </c>
      <c r="L800" s="622"/>
      <c r="M800" s="622"/>
      <c r="N800" s="580">
        <v>0.8</v>
      </c>
      <c r="O800" s="580">
        <v>0.9</v>
      </c>
      <c r="P800" s="706"/>
      <c r="Q800" s="705" t="s">
        <v>3147</v>
      </c>
    </row>
    <row r="801" spans="1:17" ht="51">
      <c r="A801" s="638" t="s">
        <v>526</v>
      </c>
      <c r="B801" s="638" t="s">
        <v>270</v>
      </c>
      <c r="C801" s="704"/>
      <c r="D801" s="700" t="s">
        <v>2716</v>
      </c>
      <c r="E801" s="704"/>
      <c r="F801" s="704"/>
      <c r="G801" s="704"/>
      <c r="H801" s="705" t="s">
        <v>3148</v>
      </c>
      <c r="I801" s="704">
        <v>2014</v>
      </c>
      <c r="J801" s="625"/>
      <c r="K801" s="622">
        <v>9000000</v>
      </c>
      <c r="L801" s="622"/>
      <c r="M801" s="622"/>
      <c r="N801" s="580">
        <v>0.64</v>
      </c>
      <c r="O801" s="580" t="s">
        <v>3149</v>
      </c>
      <c r="P801" s="706"/>
      <c r="Q801" s="705" t="s">
        <v>3150</v>
      </c>
    </row>
    <row r="802" spans="1:17" ht="25.5">
      <c r="A802" s="638" t="s">
        <v>526</v>
      </c>
      <c r="B802" s="638" t="s">
        <v>270</v>
      </c>
      <c r="C802" s="704"/>
      <c r="D802" s="700" t="s">
        <v>2716</v>
      </c>
      <c r="E802" s="704"/>
      <c r="F802" s="704"/>
      <c r="G802" s="704"/>
      <c r="H802" s="705" t="s">
        <v>3151</v>
      </c>
      <c r="I802" s="704">
        <v>2021</v>
      </c>
      <c r="J802" s="625"/>
      <c r="K802" s="622">
        <v>5000000</v>
      </c>
      <c r="L802" s="622"/>
      <c r="M802" s="622"/>
      <c r="N802" s="580">
        <v>0.05</v>
      </c>
      <c r="O802" s="580">
        <v>0.25</v>
      </c>
      <c r="P802" s="706"/>
      <c r="Q802" s="705" t="s">
        <v>3152</v>
      </c>
    </row>
    <row r="803" spans="1:17" ht="51">
      <c r="A803" s="638" t="s">
        <v>526</v>
      </c>
      <c r="B803" s="638" t="s">
        <v>270</v>
      </c>
      <c r="C803" s="704"/>
      <c r="D803" s="700" t="s">
        <v>2709</v>
      </c>
      <c r="E803" s="704"/>
      <c r="F803" s="704"/>
      <c r="G803" s="704"/>
      <c r="H803" s="705" t="s">
        <v>3153</v>
      </c>
      <c r="I803" s="704"/>
      <c r="J803" s="625"/>
      <c r="K803" s="622">
        <v>1555000</v>
      </c>
      <c r="L803" s="622"/>
      <c r="M803" s="622"/>
      <c r="N803" s="580">
        <v>0</v>
      </c>
      <c r="O803" s="580">
        <v>0</v>
      </c>
      <c r="P803" s="706"/>
      <c r="Q803" s="705" t="s">
        <v>3154</v>
      </c>
    </row>
    <row r="804" spans="1:17" ht="51">
      <c r="A804" s="638" t="s">
        <v>526</v>
      </c>
      <c r="B804" s="638" t="s">
        <v>270</v>
      </c>
      <c r="C804" s="704"/>
      <c r="D804" s="700" t="s">
        <v>2709</v>
      </c>
      <c r="E804" s="704"/>
      <c r="F804" s="704"/>
      <c r="G804" s="704"/>
      <c r="H804" s="705" t="s">
        <v>3155</v>
      </c>
      <c r="I804" s="704">
        <v>2012</v>
      </c>
      <c r="J804" s="625"/>
      <c r="K804" s="622">
        <v>106000000</v>
      </c>
      <c r="L804" s="622"/>
      <c r="M804" s="622"/>
      <c r="N804" s="580"/>
      <c r="O804" s="580">
        <v>0.25</v>
      </c>
      <c r="P804" s="706"/>
      <c r="Q804" s="705" t="s">
        <v>3156</v>
      </c>
    </row>
    <row r="805" spans="1:17" ht="25.5">
      <c r="A805" s="638" t="s">
        <v>526</v>
      </c>
      <c r="B805" s="638" t="s">
        <v>270</v>
      </c>
      <c r="C805" s="704"/>
      <c r="D805" s="700" t="s">
        <v>2691</v>
      </c>
      <c r="E805" s="704"/>
      <c r="F805" s="704"/>
      <c r="G805" s="704"/>
      <c r="H805" s="705" t="s">
        <v>3157</v>
      </c>
      <c r="I805" s="704">
        <v>2014</v>
      </c>
      <c r="J805" s="625"/>
      <c r="K805" s="622">
        <v>4500000</v>
      </c>
      <c r="L805" s="622"/>
      <c r="M805" s="622"/>
      <c r="N805" s="580">
        <v>0</v>
      </c>
      <c r="O805" s="580">
        <v>0</v>
      </c>
      <c r="P805" s="706"/>
      <c r="Q805" s="705" t="s">
        <v>3158</v>
      </c>
    </row>
    <row r="806" spans="1:17">
      <c r="A806" s="638" t="s">
        <v>526</v>
      </c>
      <c r="B806" s="638" t="s">
        <v>270</v>
      </c>
      <c r="C806" s="704"/>
      <c r="D806" s="700" t="s">
        <v>2711</v>
      </c>
      <c r="E806" s="704"/>
      <c r="F806" s="704"/>
      <c r="G806" s="704"/>
      <c r="H806" s="705" t="s">
        <v>3159</v>
      </c>
      <c r="I806" s="704">
        <v>2008</v>
      </c>
      <c r="J806" s="625"/>
      <c r="K806" s="622">
        <v>1525000</v>
      </c>
      <c r="L806" s="622"/>
      <c r="M806" s="622"/>
      <c r="N806" s="580">
        <v>0.83</v>
      </c>
      <c r="O806" s="580">
        <v>1</v>
      </c>
      <c r="P806" s="706"/>
      <c r="Q806" s="705" t="s">
        <v>3160</v>
      </c>
    </row>
    <row r="807" spans="1:17" ht="51">
      <c r="A807" s="638" t="s">
        <v>526</v>
      </c>
      <c r="B807" s="638" t="s">
        <v>270</v>
      </c>
      <c r="C807" s="704"/>
      <c r="D807" s="700" t="s">
        <v>2711</v>
      </c>
      <c r="E807" s="704"/>
      <c r="F807" s="704"/>
      <c r="G807" s="704"/>
      <c r="H807" s="705" t="s">
        <v>3161</v>
      </c>
      <c r="I807" s="704">
        <v>2008</v>
      </c>
      <c r="J807" s="625"/>
      <c r="K807" s="622">
        <v>7282000</v>
      </c>
      <c r="L807" s="622"/>
      <c r="M807" s="622"/>
      <c r="N807" s="580">
        <v>0.38</v>
      </c>
      <c r="O807" s="580">
        <v>0.73</v>
      </c>
      <c r="P807" s="706"/>
      <c r="Q807" s="705" t="s">
        <v>3162</v>
      </c>
    </row>
    <row r="808" spans="1:17" ht="25.5">
      <c r="A808" s="638" t="s">
        <v>526</v>
      </c>
      <c r="B808" s="638" t="s">
        <v>270</v>
      </c>
      <c r="C808" s="704"/>
      <c r="D808" s="700" t="s">
        <v>2711</v>
      </c>
      <c r="E808" s="704"/>
      <c r="F808" s="704"/>
      <c r="G808" s="704"/>
      <c r="H808" s="705" t="s">
        <v>3163</v>
      </c>
      <c r="I808" s="704">
        <v>2014</v>
      </c>
      <c r="J808" s="625"/>
      <c r="K808" s="622">
        <v>1000000</v>
      </c>
      <c r="L808" s="622"/>
      <c r="M808" s="622"/>
      <c r="N808" s="580">
        <v>0</v>
      </c>
      <c r="O808" s="580">
        <v>0</v>
      </c>
      <c r="P808" s="706"/>
      <c r="Q808" s="705"/>
    </row>
    <row r="809" spans="1:17" ht="25.5">
      <c r="A809" s="638" t="s">
        <v>526</v>
      </c>
      <c r="B809" s="638" t="s">
        <v>270</v>
      </c>
      <c r="C809" s="704"/>
      <c r="D809" s="700" t="s">
        <v>2711</v>
      </c>
      <c r="E809" s="704"/>
      <c r="F809" s="704"/>
      <c r="G809" s="704"/>
      <c r="H809" s="705" t="s">
        <v>3164</v>
      </c>
      <c r="I809" s="704">
        <v>2014</v>
      </c>
      <c r="J809" s="625"/>
      <c r="K809" s="622">
        <v>9000000</v>
      </c>
      <c r="L809" s="622"/>
      <c r="M809" s="622"/>
      <c r="N809" s="580">
        <v>0</v>
      </c>
      <c r="O809" s="580">
        <v>0</v>
      </c>
      <c r="P809" s="706"/>
      <c r="Q809" s="705" t="s">
        <v>3165</v>
      </c>
    </row>
    <row r="810" spans="1:17" ht="25.5">
      <c r="A810" s="638" t="s">
        <v>526</v>
      </c>
      <c r="B810" s="638" t="s">
        <v>270</v>
      </c>
      <c r="C810" s="704"/>
      <c r="D810" s="700" t="s">
        <v>2711</v>
      </c>
      <c r="E810" s="704"/>
      <c r="F810" s="704"/>
      <c r="G810" s="704"/>
      <c r="H810" s="705" t="s">
        <v>3166</v>
      </c>
      <c r="I810" s="704">
        <v>2014</v>
      </c>
      <c r="J810" s="625"/>
      <c r="K810" s="622">
        <v>1649846</v>
      </c>
      <c r="L810" s="622"/>
      <c r="M810" s="622"/>
      <c r="N810" s="580">
        <v>0</v>
      </c>
      <c r="O810" s="580">
        <v>0</v>
      </c>
      <c r="P810" s="706"/>
      <c r="Q810" s="705" t="s">
        <v>3167</v>
      </c>
    </row>
    <row r="811" spans="1:17" ht="25.5">
      <c r="A811" s="638" t="s">
        <v>526</v>
      </c>
      <c r="B811" s="638" t="s">
        <v>270</v>
      </c>
      <c r="C811" s="704"/>
      <c r="D811" s="700" t="s">
        <v>2700</v>
      </c>
      <c r="E811" s="704"/>
      <c r="F811" s="704"/>
      <c r="G811" s="704"/>
      <c r="H811" s="705" t="s">
        <v>3168</v>
      </c>
      <c r="I811" s="704">
        <v>2013</v>
      </c>
      <c r="J811" s="625"/>
      <c r="K811" s="622">
        <v>410000</v>
      </c>
      <c r="L811" s="622"/>
      <c r="M811" s="622"/>
      <c r="N811" s="580">
        <v>0</v>
      </c>
      <c r="O811" s="580">
        <v>0</v>
      </c>
      <c r="P811" s="706"/>
      <c r="Q811" s="705" t="s">
        <v>3169</v>
      </c>
    </row>
    <row r="812" spans="1:17" ht="38.25">
      <c r="A812" s="638" t="s">
        <v>526</v>
      </c>
      <c r="B812" s="638" t="s">
        <v>270</v>
      </c>
      <c r="C812" s="704"/>
      <c r="D812" s="700" t="s">
        <v>2700</v>
      </c>
      <c r="E812" s="704"/>
      <c r="F812" s="704"/>
      <c r="G812" s="704"/>
      <c r="H812" s="705" t="s">
        <v>3170</v>
      </c>
      <c r="I812" s="704">
        <v>2023</v>
      </c>
      <c r="J812" s="625"/>
      <c r="K812" s="622">
        <v>420000</v>
      </c>
      <c r="L812" s="622"/>
      <c r="M812" s="622"/>
      <c r="N812" s="580">
        <v>0</v>
      </c>
      <c r="O812" s="580">
        <v>0</v>
      </c>
      <c r="P812" s="706"/>
      <c r="Q812" s="705" t="s">
        <v>3171</v>
      </c>
    </row>
    <row r="813" spans="1:17" ht="25.5">
      <c r="A813" s="638" t="s">
        <v>526</v>
      </c>
      <c r="B813" s="638" t="s">
        <v>270</v>
      </c>
      <c r="C813" s="704"/>
      <c r="D813" s="700" t="s">
        <v>2695</v>
      </c>
      <c r="E813" s="704"/>
      <c r="F813" s="704"/>
      <c r="G813" s="704"/>
      <c r="H813" s="705" t="s">
        <v>3172</v>
      </c>
      <c r="I813" s="704">
        <v>2014</v>
      </c>
      <c r="J813" s="625"/>
      <c r="K813" s="622">
        <v>1000000</v>
      </c>
      <c r="L813" s="622"/>
      <c r="M813" s="622"/>
      <c r="N813" s="580">
        <v>0</v>
      </c>
      <c r="O813" s="580">
        <v>0</v>
      </c>
      <c r="P813" s="706"/>
      <c r="Q813" s="705" t="s">
        <v>3173</v>
      </c>
    </row>
    <row r="814" spans="1:17" ht="38.25">
      <c r="A814" s="638" t="s">
        <v>526</v>
      </c>
      <c r="B814" s="638" t="s">
        <v>284</v>
      </c>
      <c r="C814" s="704"/>
      <c r="D814" s="704" t="s">
        <v>2716</v>
      </c>
      <c r="E814" s="704"/>
      <c r="F814" s="704"/>
      <c r="G814" s="704" t="s">
        <v>3174</v>
      </c>
      <c r="H814" s="705" t="s">
        <v>3175</v>
      </c>
      <c r="I814" s="704">
        <v>1</v>
      </c>
      <c r="J814" s="625">
        <v>9500000</v>
      </c>
      <c r="K814" s="622">
        <v>14040000</v>
      </c>
      <c r="L814" s="622">
        <v>13750790.88806</v>
      </c>
      <c r="M814" s="622">
        <v>12645874.657339999</v>
      </c>
      <c r="N814" s="580"/>
      <c r="O814" s="580">
        <v>0.98</v>
      </c>
      <c r="P814" s="706" t="s">
        <v>20</v>
      </c>
      <c r="Q814" s="705"/>
    </row>
    <row r="815" spans="1:17" ht="38.25">
      <c r="A815" s="638" t="s">
        <v>526</v>
      </c>
      <c r="B815" s="638" t="s">
        <v>284</v>
      </c>
      <c r="C815" s="704"/>
      <c r="D815" s="704" t="s">
        <v>2716</v>
      </c>
      <c r="E815" s="704"/>
      <c r="F815" s="704"/>
      <c r="G815" s="704" t="s">
        <v>3176</v>
      </c>
      <c r="H815" s="705" t="s">
        <v>3177</v>
      </c>
      <c r="I815" s="704">
        <v>1</v>
      </c>
      <c r="J815" s="625">
        <v>15000000</v>
      </c>
      <c r="K815" s="622">
        <v>17400000</v>
      </c>
      <c r="L815" s="622">
        <v>16294681.566500001</v>
      </c>
      <c r="M815" s="622">
        <v>13863330.45283</v>
      </c>
      <c r="N815" s="580"/>
      <c r="O815" s="580">
        <v>0.75</v>
      </c>
      <c r="P815" s="706" t="s">
        <v>20</v>
      </c>
      <c r="Q815" s="705"/>
    </row>
    <row r="816" spans="1:17" ht="38.25">
      <c r="A816" s="638" t="s">
        <v>526</v>
      </c>
      <c r="B816" s="704" t="s">
        <v>287</v>
      </c>
      <c r="C816" s="707" t="s">
        <v>319</v>
      </c>
      <c r="D816" s="708" t="s">
        <v>2691</v>
      </c>
      <c r="E816" s="708" t="s">
        <v>3178</v>
      </c>
      <c r="F816" s="708" t="s">
        <v>3179</v>
      </c>
      <c r="G816" s="708"/>
      <c r="H816" s="709" t="s">
        <v>3180</v>
      </c>
      <c r="I816" s="707" t="s">
        <v>614</v>
      </c>
      <c r="J816" s="710"/>
      <c r="K816" s="722">
        <v>2675000</v>
      </c>
      <c r="L816" s="722">
        <v>2666533</v>
      </c>
      <c r="M816" s="722">
        <v>2675000</v>
      </c>
      <c r="N816" s="577"/>
      <c r="O816" s="577">
        <v>0.95</v>
      </c>
      <c r="P816" s="707" t="s">
        <v>20</v>
      </c>
      <c r="Q816" s="711"/>
    </row>
    <row r="817" spans="1:17" ht="25.5">
      <c r="A817" s="638" t="s">
        <v>526</v>
      </c>
      <c r="B817" s="704" t="s">
        <v>287</v>
      </c>
      <c r="C817" s="707" t="s">
        <v>319</v>
      </c>
      <c r="D817" s="708" t="s">
        <v>2697</v>
      </c>
      <c r="E817" s="708" t="s">
        <v>3181</v>
      </c>
      <c r="F817" s="708" t="s">
        <v>3182</v>
      </c>
      <c r="G817" s="708"/>
      <c r="H817" s="709" t="s">
        <v>3183</v>
      </c>
      <c r="I817" s="707" t="s">
        <v>3184</v>
      </c>
      <c r="J817" s="710"/>
      <c r="K817" s="722">
        <v>2310000</v>
      </c>
      <c r="L817" s="722">
        <v>4147</v>
      </c>
      <c r="M817" s="722">
        <v>2310000</v>
      </c>
      <c r="N817" s="577"/>
      <c r="O817" s="577">
        <v>0</v>
      </c>
      <c r="P817" s="707" t="s">
        <v>107</v>
      </c>
      <c r="Q817" s="711"/>
    </row>
    <row r="818" spans="1:17" ht="38.25">
      <c r="A818" s="638" t="s">
        <v>526</v>
      </c>
      <c r="B818" s="704" t="s">
        <v>287</v>
      </c>
      <c r="C818" s="707" t="s">
        <v>3185</v>
      </c>
      <c r="D818" s="708" t="s">
        <v>2697</v>
      </c>
      <c r="E818" s="708" t="s">
        <v>3181</v>
      </c>
      <c r="F818" s="708" t="s">
        <v>3182</v>
      </c>
      <c r="G818" s="708"/>
      <c r="H818" s="709" t="s">
        <v>3186</v>
      </c>
      <c r="I818" s="707">
        <v>2024</v>
      </c>
      <c r="J818" s="710"/>
      <c r="K818" s="722">
        <v>1700000</v>
      </c>
      <c r="L818" s="722">
        <v>9373.2928400000001</v>
      </c>
      <c r="M818" s="722">
        <v>1700000</v>
      </c>
      <c r="N818" s="577"/>
      <c r="O818" s="577">
        <v>0</v>
      </c>
      <c r="P818" s="707" t="s">
        <v>3187</v>
      </c>
      <c r="Q818" s="711"/>
    </row>
    <row r="819" spans="1:17" ht="25.5">
      <c r="A819" s="638" t="s">
        <v>526</v>
      </c>
      <c r="B819" s="704" t="s">
        <v>287</v>
      </c>
      <c r="C819" s="707" t="s">
        <v>319</v>
      </c>
      <c r="D819" s="712" t="s">
        <v>2700</v>
      </c>
      <c r="E819" s="712" t="s">
        <v>3188</v>
      </c>
      <c r="F819" s="712" t="s">
        <v>3189</v>
      </c>
      <c r="G819" s="712"/>
      <c r="H819" s="709" t="s">
        <v>3190</v>
      </c>
      <c r="I819" s="707" t="s">
        <v>661</v>
      </c>
      <c r="J819" s="710"/>
      <c r="K819" s="722">
        <v>1173000</v>
      </c>
      <c r="L819" s="722">
        <v>504307</v>
      </c>
      <c r="M819" s="722">
        <v>1173000</v>
      </c>
      <c r="N819" s="577"/>
      <c r="O819" s="577">
        <v>0.8</v>
      </c>
      <c r="P819" s="707" t="s">
        <v>20</v>
      </c>
      <c r="Q819" s="711"/>
    </row>
    <row r="820" spans="1:17" ht="38.25">
      <c r="A820" s="638" t="s">
        <v>526</v>
      </c>
      <c r="B820" s="704" t="s">
        <v>287</v>
      </c>
      <c r="C820" s="707" t="s">
        <v>319</v>
      </c>
      <c r="D820" s="712" t="s">
        <v>2703</v>
      </c>
      <c r="E820" s="712" t="s">
        <v>3191</v>
      </c>
      <c r="F820" s="712" t="s">
        <v>3192</v>
      </c>
      <c r="G820" s="712"/>
      <c r="H820" s="709" t="s">
        <v>3193</v>
      </c>
      <c r="I820" s="707" t="s">
        <v>3184</v>
      </c>
      <c r="J820" s="710"/>
      <c r="K820" s="722">
        <v>1650000</v>
      </c>
      <c r="L820" s="722">
        <v>779027</v>
      </c>
      <c r="M820" s="722">
        <v>1650000</v>
      </c>
      <c r="N820" s="577"/>
      <c r="O820" s="577">
        <v>0.55000000000000004</v>
      </c>
      <c r="P820" s="707" t="s">
        <v>20</v>
      </c>
      <c r="Q820" s="711"/>
    </row>
    <row r="821" spans="1:17" ht="38.25">
      <c r="A821" s="638" t="s">
        <v>526</v>
      </c>
      <c r="B821" s="704" t="s">
        <v>287</v>
      </c>
      <c r="C821" s="707" t="s">
        <v>319</v>
      </c>
      <c r="D821" s="712" t="s">
        <v>2703</v>
      </c>
      <c r="E821" s="712" t="s">
        <v>3191</v>
      </c>
      <c r="F821" s="712" t="s">
        <v>3192</v>
      </c>
      <c r="G821" s="712"/>
      <c r="H821" s="709" t="s">
        <v>3194</v>
      </c>
      <c r="I821" s="707" t="s">
        <v>661</v>
      </c>
      <c r="J821" s="710"/>
      <c r="K821" s="722">
        <v>1500000</v>
      </c>
      <c r="L821" s="722">
        <v>1376675</v>
      </c>
      <c r="M821" s="722">
        <v>1500000</v>
      </c>
      <c r="N821" s="577"/>
      <c r="O821" s="577">
        <v>0.9</v>
      </c>
      <c r="P821" s="707" t="s">
        <v>20</v>
      </c>
      <c r="Q821" s="711"/>
    </row>
    <row r="822" spans="1:17" ht="63.75">
      <c r="A822" s="638" t="s">
        <v>526</v>
      </c>
      <c r="B822" s="704" t="s">
        <v>287</v>
      </c>
      <c r="C822" s="707" t="s">
        <v>3195</v>
      </c>
      <c r="D822" s="712" t="s">
        <v>2704</v>
      </c>
      <c r="E822" s="713" t="s">
        <v>3196</v>
      </c>
      <c r="F822" s="712" t="s">
        <v>3197</v>
      </c>
      <c r="G822" s="712"/>
      <c r="H822" s="709" t="s">
        <v>3198</v>
      </c>
      <c r="I822" s="707">
        <v>2023</v>
      </c>
      <c r="J822" s="710"/>
      <c r="K822" s="722">
        <v>1770799.996</v>
      </c>
      <c r="L822" s="722">
        <v>1664584.09852</v>
      </c>
      <c r="M822" s="722">
        <v>1770799.996</v>
      </c>
      <c r="N822" s="577"/>
      <c r="O822" s="577">
        <v>2E-3</v>
      </c>
      <c r="P822" s="707" t="s">
        <v>20</v>
      </c>
      <c r="Q822" s="711"/>
    </row>
    <row r="823" spans="1:17" ht="38.25">
      <c r="A823" s="638" t="s">
        <v>526</v>
      </c>
      <c r="B823" s="704" t="s">
        <v>287</v>
      </c>
      <c r="C823" s="707" t="s">
        <v>3199</v>
      </c>
      <c r="D823" s="712" t="s">
        <v>2704</v>
      </c>
      <c r="E823" s="719" t="s">
        <v>3200</v>
      </c>
      <c r="F823" s="719" t="s">
        <v>3201</v>
      </c>
      <c r="G823" s="719"/>
      <c r="H823" s="709" t="s">
        <v>3202</v>
      </c>
      <c r="I823" s="707">
        <v>2025</v>
      </c>
      <c r="J823" s="710"/>
      <c r="K823" s="722">
        <v>1187350</v>
      </c>
      <c r="L823" s="722">
        <v>0</v>
      </c>
      <c r="M823" s="722">
        <v>1187350</v>
      </c>
      <c r="N823" s="577"/>
      <c r="O823" s="577">
        <v>0</v>
      </c>
      <c r="P823" s="707" t="s">
        <v>3203</v>
      </c>
      <c r="Q823" s="711"/>
    </row>
    <row r="824" spans="1:17" ht="51">
      <c r="A824" s="638" t="s">
        <v>526</v>
      </c>
      <c r="B824" s="704" t="s">
        <v>287</v>
      </c>
      <c r="C824" s="707" t="s">
        <v>319</v>
      </c>
      <c r="D824" s="712" t="s">
        <v>2705</v>
      </c>
      <c r="E824" s="712" t="s">
        <v>3204</v>
      </c>
      <c r="F824" s="712" t="s">
        <v>3205</v>
      </c>
      <c r="G824" s="712"/>
      <c r="H824" s="709" t="s">
        <v>3206</v>
      </c>
      <c r="I824" s="707" t="s">
        <v>799</v>
      </c>
      <c r="J824" s="710"/>
      <c r="K824" s="722">
        <v>2000000</v>
      </c>
      <c r="L824" s="722">
        <v>1970245</v>
      </c>
      <c r="M824" s="722">
        <v>2000000</v>
      </c>
      <c r="N824" s="577"/>
      <c r="O824" s="577">
        <v>0.5</v>
      </c>
      <c r="P824" s="707" t="s">
        <v>20</v>
      </c>
      <c r="Q824" s="711"/>
    </row>
    <row r="825" spans="1:17" ht="38.25">
      <c r="A825" s="638" t="s">
        <v>526</v>
      </c>
      <c r="B825" s="704" t="s">
        <v>287</v>
      </c>
      <c r="C825" s="707" t="s">
        <v>3185</v>
      </c>
      <c r="D825" s="712" t="s">
        <v>2708</v>
      </c>
      <c r="E825" s="712" t="s">
        <v>3207</v>
      </c>
      <c r="F825" s="713" t="s">
        <v>3208</v>
      </c>
      <c r="G825" s="713"/>
      <c r="H825" s="709" t="s">
        <v>3209</v>
      </c>
      <c r="I825" s="707">
        <v>2024</v>
      </c>
      <c r="J825" s="710"/>
      <c r="K825" s="722">
        <v>2100000</v>
      </c>
      <c r="L825" s="722">
        <v>1717281.1355000001</v>
      </c>
      <c r="M825" s="722">
        <v>2100000</v>
      </c>
      <c r="N825" s="577"/>
      <c r="O825" s="577">
        <v>1.8E-3</v>
      </c>
      <c r="P825" s="707" t="s">
        <v>20</v>
      </c>
      <c r="Q825" s="711"/>
    </row>
    <row r="826" spans="1:17" ht="38.25">
      <c r="A826" s="638" t="s">
        <v>526</v>
      </c>
      <c r="B826" s="704" t="s">
        <v>287</v>
      </c>
      <c r="C826" s="707" t="s">
        <v>3195</v>
      </c>
      <c r="D826" s="712" t="s">
        <v>2708</v>
      </c>
      <c r="E826" s="712" t="s">
        <v>3207</v>
      </c>
      <c r="F826" s="713" t="s">
        <v>3208</v>
      </c>
      <c r="G826" s="713"/>
      <c r="H826" s="709" t="s">
        <v>3210</v>
      </c>
      <c r="I826" s="707">
        <v>2023</v>
      </c>
      <c r="J826" s="710"/>
      <c r="K826" s="722">
        <v>1620000</v>
      </c>
      <c r="L826" s="722">
        <v>1477399.06806</v>
      </c>
      <c r="M826" s="722">
        <v>1620000</v>
      </c>
      <c r="N826" s="577"/>
      <c r="O826" s="577">
        <v>7.4999999999999997E-3</v>
      </c>
      <c r="P826" s="707" t="s">
        <v>20</v>
      </c>
      <c r="Q826" s="711"/>
    </row>
    <row r="827" spans="1:17" ht="63.75">
      <c r="A827" s="638" t="s">
        <v>526</v>
      </c>
      <c r="B827" s="704" t="s">
        <v>287</v>
      </c>
      <c r="C827" s="707" t="s">
        <v>319</v>
      </c>
      <c r="D827" s="712" t="s">
        <v>2708</v>
      </c>
      <c r="E827" s="712" t="s">
        <v>3207</v>
      </c>
      <c r="F827" s="719"/>
      <c r="G827" s="719"/>
      <c r="H827" s="709" t="s">
        <v>3211</v>
      </c>
      <c r="I827" s="707" t="s">
        <v>799</v>
      </c>
      <c r="J827" s="710"/>
      <c r="K827" s="722">
        <v>3591000</v>
      </c>
      <c r="L827" s="722">
        <v>2392072</v>
      </c>
      <c r="M827" s="722">
        <v>3591000</v>
      </c>
      <c r="N827" s="577"/>
      <c r="O827" s="577">
        <v>0.85</v>
      </c>
      <c r="P827" s="707" t="s">
        <v>13</v>
      </c>
      <c r="Q827" s="711"/>
    </row>
    <row r="828" spans="1:17" ht="51">
      <c r="A828" s="638" t="s">
        <v>526</v>
      </c>
      <c r="B828" s="704" t="s">
        <v>287</v>
      </c>
      <c r="C828" s="707" t="s">
        <v>319</v>
      </c>
      <c r="D828" s="712" t="s">
        <v>2708</v>
      </c>
      <c r="E828" s="712" t="s">
        <v>3207</v>
      </c>
      <c r="F828" s="719"/>
      <c r="G828" s="719"/>
      <c r="H828" s="709" t="s">
        <v>3212</v>
      </c>
      <c r="I828" s="707" t="s">
        <v>777</v>
      </c>
      <c r="J828" s="710"/>
      <c r="K828" s="722">
        <v>1335814</v>
      </c>
      <c r="L828" s="722">
        <v>1281251</v>
      </c>
      <c r="M828" s="722">
        <v>1335814</v>
      </c>
      <c r="N828" s="577"/>
      <c r="O828" s="577">
        <v>0.98</v>
      </c>
      <c r="P828" s="707" t="s">
        <v>20</v>
      </c>
      <c r="Q828" s="711"/>
    </row>
    <row r="829" spans="1:17" ht="51">
      <c r="A829" s="638" t="s">
        <v>526</v>
      </c>
      <c r="B829" s="704" t="s">
        <v>287</v>
      </c>
      <c r="C829" s="707" t="s">
        <v>319</v>
      </c>
      <c r="D829" s="712" t="s">
        <v>2708</v>
      </c>
      <c r="E829" s="712" t="s">
        <v>3207</v>
      </c>
      <c r="F829" s="719"/>
      <c r="G829" s="719"/>
      <c r="H829" s="709" t="s">
        <v>3213</v>
      </c>
      <c r="I829" s="707" t="s">
        <v>799</v>
      </c>
      <c r="J829" s="710"/>
      <c r="K829" s="722">
        <v>1100000</v>
      </c>
      <c r="L829" s="722">
        <v>1098422</v>
      </c>
      <c r="M829" s="722">
        <v>1100000</v>
      </c>
      <c r="N829" s="577"/>
      <c r="O829" s="577">
        <v>1</v>
      </c>
      <c r="P829" s="707" t="s">
        <v>13</v>
      </c>
      <c r="Q829" s="711"/>
    </row>
    <row r="830" spans="1:17" ht="38.25">
      <c r="A830" s="638" t="s">
        <v>526</v>
      </c>
      <c r="B830" s="704" t="s">
        <v>287</v>
      </c>
      <c r="C830" s="707" t="s">
        <v>319</v>
      </c>
      <c r="D830" s="712" t="s">
        <v>2708</v>
      </c>
      <c r="E830" s="719"/>
      <c r="F830" s="719"/>
      <c r="G830" s="719"/>
      <c r="H830" s="709" t="s">
        <v>3214</v>
      </c>
      <c r="I830" s="707" t="s">
        <v>3215</v>
      </c>
      <c r="J830" s="710"/>
      <c r="K830" s="722">
        <v>5434000</v>
      </c>
      <c r="L830" s="722">
        <v>5380656</v>
      </c>
      <c r="M830" s="722">
        <v>5434000</v>
      </c>
      <c r="N830" s="577"/>
      <c r="O830" s="577">
        <v>0.86</v>
      </c>
      <c r="P830" s="707" t="s">
        <v>20</v>
      </c>
      <c r="Q830" s="711"/>
    </row>
    <row r="831" spans="1:17" ht="38.25">
      <c r="A831" s="638" t="s">
        <v>526</v>
      </c>
      <c r="B831" s="704" t="s">
        <v>287</v>
      </c>
      <c r="C831" s="707" t="s">
        <v>319</v>
      </c>
      <c r="D831" s="712" t="s">
        <v>2711</v>
      </c>
      <c r="E831" s="719"/>
      <c r="F831" s="719"/>
      <c r="G831" s="719"/>
      <c r="H831" s="709" t="s">
        <v>3216</v>
      </c>
      <c r="I831" s="707" t="s">
        <v>661</v>
      </c>
      <c r="J831" s="710"/>
      <c r="K831" s="722">
        <v>7681000</v>
      </c>
      <c r="L831" s="722">
        <v>5017204</v>
      </c>
      <c r="M831" s="722">
        <v>7681000</v>
      </c>
      <c r="N831" s="577"/>
      <c r="O831" s="577">
        <v>0.9</v>
      </c>
      <c r="P831" s="707" t="s">
        <v>20</v>
      </c>
      <c r="Q831" s="711"/>
    </row>
    <row r="832" spans="1:17" ht="38.25">
      <c r="A832" s="638" t="s">
        <v>526</v>
      </c>
      <c r="B832" s="704" t="s">
        <v>287</v>
      </c>
      <c r="C832" s="707" t="s">
        <v>319</v>
      </c>
      <c r="D832" s="712" t="s">
        <v>2711</v>
      </c>
      <c r="E832" s="719"/>
      <c r="F832" s="719"/>
      <c r="G832" s="719"/>
      <c r="H832" s="709" t="s">
        <v>3217</v>
      </c>
      <c r="I832" s="707" t="s">
        <v>3218</v>
      </c>
      <c r="J832" s="710"/>
      <c r="K832" s="722">
        <v>6775000</v>
      </c>
      <c r="L832" s="722">
        <v>6279844</v>
      </c>
      <c r="M832" s="722">
        <v>6775000</v>
      </c>
      <c r="N832" s="577"/>
      <c r="O832" s="577">
        <v>0.95</v>
      </c>
      <c r="P832" s="707" t="s">
        <v>20</v>
      </c>
      <c r="Q832" s="711"/>
    </row>
    <row r="833" spans="1:17" ht="38.25">
      <c r="A833" s="638" t="s">
        <v>526</v>
      </c>
      <c r="B833" s="704" t="s">
        <v>287</v>
      </c>
      <c r="C833" s="707" t="s">
        <v>319</v>
      </c>
      <c r="D833" s="712" t="s">
        <v>2711</v>
      </c>
      <c r="E833" s="719"/>
      <c r="F833" s="719"/>
      <c r="G833" s="719"/>
      <c r="H833" s="709" t="s">
        <v>3219</v>
      </c>
      <c r="I833" s="707" t="s">
        <v>661</v>
      </c>
      <c r="J833" s="710"/>
      <c r="K833" s="722">
        <v>3392000</v>
      </c>
      <c r="L833" s="722">
        <v>3168642</v>
      </c>
      <c r="M833" s="722">
        <v>3392000</v>
      </c>
      <c r="N833" s="577"/>
      <c r="O833" s="577">
        <v>0.96</v>
      </c>
      <c r="P833" s="707" t="s">
        <v>20</v>
      </c>
      <c r="Q833" s="711"/>
    </row>
    <row r="834" spans="1:17" ht="25.5">
      <c r="A834" s="638" t="s">
        <v>526</v>
      </c>
      <c r="B834" s="704" t="s">
        <v>287</v>
      </c>
      <c r="C834" s="707" t="s">
        <v>319</v>
      </c>
      <c r="D834" s="712" t="s">
        <v>2711</v>
      </c>
      <c r="E834" s="719"/>
      <c r="F834" s="719"/>
      <c r="G834" s="719"/>
      <c r="H834" s="709" t="s">
        <v>3220</v>
      </c>
      <c r="I834" s="707" t="s">
        <v>788</v>
      </c>
      <c r="J834" s="710"/>
      <c r="K834" s="722">
        <v>1779000</v>
      </c>
      <c r="L834" s="722">
        <v>1537215</v>
      </c>
      <c r="M834" s="722">
        <v>1779000</v>
      </c>
      <c r="N834" s="577"/>
      <c r="O834" s="577">
        <v>0.95</v>
      </c>
      <c r="P834" s="707" t="s">
        <v>20</v>
      </c>
      <c r="Q834" s="711"/>
    </row>
    <row r="835" spans="1:17" ht="25.5">
      <c r="A835" s="638" t="s">
        <v>526</v>
      </c>
      <c r="B835" s="704" t="s">
        <v>287</v>
      </c>
      <c r="C835" s="707" t="s">
        <v>3199</v>
      </c>
      <c r="D835" s="712" t="s">
        <v>2711</v>
      </c>
      <c r="E835" s="719"/>
      <c r="F835" s="719"/>
      <c r="G835" s="719"/>
      <c r="H835" s="709" t="s">
        <v>3221</v>
      </c>
      <c r="I835" s="707">
        <v>2025</v>
      </c>
      <c r="J835" s="710"/>
      <c r="K835" s="722">
        <v>1640000</v>
      </c>
      <c r="L835" s="722">
        <v>0</v>
      </c>
      <c r="M835" s="722">
        <v>1640000</v>
      </c>
      <c r="N835" s="577"/>
      <c r="O835" s="577">
        <v>0</v>
      </c>
      <c r="P835" s="707" t="s">
        <v>3203</v>
      </c>
      <c r="Q835" s="711"/>
    </row>
    <row r="836" spans="1:17" ht="38.25">
      <c r="A836" s="638" t="s">
        <v>526</v>
      </c>
      <c r="B836" s="704" t="s">
        <v>287</v>
      </c>
      <c r="C836" s="707" t="s">
        <v>3185</v>
      </c>
      <c r="D836" s="712" t="s">
        <v>2711</v>
      </c>
      <c r="E836" s="719"/>
      <c r="F836" s="719"/>
      <c r="G836" s="719"/>
      <c r="H836" s="709" t="s">
        <v>3222</v>
      </c>
      <c r="I836" s="707">
        <v>2024</v>
      </c>
      <c r="J836" s="710"/>
      <c r="K836" s="722">
        <v>1200000</v>
      </c>
      <c r="L836" s="722">
        <v>5818.7330000000002</v>
      </c>
      <c r="M836" s="722">
        <v>1200000</v>
      </c>
      <c r="N836" s="577"/>
      <c r="O836" s="577">
        <v>0</v>
      </c>
      <c r="P836" s="707" t="s">
        <v>3187</v>
      </c>
      <c r="Q836" s="711"/>
    </row>
    <row r="837" spans="1:17" ht="51">
      <c r="A837" s="638" t="s">
        <v>526</v>
      </c>
      <c r="B837" s="704" t="s">
        <v>287</v>
      </c>
      <c r="C837" s="707" t="s">
        <v>3185</v>
      </c>
      <c r="D837" s="713" t="s">
        <v>2716</v>
      </c>
      <c r="E837" s="719"/>
      <c r="F837" s="719"/>
      <c r="G837" s="719"/>
      <c r="H837" s="709" t="s">
        <v>3223</v>
      </c>
      <c r="I837" s="707">
        <v>2024</v>
      </c>
      <c r="J837" s="710"/>
      <c r="K837" s="722">
        <v>1000000</v>
      </c>
      <c r="L837" s="722">
        <v>599824.10398000001</v>
      </c>
      <c r="M837" s="722">
        <v>1000000</v>
      </c>
      <c r="N837" s="577"/>
      <c r="O837" s="577">
        <v>1E-3</v>
      </c>
      <c r="P837" s="707" t="s">
        <v>20</v>
      </c>
      <c r="Q837" s="711"/>
    </row>
    <row r="838" spans="1:17" ht="63.75">
      <c r="A838" s="638" t="s">
        <v>526</v>
      </c>
      <c r="B838" s="704" t="s">
        <v>287</v>
      </c>
      <c r="C838" s="707" t="s">
        <v>319</v>
      </c>
      <c r="D838" s="713" t="s">
        <v>2716</v>
      </c>
      <c r="E838" s="719"/>
      <c r="F838" s="719"/>
      <c r="G838" s="719"/>
      <c r="H838" s="709" t="s">
        <v>3224</v>
      </c>
      <c r="I838" s="707" t="s">
        <v>661</v>
      </c>
      <c r="J838" s="710"/>
      <c r="K838" s="722">
        <v>2900000</v>
      </c>
      <c r="L838" s="722">
        <v>2796283</v>
      </c>
      <c r="M838" s="722">
        <v>2900000</v>
      </c>
      <c r="N838" s="577"/>
      <c r="O838" s="577">
        <v>1</v>
      </c>
      <c r="P838" s="707" t="s">
        <v>20</v>
      </c>
      <c r="Q838" s="711"/>
    </row>
    <row r="839" spans="1:17" ht="51">
      <c r="A839" s="638" t="s">
        <v>526</v>
      </c>
      <c r="B839" s="704" t="s">
        <v>287</v>
      </c>
      <c r="C839" s="707" t="s">
        <v>319</v>
      </c>
      <c r="D839" s="713" t="s">
        <v>2716</v>
      </c>
      <c r="E839" s="719"/>
      <c r="F839" s="719"/>
      <c r="G839" s="719"/>
      <c r="H839" s="709" t="s">
        <v>3225</v>
      </c>
      <c r="I839" s="707" t="s">
        <v>3218</v>
      </c>
      <c r="J839" s="710"/>
      <c r="K839" s="722">
        <v>1880000</v>
      </c>
      <c r="L839" s="722">
        <v>1566968</v>
      </c>
      <c r="M839" s="722">
        <v>1880000</v>
      </c>
      <c r="N839" s="577"/>
      <c r="O839" s="577">
        <v>1</v>
      </c>
      <c r="P839" s="707" t="s">
        <v>20</v>
      </c>
      <c r="Q839" s="711"/>
    </row>
    <row r="840" spans="1:17" ht="25.5">
      <c r="A840" s="638" t="s">
        <v>526</v>
      </c>
      <c r="B840" s="704" t="s">
        <v>287</v>
      </c>
      <c r="C840" s="707" t="s">
        <v>319</v>
      </c>
      <c r="D840" s="713" t="s">
        <v>2716</v>
      </c>
      <c r="E840" s="719"/>
      <c r="F840" s="719"/>
      <c r="G840" s="719"/>
      <c r="H840" s="709" t="s">
        <v>3226</v>
      </c>
      <c r="I840" s="707" t="s">
        <v>788</v>
      </c>
      <c r="J840" s="710"/>
      <c r="K840" s="722">
        <v>1700000</v>
      </c>
      <c r="L840" s="722">
        <v>1675348</v>
      </c>
      <c r="M840" s="722">
        <v>1700000</v>
      </c>
      <c r="N840" s="577"/>
      <c r="O840" s="577">
        <v>1</v>
      </c>
      <c r="P840" s="707" t="s">
        <v>20</v>
      </c>
      <c r="Q840" s="711"/>
    </row>
    <row r="841" spans="1:17" ht="38.25">
      <c r="A841" s="638" t="s">
        <v>526</v>
      </c>
      <c r="B841" s="704" t="s">
        <v>287</v>
      </c>
      <c r="C841" s="707" t="s">
        <v>319</v>
      </c>
      <c r="D841" s="713" t="s">
        <v>2716</v>
      </c>
      <c r="E841" s="719"/>
      <c r="F841" s="719"/>
      <c r="G841" s="719"/>
      <c r="H841" s="709" t="s">
        <v>3227</v>
      </c>
      <c r="I841" s="707" t="s">
        <v>661</v>
      </c>
      <c r="J841" s="710"/>
      <c r="K841" s="722">
        <v>1000000</v>
      </c>
      <c r="L841" s="722">
        <v>999011</v>
      </c>
      <c r="M841" s="722">
        <v>1000000</v>
      </c>
      <c r="N841" s="577"/>
      <c r="O841" s="577">
        <v>0.96</v>
      </c>
      <c r="P841" s="707" t="s">
        <v>20</v>
      </c>
      <c r="Q841" s="711"/>
    </row>
    <row r="842" spans="1:17" ht="25.5">
      <c r="A842" s="638" t="s">
        <v>526</v>
      </c>
      <c r="B842" s="704" t="s">
        <v>287</v>
      </c>
      <c r="C842" s="707" t="s">
        <v>3185</v>
      </c>
      <c r="D842" s="713" t="s">
        <v>2716</v>
      </c>
      <c r="E842" s="719"/>
      <c r="F842" s="719"/>
      <c r="G842" s="719"/>
      <c r="H842" s="709" t="s">
        <v>3228</v>
      </c>
      <c r="I842" s="707">
        <v>2024</v>
      </c>
      <c r="J842" s="710"/>
      <c r="K842" s="722">
        <v>3500000</v>
      </c>
      <c r="L842" s="722">
        <v>0</v>
      </c>
      <c r="M842" s="722">
        <v>3500000</v>
      </c>
      <c r="N842" s="577"/>
      <c r="O842" s="577">
        <v>0</v>
      </c>
      <c r="P842" s="707" t="s">
        <v>3203</v>
      </c>
      <c r="Q842" s="711"/>
    </row>
  </sheetData>
  <autoFilter ref="A3:Q842" xr:uid="{00000000-0009-0000-0000-00000B000000}"/>
  <mergeCells count="28">
    <mergeCell ref="A1:Q1"/>
    <mergeCell ref="Q15:Q16"/>
    <mergeCell ref="H15:H16"/>
    <mergeCell ref="K15:K16"/>
    <mergeCell ref="N15:N16"/>
    <mergeCell ref="O15:O16"/>
    <mergeCell ref="P15:P16"/>
    <mergeCell ref="G190:G191"/>
    <mergeCell ref="O190:O191"/>
    <mergeCell ref="Q190:Q191"/>
    <mergeCell ref="Q201:Q202"/>
    <mergeCell ref="H20:H21"/>
    <mergeCell ref="K20:K21"/>
    <mergeCell ref="P20:P21"/>
    <mergeCell ref="Q20:Q21"/>
    <mergeCell ref="Q126:Q127"/>
    <mergeCell ref="H492:H493"/>
    <mergeCell ref="K492:K493"/>
    <mergeCell ref="Q492:Q493"/>
    <mergeCell ref="H490:H491"/>
    <mergeCell ref="K490:K491"/>
    <mergeCell ref="O490:O491"/>
    <mergeCell ref="Q490:Q491"/>
    <mergeCell ref="H546:H547"/>
    <mergeCell ref="K546:K547"/>
    <mergeCell ref="K494:K495"/>
    <mergeCell ref="O494:O495"/>
    <mergeCell ref="Q494:Q495"/>
  </mergeCells>
  <dataValidations count="3">
    <dataValidation type="list" allowBlank="1" showInputMessage="1" showErrorMessage="1" sqref="C734:C735 G734:XFD735" xr:uid="{00000000-0002-0000-0B00-000000000000}">
      <formula1>$B$4:$B$474+$A$6:$A$64</formula1>
    </dataValidation>
    <dataValidation allowBlank="1" showInputMessage="1" showErrorMessage="1" prompt="تغيير عنوان العملية في سنة 2025" sqref="G303:H303" xr:uid="{00000000-0002-0000-0B00-000001000000}"/>
    <dataValidation allowBlank="1" showInputMessage="1" showErrorMessage="1" prompt="تغيير عنوان العملية في سنة 2025_x000a_" sqref="G316:H321" xr:uid="{00000000-0002-0000-0B00-000002000000}"/>
  </dataValidations>
  <pageMargins left="0" right="0" top="0" bottom="0.39370078740157483" header="0" footer="0"/>
  <pageSetup paperSize="9" scale="57" orientation="landscape" r:id="rId1"/>
  <headerFooter>
    <oddFooter>Page &amp;P de &amp;N</oddFooter>
  </headerFooter>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B00-000003000000}">
          <x14:formula1>
            <xm:f>liste!$I$4:$I$55</xm:f>
          </x14:formula1>
          <xm:sqref>D4:D85 D174:D703 D87:D171 D705:D759</xm:sqref>
        </x14:dataValidation>
        <x14:dataValidation type="list" allowBlank="1" showInputMessage="1" showErrorMessage="1" xr:uid="{00000000-0002-0000-0B00-000004000000}">
          <x14:formula1>
            <xm:f>liste!$I$3:$I$55</xm:f>
          </x14:formula1>
          <xm:sqref>D86 D704 D172:D173</xm:sqref>
        </x14:dataValidation>
        <x14:dataValidation type="list" allowBlank="1" showInputMessage="1" showErrorMessage="1" xr:uid="{00000000-0002-0000-0B00-000005000000}">
          <x14:formula1>
            <xm:f>liste!$K$4:$K$143</xm:f>
          </x14:formula1>
          <xm:sqref>E4:E759</xm:sqref>
        </x14:dataValidation>
        <x14:dataValidation type="list" allowBlank="1" showInputMessage="1" showErrorMessage="1" xr:uid="{00000000-0002-0000-0B00-000006000000}">
          <x14:formula1>
            <xm:f>liste!$I$3:$I$56</xm:f>
          </x14:formula1>
          <xm:sqref>D760:D780 D805:D813 D816:D859</xm:sqref>
        </x14:dataValidation>
        <x14:dataValidation type="list" allowBlank="1" showInputMessage="1" showErrorMessage="1" xr:uid="{00000000-0002-0000-0B00-000007000000}">
          <x14:formula1>
            <xm:f>liste!$A$4:$A$62</xm:f>
          </x14:formula1>
          <xm:sqref>B4:B842</xm:sqref>
        </x14:dataValidation>
        <x14:dataValidation type="list" allowBlank="1" showInputMessage="1" showErrorMessage="1" xr:uid="{00000000-0002-0000-0B00-000008000000}">
          <x14:formula1>
            <xm:f>$B$4:$B$474+liste!$A$4:$A$62</xm:f>
          </x14:formula1>
          <xm:sqref>A734:A842</xm:sqref>
        </x14:dataValidation>
        <x14:dataValidation type="list" allowBlank="1" showInputMessage="1" showErrorMessage="1" xr:uid="{00000000-0002-0000-0B00-000009000000}">
          <x14:formula1>
            <xm:f>liste!$M$4:$M$292</xm:f>
          </x14:formula1>
          <xm:sqref>F4:F703 F734:F759 G704:G733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E375"/>
  <sheetViews>
    <sheetView zoomScaleNormal="100" workbookViewId="0">
      <selection activeCell="A3" sqref="A3:C3"/>
    </sheetView>
  </sheetViews>
  <sheetFormatPr baseColWidth="10" defaultRowHeight="15"/>
  <cols>
    <col min="1" max="1" width="44.140625" customWidth="1"/>
    <col min="2" max="2" width="15.28515625" style="97" customWidth="1"/>
    <col min="3" max="3" width="13.28515625" bestFit="1" customWidth="1"/>
    <col min="4" max="4" width="12.28515625" bestFit="1" customWidth="1"/>
    <col min="5" max="5" width="19.42578125" customWidth="1"/>
  </cols>
  <sheetData>
    <row r="1" spans="1:5">
      <c r="A1" s="889" t="s">
        <v>3243</v>
      </c>
      <c r="B1" s="889"/>
      <c r="C1" s="889"/>
      <c r="D1" s="889"/>
      <c r="E1" s="889"/>
    </row>
    <row r="2" spans="1:5">
      <c r="B2"/>
      <c r="D2" s="890" t="s">
        <v>223</v>
      </c>
      <c r="E2" s="890"/>
    </row>
    <row r="3" spans="1:5" s="376" customFormat="1">
      <c r="A3" s="723" t="s">
        <v>2605</v>
      </c>
      <c r="B3" s="727" t="s">
        <v>2606</v>
      </c>
      <c r="C3" s="725" t="s">
        <v>2609</v>
      </c>
      <c r="D3" s="725" t="s">
        <v>2608</v>
      </c>
      <c r="E3"/>
    </row>
    <row r="4" spans="1:5">
      <c r="A4" s="728" t="s">
        <v>317</v>
      </c>
      <c r="B4" s="729">
        <v>74</v>
      </c>
      <c r="C4" s="729">
        <v>605357914.17299998</v>
      </c>
      <c r="D4" s="729">
        <v>269641706.38683003</v>
      </c>
    </row>
    <row r="5" spans="1:5">
      <c r="A5" s="726" t="s">
        <v>56</v>
      </c>
      <c r="B5" s="567">
        <v>9</v>
      </c>
      <c r="C5" s="567">
        <v>29326071.424000002</v>
      </c>
      <c r="D5" s="567"/>
    </row>
    <row r="6" spans="1:5">
      <c r="A6" s="726" t="s">
        <v>166</v>
      </c>
      <c r="B6" s="567">
        <v>12</v>
      </c>
      <c r="C6" s="567">
        <v>29961829</v>
      </c>
      <c r="D6" s="567">
        <v>13069162</v>
      </c>
    </row>
    <row r="7" spans="1:5">
      <c r="A7" s="726" t="s">
        <v>144</v>
      </c>
      <c r="B7" s="567">
        <v>14</v>
      </c>
      <c r="C7" s="567">
        <v>38499898.424000002</v>
      </c>
      <c r="D7" s="567">
        <v>29445236.554419994</v>
      </c>
    </row>
    <row r="8" spans="1:5">
      <c r="A8" s="726" t="s">
        <v>92</v>
      </c>
      <c r="B8" s="567">
        <v>4</v>
      </c>
      <c r="C8" s="567">
        <v>201869752.18900001</v>
      </c>
      <c r="D8" s="567"/>
    </row>
    <row r="9" spans="1:5">
      <c r="A9" s="726" t="s">
        <v>46</v>
      </c>
      <c r="B9" s="567">
        <v>9</v>
      </c>
      <c r="C9" s="567">
        <v>189043954</v>
      </c>
      <c r="D9" s="567">
        <v>169369320.89796001</v>
      </c>
    </row>
    <row r="10" spans="1:5">
      <c r="A10" s="726" t="s">
        <v>89</v>
      </c>
      <c r="B10" s="567">
        <v>1</v>
      </c>
      <c r="C10" s="567">
        <v>12000000</v>
      </c>
      <c r="D10" s="567">
        <v>0</v>
      </c>
    </row>
    <row r="11" spans="1:5">
      <c r="A11" s="726" t="s">
        <v>74</v>
      </c>
      <c r="B11" s="567">
        <v>7</v>
      </c>
      <c r="C11" s="567">
        <v>28835657.136</v>
      </c>
      <c r="D11" s="567">
        <v>25199771.210980006</v>
      </c>
    </row>
    <row r="12" spans="1:5">
      <c r="A12" s="726" t="s">
        <v>104</v>
      </c>
      <c r="B12" s="567">
        <v>18</v>
      </c>
      <c r="C12" s="567">
        <v>75820752</v>
      </c>
      <c r="D12" s="567">
        <v>32558215.723470002</v>
      </c>
    </row>
    <row r="13" spans="1:5">
      <c r="A13" s="728" t="s">
        <v>529</v>
      </c>
      <c r="B13" s="567">
        <v>92</v>
      </c>
      <c r="C13" s="567">
        <v>392795102</v>
      </c>
      <c r="D13" s="567">
        <v>40092648</v>
      </c>
    </row>
    <row r="14" spans="1:5">
      <c r="A14" s="726" t="s">
        <v>268</v>
      </c>
      <c r="B14" s="567">
        <v>13</v>
      </c>
      <c r="C14" s="567">
        <v>23780220</v>
      </c>
      <c r="D14" s="567"/>
    </row>
    <row r="15" spans="1:5">
      <c r="A15" s="726" t="s">
        <v>274</v>
      </c>
      <c r="B15" s="567">
        <v>18</v>
      </c>
      <c r="C15" s="567">
        <v>36459201</v>
      </c>
      <c r="D15" s="567"/>
    </row>
    <row r="16" spans="1:5">
      <c r="A16" s="726" t="s">
        <v>280</v>
      </c>
      <c r="B16" s="567">
        <v>5</v>
      </c>
      <c r="C16" s="567">
        <v>7948000</v>
      </c>
      <c r="D16" s="567"/>
    </row>
    <row r="17" spans="1:4">
      <c r="A17" s="726" t="s">
        <v>282</v>
      </c>
      <c r="B17" s="567">
        <v>7</v>
      </c>
      <c r="C17" s="567">
        <v>90650000</v>
      </c>
      <c r="D17" s="567"/>
    </row>
    <row r="18" spans="1:4">
      <c r="A18" s="726" t="s">
        <v>283</v>
      </c>
      <c r="B18" s="567">
        <v>2</v>
      </c>
      <c r="C18" s="567">
        <v>9398000</v>
      </c>
      <c r="D18" s="567"/>
    </row>
    <row r="19" spans="1:4">
      <c r="A19" s="726" t="s">
        <v>294</v>
      </c>
      <c r="B19" s="567">
        <v>16</v>
      </c>
      <c r="C19" s="567">
        <v>74295917</v>
      </c>
      <c r="D19" s="567"/>
    </row>
    <row r="20" spans="1:4">
      <c r="A20" s="726" t="s">
        <v>298</v>
      </c>
      <c r="B20" s="567">
        <v>23</v>
      </c>
      <c r="C20" s="567">
        <v>130624200</v>
      </c>
      <c r="D20" s="567">
        <v>40092648</v>
      </c>
    </row>
    <row r="21" spans="1:4">
      <c r="A21" s="726" t="s">
        <v>299</v>
      </c>
      <c r="B21" s="567">
        <v>8</v>
      </c>
      <c r="C21" s="567">
        <v>19639564</v>
      </c>
      <c r="D21" s="567"/>
    </row>
    <row r="22" spans="1:4">
      <c r="A22" s="728" t="s">
        <v>318</v>
      </c>
      <c r="B22" s="567">
        <v>142</v>
      </c>
      <c r="C22" s="567">
        <v>921703634.84800005</v>
      </c>
      <c r="D22" s="567">
        <v>346020275.92328012</v>
      </c>
    </row>
    <row r="23" spans="1:4">
      <c r="A23" s="726" t="s">
        <v>266</v>
      </c>
      <c r="B23" s="567">
        <v>25</v>
      </c>
      <c r="C23" s="567">
        <v>111339244</v>
      </c>
      <c r="D23" s="567">
        <v>81285237</v>
      </c>
    </row>
    <row r="24" spans="1:4">
      <c r="A24" s="726" t="s">
        <v>272</v>
      </c>
      <c r="B24" s="567">
        <v>19</v>
      </c>
      <c r="C24" s="567">
        <v>322909708</v>
      </c>
      <c r="D24" s="567">
        <v>19516216</v>
      </c>
    </row>
    <row r="25" spans="1:4">
      <c r="A25" s="726" t="s">
        <v>291</v>
      </c>
      <c r="B25" s="567">
        <v>30</v>
      </c>
      <c r="C25" s="567">
        <v>130326659</v>
      </c>
      <c r="D25" s="567">
        <v>82786676</v>
      </c>
    </row>
    <row r="26" spans="1:4">
      <c r="A26" s="726" t="s">
        <v>295</v>
      </c>
      <c r="B26" s="567">
        <v>15</v>
      </c>
      <c r="C26" s="567">
        <v>37074957</v>
      </c>
      <c r="D26" s="567">
        <v>19555209.073740002</v>
      </c>
    </row>
    <row r="27" spans="1:4">
      <c r="A27" s="726" t="s">
        <v>303</v>
      </c>
      <c r="B27" s="567">
        <v>33</v>
      </c>
      <c r="C27" s="567">
        <v>88432913.84799999</v>
      </c>
      <c r="D27" s="567">
        <v>77458134.849539995</v>
      </c>
    </row>
    <row r="28" spans="1:4">
      <c r="A28" s="726" t="s">
        <v>307</v>
      </c>
      <c r="B28" s="567">
        <v>8</v>
      </c>
      <c r="C28" s="567">
        <v>149857593</v>
      </c>
      <c r="D28" s="567">
        <v>5080297</v>
      </c>
    </row>
    <row r="29" spans="1:4">
      <c r="A29" s="726" t="s">
        <v>308</v>
      </c>
      <c r="B29" s="567">
        <v>11</v>
      </c>
      <c r="C29" s="567">
        <v>80680560</v>
      </c>
      <c r="D29" s="567">
        <v>60338506</v>
      </c>
    </row>
    <row r="30" spans="1:4">
      <c r="A30" s="726" t="s">
        <v>310</v>
      </c>
      <c r="B30" s="567">
        <v>1</v>
      </c>
      <c r="C30" s="567">
        <v>1082000</v>
      </c>
      <c r="D30" s="567">
        <v>0</v>
      </c>
    </row>
    <row r="31" spans="1:4">
      <c r="A31" s="728" t="s">
        <v>2286</v>
      </c>
      <c r="B31" s="567">
        <v>110</v>
      </c>
      <c r="C31" s="567">
        <v>248487194.132</v>
      </c>
      <c r="D31" s="567">
        <v>151339724.52996999</v>
      </c>
    </row>
    <row r="32" spans="1:4">
      <c r="A32" s="726" t="s">
        <v>267</v>
      </c>
      <c r="B32" s="567">
        <v>26</v>
      </c>
      <c r="C32" s="567">
        <v>59176761.280000001</v>
      </c>
      <c r="D32" s="567">
        <v>50003576.233769991</v>
      </c>
    </row>
    <row r="33" spans="1:4">
      <c r="A33" s="726" t="s">
        <v>276</v>
      </c>
      <c r="B33" s="567">
        <v>30</v>
      </c>
      <c r="C33" s="567">
        <v>64972683</v>
      </c>
      <c r="D33" s="567">
        <v>58467097.53715001</v>
      </c>
    </row>
    <row r="34" spans="1:4">
      <c r="A34" s="726" t="s">
        <v>296</v>
      </c>
      <c r="B34" s="567">
        <v>26</v>
      </c>
      <c r="C34" s="567">
        <v>54544010.851999998</v>
      </c>
      <c r="D34" s="567">
        <v>3175676.2320499998</v>
      </c>
    </row>
    <row r="35" spans="1:4">
      <c r="A35" s="726" t="s">
        <v>300</v>
      </c>
      <c r="B35" s="567">
        <v>13</v>
      </c>
      <c r="C35" s="567">
        <v>22277653</v>
      </c>
      <c r="D35" s="567">
        <v>19605495.527000003</v>
      </c>
    </row>
    <row r="36" spans="1:4">
      <c r="A36" s="726" t="s">
        <v>302</v>
      </c>
      <c r="B36" s="567">
        <v>10</v>
      </c>
      <c r="C36" s="567">
        <v>26568886</v>
      </c>
      <c r="D36" s="567"/>
    </row>
    <row r="37" spans="1:4">
      <c r="A37" s="726" t="s">
        <v>306</v>
      </c>
      <c r="B37" s="567">
        <v>5</v>
      </c>
      <c r="C37" s="567">
        <v>20947200</v>
      </c>
      <c r="D37" s="567">
        <v>20087879</v>
      </c>
    </row>
    <row r="38" spans="1:4">
      <c r="A38" s="728" t="s">
        <v>528</v>
      </c>
      <c r="B38" s="567">
        <v>27</v>
      </c>
      <c r="C38" s="567">
        <v>183118537.02457899</v>
      </c>
      <c r="D38" s="567">
        <v>43875194.920000002</v>
      </c>
    </row>
    <row r="39" spans="1:4">
      <c r="A39" s="726" t="s">
        <v>275</v>
      </c>
      <c r="B39" s="567"/>
      <c r="C39" s="567"/>
      <c r="D39" s="567"/>
    </row>
    <row r="40" spans="1:4">
      <c r="A40" s="726" t="s">
        <v>279</v>
      </c>
      <c r="B40" s="567">
        <v>1</v>
      </c>
      <c r="C40" s="567">
        <v>1200000</v>
      </c>
      <c r="D40" s="567"/>
    </row>
    <row r="41" spans="1:4">
      <c r="A41" s="726" t="s">
        <v>281</v>
      </c>
      <c r="B41" s="567"/>
      <c r="C41" s="567"/>
      <c r="D41" s="567"/>
    </row>
    <row r="42" spans="1:4">
      <c r="A42" s="726" t="s">
        <v>286</v>
      </c>
      <c r="B42" s="567">
        <v>1</v>
      </c>
      <c r="C42" s="567">
        <v>2866246.0245790002</v>
      </c>
      <c r="D42" s="567"/>
    </row>
    <row r="43" spans="1:4">
      <c r="A43" s="726" t="s">
        <v>288</v>
      </c>
      <c r="B43" s="567">
        <v>21</v>
      </c>
      <c r="C43" s="567">
        <v>121895164</v>
      </c>
      <c r="D43" s="567"/>
    </row>
    <row r="44" spans="1:4">
      <c r="A44" s="726" t="s">
        <v>290</v>
      </c>
      <c r="B44" s="567">
        <v>4</v>
      </c>
      <c r="C44" s="567">
        <v>57157127</v>
      </c>
      <c r="D44" s="567">
        <v>43875194.920000002</v>
      </c>
    </row>
    <row r="45" spans="1:4">
      <c r="A45" s="728" t="s">
        <v>527</v>
      </c>
      <c r="B45" s="567">
        <v>259</v>
      </c>
      <c r="C45" s="567">
        <v>690937393.26799989</v>
      </c>
      <c r="D45" s="567">
        <v>463571808.24759001</v>
      </c>
    </row>
    <row r="46" spans="1:4">
      <c r="A46" s="726" t="s">
        <v>271</v>
      </c>
      <c r="B46" s="567">
        <v>27</v>
      </c>
      <c r="C46" s="567">
        <v>53009202</v>
      </c>
      <c r="D46" s="567">
        <v>31017189</v>
      </c>
    </row>
    <row r="47" spans="1:4">
      <c r="A47" s="726" t="s">
        <v>273</v>
      </c>
      <c r="B47" s="567">
        <v>37</v>
      </c>
      <c r="C47" s="567">
        <v>122835123</v>
      </c>
      <c r="D47" s="567">
        <v>96120041.035490006</v>
      </c>
    </row>
    <row r="48" spans="1:4">
      <c r="A48" s="726" t="s">
        <v>289</v>
      </c>
      <c r="B48" s="567">
        <v>40</v>
      </c>
      <c r="C48" s="567">
        <v>130771048.852</v>
      </c>
      <c r="D48" s="567">
        <v>87913105.321520016</v>
      </c>
    </row>
    <row r="49" spans="1:4">
      <c r="A49" s="726" t="s">
        <v>292</v>
      </c>
      <c r="B49" s="567">
        <v>24</v>
      </c>
      <c r="C49" s="567">
        <v>77897836</v>
      </c>
      <c r="D49" s="567">
        <v>56279714.9736</v>
      </c>
    </row>
    <row r="50" spans="1:4">
      <c r="A50" s="726" t="s">
        <v>297</v>
      </c>
      <c r="B50" s="567">
        <v>20</v>
      </c>
      <c r="C50" s="567">
        <v>58989650.707999997</v>
      </c>
      <c r="D50" s="567">
        <v>46469932.529650003</v>
      </c>
    </row>
    <row r="51" spans="1:4">
      <c r="A51" s="726" t="s">
        <v>305</v>
      </c>
      <c r="B51" s="567">
        <v>35</v>
      </c>
      <c r="C51" s="567">
        <v>77663783</v>
      </c>
      <c r="D51" s="567">
        <v>65307820.439880006</v>
      </c>
    </row>
    <row r="52" spans="1:4">
      <c r="A52" s="726" t="s">
        <v>309</v>
      </c>
      <c r="B52" s="567">
        <v>7</v>
      </c>
      <c r="C52" s="567">
        <v>17316617</v>
      </c>
      <c r="D52" s="567">
        <v>6381563.9474499999</v>
      </c>
    </row>
    <row r="53" spans="1:4">
      <c r="A53" s="726" t="s">
        <v>311</v>
      </c>
      <c r="B53" s="567">
        <v>11</v>
      </c>
      <c r="C53" s="567">
        <v>13841674</v>
      </c>
      <c r="D53" s="567">
        <v>6501602</v>
      </c>
    </row>
    <row r="54" spans="1:4">
      <c r="A54" s="726" t="s">
        <v>312</v>
      </c>
      <c r="B54" s="567">
        <v>13</v>
      </c>
      <c r="C54" s="567">
        <v>30643771</v>
      </c>
      <c r="D54" s="567">
        <v>22215797</v>
      </c>
    </row>
    <row r="55" spans="1:4">
      <c r="A55" s="726" t="s">
        <v>313</v>
      </c>
      <c r="B55" s="567">
        <v>10</v>
      </c>
      <c r="C55" s="567">
        <v>18651583</v>
      </c>
      <c r="D55" s="567">
        <v>9124961</v>
      </c>
    </row>
    <row r="56" spans="1:4">
      <c r="A56" s="726" t="s">
        <v>314</v>
      </c>
      <c r="B56" s="567">
        <v>17</v>
      </c>
      <c r="C56" s="567">
        <v>29127000</v>
      </c>
      <c r="D56" s="567">
        <v>10582494</v>
      </c>
    </row>
    <row r="57" spans="1:4">
      <c r="A57" s="726" t="s">
        <v>315</v>
      </c>
      <c r="B57" s="567">
        <v>9</v>
      </c>
      <c r="C57" s="567">
        <v>15211646</v>
      </c>
      <c r="D57" s="567">
        <v>8006442</v>
      </c>
    </row>
    <row r="58" spans="1:4">
      <c r="A58" s="726" t="s">
        <v>316</v>
      </c>
      <c r="B58" s="567">
        <v>9</v>
      </c>
      <c r="C58" s="567">
        <v>44978458.708000004</v>
      </c>
      <c r="D58" s="567">
        <v>17651145</v>
      </c>
    </row>
    <row r="59" spans="1:4">
      <c r="A59" s="728" t="s">
        <v>526</v>
      </c>
      <c r="B59" s="567">
        <v>108</v>
      </c>
      <c r="C59" s="567">
        <v>739798027.74900007</v>
      </c>
      <c r="D59" s="567">
        <v>193452189.66654006</v>
      </c>
    </row>
    <row r="60" spans="1:4">
      <c r="A60" s="726" t="s">
        <v>277</v>
      </c>
      <c r="B60" s="567">
        <v>26</v>
      </c>
      <c r="C60" s="567">
        <v>46358682</v>
      </c>
      <c r="D60" s="567">
        <v>39824756.30308</v>
      </c>
    </row>
    <row r="61" spans="1:4">
      <c r="A61" s="726" t="s">
        <v>269</v>
      </c>
      <c r="B61" s="567">
        <v>20</v>
      </c>
      <c r="C61" s="567">
        <v>105009418</v>
      </c>
      <c r="D61" s="567">
        <v>77613830.476999998</v>
      </c>
    </row>
    <row r="62" spans="1:4">
      <c r="A62" s="726" t="s">
        <v>270</v>
      </c>
      <c r="B62" s="567">
        <v>33</v>
      </c>
      <c r="C62" s="567">
        <v>491395963.75300002</v>
      </c>
      <c r="D62" s="567"/>
    </row>
    <row r="63" spans="1:4">
      <c r="A63" s="726" t="s">
        <v>284</v>
      </c>
      <c r="B63" s="567">
        <v>2</v>
      </c>
      <c r="C63" s="567">
        <v>31440000</v>
      </c>
      <c r="D63" s="567">
        <v>30045472.45456</v>
      </c>
    </row>
    <row r="64" spans="1:4">
      <c r="A64" s="726" t="s">
        <v>287</v>
      </c>
      <c r="B64" s="567">
        <v>27</v>
      </c>
      <c r="C64" s="567">
        <v>65593963.995999999</v>
      </c>
      <c r="D64" s="567">
        <v>45968130.431900002</v>
      </c>
    </row>
    <row r="65" spans="1:4">
      <c r="A65" s="737" t="s">
        <v>222</v>
      </c>
      <c r="B65" s="736">
        <v>812</v>
      </c>
      <c r="C65" s="736">
        <v>3782197803.1945791</v>
      </c>
      <c r="D65" s="736">
        <v>1507993547.6742103</v>
      </c>
    </row>
    <row r="66" spans="1:4">
      <c r="B66"/>
    </row>
    <row r="67" spans="1:4">
      <c r="B67"/>
    </row>
    <row r="68" spans="1:4">
      <c r="B68"/>
    </row>
    <row r="69" spans="1:4">
      <c r="B69"/>
    </row>
    <row r="70" spans="1:4">
      <c r="B70"/>
    </row>
    <row r="71" spans="1:4">
      <c r="B71"/>
    </row>
    <row r="72" spans="1:4">
      <c r="B72"/>
    </row>
    <row r="73" spans="1:4">
      <c r="B73"/>
    </row>
    <row r="74" spans="1:4">
      <c r="B74"/>
    </row>
    <row r="75" spans="1:4">
      <c r="B75"/>
    </row>
    <row r="76" spans="1:4">
      <c r="B76"/>
    </row>
    <row r="77" spans="1:4">
      <c r="B77"/>
    </row>
    <row r="78" spans="1:4">
      <c r="B78"/>
    </row>
    <row r="79" spans="1:4">
      <c r="B79"/>
    </row>
    <row r="80" spans="1:4">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sheetData>
  <mergeCells count="2">
    <mergeCell ref="A1:E1"/>
    <mergeCell ref="D2:E2"/>
  </mergeCells>
  <pageMargins left="0.31496062992125984" right="0" top="0" bottom="0" header="0" footer="0"/>
  <pageSetup paperSize="9" scale="84" orientation="portrait" horizontalDpi="4294967292" verticalDpi="0"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E555"/>
  <sheetViews>
    <sheetView view="pageBreakPreview" topLeftCell="A262" zoomScale="60" zoomScaleNormal="100" workbookViewId="0">
      <selection activeCell="A3" sqref="A3:C3"/>
    </sheetView>
  </sheetViews>
  <sheetFormatPr baseColWidth="10" defaultRowHeight="15"/>
  <cols>
    <col min="1" max="1" width="53.140625" customWidth="1"/>
    <col min="2" max="2" width="14.42578125" style="97" customWidth="1"/>
    <col min="3" max="3" width="13.28515625" bestFit="1" customWidth="1"/>
    <col min="4" max="4" width="12.28515625" bestFit="1" customWidth="1"/>
    <col min="5" max="5" width="15.28515625" customWidth="1"/>
  </cols>
  <sheetData>
    <row r="1" spans="1:5">
      <c r="A1" s="889" t="s">
        <v>3243</v>
      </c>
      <c r="B1" s="889"/>
      <c r="C1" s="889"/>
      <c r="D1" s="889"/>
      <c r="E1" s="889"/>
    </row>
    <row r="2" spans="1:5">
      <c r="D2" t="s">
        <v>223</v>
      </c>
    </row>
    <row r="3" spans="1:5" s="376" customFormat="1" ht="45.75" customHeight="1">
      <c r="A3" s="735" t="s">
        <v>2605</v>
      </c>
      <c r="B3" s="727" t="s">
        <v>2606</v>
      </c>
      <c r="C3" s="724" t="s">
        <v>2609</v>
      </c>
      <c r="D3" s="724" t="s">
        <v>2608</v>
      </c>
      <c r="E3" s="727" t="s">
        <v>2607</v>
      </c>
    </row>
    <row r="4" spans="1:5" ht="30">
      <c r="A4" s="731" t="s">
        <v>2689</v>
      </c>
      <c r="B4" s="730">
        <v>1</v>
      </c>
      <c r="C4" s="730">
        <v>1250000</v>
      </c>
      <c r="D4" s="730"/>
      <c r="E4" s="730">
        <v>238684</v>
      </c>
    </row>
    <row r="5" spans="1:5">
      <c r="A5" s="726" t="s">
        <v>299</v>
      </c>
      <c r="B5" s="730">
        <v>1</v>
      </c>
      <c r="C5" s="730">
        <v>1250000</v>
      </c>
      <c r="D5" s="730"/>
      <c r="E5" s="730">
        <v>238684</v>
      </c>
    </row>
    <row r="6" spans="1:5" ht="30">
      <c r="A6" s="731" t="s">
        <v>2690</v>
      </c>
      <c r="B6" s="730">
        <v>25</v>
      </c>
      <c r="C6" s="730">
        <v>75078564</v>
      </c>
      <c r="D6" s="730">
        <v>35794939.510360003</v>
      </c>
      <c r="E6" s="730">
        <v>33385206.887940001</v>
      </c>
    </row>
    <row r="7" spans="1:5">
      <c r="A7" s="726" t="s">
        <v>266</v>
      </c>
      <c r="B7" s="730">
        <v>1</v>
      </c>
      <c r="C7" s="730">
        <v>3164000</v>
      </c>
      <c r="D7" s="730">
        <v>3152919</v>
      </c>
      <c r="E7" s="730">
        <v>1729204</v>
      </c>
    </row>
    <row r="8" spans="1:5">
      <c r="A8" s="726" t="s">
        <v>273</v>
      </c>
      <c r="B8" s="730">
        <v>2</v>
      </c>
      <c r="C8" s="730">
        <v>2175000</v>
      </c>
      <c r="D8" s="730">
        <v>1196380</v>
      </c>
      <c r="E8" s="730">
        <v>1181371</v>
      </c>
    </row>
    <row r="9" spans="1:5">
      <c r="A9" s="726" t="s">
        <v>274</v>
      </c>
      <c r="B9" s="730">
        <v>1</v>
      </c>
      <c r="C9" s="730">
        <v>268000</v>
      </c>
      <c r="D9" s="730"/>
      <c r="E9" s="730">
        <v>358</v>
      </c>
    </row>
    <row r="10" spans="1:5">
      <c r="A10" s="726" t="s">
        <v>46</v>
      </c>
      <c r="B10" s="730">
        <v>1</v>
      </c>
      <c r="C10" s="730">
        <v>16108000</v>
      </c>
      <c r="D10" s="730">
        <v>15142080.705219999</v>
      </c>
      <c r="E10" s="730">
        <v>10670180.696830001</v>
      </c>
    </row>
    <row r="11" spans="1:5">
      <c r="A11" s="726" t="s">
        <v>282</v>
      </c>
      <c r="B11" s="730">
        <v>2</v>
      </c>
      <c r="C11" s="730">
        <v>11237000</v>
      </c>
      <c r="D11" s="730"/>
      <c r="E11" s="730">
        <v>6725548.73037</v>
      </c>
    </row>
    <row r="12" spans="1:5">
      <c r="A12" s="726" t="s">
        <v>289</v>
      </c>
      <c r="B12" s="730">
        <v>4</v>
      </c>
      <c r="C12" s="730">
        <v>17276000</v>
      </c>
      <c r="D12" s="730">
        <v>6294377.54036</v>
      </c>
      <c r="E12" s="730">
        <v>3022738.5628399998</v>
      </c>
    </row>
    <row r="13" spans="1:5">
      <c r="A13" s="726" t="s">
        <v>291</v>
      </c>
      <c r="B13" s="730">
        <v>3</v>
      </c>
      <c r="C13" s="730">
        <v>7014000</v>
      </c>
      <c r="D13" s="730">
        <v>2987620</v>
      </c>
      <c r="E13" s="730">
        <v>1815640</v>
      </c>
    </row>
    <row r="14" spans="1:5">
      <c r="A14" s="726" t="s">
        <v>292</v>
      </c>
      <c r="B14" s="730">
        <v>2</v>
      </c>
      <c r="C14" s="730">
        <v>2027000</v>
      </c>
      <c r="D14" s="730">
        <v>1521621</v>
      </c>
      <c r="E14" s="730">
        <v>1461681</v>
      </c>
    </row>
    <row r="15" spans="1:5">
      <c r="A15" s="726" t="s">
        <v>296</v>
      </c>
      <c r="B15" s="730">
        <v>2</v>
      </c>
      <c r="C15" s="730">
        <v>4489000</v>
      </c>
      <c r="D15" s="730"/>
      <c r="E15" s="730">
        <v>2389639.0775000001</v>
      </c>
    </row>
    <row r="16" spans="1:5">
      <c r="A16" s="726" t="s">
        <v>299</v>
      </c>
      <c r="B16" s="730">
        <v>1</v>
      </c>
      <c r="C16" s="730">
        <v>1604564</v>
      </c>
      <c r="D16" s="730"/>
      <c r="E16" s="730">
        <v>1325438</v>
      </c>
    </row>
    <row r="17" spans="1:5">
      <c r="A17" s="726" t="s">
        <v>302</v>
      </c>
      <c r="B17" s="730">
        <v>1</v>
      </c>
      <c r="C17" s="730">
        <v>1800000</v>
      </c>
      <c r="D17" s="730"/>
      <c r="E17" s="730">
        <v>139</v>
      </c>
    </row>
    <row r="18" spans="1:5">
      <c r="A18" s="726" t="s">
        <v>305</v>
      </c>
      <c r="B18" s="730">
        <v>1</v>
      </c>
      <c r="C18" s="730">
        <v>1433000</v>
      </c>
      <c r="D18" s="730">
        <v>1362085.0604699997</v>
      </c>
      <c r="E18" s="730">
        <v>1360940.63757</v>
      </c>
    </row>
    <row r="19" spans="1:5">
      <c r="A19" s="726" t="s">
        <v>311</v>
      </c>
      <c r="B19" s="730">
        <v>1</v>
      </c>
      <c r="C19" s="730">
        <v>1150000</v>
      </c>
      <c r="D19" s="730">
        <v>952310</v>
      </c>
      <c r="E19" s="730">
        <v>35051</v>
      </c>
    </row>
    <row r="20" spans="1:5">
      <c r="A20" s="726" t="s">
        <v>312</v>
      </c>
      <c r="B20" s="730">
        <v>2</v>
      </c>
      <c r="C20" s="730">
        <v>2318000</v>
      </c>
      <c r="D20" s="730">
        <v>632000</v>
      </c>
      <c r="E20" s="730">
        <v>28350</v>
      </c>
    </row>
    <row r="21" spans="1:5">
      <c r="A21" s="726" t="s">
        <v>277</v>
      </c>
      <c r="B21" s="730">
        <v>1</v>
      </c>
      <c r="C21" s="730">
        <v>3015000</v>
      </c>
      <c r="D21" s="730">
        <v>2553546.2043099999</v>
      </c>
      <c r="E21" s="730">
        <v>1638927.1828299998</v>
      </c>
    </row>
    <row r="22" spans="1:5">
      <c r="A22" s="731" t="s">
        <v>2691</v>
      </c>
      <c r="B22" s="730">
        <v>34</v>
      </c>
      <c r="C22" s="730">
        <v>88521309</v>
      </c>
      <c r="D22" s="730">
        <v>42711209.672049992</v>
      </c>
      <c r="E22" s="730">
        <v>42517722.186799996</v>
      </c>
    </row>
    <row r="23" spans="1:5">
      <c r="A23" s="726" t="s">
        <v>271</v>
      </c>
      <c r="B23" s="730">
        <v>2</v>
      </c>
      <c r="C23" s="730">
        <v>6264400</v>
      </c>
      <c r="D23" s="730">
        <v>1173117</v>
      </c>
      <c r="E23" s="730">
        <v>1077103</v>
      </c>
    </row>
    <row r="24" spans="1:5">
      <c r="A24" s="726" t="s">
        <v>273</v>
      </c>
      <c r="B24" s="730">
        <v>3</v>
      </c>
      <c r="C24" s="730">
        <v>10319832</v>
      </c>
      <c r="D24" s="730">
        <v>9963514</v>
      </c>
      <c r="E24" s="730">
        <v>8900982</v>
      </c>
    </row>
    <row r="25" spans="1:5">
      <c r="A25" s="726" t="s">
        <v>281</v>
      </c>
      <c r="B25" s="730"/>
      <c r="C25" s="730"/>
      <c r="D25" s="730"/>
      <c r="E25" s="730"/>
    </row>
    <row r="26" spans="1:5">
      <c r="A26" s="726" t="s">
        <v>282</v>
      </c>
      <c r="B26" s="730">
        <v>1</v>
      </c>
      <c r="C26" s="730">
        <v>4457000</v>
      </c>
      <c r="D26" s="730"/>
      <c r="E26" s="730">
        <v>2665334.6286200006</v>
      </c>
    </row>
    <row r="27" spans="1:5">
      <c r="A27" s="726" t="s">
        <v>289</v>
      </c>
      <c r="B27" s="730">
        <v>3</v>
      </c>
      <c r="C27" s="730">
        <v>5953000</v>
      </c>
      <c r="D27" s="730">
        <v>4971471.8733700002</v>
      </c>
      <c r="E27" s="730">
        <v>4943039.2964399997</v>
      </c>
    </row>
    <row r="28" spans="1:5">
      <c r="A28" s="726" t="s">
        <v>292</v>
      </c>
      <c r="B28" s="730">
        <v>1</v>
      </c>
      <c r="C28" s="730">
        <v>2229000</v>
      </c>
      <c r="D28" s="730">
        <v>1869825</v>
      </c>
      <c r="E28" s="730">
        <v>680030</v>
      </c>
    </row>
    <row r="29" spans="1:5">
      <c r="A29" s="726" t="s">
        <v>104</v>
      </c>
      <c r="B29" s="730">
        <v>1</v>
      </c>
      <c r="C29" s="730">
        <v>2200000</v>
      </c>
      <c r="D29" s="730">
        <v>702335.67540999991</v>
      </c>
      <c r="E29" s="730">
        <v>675969.30566000007</v>
      </c>
    </row>
    <row r="30" spans="1:5">
      <c r="A30" s="726" t="s">
        <v>295</v>
      </c>
      <c r="B30" s="730">
        <v>1</v>
      </c>
      <c r="C30" s="730">
        <v>2350000</v>
      </c>
      <c r="D30" s="730">
        <v>2064650.0142999999</v>
      </c>
      <c r="E30" s="730">
        <v>1435907</v>
      </c>
    </row>
    <row r="31" spans="1:5">
      <c r="A31" s="726" t="s">
        <v>296</v>
      </c>
      <c r="B31" s="730">
        <v>2</v>
      </c>
      <c r="C31" s="730">
        <v>4550000</v>
      </c>
      <c r="D31" s="730"/>
      <c r="E31" s="730">
        <v>2839662.6170999999</v>
      </c>
    </row>
    <row r="32" spans="1:5">
      <c r="A32" s="726" t="s">
        <v>297</v>
      </c>
      <c r="B32" s="730">
        <v>2</v>
      </c>
      <c r="C32" s="730">
        <v>4116607</v>
      </c>
      <c r="D32" s="730">
        <v>46535</v>
      </c>
      <c r="E32" s="730">
        <v>44769.797790000004</v>
      </c>
    </row>
    <row r="33" spans="1:5">
      <c r="A33" s="726" t="s">
        <v>300</v>
      </c>
      <c r="B33" s="730">
        <v>1</v>
      </c>
      <c r="C33" s="730">
        <v>2727853</v>
      </c>
      <c r="D33" s="730">
        <v>2649815.3555899998</v>
      </c>
      <c r="E33" s="730">
        <v>2432897.1112299999</v>
      </c>
    </row>
    <row r="34" spans="1:5">
      <c r="A34" s="726" t="s">
        <v>302</v>
      </c>
      <c r="B34" s="730">
        <v>1</v>
      </c>
      <c r="C34" s="730">
        <v>3330000</v>
      </c>
      <c r="D34" s="730"/>
      <c r="E34" s="730">
        <v>1038424</v>
      </c>
    </row>
    <row r="35" spans="1:5">
      <c r="A35" s="726" t="s">
        <v>303</v>
      </c>
      <c r="B35" s="730">
        <v>5</v>
      </c>
      <c r="C35" s="730">
        <v>12829000</v>
      </c>
      <c r="D35" s="730">
        <v>9007227.1042400021</v>
      </c>
      <c r="E35" s="730">
        <v>8332849.4816299984</v>
      </c>
    </row>
    <row r="36" spans="1:5">
      <c r="A36" s="726" t="s">
        <v>305</v>
      </c>
      <c r="B36" s="730">
        <v>2</v>
      </c>
      <c r="C36" s="730">
        <v>4052000</v>
      </c>
      <c r="D36" s="730">
        <v>3878750.66598</v>
      </c>
      <c r="E36" s="730">
        <v>3818823.6391500002</v>
      </c>
    </row>
    <row r="37" spans="1:5">
      <c r="A37" s="726" t="s">
        <v>307</v>
      </c>
      <c r="B37" s="730">
        <v>1</v>
      </c>
      <c r="C37" s="730">
        <v>2500000</v>
      </c>
      <c r="D37" s="730">
        <v>60767</v>
      </c>
      <c r="E37" s="730">
        <v>0</v>
      </c>
    </row>
    <row r="38" spans="1:5">
      <c r="A38" s="726" t="s">
        <v>309</v>
      </c>
      <c r="B38" s="730">
        <v>1</v>
      </c>
      <c r="C38" s="730">
        <v>2800000</v>
      </c>
      <c r="D38" s="730">
        <v>0</v>
      </c>
      <c r="E38" s="730">
        <v>0</v>
      </c>
    </row>
    <row r="39" spans="1:5">
      <c r="A39" s="726" t="s">
        <v>313</v>
      </c>
      <c r="B39" s="730">
        <v>1</v>
      </c>
      <c r="C39" s="730">
        <v>2500000</v>
      </c>
      <c r="D39" s="730">
        <v>9659</v>
      </c>
      <c r="E39" s="730">
        <v>0</v>
      </c>
    </row>
    <row r="40" spans="1:5">
      <c r="A40" s="726" t="s">
        <v>314</v>
      </c>
      <c r="B40" s="730">
        <v>1</v>
      </c>
      <c r="C40" s="730">
        <v>3593000</v>
      </c>
      <c r="D40" s="730">
        <v>3022704</v>
      </c>
      <c r="E40" s="730">
        <v>1873705</v>
      </c>
    </row>
    <row r="41" spans="1:5">
      <c r="A41" s="726" t="s">
        <v>315</v>
      </c>
      <c r="B41" s="730">
        <v>3</v>
      </c>
      <c r="C41" s="730">
        <v>6227617</v>
      </c>
      <c r="D41" s="730">
        <v>986279</v>
      </c>
      <c r="E41" s="730">
        <v>13989</v>
      </c>
    </row>
    <row r="42" spans="1:5">
      <c r="A42" s="726" t="s">
        <v>316</v>
      </c>
      <c r="B42" s="730">
        <v>1</v>
      </c>
      <c r="C42" s="730">
        <v>2700000</v>
      </c>
      <c r="D42" s="730">
        <v>0</v>
      </c>
      <c r="E42" s="730">
        <v>0</v>
      </c>
    </row>
    <row r="43" spans="1:5">
      <c r="A43" s="726" t="s">
        <v>277</v>
      </c>
      <c r="B43" s="730">
        <v>1</v>
      </c>
      <c r="C43" s="730">
        <v>2822000</v>
      </c>
      <c r="D43" s="730">
        <v>2304558.9831599998</v>
      </c>
      <c r="E43" s="730">
        <v>1744236.3091799999</v>
      </c>
    </row>
    <row r="44" spans="1:5">
      <c r="A44" s="731" t="s">
        <v>2692</v>
      </c>
      <c r="B44" s="730">
        <v>1</v>
      </c>
      <c r="C44" s="730">
        <v>2354700</v>
      </c>
      <c r="D44" s="730">
        <v>2333195.7896500002</v>
      </c>
      <c r="E44" s="730">
        <v>1802547.4883899998</v>
      </c>
    </row>
    <row r="45" spans="1:5">
      <c r="A45" s="726" t="s">
        <v>300</v>
      </c>
      <c r="B45" s="730">
        <v>1</v>
      </c>
      <c r="C45" s="730">
        <v>2354700</v>
      </c>
      <c r="D45" s="730">
        <v>2333195.7896500002</v>
      </c>
      <c r="E45" s="730">
        <v>1802547.4883899998</v>
      </c>
    </row>
    <row r="46" spans="1:5">
      <c r="A46" s="731" t="s">
        <v>2693</v>
      </c>
      <c r="B46" s="730">
        <v>11</v>
      </c>
      <c r="C46" s="730">
        <v>250692000</v>
      </c>
      <c r="D46" s="730">
        <v>7200000</v>
      </c>
      <c r="E46" s="730">
        <v>0</v>
      </c>
    </row>
    <row r="47" spans="1:5">
      <c r="A47" s="726" t="s">
        <v>274</v>
      </c>
      <c r="B47" s="730">
        <v>4</v>
      </c>
      <c r="C47" s="730">
        <v>14800000</v>
      </c>
      <c r="D47" s="730"/>
      <c r="E47" s="730"/>
    </row>
    <row r="48" spans="1:5">
      <c r="A48" s="726" t="s">
        <v>291</v>
      </c>
      <c r="B48" s="730">
        <v>5</v>
      </c>
      <c r="C48" s="730">
        <v>17662000</v>
      </c>
      <c r="D48" s="730">
        <v>7200000</v>
      </c>
      <c r="E48" s="730">
        <v>0</v>
      </c>
    </row>
    <row r="49" spans="1:5">
      <c r="A49" s="726" t="s">
        <v>298</v>
      </c>
      <c r="B49" s="730">
        <v>1</v>
      </c>
      <c r="C49" s="730">
        <v>82230000</v>
      </c>
      <c r="D49" s="730">
        <v>0</v>
      </c>
      <c r="E49" s="730">
        <v>0</v>
      </c>
    </row>
    <row r="50" spans="1:5">
      <c r="A50" s="726" t="s">
        <v>307</v>
      </c>
      <c r="B50" s="730">
        <v>1</v>
      </c>
      <c r="C50" s="730">
        <v>136000000</v>
      </c>
      <c r="D50" s="730"/>
      <c r="E50" s="730">
        <v>0</v>
      </c>
    </row>
    <row r="51" spans="1:5">
      <c r="A51" s="731" t="s">
        <v>2695</v>
      </c>
      <c r="B51" s="730">
        <v>6</v>
      </c>
      <c r="C51" s="730">
        <v>2513901400</v>
      </c>
      <c r="D51" s="730">
        <v>5600742.3998300005</v>
      </c>
      <c r="E51" s="730">
        <v>3849595.8903999999</v>
      </c>
    </row>
    <row r="52" spans="1:5">
      <c r="A52" s="726" t="s">
        <v>56</v>
      </c>
      <c r="B52" s="730">
        <v>1</v>
      </c>
      <c r="C52" s="730">
        <v>2953000</v>
      </c>
      <c r="D52" s="730"/>
      <c r="E52" s="730"/>
    </row>
    <row r="53" spans="1:5">
      <c r="A53" s="726" t="s">
        <v>272</v>
      </c>
      <c r="B53" s="730">
        <v>1</v>
      </c>
      <c r="C53" s="730">
        <v>2688400</v>
      </c>
      <c r="D53" s="730">
        <v>1796419</v>
      </c>
      <c r="E53" s="730">
        <v>1583884</v>
      </c>
    </row>
    <row r="54" spans="1:5">
      <c r="A54" s="726" t="s">
        <v>166</v>
      </c>
      <c r="B54" s="730">
        <v>1</v>
      </c>
      <c r="C54" s="730">
        <v>1000000</v>
      </c>
      <c r="D54" s="730">
        <v>989297</v>
      </c>
      <c r="E54" s="730">
        <v>199422</v>
      </c>
    </row>
    <row r="55" spans="1:5">
      <c r="A55" s="726" t="s">
        <v>288</v>
      </c>
      <c r="B55" s="730">
        <v>1</v>
      </c>
      <c r="C55" s="730">
        <v>2504000000</v>
      </c>
      <c r="D55" s="730"/>
      <c r="E55" s="730"/>
    </row>
    <row r="56" spans="1:5">
      <c r="A56" s="726" t="s">
        <v>300</v>
      </c>
      <c r="B56" s="730">
        <v>1</v>
      </c>
      <c r="C56" s="730">
        <v>1437000</v>
      </c>
      <c r="D56" s="730">
        <v>1133694.39983</v>
      </c>
      <c r="E56" s="730">
        <v>951546.89040000003</v>
      </c>
    </row>
    <row r="57" spans="1:5">
      <c r="A57" s="726" t="s">
        <v>306</v>
      </c>
      <c r="B57" s="730">
        <v>1</v>
      </c>
      <c r="C57" s="730">
        <v>1823000</v>
      </c>
      <c r="D57" s="730">
        <v>1681332</v>
      </c>
      <c r="E57" s="730">
        <v>1114743</v>
      </c>
    </row>
    <row r="58" spans="1:5">
      <c r="A58" s="731" t="s">
        <v>2696</v>
      </c>
      <c r="B58" s="730">
        <v>10</v>
      </c>
      <c r="C58" s="730">
        <v>4748211789</v>
      </c>
      <c r="D58" s="730">
        <v>9331301.5420200005</v>
      </c>
      <c r="E58" s="730">
        <v>9292128.1596399993</v>
      </c>
    </row>
    <row r="59" spans="1:5">
      <c r="A59" s="726" t="s">
        <v>267</v>
      </c>
      <c r="B59" s="730">
        <v>5</v>
      </c>
      <c r="C59" s="730">
        <v>7969789</v>
      </c>
      <c r="D59" s="730">
        <v>7841288.5420200005</v>
      </c>
      <c r="E59" s="730">
        <v>7813517.3295499999</v>
      </c>
    </row>
    <row r="60" spans="1:5">
      <c r="A60" s="726" t="s">
        <v>288</v>
      </c>
      <c r="B60" s="730">
        <v>4</v>
      </c>
      <c r="C60" s="730">
        <v>4738715000</v>
      </c>
      <c r="D60" s="730"/>
      <c r="E60" s="730"/>
    </row>
    <row r="61" spans="1:5">
      <c r="A61" s="726" t="s">
        <v>297</v>
      </c>
      <c r="B61" s="730">
        <v>1</v>
      </c>
      <c r="C61" s="730">
        <v>1527000</v>
      </c>
      <c r="D61" s="730">
        <v>1490013</v>
      </c>
      <c r="E61" s="730">
        <v>1478610.8300900001</v>
      </c>
    </row>
    <row r="62" spans="1:5">
      <c r="A62" s="731" t="s">
        <v>2697</v>
      </c>
      <c r="B62" s="732">
        <v>53</v>
      </c>
      <c r="C62" s="732">
        <v>4823250883</v>
      </c>
      <c r="D62" s="732">
        <v>126552895.25028002</v>
      </c>
      <c r="E62" s="732">
        <v>122690199.82599002</v>
      </c>
    </row>
    <row r="63" spans="1:5">
      <c r="A63" s="726" t="s">
        <v>267</v>
      </c>
      <c r="B63" s="730">
        <v>4</v>
      </c>
      <c r="C63" s="730">
        <v>9374333</v>
      </c>
      <c r="D63" s="730">
        <v>7662152.1749100005</v>
      </c>
      <c r="E63" s="730">
        <v>7276157.0345399994</v>
      </c>
    </row>
    <row r="64" spans="1:5">
      <c r="A64" s="726" t="s">
        <v>268</v>
      </c>
      <c r="B64" s="730">
        <v>1</v>
      </c>
      <c r="C64" s="730">
        <v>500000</v>
      </c>
      <c r="D64" s="730"/>
      <c r="E64" s="730">
        <v>149695</v>
      </c>
    </row>
    <row r="65" spans="1:5">
      <c r="A65" s="726" t="s">
        <v>271</v>
      </c>
      <c r="B65" s="730">
        <v>2</v>
      </c>
      <c r="C65" s="730">
        <v>4789540</v>
      </c>
      <c r="D65" s="730">
        <v>4088048</v>
      </c>
      <c r="E65" s="730">
        <v>3795626</v>
      </c>
    </row>
    <row r="66" spans="1:5">
      <c r="A66" s="726" t="s">
        <v>272</v>
      </c>
      <c r="B66" s="730">
        <v>1</v>
      </c>
      <c r="C66" s="730">
        <v>2080000</v>
      </c>
      <c r="D66" s="730">
        <v>2016877</v>
      </c>
      <c r="E66" s="730">
        <v>1535444</v>
      </c>
    </row>
    <row r="67" spans="1:5">
      <c r="A67" s="726" t="s">
        <v>273</v>
      </c>
      <c r="B67" s="730">
        <v>2</v>
      </c>
      <c r="C67" s="730">
        <v>2793000</v>
      </c>
      <c r="D67" s="730">
        <v>1263690</v>
      </c>
      <c r="E67" s="730">
        <v>864750</v>
      </c>
    </row>
    <row r="68" spans="1:5">
      <c r="A68" s="726" t="s">
        <v>46</v>
      </c>
      <c r="B68" s="730">
        <v>3</v>
      </c>
      <c r="C68" s="730">
        <v>52120055</v>
      </c>
      <c r="D68" s="730">
        <v>51757952.754790001</v>
      </c>
      <c r="E68" s="730">
        <v>45851175.526299998</v>
      </c>
    </row>
    <row r="69" spans="1:5">
      <c r="A69" s="726" t="s">
        <v>74</v>
      </c>
      <c r="B69" s="730">
        <v>1</v>
      </c>
      <c r="C69" s="730">
        <v>2500000</v>
      </c>
      <c r="D69" s="730">
        <v>2479731.2784799999</v>
      </c>
      <c r="E69" s="730">
        <v>2434168</v>
      </c>
    </row>
    <row r="70" spans="1:5">
      <c r="A70" s="726" t="s">
        <v>288</v>
      </c>
      <c r="B70" s="730">
        <v>1</v>
      </c>
      <c r="C70" s="730">
        <v>4642710000</v>
      </c>
      <c r="D70" s="730"/>
      <c r="E70" s="730"/>
    </row>
    <row r="71" spans="1:5">
      <c r="A71" s="726" t="s">
        <v>289</v>
      </c>
      <c r="B71" s="730">
        <v>6</v>
      </c>
      <c r="C71" s="730">
        <v>28368352</v>
      </c>
      <c r="D71" s="730">
        <v>15761331.337019999</v>
      </c>
      <c r="E71" s="730">
        <v>14326257.244100001</v>
      </c>
    </row>
    <row r="72" spans="1:5">
      <c r="A72" s="726" t="s">
        <v>290</v>
      </c>
      <c r="B72" s="730">
        <v>1</v>
      </c>
      <c r="C72" s="730">
        <v>19966463</v>
      </c>
      <c r="D72" s="730">
        <v>18827752.600000001</v>
      </c>
      <c r="E72" s="730">
        <v>18700276</v>
      </c>
    </row>
    <row r="73" spans="1:5">
      <c r="A73" s="726" t="s">
        <v>291</v>
      </c>
      <c r="B73" s="730">
        <v>1</v>
      </c>
      <c r="C73" s="730">
        <v>1650000</v>
      </c>
      <c r="D73" s="730">
        <v>990669</v>
      </c>
      <c r="E73" s="730">
        <v>967483</v>
      </c>
    </row>
    <row r="74" spans="1:5">
      <c r="A74" s="726" t="s">
        <v>104</v>
      </c>
      <c r="B74" s="730">
        <v>2</v>
      </c>
      <c r="C74" s="730">
        <v>6050000</v>
      </c>
      <c r="D74" s="730">
        <v>3052865.96062</v>
      </c>
      <c r="E74" s="730">
        <v>1978724.52856</v>
      </c>
    </row>
    <row r="75" spans="1:5">
      <c r="A75" s="726" t="s">
        <v>294</v>
      </c>
      <c r="B75" s="730">
        <v>6</v>
      </c>
      <c r="C75" s="730">
        <v>8595740</v>
      </c>
      <c r="D75" s="730"/>
      <c r="E75" s="730">
        <v>2358171.31</v>
      </c>
    </row>
    <row r="76" spans="1:5">
      <c r="A76" s="726" t="s">
        <v>296</v>
      </c>
      <c r="B76" s="730">
        <v>3</v>
      </c>
      <c r="C76" s="730">
        <v>6210000</v>
      </c>
      <c r="D76" s="730"/>
      <c r="E76" s="730">
        <v>3578884.90711</v>
      </c>
    </row>
    <row r="77" spans="1:5">
      <c r="A77" s="726" t="s">
        <v>297</v>
      </c>
      <c r="B77" s="730">
        <v>1</v>
      </c>
      <c r="C77" s="730">
        <v>3104000</v>
      </c>
      <c r="D77" s="730">
        <v>3065910</v>
      </c>
      <c r="E77" s="730">
        <v>3057058.8769800002</v>
      </c>
    </row>
    <row r="78" spans="1:5">
      <c r="A78" s="726" t="s">
        <v>298</v>
      </c>
      <c r="B78" s="730">
        <v>2</v>
      </c>
      <c r="C78" s="730">
        <v>5402000</v>
      </c>
      <c r="D78" s="730">
        <v>4983708</v>
      </c>
      <c r="E78" s="730">
        <v>4192133</v>
      </c>
    </row>
    <row r="79" spans="1:5">
      <c r="A79" s="726" t="s">
        <v>299</v>
      </c>
      <c r="B79" s="730">
        <v>1</v>
      </c>
      <c r="C79" s="730">
        <v>4665000</v>
      </c>
      <c r="D79" s="730"/>
      <c r="E79" s="730">
        <v>2867642</v>
      </c>
    </row>
    <row r="80" spans="1:5">
      <c r="A80" s="726" t="s">
        <v>302</v>
      </c>
      <c r="B80" s="730">
        <v>3</v>
      </c>
      <c r="C80" s="730">
        <v>6866200</v>
      </c>
      <c r="D80" s="730"/>
      <c r="E80" s="730">
        <v>1835958</v>
      </c>
    </row>
    <row r="81" spans="1:5">
      <c r="A81" s="726" t="s">
        <v>303</v>
      </c>
      <c r="B81" s="730">
        <v>6</v>
      </c>
      <c r="C81" s="730">
        <v>7430600</v>
      </c>
      <c r="D81" s="730">
        <v>6331300.2696199995</v>
      </c>
      <c r="E81" s="730">
        <v>3897560.1135</v>
      </c>
    </row>
    <row r="82" spans="1:5">
      <c r="A82" s="726" t="s">
        <v>305</v>
      </c>
      <c r="B82" s="730">
        <v>2</v>
      </c>
      <c r="C82" s="730">
        <v>3736600</v>
      </c>
      <c r="D82" s="730">
        <v>1300299.23181</v>
      </c>
      <c r="E82" s="730">
        <v>1240599.6517600003</v>
      </c>
    </row>
    <row r="83" spans="1:5">
      <c r="A83" s="726" t="s">
        <v>277</v>
      </c>
      <c r="B83" s="730">
        <v>4</v>
      </c>
      <c r="C83" s="730">
        <v>4339000</v>
      </c>
      <c r="D83" s="730">
        <v>2970607.6430299995</v>
      </c>
      <c r="E83" s="730">
        <v>1782435.6331399998</v>
      </c>
    </row>
    <row r="84" spans="1:5">
      <c r="A84" s="731" t="s">
        <v>2698</v>
      </c>
      <c r="B84" s="730">
        <v>2</v>
      </c>
      <c r="C84" s="730">
        <v>1090000</v>
      </c>
      <c r="D84" s="730">
        <v>741377</v>
      </c>
      <c r="E84" s="730">
        <v>591371</v>
      </c>
    </row>
    <row r="85" spans="1:5">
      <c r="A85" s="726" t="s">
        <v>298</v>
      </c>
      <c r="B85" s="730">
        <v>2</v>
      </c>
      <c r="C85" s="730">
        <v>1090000</v>
      </c>
      <c r="D85" s="730">
        <v>741377</v>
      </c>
      <c r="E85" s="730">
        <v>591371</v>
      </c>
    </row>
    <row r="86" spans="1:5">
      <c r="A86" s="731" t="s">
        <v>2699</v>
      </c>
      <c r="B86" s="730">
        <v>5</v>
      </c>
      <c r="C86" s="730">
        <v>21147091</v>
      </c>
      <c r="D86" s="730">
        <v>2973117.7918800004</v>
      </c>
      <c r="E86" s="730">
        <v>1710543.49529</v>
      </c>
    </row>
    <row r="87" spans="1:5">
      <c r="A87" s="726" t="s">
        <v>268</v>
      </c>
      <c r="B87" s="730">
        <v>1</v>
      </c>
      <c r="C87" s="730">
        <v>255000</v>
      </c>
      <c r="D87" s="730"/>
      <c r="E87" s="730">
        <v>173624</v>
      </c>
    </row>
    <row r="88" spans="1:5">
      <c r="A88" s="726" t="s">
        <v>271</v>
      </c>
      <c r="B88" s="730">
        <v>1</v>
      </c>
      <c r="C88" s="730">
        <v>1600000</v>
      </c>
      <c r="D88" s="730">
        <v>0</v>
      </c>
      <c r="E88" s="730">
        <v>0</v>
      </c>
    </row>
    <row r="89" spans="1:5">
      <c r="A89" s="726" t="s">
        <v>46</v>
      </c>
      <c r="B89" s="730">
        <v>1</v>
      </c>
      <c r="C89" s="730">
        <v>17867591</v>
      </c>
      <c r="D89" s="730">
        <v>1922185.49905</v>
      </c>
      <c r="E89" s="730">
        <v>563080.16738999996</v>
      </c>
    </row>
    <row r="90" spans="1:5">
      <c r="A90" s="726" t="s">
        <v>277</v>
      </c>
      <c r="B90" s="730">
        <v>2</v>
      </c>
      <c r="C90" s="730">
        <v>1424500</v>
      </c>
      <c r="D90" s="730">
        <v>1050932.2928300002</v>
      </c>
      <c r="E90" s="730">
        <v>973839.32789999992</v>
      </c>
    </row>
    <row r="91" spans="1:5">
      <c r="A91" s="731" t="s">
        <v>2700</v>
      </c>
      <c r="B91" s="730">
        <v>17</v>
      </c>
      <c r="C91" s="730">
        <v>2611771238</v>
      </c>
      <c r="D91" s="730">
        <v>16584618.492180001</v>
      </c>
      <c r="E91" s="730">
        <v>26190008.726089995</v>
      </c>
    </row>
    <row r="92" spans="1:5">
      <c r="A92" s="726" t="s">
        <v>268</v>
      </c>
      <c r="B92" s="730">
        <v>2</v>
      </c>
      <c r="C92" s="730">
        <v>2552145</v>
      </c>
      <c r="D92" s="730"/>
      <c r="E92" s="730">
        <v>945026</v>
      </c>
    </row>
    <row r="93" spans="1:5">
      <c r="A93" s="726" t="s">
        <v>271</v>
      </c>
      <c r="B93" s="730">
        <v>1</v>
      </c>
      <c r="C93" s="730">
        <v>1326178</v>
      </c>
      <c r="D93" s="730">
        <v>1317631</v>
      </c>
      <c r="E93" s="730">
        <v>1309697</v>
      </c>
    </row>
    <row r="94" spans="1:5">
      <c r="A94" s="726" t="s">
        <v>273</v>
      </c>
      <c r="B94" s="730">
        <v>1</v>
      </c>
      <c r="C94" s="730">
        <v>1020000</v>
      </c>
      <c r="D94" s="730">
        <v>937279</v>
      </c>
      <c r="E94" s="730">
        <v>936730</v>
      </c>
    </row>
    <row r="95" spans="1:5">
      <c r="A95" s="726" t="s">
        <v>281</v>
      </c>
      <c r="B95" s="730"/>
      <c r="C95" s="730"/>
      <c r="D95" s="730"/>
      <c r="E95" s="730"/>
    </row>
    <row r="96" spans="1:5">
      <c r="A96" s="726" t="s">
        <v>288</v>
      </c>
      <c r="B96" s="730">
        <v>1</v>
      </c>
      <c r="C96" s="730">
        <v>2577000000</v>
      </c>
      <c r="D96" s="730"/>
      <c r="E96" s="730"/>
    </row>
    <row r="97" spans="1:5">
      <c r="A97" s="726" t="s">
        <v>289</v>
      </c>
      <c r="B97" s="730">
        <v>3</v>
      </c>
      <c r="C97" s="730">
        <v>4258360</v>
      </c>
      <c r="D97" s="730">
        <v>3663623.4279900002</v>
      </c>
      <c r="E97" s="730">
        <v>3503709.7229400002</v>
      </c>
    </row>
    <row r="98" spans="1:5">
      <c r="A98" s="726" t="s">
        <v>290</v>
      </c>
      <c r="B98" s="730">
        <v>1</v>
      </c>
      <c r="C98" s="730">
        <v>11980255</v>
      </c>
      <c r="D98" s="730">
        <v>0</v>
      </c>
      <c r="E98" s="730">
        <v>11980255</v>
      </c>
    </row>
    <row r="99" spans="1:5">
      <c r="A99" s="726" t="s">
        <v>296</v>
      </c>
      <c r="B99" s="730">
        <v>1</v>
      </c>
      <c r="C99" s="730">
        <v>1200000</v>
      </c>
      <c r="D99" s="730"/>
      <c r="E99" s="730">
        <v>19718.09</v>
      </c>
    </row>
    <row r="100" spans="1:5">
      <c r="A100" s="726" t="s">
        <v>298</v>
      </c>
      <c r="B100" s="730">
        <v>1</v>
      </c>
      <c r="C100" s="730">
        <v>3693200</v>
      </c>
      <c r="D100" s="730">
        <v>3435134</v>
      </c>
      <c r="E100" s="730">
        <v>1549144</v>
      </c>
    </row>
    <row r="101" spans="1:5">
      <c r="A101" s="726" t="s">
        <v>300</v>
      </c>
      <c r="B101" s="730">
        <v>3</v>
      </c>
      <c r="C101" s="730">
        <v>5438100</v>
      </c>
      <c r="D101" s="730">
        <v>5154617.4411699995</v>
      </c>
      <c r="E101" s="730">
        <v>4089550.7986099995</v>
      </c>
    </row>
    <row r="102" spans="1:5">
      <c r="A102" s="726" t="s">
        <v>302</v>
      </c>
      <c r="B102" s="730">
        <v>1</v>
      </c>
      <c r="C102" s="730">
        <v>1200000</v>
      </c>
      <c r="D102" s="730"/>
      <c r="E102" s="730">
        <v>23809</v>
      </c>
    </row>
    <row r="103" spans="1:5">
      <c r="A103" s="726" t="s">
        <v>277</v>
      </c>
      <c r="B103" s="730">
        <v>2</v>
      </c>
      <c r="C103" s="730">
        <v>2103000</v>
      </c>
      <c r="D103" s="730">
        <v>2076333.6230199998</v>
      </c>
      <c r="E103" s="730">
        <v>1832369.11454</v>
      </c>
    </row>
    <row r="104" spans="1:5">
      <c r="A104" s="731" t="s">
        <v>2703</v>
      </c>
      <c r="B104" s="730">
        <v>33</v>
      </c>
      <c r="C104" s="730">
        <v>1056188110</v>
      </c>
      <c r="D104" s="730">
        <v>32290673.539959997</v>
      </c>
      <c r="E104" s="730">
        <v>26407962.292199999</v>
      </c>
    </row>
    <row r="105" spans="1:5">
      <c r="A105" s="726" t="s">
        <v>266</v>
      </c>
      <c r="B105" s="730">
        <v>3</v>
      </c>
      <c r="C105" s="730">
        <v>5100000</v>
      </c>
      <c r="D105" s="730">
        <v>4203876</v>
      </c>
      <c r="E105" s="730">
        <v>1889231</v>
      </c>
    </row>
    <row r="106" spans="1:5">
      <c r="A106" s="726" t="s">
        <v>267</v>
      </c>
      <c r="B106" s="730">
        <v>3</v>
      </c>
      <c r="C106" s="730">
        <v>4500000</v>
      </c>
      <c r="D106" s="730">
        <v>2830859.4991600001</v>
      </c>
      <c r="E106" s="730">
        <v>2342649.4062100002</v>
      </c>
    </row>
    <row r="107" spans="1:5">
      <c r="A107" s="726" t="s">
        <v>268</v>
      </c>
      <c r="B107" s="730">
        <v>2</v>
      </c>
      <c r="C107" s="730">
        <v>5217108</v>
      </c>
      <c r="D107" s="730"/>
      <c r="E107" s="730">
        <v>1913311</v>
      </c>
    </row>
    <row r="108" spans="1:5">
      <c r="A108" s="726" t="s">
        <v>271</v>
      </c>
      <c r="B108" s="730">
        <v>3</v>
      </c>
      <c r="C108" s="730">
        <v>3000000</v>
      </c>
      <c r="D108" s="730">
        <v>1412877</v>
      </c>
      <c r="E108" s="730">
        <v>257463</v>
      </c>
    </row>
    <row r="109" spans="1:5">
      <c r="A109" s="726" t="s">
        <v>272</v>
      </c>
      <c r="B109" s="730">
        <v>2</v>
      </c>
      <c r="C109" s="730">
        <v>3500000</v>
      </c>
      <c r="D109" s="730">
        <v>1695626</v>
      </c>
      <c r="E109" s="730">
        <v>1183893</v>
      </c>
    </row>
    <row r="110" spans="1:5">
      <c r="A110" s="726" t="s">
        <v>144</v>
      </c>
      <c r="B110" s="730">
        <v>2</v>
      </c>
      <c r="C110" s="730">
        <v>4000000</v>
      </c>
      <c r="D110" s="730">
        <v>3325385.2792699998</v>
      </c>
      <c r="E110" s="730">
        <v>2921600.17716</v>
      </c>
    </row>
    <row r="111" spans="1:5">
      <c r="A111" s="726" t="s">
        <v>281</v>
      </c>
      <c r="B111" s="730"/>
      <c r="C111" s="730"/>
      <c r="D111" s="730"/>
      <c r="E111" s="730"/>
    </row>
    <row r="112" spans="1:5">
      <c r="A112" s="726" t="s">
        <v>288</v>
      </c>
      <c r="B112" s="730">
        <v>1</v>
      </c>
      <c r="C112" s="730">
        <v>1000000000</v>
      </c>
      <c r="D112" s="730"/>
      <c r="E112" s="730"/>
    </row>
    <row r="113" spans="1:5">
      <c r="A113" s="726" t="s">
        <v>289</v>
      </c>
      <c r="B113" s="730">
        <v>3</v>
      </c>
      <c r="C113" s="730">
        <v>8800000</v>
      </c>
      <c r="D113" s="730">
        <v>2772374.9813399999</v>
      </c>
      <c r="E113" s="730">
        <v>2215559.3498300002</v>
      </c>
    </row>
    <row r="114" spans="1:5">
      <c r="A114" s="726" t="s">
        <v>291</v>
      </c>
      <c r="B114" s="730">
        <v>3</v>
      </c>
      <c r="C114" s="730">
        <v>5000000</v>
      </c>
      <c r="D114" s="730">
        <v>4768942</v>
      </c>
      <c r="E114" s="730">
        <v>3716424</v>
      </c>
    </row>
    <row r="115" spans="1:5">
      <c r="A115" s="726" t="s">
        <v>294</v>
      </c>
      <c r="B115" s="730">
        <v>1</v>
      </c>
      <c r="C115" s="730">
        <v>500000</v>
      </c>
      <c r="D115" s="730"/>
      <c r="E115" s="730">
        <v>435042</v>
      </c>
    </row>
    <row r="116" spans="1:5">
      <c r="A116" s="726" t="s">
        <v>295</v>
      </c>
      <c r="B116" s="730">
        <v>1</v>
      </c>
      <c r="C116" s="730">
        <v>1134702</v>
      </c>
      <c r="D116" s="730">
        <v>387110.56057999999</v>
      </c>
      <c r="E116" s="730">
        <v>180273</v>
      </c>
    </row>
    <row r="117" spans="1:5">
      <c r="A117" s="726" t="s">
        <v>297</v>
      </c>
      <c r="B117" s="730">
        <v>1</v>
      </c>
      <c r="C117" s="730">
        <v>2000000</v>
      </c>
      <c r="D117" s="730">
        <v>1691351</v>
      </c>
      <c r="E117" s="730">
        <v>957852.66949999996</v>
      </c>
    </row>
    <row r="118" spans="1:5">
      <c r="A118" s="726" t="s">
        <v>298</v>
      </c>
      <c r="B118" s="730">
        <v>3</v>
      </c>
      <c r="C118" s="730">
        <v>4400000</v>
      </c>
      <c r="D118" s="730">
        <v>3449806</v>
      </c>
      <c r="E118" s="730">
        <v>1207496</v>
      </c>
    </row>
    <row r="119" spans="1:5">
      <c r="A119" s="726" t="s">
        <v>299</v>
      </c>
      <c r="B119" s="730">
        <v>1</v>
      </c>
      <c r="C119" s="730">
        <v>3000000</v>
      </c>
      <c r="D119" s="730"/>
      <c r="E119" s="730">
        <v>2341776</v>
      </c>
    </row>
    <row r="120" spans="1:5">
      <c r="A120" s="726" t="s">
        <v>303</v>
      </c>
      <c r="B120" s="730">
        <v>2</v>
      </c>
      <c r="C120" s="730">
        <v>2200000</v>
      </c>
      <c r="D120" s="730">
        <v>2134095.6987999999</v>
      </c>
      <c r="E120" s="730">
        <v>2134095.6987899998</v>
      </c>
    </row>
    <row r="121" spans="1:5">
      <c r="A121" s="726" t="s">
        <v>277</v>
      </c>
      <c r="B121" s="730">
        <v>2</v>
      </c>
      <c r="C121" s="730">
        <v>3836300</v>
      </c>
      <c r="D121" s="730">
        <v>3618369.5208100006</v>
      </c>
      <c r="E121" s="730">
        <v>2711295.99071</v>
      </c>
    </row>
    <row r="122" spans="1:5">
      <c r="A122" s="731" t="s">
        <v>2704</v>
      </c>
      <c r="B122" s="730">
        <v>55</v>
      </c>
      <c r="C122" s="730">
        <v>4082202007.8080006</v>
      </c>
      <c r="D122" s="730">
        <v>81515381.055680007</v>
      </c>
      <c r="E122" s="730">
        <v>19885637.056309998</v>
      </c>
    </row>
    <row r="123" spans="1:5">
      <c r="A123" s="726" t="s">
        <v>266</v>
      </c>
      <c r="B123" s="730">
        <v>3</v>
      </c>
      <c r="C123" s="730">
        <v>6832686</v>
      </c>
      <c r="D123" s="730">
        <v>2590291</v>
      </c>
      <c r="E123" s="730">
        <v>179870</v>
      </c>
    </row>
    <row r="124" spans="1:5">
      <c r="A124" s="726" t="s">
        <v>267</v>
      </c>
      <c r="B124" s="730">
        <v>1</v>
      </c>
      <c r="C124" s="730">
        <v>2529714.2799999998</v>
      </c>
      <c r="D124" s="730">
        <v>1739554.16756</v>
      </c>
      <c r="E124" s="730">
        <v>129620.63336000001</v>
      </c>
    </row>
    <row r="125" spans="1:5">
      <c r="A125" s="726" t="s">
        <v>56</v>
      </c>
      <c r="B125" s="730">
        <v>1</v>
      </c>
      <c r="C125" s="730">
        <v>2023771.4240000001</v>
      </c>
      <c r="D125" s="730"/>
      <c r="E125" s="730"/>
    </row>
    <row r="126" spans="1:5">
      <c r="A126" s="726" t="s">
        <v>268</v>
      </c>
      <c r="B126" s="730">
        <v>1</v>
      </c>
      <c r="C126" s="730">
        <v>1063998</v>
      </c>
      <c r="D126" s="730"/>
      <c r="E126" s="730">
        <v>762251</v>
      </c>
    </row>
    <row r="127" spans="1:5">
      <c r="A127" s="726" t="s">
        <v>271</v>
      </c>
      <c r="B127" s="730">
        <v>1</v>
      </c>
      <c r="C127" s="730">
        <v>2023771</v>
      </c>
      <c r="D127" s="730">
        <v>1936335</v>
      </c>
      <c r="E127" s="730">
        <v>226890</v>
      </c>
    </row>
    <row r="128" spans="1:5">
      <c r="A128" s="726" t="s">
        <v>272</v>
      </c>
      <c r="B128" s="730">
        <v>1</v>
      </c>
      <c r="C128" s="730">
        <v>6673308</v>
      </c>
      <c r="D128" s="730">
        <v>0</v>
      </c>
      <c r="E128" s="730">
        <v>0</v>
      </c>
    </row>
    <row r="129" spans="1:5">
      <c r="A129" s="726" t="s">
        <v>166</v>
      </c>
      <c r="B129" s="730">
        <v>1</v>
      </c>
      <c r="C129" s="730">
        <v>1517829</v>
      </c>
      <c r="D129" s="730">
        <v>1316051</v>
      </c>
      <c r="E129" s="730">
        <v>725356</v>
      </c>
    </row>
    <row r="130" spans="1:5">
      <c r="A130" s="726" t="s">
        <v>144</v>
      </c>
      <c r="B130" s="730">
        <v>1</v>
      </c>
      <c r="C130" s="730">
        <v>2023771.4240000001</v>
      </c>
      <c r="D130" s="730">
        <v>2004612.6216099998</v>
      </c>
      <c r="E130" s="730">
        <v>633165.14153000002</v>
      </c>
    </row>
    <row r="131" spans="1:5">
      <c r="A131" s="726" t="s">
        <v>274</v>
      </c>
      <c r="B131" s="730">
        <v>1</v>
      </c>
      <c r="C131" s="730">
        <v>2023771</v>
      </c>
      <c r="D131" s="730"/>
      <c r="E131" s="730">
        <v>5861</v>
      </c>
    </row>
    <row r="132" spans="1:5">
      <c r="A132" s="726" t="s">
        <v>281</v>
      </c>
      <c r="B132" s="730"/>
      <c r="C132" s="730"/>
      <c r="D132" s="730"/>
      <c r="E132" s="730"/>
    </row>
    <row r="133" spans="1:5">
      <c r="A133" s="726" t="s">
        <v>74</v>
      </c>
      <c r="B133" s="730">
        <v>1</v>
      </c>
      <c r="C133" s="730">
        <v>3035657.1359999999</v>
      </c>
      <c r="D133" s="730">
        <v>2655436.7627099999</v>
      </c>
      <c r="E133" s="730">
        <v>570295.61488999997</v>
      </c>
    </row>
    <row r="134" spans="1:5">
      <c r="A134" s="726" t="s">
        <v>288</v>
      </c>
      <c r="B134" s="730">
        <v>3</v>
      </c>
      <c r="C134" s="730">
        <v>3976743000</v>
      </c>
      <c r="D134" s="730"/>
      <c r="E134" s="730"/>
    </row>
    <row r="135" spans="1:5">
      <c r="A135" s="726" t="s">
        <v>289</v>
      </c>
      <c r="B135" s="730">
        <v>9</v>
      </c>
      <c r="C135" s="730">
        <v>16492174.852</v>
      </c>
      <c r="D135" s="730">
        <v>11502391.959800001</v>
      </c>
      <c r="E135" s="730">
        <v>6573925.5956300003</v>
      </c>
    </row>
    <row r="136" spans="1:5">
      <c r="A136" s="726" t="s">
        <v>291</v>
      </c>
      <c r="B136" s="730">
        <v>6</v>
      </c>
      <c r="C136" s="730">
        <v>11600670</v>
      </c>
      <c r="D136" s="730">
        <v>39428012</v>
      </c>
      <c r="E136" s="730">
        <v>5191738</v>
      </c>
    </row>
    <row r="137" spans="1:5">
      <c r="A137" s="726" t="s">
        <v>292</v>
      </c>
      <c r="B137" s="730">
        <v>3</v>
      </c>
      <c r="C137" s="730">
        <v>7800000</v>
      </c>
      <c r="D137" s="730">
        <v>0</v>
      </c>
      <c r="E137" s="730">
        <v>0</v>
      </c>
    </row>
    <row r="138" spans="1:5">
      <c r="A138" s="726" t="s">
        <v>294</v>
      </c>
      <c r="B138" s="730">
        <v>1</v>
      </c>
      <c r="C138" s="730">
        <v>758914</v>
      </c>
      <c r="D138" s="730"/>
      <c r="E138" s="730">
        <v>228518</v>
      </c>
    </row>
    <row r="139" spans="1:5">
      <c r="A139" s="726" t="s">
        <v>296</v>
      </c>
      <c r="B139" s="730">
        <v>1</v>
      </c>
      <c r="C139" s="730">
        <v>2276742.852</v>
      </c>
      <c r="D139" s="730">
        <v>1592565.12</v>
      </c>
      <c r="E139" s="730">
        <v>0</v>
      </c>
    </row>
    <row r="140" spans="1:5">
      <c r="A140" s="726" t="s">
        <v>297</v>
      </c>
      <c r="B140" s="730">
        <v>1</v>
      </c>
      <c r="C140" s="730">
        <v>2782685.7080000001</v>
      </c>
      <c r="D140" s="730">
        <v>2683462</v>
      </c>
      <c r="E140" s="730">
        <v>386508.07089999999</v>
      </c>
    </row>
    <row r="141" spans="1:5">
      <c r="A141" s="726" t="s">
        <v>298</v>
      </c>
      <c r="B141" s="730">
        <v>6</v>
      </c>
      <c r="C141" s="730">
        <v>6048000</v>
      </c>
      <c r="D141" s="730">
        <v>4355983</v>
      </c>
      <c r="E141" s="730">
        <v>2760920</v>
      </c>
    </row>
    <row r="142" spans="1:5">
      <c r="A142" s="726" t="s">
        <v>302</v>
      </c>
      <c r="B142" s="730">
        <v>1</v>
      </c>
      <c r="C142" s="730">
        <v>2782686</v>
      </c>
      <c r="D142" s="730"/>
      <c r="E142" s="730">
        <v>441488</v>
      </c>
    </row>
    <row r="143" spans="1:5">
      <c r="A143" s="726" t="s">
        <v>303</v>
      </c>
      <c r="B143" s="730">
        <v>2</v>
      </c>
      <c r="C143" s="730">
        <v>3023771.4240000001</v>
      </c>
      <c r="D143" s="730">
        <v>2023771.4240000001</v>
      </c>
      <c r="E143" s="730">
        <v>0</v>
      </c>
    </row>
    <row r="144" spans="1:5">
      <c r="A144" s="726" t="s">
        <v>305</v>
      </c>
      <c r="B144" s="730">
        <v>2</v>
      </c>
      <c r="C144" s="730">
        <v>4023771</v>
      </c>
      <c r="D144" s="730">
        <v>2019085</v>
      </c>
      <c r="E144" s="730">
        <v>533094</v>
      </c>
    </row>
    <row r="145" spans="1:5">
      <c r="A145" s="726" t="s">
        <v>307</v>
      </c>
      <c r="B145" s="730">
        <v>3</v>
      </c>
      <c r="C145" s="730">
        <v>7526743</v>
      </c>
      <c r="D145" s="730">
        <v>2180272</v>
      </c>
      <c r="E145" s="730">
        <v>359184</v>
      </c>
    </row>
    <row r="146" spans="1:5">
      <c r="A146" s="726" t="s">
        <v>311</v>
      </c>
      <c r="B146" s="730">
        <v>1</v>
      </c>
      <c r="C146" s="730">
        <v>1500000</v>
      </c>
      <c r="D146" s="730">
        <v>0</v>
      </c>
      <c r="E146" s="730">
        <v>0</v>
      </c>
    </row>
    <row r="147" spans="1:5">
      <c r="A147" s="726" t="s">
        <v>313</v>
      </c>
      <c r="B147" s="730">
        <v>1</v>
      </c>
      <c r="C147" s="730">
        <v>3000000</v>
      </c>
      <c r="D147" s="730">
        <v>0</v>
      </c>
      <c r="E147" s="730">
        <v>0</v>
      </c>
    </row>
    <row r="148" spans="1:5">
      <c r="A148" s="726" t="s">
        <v>315</v>
      </c>
      <c r="B148" s="730">
        <v>1</v>
      </c>
      <c r="C148" s="730">
        <v>1011886</v>
      </c>
      <c r="D148" s="730">
        <v>982474</v>
      </c>
      <c r="E148" s="730">
        <v>117956</v>
      </c>
    </row>
    <row r="149" spans="1:5">
      <c r="A149" s="726" t="s">
        <v>316</v>
      </c>
      <c r="B149" s="730">
        <v>2</v>
      </c>
      <c r="C149" s="730">
        <v>5082685.7080000006</v>
      </c>
      <c r="D149" s="730">
        <v>2505084</v>
      </c>
      <c r="E149" s="730">
        <v>58996</v>
      </c>
    </row>
    <row r="150" spans="1:5">
      <c r="A150" s="731" t="s">
        <v>2705</v>
      </c>
      <c r="B150" s="730">
        <v>79</v>
      </c>
      <c r="C150" s="730">
        <v>232390561</v>
      </c>
      <c r="D150" s="730">
        <v>134304820.98101002</v>
      </c>
      <c r="E150" s="730">
        <v>100784033.95618001</v>
      </c>
    </row>
    <row r="151" spans="1:5">
      <c r="A151" s="726" t="s">
        <v>266</v>
      </c>
      <c r="B151" s="730">
        <v>3</v>
      </c>
      <c r="C151" s="730">
        <v>11300000</v>
      </c>
      <c r="D151" s="730">
        <v>8703774</v>
      </c>
      <c r="E151" s="730">
        <v>4907487</v>
      </c>
    </row>
    <row r="152" spans="1:5">
      <c r="A152" s="726" t="s">
        <v>267</v>
      </c>
      <c r="B152" s="730">
        <v>2</v>
      </c>
      <c r="C152" s="730">
        <v>3050000</v>
      </c>
      <c r="D152" s="730">
        <v>3022725.68297</v>
      </c>
      <c r="E152" s="730">
        <v>2541185.8672100003</v>
      </c>
    </row>
    <row r="153" spans="1:5">
      <c r="A153" s="726" t="s">
        <v>272</v>
      </c>
      <c r="B153" s="730">
        <v>1</v>
      </c>
      <c r="C153" s="730">
        <v>35000000</v>
      </c>
      <c r="D153" s="730">
        <v>0</v>
      </c>
      <c r="E153" s="730">
        <v>1753249</v>
      </c>
    </row>
    <row r="154" spans="1:5">
      <c r="A154" s="726" t="s">
        <v>273</v>
      </c>
      <c r="B154" s="730">
        <v>4</v>
      </c>
      <c r="C154" s="730">
        <v>5045000</v>
      </c>
      <c r="D154" s="730">
        <v>5015663.0354900006</v>
      </c>
      <c r="E154" s="730">
        <v>3247869.9607500001</v>
      </c>
    </row>
    <row r="155" spans="1:5">
      <c r="A155" s="726" t="s">
        <v>274</v>
      </c>
      <c r="B155" s="730">
        <v>5</v>
      </c>
      <c r="C155" s="730">
        <v>13150000</v>
      </c>
      <c r="D155" s="730"/>
      <c r="E155" s="730">
        <v>9830645</v>
      </c>
    </row>
    <row r="156" spans="1:5">
      <c r="A156" s="726" t="s">
        <v>46</v>
      </c>
      <c r="B156" s="730">
        <v>1</v>
      </c>
      <c r="C156" s="730">
        <v>16117420</v>
      </c>
      <c r="D156" s="730">
        <v>14444734.85826</v>
      </c>
      <c r="E156" s="730">
        <v>12355378.156100001</v>
      </c>
    </row>
    <row r="157" spans="1:5">
      <c r="A157" s="726" t="s">
        <v>289</v>
      </c>
      <c r="B157" s="730">
        <v>3</v>
      </c>
      <c r="C157" s="730">
        <v>2950000</v>
      </c>
      <c r="D157" s="730">
        <v>2686088.1627799999</v>
      </c>
      <c r="E157" s="730">
        <v>1917672.9671499999</v>
      </c>
    </row>
    <row r="158" spans="1:5">
      <c r="A158" s="726" t="s">
        <v>291</v>
      </c>
      <c r="B158" s="730">
        <v>1</v>
      </c>
      <c r="C158" s="730">
        <v>1200000</v>
      </c>
      <c r="D158" s="730">
        <v>1182853</v>
      </c>
      <c r="E158" s="730">
        <v>996542</v>
      </c>
    </row>
    <row r="159" spans="1:5">
      <c r="A159" s="726" t="s">
        <v>292</v>
      </c>
      <c r="B159" s="730">
        <v>3</v>
      </c>
      <c r="C159" s="730">
        <v>13275000</v>
      </c>
      <c r="D159" s="730">
        <v>8367631.5254999995</v>
      </c>
      <c r="E159" s="730">
        <v>2224510</v>
      </c>
    </row>
    <row r="160" spans="1:5">
      <c r="A160" s="726" t="s">
        <v>295</v>
      </c>
      <c r="B160" s="730">
        <v>4</v>
      </c>
      <c r="C160" s="730">
        <v>6500000</v>
      </c>
      <c r="D160" s="730">
        <v>2733200.6600200003</v>
      </c>
      <c r="E160" s="730">
        <v>731392.46719</v>
      </c>
    </row>
    <row r="161" spans="1:5">
      <c r="A161" s="726" t="s">
        <v>296</v>
      </c>
      <c r="B161" s="730">
        <v>3</v>
      </c>
      <c r="C161" s="730">
        <v>6181000</v>
      </c>
      <c r="D161" s="730">
        <v>1583111.1120499999</v>
      </c>
      <c r="E161" s="730">
        <v>1447455.3505299999</v>
      </c>
    </row>
    <row r="162" spans="1:5">
      <c r="A162" s="726" t="s">
        <v>297</v>
      </c>
      <c r="B162" s="730">
        <v>5</v>
      </c>
      <c r="C162" s="730">
        <v>11506358</v>
      </c>
      <c r="D162" s="730">
        <v>10143005</v>
      </c>
      <c r="E162" s="730">
        <v>8117146.0821599998</v>
      </c>
    </row>
    <row r="163" spans="1:5">
      <c r="A163" s="726" t="s">
        <v>298</v>
      </c>
      <c r="B163" s="730">
        <v>1</v>
      </c>
      <c r="C163" s="730">
        <v>14610000</v>
      </c>
      <c r="D163" s="730">
        <v>13611907</v>
      </c>
      <c r="E163" s="730">
        <v>10529573</v>
      </c>
    </row>
    <row r="164" spans="1:5">
      <c r="A164" s="726" t="s">
        <v>300</v>
      </c>
      <c r="B164" s="730">
        <v>2</v>
      </c>
      <c r="C164" s="730">
        <v>2500000</v>
      </c>
      <c r="D164" s="730">
        <v>1804879.1188400001</v>
      </c>
      <c r="E164" s="730">
        <v>1187627.7201</v>
      </c>
    </row>
    <row r="165" spans="1:5">
      <c r="A165" s="726" t="s">
        <v>302</v>
      </c>
      <c r="B165" s="730">
        <v>1</v>
      </c>
      <c r="C165" s="730">
        <v>2000000</v>
      </c>
      <c r="D165" s="730"/>
      <c r="E165" s="730">
        <v>1976513</v>
      </c>
    </row>
    <row r="166" spans="1:5">
      <c r="A166" s="726" t="s">
        <v>303</v>
      </c>
      <c r="B166" s="730">
        <v>6</v>
      </c>
      <c r="C166" s="730">
        <v>13370429</v>
      </c>
      <c r="D166" s="730">
        <v>13090253.75403</v>
      </c>
      <c r="E166" s="730">
        <v>12644161.495650001</v>
      </c>
    </row>
    <row r="167" spans="1:5">
      <c r="A167" s="726" t="s">
        <v>305</v>
      </c>
      <c r="B167" s="730">
        <v>14</v>
      </c>
      <c r="C167" s="730">
        <v>26533625</v>
      </c>
      <c r="D167" s="730">
        <v>24036338.228020001</v>
      </c>
      <c r="E167" s="730">
        <v>19525619.930470001</v>
      </c>
    </row>
    <row r="168" spans="1:5">
      <c r="A168" s="726" t="s">
        <v>307</v>
      </c>
      <c r="B168" s="730">
        <v>1</v>
      </c>
      <c r="C168" s="730">
        <v>1000000</v>
      </c>
      <c r="D168" s="730">
        <v>998536</v>
      </c>
      <c r="E168" s="730">
        <v>0</v>
      </c>
    </row>
    <row r="169" spans="1:5">
      <c r="A169" s="726" t="s">
        <v>308</v>
      </c>
      <c r="B169" s="730">
        <v>1</v>
      </c>
      <c r="C169" s="730">
        <v>1000000</v>
      </c>
      <c r="D169" s="730">
        <v>706252</v>
      </c>
      <c r="E169" s="730">
        <v>385985</v>
      </c>
    </row>
    <row r="170" spans="1:5">
      <c r="A170" s="726" t="s">
        <v>309</v>
      </c>
      <c r="B170" s="730">
        <v>2</v>
      </c>
      <c r="C170" s="730">
        <v>2630000</v>
      </c>
      <c r="D170" s="730">
        <v>2596956.8430500003</v>
      </c>
      <c r="E170" s="730">
        <v>1069436.95887</v>
      </c>
    </row>
    <row r="171" spans="1:5">
      <c r="A171" s="726" t="s">
        <v>311</v>
      </c>
      <c r="B171" s="730">
        <v>6</v>
      </c>
      <c r="C171" s="730">
        <v>1813142</v>
      </c>
      <c r="D171" s="730">
        <v>1590073</v>
      </c>
      <c r="E171" s="730">
        <v>282998</v>
      </c>
    </row>
    <row r="172" spans="1:5">
      <c r="A172" s="726" t="s">
        <v>312</v>
      </c>
      <c r="B172" s="730">
        <v>1</v>
      </c>
      <c r="C172" s="730">
        <v>1000000</v>
      </c>
      <c r="D172" s="730">
        <v>956529</v>
      </c>
      <c r="E172" s="730">
        <v>561892</v>
      </c>
    </row>
    <row r="173" spans="1:5">
      <c r="A173" s="726" t="s">
        <v>313</v>
      </c>
      <c r="B173" s="730">
        <v>4</v>
      </c>
      <c r="C173" s="730">
        <v>6937000</v>
      </c>
      <c r="D173" s="730">
        <v>4741244</v>
      </c>
      <c r="E173" s="730">
        <v>1419752</v>
      </c>
    </row>
    <row r="174" spans="1:5">
      <c r="A174" s="726" t="s">
        <v>314</v>
      </c>
      <c r="B174" s="730">
        <v>3</v>
      </c>
      <c r="C174" s="730">
        <v>4540000</v>
      </c>
      <c r="D174" s="730">
        <v>1506284</v>
      </c>
      <c r="E174" s="730">
        <v>475854</v>
      </c>
    </row>
    <row r="175" spans="1:5">
      <c r="A175" s="726" t="s">
        <v>315</v>
      </c>
      <c r="B175" s="730">
        <v>1</v>
      </c>
      <c r="C175" s="730">
        <v>1000000</v>
      </c>
      <c r="D175" s="730">
        <v>867907</v>
      </c>
      <c r="E175" s="730">
        <v>654087</v>
      </c>
    </row>
    <row r="176" spans="1:5">
      <c r="A176" s="726" t="s">
        <v>316</v>
      </c>
      <c r="B176" s="730">
        <v>1</v>
      </c>
      <c r="C176" s="730">
        <v>28181587</v>
      </c>
      <c r="D176" s="730">
        <v>9914874</v>
      </c>
      <c r="E176" s="730">
        <v>0</v>
      </c>
    </row>
    <row r="177" spans="1:5" ht="30">
      <c r="A177" s="731" t="s">
        <v>2706</v>
      </c>
      <c r="B177" s="730">
        <v>1</v>
      </c>
      <c r="C177" s="730">
        <v>1535000</v>
      </c>
      <c r="D177" s="730">
        <v>38198.837469999999</v>
      </c>
      <c r="E177" s="730">
        <v>31040.13953</v>
      </c>
    </row>
    <row r="178" spans="1:5">
      <c r="A178" s="726" t="s">
        <v>305</v>
      </c>
      <c r="B178" s="730">
        <v>1</v>
      </c>
      <c r="C178" s="730">
        <v>1535000</v>
      </c>
      <c r="D178" s="730">
        <v>38198.837469999999</v>
      </c>
      <c r="E178" s="730">
        <v>31040.13953</v>
      </c>
    </row>
    <row r="179" spans="1:5">
      <c r="A179" s="731" t="s">
        <v>2708</v>
      </c>
      <c r="B179" s="730">
        <v>170</v>
      </c>
      <c r="C179" s="730">
        <v>30783042018.790001</v>
      </c>
      <c r="D179" s="730">
        <v>436244044.94457</v>
      </c>
      <c r="E179" s="730">
        <v>399100458.97968006</v>
      </c>
    </row>
    <row r="180" spans="1:5">
      <c r="A180" s="726" t="s">
        <v>266</v>
      </c>
      <c r="B180" s="730">
        <v>7</v>
      </c>
      <c r="C180" s="730">
        <v>23946326</v>
      </c>
      <c r="D180" s="730">
        <v>18375012</v>
      </c>
      <c r="E180" s="730">
        <v>5305306</v>
      </c>
    </row>
    <row r="181" spans="1:5">
      <c r="A181" s="726" t="s">
        <v>267</v>
      </c>
      <c r="B181" s="730">
        <v>3</v>
      </c>
      <c r="C181" s="730">
        <v>7562725</v>
      </c>
      <c r="D181" s="730">
        <v>7335106.4114100002</v>
      </c>
      <c r="E181" s="730">
        <v>5061537.4835800007</v>
      </c>
    </row>
    <row r="182" spans="1:5">
      <c r="A182" s="726" t="s">
        <v>56</v>
      </c>
      <c r="B182" s="730">
        <v>2</v>
      </c>
      <c r="C182" s="730">
        <v>5750000</v>
      </c>
      <c r="D182" s="730"/>
      <c r="E182" s="730"/>
    </row>
    <row r="183" spans="1:5">
      <c r="A183" s="726" t="s">
        <v>268</v>
      </c>
      <c r="B183" s="730">
        <v>1</v>
      </c>
      <c r="C183" s="730">
        <v>640000</v>
      </c>
      <c r="D183" s="730"/>
      <c r="E183" s="730">
        <v>623459</v>
      </c>
    </row>
    <row r="184" spans="1:5">
      <c r="A184" s="726" t="s">
        <v>271</v>
      </c>
      <c r="B184" s="730">
        <v>4</v>
      </c>
      <c r="C184" s="730">
        <v>6000000</v>
      </c>
      <c r="D184" s="730">
        <v>5577048</v>
      </c>
      <c r="E184" s="730">
        <v>1860059</v>
      </c>
    </row>
    <row r="185" spans="1:5">
      <c r="A185" s="726" t="s">
        <v>272</v>
      </c>
      <c r="B185" s="730">
        <v>3</v>
      </c>
      <c r="C185" s="730">
        <v>196096000</v>
      </c>
      <c r="D185" s="730">
        <v>970670</v>
      </c>
      <c r="E185" s="730">
        <v>4940000</v>
      </c>
    </row>
    <row r="186" spans="1:5">
      <c r="A186" s="726" t="s">
        <v>166</v>
      </c>
      <c r="B186" s="730">
        <v>3</v>
      </c>
      <c r="C186" s="730">
        <v>11900000</v>
      </c>
      <c r="D186" s="730">
        <v>9632441</v>
      </c>
      <c r="E186" s="730">
        <v>6617761</v>
      </c>
    </row>
    <row r="187" spans="1:5">
      <c r="A187" s="726" t="s">
        <v>144</v>
      </c>
      <c r="B187" s="730">
        <v>4</v>
      </c>
      <c r="C187" s="730">
        <v>15298127</v>
      </c>
      <c r="D187" s="730">
        <v>13812060.134129997</v>
      </c>
      <c r="E187" s="730">
        <v>11890147.812490001</v>
      </c>
    </row>
    <row r="188" spans="1:5">
      <c r="A188" s="726" t="s">
        <v>273</v>
      </c>
      <c r="B188" s="730">
        <v>21</v>
      </c>
      <c r="C188" s="730">
        <v>87573834</v>
      </c>
      <c r="D188" s="730">
        <v>64959656</v>
      </c>
      <c r="E188" s="730">
        <v>46664228</v>
      </c>
    </row>
    <row r="189" spans="1:5">
      <c r="A189" s="726" t="s">
        <v>274</v>
      </c>
      <c r="B189" s="730">
        <v>1</v>
      </c>
      <c r="C189" s="730">
        <v>1200000</v>
      </c>
      <c r="D189" s="730"/>
      <c r="E189" s="730">
        <v>302251</v>
      </c>
    </row>
    <row r="190" spans="1:5">
      <c r="A190" s="726" t="s">
        <v>275</v>
      </c>
      <c r="B190" s="730"/>
      <c r="C190" s="730"/>
      <c r="D190" s="730"/>
      <c r="E190" s="730"/>
    </row>
    <row r="191" spans="1:5">
      <c r="A191" s="726" t="s">
        <v>92</v>
      </c>
      <c r="B191" s="730">
        <v>1</v>
      </c>
      <c r="C191" s="730">
        <v>130800000</v>
      </c>
      <c r="D191" s="730"/>
      <c r="E191" s="730">
        <v>76882000</v>
      </c>
    </row>
    <row r="192" spans="1:5">
      <c r="A192" s="726" t="s">
        <v>46</v>
      </c>
      <c r="B192" s="730">
        <v>2</v>
      </c>
      <c r="C192" s="730">
        <v>37850000</v>
      </c>
      <c r="D192" s="730">
        <v>37541011.620509997</v>
      </c>
      <c r="E192" s="730">
        <v>36526865.753020003</v>
      </c>
    </row>
    <row r="193" spans="1:5">
      <c r="A193" s="726" t="s">
        <v>89</v>
      </c>
      <c r="B193" s="730">
        <v>1</v>
      </c>
      <c r="C193" s="730">
        <v>12000000</v>
      </c>
      <c r="D193" s="730">
        <v>0</v>
      </c>
      <c r="E193" s="730">
        <v>0</v>
      </c>
    </row>
    <row r="194" spans="1:5">
      <c r="A194" s="726" t="s">
        <v>279</v>
      </c>
      <c r="B194" s="730">
        <v>1</v>
      </c>
      <c r="C194" s="730">
        <v>1200000000</v>
      </c>
      <c r="D194" s="730"/>
      <c r="E194" s="730"/>
    </row>
    <row r="195" spans="1:5">
      <c r="A195" s="726" t="s">
        <v>281</v>
      </c>
      <c r="B195" s="730"/>
      <c r="C195" s="730"/>
      <c r="D195" s="730"/>
      <c r="E195" s="730"/>
    </row>
    <row r="196" spans="1:5">
      <c r="A196" s="726" t="s">
        <v>282</v>
      </c>
      <c r="B196" s="730">
        <v>3</v>
      </c>
      <c r="C196" s="730">
        <v>12956000</v>
      </c>
      <c r="D196" s="730"/>
      <c r="E196" s="730">
        <v>16894387.061439998</v>
      </c>
    </row>
    <row r="197" spans="1:5">
      <c r="A197" s="726" t="s">
        <v>283</v>
      </c>
      <c r="B197" s="730">
        <v>2</v>
      </c>
      <c r="C197" s="730">
        <v>9398</v>
      </c>
      <c r="D197" s="730"/>
      <c r="E197" s="730">
        <v>4146876.1746199997</v>
      </c>
    </row>
    <row r="198" spans="1:5">
      <c r="A198" s="726" t="s">
        <v>74</v>
      </c>
      <c r="B198" s="730">
        <v>2</v>
      </c>
      <c r="C198" s="730">
        <v>11750000</v>
      </c>
      <c r="D198" s="730">
        <v>9712190.4287299998</v>
      </c>
      <c r="E198" s="730">
        <v>4598850.3298400007</v>
      </c>
    </row>
    <row r="199" spans="1:5">
      <c r="A199" s="726" t="s">
        <v>286</v>
      </c>
      <c r="B199" s="730">
        <v>1</v>
      </c>
      <c r="C199" s="730">
        <v>28662460245.790001</v>
      </c>
      <c r="D199" s="730"/>
      <c r="E199" s="730"/>
    </row>
    <row r="200" spans="1:5">
      <c r="A200" s="726" t="s">
        <v>288</v>
      </c>
      <c r="B200" s="730">
        <v>2</v>
      </c>
      <c r="C200" s="730">
        <v>0</v>
      </c>
      <c r="D200" s="730"/>
      <c r="E200" s="730"/>
    </row>
    <row r="201" spans="1:5">
      <c r="A201" s="726" t="s">
        <v>289</v>
      </c>
      <c r="B201" s="730">
        <v>5</v>
      </c>
      <c r="C201" s="730">
        <v>16179000</v>
      </c>
      <c r="D201" s="730">
        <v>12162813.789729999</v>
      </c>
      <c r="E201" s="730">
        <v>10644789.43925</v>
      </c>
    </row>
    <row r="202" spans="1:5">
      <c r="A202" s="726" t="s">
        <v>290</v>
      </c>
      <c r="B202" s="730">
        <v>2</v>
      </c>
      <c r="C202" s="730">
        <v>25210409</v>
      </c>
      <c r="D202" s="730">
        <v>25047442.32</v>
      </c>
      <c r="E202" s="730">
        <v>24978506</v>
      </c>
    </row>
    <row r="203" spans="1:5">
      <c r="A203" s="726" t="s">
        <v>291</v>
      </c>
      <c r="B203" s="730">
        <v>8</v>
      </c>
      <c r="C203" s="730">
        <v>21970918</v>
      </c>
      <c r="D203" s="730">
        <v>14931948</v>
      </c>
      <c r="E203" s="730">
        <v>11441626</v>
      </c>
    </row>
    <row r="204" spans="1:5">
      <c r="A204" s="726" t="s">
        <v>292</v>
      </c>
      <c r="B204" s="730">
        <v>9</v>
      </c>
      <c r="C204" s="730">
        <v>38563000</v>
      </c>
      <c r="D204" s="730">
        <v>34534276.448100001</v>
      </c>
      <c r="E204" s="730">
        <v>13544056.70724</v>
      </c>
    </row>
    <row r="205" spans="1:5">
      <c r="A205" s="726" t="s">
        <v>104</v>
      </c>
      <c r="B205" s="730">
        <v>3</v>
      </c>
      <c r="C205" s="730">
        <v>14370114</v>
      </c>
      <c r="D205" s="730">
        <v>13997106.431680001</v>
      </c>
      <c r="E205" s="730">
        <v>13003311.762150001</v>
      </c>
    </row>
    <row r="206" spans="1:5">
      <c r="A206" s="726" t="s">
        <v>294</v>
      </c>
      <c r="B206" s="730">
        <v>1</v>
      </c>
      <c r="C206" s="730">
        <v>548554</v>
      </c>
      <c r="D206" s="730"/>
      <c r="E206" s="730"/>
    </row>
    <row r="207" spans="1:5">
      <c r="A207" s="726" t="s">
        <v>295</v>
      </c>
      <c r="B207" s="730">
        <v>3</v>
      </c>
      <c r="C207" s="730">
        <v>5895885</v>
      </c>
      <c r="D207" s="730">
        <v>5520778.6764400005</v>
      </c>
      <c r="E207" s="730">
        <v>3033166</v>
      </c>
    </row>
    <row r="208" spans="1:5">
      <c r="A208" s="726" t="s">
        <v>296</v>
      </c>
      <c r="B208" s="730">
        <v>9</v>
      </c>
      <c r="C208" s="730">
        <v>15173068</v>
      </c>
      <c r="D208" s="730"/>
      <c r="E208" s="730">
        <v>12295364.03413</v>
      </c>
    </row>
    <row r="209" spans="1:5">
      <c r="A209" s="726" t="s">
        <v>297</v>
      </c>
      <c r="B209" s="730">
        <v>5</v>
      </c>
      <c r="C209" s="730">
        <v>23568000</v>
      </c>
      <c r="D209" s="730">
        <v>18496485.1041</v>
      </c>
      <c r="E209" s="730">
        <v>17545854.787450001</v>
      </c>
    </row>
    <row r="210" spans="1:5">
      <c r="A210" s="726" t="s">
        <v>298</v>
      </c>
      <c r="B210" s="730">
        <v>1</v>
      </c>
      <c r="C210" s="730">
        <v>2000000</v>
      </c>
      <c r="D210" s="730">
        <v>1517700</v>
      </c>
      <c r="E210" s="730">
        <v>1428287</v>
      </c>
    </row>
    <row r="211" spans="1:5">
      <c r="A211" s="726" t="s">
        <v>300</v>
      </c>
      <c r="B211" s="730">
        <v>2</v>
      </c>
      <c r="C211" s="730">
        <v>2720000</v>
      </c>
      <c r="D211" s="730">
        <v>2576760.50379</v>
      </c>
      <c r="E211" s="730">
        <v>1707232.7605400002</v>
      </c>
    </row>
    <row r="212" spans="1:5">
      <c r="A212" s="726" t="s">
        <v>302</v>
      </c>
      <c r="B212" s="730">
        <v>1</v>
      </c>
      <c r="C212" s="730">
        <v>1100000</v>
      </c>
      <c r="D212" s="730"/>
      <c r="E212" s="730">
        <v>1058042</v>
      </c>
    </row>
    <row r="213" spans="1:5">
      <c r="A213" s="726" t="s">
        <v>303</v>
      </c>
      <c r="B213" s="730">
        <v>6</v>
      </c>
      <c r="C213" s="730">
        <v>22090413</v>
      </c>
      <c r="D213" s="730">
        <v>19616379.342430003</v>
      </c>
      <c r="E213" s="730">
        <v>15357755.436649999</v>
      </c>
    </row>
    <row r="214" spans="1:5">
      <c r="A214" s="726" t="s">
        <v>305</v>
      </c>
      <c r="B214" s="730">
        <v>5</v>
      </c>
      <c r="C214" s="730">
        <v>14500000</v>
      </c>
      <c r="D214" s="730">
        <v>13108066.00826</v>
      </c>
      <c r="E214" s="730">
        <v>10957744.6152</v>
      </c>
    </row>
    <row r="215" spans="1:5">
      <c r="A215" s="726" t="s">
        <v>306</v>
      </c>
      <c r="B215" s="730">
        <v>1</v>
      </c>
      <c r="C215" s="730">
        <v>470200</v>
      </c>
      <c r="D215" s="730">
        <v>470083</v>
      </c>
      <c r="E215" s="730">
        <v>469836</v>
      </c>
    </row>
    <row r="216" spans="1:5">
      <c r="A216" s="726" t="s">
        <v>307</v>
      </c>
      <c r="B216" s="730">
        <v>1</v>
      </c>
      <c r="C216" s="730">
        <v>1200000</v>
      </c>
      <c r="D216" s="730">
        <v>633963</v>
      </c>
      <c r="E216" s="730">
        <v>0</v>
      </c>
    </row>
    <row r="217" spans="1:5">
      <c r="A217" s="726" t="s">
        <v>308</v>
      </c>
      <c r="B217" s="730">
        <v>9</v>
      </c>
      <c r="C217" s="730">
        <v>78588408</v>
      </c>
      <c r="D217" s="730">
        <v>58719264</v>
      </c>
      <c r="E217" s="730">
        <v>12813400</v>
      </c>
    </row>
    <row r="218" spans="1:5">
      <c r="A218" s="726" t="s">
        <v>310</v>
      </c>
      <c r="B218" s="730">
        <v>1</v>
      </c>
      <c r="C218" s="730">
        <v>1082000</v>
      </c>
      <c r="D218" s="730">
        <v>0</v>
      </c>
      <c r="E218" s="730">
        <v>0</v>
      </c>
    </row>
    <row r="219" spans="1:5">
      <c r="A219" s="726" t="s">
        <v>311</v>
      </c>
      <c r="B219" s="730">
        <v>2</v>
      </c>
      <c r="C219" s="730">
        <v>2280000</v>
      </c>
      <c r="D219" s="730">
        <v>376850</v>
      </c>
      <c r="E219" s="730">
        <v>55816</v>
      </c>
    </row>
    <row r="220" spans="1:5">
      <c r="A220" s="726" t="s">
        <v>312</v>
      </c>
      <c r="B220" s="730">
        <v>7</v>
      </c>
      <c r="C220" s="730">
        <v>20773340</v>
      </c>
      <c r="D220" s="730">
        <v>15291473</v>
      </c>
      <c r="E220" s="730">
        <v>7238700</v>
      </c>
    </row>
    <row r="221" spans="1:5">
      <c r="A221" s="726" t="s">
        <v>313</v>
      </c>
      <c r="B221" s="730">
        <v>2</v>
      </c>
      <c r="C221" s="730">
        <v>3385000</v>
      </c>
      <c r="D221" s="730">
        <v>1898529</v>
      </c>
      <c r="E221" s="730">
        <v>423981</v>
      </c>
    </row>
    <row r="222" spans="1:5">
      <c r="A222" s="726" t="s">
        <v>314</v>
      </c>
      <c r="B222" s="730">
        <v>11</v>
      </c>
      <c r="C222" s="730">
        <v>17494000</v>
      </c>
      <c r="D222" s="730">
        <v>3973277</v>
      </c>
      <c r="E222" s="730">
        <v>337348</v>
      </c>
    </row>
    <row r="223" spans="1:5">
      <c r="A223" s="726" t="s">
        <v>315</v>
      </c>
      <c r="B223" s="730">
        <v>3</v>
      </c>
      <c r="C223" s="730">
        <v>4222868</v>
      </c>
      <c r="D223" s="730">
        <v>3508008</v>
      </c>
      <c r="E223" s="730">
        <v>2064426</v>
      </c>
    </row>
    <row r="224" spans="1:5">
      <c r="A224" s="726" t="s">
        <v>316</v>
      </c>
      <c r="B224" s="730">
        <v>5</v>
      </c>
      <c r="C224" s="730">
        <v>9014186</v>
      </c>
      <c r="D224" s="730">
        <v>5231187</v>
      </c>
      <c r="E224" s="730">
        <v>311067</v>
      </c>
    </row>
    <row r="225" spans="1:5">
      <c r="A225" s="726" t="s">
        <v>277</v>
      </c>
      <c r="B225" s="730">
        <v>4</v>
      </c>
      <c r="C225" s="730">
        <v>16850000</v>
      </c>
      <c r="D225" s="730">
        <v>16716458.725259999</v>
      </c>
      <c r="E225" s="730">
        <v>16076419.822079998</v>
      </c>
    </row>
    <row r="226" spans="1:5">
      <c r="A226" s="731" t="s">
        <v>2709</v>
      </c>
      <c r="B226" s="730">
        <v>2</v>
      </c>
      <c r="C226" s="730">
        <v>50200000</v>
      </c>
      <c r="D226" s="730">
        <v>513.66891999999996</v>
      </c>
      <c r="E226" s="730">
        <v>38500513.71892</v>
      </c>
    </row>
    <row r="227" spans="1:5">
      <c r="A227" s="726" t="s">
        <v>291</v>
      </c>
      <c r="B227" s="730">
        <v>1</v>
      </c>
      <c r="C227" s="730">
        <v>50000000</v>
      </c>
      <c r="D227" s="730"/>
      <c r="E227" s="730">
        <v>38500000</v>
      </c>
    </row>
    <row r="228" spans="1:5">
      <c r="A228" s="726" t="s">
        <v>277</v>
      </c>
      <c r="B228" s="730">
        <v>1</v>
      </c>
      <c r="C228" s="730">
        <v>200000</v>
      </c>
      <c r="D228" s="730">
        <v>513.66891999999996</v>
      </c>
      <c r="E228" s="730">
        <v>513.71892000000003</v>
      </c>
    </row>
    <row r="229" spans="1:5">
      <c r="A229" s="731" t="s">
        <v>2710</v>
      </c>
      <c r="B229" s="730">
        <v>4</v>
      </c>
      <c r="C229" s="730">
        <v>1411000</v>
      </c>
      <c r="D229" s="730">
        <v>643211.96038999991</v>
      </c>
      <c r="E229" s="730">
        <v>161599.66824999999</v>
      </c>
    </row>
    <row r="230" spans="1:5">
      <c r="A230" s="726" t="s">
        <v>298</v>
      </c>
      <c r="B230" s="730">
        <v>1</v>
      </c>
      <c r="C230" s="730">
        <v>561000</v>
      </c>
      <c r="D230" s="730">
        <v>297670</v>
      </c>
      <c r="E230" s="730">
        <v>161083</v>
      </c>
    </row>
    <row r="231" spans="1:5">
      <c r="A231" s="726" t="s">
        <v>277</v>
      </c>
      <c r="B231" s="730">
        <v>3</v>
      </c>
      <c r="C231" s="730">
        <v>850000</v>
      </c>
      <c r="D231" s="730">
        <v>345541.96039000002</v>
      </c>
      <c r="E231" s="730">
        <v>516.66824999999994</v>
      </c>
    </row>
    <row r="232" spans="1:5">
      <c r="A232" s="731" t="s">
        <v>2711</v>
      </c>
      <c r="B232" s="730">
        <v>96</v>
      </c>
      <c r="C232" s="730">
        <v>6884154167</v>
      </c>
      <c r="D232" s="730">
        <v>151196229.83420998</v>
      </c>
      <c r="E232" s="730">
        <v>98052514.701230004</v>
      </c>
    </row>
    <row r="233" spans="1:5">
      <c r="A233" s="726" t="s">
        <v>266</v>
      </c>
      <c r="B233" s="730">
        <v>1</v>
      </c>
      <c r="C233" s="730">
        <v>1819150</v>
      </c>
      <c r="D233" s="730">
        <v>1413716</v>
      </c>
      <c r="E233" s="730">
        <v>1990350</v>
      </c>
    </row>
    <row r="234" spans="1:5">
      <c r="A234" s="726" t="s">
        <v>267</v>
      </c>
      <c r="B234" s="730">
        <v>4</v>
      </c>
      <c r="C234" s="730">
        <v>16590200</v>
      </c>
      <c r="D234" s="730">
        <v>15432668.19734</v>
      </c>
      <c r="E234" s="730">
        <v>10701760.80759</v>
      </c>
    </row>
    <row r="235" spans="1:5">
      <c r="A235" s="726" t="s">
        <v>56</v>
      </c>
      <c r="B235" s="730">
        <v>4</v>
      </c>
      <c r="C235" s="730">
        <v>16049300</v>
      </c>
      <c r="D235" s="730"/>
      <c r="E235" s="730"/>
    </row>
    <row r="236" spans="1:5">
      <c r="A236" s="726" t="s">
        <v>268</v>
      </c>
      <c r="B236" s="730">
        <v>3</v>
      </c>
      <c r="C236" s="730">
        <v>9318969</v>
      </c>
      <c r="D236" s="730"/>
      <c r="E236" s="730">
        <v>5637595</v>
      </c>
    </row>
    <row r="237" spans="1:5">
      <c r="A237" s="726" t="s">
        <v>271</v>
      </c>
      <c r="B237" s="730">
        <v>10</v>
      </c>
      <c r="C237" s="730">
        <v>18338983</v>
      </c>
      <c r="D237" s="730">
        <v>8068987</v>
      </c>
      <c r="E237" s="730">
        <v>3958151</v>
      </c>
    </row>
    <row r="238" spans="1:5">
      <c r="A238" s="726" t="s">
        <v>272</v>
      </c>
      <c r="B238" s="730">
        <v>4</v>
      </c>
      <c r="C238" s="730">
        <v>28382000</v>
      </c>
      <c r="D238" s="730">
        <v>5537158</v>
      </c>
      <c r="E238" s="730">
        <v>4800988</v>
      </c>
    </row>
    <row r="239" spans="1:5">
      <c r="A239" s="726" t="s">
        <v>166</v>
      </c>
      <c r="B239" s="730">
        <v>1</v>
      </c>
      <c r="C239" s="730">
        <v>250000</v>
      </c>
      <c r="D239" s="730">
        <v>27688</v>
      </c>
      <c r="E239" s="730">
        <v>478</v>
      </c>
    </row>
    <row r="240" spans="1:5">
      <c r="A240" s="726" t="s">
        <v>144</v>
      </c>
      <c r="B240" s="730">
        <v>4</v>
      </c>
      <c r="C240" s="730">
        <v>12578000</v>
      </c>
      <c r="D240" s="730">
        <v>5758003.87103</v>
      </c>
      <c r="E240" s="730">
        <v>2229745.3779000002</v>
      </c>
    </row>
    <row r="241" spans="1:5">
      <c r="A241" s="726" t="s">
        <v>273</v>
      </c>
      <c r="B241" s="730">
        <v>2</v>
      </c>
      <c r="C241" s="730">
        <v>9408457</v>
      </c>
      <c r="D241" s="730">
        <v>9070821</v>
      </c>
      <c r="E241" s="730">
        <v>7856744</v>
      </c>
    </row>
    <row r="242" spans="1:5">
      <c r="A242" s="726" t="s">
        <v>274</v>
      </c>
      <c r="B242" s="730">
        <v>3</v>
      </c>
      <c r="C242" s="730">
        <v>3017430</v>
      </c>
      <c r="D242" s="730"/>
      <c r="E242" s="730">
        <v>1240957</v>
      </c>
    </row>
    <row r="243" spans="1:5">
      <c r="A243" s="726" t="s">
        <v>92</v>
      </c>
      <c r="B243" s="730">
        <v>1</v>
      </c>
      <c r="C243" s="730">
        <v>26300000</v>
      </c>
      <c r="D243" s="730"/>
      <c r="E243" s="730">
        <v>0</v>
      </c>
    </row>
    <row r="244" spans="1:5">
      <c r="A244" s="726" t="s">
        <v>280</v>
      </c>
      <c r="B244" s="730">
        <v>4</v>
      </c>
      <c r="C244" s="730">
        <v>4943000</v>
      </c>
      <c r="D244" s="730"/>
      <c r="E244" s="730">
        <v>1022125.92956</v>
      </c>
    </row>
    <row r="245" spans="1:5">
      <c r="A245" s="726" t="s">
        <v>281</v>
      </c>
      <c r="B245" s="730"/>
      <c r="C245" s="730"/>
      <c r="D245" s="730"/>
      <c r="E245" s="730"/>
    </row>
    <row r="246" spans="1:5">
      <c r="A246" s="726" t="s">
        <v>74</v>
      </c>
      <c r="B246" s="730">
        <v>2</v>
      </c>
      <c r="C246" s="730">
        <v>8750000</v>
      </c>
      <c r="D246" s="730">
        <v>8365376.96196</v>
      </c>
      <c r="E246" s="730">
        <v>4307944.8654500004</v>
      </c>
    </row>
    <row r="247" spans="1:5">
      <c r="A247" s="726" t="s">
        <v>288</v>
      </c>
      <c r="B247" s="730">
        <v>2</v>
      </c>
      <c r="C247" s="730">
        <v>6563237000</v>
      </c>
      <c r="D247" s="730"/>
      <c r="E247" s="730"/>
    </row>
    <row r="248" spans="1:5">
      <c r="A248" s="726" t="s">
        <v>289</v>
      </c>
      <c r="B248" s="730">
        <v>3</v>
      </c>
      <c r="C248" s="730">
        <v>29094162</v>
      </c>
      <c r="D248" s="730">
        <v>26715472.59843</v>
      </c>
      <c r="E248" s="730">
        <v>4635436.0984299993</v>
      </c>
    </row>
    <row r="249" spans="1:5">
      <c r="A249" s="726" t="s">
        <v>291</v>
      </c>
      <c r="B249" s="730">
        <v>4</v>
      </c>
      <c r="C249" s="730">
        <v>15504600</v>
      </c>
      <c r="D249" s="730">
        <v>11296632</v>
      </c>
      <c r="E249" s="730">
        <v>4287016</v>
      </c>
    </row>
    <row r="250" spans="1:5">
      <c r="A250" s="726" t="s">
        <v>292</v>
      </c>
      <c r="B250" s="730">
        <v>4</v>
      </c>
      <c r="C250" s="730">
        <v>8703836</v>
      </c>
      <c r="D250" s="730">
        <v>7880249</v>
      </c>
      <c r="E250" s="730">
        <v>4861236</v>
      </c>
    </row>
    <row r="251" spans="1:5">
      <c r="A251" s="726" t="s">
        <v>104</v>
      </c>
      <c r="B251" s="730">
        <v>6</v>
      </c>
      <c r="C251" s="730">
        <v>15573638</v>
      </c>
      <c r="D251" s="730">
        <v>8594732.0117800012</v>
      </c>
      <c r="E251" s="730">
        <v>3893202.1981200003</v>
      </c>
    </row>
    <row r="252" spans="1:5">
      <c r="A252" s="726" t="s">
        <v>295</v>
      </c>
      <c r="B252" s="730">
        <v>2</v>
      </c>
      <c r="C252" s="730">
        <v>5998485</v>
      </c>
      <c r="D252" s="730">
        <v>36318.762000000002</v>
      </c>
      <c r="E252" s="730">
        <v>1347.913</v>
      </c>
    </row>
    <row r="253" spans="1:5">
      <c r="A253" s="726" t="s">
        <v>296</v>
      </c>
      <c r="B253" s="730">
        <v>3</v>
      </c>
      <c r="C253" s="730">
        <v>12240000</v>
      </c>
      <c r="D253" s="730">
        <v>0</v>
      </c>
      <c r="E253" s="730">
        <v>890339.15282000008</v>
      </c>
    </row>
    <row r="254" spans="1:5">
      <c r="A254" s="726" t="s">
        <v>297</v>
      </c>
      <c r="B254" s="730">
        <v>3</v>
      </c>
      <c r="C254" s="730">
        <v>7385000</v>
      </c>
      <c r="D254" s="730">
        <v>5854875</v>
      </c>
      <c r="E254" s="730">
        <v>4479271.6641099993</v>
      </c>
    </row>
    <row r="255" spans="1:5">
      <c r="A255" s="726" t="s">
        <v>298</v>
      </c>
      <c r="B255" s="730">
        <v>2</v>
      </c>
      <c r="C255" s="730">
        <v>1600000</v>
      </c>
      <c r="D255" s="730">
        <v>560718</v>
      </c>
      <c r="E255" s="730">
        <v>208467</v>
      </c>
    </row>
    <row r="256" spans="1:5">
      <c r="A256" s="726" t="s">
        <v>299</v>
      </c>
      <c r="B256" s="730">
        <v>4</v>
      </c>
      <c r="C256" s="730">
        <v>9120000</v>
      </c>
      <c r="D256" s="730"/>
      <c r="E256" s="730">
        <v>985531</v>
      </c>
    </row>
    <row r="257" spans="1:5">
      <c r="A257" s="726" t="s">
        <v>300</v>
      </c>
      <c r="B257" s="730">
        <v>1</v>
      </c>
      <c r="C257" s="730">
        <v>600000</v>
      </c>
      <c r="D257" s="730">
        <v>10287.59669</v>
      </c>
      <c r="E257" s="730">
        <v>8455.3536899999999</v>
      </c>
    </row>
    <row r="258" spans="1:5">
      <c r="A258" s="726" t="s">
        <v>302</v>
      </c>
      <c r="B258" s="730">
        <v>1</v>
      </c>
      <c r="C258" s="730">
        <v>7490000</v>
      </c>
      <c r="D258" s="730"/>
      <c r="E258" s="730">
        <v>7118021</v>
      </c>
    </row>
    <row r="259" spans="1:5">
      <c r="A259" s="726" t="s">
        <v>305</v>
      </c>
      <c r="B259" s="730">
        <v>4</v>
      </c>
      <c r="C259" s="730">
        <v>15219787</v>
      </c>
      <c r="D259" s="730">
        <v>14434823.61314</v>
      </c>
      <c r="E259" s="730">
        <v>13612722.133959999</v>
      </c>
    </row>
    <row r="260" spans="1:5">
      <c r="A260" s="726" t="s">
        <v>307</v>
      </c>
      <c r="B260" s="730">
        <v>1</v>
      </c>
      <c r="C260" s="730">
        <v>1630850</v>
      </c>
      <c r="D260" s="730">
        <v>1206759</v>
      </c>
      <c r="E260" s="730">
        <v>905796</v>
      </c>
    </row>
    <row r="261" spans="1:5">
      <c r="A261" s="726" t="s">
        <v>309</v>
      </c>
      <c r="B261" s="730">
        <v>2</v>
      </c>
      <c r="C261" s="730">
        <v>5606617</v>
      </c>
      <c r="D261" s="730">
        <v>374562.60849999997</v>
      </c>
      <c r="E261" s="730">
        <v>0</v>
      </c>
    </row>
    <row r="262" spans="1:5">
      <c r="A262" s="726" t="s">
        <v>311</v>
      </c>
      <c r="B262" s="730">
        <v>1</v>
      </c>
      <c r="C262" s="730">
        <v>7098532</v>
      </c>
      <c r="D262" s="730">
        <v>3582369</v>
      </c>
      <c r="E262" s="730">
        <v>2875349</v>
      </c>
    </row>
    <row r="263" spans="1:5">
      <c r="A263" s="726" t="s">
        <v>312</v>
      </c>
      <c r="B263" s="730">
        <v>2</v>
      </c>
      <c r="C263" s="730">
        <v>5318431</v>
      </c>
      <c r="D263" s="730">
        <v>4343057</v>
      </c>
      <c r="E263" s="730">
        <v>2271446</v>
      </c>
    </row>
    <row r="264" spans="1:5">
      <c r="A264" s="726" t="s">
        <v>313</v>
      </c>
      <c r="B264" s="730">
        <v>2</v>
      </c>
      <c r="C264" s="730">
        <v>2829583</v>
      </c>
      <c r="D264" s="730">
        <v>2475529</v>
      </c>
      <c r="E264" s="730">
        <v>1487705</v>
      </c>
    </row>
    <row r="265" spans="1:5">
      <c r="A265" s="726" t="s">
        <v>314</v>
      </c>
      <c r="B265" s="730">
        <v>1</v>
      </c>
      <c r="C265" s="730">
        <v>2300000</v>
      </c>
      <c r="D265" s="730">
        <v>2078467</v>
      </c>
      <c r="E265" s="730">
        <v>2091</v>
      </c>
    </row>
    <row r="266" spans="1:5">
      <c r="A266" s="726" t="s">
        <v>315</v>
      </c>
      <c r="B266" s="730">
        <v>1</v>
      </c>
      <c r="C266" s="730">
        <v>2749275</v>
      </c>
      <c r="D266" s="730">
        <v>1661774</v>
      </c>
      <c r="E266" s="730">
        <v>631367</v>
      </c>
    </row>
    <row r="267" spans="1:5">
      <c r="A267" s="726" t="s">
        <v>277</v>
      </c>
      <c r="B267" s="730">
        <v>4</v>
      </c>
      <c r="C267" s="730">
        <v>9108882</v>
      </c>
      <c r="D267" s="730">
        <v>6415184.6133400006</v>
      </c>
      <c r="E267" s="730">
        <v>1150875.2065999999</v>
      </c>
    </row>
    <row r="268" spans="1:5">
      <c r="A268" s="731" t="s">
        <v>2714</v>
      </c>
      <c r="B268" s="730">
        <v>1</v>
      </c>
      <c r="C268" s="730">
        <v>3500000</v>
      </c>
      <c r="D268" s="730">
        <v>0</v>
      </c>
      <c r="E268" s="730">
        <v>0</v>
      </c>
    </row>
    <row r="269" spans="1:5">
      <c r="A269" s="726" t="s">
        <v>295</v>
      </c>
      <c r="B269" s="730">
        <v>1</v>
      </c>
      <c r="C269" s="730">
        <v>3500000</v>
      </c>
      <c r="D269" s="730">
        <v>0</v>
      </c>
      <c r="E269" s="730">
        <v>0</v>
      </c>
    </row>
    <row r="270" spans="1:5">
      <c r="A270" s="731" t="s">
        <v>2716</v>
      </c>
      <c r="B270" s="730">
        <v>83</v>
      </c>
      <c r="C270" s="730">
        <v>34179622066.188999</v>
      </c>
      <c r="D270" s="730">
        <v>138414674.52415997</v>
      </c>
      <c r="E270" s="730">
        <v>160975542.98980004</v>
      </c>
    </row>
    <row r="271" spans="1:5">
      <c r="A271" s="726" t="s">
        <v>266</v>
      </c>
      <c r="B271" s="730">
        <v>2</v>
      </c>
      <c r="C271" s="730">
        <v>5999035</v>
      </c>
      <c r="D271" s="730">
        <v>4486348</v>
      </c>
      <c r="E271" s="730">
        <v>3873676</v>
      </c>
    </row>
    <row r="272" spans="1:5">
      <c r="A272" s="726" t="s">
        <v>267</v>
      </c>
      <c r="B272" s="730">
        <v>4</v>
      </c>
      <c r="C272" s="730">
        <v>7600000</v>
      </c>
      <c r="D272" s="730">
        <v>4139221.5584</v>
      </c>
      <c r="E272" s="730">
        <v>1759013.3883599997</v>
      </c>
    </row>
    <row r="273" spans="1:5">
      <c r="A273" s="726" t="s">
        <v>56</v>
      </c>
      <c r="B273" s="730">
        <v>1</v>
      </c>
      <c r="C273" s="730">
        <v>2550000</v>
      </c>
      <c r="D273" s="730"/>
      <c r="E273" s="730"/>
    </row>
    <row r="274" spans="1:5">
      <c r="A274" s="726" t="s">
        <v>268</v>
      </c>
      <c r="B274" s="730">
        <v>2</v>
      </c>
      <c r="C274" s="730">
        <v>4233000</v>
      </c>
      <c r="D274" s="730"/>
      <c r="E274" s="730">
        <v>3156</v>
      </c>
    </row>
    <row r="275" spans="1:5">
      <c r="A275" s="726" t="s">
        <v>271</v>
      </c>
      <c r="B275" s="730">
        <v>3</v>
      </c>
      <c r="C275" s="730">
        <v>9666330</v>
      </c>
      <c r="D275" s="730">
        <v>7605146</v>
      </c>
      <c r="E275" s="730">
        <v>2567406</v>
      </c>
    </row>
    <row r="276" spans="1:5">
      <c r="A276" s="726" t="s">
        <v>272</v>
      </c>
      <c r="B276" s="730">
        <v>5</v>
      </c>
      <c r="C276" s="730">
        <v>44990000</v>
      </c>
      <c r="D276" s="730">
        <v>5803840</v>
      </c>
      <c r="E276" s="730">
        <v>27454920</v>
      </c>
    </row>
    <row r="277" spans="1:5">
      <c r="A277" s="726" t="s">
        <v>166</v>
      </c>
      <c r="B277" s="730">
        <v>6</v>
      </c>
      <c r="C277" s="730">
        <v>15294000</v>
      </c>
      <c r="D277" s="730">
        <v>1103685</v>
      </c>
      <c r="E277" s="730">
        <v>894426</v>
      </c>
    </row>
    <row r="278" spans="1:5">
      <c r="A278" s="726" t="s">
        <v>144</v>
      </c>
      <c r="B278" s="730">
        <v>3</v>
      </c>
      <c r="C278" s="730">
        <v>4600000</v>
      </c>
      <c r="D278" s="730">
        <v>4545174.6483800001</v>
      </c>
      <c r="E278" s="730">
        <v>2751633.9439300001</v>
      </c>
    </row>
    <row r="279" spans="1:5">
      <c r="A279" s="726" t="s">
        <v>273</v>
      </c>
      <c r="B279" s="730">
        <v>2</v>
      </c>
      <c r="C279" s="730">
        <v>4500000</v>
      </c>
      <c r="D279" s="730">
        <v>3713038</v>
      </c>
      <c r="E279" s="730">
        <v>348157</v>
      </c>
    </row>
    <row r="280" spans="1:5">
      <c r="A280" s="726" t="s">
        <v>274</v>
      </c>
      <c r="B280" s="730">
        <v>3</v>
      </c>
      <c r="C280" s="730">
        <v>2000000</v>
      </c>
      <c r="D280" s="730"/>
      <c r="E280" s="730">
        <v>768178.33844999992</v>
      </c>
    </row>
    <row r="281" spans="1:5">
      <c r="A281" s="726" t="s">
        <v>92</v>
      </c>
      <c r="B281" s="730">
        <v>2</v>
      </c>
      <c r="C281" s="730">
        <v>44769752.188999996</v>
      </c>
      <c r="D281" s="730"/>
      <c r="E281" s="730">
        <v>23524980</v>
      </c>
    </row>
    <row r="282" spans="1:5">
      <c r="A282" s="726" t="s">
        <v>46</v>
      </c>
      <c r="B282" s="730">
        <v>1</v>
      </c>
      <c r="C282" s="730">
        <v>48980888</v>
      </c>
      <c r="D282" s="730">
        <v>48561355.460129999</v>
      </c>
      <c r="E282" s="730">
        <v>46595777.233440004</v>
      </c>
    </row>
    <row r="283" spans="1:5">
      <c r="A283" s="726" t="s">
        <v>280</v>
      </c>
      <c r="B283" s="730">
        <v>1</v>
      </c>
      <c r="C283" s="730">
        <v>3005000</v>
      </c>
      <c r="D283" s="730"/>
      <c r="E283" s="730">
        <v>2649907.60348</v>
      </c>
    </row>
    <row r="284" spans="1:5">
      <c r="A284" s="726" t="s">
        <v>281</v>
      </c>
      <c r="B284" s="730"/>
      <c r="C284" s="730"/>
      <c r="D284" s="730"/>
      <c r="E284" s="730"/>
    </row>
    <row r="285" spans="1:5">
      <c r="A285" s="726" t="s">
        <v>282</v>
      </c>
      <c r="B285" s="730">
        <v>1</v>
      </c>
      <c r="C285" s="730">
        <v>62000000</v>
      </c>
      <c r="D285" s="730"/>
      <c r="E285" s="730">
        <v>4813054.1864999998</v>
      </c>
    </row>
    <row r="286" spans="1:5">
      <c r="A286" s="726" t="s">
        <v>74</v>
      </c>
      <c r="B286" s="730">
        <v>1</v>
      </c>
      <c r="C286" s="730">
        <v>2800000</v>
      </c>
      <c r="D286" s="730">
        <v>1987035.7790999999</v>
      </c>
      <c r="E286" s="730">
        <v>296331.09010000003</v>
      </c>
    </row>
    <row r="287" spans="1:5">
      <c r="A287" s="726" t="s">
        <v>288</v>
      </c>
      <c r="B287" s="730">
        <v>5</v>
      </c>
      <c r="C287" s="730">
        <v>33750000000</v>
      </c>
      <c r="D287" s="730"/>
      <c r="E287" s="730"/>
    </row>
    <row r="288" spans="1:5">
      <c r="A288" s="726" t="s">
        <v>289</v>
      </c>
      <c r="B288" s="730">
        <v>1</v>
      </c>
      <c r="C288" s="730">
        <v>1400000</v>
      </c>
      <c r="D288" s="730">
        <v>1383159.6507000001</v>
      </c>
      <c r="E288" s="730">
        <v>1061921.2086199999</v>
      </c>
    </row>
    <row r="289" spans="1:5">
      <c r="A289" s="726" t="s">
        <v>292</v>
      </c>
      <c r="B289" s="730">
        <v>2</v>
      </c>
      <c r="C289" s="730">
        <v>5300000</v>
      </c>
      <c r="D289" s="730">
        <v>2106112</v>
      </c>
      <c r="E289" s="730">
        <v>2081867</v>
      </c>
    </row>
    <row r="290" spans="1:5">
      <c r="A290" s="726" t="s">
        <v>104</v>
      </c>
      <c r="B290" s="730">
        <v>6</v>
      </c>
      <c r="C290" s="730">
        <v>37627000</v>
      </c>
      <c r="D290" s="730">
        <v>6211175.6439800002</v>
      </c>
      <c r="E290" s="730">
        <v>5963084.21471</v>
      </c>
    </row>
    <row r="291" spans="1:5">
      <c r="A291" s="726" t="s">
        <v>294</v>
      </c>
      <c r="B291" s="730">
        <v>8</v>
      </c>
      <c r="C291" s="730">
        <v>63892709</v>
      </c>
      <c r="D291" s="730"/>
      <c r="E291" s="730">
        <v>0</v>
      </c>
    </row>
    <row r="292" spans="1:5">
      <c r="A292" s="726" t="s">
        <v>295</v>
      </c>
      <c r="B292" s="730">
        <v>1</v>
      </c>
      <c r="C292" s="730">
        <v>1800000</v>
      </c>
      <c r="D292" s="730">
        <v>1777648.38674</v>
      </c>
      <c r="E292" s="730">
        <v>1657587</v>
      </c>
    </row>
    <row r="293" spans="1:5">
      <c r="A293" s="726" t="s">
        <v>296</v>
      </c>
      <c r="B293" s="730">
        <v>2</v>
      </c>
      <c r="C293" s="730">
        <v>2224200</v>
      </c>
      <c r="D293" s="730"/>
      <c r="E293" s="730">
        <v>1724842.7585900002</v>
      </c>
    </row>
    <row r="294" spans="1:5">
      <c r="A294" s="726" t="s">
        <v>297</v>
      </c>
      <c r="B294" s="730">
        <v>1</v>
      </c>
      <c r="C294" s="730">
        <v>3000000</v>
      </c>
      <c r="D294" s="730">
        <v>2998296.4255500003</v>
      </c>
      <c r="E294" s="730">
        <v>2968839.0585500002</v>
      </c>
    </row>
    <row r="295" spans="1:5">
      <c r="A295" s="726" t="s">
        <v>298</v>
      </c>
      <c r="B295" s="730">
        <v>3</v>
      </c>
      <c r="C295" s="730">
        <v>8990000</v>
      </c>
      <c r="D295" s="730">
        <v>7138645</v>
      </c>
      <c r="E295" s="730">
        <v>1239173</v>
      </c>
    </row>
    <row r="296" spans="1:5">
      <c r="A296" s="726" t="s">
        <v>300</v>
      </c>
      <c r="B296" s="730">
        <v>2</v>
      </c>
      <c r="C296" s="730">
        <v>4500000</v>
      </c>
      <c r="D296" s="730">
        <v>3942245.3214400001</v>
      </c>
      <c r="E296" s="730">
        <v>1957860.5406499999</v>
      </c>
    </row>
    <row r="297" spans="1:5">
      <c r="A297" s="726" t="s">
        <v>303</v>
      </c>
      <c r="B297" s="730">
        <v>1</v>
      </c>
      <c r="C297" s="730">
        <v>1000000</v>
      </c>
      <c r="D297" s="730">
        <v>755666.29110000003</v>
      </c>
      <c r="E297" s="730">
        <v>332657.05060000002</v>
      </c>
    </row>
    <row r="298" spans="1:5">
      <c r="A298" s="726" t="s">
        <v>305</v>
      </c>
      <c r="B298" s="730">
        <v>4</v>
      </c>
      <c r="C298" s="730">
        <v>6630000</v>
      </c>
      <c r="D298" s="730">
        <v>5130173.7947299993</v>
      </c>
      <c r="E298" s="730">
        <v>3547424.8441099999</v>
      </c>
    </row>
    <row r="299" spans="1:5">
      <c r="A299" s="726" t="s">
        <v>306</v>
      </c>
      <c r="B299" s="730">
        <v>3</v>
      </c>
      <c r="C299" s="730">
        <v>18654000</v>
      </c>
      <c r="D299" s="730">
        <v>17936464</v>
      </c>
      <c r="E299" s="730">
        <v>17331725</v>
      </c>
    </row>
    <row r="300" spans="1:5">
      <c r="A300" s="726" t="s">
        <v>308</v>
      </c>
      <c r="B300" s="730">
        <v>1</v>
      </c>
      <c r="C300" s="730">
        <v>1092152</v>
      </c>
      <c r="D300" s="730">
        <v>912990</v>
      </c>
      <c r="E300" s="730">
        <v>225847</v>
      </c>
    </row>
    <row r="301" spans="1:5">
      <c r="A301" s="726" t="s">
        <v>309</v>
      </c>
      <c r="B301" s="730">
        <v>2</v>
      </c>
      <c r="C301" s="730">
        <v>6280000</v>
      </c>
      <c r="D301" s="730">
        <v>3410044.4959</v>
      </c>
      <c r="E301" s="730">
        <v>0</v>
      </c>
    </row>
    <row r="302" spans="1:5">
      <c r="A302" s="726" t="s">
        <v>312</v>
      </c>
      <c r="B302" s="730">
        <v>1</v>
      </c>
      <c r="C302" s="730">
        <v>1234000</v>
      </c>
      <c r="D302" s="730">
        <v>992738</v>
      </c>
      <c r="E302" s="730">
        <v>872769</v>
      </c>
    </row>
    <row r="303" spans="1:5">
      <c r="A303" s="726" t="s">
        <v>314</v>
      </c>
      <c r="B303" s="730">
        <v>1</v>
      </c>
      <c r="C303" s="730">
        <v>1200000</v>
      </c>
      <c r="D303" s="730">
        <v>1762</v>
      </c>
      <c r="E303" s="730">
        <v>1762</v>
      </c>
    </row>
    <row r="304" spans="1:5">
      <c r="A304" s="726" t="s">
        <v>277</v>
      </c>
      <c r="B304" s="730">
        <v>2</v>
      </c>
      <c r="C304" s="730">
        <v>1810000</v>
      </c>
      <c r="D304" s="730">
        <v>1772709.06801</v>
      </c>
      <c r="E304" s="730">
        <v>1707566.5297099999</v>
      </c>
    </row>
    <row r="305" spans="1:5">
      <c r="A305" s="731" t="s">
        <v>3094</v>
      </c>
      <c r="B305" s="730">
        <v>43</v>
      </c>
      <c r="C305" s="730">
        <v>158035315.42399999</v>
      </c>
      <c r="D305" s="730">
        <v>130056967.51612999</v>
      </c>
      <c r="E305" s="730">
        <v>38605480.933030002</v>
      </c>
    </row>
    <row r="306" spans="1:5">
      <c r="A306" s="726" t="s">
        <v>266</v>
      </c>
      <c r="B306" s="730">
        <v>5</v>
      </c>
      <c r="C306" s="730">
        <v>53178047</v>
      </c>
      <c r="D306" s="730">
        <v>38359301</v>
      </c>
      <c r="E306" s="730">
        <v>14266339</v>
      </c>
    </row>
    <row r="307" spans="1:5">
      <c r="A307" s="726" t="s">
        <v>272</v>
      </c>
      <c r="B307" s="730">
        <v>1</v>
      </c>
      <c r="C307" s="730">
        <v>3500000</v>
      </c>
      <c r="D307" s="730">
        <v>1695626</v>
      </c>
      <c r="E307" s="730">
        <v>1183893</v>
      </c>
    </row>
    <row r="308" spans="1:5">
      <c r="A308" s="726" t="s">
        <v>276</v>
      </c>
      <c r="B308" s="730">
        <v>30</v>
      </c>
      <c r="C308" s="730">
        <v>64972683</v>
      </c>
      <c r="D308" s="730">
        <v>58467097.53715001</v>
      </c>
      <c r="E308" s="730"/>
    </row>
    <row r="309" spans="1:5">
      <c r="A309" s="726" t="s">
        <v>295</v>
      </c>
      <c r="B309" s="730">
        <v>2</v>
      </c>
      <c r="C309" s="730">
        <v>9895885</v>
      </c>
      <c r="D309" s="730">
        <v>7035502.0136599997</v>
      </c>
      <c r="E309" s="730">
        <v>3649100.4671900002</v>
      </c>
    </row>
    <row r="310" spans="1:5">
      <c r="A310" s="726" t="s">
        <v>303</v>
      </c>
      <c r="B310" s="730">
        <v>5</v>
      </c>
      <c r="C310" s="730">
        <v>26488700.423999999</v>
      </c>
      <c r="D310" s="730">
        <v>24499440.965320002</v>
      </c>
      <c r="E310" s="730">
        <v>19506148.465839997</v>
      </c>
    </row>
    <row r="311" spans="1:5">
      <c r="A311" s="733" t="s">
        <v>222</v>
      </c>
      <c r="B311" s="734">
        <v>732</v>
      </c>
      <c r="C311" s="734">
        <v>92569549220.211014</v>
      </c>
      <c r="D311" s="734">
        <v>1354528114.3107491</v>
      </c>
      <c r="E311" s="734">
        <v>1124772792.0956707</v>
      </c>
    </row>
    <row r="312" spans="1:5">
      <c r="B312"/>
    </row>
    <row r="313" spans="1:5" ht="15.75" thickBot="1">
      <c r="B313"/>
    </row>
    <row r="314" spans="1:5" ht="15.75" thickBot="1">
      <c r="B314"/>
    </row>
    <row r="315" spans="1:5">
      <c r="B315"/>
    </row>
    <row r="316" spans="1:5">
      <c r="B316"/>
    </row>
    <row r="317" spans="1:5">
      <c r="B317"/>
    </row>
    <row r="318" spans="1:5">
      <c r="B318"/>
    </row>
    <row r="319" spans="1:5">
      <c r="B319"/>
    </row>
    <row r="320" spans="1:5">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ht="15.75" thickBot="1">
      <c r="B554"/>
    </row>
    <row r="555" spans="2:2" ht="15.75" thickBot="1">
      <c r="B555"/>
    </row>
  </sheetData>
  <mergeCells count="1">
    <mergeCell ref="A1:E1"/>
  </mergeCells>
  <pageMargins left="0.31496062992125984" right="0" top="0" bottom="0" header="0" footer="0"/>
  <pageSetup paperSize="9" scale="92" orientation="portrait" horizontalDpi="4294967292" r:id="rId2"/>
  <headerFooter>
    <oddFooter>&amp;C&amp;P/&amp;N</oddFooter>
  </headerFooter>
  <rowBreaks count="5" manualBreakCount="5">
    <brk id="103" max="16383" man="1"/>
    <brk id="149" max="16383" man="1"/>
    <brk id="178" max="16383" man="1"/>
    <brk id="231" max="16383" man="1"/>
    <brk id="269"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DA0AD-357E-4E6C-9EE6-161B56D387E7}">
  <dimension ref="A1:P763"/>
  <sheetViews>
    <sheetView topLeftCell="F4" workbookViewId="0">
      <selection activeCell="P1" sqref="P1:P1048576"/>
    </sheetView>
  </sheetViews>
  <sheetFormatPr baseColWidth="10" defaultRowHeight="15"/>
  <cols>
    <col min="1" max="1" width="29.140625" style="857" bestFit="1" customWidth="1"/>
    <col min="2" max="2" width="11" style="857" bestFit="1" customWidth="1"/>
    <col min="3" max="3" width="18" style="857" bestFit="1" customWidth="1"/>
    <col min="4" max="4" width="27.140625" style="857" bestFit="1" customWidth="1"/>
    <col min="5" max="7" width="81.140625" style="857" bestFit="1" customWidth="1"/>
    <col min="8" max="8" width="18.5703125" style="858" bestFit="1" customWidth="1"/>
    <col min="9" max="9" width="13.5703125" style="859" bestFit="1" customWidth="1"/>
    <col min="10" max="10" width="14.5703125" style="859" bestFit="1" customWidth="1"/>
    <col min="11" max="11" width="16.140625" style="859" bestFit="1" customWidth="1"/>
    <col min="12" max="12" width="23" style="859" bestFit="1" customWidth="1"/>
    <col min="13" max="13" width="15.42578125" style="858" bestFit="1" customWidth="1"/>
    <col min="14" max="14" width="15" style="858" bestFit="1" customWidth="1"/>
    <col min="15" max="15" width="73.28515625" style="857" bestFit="1" customWidth="1"/>
    <col min="16" max="16" width="81.140625" style="857" bestFit="1" customWidth="1"/>
  </cols>
  <sheetData>
    <row r="1" spans="1:16">
      <c r="A1" s="857" t="s">
        <v>3705</v>
      </c>
      <c r="B1" s="857" t="s">
        <v>3706</v>
      </c>
      <c r="C1" s="857" t="s">
        <v>3707</v>
      </c>
      <c r="D1" s="857" t="s">
        <v>3708</v>
      </c>
      <c r="E1" s="857" t="s">
        <v>3709</v>
      </c>
      <c r="F1" s="857" t="s">
        <v>3710</v>
      </c>
      <c r="G1" s="857" t="s">
        <v>3711</v>
      </c>
      <c r="H1" s="858" t="s">
        <v>3712</v>
      </c>
      <c r="I1" s="859" t="s">
        <v>3713</v>
      </c>
      <c r="J1" s="859" t="s">
        <v>3714</v>
      </c>
      <c r="K1" s="859" t="s">
        <v>3715</v>
      </c>
      <c r="L1" s="859" t="s">
        <v>3716</v>
      </c>
      <c r="M1" s="858" t="s">
        <v>3717</v>
      </c>
      <c r="N1" s="858" t="s">
        <v>3718</v>
      </c>
      <c r="O1" s="857" t="s">
        <v>3719</v>
      </c>
      <c r="P1" s="857" t="s">
        <v>3720</v>
      </c>
    </row>
    <row r="2" spans="1:16">
      <c r="A2" s="857" t="s">
        <v>317</v>
      </c>
      <c r="B2" s="857" t="s">
        <v>3628</v>
      </c>
      <c r="C2" s="857" t="s">
        <v>317</v>
      </c>
      <c r="E2" s="857" t="s">
        <v>3721</v>
      </c>
      <c r="G2" s="857" t="s">
        <v>195</v>
      </c>
      <c r="I2" s="859">
        <v>0</v>
      </c>
      <c r="J2" s="859">
        <v>10789000</v>
      </c>
      <c r="K2" s="859">
        <v>10468489.869489999</v>
      </c>
      <c r="L2" s="859">
        <v>10270308.711719999</v>
      </c>
      <c r="M2" s="858">
        <v>95.192406263045697</v>
      </c>
      <c r="N2" s="858">
        <v>100</v>
      </c>
      <c r="O2" s="857" t="s">
        <v>13</v>
      </c>
      <c r="P2" s="857" t="s">
        <v>14</v>
      </c>
    </row>
    <row r="3" spans="1:16">
      <c r="A3" s="857" t="s">
        <v>317</v>
      </c>
      <c r="B3" s="857" t="s">
        <v>3628</v>
      </c>
      <c r="C3" s="857" t="s">
        <v>317</v>
      </c>
      <c r="E3" s="857" t="s">
        <v>3722</v>
      </c>
      <c r="G3" s="857" t="s">
        <v>196</v>
      </c>
      <c r="I3" s="859">
        <v>0</v>
      </c>
      <c r="J3" s="859">
        <v>13400000</v>
      </c>
      <c r="K3" s="859">
        <v>13258054.142879998</v>
      </c>
      <c r="L3" s="859">
        <v>12588559.163830001</v>
      </c>
      <c r="M3" s="858">
        <v>93.944471371865674</v>
      </c>
      <c r="N3" s="858">
        <v>99</v>
      </c>
      <c r="O3" s="857" t="s">
        <v>20</v>
      </c>
      <c r="P3" s="857" t="s">
        <v>21</v>
      </c>
    </row>
    <row r="4" spans="1:16">
      <c r="A4" s="857" t="s">
        <v>317</v>
      </c>
      <c r="B4" s="857" t="s">
        <v>3628</v>
      </c>
      <c r="C4" s="857" t="s">
        <v>317</v>
      </c>
      <c r="E4" s="857" t="s">
        <v>3721</v>
      </c>
      <c r="G4" s="857" t="s">
        <v>197</v>
      </c>
      <c r="I4" s="859">
        <v>0</v>
      </c>
      <c r="J4" s="859">
        <v>15920000</v>
      </c>
      <c r="K4" s="859">
        <v>15903704.166099999</v>
      </c>
      <c r="L4" s="859">
        <v>14384685.092309998</v>
      </c>
      <c r="M4" s="858">
        <v>90.356062137625614</v>
      </c>
      <c r="N4" s="858">
        <v>100</v>
      </c>
      <c r="O4" s="857" t="s">
        <v>13</v>
      </c>
      <c r="P4" s="857" t="s">
        <v>213</v>
      </c>
    </row>
    <row r="5" spans="1:16">
      <c r="A5" s="857" t="s">
        <v>317</v>
      </c>
      <c r="B5" s="857" t="s">
        <v>3628</v>
      </c>
      <c r="C5" s="857" t="s">
        <v>317</v>
      </c>
      <c r="E5" s="857" t="s">
        <v>3723</v>
      </c>
      <c r="G5" s="857" t="s">
        <v>198</v>
      </c>
      <c r="I5" s="859">
        <v>0</v>
      </c>
      <c r="J5" s="859">
        <v>16108000</v>
      </c>
      <c r="K5" s="859">
        <v>15142080.705220001</v>
      </c>
      <c r="L5" s="859">
        <v>10670180.696830001</v>
      </c>
      <c r="M5" s="858">
        <v>66.241499235348897</v>
      </c>
      <c r="N5" s="858">
        <v>56.999999999999993</v>
      </c>
      <c r="O5" s="857" t="s">
        <v>20</v>
      </c>
      <c r="P5" s="857" t="s">
        <v>206</v>
      </c>
    </row>
    <row r="6" spans="1:16">
      <c r="A6" s="857" t="s">
        <v>317</v>
      </c>
      <c r="B6" s="857" t="s">
        <v>3628</v>
      </c>
      <c r="C6" s="857" t="s">
        <v>317</v>
      </c>
      <c r="E6" s="857" t="s">
        <v>3724</v>
      </c>
      <c r="G6" s="857" t="s">
        <v>199</v>
      </c>
      <c r="I6" s="859">
        <v>0</v>
      </c>
      <c r="J6" s="859">
        <v>16117420</v>
      </c>
      <c r="K6" s="859">
        <v>14444734.85826</v>
      </c>
      <c r="L6" s="859">
        <v>12355378.156099999</v>
      </c>
      <c r="M6" s="858">
        <v>76.658535647144532</v>
      </c>
      <c r="N6" s="858">
        <v>44</v>
      </c>
      <c r="O6" s="857" t="s">
        <v>30</v>
      </c>
      <c r="P6" s="857" t="s">
        <v>207</v>
      </c>
    </row>
    <row r="7" spans="1:16">
      <c r="A7" s="857" t="s">
        <v>317</v>
      </c>
      <c r="B7" s="857" t="s">
        <v>3628</v>
      </c>
      <c r="C7" s="857" t="s">
        <v>317</v>
      </c>
      <c r="E7" s="857" t="s">
        <v>3725</v>
      </c>
      <c r="G7" s="857" t="s">
        <v>200</v>
      </c>
      <c r="I7" s="859">
        <v>0</v>
      </c>
      <c r="J7" s="859">
        <v>17867591</v>
      </c>
      <c r="K7" s="859">
        <v>1922185.49905</v>
      </c>
      <c r="L7" s="859">
        <v>563080.16738999996</v>
      </c>
      <c r="M7" s="858">
        <v>3.1514050628873247</v>
      </c>
      <c r="N7" s="858">
        <v>17</v>
      </c>
      <c r="O7" s="857" t="s">
        <v>20</v>
      </c>
      <c r="P7" s="857" t="s">
        <v>3935</v>
      </c>
    </row>
    <row r="8" spans="1:16">
      <c r="A8" s="857" t="s">
        <v>317</v>
      </c>
      <c r="B8" s="857" t="s">
        <v>3628</v>
      </c>
      <c r="C8" s="857" t="s">
        <v>317</v>
      </c>
      <c r="E8" s="857" t="s">
        <v>3726</v>
      </c>
      <c r="G8" s="857" t="s">
        <v>201</v>
      </c>
      <c r="I8" s="859">
        <v>0</v>
      </c>
      <c r="J8" s="859">
        <v>24450000</v>
      </c>
      <c r="K8" s="859">
        <v>24282957.477630001</v>
      </c>
      <c r="L8" s="859">
        <v>23938306.589190003</v>
      </c>
      <c r="M8" s="858">
        <v>97.907184413865039</v>
      </c>
      <c r="N8" s="858">
        <v>100</v>
      </c>
      <c r="O8" s="857" t="s">
        <v>13</v>
      </c>
      <c r="P8" s="857" t="s">
        <v>3936</v>
      </c>
    </row>
    <row r="9" spans="1:16">
      <c r="A9" s="857" t="s">
        <v>317</v>
      </c>
      <c r="B9" s="857" t="s">
        <v>3628</v>
      </c>
      <c r="C9" s="857" t="s">
        <v>317</v>
      </c>
      <c r="E9" s="857" t="s">
        <v>3727</v>
      </c>
      <c r="G9" s="857" t="s">
        <v>202</v>
      </c>
      <c r="I9" s="859">
        <v>0</v>
      </c>
      <c r="J9" s="859">
        <v>25411055</v>
      </c>
      <c r="K9" s="859">
        <v>25385758.7192</v>
      </c>
      <c r="L9" s="859">
        <v>21196181.722270001</v>
      </c>
      <c r="M9" s="858">
        <v>87.162681739768004</v>
      </c>
      <c r="N9" s="858">
        <v>100</v>
      </c>
      <c r="O9" s="857" t="s">
        <v>13</v>
      </c>
      <c r="P9" s="857" t="s">
        <v>209</v>
      </c>
    </row>
    <row r="10" spans="1:16">
      <c r="A10" s="857" t="s">
        <v>317</v>
      </c>
      <c r="B10" s="857" t="s">
        <v>3628</v>
      </c>
      <c r="C10" s="857" t="s">
        <v>317</v>
      </c>
      <c r="E10" s="857" t="s">
        <v>3728</v>
      </c>
      <c r="G10" s="857" t="s">
        <v>203</v>
      </c>
      <c r="I10" s="859">
        <v>0</v>
      </c>
      <c r="J10" s="859">
        <v>48980888</v>
      </c>
      <c r="K10" s="859">
        <v>48561355.460129999</v>
      </c>
      <c r="L10" s="859">
        <v>46595777.233439997</v>
      </c>
      <c r="M10" s="858">
        <v>95.13052771407493</v>
      </c>
      <c r="N10" s="858">
        <v>98</v>
      </c>
      <c r="O10" s="857" t="s">
        <v>20</v>
      </c>
      <c r="P10" s="857" t="s">
        <v>43</v>
      </c>
    </row>
    <row r="11" spans="1:16">
      <c r="A11" s="857" t="s">
        <v>317</v>
      </c>
      <c r="B11" s="857" t="s">
        <v>3588</v>
      </c>
      <c r="C11" s="857" t="s">
        <v>61</v>
      </c>
      <c r="E11" s="857" t="s">
        <v>3729</v>
      </c>
      <c r="G11" s="857" t="s">
        <v>48</v>
      </c>
      <c r="I11" s="859">
        <v>0</v>
      </c>
      <c r="J11" s="859">
        <v>3500000</v>
      </c>
      <c r="K11" s="859">
        <v>0</v>
      </c>
      <c r="L11" s="859">
        <v>0</v>
      </c>
      <c r="M11" s="858">
        <v>100</v>
      </c>
      <c r="N11" s="858">
        <v>100</v>
      </c>
      <c r="O11" s="857" t="s">
        <v>14</v>
      </c>
      <c r="P11" s="857" t="s">
        <v>14</v>
      </c>
    </row>
    <row r="12" spans="1:16">
      <c r="A12" s="857" t="s">
        <v>317</v>
      </c>
      <c r="B12" s="857" t="s">
        <v>3588</v>
      </c>
      <c r="C12" s="857" t="s">
        <v>61</v>
      </c>
      <c r="E12" s="857" t="s">
        <v>3729</v>
      </c>
      <c r="G12" s="857" t="s">
        <v>211</v>
      </c>
      <c r="I12" s="859">
        <v>0</v>
      </c>
      <c r="J12" s="859">
        <v>2250000</v>
      </c>
      <c r="K12" s="859">
        <v>0</v>
      </c>
      <c r="L12" s="859">
        <v>0</v>
      </c>
      <c r="M12" s="858">
        <v>35</v>
      </c>
      <c r="N12" s="858">
        <v>17</v>
      </c>
      <c r="O12" s="857" t="s">
        <v>67</v>
      </c>
      <c r="P12" s="857" t="s">
        <v>67</v>
      </c>
    </row>
    <row r="13" spans="1:16">
      <c r="A13" s="857" t="s">
        <v>317</v>
      </c>
      <c r="B13" s="857" t="s">
        <v>3588</v>
      </c>
      <c r="C13" s="857" t="s">
        <v>61</v>
      </c>
      <c r="E13" s="857" t="s">
        <v>3730</v>
      </c>
      <c r="G13" s="857" t="s">
        <v>49</v>
      </c>
      <c r="I13" s="859">
        <v>0</v>
      </c>
      <c r="J13" s="859">
        <v>2550000</v>
      </c>
      <c r="K13" s="859">
        <v>0</v>
      </c>
      <c r="L13" s="859">
        <v>0</v>
      </c>
      <c r="M13" s="858">
        <v>98</v>
      </c>
      <c r="N13" s="858">
        <v>70</v>
      </c>
      <c r="O13" s="857" t="s">
        <v>212</v>
      </c>
      <c r="P13" s="857" t="s">
        <v>212</v>
      </c>
    </row>
    <row r="14" spans="1:16">
      <c r="A14" s="857" t="s">
        <v>317</v>
      </c>
      <c r="B14" s="857" t="s">
        <v>3588</v>
      </c>
      <c r="C14" s="857" t="s">
        <v>61</v>
      </c>
      <c r="E14" s="857" t="s">
        <v>3730</v>
      </c>
      <c r="I14" s="859">
        <v>0</v>
      </c>
      <c r="J14" s="859">
        <v>0</v>
      </c>
      <c r="K14" s="859">
        <v>0</v>
      </c>
      <c r="L14" s="859">
        <v>0</v>
      </c>
      <c r="M14" s="858">
        <v>0</v>
      </c>
      <c r="N14" s="858">
        <v>0</v>
      </c>
    </row>
    <row r="15" spans="1:16">
      <c r="A15" s="857" t="s">
        <v>317</v>
      </c>
      <c r="B15" s="857" t="s">
        <v>3588</v>
      </c>
      <c r="C15" s="857" t="s">
        <v>61</v>
      </c>
      <c r="E15" s="857" t="s">
        <v>3731</v>
      </c>
      <c r="G15" s="857" t="s">
        <v>3937</v>
      </c>
      <c r="I15" s="859">
        <v>0</v>
      </c>
      <c r="J15" s="859">
        <v>2023771.4240000001</v>
      </c>
      <c r="K15" s="859">
        <v>0</v>
      </c>
      <c r="L15" s="859">
        <v>0</v>
      </c>
      <c r="M15" s="858">
        <v>50</v>
      </c>
      <c r="N15" s="858">
        <v>1</v>
      </c>
    </row>
    <row r="16" spans="1:16">
      <c r="A16" s="857" t="s">
        <v>317</v>
      </c>
      <c r="B16" s="857" t="s">
        <v>3588</v>
      </c>
      <c r="C16" s="857" t="s">
        <v>61</v>
      </c>
      <c r="E16" s="857" t="s">
        <v>3732</v>
      </c>
      <c r="G16" s="857" t="s">
        <v>51</v>
      </c>
      <c r="I16" s="859">
        <v>0</v>
      </c>
      <c r="J16" s="859">
        <v>2953000</v>
      </c>
      <c r="K16" s="859">
        <v>0</v>
      </c>
      <c r="L16" s="859">
        <v>0</v>
      </c>
      <c r="M16" s="858">
        <v>95</v>
      </c>
      <c r="N16" s="858">
        <v>72</v>
      </c>
      <c r="O16" s="857" t="s">
        <v>68</v>
      </c>
      <c r="P16" s="857" t="s">
        <v>68</v>
      </c>
    </row>
    <row r="17" spans="1:16">
      <c r="A17" s="857" t="s">
        <v>317</v>
      </c>
      <c r="B17" s="857" t="s">
        <v>3588</v>
      </c>
      <c r="C17" s="857" t="s">
        <v>61</v>
      </c>
      <c r="E17" s="857" t="s">
        <v>3733</v>
      </c>
      <c r="G17" s="857" t="s">
        <v>52</v>
      </c>
      <c r="I17" s="859">
        <v>0</v>
      </c>
      <c r="J17" s="859">
        <v>2671000</v>
      </c>
      <c r="K17" s="859">
        <v>0</v>
      </c>
      <c r="L17" s="859">
        <v>0</v>
      </c>
      <c r="M17" s="858">
        <v>100</v>
      </c>
      <c r="N17" s="858">
        <v>100</v>
      </c>
      <c r="O17" s="857" t="s">
        <v>69</v>
      </c>
      <c r="P17" s="857" t="s">
        <v>69</v>
      </c>
    </row>
    <row r="18" spans="1:16">
      <c r="A18" s="857" t="s">
        <v>317</v>
      </c>
      <c r="B18" s="857" t="s">
        <v>3588</v>
      </c>
      <c r="C18" s="857" t="s">
        <v>61</v>
      </c>
      <c r="E18" s="857" t="s">
        <v>3733</v>
      </c>
      <c r="G18" s="857" t="s">
        <v>53</v>
      </c>
      <c r="I18" s="859">
        <v>0</v>
      </c>
      <c r="J18" s="859">
        <v>8158300</v>
      </c>
      <c r="K18" s="859">
        <v>0</v>
      </c>
      <c r="L18" s="859">
        <v>0</v>
      </c>
      <c r="M18" s="858">
        <v>100</v>
      </c>
      <c r="N18" s="858">
        <v>100</v>
      </c>
      <c r="O18" s="857" t="s">
        <v>70</v>
      </c>
      <c r="P18" s="857" t="s">
        <v>70</v>
      </c>
    </row>
    <row r="19" spans="1:16">
      <c r="A19" s="857" t="s">
        <v>317</v>
      </c>
      <c r="B19" s="857" t="s">
        <v>3588</v>
      </c>
      <c r="C19" s="857" t="s">
        <v>61</v>
      </c>
      <c r="E19" s="857" t="s">
        <v>3733</v>
      </c>
      <c r="I19" s="859">
        <v>0</v>
      </c>
      <c r="J19" s="859">
        <v>0</v>
      </c>
      <c r="K19" s="859">
        <v>0</v>
      </c>
      <c r="L19" s="859">
        <v>0</v>
      </c>
      <c r="M19" s="858">
        <v>95</v>
      </c>
      <c r="N19" s="858">
        <v>89</v>
      </c>
    </row>
    <row r="20" spans="1:16">
      <c r="A20" s="857" t="s">
        <v>317</v>
      </c>
      <c r="B20" s="857" t="s">
        <v>3588</v>
      </c>
      <c r="C20" s="857" t="s">
        <v>61</v>
      </c>
      <c r="E20" s="857" t="s">
        <v>3733</v>
      </c>
      <c r="G20" s="857" t="s">
        <v>54</v>
      </c>
      <c r="I20" s="859">
        <v>0</v>
      </c>
      <c r="J20" s="859">
        <v>2720000</v>
      </c>
      <c r="K20" s="859">
        <v>0</v>
      </c>
      <c r="L20" s="859">
        <v>0</v>
      </c>
      <c r="M20" s="858">
        <v>85</v>
      </c>
      <c r="N20" s="858">
        <v>80</v>
      </c>
      <c r="O20" s="857" t="s">
        <v>67</v>
      </c>
      <c r="P20" s="857" t="s">
        <v>67</v>
      </c>
    </row>
    <row r="21" spans="1:16">
      <c r="A21" s="857" t="s">
        <v>317</v>
      </c>
      <c r="B21" s="857" t="s">
        <v>3588</v>
      </c>
      <c r="C21" s="857" t="s">
        <v>61</v>
      </c>
      <c r="E21" s="857" t="s">
        <v>3733</v>
      </c>
      <c r="G21" s="857" t="s">
        <v>55</v>
      </c>
      <c r="I21" s="859">
        <v>0</v>
      </c>
      <c r="J21" s="859">
        <v>2500000</v>
      </c>
      <c r="K21" s="859">
        <v>0</v>
      </c>
      <c r="L21" s="859">
        <v>0</v>
      </c>
      <c r="M21" s="858">
        <v>2</v>
      </c>
      <c r="N21" s="858">
        <v>1</v>
      </c>
      <c r="O21" s="857" t="s">
        <v>72</v>
      </c>
      <c r="P21" s="857" t="s">
        <v>72</v>
      </c>
    </row>
    <row r="22" spans="1:16">
      <c r="A22" s="857" t="s">
        <v>317</v>
      </c>
      <c r="B22" s="857" t="s">
        <v>3644</v>
      </c>
      <c r="C22" s="857" t="s">
        <v>3704</v>
      </c>
      <c r="E22" s="857" t="s">
        <v>3734</v>
      </c>
      <c r="G22" s="857" t="s">
        <v>75</v>
      </c>
      <c r="I22" s="859">
        <v>0</v>
      </c>
      <c r="J22" s="859">
        <v>2500000</v>
      </c>
      <c r="K22" s="859">
        <v>2479731.2784799999</v>
      </c>
      <c r="L22" s="859">
        <v>2434168</v>
      </c>
      <c r="M22" s="858">
        <v>0</v>
      </c>
      <c r="N22" s="858">
        <v>100</v>
      </c>
      <c r="O22" s="857" t="s">
        <v>13</v>
      </c>
      <c r="P22" s="857" t="s">
        <v>13</v>
      </c>
    </row>
    <row r="23" spans="1:16">
      <c r="A23" s="857" t="s">
        <v>317</v>
      </c>
      <c r="B23" s="857" t="s">
        <v>3644</v>
      </c>
      <c r="C23" s="857" t="s">
        <v>3704</v>
      </c>
      <c r="E23" s="857" t="s">
        <v>3735</v>
      </c>
      <c r="G23" s="857" t="s">
        <v>3938</v>
      </c>
      <c r="I23" s="859">
        <v>0</v>
      </c>
      <c r="J23" s="859">
        <v>3035657.1359999999</v>
      </c>
      <c r="K23" s="859">
        <v>2655436.7627099999</v>
      </c>
      <c r="L23" s="859">
        <v>570295.61488999997</v>
      </c>
      <c r="M23" s="858">
        <v>0</v>
      </c>
      <c r="N23" s="858">
        <v>67</v>
      </c>
      <c r="O23" s="857" t="s">
        <v>20</v>
      </c>
    </row>
    <row r="24" spans="1:16">
      <c r="A24" s="857" t="s">
        <v>317</v>
      </c>
      <c r="B24" s="857" t="s">
        <v>3644</v>
      </c>
      <c r="C24" s="857" t="s">
        <v>3704</v>
      </c>
      <c r="E24" s="857" t="s">
        <v>3736</v>
      </c>
      <c r="G24" s="857" t="s">
        <v>78</v>
      </c>
      <c r="I24" s="859">
        <v>0</v>
      </c>
      <c r="J24" s="859">
        <v>3750000</v>
      </c>
      <c r="K24" s="859">
        <v>3335589.9153400003</v>
      </c>
      <c r="L24" s="859">
        <v>3098229.6641500001</v>
      </c>
      <c r="M24" s="858">
        <v>0</v>
      </c>
      <c r="N24" s="858">
        <v>85</v>
      </c>
      <c r="O24" s="857" t="s">
        <v>20</v>
      </c>
    </row>
    <row r="25" spans="1:16">
      <c r="A25" s="857" t="s">
        <v>317</v>
      </c>
      <c r="B25" s="857" t="s">
        <v>3644</v>
      </c>
      <c r="C25" s="857" t="s">
        <v>3704</v>
      </c>
      <c r="E25" s="857" t="s">
        <v>3736</v>
      </c>
      <c r="G25" s="857" t="s">
        <v>79</v>
      </c>
      <c r="I25" s="859">
        <v>0</v>
      </c>
      <c r="J25" s="859">
        <v>8000000</v>
      </c>
      <c r="K25" s="859">
        <v>6376600.51339</v>
      </c>
      <c r="L25" s="859">
        <v>1500620.6656900002</v>
      </c>
      <c r="M25" s="858">
        <v>0</v>
      </c>
      <c r="N25" s="858">
        <v>67</v>
      </c>
      <c r="O25" s="857" t="s">
        <v>20</v>
      </c>
    </row>
    <row r="26" spans="1:16">
      <c r="A26" s="857" t="s">
        <v>317</v>
      </c>
      <c r="B26" s="857" t="s">
        <v>3644</v>
      </c>
      <c r="C26" s="857" t="s">
        <v>3704</v>
      </c>
      <c r="E26" s="857" t="s">
        <v>3737</v>
      </c>
      <c r="G26" s="857" t="s">
        <v>81</v>
      </c>
      <c r="I26" s="859">
        <v>0</v>
      </c>
      <c r="J26" s="859">
        <v>3200000</v>
      </c>
      <c r="K26" s="859">
        <v>2815424.44147</v>
      </c>
      <c r="L26" s="859">
        <v>194883.28864000001</v>
      </c>
      <c r="M26" s="858">
        <v>0</v>
      </c>
      <c r="N26" s="858">
        <v>10</v>
      </c>
      <c r="O26" s="857" t="s">
        <v>20</v>
      </c>
    </row>
    <row r="27" spans="1:16">
      <c r="A27" s="857" t="s">
        <v>317</v>
      </c>
      <c r="B27" s="857" t="s">
        <v>3644</v>
      </c>
      <c r="C27" s="857" t="s">
        <v>3704</v>
      </c>
      <c r="E27" s="857" t="s">
        <v>3737</v>
      </c>
      <c r="G27" s="857" t="s">
        <v>82</v>
      </c>
      <c r="I27" s="859">
        <v>0</v>
      </c>
      <c r="J27" s="859">
        <v>5550000</v>
      </c>
      <c r="K27" s="859">
        <v>5549952.52049</v>
      </c>
      <c r="L27" s="859">
        <v>4113061.57681</v>
      </c>
      <c r="M27" s="858">
        <v>0</v>
      </c>
      <c r="N27" s="858">
        <v>75</v>
      </c>
      <c r="O27" s="857" t="s">
        <v>20</v>
      </c>
    </row>
    <row r="28" spans="1:16">
      <c r="A28" s="857" t="s">
        <v>317</v>
      </c>
      <c r="B28" s="857" t="s">
        <v>3644</v>
      </c>
      <c r="C28" s="857" t="s">
        <v>3704</v>
      </c>
      <c r="E28" s="857" t="s">
        <v>3738</v>
      </c>
      <c r="G28" s="857" t="s">
        <v>84</v>
      </c>
      <c r="I28" s="859">
        <v>0</v>
      </c>
      <c r="J28" s="859">
        <v>2800000</v>
      </c>
      <c r="K28" s="859">
        <v>1987035.7790999999</v>
      </c>
      <c r="L28" s="859">
        <v>296331.09010000003</v>
      </c>
      <c r="M28" s="858">
        <v>0</v>
      </c>
      <c r="N28" s="858">
        <v>15</v>
      </c>
      <c r="O28" s="857" t="s">
        <v>20</v>
      </c>
    </row>
    <row r="29" spans="1:16">
      <c r="A29" s="857" t="s">
        <v>317</v>
      </c>
      <c r="B29" s="857" t="s">
        <v>3629</v>
      </c>
      <c r="C29" s="857" t="s">
        <v>3630</v>
      </c>
      <c r="E29" s="857" t="s">
        <v>3739</v>
      </c>
      <c r="G29" s="857" t="s">
        <v>87</v>
      </c>
      <c r="I29" s="859">
        <v>0</v>
      </c>
      <c r="J29" s="859">
        <v>12000000</v>
      </c>
      <c r="K29" s="859">
        <v>0</v>
      </c>
      <c r="L29" s="859">
        <v>0</v>
      </c>
      <c r="M29" s="858">
        <v>0</v>
      </c>
      <c r="N29" s="858">
        <v>0</v>
      </c>
      <c r="P29" s="857" t="s">
        <v>3939</v>
      </c>
    </row>
    <row r="30" spans="1:16">
      <c r="A30" s="857" t="s">
        <v>317</v>
      </c>
      <c r="B30" s="857" t="s">
        <v>3626</v>
      </c>
      <c r="C30" s="857" t="s">
        <v>3627</v>
      </c>
      <c r="E30" s="857" t="s">
        <v>3730</v>
      </c>
      <c r="G30" s="857" t="s">
        <v>90</v>
      </c>
      <c r="I30" s="859">
        <v>0</v>
      </c>
      <c r="J30" s="859">
        <v>32226000</v>
      </c>
      <c r="K30" s="859">
        <v>0</v>
      </c>
      <c r="L30" s="859">
        <v>23524980</v>
      </c>
      <c r="M30" s="858">
        <v>0</v>
      </c>
      <c r="N30" s="858">
        <v>0</v>
      </c>
      <c r="P30" s="857" t="s">
        <v>3940</v>
      </c>
    </row>
    <row r="31" spans="1:16">
      <c r="A31" s="857" t="s">
        <v>317</v>
      </c>
      <c r="B31" s="857" t="s">
        <v>3626</v>
      </c>
      <c r="C31" s="857" t="s">
        <v>3627</v>
      </c>
      <c r="E31" s="857" t="s">
        <v>3730</v>
      </c>
      <c r="G31" s="857" t="s">
        <v>3941</v>
      </c>
      <c r="I31" s="859">
        <v>0</v>
      </c>
      <c r="J31" s="859">
        <v>12543752.188999999</v>
      </c>
      <c r="K31" s="859">
        <v>0</v>
      </c>
      <c r="L31" s="859">
        <v>0</v>
      </c>
      <c r="M31" s="858">
        <v>0</v>
      </c>
      <c r="N31" s="858">
        <v>0</v>
      </c>
      <c r="P31" s="857" t="s">
        <v>214</v>
      </c>
    </row>
    <row r="32" spans="1:16">
      <c r="A32" s="857" t="s">
        <v>317</v>
      </c>
      <c r="B32" s="857" t="s">
        <v>3626</v>
      </c>
      <c r="C32" s="857" t="s">
        <v>3627</v>
      </c>
      <c r="E32" s="857" t="s">
        <v>3729</v>
      </c>
      <c r="G32" s="857" t="s">
        <v>3942</v>
      </c>
      <c r="I32" s="859">
        <v>0</v>
      </c>
      <c r="J32" s="859">
        <v>130800000</v>
      </c>
      <c r="K32" s="859">
        <v>0</v>
      </c>
      <c r="L32" s="859">
        <v>76882000</v>
      </c>
      <c r="M32" s="858">
        <v>0</v>
      </c>
      <c r="N32" s="858">
        <v>0</v>
      </c>
      <c r="P32" s="857" t="s">
        <v>102</v>
      </c>
    </row>
    <row r="33" spans="1:16">
      <c r="A33" s="857" t="s">
        <v>317</v>
      </c>
      <c r="B33" s="857" t="s">
        <v>3626</v>
      </c>
      <c r="C33" s="857" t="s">
        <v>3627</v>
      </c>
      <c r="E33" s="857" t="s">
        <v>3733</v>
      </c>
      <c r="G33" s="857" t="s">
        <v>3943</v>
      </c>
      <c r="I33" s="859">
        <v>0</v>
      </c>
      <c r="J33" s="859">
        <v>26300000</v>
      </c>
      <c r="K33" s="859">
        <v>0</v>
      </c>
      <c r="L33" s="859">
        <v>0</v>
      </c>
      <c r="M33" s="858">
        <v>0</v>
      </c>
      <c r="N33" s="858">
        <v>0</v>
      </c>
      <c r="P33" s="857" t="s">
        <v>215</v>
      </c>
    </row>
    <row r="34" spans="1:16">
      <c r="A34" s="857" t="s">
        <v>317</v>
      </c>
      <c r="B34" s="857" t="s">
        <v>3659</v>
      </c>
      <c r="C34" s="857" t="s">
        <v>3660</v>
      </c>
      <c r="E34" s="857" t="s">
        <v>3740</v>
      </c>
      <c r="G34" s="857" t="s">
        <v>105</v>
      </c>
      <c r="I34" s="859">
        <v>0</v>
      </c>
      <c r="J34" s="859">
        <v>2310000</v>
      </c>
      <c r="K34" s="859">
        <v>0</v>
      </c>
      <c r="L34" s="859">
        <v>0</v>
      </c>
      <c r="M34" s="858">
        <v>0</v>
      </c>
      <c r="N34" s="858">
        <v>0</v>
      </c>
      <c r="O34" s="857" t="s">
        <v>107</v>
      </c>
      <c r="P34" s="857" t="s">
        <v>108</v>
      </c>
    </row>
    <row r="35" spans="1:16">
      <c r="A35" s="857" t="s">
        <v>317</v>
      </c>
      <c r="B35" s="857" t="s">
        <v>3659</v>
      </c>
      <c r="C35" s="857" t="s">
        <v>3660</v>
      </c>
      <c r="E35" s="857" t="s">
        <v>3740</v>
      </c>
      <c r="G35" s="857" t="s">
        <v>109</v>
      </c>
      <c r="I35" s="859">
        <v>0</v>
      </c>
      <c r="J35" s="859">
        <v>3740000</v>
      </c>
      <c r="K35" s="859">
        <v>3052865.96062</v>
      </c>
      <c r="L35" s="859">
        <v>1978724.52856</v>
      </c>
      <c r="M35" s="858">
        <v>0</v>
      </c>
      <c r="N35" s="858">
        <v>70</v>
      </c>
      <c r="O35" s="857" t="s">
        <v>20</v>
      </c>
      <c r="P35" s="857" t="s">
        <v>67</v>
      </c>
    </row>
    <row r="36" spans="1:16">
      <c r="A36" s="857" t="s">
        <v>317</v>
      </c>
      <c r="B36" s="857" t="s">
        <v>3659</v>
      </c>
      <c r="C36" s="857" t="s">
        <v>3660</v>
      </c>
      <c r="E36" s="857" t="s">
        <v>3741</v>
      </c>
      <c r="G36" s="857" t="s">
        <v>111</v>
      </c>
      <c r="I36" s="859">
        <v>0</v>
      </c>
      <c r="J36" s="859">
        <v>2200000</v>
      </c>
      <c r="K36" s="859">
        <v>702335.67540999991</v>
      </c>
      <c r="L36" s="859">
        <v>675969.30566000007</v>
      </c>
      <c r="M36" s="858">
        <v>0</v>
      </c>
      <c r="N36" s="858">
        <v>45</v>
      </c>
      <c r="O36" s="857" t="s">
        <v>30</v>
      </c>
      <c r="P36" s="857" t="s">
        <v>216</v>
      </c>
    </row>
    <row r="37" spans="1:16">
      <c r="A37" s="857" t="s">
        <v>317</v>
      </c>
      <c r="B37" s="857" t="s">
        <v>3659</v>
      </c>
      <c r="C37" s="857" t="s">
        <v>3660</v>
      </c>
      <c r="E37" s="857" t="s">
        <v>3742</v>
      </c>
      <c r="G37" s="857" t="s">
        <v>117</v>
      </c>
      <c r="I37" s="859">
        <v>0</v>
      </c>
      <c r="J37" s="859">
        <v>3750000</v>
      </c>
      <c r="K37" s="859">
        <v>3639861.63693</v>
      </c>
      <c r="L37" s="859">
        <v>3392146.1676000003</v>
      </c>
      <c r="M37" s="858">
        <v>0</v>
      </c>
      <c r="N37" s="858">
        <v>96</v>
      </c>
      <c r="O37" s="857" t="s">
        <v>20</v>
      </c>
      <c r="P37" s="857" t="s">
        <v>115</v>
      </c>
    </row>
    <row r="38" spans="1:16">
      <c r="A38" s="857" t="s">
        <v>317</v>
      </c>
      <c r="B38" s="857" t="s">
        <v>3659</v>
      </c>
      <c r="C38" s="857" t="s">
        <v>3660</v>
      </c>
      <c r="E38" s="857" t="s">
        <v>3742</v>
      </c>
      <c r="G38" s="857" t="s">
        <v>118</v>
      </c>
      <c r="I38" s="859">
        <v>0</v>
      </c>
      <c r="J38" s="859">
        <v>2600000</v>
      </c>
      <c r="K38" s="859">
        <v>2571314.0070500001</v>
      </c>
      <c r="L38" s="859">
        <v>2570938.0471099997</v>
      </c>
      <c r="M38" s="858">
        <v>0</v>
      </c>
      <c r="N38" s="858">
        <v>100</v>
      </c>
      <c r="O38" s="857" t="s">
        <v>13</v>
      </c>
      <c r="P38" s="857" t="s">
        <v>936</v>
      </c>
    </row>
    <row r="39" spans="1:16">
      <c r="A39" s="857" t="s">
        <v>317</v>
      </c>
      <c r="B39" s="857" t="s">
        <v>3659</v>
      </c>
      <c r="C39" s="857" t="s">
        <v>3660</v>
      </c>
      <c r="E39" s="857" t="s">
        <v>3743</v>
      </c>
      <c r="G39" s="857" t="s">
        <v>120</v>
      </c>
      <c r="I39" s="859">
        <v>0</v>
      </c>
      <c r="J39" s="859">
        <v>1743638</v>
      </c>
      <c r="K39" s="859">
        <v>105475.68238</v>
      </c>
      <c r="L39" s="859">
        <v>27361.35152</v>
      </c>
      <c r="M39" s="858">
        <v>0</v>
      </c>
      <c r="N39" s="858">
        <v>0</v>
      </c>
      <c r="O39" s="857" t="s">
        <v>129</v>
      </c>
      <c r="P39" s="857" t="s">
        <v>3944</v>
      </c>
    </row>
    <row r="40" spans="1:16">
      <c r="A40" s="857" t="s">
        <v>317</v>
      </c>
      <c r="B40" s="857" t="s">
        <v>3659</v>
      </c>
      <c r="C40" s="857" t="s">
        <v>3660</v>
      </c>
      <c r="E40" s="857" t="s">
        <v>3743</v>
      </c>
      <c r="G40" s="857" t="s">
        <v>121</v>
      </c>
      <c r="I40" s="859">
        <v>0</v>
      </c>
      <c r="J40" s="859">
        <v>1600000</v>
      </c>
      <c r="K40" s="859">
        <v>1442450.3391099998</v>
      </c>
      <c r="L40" s="859">
        <v>227372.04347999999</v>
      </c>
      <c r="M40" s="858">
        <v>0</v>
      </c>
      <c r="N40" s="858">
        <v>30</v>
      </c>
      <c r="O40" s="857" t="s">
        <v>20</v>
      </c>
      <c r="P40" s="857" t="s">
        <v>67</v>
      </c>
    </row>
    <row r="41" spans="1:16">
      <c r="A41" s="857" t="s">
        <v>317</v>
      </c>
      <c r="B41" s="857" t="s">
        <v>3659</v>
      </c>
      <c r="C41" s="857" t="s">
        <v>3660</v>
      </c>
      <c r="E41" s="857" t="s">
        <v>3743</v>
      </c>
      <c r="G41" s="857" t="s">
        <v>122</v>
      </c>
      <c r="I41" s="859">
        <v>0</v>
      </c>
      <c r="J41" s="859">
        <v>2110000</v>
      </c>
      <c r="K41" s="859">
        <v>1516941.0222799999</v>
      </c>
      <c r="L41" s="859">
        <v>1069818.3300800002</v>
      </c>
      <c r="M41" s="858">
        <v>0</v>
      </c>
      <c r="N41" s="858">
        <v>85</v>
      </c>
      <c r="O41" s="857" t="s">
        <v>30</v>
      </c>
      <c r="P41" s="857" t="s">
        <v>217</v>
      </c>
    </row>
    <row r="42" spans="1:16">
      <c r="A42" s="857" t="s">
        <v>317</v>
      </c>
      <c r="B42" s="857" t="s">
        <v>3659</v>
      </c>
      <c r="C42" s="857" t="s">
        <v>3660</v>
      </c>
      <c r="E42" s="857" t="s">
        <v>3743</v>
      </c>
      <c r="G42" s="857" t="s">
        <v>123</v>
      </c>
      <c r="I42" s="859">
        <v>0</v>
      </c>
      <c r="J42" s="859">
        <v>5520000</v>
      </c>
      <c r="K42" s="859">
        <v>5518318.4793800004</v>
      </c>
      <c r="L42" s="859">
        <v>2562608.4536299999</v>
      </c>
      <c r="M42" s="858">
        <v>0</v>
      </c>
      <c r="N42" s="858">
        <v>80</v>
      </c>
      <c r="O42" s="857" t="s">
        <v>20</v>
      </c>
      <c r="P42" s="857" t="s">
        <v>67</v>
      </c>
    </row>
    <row r="43" spans="1:16">
      <c r="A43" s="857" t="s">
        <v>317</v>
      </c>
      <c r="B43" s="857" t="s">
        <v>3659</v>
      </c>
      <c r="C43" s="857" t="s">
        <v>3660</v>
      </c>
      <c r="E43" s="857" t="s">
        <v>3743</v>
      </c>
      <c r="G43" s="857" t="s">
        <v>124</v>
      </c>
      <c r="I43" s="859">
        <v>0</v>
      </c>
      <c r="J43" s="859">
        <v>2900000</v>
      </c>
      <c r="K43" s="859">
        <v>8390.2854499999994</v>
      </c>
      <c r="L43" s="859">
        <v>4445.8162300000004</v>
      </c>
      <c r="M43" s="858">
        <v>0</v>
      </c>
      <c r="N43" s="858">
        <v>0</v>
      </c>
      <c r="O43" s="857" t="s">
        <v>129</v>
      </c>
      <c r="P43" s="857" t="s">
        <v>3944</v>
      </c>
    </row>
    <row r="44" spans="1:16">
      <c r="A44" s="857" t="s">
        <v>317</v>
      </c>
      <c r="B44" s="857" t="s">
        <v>3659</v>
      </c>
      <c r="C44" s="857" t="s">
        <v>3660</v>
      </c>
      <c r="E44" s="857" t="s">
        <v>3743</v>
      </c>
      <c r="G44" s="857" t="s">
        <v>125</v>
      </c>
      <c r="I44" s="859">
        <v>0</v>
      </c>
      <c r="J44" s="859">
        <v>1700000</v>
      </c>
      <c r="K44" s="859">
        <v>3156.20318</v>
      </c>
      <c r="L44" s="859">
        <v>1596.20318</v>
      </c>
      <c r="M44" s="858">
        <v>0</v>
      </c>
      <c r="N44" s="858">
        <v>0</v>
      </c>
      <c r="O44" s="857" t="s">
        <v>129</v>
      </c>
      <c r="P44" s="857" t="s">
        <v>3944</v>
      </c>
    </row>
    <row r="45" spans="1:16">
      <c r="A45" s="857" t="s">
        <v>317</v>
      </c>
      <c r="B45" s="857" t="s">
        <v>3659</v>
      </c>
      <c r="C45" s="857" t="s">
        <v>3660</v>
      </c>
      <c r="E45" s="857" t="s">
        <v>3744</v>
      </c>
      <c r="G45" s="857" t="s">
        <v>131</v>
      </c>
      <c r="I45" s="859">
        <v>0</v>
      </c>
      <c r="J45" s="859">
        <v>8400000</v>
      </c>
      <c r="K45" s="859">
        <v>8188286.16273</v>
      </c>
      <c r="L45" s="859">
        <v>7337675.353219999</v>
      </c>
      <c r="M45" s="858">
        <v>0</v>
      </c>
      <c r="N45" s="858">
        <v>90</v>
      </c>
      <c r="O45" s="857" t="s">
        <v>20</v>
      </c>
      <c r="P45" s="857" t="s">
        <v>67</v>
      </c>
    </row>
    <row r="46" spans="1:16">
      <c r="A46" s="857" t="s">
        <v>317</v>
      </c>
      <c r="B46" s="857" t="s">
        <v>3659</v>
      </c>
      <c r="C46" s="857" t="s">
        <v>3660</v>
      </c>
      <c r="E46" s="857" t="s">
        <v>3744</v>
      </c>
      <c r="G46" s="857" t="s">
        <v>132</v>
      </c>
      <c r="I46" s="859">
        <v>0</v>
      </c>
      <c r="J46" s="859">
        <v>1753614</v>
      </c>
      <c r="K46" s="859">
        <v>1688998.4175199999</v>
      </c>
      <c r="L46" s="859">
        <v>1623094.8989000004</v>
      </c>
      <c r="M46" s="858">
        <v>0</v>
      </c>
      <c r="N46" s="858">
        <v>100</v>
      </c>
      <c r="O46" s="857" t="s">
        <v>13</v>
      </c>
      <c r="P46" s="857" t="s">
        <v>936</v>
      </c>
    </row>
    <row r="47" spans="1:16">
      <c r="A47" s="857" t="s">
        <v>317</v>
      </c>
      <c r="B47" s="857" t="s">
        <v>3659</v>
      </c>
      <c r="C47" s="857" t="s">
        <v>3660</v>
      </c>
      <c r="E47" s="857" t="s">
        <v>3744</v>
      </c>
      <c r="G47" s="857" t="s">
        <v>133</v>
      </c>
      <c r="I47" s="859">
        <v>0</v>
      </c>
      <c r="J47" s="859">
        <v>4216500</v>
      </c>
      <c r="K47" s="859">
        <v>4119821.8514299998</v>
      </c>
      <c r="L47" s="859">
        <v>4042541.5100300009</v>
      </c>
      <c r="M47" s="858">
        <v>0</v>
      </c>
      <c r="N47" s="858">
        <v>100</v>
      </c>
      <c r="O47" s="857" t="s">
        <v>13</v>
      </c>
      <c r="P47" s="857" t="s">
        <v>936</v>
      </c>
    </row>
    <row r="48" spans="1:16">
      <c r="A48" s="857" t="s">
        <v>317</v>
      </c>
      <c r="B48" s="857" t="s">
        <v>3659</v>
      </c>
      <c r="C48" s="857" t="s">
        <v>3660</v>
      </c>
      <c r="E48" s="857" t="s">
        <v>3742</v>
      </c>
      <c r="G48" s="857" t="s">
        <v>136</v>
      </c>
      <c r="I48" s="859">
        <v>0</v>
      </c>
      <c r="J48" s="859">
        <v>20000000</v>
      </c>
      <c r="K48" s="859">
        <v>0</v>
      </c>
      <c r="L48" s="859">
        <v>0</v>
      </c>
      <c r="M48" s="858">
        <v>87</v>
      </c>
      <c r="N48" s="858">
        <v>98</v>
      </c>
      <c r="P48" s="857" t="s">
        <v>218</v>
      </c>
    </row>
    <row r="49" spans="1:16">
      <c r="A49" s="857" t="s">
        <v>317</v>
      </c>
      <c r="B49" s="857" t="s">
        <v>3659</v>
      </c>
      <c r="C49" s="857" t="s">
        <v>3660</v>
      </c>
      <c r="E49" s="857" t="s">
        <v>3745</v>
      </c>
      <c r="G49" s="857" t="s">
        <v>3945</v>
      </c>
      <c r="I49" s="859">
        <v>0</v>
      </c>
      <c r="J49" s="859">
        <v>1900000</v>
      </c>
      <c r="K49" s="859">
        <v>0</v>
      </c>
      <c r="L49" s="859">
        <v>0</v>
      </c>
      <c r="M49" s="858">
        <v>20</v>
      </c>
      <c r="N49" s="858">
        <v>20</v>
      </c>
      <c r="P49" s="857" t="s">
        <v>219</v>
      </c>
    </row>
    <row r="50" spans="1:16">
      <c r="A50" s="857" t="s">
        <v>317</v>
      </c>
      <c r="B50" s="857" t="s">
        <v>3659</v>
      </c>
      <c r="C50" s="857" t="s">
        <v>3660</v>
      </c>
      <c r="E50" s="857" t="s">
        <v>3745</v>
      </c>
      <c r="G50" s="857" t="s">
        <v>3946</v>
      </c>
      <c r="I50" s="859">
        <v>0</v>
      </c>
      <c r="J50" s="859">
        <v>4200000</v>
      </c>
      <c r="K50" s="859">
        <v>0</v>
      </c>
      <c r="L50" s="859">
        <v>0</v>
      </c>
      <c r="M50" s="858">
        <v>0</v>
      </c>
      <c r="N50" s="858">
        <v>0</v>
      </c>
      <c r="P50" s="857" t="s">
        <v>3947</v>
      </c>
    </row>
    <row r="51" spans="1:16">
      <c r="A51" s="857" t="s">
        <v>317</v>
      </c>
      <c r="B51" s="857" t="s">
        <v>3659</v>
      </c>
      <c r="C51" s="857" t="s">
        <v>3660</v>
      </c>
      <c r="E51" s="857" t="s">
        <v>3745</v>
      </c>
      <c r="G51" s="857" t="s">
        <v>139</v>
      </c>
      <c r="I51" s="859">
        <v>0</v>
      </c>
      <c r="J51" s="859">
        <v>5177000</v>
      </c>
      <c r="K51" s="859">
        <v>0</v>
      </c>
      <c r="L51" s="859">
        <v>0</v>
      </c>
      <c r="M51" s="858">
        <v>0</v>
      </c>
      <c r="N51" s="858">
        <v>0</v>
      </c>
      <c r="P51" s="857" t="s">
        <v>3948</v>
      </c>
    </row>
    <row r="52" spans="1:16">
      <c r="A52" s="857" t="s">
        <v>317</v>
      </c>
      <c r="B52" s="857" t="s">
        <v>3617</v>
      </c>
      <c r="C52" s="857" t="s">
        <v>3618</v>
      </c>
      <c r="E52" s="857" t="s">
        <v>3746</v>
      </c>
      <c r="G52" s="857" t="s">
        <v>145</v>
      </c>
      <c r="I52" s="859">
        <v>0</v>
      </c>
      <c r="J52" s="859">
        <v>3715000</v>
      </c>
      <c r="K52" s="859">
        <v>3711941.58978</v>
      </c>
      <c r="L52" s="859">
        <v>3707512.0858200002</v>
      </c>
      <c r="M52" s="858">
        <v>99</v>
      </c>
      <c r="N52" s="858">
        <v>0</v>
      </c>
      <c r="O52" s="857" t="s">
        <v>20</v>
      </c>
    </row>
    <row r="53" spans="1:16">
      <c r="A53" s="857" t="s">
        <v>317</v>
      </c>
      <c r="B53" s="857" t="s">
        <v>3617</v>
      </c>
      <c r="C53" s="857" t="s">
        <v>3618</v>
      </c>
      <c r="E53" s="857" t="s">
        <v>3746</v>
      </c>
      <c r="G53" s="857" t="s">
        <v>146</v>
      </c>
      <c r="I53" s="859">
        <v>0</v>
      </c>
      <c r="J53" s="859">
        <v>5813000</v>
      </c>
      <c r="K53" s="859">
        <v>5732396</v>
      </c>
      <c r="L53" s="859">
        <v>5570823</v>
      </c>
      <c r="M53" s="858">
        <v>0</v>
      </c>
      <c r="N53" s="858">
        <v>97</v>
      </c>
      <c r="O53" s="857" t="s">
        <v>20</v>
      </c>
    </row>
    <row r="54" spans="1:16">
      <c r="A54" s="857" t="s">
        <v>317</v>
      </c>
      <c r="B54" s="857" t="s">
        <v>3617</v>
      </c>
      <c r="C54" s="857" t="s">
        <v>3618</v>
      </c>
      <c r="E54" s="857" t="s">
        <v>3746</v>
      </c>
      <c r="G54" s="857" t="s">
        <v>147</v>
      </c>
      <c r="I54" s="859">
        <v>0</v>
      </c>
      <c r="J54" s="859">
        <v>1770127</v>
      </c>
      <c r="K54" s="859">
        <v>1718151.71478</v>
      </c>
      <c r="L54" s="859">
        <v>1650832</v>
      </c>
      <c r="M54" s="858">
        <v>0</v>
      </c>
      <c r="N54" s="858">
        <v>96</v>
      </c>
      <c r="O54" s="857" t="s">
        <v>20</v>
      </c>
    </row>
    <row r="55" spans="1:16">
      <c r="A55" s="857" t="s">
        <v>317</v>
      </c>
      <c r="B55" s="857" t="s">
        <v>3617</v>
      </c>
      <c r="C55" s="857" t="s">
        <v>3618</v>
      </c>
      <c r="E55" s="857" t="s">
        <v>3746</v>
      </c>
      <c r="G55" s="857" t="s">
        <v>148</v>
      </c>
      <c r="I55" s="859">
        <v>0</v>
      </c>
      <c r="J55" s="859">
        <v>4000000</v>
      </c>
      <c r="K55" s="859">
        <v>2649570.8295700001</v>
      </c>
      <c r="L55" s="859">
        <v>960980.72667</v>
      </c>
      <c r="M55" s="858">
        <v>0</v>
      </c>
      <c r="N55" s="858">
        <v>35</v>
      </c>
      <c r="O55" s="857" t="s">
        <v>20</v>
      </c>
    </row>
    <row r="56" spans="1:16">
      <c r="A56" s="857" t="s">
        <v>317</v>
      </c>
      <c r="B56" s="857" t="s">
        <v>3617</v>
      </c>
      <c r="C56" s="857" t="s">
        <v>3618</v>
      </c>
      <c r="E56" s="857" t="s">
        <v>3747</v>
      </c>
      <c r="G56" s="857" t="s">
        <v>3949</v>
      </c>
      <c r="I56" s="859">
        <v>0</v>
      </c>
      <c r="J56" s="859">
        <v>2730000</v>
      </c>
      <c r="K56" s="859">
        <v>603770.76642999996</v>
      </c>
      <c r="L56" s="859">
        <v>563379.12698000006</v>
      </c>
      <c r="M56" s="858">
        <v>0</v>
      </c>
      <c r="N56" s="858">
        <v>35</v>
      </c>
      <c r="O56" s="857" t="s">
        <v>20</v>
      </c>
    </row>
    <row r="57" spans="1:16">
      <c r="A57" s="857" t="s">
        <v>317</v>
      </c>
      <c r="B57" s="857" t="s">
        <v>3617</v>
      </c>
      <c r="C57" s="857" t="s">
        <v>3618</v>
      </c>
      <c r="E57" s="857" t="s">
        <v>3747</v>
      </c>
      <c r="G57" s="857" t="s">
        <v>153</v>
      </c>
      <c r="I57" s="859">
        <v>0</v>
      </c>
      <c r="J57" s="859">
        <v>2000000</v>
      </c>
      <c r="K57" s="859">
        <v>1070656.74444</v>
      </c>
      <c r="L57" s="859">
        <v>819399.51109000004</v>
      </c>
      <c r="M57" s="858">
        <v>0</v>
      </c>
      <c r="N57" s="858">
        <v>70</v>
      </c>
      <c r="O57" s="857" t="s">
        <v>20</v>
      </c>
    </row>
    <row r="58" spans="1:16">
      <c r="A58" s="857" t="s">
        <v>317</v>
      </c>
      <c r="B58" s="857" t="s">
        <v>3617</v>
      </c>
      <c r="C58" s="857" t="s">
        <v>3618</v>
      </c>
      <c r="E58" s="857" t="s">
        <v>3747</v>
      </c>
      <c r="G58" s="857" t="s">
        <v>154</v>
      </c>
      <c r="I58" s="859">
        <v>0</v>
      </c>
      <c r="J58" s="859">
        <v>3400000</v>
      </c>
      <c r="K58" s="859">
        <v>124623.52535</v>
      </c>
      <c r="L58" s="859">
        <v>13449.51281</v>
      </c>
      <c r="M58" s="858">
        <v>0</v>
      </c>
      <c r="N58" s="858">
        <v>2</v>
      </c>
      <c r="O58" s="857" t="s">
        <v>20</v>
      </c>
    </row>
    <row r="59" spans="1:16">
      <c r="A59" s="857" t="s">
        <v>317</v>
      </c>
      <c r="B59" s="857" t="s">
        <v>3617</v>
      </c>
      <c r="C59" s="857" t="s">
        <v>3618</v>
      </c>
      <c r="E59" s="857" t="s">
        <v>3747</v>
      </c>
      <c r="G59" s="857" t="s">
        <v>155</v>
      </c>
      <c r="I59" s="859">
        <v>0</v>
      </c>
      <c r="J59" s="859">
        <v>4448000</v>
      </c>
      <c r="K59" s="859">
        <v>3958952.8348099999</v>
      </c>
      <c r="L59" s="859">
        <v>833517.22701999999</v>
      </c>
      <c r="M59" s="858">
        <v>0</v>
      </c>
      <c r="N59" s="858">
        <v>35</v>
      </c>
      <c r="O59" s="857" t="s">
        <v>20</v>
      </c>
    </row>
    <row r="60" spans="1:16">
      <c r="A60" s="857" t="s">
        <v>317</v>
      </c>
      <c r="B60" s="857" t="s">
        <v>3617</v>
      </c>
      <c r="C60" s="857" t="s">
        <v>3618</v>
      </c>
      <c r="E60" s="857" t="s">
        <v>3748</v>
      </c>
      <c r="G60" s="857" t="s">
        <v>157</v>
      </c>
      <c r="I60" s="859">
        <v>0</v>
      </c>
      <c r="J60" s="859">
        <v>1100000</v>
      </c>
      <c r="K60" s="859">
        <v>1096253.23612</v>
      </c>
      <c r="L60" s="859">
        <v>892983.16842999996</v>
      </c>
      <c r="M60" s="858">
        <v>0</v>
      </c>
      <c r="N60" s="858">
        <v>95</v>
      </c>
      <c r="O60" s="857" t="s">
        <v>20</v>
      </c>
    </row>
    <row r="61" spans="1:16">
      <c r="A61" s="857" t="s">
        <v>317</v>
      </c>
      <c r="B61" s="857" t="s">
        <v>3617</v>
      </c>
      <c r="C61" s="857" t="s">
        <v>3618</v>
      </c>
      <c r="E61" s="857" t="s">
        <v>3748</v>
      </c>
      <c r="G61" s="857" t="s">
        <v>158</v>
      </c>
      <c r="I61" s="859">
        <v>0</v>
      </c>
      <c r="J61" s="859">
        <v>1000000</v>
      </c>
      <c r="K61" s="859">
        <v>961564.05536</v>
      </c>
      <c r="L61" s="859">
        <v>803878.77549999999</v>
      </c>
      <c r="M61" s="858">
        <v>0</v>
      </c>
      <c r="N61" s="858">
        <v>95</v>
      </c>
      <c r="O61" s="857" t="s">
        <v>20</v>
      </c>
    </row>
    <row r="62" spans="1:16">
      <c r="A62" s="857" t="s">
        <v>317</v>
      </c>
      <c r="B62" s="857" t="s">
        <v>3617</v>
      </c>
      <c r="C62" s="857" t="s">
        <v>3618</v>
      </c>
      <c r="E62" s="857" t="s">
        <v>3749</v>
      </c>
      <c r="G62" s="857" t="s">
        <v>159</v>
      </c>
      <c r="I62" s="859">
        <v>0</v>
      </c>
      <c r="J62" s="859">
        <v>2500000</v>
      </c>
      <c r="K62" s="859">
        <v>2487357.3569</v>
      </c>
      <c r="L62" s="859">
        <v>1054772</v>
      </c>
      <c r="M62" s="858">
        <v>0</v>
      </c>
      <c r="N62" s="858">
        <v>35</v>
      </c>
      <c r="O62" s="857" t="s">
        <v>20</v>
      </c>
    </row>
    <row r="63" spans="1:16">
      <c r="A63" s="857" t="s">
        <v>317</v>
      </c>
      <c r="B63" s="857" t="s">
        <v>3617</v>
      </c>
      <c r="C63" s="857" t="s">
        <v>3618</v>
      </c>
      <c r="E63" s="857" t="s">
        <v>3750</v>
      </c>
      <c r="G63" s="857" t="s">
        <v>3950</v>
      </c>
      <c r="I63" s="859">
        <v>0</v>
      </c>
      <c r="J63" s="859">
        <v>2023771.4240000001</v>
      </c>
      <c r="K63" s="859">
        <v>2004612.62161</v>
      </c>
      <c r="L63" s="859">
        <v>633165.14153000002</v>
      </c>
      <c r="M63" s="858">
        <v>0</v>
      </c>
      <c r="N63" s="858">
        <v>35</v>
      </c>
      <c r="O63" s="857" t="s">
        <v>20</v>
      </c>
    </row>
    <row r="64" spans="1:16">
      <c r="A64" s="857" t="s">
        <v>317</v>
      </c>
      <c r="B64" s="857" t="s">
        <v>3617</v>
      </c>
      <c r="C64" s="857" t="s">
        <v>3618</v>
      </c>
      <c r="E64" s="857" t="s">
        <v>3751</v>
      </c>
      <c r="G64" s="857" t="s">
        <v>163</v>
      </c>
      <c r="I64" s="859">
        <v>0</v>
      </c>
      <c r="J64" s="859">
        <v>1500000</v>
      </c>
      <c r="K64" s="859">
        <v>1492019.9834799999</v>
      </c>
      <c r="L64" s="859">
        <v>1450673.42732</v>
      </c>
      <c r="M64" s="858">
        <v>0</v>
      </c>
      <c r="N64" s="858">
        <v>100</v>
      </c>
    </row>
    <row r="65" spans="1:16">
      <c r="A65" s="857" t="s">
        <v>317</v>
      </c>
      <c r="B65" s="857" t="s">
        <v>3617</v>
      </c>
      <c r="C65" s="857" t="s">
        <v>3618</v>
      </c>
      <c r="E65" s="857" t="s">
        <v>3751</v>
      </c>
      <c r="G65" s="857" t="s">
        <v>164</v>
      </c>
      <c r="I65" s="859">
        <v>0</v>
      </c>
      <c r="J65" s="859">
        <v>2500000</v>
      </c>
      <c r="K65" s="859">
        <v>1833365.2957899999</v>
      </c>
      <c r="L65" s="859">
        <v>1470926.7498399999</v>
      </c>
      <c r="M65" s="858">
        <v>0</v>
      </c>
      <c r="N65" s="858">
        <v>90</v>
      </c>
    </row>
    <row r="66" spans="1:16">
      <c r="A66" s="857" t="s">
        <v>317</v>
      </c>
      <c r="B66" s="857" t="s">
        <v>3951</v>
      </c>
      <c r="C66" s="857" t="s">
        <v>3616</v>
      </c>
      <c r="E66" s="857" t="s">
        <v>3728</v>
      </c>
      <c r="G66" s="857" t="s">
        <v>172</v>
      </c>
      <c r="I66" s="859">
        <v>0</v>
      </c>
      <c r="J66" s="859">
        <v>5000000</v>
      </c>
      <c r="K66" s="859">
        <v>0</v>
      </c>
      <c r="L66" s="859">
        <v>0</v>
      </c>
      <c r="M66" s="858">
        <v>0</v>
      </c>
      <c r="N66" s="858">
        <v>0</v>
      </c>
      <c r="P66" s="857" t="s">
        <v>175</v>
      </c>
    </row>
    <row r="67" spans="1:16">
      <c r="A67" s="857" t="s">
        <v>317</v>
      </c>
      <c r="B67" s="857" t="s">
        <v>3951</v>
      </c>
      <c r="C67" s="857" t="s">
        <v>3616</v>
      </c>
      <c r="E67" s="857" t="s">
        <v>3728</v>
      </c>
      <c r="G67" s="857" t="s">
        <v>173</v>
      </c>
      <c r="I67" s="859">
        <v>0</v>
      </c>
      <c r="J67" s="859">
        <v>3500000</v>
      </c>
      <c r="K67" s="859">
        <v>0</v>
      </c>
      <c r="L67" s="859">
        <v>0</v>
      </c>
      <c r="M67" s="858">
        <v>0</v>
      </c>
      <c r="N67" s="858">
        <v>0</v>
      </c>
      <c r="P67" s="857" t="s">
        <v>175</v>
      </c>
    </row>
    <row r="68" spans="1:16">
      <c r="A68" s="857" t="s">
        <v>317</v>
      </c>
      <c r="B68" s="857" t="s">
        <v>3951</v>
      </c>
      <c r="C68" s="857" t="s">
        <v>3616</v>
      </c>
      <c r="E68" s="857" t="s">
        <v>3728</v>
      </c>
      <c r="G68" s="857" t="s">
        <v>174</v>
      </c>
      <c r="I68" s="859">
        <v>0</v>
      </c>
      <c r="J68" s="859">
        <v>5494000</v>
      </c>
      <c r="K68" s="859">
        <v>0</v>
      </c>
      <c r="L68" s="859">
        <v>0</v>
      </c>
      <c r="M68" s="858">
        <v>0</v>
      </c>
      <c r="N68" s="858">
        <v>25</v>
      </c>
      <c r="P68" s="857" t="s">
        <v>176</v>
      </c>
    </row>
    <row r="69" spans="1:16">
      <c r="A69" s="857" t="s">
        <v>317</v>
      </c>
      <c r="B69" s="857" t="s">
        <v>3951</v>
      </c>
      <c r="C69" s="857" t="s">
        <v>3616</v>
      </c>
      <c r="E69" s="857" t="s">
        <v>3752</v>
      </c>
      <c r="G69" s="857" t="s">
        <v>230</v>
      </c>
      <c r="I69" s="859">
        <v>0</v>
      </c>
      <c r="J69" s="859">
        <v>5900000</v>
      </c>
      <c r="K69" s="859">
        <v>5771602</v>
      </c>
      <c r="L69" s="859">
        <v>5428259</v>
      </c>
      <c r="M69" s="858">
        <v>0</v>
      </c>
      <c r="N69" s="858">
        <v>99</v>
      </c>
    </row>
    <row r="70" spans="1:16">
      <c r="A70" s="857" t="s">
        <v>317</v>
      </c>
      <c r="B70" s="857" t="s">
        <v>3951</v>
      </c>
      <c r="C70" s="857" t="s">
        <v>3616</v>
      </c>
      <c r="E70" s="857" t="s">
        <v>3753</v>
      </c>
      <c r="G70" s="857" t="s">
        <v>3932</v>
      </c>
      <c r="I70" s="859">
        <v>0</v>
      </c>
      <c r="J70" s="859">
        <v>3000000</v>
      </c>
      <c r="K70" s="859">
        <v>1699931</v>
      </c>
      <c r="L70" s="859">
        <v>439863</v>
      </c>
      <c r="M70" s="858">
        <v>0</v>
      </c>
      <c r="N70" s="858">
        <v>25</v>
      </c>
    </row>
    <row r="71" spans="1:16">
      <c r="A71" s="857" t="s">
        <v>317</v>
      </c>
      <c r="B71" s="857" t="s">
        <v>3951</v>
      </c>
      <c r="C71" s="857" t="s">
        <v>3616</v>
      </c>
      <c r="E71" s="857" t="s">
        <v>3754</v>
      </c>
      <c r="G71" s="857" t="s">
        <v>3930</v>
      </c>
      <c r="I71" s="859">
        <v>0</v>
      </c>
      <c r="J71" s="859">
        <v>3000000</v>
      </c>
      <c r="K71" s="859">
        <v>2160908</v>
      </c>
      <c r="L71" s="859">
        <v>749639</v>
      </c>
      <c r="M71" s="858">
        <v>0</v>
      </c>
      <c r="N71" s="858">
        <v>95</v>
      </c>
    </row>
    <row r="72" spans="1:16">
      <c r="A72" s="857" t="s">
        <v>317</v>
      </c>
      <c r="B72" s="857" t="s">
        <v>3951</v>
      </c>
      <c r="C72" s="857" t="s">
        <v>3616</v>
      </c>
      <c r="E72" s="857" t="s">
        <v>3755</v>
      </c>
      <c r="G72" s="857" t="s">
        <v>3952</v>
      </c>
      <c r="I72" s="859">
        <v>0</v>
      </c>
      <c r="J72" s="859">
        <v>1000000</v>
      </c>
      <c r="K72" s="859">
        <v>989297</v>
      </c>
      <c r="L72" s="859">
        <v>199422</v>
      </c>
      <c r="M72" s="858">
        <v>0</v>
      </c>
      <c r="N72" s="858">
        <v>35</v>
      </c>
    </row>
    <row r="73" spans="1:16">
      <c r="A73" s="857" t="s">
        <v>317</v>
      </c>
      <c r="B73" s="857" t="s">
        <v>3951</v>
      </c>
      <c r="C73" s="857" t="s">
        <v>3616</v>
      </c>
      <c r="E73" s="857" t="s">
        <v>3756</v>
      </c>
      <c r="F73" s="857" t="s">
        <v>321</v>
      </c>
      <c r="G73" s="857" t="s">
        <v>3931</v>
      </c>
      <c r="I73" s="859">
        <v>0</v>
      </c>
      <c r="J73" s="859">
        <v>1517829</v>
      </c>
      <c r="K73" s="859">
        <v>1316051</v>
      </c>
      <c r="L73" s="859">
        <v>725356</v>
      </c>
      <c r="M73" s="858">
        <v>0</v>
      </c>
      <c r="N73" s="858">
        <v>85</v>
      </c>
    </row>
    <row r="74" spans="1:16">
      <c r="A74" s="857" t="s">
        <v>318</v>
      </c>
      <c r="B74" s="857" t="s">
        <v>3663</v>
      </c>
      <c r="C74" s="857" t="s">
        <v>3664</v>
      </c>
      <c r="D74" s="857" t="s">
        <v>319</v>
      </c>
      <c r="E74" s="857" t="s">
        <v>3757</v>
      </c>
      <c r="I74" s="859">
        <v>500000</v>
      </c>
      <c r="J74" s="859">
        <v>2350000</v>
      </c>
      <c r="K74" s="859">
        <v>2064650.0142999999</v>
      </c>
      <c r="L74" s="859">
        <v>1435907</v>
      </c>
      <c r="M74" s="858">
        <v>0</v>
      </c>
      <c r="N74" s="858">
        <v>75</v>
      </c>
      <c r="P74" s="857" t="s">
        <v>20</v>
      </c>
    </row>
    <row r="75" spans="1:16">
      <c r="A75" s="857" t="s">
        <v>318</v>
      </c>
      <c r="B75" s="857" t="s">
        <v>3663</v>
      </c>
      <c r="C75" s="857" t="s">
        <v>3664</v>
      </c>
      <c r="D75" s="857" t="s">
        <v>319</v>
      </c>
      <c r="E75" s="857" t="s">
        <v>3758</v>
      </c>
      <c r="F75" s="857" t="s">
        <v>323</v>
      </c>
      <c r="I75" s="859">
        <v>72702</v>
      </c>
      <c r="J75" s="859">
        <v>1134702</v>
      </c>
      <c r="K75" s="859">
        <v>387110.56057999999</v>
      </c>
      <c r="L75" s="859">
        <v>180273</v>
      </c>
      <c r="M75" s="858">
        <v>0</v>
      </c>
      <c r="N75" s="858">
        <v>20</v>
      </c>
      <c r="P75" s="857" t="s">
        <v>67</v>
      </c>
    </row>
    <row r="76" spans="1:16">
      <c r="A76" s="857" t="s">
        <v>318</v>
      </c>
      <c r="B76" s="857" t="s">
        <v>3663</v>
      </c>
      <c r="C76" s="857" t="s">
        <v>3664</v>
      </c>
      <c r="D76" s="857" t="s">
        <v>319</v>
      </c>
      <c r="E76" s="857" t="s">
        <v>3759</v>
      </c>
      <c r="F76" s="857" t="s">
        <v>325</v>
      </c>
      <c r="I76" s="859">
        <v>2500000</v>
      </c>
      <c r="J76" s="859">
        <v>2500000</v>
      </c>
      <c r="K76" s="859">
        <v>1218477.3228</v>
      </c>
      <c r="L76" s="859">
        <v>115458</v>
      </c>
      <c r="M76" s="858">
        <v>0</v>
      </c>
      <c r="N76" s="858">
        <v>40</v>
      </c>
      <c r="P76" s="857" t="s">
        <v>326</v>
      </c>
    </row>
    <row r="77" spans="1:16">
      <c r="A77" s="857" t="s">
        <v>318</v>
      </c>
      <c r="B77" s="857" t="s">
        <v>3663</v>
      </c>
      <c r="C77" s="857" t="s">
        <v>3664</v>
      </c>
      <c r="D77" s="857" t="s">
        <v>319</v>
      </c>
      <c r="E77" s="857" t="s">
        <v>3729</v>
      </c>
      <c r="F77" s="857" t="s">
        <v>328</v>
      </c>
      <c r="I77" s="859">
        <v>1450000</v>
      </c>
      <c r="J77" s="859">
        <v>1450000</v>
      </c>
      <c r="K77" s="859">
        <v>1114943.40965</v>
      </c>
      <c r="L77" s="859">
        <v>1023623</v>
      </c>
      <c r="M77" s="858">
        <v>0</v>
      </c>
      <c r="N77" s="858">
        <v>5</v>
      </c>
      <c r="P77" s="857" t="s">
        <v>20</v>
      </c>
    </row>
    <row r="78" spans="1:16">
      <c r="A78" s="857" t="s">
        <v>318</v>
      </c>
      <c r="B78" s="857" t="s">
        <v>3663</v>
      </c>
      <c r="C78" s="857" t="s">
        <v>3664</v>
      </c>
      <c r="D78" s="857" t="s">
        <v>319</v>
      </c>
      <c r="E78" s="857" t="s">
        <v>3729</v>
      </c>
      <c r="F78" s="857" t="s">
        <v>329</v>
      </c>
      <c r="I78" s="859">
        <v>2086885</v>
      </c>
      <c r="J78" s="859">
        <v>2306885</v>
      </c>
      <c r="K78" s="859">
        <v>2278224.0315999999</v>
      </c>
      <c r="L78" s="859">
        <v>1921212</v>
      </c>
      <c r="M78" s="858">
        <v>0</v>
      </c>
      <c r="N78" s="858">
        <v>75</v>
      </c>
      <c r="P78" s="857" t="s">
        <v>20</v>
      </c>
    </row>
    <row r="79" spans="1:16">
      <c r="A79" s="857" t="s">
        <v>318</v>
      </c>
      <c r="B79" s="857" t="s">
        <v>3663</v>
      </c>
      <c r="C79" s="857" t="s">
        <v>3664</v>
      </c>
      <c r="D79" s="857" t="s">
        <v>319</v>
      </c>
      <c r="E79" s="857" t="s">
        <v>3729</v>
      </c>
      <c r="F79" s="857" t="s">
        <v>331</v>
      </c>
      <c r="I79" s="859">
        <v>2139000</v>
      </c>
      <c r="J79" s="859">
        <v>2139000</v>
      </c>
      <c r="K79" s="859">
        <v>2127611.2351899999</v>
      </c>
      <c r="L79" s="859">
        <v>88331</v>
      </c>
      <c r="M79" s="858">
        <v>0</v>
      </c>
      <c r="N79" s="858">
        <v>0</v>
      </c>
      <c r="P79" s="857" t="s">
        <v>20</v>
      </c>
    </row>
    <row r="80" spans="1:16">
      <c r="A80" s="857" t="s">
        <v>318</v>
      </c>
      <c r="B80" s="857" t="s">
        <v>3663</v>
      </c>
      <c r="C80" s="857" t="s">
        <v>3664</v>
      </c>
      <c r="D80" s="857" t="s">
        <v>319</v>
      </c>
      <c r="E80" s="857" t="s">
        <v>3760</v>
      </c>
      <c r="I80" s="859">
        <v>5675885</v>
      </c>
      <c r="J80" s="859">
        <v>5895885</v>
      </c>
      <c r="K80" s="859">
        <v>5520778.6764399996</v>
      </c>
      <c r="L80" s="859">
        <v>3033166</v>
      </c>
      <c r="M80" s="858">
        <v>0</v>
      </c>
      <c r="N80" s="858">
        <v>0</v>
      </c>
    </row>
    <row r="81" spans="1:16">
      <c r="A81" s="857" t="s">
        <v>318</v>
      </c>
      <c r="B81" s="857" t="s">
        <v>3663</v>
      </c>
      <c r="C81" s="857" t="s">
        <v>3664</v>
      </c>
      <c r="D81" s="857" t="s">
        <v>319</v>
      </c>
      <c r="E81" s="857" t="s">
        <v>3733</v>
      </c>
      <c r="F81" s="857" t="s">
        <v>333</v>
      </c>
      <c r="I81" s="859">
        <v>1200000</v>
      </c>
      <c r="J81" s="859">
        <v>4906524</v>
      </c>
      <c r="K81" s="859">
        <v>1347.913</v>
      </c>
      <c r="L81" s="859">
        <v>1347.913</v>
      </c>
      <c r="M81" s="858">
        <v>0</v>
      </c>
      <c r="N81" s="858">
        <v>0</v>
      </c>
      <c r="P81" s="857" t="s">
        <v>334</v>
      </c>
    </row>
    <row r="82" spans="1:16">
      <c r="A82" s="857" t="s">
        <v>318</v>
      </c>
      <c r="B82" s="857" t="s">
        <v>3663</v>
      </c>
      <c r="C82" s="857" t="s">
        <v>3664</v>
      </c>
      <c r="D82" s="857" t="s">
        <v>319</v>
      </c>
      <c r="E82" s="857" t="s">
        <v>3730</v>
      </c>
      <c r="F82" s="857" t="s">
        <v>336</v>
      </c>
      <c r="I82" s="859">
        <v>1800000</v>
      </c>
      <c r="J82" s="859">
        <v>1800000</v>
      </c>
      <c r="K82" s="859">
        <v>1777648.38674</v>
      </c>
      <c r="L82" s="859">
        <v>1657587</v>
      </c>
      <c r="M82" s="858">
        <v>0</v>
      </c>
      <c r="N82" s="858">
        <v>90</v>
      </c>
      <c r="P82" s="857" t="s">
        <v>20</v>
      </c>
    </row>
    <row r="83" spans="1:16">
      <c r="A83" s="857" t="s">
        <v>318</v>
      </c>
      <c r="B83" s="857" t="s">
        <v>3663</v>
      </c>
      <c r="C83" s="857" t="s">
        <v>3664</v>
      </c>
      <c r="D83" s="857" t="s">
        <v>337</v>
      </c>
      <c r="E83" s="857" t="s">
        <v>3759</v>
      </c>
      <c r="F83" s="857" t="s">
        <v>338</v>
      </c>
      <c r="I83" s="859">
        <v>1500000</v>
      </c>
      <c r="J83" s="859">
        <v>1500000</v>
      </c>
      <c r="K83" s="859">
        <v>65993.354000000007</v>
      </c>
      <c r="L83" s="859">
        <v>40170.353999999999</v>
      </c>
      <c r="M83" s="858">
        <v>0</v>
      </c>
      <c r="N83" s="858">
        <v>5</v>
      </c>
      <c r="P83" s="857" t="s">
        <v>20</v>
      </c>
    </row>
    <row r="84" spans="1:16">
      <c r="A84" s="857" t="s">
        <v>318</v>
      </c>
      <c r="B84" s="857" t="s">
        <v>3663</v>
      </c>
      <c r="C84" s="857" t="s">
        <v>3664</v>
      </c>
      <c r="D84" s="857" t="s">
        <v>337</v>
      </c>
      <c r="E84" s="857" t="s">
        <v>3759</v>
      </c>
      <c r="F84" s="857" t="s">
        <v>340</v>
      </c>
      <c r="I84" s="859">
        <v>1500000</v>
      </c>
      <c r="J84" s="859">
        <v>1500000</v>
      </c>
      <c r="K84" s="859">
        <v>1439636.9235700001</v>
      </c>
      <c r="L84" s="859">
        <v>567854.47593000007</v>
      </c>
      <c r="M84" s="858">
        <v>0</v>
      </c>
      <c r="N84" s="858">
        <v>30</v>
      </c>
      <c r="P84" s="857" t="s">
        <v>20</v>
      </c>
    </row>
    <row r="85" spans="1:16">
      <c r="A85" s="857" t="s">
        <v>318</v>
      </c>
      <c r="B85" s="857" t="s">
        <v>3663</v>
      </c>
      <c r="C85" s="857" t="s">
        <v>3664</v>
      </c>
      <c r="D85" s="857" t="s">
        <v>337</v>
      </c>
      <c r="E85" s="857" t="s">
        <v>3759</v>
      </c>
      <c r="F85" s="857" t="s">
        <v>341</v>
      </c>
      <c r="I85" s="859">
        <v>1000000</v>
      </c>
      <c r="J85" s="859">
        <v>1000000</v>
      </c>
      <c r="K85" s="859">
        <v>9093.0596500000011</v>
      </c>
      <c r="L85" s="859">
        <v>7909.6372600000004</v>
      </c>
      <c r="M85" s="858">
        <v>0</v>
      </c>
      <c r="N85" s="858">
        <v>3</v>
      </c>
      <c r="P85" s="857" t="s">
        <v>20</v>
      </c>
    </row>
    <row r="86" spans="1:16">
      <c r="A86" s="857" t="s">
        <v>318</v>
      </c>
      <c r="B86" s="857" t="s">
        <v>3663</v>
      </c>
      <c r="C86" s="857" t="s">
        <v>3664</v>
      </c>
      <c r="D86" s="857" t="s">
        <v>337</v>
      </c>
      <c r="E86" s="857" t="s">
        <v>3760</v>
      </c>
      <c r="I86" s="859">
        <v>4000000</v>
      </c>
      <c r="J86" s="859">
        <v>4000000</v>
      </c>
      <c r="K86" s="859">
        <v>1514723.3372200001</v>
      </c>
      <c r="L86" s="859">
        <v>615934.46719000011</v>
      </c>
      <c r="M86" s="858">
        <v>0</v>
      </c>
      <c r="N86" s="858">
        <v>0</v>
      </c>
    </row>
    <row r="87" spans="1:16">
      <c r="A87" s="857" t="s">
        <v>318</v>
      </c>
      <c r="B87" s="857" t="s">
        <v>3663</v>
      </c>
      <c r="C87" s="857" t="s">
        <v>3664</v>
      </c>
      <c r="D87" s="857" t="s">
        <v>337</v>
      </c>
      <c r="E87" s="857" t="s">
        <v>3733</v>
      </c>
      <c r="F87" s="857" t="s">
        <v>342</v>
      </c>
      <c r="I87" s="859">
        <v>1091961</v>
      </c>
      <c r="J87" s="859">
        <v>1091961</v>
      </c>
      <c r="K87" s="859">
        <v>34970.849000000002</v>
      </c>
      <c r="L87" s="859">
        <v>0</v>
      </c>
      <c r="M87" s="858">
        <v>0</v>
      </c>
      <c r="N87" s="858">
        <v>0</v>
      </c>
      <c r="P87" s="857" t="s">
        <v>20</v>
      </c>
    </row>
    <row r="88" spans="1:16">
      <c r="A88" s="857" t="s">
        <v>318</v>
      </c>
      <c r="B88" s="857" t="s">
        <v>3663</v>
      </c>
      <c r="C88" s="857" t="s">
        <v>3664</v>
      </c>
      <c r="D88" s="857" t="s">
        <v>337</v>
      </c>
      <c r="E88" s="857" t="s">
        <v>3761</v>
      </c>
      <c r="F88" s="857" t="s">
        <v>344</v>
      </c>
      <c r="I88" s="859">
        <v>3500000</v>
      </c>
      <c r="J88" s="859">
        <v>3500000</v>
      </c>
      <c r="K88" s="859">
        <v>0</v>
      </c>
      <c r="L88" s="859">
        <v>0</v>
      </c>
      <c r="M88" s="858">
        <v>0</v>
      </c>
      <c r="N88" s="858">
        <v>0</v>
      </c>
      <c r="P88" s="857" t="s">
        <v>20</v>
      </c>
    </row>
    <row r="89" spans="1:16">
      <c r="A89" s="857" t="s">
        <v>318</v>
      </c>
      <c r="B89" s="857" t="s">
        <v>3685</v>
      </c>
      <c r="C89" s="857" t="s">
        <v>3686</v>
      </c>
      <c r="E89" s="857" t="s">
        <v>3730</v>
      </c>
      <c r="F89" s="857">
        <v>1</v>
      </c>
      <c r="I89" s="859">
        <v>1092152</v>
      </c>
      <c r="J89" s="859">
        <v>1092152</v>
      </c>
      <c r="K89" s="859">
        <v>912990</v>
      </c>
      <c r="L89" s="859">
        <v>225847</v>
      </c>
      <c r="M89" s="858">
        <v>0</v>
      </c>
      <c r="N89" s="858">
        <v>60</v>
      </c>
      <c r="P89" s="857" t="s">
        <v>20</v>
      </c>
    </row>
    <row r="90" spans="1:16">
      <c r="A90" s="857" t="s">
        <v>318</v>
      </c>
      <c r="B90" s="857" t="s">
        <v>3685</v>
      </c>
      <c r="C90" s="857" t="s">
        <v>3686</v>
      </c>
      <c r="E90" s="857" t="s">
        <v>3729</v>
      </c>
      <c r="F90" s="857" t="s">
        <v>347</v>
      </c>
      <c r="I90" s="859">
        <v>7187373</v>
      </c>
      <c r="J90" s="859">
        <v>7267373</v>
      </c>
      <c r="K90" s="859">
        <v>7185043</v>
      </c>
      <c r="L90" s="859">
        <v>3241237</v>
      </c>
      <c r="M90" s="858">
        <v>0</v>
      </c>
      <c r="N90" s="858">
        <v>86</v>
      </c>
      <c r="P90" s="857" t="s">
        <v>20</v>
      </c>
    </row>
    <row r="91" spans="1:16">
      <c r="A91" s="857" t="s">
        <v>318</v>
      </c>
      <c r="B91" s="857" t="s">
        <v>3685</v>
      </c>
      <c r="C91" s="857" t="s">
        <v>3686</v>
      </c>
      <c r="E91" s="857" t="s">
        <v>3729</v>
      </c>
      <c r="F91" s="857" t="s">
        <v>348</v>
      </c>
      <c r="I91" s="859">
        <v>10125000</v>
      </c>
      <c r="J91" s="859">
        <v>10125000</v>
      </c>
      <c r="K91" s="859">
        <v>9926536</v>
      </c>
      <c r="L91" s="859">
        <v>496888</v>
      </c>
      <c r="M91" s="858">
        <v>0</v>
      </c>
      <c r="N91" s="858">
        <v>18</v>
      </c>
      <c r="P91" s="857" t="s">
        <v>20</v>
      </c>
    </row>
    <row r="92" spans="1:16">
      <c r="A92" s="857" t="s">
        <v>318</v>
      </c>
      <c r="B92" s="857" t="s">
        <v>3685</v>
      </c>
      <c r="C92" s="857" t="s">
        <v>3686</v>
      </c>
      <c r="E92" s="857" t="s">
        <v>3729</v>
      </c>
      <c r="F92" s="857" t="s">
        <v>349</v>
      </c>
      <c r="I92" s="859">
        <v>10700000</v>
      </c>
      <c r="J92" s="859">
        <v>10700000</v>
      </c>
      <c r="K92" s="859">
        <v>10001729</v>
      </c>
      <c r="L92" s="859">
        <v>2668575</v>
      </c>
      <c r="M92" s="858">
        <v>0</v>
      </c>
      <c r="N92" s="858">
        <v>35</v>
      </c>
      <c r="P92" s="857" t="s">
        <v>20</v>
      </c>
    </row>
    <row r="93" spans="1:16">
      <c r="A93" s="857" t="s">
        <v>318</v>
      </c>
      <c r="B93" s="857" t="s">
        <v>3685</v>
      </c>
      <c r="C93" s="857" t="s">
        <v>3686</v>
      </c>
      <c r="E93" s="857" t="s">
        <v>3729</v>
      </c>
      <c r="F93" s="857" t="s">
        <v>350</v>
      </c>
      <c r="I93" s="859">
        <v>1788831</v>
      </c>
      <c r="J93" s="859">
        <v>1788831</v>
      </c>
      <c r="K93" s="859">
        <v>836383</v>
      </c>
      <c r="L93" s="859">
        <v>0</v>
      </c>
      <c r="M93" s="858">
        <v>0</v>
      </c>
      <c r="N93" s="858">
        <v>87</v>
      </c>
      <c r="P93" s="857" t="s">
        <v>351</v>
      </c>
    </row>
    <row r="94" spans="1:16">
      <c r="A94" s="857" t="s">
        <v>318</v>
      </c>
      <c r="B94" s="857" t="s">
        <v>3685</v>
      </c>
      <c r="C94" s="857" t="s">
        <v>3686</v>
      </c>
      <c r="E94" s="857" t="s">
        <v>3729</v>
      </c>
      <c r="F94" s="857" t="s">
        <v>352</v>
      </c>
      <c r="I94" s="859">
        <v>1500000</v>
      </c>
      <c r="J94" s="859">
        <v>1500000</v>
      </c>
      <c r="K94" s="859">
        <v>1409941</v>
      </c>
      <c r="L94" s="859">
        <v>0</v>
      </c>
      <c r="M94" s="858">
        <v>0</v>
      </c>
      <c r="N94" s="858">
        <v>5</v>
      </c>
      <c r="P94" s="857" t="s">
        <v>67</v>
      </c>
    </row>
    <row r="95" spans="1:16">
      <c r="A95" s="857" t="s">
        <v>318</v>
      </c>
      <c r="B95" s="857" t="s">
        <v>3685</v>
      </c>
      <c r="C95" s="857" t="s">
        <v>3686</v>
      </c>
      <c r="E95" s="857" t="s">
        <v>3729</v>
      </c>
      <c r="F95" s="857" t="s">
        <v>353</v>
      </c>
      <c r="I95" s="859">
        <v>2900000</v>
      </c>
      <c r="J95" s="859">
        <v>2900000</v>
      </c>
      <c r="K95" s="859">
        <v>0</v>
      </c>
      <c r="L95" s="859">
        <v>0</v>
      </c>
      <c r="M95" s="858">
        <v>0</v>
      </c>
      <c r="N95" s="858">
        <v>0</v>
      </c>
      <c r="P95" s="857" t="s">
        <v>354</v>
      </c>
    </row>
    <row r="96" spans="1:16">
      <c r="A96" s="857" t="s">
        <v>318</v>
      </c>
      <c r="B96" s="857" t="s">
        <v>3685</v>
      </c>
      <c r="C96" s="857" t="s">
        <v>3686</v>
      </c>
      <c r="E96" s="857" t="s">
        <v>3729</v>
      </c>
      <c r="F96" s="857" t="s">
        <v>353</v>
      </c>
      <c r="I96" s="859">
        <v>3633000</v>
      </c>
      <c r="J96" s="859">
        <v>3633000</v>
      </c>
      <c r="K96" s="859">
        <v>0</v>
      </c>
      <c r="L96" s="859">
        <v>0</v>
      </c>
      <c r="M96" s="858">
        <v>0</v>
      </c>
      <c r="N96" s="858">
        <v>0</v>
      </c>
      <c r="P96" s="857" t="s">
        <v>355</v>
      </c>
    </row>
    <row r="97" spans="1:16">
      <c r="A97" s="857" t="s">
        <v>318</v>
      </c>
      <c r="B97" s="857" t="s">
        <v>3685</v>
      </c>
      <c r="C97" s="857" t="s">
        <v>3686</v>
      </c>
      <c r="E97" s="857" t="s">
        <v>3729</v>
      </c>
      <c r="F97" s="857" t="s">
        <v>353</v>
      </c>
      <c r="I97" s="859">
        <v>1380000</v>
      </c>
      <c r="J97" s="859">
        <v>1380000</v>
      </c>
      <c r="K97" s="859">
        <v>0</v>
      </c>
      <c r="L97" s="859">
        <v>0</v>
      </c>
      <c r="M97" s="858">
        <v>0</v>
      </c>
      <c r="N97" s="858">
        <v>0</v>
      </c>
      <c r="P97" s="857" t="s">
        <v>356</v>
      </c>
    </row>
    <row r="98" spans="1:16">
      <c r="A98" s="857" t="s">
        <v>318</v>
      </c>
      <c r="B98" s="857" t="s">
        <v>3685</v>
      </c>
      <c r="C98" s="857" t="s">
        <v>3686</v>
      </c>
      <c r="E98" s="857" t="s">
        <v>3729</v>
      </c>
      <c r="F98" s="857">
        <v>8</v>
      </c>
      <c r="I98" s="859">
        <v>39214204</v>
      </c>
      <c r="J98" s="859">
        <v>39294204</v>
      </c>
      <c r="K98" s="859">
        <v>29359632</v>
      </c>
      <c r="L98" s="859">
        <v>6406700</v>
      </c>
      <c r="M98" s="858">
        <v>0</v>
      </c>
      <c r="N98" s="858">
        <v>3</v>
      </c>
    </row>
    <row r="99" spans="1:16">
      <c r="A99" s="857" t="s">
        <v>318</v>
      </c>
      <c r="B99" s="857" t="s">
        <v>3685</v>
      </c>
      <c r="C99" s="857" t="s">
        <v>3686</v>
      </c>
      <c r="E99" s="857" t="s">
        <v>3759</v>
      </c>
      <c r="F99" s="857">
        <v>1</v>
      </c>
      <c r="I99" s="859">
        <v>1000000</v>
      </c>
      <c r="J99" s="859">
        <v>1000000</v>
      </c>
      <c r="K99" s="859">
        <v>706252</v>
      </c>
      <c r="L99" s="859">
        <v>385985</v>
      </c>
      <c r="M99" s="858">
        <v>0</v>
      </c>
      <c r="N99" s="858">
        <v>73</v>
      </c>
      <c r="P99" s="857" t="s">
        <v>20</v>
      </c>
    </row>
    <row r="100" spans="1:16">
      <c r="A100" s="857" t="s">
        <v>318</v>
      </c>
      <c r="B100" s="857" t="s">
        <v>3683</v>
      </c>
      <c r="C100" s="857" t="s">
        <v>3684</v>
      </c>
      <c r="E100" s="857" t="s">
        <v>3762</v>
      </c>
      <c r="F100" s="857" t="s">
        <v>361</v>
      </c>
      <c r="G100" s="857" t="s">
        <v>362</v>
      </c>
      <c r="I100" s="859">
        <v>2276743</v>
      </c>
      <c r="J100" s="859">
        <v>2276743</v>
      </c>
      <c r="K100" s="859">
        <v>2180272</v>
      </c>
      <c r="L100" s="859">
        <v>359184</v>
      </c>
      <c r="M100" s="858">
        <v>0</v>
      </c>
      <c r="N100" s="858">
        <v>0</v>
      </c>
    </row>
    <row r="101" spans="1:16">
      <c r="A101" s="857" t="s">
        <v>318</v>
      </c>
      <c r="B101" s="857" t="s">
        <v>3683</v>
      </c>
      <c r="C101" s="857" t="s">
        <v>3684</v>
      </c>
      <c r="E101" s="857" t="s">
        <v>3763</v>
      </c>
      <c r="F101" s="857" t="s">
        <v>365</v>
      </c>
      <c r="G101" s="857" t="s">
        <v>366</v>
      </c>
      <c r="I101" s="859">
        <v>4200000</v>
      </c>
      <c r="J101" s="859">
        <v>4200000</v>
      </c>
      <c r="K101" s="859">
        <v>0</v>
      </c>
      <c r="L101" s="859">
        <v>0</v>
      </c>
      <c r="M101" s="858">
        <v>0</v>
      </c>
      <c r="N101" s="858">
        <v>0</v>
      </c>
    </row>
    <row r="102" spans="1:16">
      <c r="A102" s="857" t="s">
        <v>318</v>
      </c>
      <c r="B102" s="857" t="s">
        <v>3683</v>
      </c>
      <c r="C102" s="857" t="s">
        <v>3684</v>
      </c>
      <c r="E102" s="857" t="s">
        <v>3764</v>
      </c>
      <c r="F102" s="857" t="s">
        <v>365</v>
      </c>
      <c r="G102" s="857" t="s">
        <v>368</v>
      </c>
      <c r="I102" s="859">
        <v>1050000</v>
      </c>
      <c r="J102" s="859">
        <v>1050000</v>
      </c>
      <c r="K102" s="859">
        <v>0</v>
      </c>
      <c r="L102" s="859">
        <v>0</v>
      </c>
      <c r="M102" s="858">
        <v>0</v>
      </c>
      <c r="N102" s="858">
        <v>0</v>
      </c>
    </row>
    <row r="103" spans="1:16">
      <c r="A103" s="857" t="s">
        <v>318</v>
      </c>
      <c r="B103" s="857" t="s">
        <v>3683</v>
      </c>
      <c r="C103" s="857" t="s">
        <v>3684</v>
      </c>
      <c r="E103" s="857" t="s">
        <v>3765</v>
      </c>
      <c r="F103" s="857" t="s">
        <v>372</v>
      </c>
      <c r="G103" s="857" t="s">
        <v>373</v>
      </c>
      <c r="I103" s="859">
        <v>1200000</v>
      </c>
      <c r="J103" s="859">
        <v>1200000</v>
      </c>
      <c r="K103" s="859">
        <v>633963</v>
      </c>
      <c r="L103" s="859">
        <v>0</v>
      </c>
      <c r="M103" s="858">
        <v>0</v>
      </c>
      <c r="N103" s="858">
        <v>0</v>
      </c>
    </row>
    <row r="104" spans="1:16">
      <c r="A104" s="857" t="s">
        <v>318</v>
      </c>
      <c r="B104" s="857" t="s">
        <v>3683</v>
      </c>
      <c r="C104" s="857" t="s">
        <v>3684</v>
      </c>
      <c r="E104" s="857" t="s">
        <v>3953</v>
      </c>
      <c r="F104" s="857" t="s">
        <v>377</v>
      </c>
      <c r="G104" s="857" t="s">
        <v>378</v>
      </c>
      <c r="I104" s="859">
        <v>2500000</v>
      </c>
      <c r="J104" s="859">
        <v>2500000</v>
      </c>
      <c r="K104" s="859">
        <v>60767</v>
      </c>
      <c r="L104" s="859">
        <v>0</v>
      </c>
      <c r="M104" s="858">
        <v>0</v>
      </c>
      <c r="N104" s="858">
        <v>0</v>
      </c>
    </row>
    <row r="105" spans="1:16">
      <c r="A105" s="857" t="s">
        <v>318</v>
      </c>
      <c r="B105" s="857" t="s">
        <v>3683</v>
      </c>
      <c r="C105" s="857" t="s">
        <v>3684</v>
      </c>
      <c r="E105" s="857" t="s">
        <v>3766</v>
      </c>
      <c r="F105" s="857" t="s">
        <v>382</v>
      </c>
      <c r="G105" s="857" t="s">
        <v>383</v>
      </c>
      <c r="I105" s="859">
        <v>3000000</v>
      </c>
      <c r="J105" s="859">
        <v>1630850</v>
      </c>
      <c r="K105" s="859">
        <v>1206759</v>
      </c>
      <c r="L105" s="859">
        <v>905796</v>
      </c>
      <c r="M105" s="858">
        <v>0</v>
      </c>
      <c r="N105" s="858">
        <v>0</v>
      </c>
    </row>
    <row r="106" spans="1:16">
      <c r="A106" s="857" t="s">
        <v>318</v>
      </c>
      <c r="B106" s="857" t="s">
        <v>3683</v>
      </c>
      <c r="C106" s="857" t="s">
        <v>3684</v>
      </c>
      <c r="E106" s="857" t="s">
        <v>3767</v>
      </c>
      <c r="F106" s="857" t="s">
        <v>387</v>
      </c>
      <c r="G106" s="857" t="s">
        <v>388</v>
      </c>
      <c r="I106" s="859">
        <v>1000000</v>
      </c>
      <c r="J106" s="859">
        <v>1000000</v>
      </c>
      <c r="K106" s="859">
        <v>998536</v>
      </c>
      <c r="L106" s="859">
        <v>0</v>
      </c>
      <c r="M106" s="858">
        <v>0</v>
      </c>
      <c r="N106" s="858">
        <v>0</v>
      </c>
    </row>
    <row r="107" spans="1:16">
      <c r="A107" s="857" t="s">
        <v>318</v>
      </c>
      <c r="B107" s="857" t="s">
        <v>3683</v>
      </c>
      <c r="C107" s="857" t="s">
        <v>3684</v>
      </c>
      <c r="E107" s="857" t="s">
        <v>3768</v>
      </c>
      <c r="F107" s="857" t="s">
        <v>363</v>
      </c>
      <c r="G107" s="857" t="s">
        <v>390</v>
      </c>
      <c r="I107" s="859">
        <v>136000000</v>
      </c>
      <c r="J107" s="859">
        <v>136000000</v>
      </c>
      <c r="K107" s="859">
        <v>0</v>
      </c>
      <c r="L107" s="859">
        <v>0</v>
      </c>
      <c r="M107" s="858">
        <v>0</v>
      </c>
      <c r="N107" s="858">
        <v>0</v>
      </c>
    </row>
    <row r="108" spans="1:16">
      <c r="A108" s="857" t="s">
        <v>318</v>
      </c>
      <c r="B108" s="857" t="s">
        <v>3654</v>
      </c>
      <c r="C108" s="857" t="s">
        <v>3655</v>
      </c>
      <c r="D108" s="857" t="s">
        <v>391</v>
      </c>
      <c r="E108" s="857" t="s">
        <v>3729</v>
      </c>
      <c r="F108" s="857" t="s">
        <v>393</v>
      </c>
      <c r="I108" s="859">
        <v>1040000</v>
      </c>
      <c r="J108" s="859">
        <v>1590000</v>
      </c>
      <c r="K108" s="859">
        <v>1399975</v>
      </c>
      <c r="L108" s="859">
        <v>1345682</v>
      </c>
      <c r="M108" s="858">
        <v>0</v>
      </c>
      <c r="N108" s="858">
        <v>95</v>
      </c>
    </row>
    <row r="109" spans="1:16">
      <c r="A109" s="857" t="s">
        <v>318</v>
      </c>
      <c r="B109" s="857" t="s">
        <v>3654</v>
      </c>
      <c r="C109" s="857" t="s">
        <v>3655</v>
      </c>
      <c r="D109" s="857" t="s">
        <v>391</v>
      </c>
      <c r="E109" s="857" t="s">
        <v>3729</v>
      </c>
      <c r="F109" s="857" t="s">
        <v>394</v>
      </c>
      <c r="I109" s="859">
        <v>3000000</v>
      </c>
      <c r="J109" s="859">
        <v>3000000</v>
      </c>
      <c r="K109" s="859">
        <v>2586220</v>
      </c>
      <c r="L109" s="859">
        <v>2301854</v>
      </c>
      <c r="M109" s="858">
        <v>0</v>
      </c>
      <c r="N109" s="858">
        <v>95</v>
      </c>
    </row>
    <row r="110" spans="1:16">
      <c r="A110" s="857" t="s">
        <v>318</v>
      </c>
      <c r="B110" s="857" t="s">
        <v>3654</v>
      </c>
      <c r="C110" s="857" t="s">
        <v>3655</v>
      </c>
      <c r="D110" s="857" t="s">
        <v>391</v>
      </c>
      <c r="E110" s="857" t="s">
        <v>3729</v>
      </c>
      <c r="F110" s="857" t="s">
        <v>395</v>
      </c>
      <c r="I110" s="859">
        <v>3000000</v>
      </c>
      <c r="J110" s="859">
        <v>3000000</v>
      </c>
      <c r="K110" s="859">
        <v>1364878</v>
      </c>
      <c r="L110" s="859">
        <v>0</v>
      </c>
      <c r="M110" s="858">
        <v>0</v>
      </c>
      <c r="N110" s="858">
        <v>5</v>
      </c>
    </row>
    <row r="111" spans="1:16">
      <c r="A111" s="857" t="s">
        <v>318</v>
      </c>
      <c r="B111" s="857" t="s">
        <v>3654</v>
      </c>
      <c r="C111" s="857" t="s">
        <v>3655</v>
      </c>
      <c r="D111" s="857" t="s">
        <v>391</v>
      </c>
      <c r="E111" s="857" t="s">
        <v>3729</v>
      </c>
      <c r="F111" s="857" t="s">
        <v>396</v>
      </c>
      <c r="I111" s="859">
        <v>1251000</v>
      </c>
      <c r="J111" s="859">
        <v>1251000</v>
      </c>
      <c r="K111" s="859">
        <v>0</v>
      </c>
      <c r="L111" s="859">
        <v>0</v>
      </c>
      <c r="M111" s="858">
        <v>0</v>
      </c>
      <c r="N111" s="858">
        <v>0</v>
      </c>
    </row>
    <row r="112" spans="1:16">
      <c r="A112" s="857" t="s">
        <v>318</v>
      </c>
      <c r="B112" s="857" t="s">
        <v>3654</v>
      </c>
      <c r="C112" s="857" t="s">
        <v>3655</v>
      </c>
      <c r="D112" s="857" t="s">
        <v>391</v>
      </c>
      <c r="E112" s="857" t="s">
        <v>3729</v>
      </c>
      <c r="F112" s="857">
        <v>4</v>
      </c>
      <c r="I112" s="859">
        <v>8291000</v>
      </c>
      <c r="J112" s="859">
        <v>8841000</v>
      </c>
      <c r="K112" s="859">
        <v>5351073</v>
      </c>
      <c r="L112" s="859">
        <v>3647536</v>
      </c>
      <c r="M112" s="858">
        <v>0</v>
      </c>
      <c r="N112" s="858">
        <v>0</v>
      </c>
    </row>
    <row r="113" spans="1:16">
      <c r="A113" s="857" t="s">
        <v>318</v>
      </c>
      <c r="B113" s="857" t="s">
        <v>3654</v>
      </c>
      <c r="C113" s="857" t="s">
        <v>3655</v>
      </c>
      <c r="D113" s="857" t="s">
        <v>391</v>
      </c>
      <c r="E113" s="857" t="s">
        <v>3733</v>
      </c>
      <c r="F113" s="857" t="s">
        <v>398</v>
      </c>
      <c r="I113" s="859">
        <v>610000</v>
      </c>
      <c r="J113" s="859">
        <v>2010000</v>
      </c>
      <c r="K113" s="859">
        <v>1848114</v>
      </c>
      <c r="L113" s="859">
        <v>1398553</v>
      </c>
      <c r="M113" s="858">
        <v>0</v>
      </c>
      <c r="N113" s="858">
        <v>77</v>
      </c>
    </row>
    <row r="114" spans="1:16">
      <c r="A114" s="857" t="s">
        <v>318</v>
      </c>
      <c r="B114" s="857" t="s">
        <v>3654</v>
      </c>
      <c r="C114" s="857" t="s">
        <v>3655</v>
      </c>
      <c r="D114" s="857" t="s">
        <v>391</v>
      </c>
      <c r="E114" s="857" t="s">
        <v>3733</v>
      </c>
      <c r="F114" s="857" t="s">
        <v>399</v>
      </c>
      <c r="I114" s="859">
        <v>1200000</v>
      </c>
      <c r="J114" s="859">
        <v>3134000</v>
      </c>
      <c r="K114" s="859">
        <v>2399105</v>
      </c>
      <c r="L114" s="859">
        <v>742717</v>
      </c>
      <c r="M114" s="858">
        <v>0</v>
      </c>
      <c r="N114" s="858">
        <v>59</v>
      </c>
    </row>
    <row r="115" spans="1:16">
      <c r="A115" s="857" t="s">
        <v>318</v>
      </c>
      <c r="B115" s="857" t="s">
        <v>3654</v>
      </c>
      <c r="C115" s="857" t="s">
        <v>3655</v>
      </c>
      <c r="D115" s="857" t="s">
        <v>391</v>
      </c>
      <c r="E115" s="857" t="s">
        <v>3733</v>
      </c>
      <c r="F115" s="857" t="s">
        <v>401</v>
      </c>
      <c r="I115" s="859">
        <v>1500000</v>
      </c>
      <c r="J115" s="859">
        <v>2608300</v>
      </c>
      <c r="K115" s="859">
        <v>1401097</v>
      </c>
      <c r="L115" s="859">
        <v>2238</v>
      </c>
      <c r="M115" s="858">
        <v>0</v>
      </c>
      <c r="N115" s="858">
        <v>5</v>
      </c>
      <c r="P115" s="857" t="s">
        <v>402</v>
      </c>
    </row>
    <row r="116" spans="1:16">
      <c r="A116" s="857" t="s">
        <v>318</v>
      </c>
      <c r="B116" s="857" t="s">
        <v>3654</v>
      </c>
      <c r="C116" s="857" t="s">
        <v>3655</v>
      </c>
      <c r="D116" s="857" t="s">
        <v>391</v>
      </c>
      <c r="E116" s="857" t="s">
        <v>3733</v>
      </c>
      <c r="F116" s="857">
        <v>3</v>
      </c>
      <c r="I116" s="859">
        <v>3310000</v>
      </c>
      <c r="J116" s="859">
        <v>7752300</v>
      </c>
      <c r="K116" s="859">
        <v>5648316</v>
      </c>
      <c r="L116" s="859">
        <v>2143508</v>
      </c>
      <c r="M116" s="858">
        <v>0</v>
      </c>
      <c r="N116" s="858">
        <v>82</v>
      </c>
    </row>
    <row r="117" spans="1:16">
      <c r="A117" s="857" t="s">
        <v>318</v>
      </c>
      <c r="B117" s="857" t="s">
        <v>3654</v>
      </c>
      <c r="C117" s="857" t="s">
        <v>3655</v>
      </c>
      <c r="D117" s="857" t="s">
        <v>391</v>
      </c>
      <c r="E117" s="857" t="s">
        <v>3769</v>
      </c>
      <c r="F117" s="857" t="s">
        <v>404</v>
      </c>
      <c r="I117" s="859">
        <v>415000</v>
      </c>
      <c r="J117" s="859">
        <v>1127000</v>
      </c>
      <c r="K117" s="859">
        <v>926530</v>
      </c>
      <c r="L117" s="859">
        <v>907820</v>
      </c>
      <c r="M117" s="858">
        <v>0</v>
      </c>
      <c r="N117" s="858">
        <v>95</v>
      </c>
      <c r="P117" s="857" t="s">
        <v>405</v>
      </c>
    </row>
    <row r="118" spans="1:16">
      <c r="A118" s="857" t="s">
        <v>318</v>
      </c>
      <c r="B118" s="857" t="s">
        <v>3654</v>
      </c>
      <c r="C118" s="857" t="s">
        <v>3655</v>
      </c>
      <c r="D118" s="857" t="s">
        <v>391</v>
      </c>
      <c r="E118" s="857" t="s">
        <v>3769</v>
      </c>
      <c r="F118" s="857" t="s">
        <v>406</v>
      </c>
      <c r="I118" s="859">
        <v>2380000</v>
      </c>
      <c r="J118" s="859">
        <v>2380000</v>
      </c>
      <c r="K118" s="859">
        <v>567280</v>
      </c>
      <c r="L118" s="859">
        <v>0</v>
      </c>
      <c r="M118" s="858">
        <v>0</v>
      </c>
      <c r="N118" s="858">
        <v>60</v>
      </c>
    </row>
    <row r="119" spans="1:16">
      <c r="A119" s="857" t="s">
        <v>318</v>
      </c>
      <c r="B119" s="857" t="s">
        <v>3654</v>
      </c>
      <c r="C119" s="857" t="s">
        <v>3655</v>
      </c>
      <c r="D119" s="857" t="s">
        <v>391</v>
      </c>
      <c r="E119" s="857" t="s">
        <v>3769</v>
      </c>
      <c r="F119" s="857">
        <v>2</v>
      </c>
      <c r="I119" s="859">
        <v>2795000</v>
      </c>
      <c r="J119" s="859">
        <v>3507000</v>
      </c>
      <c r="K119" s="859">
        <v>1493810</v>
      </c>
      <c r="L119" s="859">
        <v>907820</v>
      </c>
      <c r="M119" s="858">
        <v>0</v>
      </c>
      <c r="N119" s="858">
        <v>0</v>
      </c>
    </row>
    <row r="120" spans="1:16">
      <c r="A120" s="857" t="s">
        <v>318</v>
      </c>
      <c r="B120" s="857" t="s">
        <v>3654</v>
      </c>
      <c r="C120" s="857" t="s">
        <v>3655</v>
      </c>
      <c r="D120" s="857" t="s">
        <v>391</v>
      </c>
      <c r="E120" s="857" t="s">
        <v>3758</v>
      </c>
      <c r="F120" s="857" t="s">
        <v>408</v>
      </c>
      <c r="I120" s="859">
        <v>1000000</v>
      </c>
      <c r="J120" s="859">
        <v>1000000</v>
      </c>
      <c r="K120" s="859">
        <v>893898</v>
      </c>
      <c r="L120" s="859">
        <v>690814</v>
      </c>
      <c r="M120" s="858">
        <v>0</v>
      </c>
      <c r="N120" s="858">
        <v>85</v>
      </c>
      <c r="P120" s="857" t="s">
        <v>409</v>
      </c>
    </row>
    <row r="121" spans="1:16">
      <c r="A121" s="857" t="s">
        <v>318</v>
      </c>
      <c r="B121" s="857" t="s">
        <v>3654</v>
      </c>
      <c r="C121" s="857" t="s">
        <v>3655</v>
      </c>
      <c r="D121" s="857" t="s">
        <v>391</v>
      </c>
      <c r="E121" s="857" t="s">
        <v>3758</v>
      </c>
      <c r="F121" s="857" t="s">
        <v>410</v>
      </c>
      <c r="I121" s="859">
        <v>1500000</v>
      </c>
      <c r="J121" s="859">
        <v>1500000</v>
      </c>
      <c r="K121" s="859">
        <v>1490573</v>
      </c>
      <c r="L121" s="859">
        <v>1167398</v>
      </c>
      <c r="M121" s="858">
        <v>0</v>
      </c>
      <c r="N121" s="858">
        <v>80</v>
      </c>
    </row>
    <row r="122" spans="1:16">
      <c r="A122" s="857" t="s">
        <v>318</v>
      </c>
      <c r="B122" s="857" t="s">
        <v>3654</v>
      </c>
      <c r="C122" s="857" t="s">
        <v>3655</v>
      </c>
      <c r="D122" s="857" t="s">
        <v>391</v>
      </c>
      <c r="E122" s="857" t="s">
        <v>3758</v>
      </c>
      <c r="F122" s="857">
        <v>2</v>
      </c>
      <c r="I122" s="859">
        <v>2500000</v>
      </c>
      <c r="J122" s="859">
        <v>2500000</v>
      </c>
      <c r="K122" s="859">
        <v>2384471</v>
      </c>
      <c r="L122" s="859">
        <v>1858212</v>
      </c>
      <c r="M122" s="858">
        <v>0</v>
      </c>
      <c r="N122" s="858">
        <v>0</v>
      </c>
    </row>
    <row r="123" spans="1:16">
      <c r="A123" s="857" t="s">
        <v>318</v>
      </c>
      <c r="B123" s="857" t="s">
        <v>3654</v>
      </c>
      <c r="C123" s="857" t="s">
        <v>3655</v>
      </c>
      <c r="D123" s="857" t="s">
        <v>391</v>
      </c>
      <c r="E123" s="857" t="s">
        <v>3759</v>
      </c>
      <c r="F123" s="857">
        <v>1</v>
      </c>
      <c r="I123" s="859">
        <v>1200000</v>
      </c>
      <c r="J123" s="859">
        <v>1200000</v>
      </c>
      <c r="K123" s="859">
        <v>1182853</v>
      </c>
      <c r="L123" s="859">
        <v>996542</v>
      </c>
      <c r="M123" s="858">
        <v>0</v>
      </c>
      <c r="N123" s="858">
        <v>83</v>
      </c>
    </row>
    <row r="124" spans="1:16">
      <c r="A124" s="857" t="s">
        <v>318</v>
      </c>
      <c r="B124" s="857" t="s">
        <v>3654</v>
      </c>
      <c r="C124" s="857" t="s">
        <v>3655</v>
      </c>
      <c r="D124" s="857" t="s">
        <v>391</v>
      </c>
      <c r="E124" s="857" t="s">
        <v>3770</v>
      </c>
      <c r="F124" s="857">
        <v>1</v>
      </c>
      <c r="I124" s="859">
        <v>800000</v>
      </c>
      <c r="J124" s="859">
        <v>1650000</v>
      </c>
      <c r="K124" s="859">
        <v>990669</v>
      </c>
      <c r="L124" s="859">
        <v>967483</v>
      </c>
      <c r="M124" s="858">
        <v>0</v>
      </c>
      <c r="N124" s="858">
        <v>95</v>
      </c>
      <c r="P124" s="857" t="s">
        <v>413</v>
      </c>
    </row>
    <row r="125" spans="1:16">
      <c r="A125" s="857" t="s">
        <v>318</v>
      </c>
      <c r="B125" s="857" t="s">
        <v>3654</v>
      </c>
      <c r="C125" s="857" t="s">
        <v>3655</v>
      </c>
      <c r="D125" s="857" t="s">
        <v>391</v>
      </c>
      <c r="E125" s="857" t="s">
        <v>3731</v>
      </c>
      <c r="F125" s="857" t="s">
        <v>396</v>
      </c>
      <c r="I125" s="859">
        <v>2754006</v>
      </c>
      <c r="J125" s="859">
        <v>2754006</v>
      </c>
      <c r="K125" s="859">
        <v>0</v>
      </c>
      <c r="L125" s="859">
        <v>0</v>
      </c>
      <c r="M125" s="858">
        <v>0</v>
      </c>
      <c r="N125" s="858">
        <v>0</v>
      </c>
      <c r="P125" s="857" t="s">
        <v>415</v>
      </c>
    </row>
    <row r="126" spans="1:16">
      <c r="A126" s="857" t="s">
        <v>318</v>
      </c>
      <c r="B126" s="857" t="s">
        <v>3654</v>
      </c>
      <c r="C126" s="857" t="s">
        <v>3655</v>
      </c>
      <c r="D126" s="857" t="s">
        <v>391</v>
      </c>
      <c r="E126" s="857" t="s">
        <v>3731</v>
      </c>
      <c r="F126" s="857" t="s">
        <v>416</v>
      </c>
      <c r="I126" s="859">
        <v>1770800</v>
      </c>
      <c r="J126" s="859">
        <v>1770800</v>
      </c>
      <c r="K126" s="859">
        <v>1415972</v>
      </c>
      <c r="L126" s="859">
        <v>13708</v>
      </c>
      <c r="M126" s="858">
        <v>0</v>
      </c>
      <c r="N126" s="858">
        <v>25</v>
      </c>
      <c r="P126" s="857" t="s">
        <v>417</v>
      </c>
    </row>
    <row r="127" spans="1:16">
      <c r="A127" s="857" t="s">
        <v>318</v>
      </c>
      <c r="B127" s="857" t="s">
        <v>3654</v>
      </c>
      <c r="C127" s="857" t="s">
        <v>3655</v>
      </c>
      <c r="D127" s="857" t="s">
        <v>391</v>
      </c>
      <c r="E127" s="857" t="s">
        <v>3731</v>
      </c>
      <c r="F127" s="857">
        <v>2</v>
      </c>
      <c r="I127" s="859">
        <v>4524806</v>
      </c>
      <c r="J127" s="859">
        <v>4524806</v>
      </c>
      <c r="K127" s="859">
        <v>1415972</v>
      </c>
      <c r="L127" s="859">
        <v>13708</v>
      </c>
      <c r="M127" s="858">
        <v>0</v>
      </c>
      <c r="N127" s="858">
        <v>0</v>
      </c>
    </row>
    <row r="128" spans="1:16">
      <c r="A128" s="857" t="s">
        <v>318</v>
      </c>
      <c r="B128" s="857" t="s">
        <v>3654</v>
      </c>
      <c r="C128" s="857" t="s">
        <v>3655</v>
      </c>
      <c r="D128" s="857" t="s">
        <v>418</v>
      </c>
      <c r="E128" s="857" t="s">
        <v>3729</v>
      </c>
      <c r="F128" s="857" t="s">
        <v>419</v>
      </c>
      <c r="I128" s="859">
        <v>1056371</v>
      </c>
      <c r="J128" s="859">
        <v>1056371</v>
      </c>
      <c r="K128" s="859">
        <v>1028094</v>
      </c>
      <c r="L128" s="859">
        <v>1017397</v>
      </c>
      <c r="M128" s="858">
        <v>0</v>
      </c>
      <c r="N128" s="858">
        <v>96</v>
      </c>
    </row>
    <row r="129" spans="1:16">
      <c r="A129" s="857" t="s">
        <v>318</v>
      </c>
      <c r="B129" s="857" t="s">
        <v>3654</v>
      </c>
      <c r="C129" s="857" t="s">
        <v>3655</v>
      </c>
      <c r="D129" s="857" t="s">
        <v>418</v>
      </c>
      <c r="E129" s="857" t="s">
        <v>3729</v>
      </c>
      <c r="F129" s="857" t="s">
        <v>420</v>
      </c>
      <c r="I129" s="859">
        <v>1088088</v>
      </c>
      <c r="J129" s="859">
        <v>1088088</v>
      </c>
      <c r="K129" s="859">
        <v>1086807</v>
      </c>
      <c r="L129" s="859">
        <v>1055880</v>
      </c>
      <c r="M129" s="858">
        <v>0</v>
      </c>
      <c r="N129" s="858">
        <v>97</v>
      </c>
    </row>
    <row r="130" spans="1:16">
      <c r="A130" s="857" t="s">
        <v>318</v>
      </c>
      <c r="B130" s="857" t="s">
        <v>3654</v>
      </c>
      <c r="C130" s="857" t="s">
        <v>3655</v>
      </c>
      <c r="D130" s="857" t="s">
        <v>418</v>
      </c>
      <c r="E130" s="857" t="s">
        <v>3729</v>
      </c>
      <c r="F130" s="857">
        <v>2</v>
      </c>
      <c r="I130" s="859">
        <v>2144459</v>
      </c>
      <c r="J130" s="859">
        <v>2144459</v>
      </c>
      <c r="K130" s="859">
        <v>2114901</v>
      </c>
      <c r="L130" s="859">
        <v>2073277</v>
      </c>
      <c r="M130" s="858">
        <v>0</v>
      </c>
      <c r="N130" s="858">
        <v>0</v>
      </c>
    </row>
    <row r="131" spans="1:16">
      <c r="A131" s="857" t="s">
        <v>318</v>
      </c>
      <c r="B131" s="857" t="s">
        <v>3654</v>
      </c>
      <c r="C131" s="857" t="s">
        <v>3655</v>
      </c>
      <c r="D131" s="857" t="s">
        <v>418</v>
      </c>
      <c r="E131" s="857" t="s">
        <v>3731</v>
      </c>
      <c r="I131" s="859">
        <v>1275529</v>
      </c>
      <c r="J131" s="859">
        <v>1275529</v>
      </c>
      <c r="K131" s="859">
        <v>1275529</v>
      </c>
      <c r="L131" s="859">
        <v>366834</v>
      </c>
      <c r="M131" s="858">
        <v>0</v>
      </c>
      <c r="N131" s="858">
        <v>90</v>
      </c>
    </row>
    <row r="132" spans="1:16">
      <c r="A132" s="857" t="s">
        <v>318</v>
      </c>
      <c r="B132" s="857" t="s">
        <v>3654</v>
      </c>
      <c r="C132" s="857" t="s">
        <v>3655</v>
      </c>
      <c r="D132" s="857" t="s">
        <v>418</v>
      </c>
      <c r="E132" s="857" t="s">
        <v>3731</v>
      </c>
      <c r="I132" s="859">
        <v>0</v>
      </c>
      <c r="J132" s="859">
        <v>0</v>
      </c>
      <c r="K132" s="859">
        <v>17022505</v>
      </c>
      <c r="L132" s="859">
        <v>2215327</v>
      </c>
      <c r="M132" s="858">
        <v>0</v>
      </c>
      <c r="N132" s="858">
        <v>0</v>
      </c>
    </row>
    <row r="133" spans="1:16">
      <c r="A133" s="857" t="s">
        <v>318</v>
      </c>
      <c r="B133" s="857" t="s">
        <v>3654</v>
      </c>
      <c r="C133" s="857" t="s">
        <v>3655</v>
      </c>
      <c r="D133" s="857" t="s">
        <v>418</v>
      </c>
      <c r="E133" s="857" t="s">
        <v>3731</v>
      </c>
      <c r="F133" s="857">
        <v>2</v>
      </c>
      <c r="I133" s="859">
        <v>1275529</v>
      </c>
      <c r="J133" s="859">
        <v>0</v>
      </c>
      <c r="K133" s="859">
        <v>18298034</v>
      </c>
      <c r="L133" s="859">
        <v>2582161</v>
      </c>
      <c r="M133" s="858">
        <v>0</v>
      </c>
      <c r="N133" s="858">
        <v>0</v>
      </c>
    </row>
    <row r="134" spans="1:16">
      <c r="A134" s="857" t="s">
        <v>318</v>
      </c>
      <c r="B134" s="857" t="s">
        <v>3654</v>
      </c>
      <c r="C134" s="857" t="s">
        <v>3655</v>
      </c>
      <c r="D134" s="857" t="s">
        <v>418</v>
      </c>
      <c r="E134" s="857" t="s">
        <v>3771</v>
      </c>
      <c r="F134" s="857">
        <v>1</v>
      </c>
      <c r="I134" s="859">
        <v>50000000</v>
      </c>
      <c r="J134" s="859">
        <v>50000000</v>
      </c>
      <c r="K134" s="859">
        <v>0</v>
      </c>
      <c r="L134" s="859">
        <v>38500000</v>
      </c>
      <c r="M134" s="858">
        <v>77</v>
      </c>
      <c r="N134" s="858">
        <v>77</v>
      </c>
    </row>
    <row r="135" spans="1:16">
      <c r="A135" s="857" t="s">
        <v>318</v>
      </c>
      <c r="B135" s="857" t="s">
        <v>3654</v>
      </c>
      <c r="C135" s="857" t="s">
        <v>3655</v>
      </c>
      <c r="D135" s="857" t="s">
        <v>418</v>
      </c>
      <c r="E135" s="857" t="s">
        <v>3772</v>
      </c>
      <c r="I135" s="859">
        <v>1200000</v>
      </c>
      <c r="J135" s="859">
        <v>1200000</v>
      </c>
      <c r="K135" s="859">
        <v>0</v>
      </c>
      <c r="L135" s="859">
        <v>0</v>
      </c>
      <c r="M135" s="858">
        <v>0</v>
      </c>
      <c r="N135" s="858">
        <v>95</v>
      </c>
    </row>
    <row r="136" spans="1:16">
      <c r="A136" s="857" t="s">
        <v>318</v>
      </c>
      <c r="B136" s="857" t="s">
        <v>3654</v>
      </c>
      <c r="C136" s="857" t="s">
        <v>3655</v>
      </c>
      <c r="D136" s="857" t="s">
        <v>418</v>
      </c>
      <c r="E136" s="857" t="s">
        <v>3772</v>
      </c>
      <c r="I136" s="859">
        <v>2031000</v>
      </c>
      <c r="J136" s="859">
        <v>2031000</v>
      </c>
      <c r="K136" s="859">
        <v>0</v>
      </c>
      <c r="L136" s="859">
        <v>0</v>
      </c>
      <c r="M136" s="858">
        <v>0</v>
      </c>
      <c r="N136" s="858">
        <v>0</v>
      </c>
      <c r="P136" s="857" t="s">
        <v>424</v>
      </c>
    </row>
    <row r="137" spans="1:16">
      <c r="A137" s="857" t="s">
        <v>318</v>
      </c>
      <c r="B137" s="857" t="s">
        <v>3654</v>
      </c>
      <c r="C137" s="857" t="s">
        <v>3655</v>
      </c>
      <c r="D137" s="857" t="s">
        <v>418</v>
      </c>
      <c r="E137" s="857" t="s">
        <v>3772</v>
      </c>
      <c r="I137" s="859">
        <v>2000000</v>
      </c>
      <c r="J137" s="859">
        <v>2000000</v>
      </c>
      <c r="K137" s="859">
        <v>0</v>
      </c>
      <c r="L137" s="859">
        <v>0</v>
      </c>
      <c r="M137" s="858">
        <v>0</v>
      </c>
      <c r="N137" s="858">
        <v>92</v>
      </c>
    </row>
    <row r="138" spans="1:16">
      <c r="A138" s="857" t="s">
        <v>318</v>
      </c>
      <c r="B138" s="857" t="s">
        <v>3654</v>
      </c>
      <c r="C138" s="857" t="s">
        <v>3655</v>
      </c>
      <c r="D138" s="857" t="s">
        <v>418</v>
      </c>
      <c r="E138" s="857" t="s">
        <v>3772</v>
      </c>
      <c r="I138" s="859">
        <v>3600000</v>
      </c>
      <c r="J138" s="859">
        <v>3600000</v>
      </c>
      <c r="K138" s="859">
        <v>3600000</v>
      </c>
      <c r="L138" s="859">
        <v>0</v>
      </c>
      <c r="M138" s="858">
        <v>0</v>
      </c>
      <c r="N138" s="858">
        <v>42</v>
      </c>
      <c r="P138" s="857" t="s">
        <v>3954</v>
      </c>
    </row>
    <row r="139" spans="1:16">
      <c r="A139" s="857" t="s">
        <v>318</v>
      </c>
      <c r="B139" s="857" t="s">
        <v>3654</v>
      </c>
      <c r="C139" s="857" t="s">
        <v>3655</v>
      </c>
      <c r="D139" s="857" t="s">
        <v>418</v>
      </c>
      <c r="E139" s="857" t="s">
        <v>3772</v>
      </c>
      <c r="F139" s="857">
        <v>4</v>
      </c>
      <c r="I139" s="859">
        <v>8831000</v>
      </c>
      <c r="J139" s="859">
        <v>8831000</v>
      </c>
      <c r="K139" s="859">
        <v>3600000</v>
      </c>
      <c r="L139" s="859">
        <v>0</v>
      </c>
      <c r="M139" s="858">
        <v>0</v>
      </c>
      <c r="N139" s="858">
        <v>0</v>
      </c>
    </row>
    <row r="140" spans="1:16">
      <c r="A140" s="857" t="s">
        <v>318</v>
      </c>
      <c r="B140" s="857" t="s">
        <v>3586</v>
      </c>
      <c r="C140" s="857" t="s">
        <v>3610</v>
      </c>
      <c r="E140" s="857" t="s">
        <v>3731</v>
      </c>
      <c r="F140" s="857" t="s">
        <v>427</v>
      </c>
      <c r="I140" s="859">
        <v>1050000</v>
      </c>
      <c r="J140" s="859">
        <v>1050000</v>
      </c>
      <c r="K140" s="859">
        <v>0</v>
      </c>
      <c r="L140" s="859">
        <v>0</v>
      </c>
      <c r="M140" s="858">
        <v>0</v>
      </c>
      <c r="N140" s="858">
        <v>0</v>
      </c>
      <c r="P140" s="857" t="s">
        <v>3955</v>
      </c>
    </row>
    <row r="141" spans="1:16">
      <c r="A141" s="857" t="s">
        <v>318</v>
      </c>
      <c r="B141" s="857" t="s">
        <v>3586</v>
      </c>
      <c r="C141" s="857" t="s">
        <v>3610</v>
      </c>
      <c r="E141" s="857" t="s">
        <v>3731</v>
      </c>
      <c r="F141" s="857" t="s">
        <v>427</v>
      </c>
      <c r="I141" s="859">
        <v>3000000</v>
      </c>
      <c r="J141" s="859">
        <v>3000000</v>
      </c>
      <c r="K141" s="859">
        <v>0</v>
      </c>
      <c r="L141" s="859">
        <v>0</v>
      </c>
      <c r="M141" s="858">
        <v>0</v>
      </c>
      <c r="N141" s="858">
        <v>0</v>
      </c>
      <c r="P141" s="857" t="s">
        <v>3956</v>
      </c>
    </row>
    <row r="142" spans="1:16">
      <c r="A142" s="857" t="s">
        <v>318</v>
      </c>
      <c r="B142" s="857" t="s">
        <v>3586</v>
      </c>
      <c r="C142" s="857" t="s">
        <v>3610</v>
      </c>
      <c r="E142" s="857" t="s">
        <v>3731</v>
      </c>
      <c r="F142" s="857" t="s">
        <v>430</v>
      </c>
      <c r="I142" s="859">
        <v>2782686</v>
      </c>
      <c r="J142" s="859">
        <v>2782686</v>
      </c>
      <c r="K142" s="859">
        <v>2590291</v>
      </c>
      <c r="L142" s="859">
        <v>179870</v>
      </c>
      <c r="M142" s="858">
        <v>0</v>
      </c>
      <c r="N142" s="858">
        <v>50</v>
      </c>
      <c r="P142" s="857" t="s">
        <v>3957</v>
      </c>
    </row>
    <row r="143" spans="1:16">
      <c r="A143" s="857" t="s">
        <v>318</v>
      </c>
      <c r="B143" s="857" t="s">
        <v>3586</v>
      </c>
      <c r="C143" s="857" t="s">
        <v>3610</v>
      </c>
      <c r="E143" s="857" t="s">
        <v>3760</v>
      </c>
      <c r="I143" s="859">
        <v>6832686</v>
      </c>
      <c r="J143" s="859">
        <v>6832686</v>
      </c>
      <c r="K143" s="859">
        <v>2590291</v>
      </c>
      <c r="L143" s="859">
        <v>179870</v>
      </c>
      <c r="M143" s="858">
        <v>0</v>
      </c>
      <c r="N143" s="858">
        <v>0</v>
      </c>
    </row>
    <row r="144" spans="1:16">
      <c r="A144" s="857" t="s">
        <v>318</v>
      </c>
      <c r="B144" s="857" t="s">
        <v>3586</v>
      </c>
      <c r="C144" s="857" t="s">
        <v>3610</v>
      </c>
      <c r="E144" s="857" t="s">
        <v>3729</v>
      </c>
      <c r="F144" s="857" t="s">
        <v>433</v>
      </c>
      <c r="I144" s="859">
        <v>3000000</v>
      </c>
      <c r="J144" s="859">
        <v>3000000</v>
      </c>
      <c r="K144" s="859">
        <v>0</v>
      </c>
      <c r="L144" s="859">
        <v>0</v>
      </c>
      <c r="M144" s="858">
        <v>0</v>
      </c>
      <c r="N144" s="858">
        <v>0</v>
      </c>
      <c r="P144" s="857" t="s">
        <v>434</v>
      </c>
    </row>
    <row r="145" spans="1:16">
      <c r="A145" s="857" t="s">
        <v>318</v>
      </c>
      <c r="B145" s="857" t="s">
        <v>3586</v>
      </c>
      <c r="C145" s="857" t="s">
        <v>3610</v>
      </c>
      <c r="E145" s="857" t="s">
        <v>3729</v>
      </c>
      <c r="F145" s="857" t="s">
        <v>435</v>
      </c>
      <c r="I145" s="859">
        <v>4500000</v>
      </c>
      <c r="J145" s="859">
        <v>4500000</v>
      </c>
      <c r="K145" s="859">
        <v>3801162</v>
      </c>
      <c r="L145" s="859">
        <v>399109</v>
      </c>
      <c r="M145" s="858">
        <v>0</v>
      </c>
      <c r="N145" s="858">
        <v>15</v>
      </c>
      <c r="P145" s="857" t="s">
        <v>436</v>
      </c>
    </row>
    <row r="146" spans="1:16">
      <c r="A146" s="857" t="s">
        <v>318</v>
      </c>
      <c r="B146" s="857" t="s">
        <v>3586</v>
      </c>
      <c r="C146" s="857" t="s">
        <v>3610</v>
      </c>
      <c r="E146" s="857" t="s">
        <v>3729</v>
      </c>
      <c r="F146" s="857" t="s">
        <v>437</v>
      </c>
      <c r="I146" s="859">
        <v>15000000</v>
      </c>
      <c r="J146" s="859">
        <v>4300000</v>
      </c>
      <c r="K146" s="859">
        <v>3782556</v>
      </c>
      <c r="L146" s="859">
        <v>821935</v>
      </c>
      <c r="M146" s="858">
        <v>0</v>
      </c>
      <c r="N146" s="858">
        <v>45</v>
      </c>
      <c r="P146" s="857" t="s">
        <v>436</v>
      </c>
    </row>
    <row r="147" spans="1:16">
      <c r="A147" s="857" t="s">
        <v>318</v>
      </c>
      <c r="B147" s="857" t="s">
        <v>3586</v>
      </c>
      <c r="C147" s="857" t="s">
        <v>3610</v>
      </c>
      <c r="E147" s="857" t="s">
        <v>3729</v>
      </c>
      <c r="F147" s="857" t="s">
        <v>438</v>
      </c>
      <c r="I147" s="859">
        <v>15000000</v>
      </c>
      <c r="J147" s="859">
        <v>4875000</v>
      </c>
      <c r="K147" s="859">
        <v>4730789</v>
      </c>
      <c r="L147" s="859">
        <v>421255</v>
      </c>
      <c r="M147" s="858">
        <v>0</v>
      </c>
      <c r="N147" s="858">
        <v>500</v>
      </c>
      <c r="P147" s="857" t="s">
        <v>436</v>
      </c>
    </row>
    <row r="148" spans="1:16">
      <c r="A148" s="857" t="s">
        <v>318</v>
      </c>
      <c r="B148" s="857" t="s">
        <v>3586</v>
      </c>
      <c r="C148" s="857" t="s">
        <v>3610</v>
      </c>
      <c r="E148" s="857" t="s">
        <v>3729</v>
      </c>
      <c r="F148" s="857" t="s">
        <v>439</v>
      </c>
      <c r="I148" s="859">
        <v>4500000</v>
      </c>
      <c r="J148" s="859">
        <v>4500000</v>
      </c>
      <c r="K148" s="859">
        <v>4191770</v>
      </c>
      <c r="L148" s="859">
        <v>2184926</v>
      </c>
      <c r="M148" s="858">
        <v>0</v>
      </c>
      <c r="N148" s="858">
        <v>85</v>
      </c>
      <c r="P148" s="857" t="s">
        <v>436</v>
      </c>
    </row>
    <row r="149" spans="1:16">
      <c r="A149" s="857" t="s">
        <v>318</v>
      </c>
      <c r="B149" s="857" t="s">
        <v>3586</v>
      </c>
      <c r="C149" s="857" t="s">
        <v>3610</v>
      </c>
      <c r="E149" s="857" t="s">
        <v>3729</v>
      </c>
      <c r="F149" s="857" t="s">
        <v>440</v>
      </c>
      <c r="I149" s="859">
        <v>500000</v>
      </c>
      <c r="J149" s="859">
        <v>1100000</v>
      </c>
      <c r="K149" s="859">
        <v>616982</v>
      </c>
      <c r="L149" s="859">
        <v>262446</v>
      </c>
      <c r="M149" s="858">
        <v>0</v>
      </c>
      <c r="N149" s="858">
        <v>52</v>
      </c>
      <c r="P149" s="857" t="s">
        <v>436</v>
      </c>
    </row>
    <row r="150" spans="1:16">
      <c r="A150" s="857" t="s">
        <v>318</v>
      </c>
      <c r="B150" s="857" t="s">
        <v>3586</v>
      </c>
      <c r="C150" s="857" t="s">
        <v>3610</v>
      </c>
      <c r="E150" s="857" t="s">
        <v>3729</v>
      </c>
      <c r="F150" s="857" t="s">
        <v>441</v>
      </c>
      <c r="I150" s="859">
        <v>1000000</v>
      </c>
      <c r="J150" s="859">
        <v>1671326</v>
      </c>
      <c r="K150" s="859">
        <v>1251753</v>
      </c>
      <c r="L150" s="859">
        <v>1215635</v>
      </c>
      <c r="M150" s="858">
        <v>0</v>
      </c>
      <c r="N150" s="858">
        <v>86</v>
      </c>
      <c r="P150" s="857" t="s">
        <v>436</v>
      </c>
    </row>
    <row r="151" spans="1:16">
      <c r="A151" s="857" t="s">
        <v>318</v>
      </c>
      <c r="B151" s="857" t="s">
        <v>3586</v>
      </c>
      <c r="C151" s="857" t="s">
        <v>3610</v>
      </c>
      <c r="E151" s="857" t="s">
        <v>3760</v>
      </c>
      <c r="F151" s="857">
        <v>7</v>
      </c>
      <c r="I151" s="859">
        <v>43500000</v>
      </c>
      <c r="J151" s="859">
        <v>23946326</v>
      </c>
      <c r="K151" s="859">
        <v>18375012</v>
      </c>
      <c r="L151" s="859">
        <v>5305306</v>
      </c>
      <c r="M151" s="858">
        <v>0</v>
      </c>
      <c r="N151" s="858">
        <v>0</v>
      </c>
    </row>
    <row r="152" spans="1:16">
      <c r="A152" s="857" t="s">
        <v>318</v>
      </c>
      <c r="B152" s="857" t="s">
        <v>3586</v>
      </c>
      <c r="C152" s="857" t="s">
        <v>3610</v>
      </c>
      <c r="E152" s="857" t="s">
        <v>3730</v>
      </c>
      <c r="F152" s="857" t="s">
        <v>442</v>
      </c>
      <c r="I152" s="859">
        <v>1000000</v>
      </c>
      <c r="J152" s="859">
        <v>1000000</v>
      </c>
      <c r="K152" s="859">
        <v>0</v>
      </c>
      <c r="L152" s="859">
        <v>0</v>
      </c>
      <c r="M152" s="858">
        <v>0</v>
      </c>
      <c r="N152" s="858">
        <v>0</v>
      </c>
      <c r="P152" s="857" t="s">
        <v>434</v>
      </c>
    </row>
    <row r="153" spans="1:16">
      <c r="A153" s="857" t="s">
        <v>318</v>
      </c>
      <c r="B153" s="857" t="s">
        <v>3586</v>
      </c>
      <c r="C153" s="857" t="s">
        <v>3610</v>
      </c>
      <c r="E153" s="857" t="s">
        <v>3730</v>
      </c>
      <c r="F153" s="857" t="s">
        <v>443</v>
      </c>
      <c r="I153" s="859">
        <v>3000000</v>
      </c>
      <c r="J153" s="859">
        <v>4999035</v>
      </c>
      <c r="K153" s="859">
        <v>4486348</v>
      </c>
      <c r="L153" s="859">
        <v>3873676</v>
      </c>
      <c r="M153" s="858">
        <v>0</v>
      </c>
      <c r="N153" s="858">
        <v>86</v>
      </c>
      <c r="P153" s="857" t="s">
        <v>436</v>
      </c>
    </row>
    <row r="154" spans="1:16">
      <c r="A154" s="857" t="s">
        <v>318</v>
      </c>
      <c r="B154" s="857" t="s">
        <v>3586</v>
      </c>
      <c r="C154" s="857" t="s">
        <v>3610</v>
      </c>
      <c r="E154" s="857" t="s">
        <v>3760</v>
      </c>
      <c r="F154" s="857">
        <v>2</v>
      </c>
      <c r="I154" s="859">
        <v>4000000</v>
      </c>
      <c r="J154" s="859">
        <v>5999035</v>
      </c>
      <c r="K154" s="859">
        <v>4486348</v>
      </c>
      <c r="L154" s="859">
        <v>3873676</v>
      </c>
      <c r="M154" s="858">
        <v>0</v>
      </c>
      <c r="N154" s="858">
        <v>0</v>
      </c>
    </row>
    <row r="155" spans="1:16">
      <c r="A155" s="857" t="s">
        <v>318</v>
      </c>
      <c r="B155" s="857" t="s">
        <v>3586</v>
      </c>
      <c r="C155" s="857" t="s">
        <v>3610</v>
      </c>
      <c r="E155" s="857" t="s">
        <v>3758</v>
      </c>
      <c r="F155" s="857" t="s">
        <v>445</v>
      </c>
      <c r="I155" s="859">
        <v>1500000</v>
      </c>
      <c r="J155" s="859">
        <v>1500000</v>
      </c>
      <c r="K155" s="859">
        <v>1495698</v>
      </c>
      <c r="L155" s="859">
        <v>1048774</v>
      </c>
      <c r="M155" s="858">
        <v>0</v>
      </c>
      <c r="N155" s="858">
        <v>85</v>
      </c>
      <c r="P155" s="857" t="s">
        <v>436</v>
      </c>
    </row>
    <row r="156" spans="1:16">
      <c r="A156" s="857" t="s">
        <v>318</v>
      </c>
      <c r="B156" s="857" t="s">
        <v>3586</v>
      </c>
      <c r="C156" s="857" t="s">
        <v>3610</v>
      </c>
      <c r="E156" s="857" t="s">
        <v>3758</v>
      </c>
      <c r="F156" s="857" t="s">
        <v>446</v>
      </c>
      <c r="I156" s="859">
        <v>2000000</v>
      </c>
      <c r="J156" s="859">
        <v>2000000</v>
      </c>
      <c r="K156" s="859">
        <v>1343157</v>
      </c>
      <c r="L156" s="859">
        <v>798928</v>
      </c>
      <c r="M156" s="858">
        <v>0</v>
      </c>
      <c r="N156" s="858">
        <v>70</v>
      </c>
      <c r="P156" s="857" t="s">
        <v>436</v>
      </c>
    </row>
    <row r="157" spans="1:16">
      <c r="A157" s="857" t="s">
        <v>318</v>
      </c>
      <c r="B157" s="857" t="s">
        <v>3586</v>
      </c>
      <c r="C157" s="857" t="s">
        <v>3610</v>
      </c>
      <c r="E157" s="857" t="s">
        <v>3758</v>
      </c>
      <c r="F157" s="857" t="s">
        <v>447</v>
      </c>
      <c r="I157" s="859">
        <v>1600000</v>
      </c>
      <c r="J157" s="859">
        <v>1600000</v>
      </c>
      <c r="K157" s="859">
        <v>1365021</v>
      </c>
      <c r="L157" s="859">
        <v>41529</v>
      </c>
      <c r="M157" s="858">
        <v>0</v>
      </c>
      <c r="N157" s="858">
        <v>30</v>
      </c>
      <c r="P157" s="857" t="s">
        <v>436</v>
      </c>
    </row>
    <row r="158" spans="1:16">
      <c r="A158" s="857" t="s">
        <v>318</v>
      </c>
      <c r="B158" s="857" t="s">
        <v>3586</v>
      </c>
      <c r="C158" s="857" t="s">
        <v>3610</v>
      </c>
      <c r="E158" s="857" t="s">
        <v>3760</v>
      </c>
      <c r="F158" s="857">
        <v>3</v>
      </c>
      <c r="I158" s="859">
        <v>5100000</v>
      </c>
      <c r="J158" s="859">
        <v>5100000</v>
      </c>
      <c r="K158" s="859">
        <v>4203876</v>
      </c>
      <c r="L158" s="859">
        <v>0</v>
      </c>
      <c r="M158" s="858">
        <v>0</v>
      </c>
      <c r="N158" s="858">
        <v>0</v>
      </c>
    </row>
    <row r="159" spans="1:16">
      <c r="A159" s="857" t="s">
        <v>318</v>
      </c>
      <c r="B159" s="857" t="s">
        <v>3586</v>
      </c>
      <c r="C159" s="857" t="s">
        <v>3610</v>
      </c>
      <c r="E159" s="857" t="s">
        <v>3733</v>
      </c>
      <c r="F159" s="857" t="s">
        <v>448</v>
      </c>
      <c r="I159" s="859">
        <v>3000000</v>
      </c>
      <c r="J159" s="859">
        <v>1819150</v>
      </c>
      <c r="K159" s="859">
        <v>1413716</v>
      </c>
      <c r="L159" s="859">
        <v>1990350</v>
      </c>
      <c r="M159" s="858">
        <v>109.41098864854466</v>
      </c>
      <c r="N159" s="858">
        <v>85</v>
      </c>
      <c r="P159" s="857" t="s">
        <v>436</v>
      </c>
    </row>
    <row r="160" spans="1:16">
      <c r="A160" s="857" t="s">
        <v>318</v>
      </c>
      <c r="B160" s="857" t="s">
        <v>3586</v>
      </c>
      <c r="C160" s="857" t="s">
        <v>3610</v>
      </c>
      <c r="E160" s="857" t="s">
        <v>3759</v>
      </c>
      <c r="F160" s="857" t="s">
        <v>450</v>
      </c>
      <c r="I160" s="859">
        <v>5600000</v>
      </c>
      <c r="J160" s="859">
        <v>7700000</v>
      </c>
      <c r="K160" s="859">
        <v>5171738</v>
      </c>
      <c r="L160" s="859">
        <v>2347093</v>
      </c>
      <c r="M160" s="858">
        <v>0</v>
      </c>
      <c r="N160" s="858">
        <v>32</v>
      </c>
      <c r="P160" s="857" t="s">
        <v>436</v>
      </c>
    </row>
    <row r="161" spans="1:16">
      <c r="A161" s="857" t="s">
        <v>318</v>
      </c>
      <c r="B161" s="857" t="s">
        <v>3586</v>
      </c>
      <c r="C161" s="857" t="s">
        <v>3610</v>
      </c>
      <c r="E161" s="857" t="s">
        <v>3759</v>
      </c>
      <c r="F161" s="857" t="s">
        <v>451</v>
      </c>
      <c r="I161" s="859">
        <v>2000000</v>
      </c>
      <c r="J161" s="859">
        <v>2000000</v>
      </c>
      <c r="K161" s="859">
        <v>1958887</v>
      </c>
      <c r="L161" s="859">
        <v>1256459</v>
      </c>
      <c r="M161" s="858">
        <v>0</v>
      </c>
      <c r="N161" s="858">
        <v>70</v>
      </c>
      <c r="P161" s="857" t="s">
        <v>436</v>
      </c>
    </row>
    <row r="162" spans="1:16">
      <c r="A162" s="857" t="s">
        <v>318</v>
      </c>
      <c r="B162" s="857" t="s">
        <v>3586</v>
      </c>
      <c r="C162" s="857" t="s">
        <v>3610</v>
      </c>
      <c r="E162" s="857" t="s">
        <v>3759</v>
      </c>
      <c r="F162" s="857" t="s">
        <v>452</v>
      </c>
      <c r="I162" s="859">
        <v>1600000</v>
      </c>
      <c r="J162" s="859">
        <v>1600000</v>
      </c>
      <c r="K162" s="859">
        <v>1573149</v>
      </c>
      <c r="L162" s="859">
        <v>1303935</v>
      </c>
      <c r="M162" s="858">
        <v>0</v>
      </c>
      <c r="N162" s="858">
        <v>70</v>
      </c>
      <c r="P162" s="857" t="s">
        <v>436</v>
      </c>
    </row>
    <row r="163" spans="1:16">
      <c r="A163" s="857" t="s">
        <v>318</v>
      </c>
      <c r="B163" s="857" t="s">
        <v>3586</v>
      </c>
      <c r="C163" s="857" t="s">
        <v>3610</v>
      </c>
      <c r="E163" s="857" t="s">
        <v>3760</v>
      </c>
      <c r="I163" s="859">
        <v>9200000</v>
      </c>
      <c r="J163" s="859">
        <v>11300000</v>
      </c>
      <c r="K163" s="859">
        <v>8703774</v>
      </c>
      <c r="L163" s="859">
        <v>4907487</v>
      </c>
      <c r="M163" s="858">
        <v>0</v>
      </c>
      <c r="N163" s="858">
        <v>0</v>
      </c>
    </row>
    <row r="164" spans="1:16">
      <c r="A164" s="857" t="s">
        <v>318</v>
      </c>
      <c r="B164" s="857" t="s">
        <v>3586</v>
      </c>
      <c r="C164" s="857" t="s">
        <v>3610</v>
      </c>
      <c r="E164" s="857" t="s">
        <v>3769</v>
      </c>
      <c r="F164" s="857" t="s">
        <v>454</v>
      </c>
      <c r="I164" s="859">
        <v>650000</v>
      </c>
      <c r="J164" s="859">
        <v>3164000</v>
      </c>
      <c r="K164" s="859">
        <v>3152919</v>
      </c>
      <c r="L164" s="859">
        <v>1729204</v>
      </c>
      <c r="M164" s="858">
        <v>0</v>
      </c>
      <c r="N164" s="858">
        <v>85</v>
      </c>
      <c r="P164" s="857" t="s">
        <v>436</v>
      </c>
    </row>
    <row r="165" spans="1:16">
      <c r="A165" s="857" t="s">
        <v>318</v>
      </c>
      <c r="B165" s="857" t="s">
        <v>3958</v>
      </c>
      <c r="C165" s="857" t="s">
        <v>3615</v>
      </c>
      <c r="D165" s="857" t="s">
        <v>319</v>
      </c>
      <c r="E165" s="857" t="s">
        <v>3732</v>
      </c>
      <c r="F165" s="857" t="s">
        <v>456</v>
      </c>
      <c r="I165" s="859">
        <v>973000</v>
      </c>
      <c r="J165" s="859">
        <v>2688400</v>
      </c>
      <c r="K165" s="859">
        <v>1796419</v>
      </c>
      <c r="L165" s="859">
        <v>1583884</v>
      </c>
      <c r="M165" s="858">
        <v>0</v>
      </c>
      <c r="N165" s="858">
        <v>70</v>
      </c>
      <c r="P165" s="857" t="s">
        <v>149</v>
      </c>
    </row>
    <row r="166" spans="1:16">
      <c r="A166" s="857" t="s">
        <v>318</v>
      </c>
      <c r="B166" s="857" t="s">
        <v>3958</v>
      </c>
      <c r="C166" s="857" t="s">
        <v>3615</v>
      </c>
      <c r="D166" s="857" t="s">
        <v>319</v>
      </c>
      <c r="E166" s="857" t="s">
        <v>3758</v>
      </c>
      <c r="F166" s="857" t="s">
        <v>458</v>
      </c>
      <c r="I166" s="859">
        <v>1500000</v>
      </c>
      <c r="J166" s="859">
        <v>1500000</v>
      </c>
      <c r="K166" s="859">
        <v>1498260</v>
      </c>
      <c r="L166" s="859">
        <v>1141482</v>
      </c>
      <c r="M166" s="858">
        <v>0</v>
      </c>
      <c r="N166" s="858">
        <v>99</v>
      </c>
      <c r="P166" s="857" t="s">
        <v>149</v>
      </c>
    </row>
    <row r="167" spans="1:16">
      <c r="A167" s="857" t="s">
        <v>318</v>
      </c>
      <c r="B167" s="857" t="s">
        <v>3958</v>
      </c>
      <c r="C167" s="857" t="s">
        <v>3615</v>
      </c>
      <c r="D167" s="857" t="s">
        <v>319</v>
      </c>
      <c r="E167" s="857" t="s">
        <v>3758</v>
      </c>
      <c r="F167" s="857" t="s">
        <v>459</v>
      </c>
      <c r="I167" s="859">
        <v>2000000</v>
      </c>
      <c r="J167" s="859">
        <v>2000000</v>
      </c>
      <c r="K167" s="859">
        <v>197366</v>
      </c>
      <c r="L167" s="859">
        <v>42411</v>
      </c>
      <c r="M167" s="858">
        <v>0</v>
      </c>
      <c r="N167" s="858">
        <v>15</v>
      </c>
      <c r="P167" s="857" t="s">
        <v>149</v>
      </c>
    </row>
    <row r="168" spans="1:16">
      <c r="A168" s="857" t="s">
        <v>318</v>
      </c>
      <c r="B168" s="857" t="s">
        <v>3958</v>
      </c>
      <c r="C168" s="857" t="s">
        <v>3615</v>
      </c>
      <c r="D168" s="857" t="s">
        <v>319</v>
      </c>
      <c r="E168" s="857" t="s">
        <v>3760</v>
      </c>
      <c r="I168" s="859">
        <v>3500000</v>
      </c>
      <c r="J168" s="859">
        <v>3500000</v>
      </c>
      <c r="K168" s="859">
        <v>1695626</v>
      </c>
      <c r="L168" s="859">
        <v>1183893</v>
      </c>
      <c r="M168" s="858">
        <v>0</v>
      </c>
      <c r="N168" s="858">
        <v>0</v>
      </c>
    </row>
    <row r="169" spans="1:16">
      <c r="A169" s="857" t="s">
        <v>318</v>
      </c>
      <c r="B169" s="857" t="s">
        <v>3958</v>
      </c>
      <c r="C169" s="857" t="s">
        <v>3615</v>
      </c>
      <c r="D169" s="857" t="s">
        <v>319</v>
      </c>
      <c r="E169" s="857" t="s">
        <v>3733</v>
      </c>
      <c r="F169" s="857" t="s">
        <v>461</v>
      </c>
      <c r="I169" s="859">
        <v>5000000</v>
      </c>
      <c r="J169" s="859">
        <v>10000000</v>
      </c>
      <c r="K169" s="859">
        <v>5018</v>
      </c>
      <c r="L169" s="859">
        <v>5018</v>
      </c>
      <c r="M169" s="858">
        <v>0</v>
      </c>
      <c r="N169" s="858">
        <v>0</v>
      </c>
      <c r="P169" s="857" t="s">
        <v>3959</v>
      </c>
    </row>
    <row r="170" spans="1:16">
      <c r="A170" s="857" t="s">
        <v>318</v>
      </c>
      <c r="B170" s="857" t="s">
        <v>3958</v>
      </c>
      <c r="C170" s="857" t="s">
        <v>3615</v>
      </c>
      <c r="D170" s="857" t="s">
        <v>319</v>
      </c>
      <c r="E170" s="857" t="s">
        <v>3733</v>
      </c>
      <c r="F170" s="857" t="s">
        <v>464</v>
      </c>
      <c r="I170" s="859">
        <v>1300000</v>
      </c>
      <c r="J170" s="859">
        <v>3073000</v>
      </c>
      <c r="K170" s="859">
        <v>1807922</v>
      </c>
      <c r="L170" s="859">
        <v>1483077</v>
      </c>
      <c r="M170" s="858">
        <v>0</v>
      </c>
      <c r="N170" s="858">
        <v>55.000000000000007</v>
      </c>
      <c r="P170" s="857" t="s">
        <v>149</v>
      </c>
    </row>
    <row r="171" spans="1:16">
      <c r="A171" s="857" t="s">
        <v>318</v>
      </c>
      <c r="B171" s="857" t="s">
        <v>3958</v>
      </c>
      <c r="C171" s="857" t="s">
        <v>3615</v>
      </c>
      <c r="D171" s="857" t="s">
        <v>319</v>
      </c>
      <c r="E171" s="857" t="s">
        <v>3733</v>
      </c>
      <c r="F171" s="857" t="s">
        <v>466</v>
      </c>
      <c r="I171" s="859">
        <v>350000</v>
      </c>
      <c r="J171" s="859">
        <v>1118000</v>
      </c>
      <c r="K171" s="859">
        <v>955639</v>
      </c>
      <c r="L171" s="859">
        <v>912399</v>
      </c>
      <c r="M171" s="858">
        <v>0</v>
      </c>
      <c r="N171" s="858">
        <v>92</v>
      </c>
      <c r="P171" s="857" t="s">
        <v>149</v>
      </c>
    </row>
    <row r="172" spans="1:16">
      <c r="A172" s="857" t="s">
        <v>318</v>
      </c>
      <c r="B172" s="857" t="s">
        <v>3958</v>
      </c>
      <c r="C172" s="857" t="s">
        <v>3615</v>
      </c>
      <c r="D172" s="857" t="s">
        <v>319</v>
      </c>
      <c r="E172" s="857" t="s">
        <v>3733</v>
      </c>
      <c r="I172" s="859">
        <v>6650000</v>
      </c>
      <c r="J172" s="859">
        <v>14191000</v>
      </c>
      <c r="K172" s="859">
        <v>2768579</v>
      </c>
      <c r="L172" s="859">
        <v>2400494</v>
      </c>
      <c r="M172" s="858">
        <v>0</v>
      </c>
      <c r="N172" s="858">
        <v>0</v>
      </c>
    </row>
    <row r="173" spans="1:16">
      <c r="A173" s="857" t="s">
        <v>318</v>
      </c>
      <c r="B173" s="857" t="s">
        <v>3958</v>
      </c>
      <c r="C173" s="857" t="s">
        <v>3615</v>
      </c>
      <c r="D173" s="857" t="s">
        <v>319</v>
      </c>
      <c r="E173" s="857" t="s">
        <v>3730</v>
      </c>
      <c r="F173" s="857" t="s">
        <v>469</v>
      </c>
      <c r="I173" s="859">
        <v>2500000</v>
      </c>
      <c r="J173" s="859">
        <v>5000000</v>
      </c>
      <c r="K173" s="859">
        <v>4833170</v>
      </c>
      <c r="L173" s="859">
        <v>3554920</v>
      </c>
      <c r="M173" s="858">
        <v>0</v>
      </c>
      <c r="N173" s="858">
        <v>98</v>
      </c>
      <c r="P173" s="857" t="s">
        <v>149</v>
      </c>
    </row>
    <row r="174" spans="1:16">
      <c r="A174" s="857" t="s">
        <v>318</v>
      </c>
      <c r="B174" s="857" t="s">
        <v>3958</v>
      </c>
      <c r="C174" s="857" t="s">
        <v>3615</v>
      </c>
      <c r="D174" s="857" t="s">
        <v>319</v>
      </c>
      <c r="E174" s="857" t="s">
        <v>3770</v>
      </c>
      <c r="F174" s="857" t="s">
        <v>471</v>
      </c>
      <c r="I174" s="859">
        <v>770000</v>
      </c>
      <c r="J174" s="859">
        <v>2080000</v>
      </c>
      <c r="K174" s="859">
        <v>2016877</v>
      </c>
      <c r="L174" s="859">
        <v>1535444</v>
      </c>
      <c r="M174" s="858">
        <v>0</v>
      </c>
      <c r="N174" s="858">
        <v>92</v>
      </c>
      <c r="P174" s="857" t="s">
        <v>149</v>
      </c>
    </row>
    <row r="175" spans="1:16">
      <c r="A175" s="857" t="s">
        <v>318</v>
      </c>
      <c r="B175" s="857" t="s">
        <v>3958</v>
      </c>
      <c r="C175" s="857" t="s">
        <v>3615</v>
      </c>
      <c r="D175" s="857" t="s">
        <v>472</v>
      </c>
      <c r="E175" s="857" t="s">
        <v>3729</v>
      </c>
      <c r="F175" s="857" t="s">
        <v>474</v>
      </c>
      <c r="I175" s="859">
        <v>19900000</v>
      </c>
      <c r="J175" s="859">
        <v>19900000</v>
      </c>
      <c r="K175" s="859">
        <v>0</v>
      </c>
      <c r="L175" s="859">
        <v>0</v>
      </c>
      <c r="M175" s="858">
        <v>0</v>
      </c>
      <c r="N175" s="858">
        <v>0</v>
      </c>
      <c r="P175" s="857" t="s">
        <v>3960</v>
      </c>
    </row>
    <row r="176" spans="1:16">
      <c r="A176" s="857" t="s">
        <v>318</v>
      </c>
      <c r="B176" s="857" t="s">
        <v>3958</v>
      </c>
      <c r="C176" s="857" t="s">
        <v>3615</v>
      </c>
      <c r="D176" s="857" t="s">
        <v>472</v>
      </c>
      <c r="E176" s="857" t="s">
        <v>3730</v>
      </c>
      <c r="F176" s="857" t="s">
        <v>476</v>
      </c>
      <c r="I176" s="859">
        <v>1500000</v>
      </c>
      <c r="J176" s="859">
        <v>1500000</v>
      </c>
      <c r="K176" s="859">
        <v>970670</v>
      </c>
      <c r="L176" s="859">
        <v>0</v>
      </c>
      <c r="M176" s="858">
        <v>0</v>
      </c>
      <c r="N176" s="858">
        <v>10</v>
      </c>
      <c r="P176" s="857" t="s">
        <v>3961</v>
      </c>
    </row>
    <row r="177" spans="1:16">
      <c r="A177" s="857" t="s">
        <v>318</v>
      </c>
      <c r="B177" s="857" t="s">
        <v>3958</v>
      </c>
      <c r="C177" s="857" t="s">
        <v>3615</v>
      </c>
      <c r="D177" s="857" t="s">
        <v>472</v>
      </c>
      <c r="E177" s="857" t="s">
        <v>3730</v>
      </c>
      <c r="F177" s="857" t="s">
        <v>474</v>
      </c>
      <c r="I177" s="859">
        <v>1320000</v>
      </c>
      <c r="J177" s="859">
        <v>1320000</v>
      </c>
      <c r="K177" s="859">
        <v>0</v>
      </c>
      <c r="L177" s="859">
        <v>0</v>
      </c>
      <c r="M177" s="858">
        <v>0</v>
      </c>
      <c r="N177" s="858">
        <v>70</v>
      </c>
      <c r="P177" s="857" t="s">
        <v>3962</v>
      </c>
    </row>
    <row r="178" spans="1:16">
      <c r="A178" s="857" t="s">
        <v>318</v>
      </c>
      <c r="B178" s="857" t="s">
        <v>3958</v>
      </c>
      <c r="C178" s="857" t="s">
        <v>3615</v>
      </c>
      <c r="D178" s="857" t="s">
        <v>472</v>
      </c>
      <c r="E178" s="857" t="s">
        <v>3730</v>
      </c>
      <c r="F178" s="857" t="s">
        <v>474</v>
      </c>
      <c r="I178" s="859">
        <v>5170000</v>
      </c>
      <c r="J178" s="859">
        <v>5170000</v>
      </c>
      <c r="K178" s="859">
        <v>0</v>
      </c>
      <c r="L178" s="859">
        <v>0</v>
      </c>
      <c r="M178" s="858">
        <v>0</v>
      </c>
      <c r="N178" s="858">
        <v>0</v>
      </c>
      <c r="P178" s="857" t="s">
        <v>479</v>
      </c>
    </row>
    <row r="179" spans="1:16">
      <c r="A179" s="857" t="s">
        <v>318</v>
      </c>
      <c r="B179" s="857" t="s">
        <v>3958</v>
      </c>
      <c r="C179" s="857" t="s">
        <v>3615</v>
      </c>
      <c r="D179" s="857" t="s">
        <v>472</v>
      </c>
      <c r="E179" s="857" t="s">
        <v>3729</v>
      </c>
      <c r="I179" s="859">
        <v>7990000</v>
      </c>
      <c r="J179" s="859">
        <v>7990000</v>
      </c>
      <c r="K179" s="859">
        <v>970670</v>
      </c>
      <c r="L179" s="859">
        <v>0</v>
      </c>
      <c r="M179" s="858">
        <v>0</v>
      </c>
      <c r="N179" s="858">
        <v>0</v>
      </c>
    </row>
    <row r="180" spans="1:16">
      <c r="A180" s="857" t="s">
        <v>318</v>
      </c>
      <c r="B180" s="857" t="s">
        <v>3958</v>
      </c>
      <c r="C180" s="857" t="s">
        <v>3615</v>
      </c>
      <c r="D180" s="857" t="s">
        <v>480</v>
      </c>
      <c r="E180" s="857" t="s">
        <v>3729</v>
      </c>
      <c r="F180" s="857" t="s">
        <v>474</v>
      </c>
      <c r="I180" s="859">
        <v>168206000</v>
      </c>
      <c r="J180" s="859">
        <v>168206000</v>
      </c>
      <c r="K180" s="859">
        <v>0</v>
      </c>
      <c r="L180" s="859">
        <v>4940000</v>
      </c>
      <c r="M180" s="858">
        <v>0</v>
      </c>
      <c r="N180" s="858">
        <v>62</v>
      </c>
      <c r="P180" s="857" t="s">
        <v>474</v>
      </c>
    </row>
    <row r="181" spans="1:16">
      <c r="A181" s="857" t="s">
        <v>318</v>
      </c>
      <c r="B181" s="857" t="s">
        <v>3958</v>
      </c>
      <c r="C181" s="857" t="s">
        <v>3615</v>
      </c>
      <c r="D181" s="857" t="s">
        <v>480</v>
      </c>
      <c r="E181" s="857" t="s">
        <v>3731</v>
      </c>
      <c r="F181" s="857" t="s">
        <v>474</v>
      </c>
      <c r="I181" s="859">
        <v>6673308</v>
      </c>
      <c r="J181" s="859">
        <v>6673308</v>
      </c>
      <c r="K181" s="859">
        <v>0</v>
      </c>
      <c r="L181" s="859">
        <v>0</v>
      </c>
      <c r="M181" s="858">
        <v>0</v>
      </c>
      <c r="N181" s="858">
        <v>5</v>
      </c>
      <c r="P181" s="857" t="s">
        <v>474</v>
      </c>
    </row>
    <row r="182" spans="1:16">
      <c r="A182" s="857" t="s">
        <v>318</v>
      </c>
      <c r="B182" s="857" t="s">
        <v>3958</v>
      </c>
      <c r="C182" s="857" t="s">
        <v>3615</v>
      </c>
      <c r="D182" s="857" t="s">
        <v>480</v>
      </c>
      <c r="E182" s="857" t="s">
        <v>3759</v>
      </c>
      <c r="F182" s="857" t="s">
        <v>474</v>
      </c>
      <c r="I182" s="859">
        <v>35000000</v>
      </c>
      <c r="J182" s="859">
        <v>35000000</v>
      </c>
      <c r="K182" s="859">
        <v>0</v>
      </c>
      <c r="L182" s="859">
        <v>1753249</v>
      </c>
      <c r="M182" s="858">
        <v>0</v>
      </c>
      <c r="N182" s="858">
        <v>10</v>
      </c>
      <c r="P182" s="857" t="s">
        <v>3963</v>
      </c>
    </row>
    <row r="183" spans="1:16">
      <c r="A183" s="857" t="s">
        <v>318</v>
      </c>
      <c r="B183" s="857" t="s">
        <v>3958</v>
      </c>
      <c r="C183" s="857" t="s">
        <v>3615</v>
      </c>
      <c r="D183" s="857" t="s">
        <v>480</v>
      </c>
      <c r="E183" s="857" t="s">
        <v>3730</v>
      </c>
      <c r="F183" s="857" t="s">
        <v>474</v>
      </c>
      <c r="I183" s="859">
        <v>32000000</v>
      </c>
      <c r="J183" s="859">
        <v>32000000</v>
      </c>
      <c r="K183" s="859">
        <v>0</v>
      </c>
      <c r="L183" s="859">
        <v>23900000</v>
      </c>
      <c r="M183" s="858">
        <v>0</v>
      </c>
      <c r="N183" s="858">
        <v>98</v>
      </c>
      <c r="P183" s="857" t="s">
        <v>474</v>
      </c>
    </row>
    <row r="184" spans="1:16">
      <c r="A184" s="857" t="s">
        <v>318</v>
      </c>
      <c r="B184" s="857" t="s">
        <v>1042</v>
      </c>
      <c r="C184" s="857" t="s">
        <v>3677</v>
      </c>
      <c r="D184" s="857" t="s">
        <v>319</v>
      </c>
      <c r="E184" s="857" t="s">
        <v>3770</v>
      </c>
      <c r="F184" s="857" t="s">
        <v>485</v>
      </c>
      <c r="I184" s="859">
        <v>800000</v>
      </c>
      <c r="J184" s="859">
        <v>1035000</v>
      </c>
      <c r="K184" s="859">
        <v>955091.47426000005</v>
      </c>
      <c r="L184" s="859">
        <v>924400.83663999999</v>
      </c>
      <c r="M184" s="858">
        <v>0</v>
      </c>
      <c r="N184" s="858">
        <v>100</v>
      </c>
    </row>
    <row r="185" spans="1:16">
      <c r="A185" s="857" t="s">
        <v>318</v>
      </c>
      <c r="B185" s="857" t="s">
        <v>1042</v>
      </c>
      <c r="C185" s="857" t="s">
        <v>3677</v>
      </c>
      <c r="D185" s="857" t="s">
        <v>319</v>
      </c>
      <c r="E185" s="857" t="s">
        <v>3770</v>
      </c>
      <c r="F185" s="857" t="s">
        <v>486</v>
      </c>
      <c r="I185" s="859">
        <v>500000</v>
      </c>
      <c r="J185" s="859">
        <v>1180300</v>
      </c>
      <c r="K185" s="859">
        <v>1007597.70303</v>
      </c>
      <c r="L185" s="859">
        <v>994534.50607000012</v>
      </c>
      <c r="M185" s="858">
        <v>0</v>
      </c>
      <c r="N185" s="858">
        <v>100</v>
      </c>
    </row>
    <row r="186" spans="1:16">
      <c r="A186" s="857" t="s">
        <v>318</v>
      </c>
      <c r="B186" s="857" t="s">
        <v>1042</v>
      </c>
      <c r="C186" s="857" t="s">
        <v>3677</v>
      </c>
      <c r="D186" s="857" t="s">
        <v>319</v>
      </c>
      <c r="E186" s="857" t="s">
        <v>3770</v>
      </c>
      <c r="F186" s="857">
        <v>2</v>
      </c>
      <c r="I186" s="859">
        <v>1300000</v>
      </c>
      <c r="J186" s="859">
        <v>2215300</v>
      </c>
      <c r="K186" s="859">
        <v>1962689.17729</v>
      </c>
      <c r="L186" s="859">
        <v>1918935.34271</v>
      </c>
      <c r="M186" s="858">
        <v>0</v>
      </c>
      <c r="N186" s="858">
        <v>0</v>
      </c>
    </row>
    <row r="187" spans="1:16">
      <c r="A187" s="857" t="s">
        <v>318</v>
      </c>
      <c r="B187" s="857" t="s">
        <v>1042</v>
      </c>
      <c r="C187" s="857" t="s">
        <v>3677</v>
      </c>
      <c r="D187" s="857" t="s">
        <v>319</v>
      </c>
      <c r="E187" s="857" t="s">
        <v>3759</v>
      </c>
      <c r="F187" s="857" t="s">
        <v>488</v>
      </c>
      <c r="I187" s="859">
        <v>6000000</v>
      </c>
      <c r="J187" s="859">
        <v>6070000</v>
      </c>
      <c r="K187" s="859">
        <v>5984278.6646800004</v>
      </c>
      <c r="L187" s="859">
        <v>5800323.9127500001</v>
      </c>
      <c r="M187" s="858">
        <v>0</v>
      </c>
      <c r="N187" s="858">
        <v>100</v>
      </c>
    </row>
    <row r="188" spans="1:16">
      <c r="A188" s="857" t="s">
        <v>318</v>
      </c>
      <c r="B188" s="857" t="s">
        <v>1042</v>
      </c>
      <c r="C188" s="857" t="s">
        <v>3677</v>
      </c>
      <c r="D188" s="857" t="s">
        <v>319</v>
      </c>
      <c r="E188" s="857" t="s">
        <v>3759</v>
      </c>
      <c r="F188" s="857" t="s">
        <v>489</v>
      </c>
      <c r="I188" s="859">
        <v>1700429</v>
      </c>
      <c r="J188" s="859">
        <v>1900429</v>
      </c>
      <c r="K188" s="859">
        <v>1895673.2991899999</v>
      </c>
      <c r="L188" s="859">
        <v>1879815.8291599995</v>
      </c>
      <c r="M188" s="858">
        <v>0</v>
      </c>
      <c r="N188" s="858">
        <v>100</v>
      </c>
    </row>
    <row r="189" spans="1:16">
      <c r="A189" s="857" t="s">
        <v>318</v>
      </c>
      <c r="B189" s="857" t="s">
        <v>1042</v>
      </c>
      <c r="C189" s="857" t="s">
        <v>3677</v>
      </c>
      <c r="D189" s="857" t="s">
        <v>319</v>
      </c>
      <c r="E189" s="857" t="s">
        <v>3759</v>
      </c>
      <c r="F189" s="857" t="s">
        <v>490</v>
      </c>
      <c r="I189" s="859">
        <v>1920000</v>
      </c>
      <c r="J189" s="859">
        <v>1920000</v>
      </c>
      <c r="K189" s="859">
        <v>1915832.6932099999</v>
      </c>
      <c r="L189" s="859">
        <v>1914304.0723700009</v>
      </c>
      <c r="M189" s="858">
        <v>0</v>
      </c>
      <c r="N189" s="858">
        <v>100</v>
      </c>
    </row>
    <row r="190" spans="1:16">
      <c r="A190" s="857" t="s">
        <v>318</v>
      </c>
      <c r="B190" s="857" t="s">
        <v>1042</v>
      </c>
      <c r="C190" s="857" t="s">
        <v>3677</v>
      </c>
      <c r="D190" s="857" t="s">
        <v>319</v>
      </c>
      <c r="E190" s="857" t="s">
        <v>3759</v>
      </c>
      <c r="F190" s="857" t="s">
        <v>491</v>
      </c>
      <c r="I190" s="859">
        <v>1480000</v>
      </c>
      <c r="J190" s="859">
        <v>1480000</v>
      </c>
      <c r="K190" s="859">
        <v>1476024.8841400002</v>
      </c>
      <c r="L190" s="859">
        <v>1455793.88687</v>
      </c>
      <c r="M190" s="858">
        <v>0</v>
      </c>
      <c r="N190" s="858">
        <v>98</v>
      </c>
    </row>
    <row r="191" spans="1:16">
      <c r="A191" s="857" t="s">
        <v>318</v>
      </c>
      <c r="B191" s="857" t="s">
        <v>1042</v>
      </c>
      <c r="C191" s="857" t="s">
        <v>3677</v>
      </c>
      <c r="D191" s="857" t="s">
        <v>319</v>
      </c>
      <c r="E191" s="857" t="s">
        <v>3759</v>
      </c>
      <c r="F191" s="857" t="s">
        <v>492</v>
      </c>
      <c r="I191" s="859">
        <v>1000000</v>
      </c>
      <c r="J191" s="859">
        <v>1000000</v>
      </c>
      <c r="K191" s="859">
        <v>959637.21281000006</v>
      </c>
      <c r="L191" s="859">
        <v>911207.79449999996</v>
      </c>
      <c r="M191" s="858">
        <v>0</v>
      </c>
      <c r="N191" s="858">
        <v>92</v>
      </c>
    </row>
    <row r="192" spans="1:16">
      <c r="A192" s="857" t="s">
        <v>318</v>
      </c>
      <c r="B192" s="857" t="s">
        <v>1042</v>
      </c>
      <c r="C192" s="857" t="s">
        <v>3677</v>
      </c>
      <c r="D192" s="857" t="s">
        <v>319</v>
      </c>
      <c r="E192" s="857" t="s">
        <v>3760</v>
      </c>
      <c r="F192" s="857">
        <v>5</v>
      </c>
      <c r="I192" s="859">
        <v>12100429</v>
      </c>
      <c r="J192" s="859">
        <v>12370429</v>
      </c>
      <c r="K192" s="859">
        <v>12231446.75403</v>
      </c>
      <c r="L192" s="859">
        <v>11961445.495650001</v>
      </c>
      <c r="M192" s="858">
        <v>0</v>
      </c>
      <c r="N192" s="858">
        <v>49</v>
      </c>
    </row>
    <row r="193" spans="1:16">
      <c r="A193" s="857" t="s">
        <v>318</v>
      </c>
      <c r="B193" s="857" t="s">
        <v>1042</v>
      </c>
      <c r="C193" s="857" t="s">
        <v>3677</v>
      </c>
      <c r="D193" s="857" t="s">
        <v>319</v>
      </c>
      <c r="E193" s="857" t="s">
        <v>3730</v>
      </c>
      <c r="F193" s="857" t="s">
        <v>493</v>
      </c>
      <c r="I193" s="859">
        <v>1000000</v>
      </c>
      <c r="J193" s="859">
        <v>1000000</v>
      </c>
      <c r="K193" s="859">
        <v>755666.29110000003</v>
      </c>
      <c r="L193" s="859">
        <v>332657.05060000002</v>
      </c>
      <c r="M193" s="858">
        <v>0</v>
      </c>
      <c r="N193" s="858">
        <v>63</v>
      </c>
    </row>
    <row r="194" spans="1:16">
      <c r="A194" s="857" t="s">
        <v>318</v>
      </c>
      <c r="B194" s="857" t="s">
        <v>1042</v>
      </c>
      <c r="C194" s="857" t="s">
        <v>3677</v>
      </c>
      <c r="D194" s="857" t="s">
        <v>319</v>
      </c>
      <c r="E194" s="857" t="s">
        <v>3758</v>
      </c>
      <c r="F194" s="857" t="s">
        <v>495</v>
      </c>
      <c r="I194" s="859">
        <v>1000000</v>
      </c>
      <c r="J194" s="859">
        <v>1000000</v>
      </c>
      <c r="K194" s="859">
        <v>939400.36078999995</v>
      </c>
      <c r="L194" s="859">
        <v>1001943.75073</v>
      </c>
      <c r="M194" s="858">
        <v>100.19437507300002</v>
      </c>
      <c r="N194" s="858">
        <v>95</v>
      </c>
      <c r="P194" s="857" t="s">
        <v>496</v>
      </c>
    </row>
    <row r="195" spans="1:16">
      <c r="A195" s="857" t="s">
        <v>318</v>
      </c>
      <c r="B195" s="857" t="s">
        <v>1042</v>
      </c>
      <c r="C195" s="857" t="s">
        <v>3677</v>
      </c>
      <c r="D195" s="857" t="s">
        <v>319</v>
      </c>
      <c r="E195" s="857" t="s">
        <v>3758</v>
      </c>
      <c r="F195" s="857" t="s">
        <v>497</v>
      </c>
      <c r="I195" s="859">
        <v>1200000</v>
      </c>
      <c r="J195" s="859">
        <v>1200000</v>
      </c>
      <c r="K195" s="859">
        <v>1194695.3380100001</v>
      </c>
      <c r="L195" s="859">
        <v>1132151.9480599998</v>
      </c>
      <c r="M195" s="858">
        <v>0</v>
      </c>
      <c r="N195" s="858">
        <v>100</v>
      </c>
    </row>
    <row r="196" spans="1:16">
      <c r="A196" s="857" t="s">
        <v>318</v>
      </c>
      <c r="B196" s="857" t="s">
        <v>1042</v>
      </c>
      <c r="C196" s="857" t="s">
        <v>3677</v>
      </c>
      <c r="D196" s="857" t="s">
        <v>319</v>
      </c>
      <c r="E196" s="857" t="s">
        <v>3760</v>
      </c>
      <c r="F196" s="857">
        <v>2</v>
      </c>
      <c r="I196" s="859">
        <v>2200000</v>
      </c>
      <c r="J196" s="859">
        <v>2200000</v>
      </c>
      <c r="K196" s="859">
        <v>2134095.6987999999</v>
      </c>
      <c r="L196" s="859">
        <v>2134095.6987899998</v>
      </c>
      <c r="M196" s="858">
        <v>0</v>
      </c>
      <c r="N196" s="858">
        <v>0</v>
      </c>
    </row>
    <row r="197" spans="1:16">
      <c r="A197" s="857" t="s">
        <v>318</v>
      </c>
      <c r="B197" s="857" t="s">
        <v>1042</v>
      </c>
      <c r="C197" s="857" t="s">
        <v>3677</v>
      </c>
      <c r="D197" s="857" t="s">
        <v>319</v>
      </c>
      <c r="E197" s="857" t="s">
        <v>3757</v>
      </c>
      <c r="F197" s="857" t="s">
        <v>499</v>
      </c>
      <c r="I197" s="859">
        <v>482000</v>
      </c>
      <c r="J197" s="859">
        <v>1345500</v>
      </c>
      <c r="K197" s="859">
        <v>1216254.17552</v>
      </c>
      <c r="L197" s="859">
        <v>1124854.11895</v>
      </c>
      <c r="M197" s="858">
        <v>0</v>
      </c>
      <c r="N197" s="858">
        <v>95</v>
      </c>
    </row>
    <row r="198" spans="1:16">
      <c r="A198" s="857" t="s">
        <v>318</v>
      </c>
      <c r="B198" s="857" t="s">
        <v>1042</v>
      </c>
      <c r="C198" s="857" t="s">
        <v>3677</v>
      </c>
      <c r="D198" s="857" t="s">
        <v>319</v>
      </c>
      <c r="E198" s="857" t="s">
        <v>3757</v>
      </c>
      <c r="F198" s="857" t="s">
        <v>500</v>
      </c>
      <c r="I198" s="859">
        <v>270000</v>
      </c>
      <c r="J198" s="859">
        <v>2089000</v>
      </c>
      <c r="K198" s="859">
        <v>2086767.755270001</v>
      </c>
      <c r="L198" s="859">
        <v>1857077.5193599996</v>
      </c>
      <c r="M198" s="858">
        <v>0</v>
      </c>
      <c r="N198" s="858">
        <v>100</v>
      </c>
    </row>
    <row r="199" spans="1:16">
      <c r="A199" s="857" t="s">
        <v>318</v>
      </c>
      <c r="B199" s="857" t="s">
        <v>1042</v>
      </c>
      <c r="C199" s="857" t="s">
        <v>3677</v>
      </c>
      <c r="D199" s="857" t="s">
        <v>319</v>
      </c>
      <c r="E199" s="857" t="s">
        <v>3757</v>
      </c>
      <c r="F199" s="857">
        <v>2</v>
      </c>
      <c r="I199" s="859">
        <v>752000</v>
      </c>
      <c r="J199" s="859">
        <v>3434500</v>
      </c>
      <c r="K199" s="859">
        <v>3303021.9307900011</v>
      </c>
      <c r="L199" s="859">
        <v>2981931.6383099994</v>
      </c>
      <c r="M199" s="858">
        <v>0</v>
      </c>
      <c r="N199" s="858">
        <v>0</v>
      </c>
    </row>
    <row r="200" spans="1:16">
      <c r="A200" s="857" t="s">
        <v>318</v>
      </c>
      <c r="B200" s="857" t="s">
        <v>1042</v>
      </c>
      <c r="C200" s="857" t="s">
        <v>3677</v>
      </c>
      <c r="D200" s="857" t="s">
        <v>319</v>
      </c>
      <c r="E200" s="857" t="s">
        <v>3757</v>
      </c>
      <c r="F200" s="857" t="s">
        <v>501</v>
      </c>
      <c r="I200" s="859">
        <v>1000000</v>
      </c>
      <c r="J200" s="859">
        <v>2460000</v>
      </c>
      <c r="K200" s="859">
        <v>2401183.24266</v>
      </c>
      <c r="L200" s="859">
        <v>2368986.2050099997</v>
      </c>
      <c r="M200" s="858">
        <v>0</v>
      </c>
      <c r="N200" s="858">
        <v>100</v>
      </c>
    </row>
    <row r="201" spans="1:16">
      <c r="A201" s="857" t="s">
        <v>318</v>
      </c>
      <c r="B201" s="857" t="s">
        <v>1042</v>
      </c>
      <c r="C201" s="857" t="s">
        <v>3677</v>
      </c>
      <c r="D201" s="857" t="s">
        <v>319</v>
      </c>
      <c r="E201" s="857" t="s">
        <v>3760</v>
      </c>
      <c r="F201" s="857">
        <v>3</v>
      </c>
      <c r="I201" s="859">
        <v>1752000</v>
      </c>
      <c r="J201" s="859">
        <v>5894500</v>
      </c>
      <c r="K201" s="859">
        <v>5704205.1734500006</v>
      </c>
      <c r="L201" s="859">
        <v>5350917.8433199991</v>
      </c>
      <c r="M201" s="858">
        <v>0</v>
      </c>
      <c r="N201" s="858">
        <v>0</v>
      </c>
    </row>
    <row r="202" spans="1:16">
      <c r="A202" s="857" t="s">
        <v>318</v>
      </c>
      <c r="B202" s="857" t="s">
        <v>1042</v>
      </c>
      <c r="C202" s="857" t="s">
        <v>3677</v>
      </c>
      <c r="D202" s="857" t="s">
        <v>319</v>
      </c>
      <c r="E202" s="857" t="s">
        <v>3729</v>
      </c>
      <c r="F202" s="857" t="s">
        <v>503</v>
      </c>
      <c r="I202" s="859">
        <v>7000000</v>
      </c>
      <c r="J202" s="859">
        <v>9000000</v>
      </c>
      <c r="K202" s="859">
        <v>8979498.2900200002</v>
      </c>
      <c r="L202" s="859">
        <v>8969950.6052699983</v>
      </c>
      <c r="M202" s="858">
        <v>0</v>
      </c>
      <c r="N202" s="858">
        <v>99</v>
      </c>
    </row>
    <row r="203" spans="1:16">
      <c r="A203" s="857" t="s">
        <v>318</v>
      </c>
      <c r="B203" s="857" t="s">
        <v>1042</v>
      </c>
      <c r="C203" s="857" t="s">
        <v>3677</v>
      </c>
      <c r="D203" s="857" t="s">
        <v>319</v>
      </c>
      <c r="E203" s="857" t="s">
        <v>3729</v>
      </c>
      <c r="F203" s="857" t="s">
        <v>504</v>
      </c>
      <c r="I203" s="859">
        <v>4766000</v>
      </c>
      <c r="J203" s="859">
        <v>4916000</v>
      </c>
      <c r="K203" s="859">
        <v>4856582.5360000003</v>
      </c>
      <c r="L203" s="859">
        <v>4542655.4452300007</v>
      </c>
      <c r="M203" s="858">
        <v>0</v>
      </c>
      <c r="N203" s="858">
        <v>100</v>
      </c>
    </row>
    <row r="204" spans="1:16">
      <c r="A204" s="857" t="s">
        <v>318</v>
      </c>
      <c r="B204" s="857" t="s">
        <v>1042</v>
      </c>
      <c r="C204" s="857" t="s">
        <v>3677</v>
      </c>
      <c r="D204" s="857" t="s">
        <v>319</v>
      </c>
      <c r="E204" s="857" t="s">
        <v>3729</v>
      </c>
      <c r="F204" s="857" t="s">
        <v>505</v>
      </c>
      <c r="I204" s="859">
        <v>2000000</v>
      </c>
      <c r="J204" s="859">
        <v>2000000</v>
      </c>
      <c r="K204" s="859">
        <v>1966975.5164099999</v>
      </c>
      <c r="L204" s="859">
        <v>1840522.3861499999</v>
      </c>
      <c r="M204" s="858">
        <v>0</v>
      </c>
      <c r="N204" s="858">
        <v>85</v>
      </c>
    </row>
    <row r="205" spans="1:16">
      <c r="A205" s="857" t="s">
        <v>318</v>
      </c>
      <c r="B205" s="857" t="s">
        <v>1042</v>
      </c>
      <c r="C205" s="857" t="s">
        <v>3677</v>
      </c>
      <c r="D205" s="857" t="s">
        <v>480</v>
      </c>
      <c r="E205" s="857" t="s">
        <v>3759</v>
      </c>
      <c r="F205" s="857" t="s">
        <v>507</v>
      </c>
      <c r="I205" s="859">
        <v>1000000</v>
      </c>
      <c r="J205" s="859">
        <v>1000000</v>
      </c>
      <c r="K205" s="859">
        <v>858807</v>
      </c>
      <c r="L205" s="859">
        <v>682716</v>
      </c>
      <c r="M205" s="858">
        <v>0</v>
      </c>
      <c r="N205" s="858">
        <v>80</v>
      </c>
    </row>
    <row r="206" spans="1:16">
      <c r="A206" s="857" t="s">
        <v>318</v>
      </c>
      <c r="B206" s="857" t="s">
        <v>1042</v>
      </c>
      <c r="C206" s="857" t="s">
        <v>3677</v>
      </c>
      <c r="D206" s="857" t="s">
        <v>480</v>
      </c>
      <c r="E206" s="857" t="s">
        <v>3729</v>
      </c>
      <c r="F206" s="857" t="s">
        <v>509</v>
      </c>
      <c r="I206" s="859">
        <v>19689</v>
      </c>
      <c r="J206" s="859">
        <v>3834295</v>
      </c>
      <c r="K206" s="859">
        <v>3813323</v>
      </c>
      <c r="L206" s="859">
        <v>4627</v>
      </c>
      <c r="M206" s="858">
        <v>0</v>
      </c>
      <c r="N206" s="858">
        <v>85</v>
      </c>
    </row>
    <row r="207" spans="1:16">
      <c r="A207" s="857" t="s">
        <v>318</v>
      </c>
      <c r="B207" s="857" t="s">
        <v>1042</v>
      </c>
      <c r="C207" s="857" t="s">
        <v>3677</v>
      </c>
      <c r="D207" s="857" t="s">
        <v>510</v>
      </c>
      <c r="E207" s="857" t="s">
        <v>3731</v>
      </c>
      <c r="G207" s="857" t="s">
        <v>3933</v>
      </c>
      <c r="I207" s="859">
        <v>2023771</v>
      </c>
      <c r="J207" s="859">
        <v>2023771.4240000001</v>
      </c>
      <c r="K207" s="859">
        <v>2023771.4240000001</v>
      </c>
      <c r="L207" s="859">
        <v>0</v>
      </c>
      <c r="M207" s="858">
        <v>0</v>
      </c>
      <c r="N207" s="858">
        <v>15</v>
      </c>
      <c r="P207" s="857" t="s">
        <v>3964</v>
      </c>
    </row>
    <row r="208" spans="1:16">
      <c r="A208" s="857" t="s">
        <v>318</v>
      </c>
      <c r="B208" s="857" t="s">
        <v>1042</v>
      </c>
      <c r="C208" s="857" t="s">
        <v>3677</v>
      </c>
      <c r="D208" s="857" t="s">
        <v>510</v>
      </c>
      <c r="E208" s="857" t="s">
        <v>3731</v>
      </c>
      <c r="G208" s="857" t="s">
        <v>514</v>
      </c>
      <c r="I208" s="859">
        <v>1000000</v>
      </c>
      <c r="J208" s="859">
        <v>1000000</v>
      </c>
      <c r="K208" s="859">
        <v>0</v>
      </c>
      <c r="L208" s="859">
        <v>0</v>
      </c>
      <c r="M208" s="858">
        <v>0</v>
      </c>
      <c r="N208" s="858">
        <v>0</v>
      </c>
    </row>
    <row r="209" spans="1:16">
      <c r="A209" s="857" t="s">
        <v>318</v>
      </c>
      <c r="B209" s="857" t="s">
        <v>1042</v>
      </c>
      <c r="C209" s="857" t="s">
        <v>3677</v>
      </c>
      <c r="D209" s="857" t="s">
        <v>510</v>
      </c>
      <c r="E209" s="857" t="s">
        <v>3760</v>
      </c>
      <c r="I209" s="859">
        <v>3023771</v>
      </c>
      <c r="J209" s="859">
        <v>3023771.4240000001</v>
      </c>
      <c r="K209" s="859">
        <v>2023771.4240000001</v>
      </c>
      <c r="L209" s="859">
        <v>0</v>
      </c>
      <c r="M209" s="858">
        <v>0</v>
      </c>
      <c r="N209" s="858">
        <v>15</v>
      </c>
    </row>
    <row r="210" spans="1:16">
      <c r="A210" s="857" t="s">
        <v>318</v>
      </c>
      <c r="B210" s="857" t="s">
        <v>1042</v>
      </c>
      <c r="C210" s="857" t="s">
        <v>3677</v>
      </c>
      <c r="D210" s="857" t="s">
        <v>510</v>
      </c>
      <c r="E210" s="857" t="s">
        <v>3770</v>
      </c>
      <c r="G210" s="857" t="s">
        <v>515</v>
      </c>
      <c r="I210" s="859">
        <v>1500000</v>
      </c>
      <c r="J210" s="859">
        <v>1500000</v>
      </c>
      <c r="K210" s="859">
        <v>1492235.7244899999</v>
      </c>
      <c r="L210" s="859">
        <v>59689.428079999998</v>
      </c>
      <c r="M210" s="858">
        <v>0</v>
      </c>
      <c r="N210" s="858">
        <v>10</v>
      </c>
    </row>
    <row r="211" spans="1:16">
      <c r="A211" s="857" t="s">
        <v>318</v>
      </c>
      <c r="B211" s="857" t="s">
        <v>1042</v>
      </c>
      <c r="C211" s="857" t="s">
        <v>3677</v>
      </c>
      <c r="D211" s="857" t="s">
        <v>510</v>
      </c>
      <c r="E211" s="857" t="s">
        <v>3770</v>
      </c>
      <c r="G211" s="857" t="s">
        <v>516</v>
      </c>
      <c r="I211" s="859">
        <v>1500000</v>
      </c>
      <c r="J211" s="859">
        <v>1500000</v>
      </c>
      <c r="K211" s="859">
        <v>913686.19055000006</v>
      </c>
      <c r="L211" s="859">
        <v>0</v>
      </c>
      <c r="M211" s="858">
        <v>0</v>
      </c>
      <c r="N211" s="858">
        <v>5</v>
      </c>
    </row>
    <row r="212" spans="1:16">
      <c r="A212" s="857" t="s">
        <v>318</v>
      </c>
      <c r="B212" s="857" t="s">
        <v>1042</v>
      </c>
      <c r="C212" s="857" t="s">
        <v>3677</v>
      </c>
      <c r="D212" s="857" t="s">
        <v>510</v>
      </c>
      <c r="E212" s="857" t="s">
        <v>3760</v>
      </c>
      <c r="I212" s="859">
        <v>3000000</v>
      </c>
      <c r="J212" s="859">
        <v>3000000</v>
      </c>
      <c r="K212" s="859">
        <v>2405921.9150399999</v>
      </c>
      <c r="L212" s="859">
        <v>59689.428079999998</v>
      </c>
      <c r="M212" s="858">
        <v>0</v>
      </c>
      <c r="N212" s="858">
        <v>0</v>
      </c>
    </row>
    <row r="213" spans="1:16">
      <c r="A213" s="857" t="s">
        <v>318</v>
      </c>
      <c r="B213" s="857" t="s">
        <v>1042</v>
      </c>
      <c r="C213" s="857" t="s">
        <v>3677</v>
      </c>
      <c r="D213" s="857" t="s">
        <v>510</v>
      </c>
      <c r="E213" s="857" t="s">
        <v>3757</v>
      </c>
      <c r="G213" s="857" t="s">
        <v>517</v>
      </c>
      <c r="I213" s="859">
        <v>3500000</v>
      </c>
      <c r="J213" s="859">
        <v>3500000</v>
      </c>
      <c r="K213" s="859">
        <v>0</v>
      </c>
      <c r="L213" s="859">
        <v>0</v>
      </c>
      <c r="M213" s="858">
        <v>0</v>
      </c>
      <c r="N213" s="858">
        <v>0</v>
      </c>
    </row>
    <row r="214" spans="1:16">
      <c r="A214" s="857" t="s">
        <v>318</v>
      </c>
      <c r="B214" s="857" t="s">
        <v>1042</v>
      </c>
      <c r="C214" s="857" t="s">
        <v>3677</v>
      </c>
      <c r="D214" s="857" t="s">
        <v>510</v>
      </c>
      <c r="E214" s="857" t="s">
        <v>3729</v>
      </c>
      <c r="G214" s="857" t="s">
        <v>518</v>
      </c>
      <c r="I214" s="859">
        <v>1000000</v>
      </c>
      <c r="J214" s="859">
        <v>1000000</v>
      </c>
      <c r="K214" s="859">
        <v>0</v>
      </c>
      <c r="L214" s="859">
        <v>0</v>
      </c>
      <c r="M214" s="858">
        <v>0</v>
      </c>
      <c r="N214" s="858">
        <v>0</v>
      </c>
    </row>
    <row r="215" spans="1:16">
      <c r="A215" s="857" t="s">
        <v>318</v>
      </c>
      <c r="B215" s="857" t="s">
        <v>1042</v>
      </c>
      <c r="C215" s="857" t="s">
        <v>3677</v>
      </c>
      <c r="D215" s="857" t="s">
        <v>510</v>
      </c>
      <c r="E215" s="857" t="s">
        <v>3729</v>
      </c>
      <c r="G215" s="857" t="s">
        <v>519</v>
      </c>
      <c r="I215" s="859">
        <v>1340118</v>
      </c>
      <c r="J215" s="859">
        <v>1340118</v>
      </c>
      <c r="K215" s="859">
        <v>0</v>
      </c>
      <c r="L215" s="859">
        <v>0</v>
      </c>
      <c r="M215" s="858">
        <v>0</v>
      </c>
      <c r="N215" s="858">
        <v>0</v>
      </c>
    </row>
    <row r="216" spans="1:16">
      <c r="A216" s="857" t="s">
        <v>318</v>
      </c>
      <c r="B216" s="857" t="s">
        <v>3689</v>
      </c>
      <c r="C216" s="857" t="s">
        <v>3690</v>
      </c>
      <c r="E216" s="857" t="s">
        <v>3965</v>
      </c>
      <c r="F216" s="857" t="s">
        <v>396</v>
      </c>
      <c r="G216" s="857" t="s">
        <v>523</v>
      </c>
      <c r="I216" s="859">
        <v>1082000</v>
      </c>
      <c r="J216" s="859">
        <v>1082000</v>
      </c>
      <c r="K216" s="859">
        <v>0</v>
      </c>
      <c r="L216" s="859">
        <v>0</v>
      </c>
      <c r="M216" s="858">
        <v>0</v>
      </c>
      <c r="N216" s="858">
        <v>0</v>
      </c>
      <c r="P216" s="857" t="s">
        <v>524</v>
      </c>
    </row>
    <row r="217" spans="1:16">
      <c r="A217" s="857" t="s">
        <v>527</v>
      </c>
      <c r="B217" s="857" t="s">
        <v>3652</v>
      </c>
      <c r="C217" s="857" t="s">
        <v>527</v>
      </c>
      <c r="D217" s="857" t="s">
        <v>319</v>
      </c>
      <c r="E217" s="857" t="s">
        <v>3769</v>
      </c>
      <c r="G217" s="857" t="s">
        <v>3966</v>
      </c>
      <c r="H217" s="858">
        <v>2021</v>
      </c>
      <c r="I217" s="859">
        <v>1500000</v>
      </c>
      <c r="J217" s="859">
        <v>1700000</v>
      </c>
      <c r="K217" s="859">
        <v>1595608.8231500001</v>
      </c>
      <c r="L217" s="859">
        <v>1069196.5272599999</v>
      </c>
      <c r="M217" s="858">
        <v>0</v>
      </c>
      <c r="N217" s="858">
        <v>90</v>
      </c>
      <c r="P217" s="857" t="s">
        <v>3967</v>
      </c>
    </row>
    <row r="218" spans="1:16">
      <c r="A218" s="857" t="s">
        <v>527</v>
      </c>
      <c r="B218" s="857" t="s">
        <v>3652</v>
      </c>
      <c r="C218" s="857" t="s">
        <v>527</v>
      </c>
      <c r="D218" s="857" t="s">
        <v>319</v>
      </c>
      <c r="E218" s="857" t="s">
        <v>3773</v>
      </c>
      <c r="G218" s="857" t="s">
        <v>3968</v>
      </c>
      <c r="H218" s="858">
        <v>2006</v>
      </c>
      <c r="I218" s="859">
        <v>1000000</v>
      </c>
      <c r="J218" s="859">
        <v>6558000</v>
      </c>
      <c r="K218" s="859">
        <v>1172441.412</v>
      </c>
      <c r="L218" s="859">
        <v>388525</v>
      </c>
      <c r="M218" s="858">
        <v>0</v>
      </c>
      <c r="N218" s="858">
        <v>8</v>
      </c>
      <c r="P218" s="857" t="s">
        <v>542</v>
      </c>
    </row>
    <row r="219" spans="1:16">
      <c r="A219" s="857" t="s">
        <v>527</v>
      </c>
      <c r="B219" s="857" t="s">
        <v>3652</v>
      </c>
      <c r="C219" s="857" t="s">
        <v>527</v>
      </c>
      <c r="D219" s="857" t="s">
        <v>319</v>
      </c>
      <c r="E219" s="857" t="s">
        <v>3769</v>
      </c>
      <c r="G219" s="857" t="s">
        <v>545</v>
      </c>
      <c r="H219" s="858">
        <v>3</v>
      </c>
      <c r="I219" s="859">
        <v>2880000</v>
      </c>
      <c r="J219" s="859">
        <v>8638000</v>
      </c>
      <c r="K219" s="859">
        <v>3147188.77018</v>
      </c>
      <c r="L219" s="859">
        <v>1511369.2814199999</v>
      </c>
      <c r="M219" s="858">
        <v>0</v>
      </c>
      <c r="N219" s="858">
        <v>0</v>
      </c>
      <c r="P219" s="857" t="s">
        <v>3588</v>
      </c>
    </row>
    <row r="220" spans="1:16">
      <c r="A220" s="857" t="s">
        <v>527</v>
      </c>
      <c r="B220" s="857" t="s">
        <v>3652</v>
      </c>
      <c r="C220" s="857" t="s">
        <v>527</v>
      </c>
      <c r="D220" s="857" t="s">
        <v>319</v>
      </c>
      <c r="E220" s="857" t="s">
        <v>3774</v>
      </c>
      <c r="G220" s="857" t="s">
        <v>3969</v>
      </c>
      <c r="H220" s="858">
        <v>2002</v>
      </c>
      <c r="I220" s="859">
        <v>160000</v>
      </c>
      <c r="J220" s="859">
        <v>1296000</v>
      </c>
      <c r="K220" s="859">
        <v>1213944.3656299999</v>
      </c>
      <c r="L220" s="859">
        <v>1190478.7422</v>
      </c>
      <c r="M220" s="858">
        <v>0</v>
      </c>
      <c r="N220" s="858">
        <v>98</v>
      </c>
      <c r="P220" s="857" t="s">
        <v>3970</v>
      </c>
    </row>
    <row r="221" spans="1:16">
      <c r="A221" s="857" t="s">
        <v>527</v>
      </c>
      <c r="B221" s="857" t="s">
        <v>3652</v>
      </c>
      <c r="C221" s="857" t="s">
        <v>527</v>
      </c>
      <c r="D221" s="857" t="s">
        <v>319</v>
      </c>
      <c r="E221" s="857" t="s">
        <v>3757</v>
      </c>
      <c r="G221" s="857" t="s">
        <v>3971</v>
      </c>
      <c r="H221" s="858">
        <v>2006</v>
      </c>
      <c r="I221" s="859">
        <v>500000</v>
      </c>
      <c r="J221" s="859">
        <v>2323500</v>
      </c>
      <c r="K221" s="859">
        <v>1843758.9983300001</v>
      </c>
      <c r="L221" s="859">
        <v>1843191.23963</v>
      </c>
      <c r="M221" s="858">
        <v>0</v>
      </c>
      <c r="N221" s="858">
        <v>100</v>
      </c>
      <c r="P221" s="857" t="s">
        <v>552</v>
      </c>
    </row>
    <row r="222" spans="1:16">
      <c r="A222" s="857" t="s">
        <v>527</v>
      </c>
      <c r="B222" s="857" t="s">
        <v>3652</v>
      </c>
      <c r="C222" s="857" t="s">
        <v>527</v>
      </c>
      <c r="D222" s="857" t="s">
        <v>319</v>
      </c>
      <c r="E222" s="857" t="s">
        <v>3757</v>
      </c>
      <c r="G222" s="857" t="s">
        <v>3972</v>
      </c>
      <c r="H222" s="858">
        <v>2007</v>
      </c>
      <c r="I222" s="859">
        <v>500000</v>
      </c>
      <c r="J222" s="859">
        <v>2333500</v>
      </c>
      <c r="K222" s="859">
        <v>1913768.5094099999</v>
      </c>
      <c r="L222" s="859">
        <v>1909369.31461</v>
      </c>
      <c r="M222" s="858">
        <v>0</v>
      </c>
      <c r="N222" s="858">
        <v>100</v>
      </c>
      <c r="P222" s="857" t="s">
        <v>554</v>
      </c>
    </row>
    <row r="223" spans="1:16">
      <c r="A223" s="857" t="s">
        <v>527</v>
      </c>
      <c r="B223" s="857" t="s">
        <v>3652</v>
      </c>
      <c r="C223" s="857" t="s">
        <v>527</v>
      </c>
      <c r="D223" s="857" t="s">
        <v>319</v>
      </c>
      <c r="E223" s="857" t="s">
        <v>3770</v>
      </c>
      <c r="G223" s="857" t="s">
        <v>3973</v>
      </c>
      <c r="I223" s="859">
        <v>0</v>
      </c>
      <c r="J223" s="859">
        <v>0</v>
      </c>
      <c r="K223" s="859">
        <v>0</v>
      </c>
      <c r="L223" s="859">
        <v>0</v>
      </c>
      <c r="M223" s="858">
        <v>0</v>
      </c>
      <c r="N223" s="858">
        <v>0</v>
      </c>
    </row>
    <row r="224" spans="1:16">
      <c r="A224" s="857" t="s">
        <v>527</v>
      </c>
      <c r="B224" s="857" t="s">
        <v>3652</v>
      </c>
      <c r="C224" s="857" t="s">
        <v>527</v>
      </c>
      <c r="D224" s="857" t="s">
        <v>319</v>
      </c>
      <c r="E224" s="857" t="s">
        <v>3770</v>
      </c>
      <c r="G224" s="857" t="s">
        <v>3974</v>
      </c>
      <c r="H224" s="858">
        <v>2012</v>
      </c>
      <c r="I224" s="859">
        <v>1155000</v>
      </c>
      <c r="J224" s="859">
        <v>1155000</v>
      </c>
      <c r="K224" s="859">
        <v>139.28148000000002</v>
      </c>
      <c r="L224" s="859">
        <v>139.28148000000002</v>
      </c>
      <c r="M224" s="858">
        <v>0</v>
      </c>
      <c r="N224" s="858">
        <v>0</v>
      </c>
      <c r="P224" s="857" t="s">
        <v>557</v>
      </c>
    </row>
    <row r="225" spans="1:16">
      <c r="A225" s="857" t="s">
        <v>527</v>
      </c>
      <c r="B225" s="857" t="s">
        <v>3652</v>
      </c>
      <c r="C225" s="857" t="s">
        <v>527</v>
      </c>
      <c r="D225" s="857" t="s">
        <v>319</v>
      </c>
      <c r="E225" s="857" t="s">
        <v>3770</v>
      </c>
      <c r="G225" s="857" t="s">
        <v>3975</v>
      </c>
      <c r="H225" s="858">
        <v>2011</v>
      </c>
      <c r="I225" s="859">
        <v>2310000</v>
      </c>
      <c r="J225" s="859">
        <v>6818355</v>
      </c>
      <c r="K225" s="859">
        <v>6055151.7649799995</v>
      </c>
      <c r="L225" s="859">
        <v>5351323.0448500002</v>
      </c>
      <c r="M225" s="858">
        <v>0</v>
      </c>
      <c r="N225" s="858">
        <v>70</v>
      </c>
      <c r="P225" s="857" t="s">
        <v>20</v>
      </c>
    </row>
    <row r="226" spans="1:16">
      <c r="A226" s="857" t="s">
        <v>527</v>
      </c>
      <c r="B226" s="857" t="s">
        <v>3652</v>
      </c>
      <c r="C226" s="857" t="s">
        <v>527</v>
      </c>
      <c r="D226" s="857" t="s">
        <v>319</v>
      </c>
      <c r="E226" s="857" t="s">
        <v>3770</v>
      </c>
      <c r="G226" s="857" t="s">
        <v>3976</v>
      </c>
      <c r="H226" s="858">
        <v>2012</v>
      </c>
      <c r="I226" s="859">
        <v>711000</v>
      </c>
      <c r="J226" s="859">
        <v>2051821</v>
      </c>
      <c r="K226" s="859">
        <v>1824430.21209</v>
      </c>
      <c r="L226" s="859">
        <v>1810721.88576</v>
      </c>
      <c r="M226" s="858">
        <v>0</v>
      </c>
      <c r="N226" s="858">
        <v>97</v>
      </c>
      <c r="P226" s="857" t="s">
        <v>13</v>
      </c>
    </row>
    <row r="227" spans="1:16">
      <c r="A227" s="857" t="s">
        <v>527</v>
      </c>
      <c r="B227" s="857" t="s">
        <v>3652</v>
      </c>
      <c r="C227" s="857" t="s">
        <v>527</v>
      </c>
      <c r="D227" s="857" t="s">
        <v>319</v>
      </c>
      <c r="E227" s="857" t="s">
        <v>3770</v>
      </c>
      <c r="G227" s="857" t="s">
        <v>3977</v>
      </c>
      <c r="H227" s="858">
        <v>2011</v>
      </c>
      <c r="I227" s="859">
        <v>1422000</v>
      </c>
      <c r="J227" s="859">
        <v>3409000</v>
      </c>
      <c r="K227" s="859">
        <v>944.40995999999996</v>
      </c>
      <c r="L227" s="859">
        <v>944.40995999999996</v>
      </c>
      <c r="M227" s="858">
        <v>0</v>
      </c>
      <c r="N227" s="858">
        <v>0</v>
      </c>
      <c r="P227" s="857" t="s">
        <v>557</v>
      </c>
    </row>
    <row r="228" spans="1:16">
      <c r="A228" s="857" t="s">
        <v>527</v>
      </c>
      <c r="B228" s="857" t="s">
        <v>3652</v>
      </c>
      <c r="C228" s="857" t="s">
        <v>527</v>
      </c>
      <c r="D228" s="857" t="s">
        <v>319</v>
      </c>
      <c r="E228" s="857" t="s">
        <v>3770</v>
      </c>
      <c r="G228" s="857" t="s">
        <v>562</v>
      </c>
      <c r="H228" s="858">
        <v>4</v>
      </c>
      <c r="I228" s="859">
        <v>5598000</v>
      </c>
      <c r="J228" s="859">
        <v>13434176</v>
      </c>
      <c r="K228" s="859">
        <v>7880665.6685100002</v>
      </c>
      <c r="L228" s="859">
        <v>7163128.6220500004</v>
      </c>
      <c r="M228" s="858">
        <v>0</v>
      </c>
      <c r="N228" s="858">
        <v>0</v>
      </c>
      <c r="P228" s="857" t="s">
        <v>3589</v>
      </c>
    </row>
    <row r="229" spans="1:16">
      <c r="A229" s="857" t="s">
        <v>527</v>
      </c>
      <c r="B229" s="857" t="s">
        <v>3652</v>
      </c>
      <c r="C229" s="857" t="s">
        <v>527</v>
      </c>
      <c r="D229" s="857" t="s">
        <v>319</v>
      </c>
      <c r="E229" s="857" t="s">
        <v>3775</v>
      </c>
      <c r="G229" s="857" t="s">
        <v>3978</v>
      </c>
      <c r="H229" s="858">
        <v>2010</v>
      </c>
      <c r="I229" s="859">
        <v>300000</v>
      </c>
      <c r="J229" s="859">
        <v>1284000</v>
      </c>
      <c r="K229" s="859">
        <v>996882.25138999999</v>
      </c>
      <c r="L229" s="859">
        <v>996865.81183000002</v>
      </c>
      <c r="M229" s="858">
        <v>0</v>
      </c>
      <c r="N229" s="858">
        <v>98</v>
      </c>
      <c r="P229" s="857" t="s">
        <v>3979</v>
      </c>
    </row>
    <row r="230" spans="1:16">
      <c r="A230" s="857" t="s">
        <v>527</v>
      </c>
      <c r="B230" s="857" t="s">
        <v>3652</v>
      </c>
      <c r="C230" s="857" t="s">
        <v>527</v>
      </c>
      <c r="D230" s="857" t="s">
        <v>319</v>
      </c>
      <c r="E230" s="857" t="s">
        <v>3775</v>
      </c>
      <c r="G230" s="857" t="s">
        <v>3980</v>
      </c>
      <c r="H230" s="858">
        <v>2006</v>
      </c>
      <c r="I230" s="859">
        <v>250000</v>
      </c>
      <c r="J230" s="859">
        <v>1029000</v>
      </c>
      <c r="K230" s="859">
        <v>959593.90622</v>
      </c>
      <c r="L230" s="859">
        <v>789288.48422999994</v>
      </c>
      <c r="M230" s="858">
        <v>0</v>
      </c>
      <c r="N230" s="858">
        <v>88</v>
      </c>
      <c r="P230" s="857" t="s">
        <v>20</v>
      </c>
    </row>
    <row r="231" spans="1:16">
      <c r="A231" s="857" t="s">
        <v>527</v>
      </c>
      <c r="B231" s="857" t="s">
        <v>3652</v>
      </c>
      <c r="C231" s="857" t="s">
        <v>527</v>
      </c>
      <c r="D231" s="857" t="s">
        <v>319</v>
      </c>
      <c r="E231" s="857" t="s">
        <v>3775</v>
      </c>
      <c r="G231" s="857" t="s">
        <v>3981</v>
      </c>
      <c r="H231" s="858">
        <v>2010</v>
      </c>
      <c r="I231" s="859">
        <v>800000</v>
      </c>
      <c r="J231" s="859">
        <v>1945360</v>
      </c>
      <c r="K231" s="859">
        <v>1707147.2703799999</v>
      </c>
      <c r="L231" s="859">
        <v>1717555.4268800002</v>
      </c>
      <c r="M231" s="858">
        <v>0</v>
      </c>
      <c r="N231" s="858">
        <v>98</v>
      </c>
      <c r="P231" s="857" t="s">
        <v>568</v>
      </c>
    </row>
    <row r="232" spans="1:16">
      <c r="A232" s="857" t="s">
        <v>527</v>
      </c>
      <c r="B232" s="857" t="s">
        <v>3652</v>
      </c>
      <c r="C232" s="857" t="s">
        <v>527</v>
      </c>
      <c r="D232" s="857" t="s">
        <v>319</v>
      </c>
      <c r="E232" s="857" t="s">
        <v>3758</v>
      </c>
      <c r="G232" s="857" t="s">
        <v>3982</v>
      </c>
      <c r="H232" s="858">
        <v>2015</v>
      </c>
      <c r="I232" s="859">
        <v>1800000</v>
      </c>
      <c r="J232" s="859">
        <v>1800000</v>
      </c>
      <c r="K232" s="859">
        <v>0</v>
      </c>
      <c r="L232" s="859">
        <v>0</v>
      </c>
      <c r="M232" s="858">
        <v>0</v>
      </c>
      <c r="N232" s="858">
        <v>0</v>
      </c>
      <c r="P232" s="857" t="s">
        <v>557</v>
      </c>
    </row>
    <row r="233" spans="1:16">
      <c r="A233" s="857" t="s">
        <v>527</v>
      </c>
      <c r="B233" s="857" t="s">
        <v>3652</v>
      </c>
      <c r="C233" s="857" t="s">
        <v>527</v>
      </c>
      <c r="D233" s="857" t="s">
        <v>319</v>
      </c>
      <c r="E233" s="857" t="s">
        <v>3758</v>
      </c>
      <c r="G233" s="857" t="s">
        <v>3983</v>
      </c>
      <c r="H233" s="858">
        <v>2018</v>
      </c>
      <c r="I233" s="859">
        <v>3000000</v>
      </c>
      <c r="J233" s="859">
        <v>3000000</v>
      </c>
      <c r="K233" s="859">
        <v>1745931.3465499999</v>
      </c>
      <c r="L233" s="859">
        <v>1447097.70242</v>
      </c>
      <c r="M233" s="858">
        <v>0</v>
      </c>
      <c r="N233" s="858">
        <v>95</v>
      </c>
      <c r="P233" s="857" t="s">
        <v>20</v>
      </c>
    </row>
    <row r="234" spans="1:16">
      <c r="A234" s="857" t="s">
        <v>527</v>
      </c>
      <c r="B234" s="857" t="s">
        <v>3652</v>
      </c>
      <c r="C234" s="857" t="s">
        <v>527</v>
      </c>
      <c r="D234" s="857" t="s">
        <v>319</v>
      </c>
      <c r="E234" s="857" t="s">
        <v>3758</v>
      </c>
      <c r="G234" s="857" t="s">
        <v>3984</v>
      </c>
      <c r="H234" s="858">
        <v>2018</v>
      </c>
      <c r="I234" s="859">
        <v>4000000</v>
      </c>
      <c r="J234" s="859">
        <v>4000000</v>
      </c>
      <c r="K234" s="859">
        <v>1026443.63479</v>
      </c>
      <c r="L234" s="859">
        <v>768461.64741000021</v>
      </c>
      <c r="M234" s="858">
        <v>0</v>
      </c>
      <c r="N234" s="858">
        <v>95</v>
      </c>
      <c r="P234" s="857" t="s">
        <v>20</v>
      </c>
    </row>
    <row r="235" spans="1:16">
      <c r="A235" s="857" t="s">
        <v>527</v>
      </c>
      <c r="B235" s="857" t="s">
        <v>3652</v>
      </c>
      <c r="C235" s="857" t="s">
        <v>527</v>
      </c>
      <c r="D235" s="857" t="s">
        <v>319</v>
      </c>
      <c r="E235" s="857" t="s">
        <v>3731</v>
      </c>
      <c r="G235" s="857" t="s">
        <v>3985</v>
      </c>
      <c r="H235" s="858">
        <v>2014</v>
      </c>
      <c r="I235" s="859">
        <v>1210000</v>
      </c>
      <c r="J235" s="859">
        <v>1161162</v>
      </c>
      <c r="K235" s="859">
        <v>1063288.1438800001</v>
      </c>
      <c r="L235" s="859">
        <v>930820.38633999997</v>
      </c>
      <c r="M235" s="858">
        <v>0</v>
      </c>
      <c r="N235" s="858">
        <v>89</v>
      </c>
      <c r="P235" s="857" t="s">
        <v>436</v>
      </c>
    </row>
    <row r="236" spans="1:16">
      <c r="A236" s="857" t="s">
        <v>527</v>
      </c>
      <c r="B236" s="857" t="s">
        <v>3652</v>
      </c>
      <c r="C236" s="857" t="s">
        <v>527</v>
      </c>
      <c r="D236" s="857" t="s">
        <v>319</v>
      </c>
      <c r="E236" s="857" t="s">
        <v>3731</v>
      </c>
      <c r="G236" s="857" t="s">
        <v>3986</v>
      </c>
      <c r="H236" s="858">
        <v>2013</v>
      </c>
      <c r="I236" s="859">
        <v>1210000</v>
      </c>
      <c r="J236" s="859">
        <v>1210000</v>
      </c>
      <c r="K236" s="859">
        <v>1173955.87185</v>
      </c>
      <c r="L236" s="859">
        <v>883084.08652999997</v>
      </c>
      <c r="M236" s="858">
        <v>0</v>
      </c>
      <c r="N236" s="858">
        <v>90</v>
      </c>
      <c r="P236" s="857" t="s">
        <v>436</v>
      </c>
    </row>
    <row r="237" spans="1:16">
      <c r="A237" s="857" t="s">
        <v>527</v>
      </c>
      <c r="B237" s="857" t="s">
        <v>3652</v>
      </c>
      <c r="C237" s="857" t="s">
        <v>527</v>
      </c>
      <c r="D237" s="857" t="s">
        <v>319</v>
      </c>
      <c r="E237" s="857" t="s">
        <v>3731</v>
      </c>
      <c r="G237" s="857" t="s">
        <v>3987</v>
      </c>
      <c r="H237" s="858">
        <v>2012</v>
      </c>
      <c r="I237" s="859">
        <v>1210000</v>
      </c>
      <c r="J237" s="859">
        <v>1075148</v>
      </c>
      <c r="K237" s="859">
        <v>946653.00538999995</v>
      </c>
      <c r="L237" s="859">
        <v>830032.32250000001</v>
      </c>
      <c r="M237" s="858">
        <v>0</v>
      </c>
      <c r="N237" s="858">
        <v>88</v>
      </c>
      <c r="P237" s="857" t="s">
        <v>436</v>
      </c>
    </row>
    <row r="238" spans="1:16">
      <c r="A238" s="857" t="s">
        <v>527</v>
      </c>
      <c r="B238" s="857" t="s">
        <v>3652</v>
      </c>
      <c r="C238" s="857" t="s">
        <v>527</v>
      </c>
      <c r="D238" s="857" t="s">
        <v>319</v>
      </c>
      <c r="E238" s="857" t="s">
        <v>3731</v>
      </c>
      <c r="G238" s="857" t="s">
        <v>3988</v>
      </c>
      <c r="H238" s="858">
        <v>2009</v>
      </c>
      <c r="I238" s="859">
        <v>2250000</v>
      </c>
      <c r="J238" s="859">
        <v>2799122</v>
      </c>
      <c r="K238" s="859">
        <v>2720979.5278400001</v>
      </c>
      <c r="L238" s="859">
        <v>2660229.6950400001</v>
      </c>
      <c r="M238" s="858">
        <v>0</v>
      </c>
      <c r="N238" s="858">
        <v>75</v>
      </c>
      <c r="P238" s="857" t="s">
        <v>3989</v>
      </c>
    </row>
    <row r="239" spans="1:16">
      <c r="A239" s="857" t="s">
        <v>527</v>
      </c>
      <c r="B239" s="857" t="s">
        <v>3652</v>
      </c>
      <c r="C239" s="857" t="s">
        <v>527</v>
      </c>
      <c r="D239" s="857" t="s">
        <v>319</v>
      </c>
      <c r="E239" s="857" t="s">
        <v>3731</v>
      </c>
      <c r="G239" s="857" t="s">
        <v>3990</v>
      </c>
      <c r="H239" s="858">
        <v>2018</v>
      </c>
      <c r="I239" s="859">
        <v>2500000</v>
      </c>
      <c r="J239" s="859">
        <v>1370000</v>
      </c>
      <c r="K239" s="859">
        <v>1304918.0270100001</v>
      </c>
      <c r="L239" s="859">
        <v>771976.81697000004</v>
      </c>
      <c r="M239" s="858">
        <v>0</v>
      </c>
      <c r="N239" s="858">
        <v>75</v>
      </c>
      <c r="P239" s="857" t="s">
        <v>20</v>
      </c>
    </row>
    <row r="240" spans="1:16">
      <c r="A240" s="857" t="s">
        <v>527</v>
      </c>
      <c r="B240" s="857" t="s">
        <v>3652</v>
      </c>
      <c r="C240" s="857" t="s">
        <v>527</v>
      </c>
      <c r="D240" s="857" t="s">
        <v>319</v>
      </c>
      <c r="E240" s="857" t="s">
        <v>3731</v>
      </c>
      <c r="G240" s="857" t="s">
        <v>3991</v>
      </c>
      <c r="H240" s="858">
        <v>2022</v>
      </c>
      <c r="I240" s="859">
        <v>1600000</v>
      </c>
      <c r="J240" s="859">
        <v>1600000</v>
      </c>
      <c r="K240" s="859">
        <v>1197586.37396</v>
      </c>
      <c r="L240" s="859">
        <v>46828.811179999997</v>
      </c>
      <c r="M240" s="858">
        <v>0</v>
      </c>
      <c r="N240" s="858">
        <v>15</v>
      </c>
      <c r="P240" s="857" t="s">
        <v>20</v>
      </c>
    </row>
    <row r="241" spans="1:16">
      <c r="A241" s="857" t="s">
        <v>527</v>
      </c>
      <c r="B241" s="857" t="s">
        <v>3652</v>
      </c>
      <c r="C241" s="857" t="s">
        <v>527</v>
      </c>
      <c r="D241" s="857" t="s">
        <v>319</v>
      </c>
      <c r="E241" s="857" t="s">
        <v>3731</v>
      </c>
      <c r="G241" s="857" t="s">
        <v>3992</v>
      </c>
      <c r="H241" s="858">
        <v>2022</v>
      </c>
      <c r="I241" s="859">
        <v>2000000</v>
      </c>
      <c r="J241" s="859">
        <v>2000000</v>
      </c>
      <c r="K241" s="859">
        <v>1754714.00987</v>
      </c>
      <c r="L241" s="859">
        <v>340640.52132</v>
      </c>
      <c r="M241" s="858">
        <v>0</v>
      </c>
      <c r="N241" s="858">
        <v>30</v>
      </c>
      <c r="P241" s="857" t="s">
        <v>20</v>
      </c>
    </row>
    <row r="242" spans="1:16">
      <c r="A242" s="857" t="s">
        <v>527</v>
      </c>
      <c r="B242" s="857" t="s">
        <v>3652</v>
      </c>
      <c r="C242" s="857" t="s">
        <v>527</v>
      </c>
      <c r="D242" s="857" t="s">
        <v>319</v>
      </c>
      <c r="E242" s="857" t="s">
        <v>3733</v>
      </c>
      <c r="G242" s="857" t="s">
        <v>3993</v>
      </c>
      <c r="H242" s="858">
        <v>2012</v>
      </c>
      <c r="I242" s="859">
        <v>600000</v>
      </c>
      <c r="J242" s="859">
        <v>1188162</v>
      </c>
      <c r="K242" s="859">
        <v>31091.867489999997</v>
      </c>
      <c r="L242" s="859">
        <v>4237.6137900000003</v>
      </c>
      <c r="M242" s="858">
        <v>0</v>
      </c>
      <c r="N242" s="858">
        <v>0</v>
      </c>
      <c r="P242" s="857" t="s">
        <v>585</v>
      </c>
    </row>
    <row r="243" spans="1:16">
      <c r="A243" s="857" t="s">
        <v>527</v>
      </c>
      <c r="B243" s="857" t="s">
        <v>3652</v>
      </c>
      <c r="C243" s="857" t="s">
        <v>527</v>
      </c>
      <c r="D243" s="857" t="s">
        <v>319</v>
      </c>
      <c r="E243" s="857" t="s">
        <v>3733</v>
      </c>
      <c r="G243" s="857" t="s">
        <v>3994</v>
      </c>
      <c r="H243" s="858">
        <v>2013</v>
      </c>
      <c r="I243" s="859">
        <v>500000</v>
      </c>
      <c r="J243" s="859">
        <v>2906000</v>
      </c>
      <c r="K243" s="859">
        <v>2706416.0718299998</v>
      </c>
      <c r="L243" s="859">
        <v>737492.51922999998</v>
      </c>
      <c r="M243" s="858">
        <v>0</v>
      </c>
      <c r="N243" s="858">
        <v>65</v>
      </c>
      <c r="P243" s="857" t="s">
        <v>20</v>
      </c>
    </row>
    <row r="244" spans="1:16">
      <c r="A244" s="857" t="s">
        <v>527</v>
      </c>
      <c r="B244" s="857" t="s">
        <v>3652</v>
      </c>
      <c r="C244" s="857" t="s">
        <v>527</v>
      </c>
      <c r="D244" s="857" t="s">
        <v>319</v>
      </c>
      <c r="E244" s="857" t="s">
        <v>3733</v>
      </c>
      <c r="G244" s="857" t="s">
        <v>3995</v>
      </c>
      <c r="H244" s="858">
        <v>2018</v>
      </c>
      <c r="I244" s="859">
        <v>5000000</v>
      </c>
      <c r="J244" s="859">
        <v>25000000</v>
      </c>
      <c r="K244" s="859">
        <v>23977964.659109998</v>
      </c>
      <c r="L244" s="859">
        <v>3893705.9654100002</v>
      </c>
      <c r="M244" s="858">
        <v>0</v>
      </c>
      <c r="N244" s="858">
        <v>15</v>
      </c>
      <c r="P244" s="857" t="s">
        <v>20</v>
      </c>
    </row>
    <row r="245" spans="1:16">
      <c r="A245" s="857" t="s">
        <v>527</v>
      </c>
      <c r="B245" s="857" t="s">
        <v>3652</v>
      </c>
      <c r="C245" s="857" t="s">
        <v>527</v>
      </c>
      <c r="D245" s="857" t="s">
        <v>319</v>
      </c>
      <c r="E245" s="857" t="s">
        <v>3730</v>
      </c>
      <c r="G245" s="857" t="s">
        <v>3996</v>
      </c>
      <c r="H245" s="858">
        <v>2022</v>
      </c>
      <c r="I245" s="859">
        <v>1400000</v>
      </c>
      <c r="J245" s="859">
        <v>1400000</v>
      </c>
      <c r="K245" s="859">
        <v>1383159.6507000001</v>
      </c>
      <c r="L245" s="859">
        <v>1061921.2086199999</v>
      </c>
      <c r="M245" s="858">
        <v>0</v>
      </c>
      <c r="N245" s="858">
        <v>100</v>
      </c>
      <c r="P245" s="857" t="s">
        <v>3997</v>
      </c>
    </row>
    <row r="246" spans="1:16">
      <c r="A246" s="857" t="s">
        <v>527</v>
      </c>
      <c r="B246" s="857" t="s">
        <v>3695</v>
      </c>
      <c r="C246" s="857" t="s">
        <v>3696</v>
      </c>
      <c r="D246" s="857" t="s">
        <v>319</v>
      </c>
      <c r="E246" s="857" t="s">
        <v>3776</v>
      </c>
      <c r="G246" s="857" t="s">
        <v>3998</v>
      </c>
      <c r="I246" s="859">
        <v>3307000</v>
      </c>
      <c r="J246" s="859">
        <v>3307000</v>
      </c>
      <c r="K246" s="859">
        <v>2573379</v>
      </c>
      <c r="L246" s="859">
        <v>883361</v>
      </c>
      <c r="M246" s="858">
        <v>0</v>
      </c>
      <c r="N246" s="858">
        <v>70</v>
      </c>
    </row>
    <row r="247" spans="1:16">
      <c r="A247" s="857" t="s">
        <v>527</v>
      </c>
      <c r="B247" s="857" t="s">
        <v>3695</v>
      </c>
      <c r="C247" s="857" t="s">
        <v>3696</v>
      </c>
      <c r="D247" s="857" t="s">
        <v>319</v>
      </c>
      <c r="E247" s="857" t="s">
        <v>3776</v>
      </c>
      <c r="G247" s="857" t="s">
        <v>3999</v>
      </c>
      <c r="I247" s="859">
        <v>1130000</v>
      </c>
      <c r="J247" s="859">
        <v>1130000</v>
      </c>
      <c r="K247" s="859">
        <v>221270</v>
      </c>
      <c r="L247" s="859">
        <v>221270</v>
      </c>
      <c r="M247" s="858">
        <v>0</v>
      </c>
      <c r="N247" s="858">
        <v>0</v>
      </c>
      <c r="P247" s="857" t="s">
        <v>597</v>
      </c>
    </row>
    <row r="248" spans="1:16">
      <c r="A248" s="857" t="s">
        <v>527</v>
      </c>
      <c r="B248" s="857" t="s">
        <v>3695</v>
      </c>
      <c r="C248" s="857" t="s">
        <v>3696</v>
      </c>
      <c r="D248" s="857" t="s">
        <v>319</v>
      </c>
      <c r="E248" s="857" t="s">
        <v>3777</v>
      </c>
      <c r="G248" s="857" t="s">
        <v>4000</v>
      </c>
      <c r="I248" s="859">
        <v>950000</v>
      </c>
      <c r="J248" s="859">
        <v>1550000</v>
      </c>
      <c r="K248" s="859">
        <v>1248685</v>
      </c>
      <c r="L248" s="859">
        <v>1248685</v>
      </c>
      <c r="M248" s="858">
        <v>0</v>
      </c>
      <c r="N248" s="858">
        <v>30</v>
      </c>
      <c r="P248" s="857" t="s">
        <v>602</v>
      </c>
    </row>
    <row r="249" spans="1:16">
      <c r="A249" s="857" t="s">
        <v>527</v>
      </c>
      <c r="B249" s="857" t="s">
        <v>3695</v>
      </c>
      <c r="C249" s="857" t="s">
        <v>3696</v>
      </c>
      <c r="D249" s="857" t="s">
        <v>319</v>
      </c>
      <c r="E249" s="857" t="s">
        <v>3777</v>
      </c>
      <c r="G249" s="857" t="s">
        <v>4001</v>
      </c>
      <c r="I249" s="859">
        <v>1279583</v>
      </c>
      <c r="J249" s="859">
        <v>1279583</v>
      </c>
      <c r="K249" s="859">
        <v>1226844</v>
      </c>
      <c r="L249" s="859">
        <v>239020</v>
      </c>
      <c r="M249" s="858">
        <v>0</v>
      </c>
      <c r="N249" s="858">
        <v>98</v>
      </c>
      <c r="P249" s="857" t="s">
        <v>604</v>
      </c>
    </row>
    <row r="250" spans="1:16">
      <c r="A250" s="857" t="s">
        <v>527</v>
      </c>
      <c r="B250" s="857" t="s">
        <v>3667</v>
      </c>
      <c r="C250" s="857" t="s">
        <v>3668</v>
      </c>
      <c r="D250" s="857" t="s">
        <v>319</v>
      </c>
      <c r="E250" s="857" t="s">
        <v>3778</v>
      </c>
      <c r="F250" s="857" t="s">
        <v>608</v>
      </c>
      <c r="G250" s="857" t="s">
        <v>609</v>
      </c>
      <c r="H250" s="858">
        <v>2006</v>
      </c>
      <c r="I250" s="859">
        <v>900000</v>
      </c>
      <c r="J250" s="859">
        <v>2316607</v>
      </c>
      <c r="K250" s="859">
        <v>29895</v>
      </c>
      <c r="L250" s="859">
        <v>28459.572620000003</v>
      </c>
      <c r="M250" s="858">
        <v>0</v>
      </c>
      <c r="N250" s="858">
        <v>0</v>
      </c>
      <c r="P250" s="857" t="s">
        <v>611</v>
      </c>
    </row>
    <row r="251" spans="1:16">
      <c r="A251" s="857" t="s">
        <v>527</v>
      </c>
      <c r="B251" s="857" t="s">
        <v>3667</v>
      </c>
      <c r="C251" s="857" t="s">
        <v>3668</v>
      </c>
      <c r="D251" s="857" t="s">
        <v>319</v>
      </c>
      <c r="E251" s="857" t="s">
        <v>3778</v>
      </c>
      <c r="F251" s="857" t="s">
        <v>612</v>
      </c>
      <c r="G251" s="857" t="s">
        <v>613</v>
      </c>
      <c r="H251" s="858">
        <v>2007</v>
      </c>
      <c r="I251" s="859">
        <v>500000</v>
      </c>
      <c r="J251" s="859">
        <v>1800000</v>
      </c>
      <c r="K251" s="859">
        <v>16640</v>
      </c>
      <c r="L251" s="859">
        <v>16310.22517</v>
      </c>
      <c r="M251" s="858">
        <v>0</v>
      </c>
      <c r="N251" s="858">
        <v>0</v>
      </c>
      <c r="P251" s="857" t="s">
        <v>611</v>
      </c>
    </row>
    <row r="252" spans="1:16">
      <c r="A252" s="857" t="s">
        <v>527</v>
      </c>
      <c r="B252" s="857" t="s">
        <v>3667</v>
      </c>
      <c r="C252" s="857" t="s">
        <v>3668</v>
      </c>
      <c r="D252" s="857" t="s">
        <v>319</v>
      </c>
      <c r="E252" s="857" t="s">
        <v>3779</v>
      </c>
      <c r="F252" s="857" t="s">
        <v>618</v>
      </c>
      <c r="G252" s="857" t="s">
        <v>619</v>
      </c>
      <c r="H252" s="858">
        <v>2010</v>
      </c>
      <c r="I252" s="859">
        <v>1044000</v>
      </c>
      <c r="J252" s="859">
        <v>1527000</v>
      </c>
      <c r="K252" s="859">
        <v>1490013</v>
      </c>
      <c r="L252" s="859">
        <v>1478610.8300900001</v>
      </c>
      <c r="M252" s="858">
        <v>0</v>
      </c>
      <c r="N252" s="858">
        <v>100</v>
      </c>
      <c r="P252" s="857" t="s">
        <v>13</v>
      </c>
    </row>
    <row r="253" spans="1:16">
      <c r="A253" s="857" t="s">
        <v>527</v>
      </c>
      <c r="B253" s="857" t="s">
        <v>3667</v>
      </c>
      <c r="C253" s="857" t="s">
        <v>3668</v>
      </c>
      <c r="D253" s="857" t="s">
        <v>319</v>
      </c>
      <c r="E253" s="857" t="s">
        <v>3780</v>
      </c>
      <c r="F253" s="857" t="s">
        <v>623</v>
      </c>
      <c r="G253" s="857" t="s">
        <v>624</v>
      </c>
      <c r="H253" s="858">
        <v>2011</v>
      </c>
      <c r="I253" s="859">
        <v>2310000</v>
      </c>
      <c r="J253" s="859">
        <v>3104000</v>
      </c>
      <c r="K253" s="859">
        <v>3065910</v>
      </c>
      <c r="L253" s="859">
        <v>3057058.8769800002</v>
      </c>
      <c r="M253" s="858">
        <v>0</v>
      </c>
      <c r="N253" s="858">
        <v>100</v>
      </c>
      <c r="P253" s="857" t="s">
        <v>13</v>
      </c>
    </row>
    <row r="254" spans="1:16">
      <c r="A254" s="857" t="s">
        <v>527</v>
      </c>
      <c r="B254" s="857" t="s">
        <v>3667</v>
      </c>
      <c r="C254" s="857" t="s">
        <v>3668</v>
      </c>
      <c r="D254" s="857" t="s">
        <v>319</v>
      </c>
      <c r="E254" s="857" t="s">
        <v>3781</v>
      </c>
      <c r="F254" s="857" t="s">
        <v>628</v>
      </c>
      <c r="G254" s="857" t="s">
        <v>629</v>
      </c>
      <c r="H254" s="858">
        <v>2018</v>
      </c>
      <c r="I254" s="859">
        <v>2000000</v>
      </c>
      <c r="J254" s="859">
        <v>2000000</v>
      </c>
      <c r="K254" s="859">
        <v>1691351</v>
      </c>
      <c r="L254" s="859">
        <v>957852.66949999996</v>
      </c>
      <c r="M254" s="858">
        <v>0</v>
      </c>
      <c r="N254" s="858">
        <v>60</v>
      </c>
      <c r="P254" s="857" t="s">
        <v>114</v>
      </c>
    </row>
    <row r="255" spans="1:16">
      <c r="A255" s="857" t="s">
        <v>527</v>
      </c>
      <c r="B255" s="857" t="s">
        <v>3667</v>
      </c>
      <c r="C255" s="857" t="s">
        <v>3668</v>
      </c>
      <c r="D255" s="857" t="s">
        <v>319</v>
      </c>
      <c r="E255" s="857" t="s">
        <v>3782</v>
      </c>
      <c r="F255" s="857" t="s">
        <v>634</v>
      </c>
      <c r="G255" s="857" t="s">
        <v>635</v>
      </c>
      <c r="H255" s="858">
        <v>2014</v>
      </c>
      <c r="I255" s="859">
        <v>2800000</v>
      </c>
      <c r="J255" s="859">
        <v>2856358</v>
      </c>
      <c r="K255" s="859">
        <v>2854809</v>
      </c>
      <c r="L255" s="859">
        <v>2714835.5651700003</v>
      </c>
      <c r="M255" s="858">
        <v>0</v>
      </c>
      <c r="N255" s="858">
        <v>100</v>
      </c>
      <c r="P255" s="857" t="s">
        <v>13</v>
      </c>
    </row>
    <row r="256" spans="1:16">
      <c r="A256" s="857" t="s">
        <v>527</v>
      </c>
      <c r="B256" s="857" t="s">
        <v>3667</v>
      </c>
      <c r="C256" s="857" t="s">
        <v>3668</v>
      </c>
      <c r="D256" s="857" t="s">
        <v>319</v>
      </c>
      <c r="E256" s="857" t="s">
        <v>3783</v>
      </c>
      <c r="F256" s="857" t="s">
        <v>638</v>
      </c>
      <c r="G256" s="857" t="s">
        <v>639</v>
      </c>
      <c r="H256" s="858">
        <v>2022</v>
      </c>
      <c r="I256" s="859">
        <v>1350000</v>
      </c>
      <c r="J256" s="859">
        <v>1350000</v>
      </c>
      <c r="K256" s="859">
        <v>434473</v>
      </c>
      <c r="L256" s="859">
        <v>102459.8625</v>
      </c>
      <c r="M256" s="858">
        <v>0</v>
      </c>
      <c r="N256" s="858">
        <v>25</v>
      </c>
      <c r="P256" s="857" t="s">
        <v>20</v>
      </c>
    </row>
    <row r="257" spans="1:16">
      <c r="A257" s="857" t="s">
        <v>527</v>
      </c>
      <c r="B257" s="857" t="s">
        <v>3667</v>
      </c>
      <c r="C257" s="857" t="s">
        <v>3668</v>
      </c>
      <c r="D257" s="857" t="s">
        <v>319</v>
      </c>
      <c r="E257" s="857" t="s">
        <v>3783</v>
      </c>
      <c r="F257" s="857" t="s">
        <v>640</v>
      </c>
      <c r="G257" s="857" t="s">
        <v>641</v>
      </c>
      <c r="H257" s="858">
        <v>2018</v>
      </c>
      <c r="I257" s="859">
        <v>2300000</v>
      </c>
      <c r="J257" s="859">
        <v>2300000</v>
      </c>
      <c r="K257" s="859">
        <v>2244858</v>
      </c>
      <c r="L257" s="859">
        <v>1925463.4642</v>
      </c>
      <c r="M257" s="858">
        <v>0</v>
      </c>
      <c r="N257" s="858">
        <v>80</v>
      </c>
      <c r="P257" s="857" t="s">
        <v>114</v>
      </c>
    </row>
    <row r="258" spans="1:16">
      <c r="A258" s="857" t="s">
        <v>527</v>
      </c>
      <c r="B258" s="857" t="s">
        <v>3667</v>
      </c>
      <c r="C258" s="857" t="s">
        <v>3668</v>
      </c>
      <c r="D258" s="857" t="s">
        <v>319</v>
      </c>
      <c r="E258" s="857" t="s">
        <v>3783</v>
      </c>
      <c r="F258" s="857" t="s">
        <v>642</v>
      </c>
      <c r="G258" s="857" t="s">
        <v>643</v>
      </c>
      <c r="H258" s="858">
        <v>2018</v>
      </c>
      <c r="I258" s="859">
        <v>1000000</v>
      </c>
      <c r="J258" s="859">
        <v>1000000</v>
      </c>
      <c r="K258" s="859">
        <v>727956</v>
      </c>
      <c r="L258" s="859">
        <v>618847.92944999994</v>
      </c>
      <c r="M258" s="858">
        <v>0</v>
      </c>
      <c r="N258" s="858">
        <v>56.000000000000007</v>
      </c>
      <c r="P258" s="857" t="s">
        <v>114</v>
      </c>
    </row>
    <row r="259" spans="1:16">
      <c r="A259" s="857" t="s">
        <v>527</v>
      </c>
      <c r="B259" s="857" t="s">
        <v>3667</v>
      </c>
      <c r="C259" s="857" t="s">
        <v>3668</v>
      </c>
      <c r="D259" s="857" t="s">
        <v>319</v>
      </c>
      <c r="E259" s="857" t="s">
        <v>3783</v>
      </c>
      <c r="F259" s="857" t="s">
        <v>644</v>
      </c>
      <c r="G259" s="857" t="s">
        <v>4002</v>
      </c>
      <c r="H259" s="858">
        <v>2020</v>
      </c>
      <c r="I259" s="859">
        <v>4000000</v>
      </c>
      <c r="J259" s="859">
        <v>4000000</v>
      </c>
      <c r="K259" s="859">
        <v>3880909</v>
      </c>
      <c r="L259" s="859">
        <v>2755539.2608399997</v>
      </c>
      <c r="M259" s="858">
        <v>0</v>
      </c>
      <c r="N259" s="858">
        <v>65</v>
      </c>
      <c r="P259" s="857" t="s">
        <v>114</v>
      </c>
    </row>
    <row r="260" spans="1:16">
      <c r="A260" s="857" t="s">
        <v>527</v>
      </c>
      <c r="B260" s="857" t="s">
        <v>3667</v>
      </c>
      <c r="C260" s="857" t="s">
        <v>3668</v>
      </c>
      <c r="D260" s="857" t="s">
        <v>319</v>
      </c>
      <c r="E260" s="857" t="s">
        <v>3784</v>
      </c>
      <c r="F260" s="857" t="s">
        <v>649</v>
      </c>
      <c r="G260" s="857" t="s">
        <v>650</v>
      </c>
      <c r="H260" s="858">
        <v>2017</v>
      </c>
      <c r="I260" s="859">
        <v>2500000</v>
      </c>
      <c r="J260" s="859">
        <v>4043000</v>
      </c>
      <c r="K260" s="859">
        <v>3914424</v>
      </c>
      <c r="L260" s="859">
        <v>3897680.6171900001</v>
      </c>
      <c r="M260" s="858">
        <v>0</v>
      </c>
      <c r="N260" s="858">
        <v>95</v>
      </c>
      <c r="P260" s="857" t="s">
        <v>114</v>
      </c>
    </row>
    <row r="261" spans="1:16">
      <c r="A261" s="857" t="s">
        <v>527</v>
      </c>
      <c r="B261" s="857" t="s">
        <v>3667</v>
      </c>
      <c r="C261" s="857" t="s">
        <v>3668</v>
      </c>
      <c r="D261" s="857" t="s">
        <v>319</v>
      </c>
      <c r="E261" s="857" t="s">
        <v>3785</v>
      </c>
      <c r="F261" s="857" t="s">
        <v>654</v>
      </c>
      <c r="G261" s="857" t="s">
        <v>655</v>
      </c>
      <c r="H261" s="858">
        <v>2006</v>
      </c>
      <c r="I261" s="859">
        <v>1000000</v>
      </c>
      <c r="J261" s="859">
        <v>1000000</v>
      </c>
      <c r="K261" s="859">
        <v>165893</v>
      </c>
      <c r="L261" s="859">
        <v>62104.633000000002</v>
      </c>
      <c r="M261" s="858">
        <v>0</v>
      </c>
      <c r="N261" s="858">
        <v>5</v>
      </c>
      <c r="P261" s="857" t="s">
        <v>114</v>
      </c>
    </row>
    <row r="262" spans="1:16">
      <c r="A262" s="857" t="s">
        <v>527</v>
      </c>
      <c r="B262" s="857" t="s">
        <v>3667</v>
      </c>
      <c r="C262" s="857" t="s">
        <v>3668</v>
      </c>
      <c r="D262" s="857" t="s">
        <v>319</v>
      </c>
      <c r="E262" s="857" t="s">
        <v>3785</v>
      </c>
      <c r="F262" s="857" t="s">
        <v>656</v>
      </c>
      <c r="G262" s="857" t="s">
        <v>657</v>
      </c>
      <c r="H262" s="858">
        <v>2016</v>
      </c>
      <c r="I262" s="859">
        <v>600000</v>
      </c>
      <c r="J262" s="859">
        <v>1410000</v>
      </c>
      <c r="K262" s="859">
        <v>1115018</v>
      </c>
      <c r="L262" s="859">
        <v>935632.54171999998</v>
      </c>
      <c r="M262" s="858">
        <v>0</v>
      </c>
      <c r="N262" s="858">
        <v>90</v>
      </c>
      <c r="P262" s="857" t="s">
        <v>114</v>
      </c>
    </row>
    <row r="263" spans="1:16">
      <c r="A263" s="857" t="s">
        <v>527</v>
      </c>
      <c r="B263" s="857" t="s">
        <v>3667</v>
      </c>
      <c r="C263" s="857" t="s">
        <v>3668</v>
      </c>
      <c r="D263" s="857" t="s">
        <v>319</v>
      </c>
      <c r="E263" s="857" t="s">
        <v>3785</v>
      </c>
      <c r="F263" s="857" t="s">
        <v>659</v>
      </c>
      <c r="G263" s="857" t="s">
        <v>4003</v>
      </c>
      <c r="H263" s="858">
        <v>2014</v>
      </c>
      <c r="I263" s="859">
        <v>2800000</v>
      </c>
      <c r="J263" s="859">
        <v>4975000</v>
      </c>
      <c r="K263" s="859">
        <v>4573964</v>
      </c>
      <c r="L263" s="859">
        <v>3481534.4893899993</v>
      </c>
      <c r="M263" s="858">
        <v>0</v>
      </c>
      <c r="N263" s="858">
        <v>100</v>
      </c>
      <c r="P263" s="857" t="s">
        <v>13</v>
      </c>
    </row>
    <row r="264" spans="1:16">
      <c r="A264" s="857" t="s">
        <v>527</v>
      </c>
      <c r="B264" s="857" t="s">
        <v>3699</v>
      </c>
      <c r="C264" s="857" t="s">
        <v>3700</v>
      </c>
      <c r="D264" s="857" t="s">
        <v>319</v>
      </c>
      <c r="E264" s="857" t="s">
        <v>3786</v>
      </c>
      <c r="F264" s="857" t="s">
        <v>665</v>
      </c>
      <c r="G264" s="857" t="s">
        <v>4004</v>
      </c>
      <c r="H264" s="858">
        <v>2022</v>
      </c>
      <c r="I264" s="859">
        <v>1391251</v>
      </c>
      <c r="J264" s="859">
        <v>1391251</v>
      </c>
      <c r="K264" s="859">
        <v>863681</v>
      </c>
      <c r="L264" s="859">
        <v>13744</v>
      </c>
      <c r="M264" s="858">
        <v>0</v>
      </c>
      <c r="N264" s="858">
        <v>55.000000000000007</v>
      </c>
      <c r="P264" s="857" t="s">
        <v>114</v>
      </c>
    </row>
    <row r="265" spans="1:16">
      <c r="A265" s="857" t="s">
        <v>527</v>
      </c>
      <c r="B265" s="857" t="s">
        <v>3699</v>
      </c>
      <c r="C265" s="857" t="s">
        <v>3700</v>
      </c>
      <c r="D265" s="857" t="s">
        <v>319</v>
      </c>
      <c r="E265" s="857" t="s">
        <v>3786</v>
      </c>
      <c r="F265" s="857" t="s">
        <v>666</v>
      </c>
      <c r="G265" s="857" t="s">
        <v>4005</v>
      </c>
      <c r="H265" s="858">
        <v>2022</v>
      </c>
      <c r="I265" s="859">
        <v>1796366</v>
      </c>
      <c r="J265" s="859">
        <v>1796366</v>
      </c>
      <c r="K265" s="859">
        <v>122598</v>
      </c>
      <c r="L265" s="859">
        <v>245</v>
      </c>
      <c r="M265" s="858">
        <v>0</v>
      </c>
      <c r="N265" s="858">
        <v>0</v>
      </c>
      <c r="P265" s="857" t="s">
        <v>114</v>
      </c>
    </row>
    <row r="266" spans="1:16">
      <c r="A266" s="857" t="s">
        <v>527</v>
      </c>
      <c r="B266" s="857" t="s">
        <v>3699</v>
      </c>
      <c r="C266" s="857" t="s">
        <v>3700</v>
      </c>
      <c r="D266" s="857" t="s">
        <v>319</v>
      </c>
      <c r="E266" s="857" t="s">
        <v>3787</v>
      </c>
      <c r="F266" s="857" t="s">
        <v>670</v>
      </c>
      <c r="G266" s="857" t="s">
        <v>4006</v>
      </c>
      <c r="H266" s="858">
        <v>2022</v>
      </c>
      <c r="I266" s="859">
        <v>1292512</v>
      </c>
      <c r="J266" s="859">
        <v>1402868</v>
      </c>
      <c r="K266" s="859">
        <v>1371741</v>
      </c>
      <c r="L266" s="859">
        <v>1233334</v>
      </c>
      <c r="M266" s="858">
        <v>0</v>
      </c>
      <c r="N266" s="858">
        <v>95</v>
      </c>
      <c r="P266" s="857" t="s">
        <v>114</v>
      </c>
    </row>
    <row r="267" spans="1:16">
      <c r="A267" s="857" t="s">
        <v>527</v>
      </c>
      <c r="B267" s="857" t="s">
        <v>3699</v>
      </c>
      <c r="C267" s="857" t="s">
        <v>3700</v>
      </c>
      <c r="D267" s="857" t="s">
        <v>319</v>
      </c>
      <c r="E267" s="857" t="s">
        <v>3788</v>
      </c>
      <c r="F267" s="857" t="s">
        <v>674</v>
      </c>
      <c r="G267" s="857" t="s">
        <v>4007</v>
      </c>
      <c r="H267" s="858">
        <v>2022</v>
      </c>
      <c r="I267" s="859">
        <v>1749275</v>
      </c>
      <c r="J267" s="859">
        <v>2749275</v>
      </c>
      <c r="K267" s="859">
        <v>1661774</v>
      </c>
      <c r="L267" s="859">
        <v>631367</v>
      </c>
      <c r="M267" s="858">
        <v>0</v>
      </c>
      <c r="N267" s="858">
        <v>90</v>
      </c>
      <c r="P267" s="857" t="s">
        <v>114</v>
      </c>
    </row>
    <row r="268" spans="1:16">
      <c r="A268" s="857" t="s">
        <v>527</v>
      </c>
      <c r="B268" s="857" t="s">
        <v>4008</v>
      </c>
      <c r="C268" s="857" t="s">
        <v>3614</v>
      </c>
      <c r="D268" s="857" t="s">
        <v>319</v>
      </c>
      <c r="E268" s="857" t="s">
        <v>3789</v>
      </c>
      <c r="G268" s="857" t="s">
        <v>678</v>
      </c>
      <c r="H268" s="858">
        <v>2004</v>
      </c>
      <c r="I268" s="859">
        <v>200000</v>
      </c>
      <c r="J268" s="859">
        <v>1135000</v>
      </c>
      <c r="K268" s="859">
        <v>1083832</v>
      </c>
      <c r="L268" s="859">
        <v>1012970</v>
      </c>
      <c r="M268" s="858">
        <v>0</v>
      </c>
      <c r="N268" s="858">
        <v>98</v>
      </c>
    </row>
    <row r="269" spans="1:16">
      <c r="A269" s="857" t="s">
        <v>527</v>
      </c>
      <c r="B269" s="857" t="s">
        <v>4008</v>
      </c>
      <c r="C269" s="857" t="s">
        <v>3614</v>
      </c>
      <c r="D269" s="857" t="s">
        <v>319</v>
      </c>
      <c r="E269" s="857" t="s">
        <v>3789</v>
      </c>
      <c r="G269" s="857" t="s">
        <v>679</v>
      </c>
      <c r="H269" s="858">
        <v>2007</v>
      </c>
      <c r="I269" s="859">
        <v>500000</v>
      </c>
      <c r="J269" s="859">
        <v>5129400</v>
      </c>
      <c r="K269" s="859">
        <v>89285</v>
      </c>
      <c r="L269" s="859">
        <v>64133</v>
      </c>
      <c r="M269" s="858">
        <v>0</v>
      </c>
      <c r="N269" s="858">
        <v>0</v>
      </c>
      <c r="P269" s="857" t="s">
        <v>107</v>
      </c>
    </row>
    <row r="270" spans="1:16">
      <c r="A270" s="857" t="s">
        <v>527</v>
      </c>
      <c r="B270" s="857" t="s">
        <v>4008</v>
      </c>
      <c r="C270" s="857" t="s">
        <v>3614</v>
      </c>
      <c r="D270" s="857" t="s">
        <v>319</v>
      </c>
      <c r="E270" s="857" t="s">
        <v>3790</v>
      </c>
      <c r="G270" s="857" t="s">
        <v>683</v>
      </c>
      <c r="H270" s="858">
        <v>2011</v>
      </c>
      <c r="I270" s="859">
        <v>2310000</v>
      </c>
      <c r="J270" s="859">
        <v>3220800</v>
      </c>
      <c r="K270" s="859">
        <v>2573730</v>
      </c>
      <c r="L270" s="859">
        <v>2290066</v>
      </c>
      <c r="M270" s="858">
        <v>0</v>
      </c>
      <c r="N270" s="858">
        <v>98</v>
      </c>
      <c r="P270" s="857" t="s">
        <v>684</v>
      </c>
    </row>
    <row r="271" spans="1:16">
      <c r="A271" s="857" t="s">
        <v>527</v>
      </c>
      <c r="B271" s="857" t="s">
        <v>4008</v>
      </c>
      <c r="C271" s="857" t="s">
        <v>3614</v>
      </c>
      <c r="D271" s="857" t="s">
        <v>319</v>
      </c>
      <c r="E271" s="857" t="s">
        <v>3791</v>
      </c>
      <c r="G271" s="857" t="s">
        <v>687</v>
      </c>
      <c r="H271" s="858">
        <v>2011</v>
      </c>
      <c r="I271" s="859">
        <v>1422000</v>
      </c>
      <c r="J271" s="859">
        <v>1568740</v>
      </c>
      <c r="K271" s="859">
        <v>1514318</v>
      </c>
      <c r="L271" s="859">
        <v>1505560</v>
      </c>
      <c r="M271" s="858">
        <v>0</v>
      </c>
      <c r="N271" s="858">
        <v>100</v>
      </c>
      <c r="P271" s="857" t="s">
        <v>688</v>
      </c>
    </row>
    <row r="272" spans="1:16">
      <c r="A272" s="857" t="s">
        <v>527</v>
      </c>
      <c r="B272" s="857" t="s">
        <v>4008</v>
      </c>
      <c r="C272" s="857" t="s">
        <v>3614</v>
      </c>
      <c r="D272" s="857" t="s">
        <v>319</v>
      </c>
      <c r="E272" s="857" t="s">
        <v>3792</v>
      </c>
      <c r="G272" s="857" t="s">
        <v>692</v>
      </c>
      <c r="H272" s="858">
        <v>2014</v>
      </c>
      <c r="I272" s="859">
        <v>1600000</v>
      </c>
      <c r="J272" s="859">
        <v>1600000</v>
      </c>
      <c r="K272" s="859">
        <v>0</v>
      </c>
      <c r="L272" s="859">
        <v>0</v>
      </c>
      <c r="M272" s="858">
        <v>0</v>
      </c>
      <c r="N272" s="858">
        <v>0</v>
      </c>
      <c r="P272" s="857" t="s">
        <v>693</v>
      </c>
    </row>
    <row r="273" spans="1:16">
      <c r="A273" s="857" t="s">
        <v>527</v>
      </c>
      <c r="B273" s="857" t="s">
        <v>4008</v>
      </c>
      <c r="C273" s="857" t="s">
        <v>3614</v>
      </c>
      <c r="D273" s="857" t="s">
        <v>319</v>
      </c>
      <c r="E273" s="857" t="s">
        <v>3793</v>
      </c>
      <c r="G273" s="857" t="s">
        <v>697</v>
      </c>
      <c r="H273" s="858">
        <v>2006</v>
      </c>
      <c r="I273" s="859">
        <v>400000</v>
      </c>
      <c r="J273" s="859">
        <v>1326178</v>
      </c>
      <c r="K273" s="859">
        <v>1317631</v>
      </c>
      <c r="L273" s="859">
        <v>1309697</v>
      </c>
      <c r="M273" s="858">
        <v>0</v>
      </c>
      <c r="N273" s="858">
        <v>100</v>
      </c>
      <c r="P273" s="857" t="s">
        <v>688</v>
      </c>
    </row>
    <row r="274" spans="1:16">
      <c r="A274" s="857" t="s">
        <v>527</v>
      </c>
      <c r="B274" s="857" t="s">
        <v>4008</v>
      </c>
      <c r="C274" s="857" t="s">
        <v>3614</v>
      </c>
      <c r="D274" s="857" t="s">
        <v>319</v>
      </c>
      <c r="E274" s="857" t="s">
        <v>3794</v>
      </c>
      <c r="G274" s="857" t="s">
        <v>702</v>
      </c>
      <c r="H274" s="858">
        <v>2018</v>
      </c>
      <c r="I274" s="859">
        <v>1200000</v>
      </c>
      <c r="J274" s="859">
        <v>1200000</v>
      </c>
      <c r="K274" s="859">
        <v>717230</v>
      </c>
      <c r="L274" s="859">
        <v>182169</v>
      </c>
      <c r="M274" s="858">
        <v>0</v>
      </c>
      <c r="N274" s="858">
        <v>35</v>
      </c>
    </row>
    <row r="275" spans="1:16">
      <c r="A275" s="857" t="s">
        <v>527</v>
      </c>
      <c r="B275" s="857" t="s">
        <v>4008</v>
      </c>
      <c r="C275" s="857" t="s">
        <v>3614</v>
      </c>
      <c r="D275" s="857" t="s">
        <v>319</v>
      </c>
      <c r="E275" s="857" t="s">
        <v>3794</v>
      </c>
      <c r="G275" s="857" t="s">
        <v>703</v>
      </c>
      <c r="H275" s="858">
        <v>2014</v>
      </c>
      <c r="I275" s="859">
        <v>1000000</v>
      </c>
      <c r="J275" s="859">
        <v>1000000</v>
      </c>
      <c r="K275" s="859">
        <v>11762</v>
      </c>
      <c r="L275" s="859">
        <v>2999</v>
      </c>
      <c r="M275" s="858">
        <v>0</v>
      </c>
      <c r="N275" s="858">
        <v>0</v>
      </c>
      <c r="P275" s="857" t="s">
        <v>704</v>
      </c>
    </row>
    <row r="276" spans="1:16">
      <c r="A276" s="857" t="s">
        <v>527</v>
      </c>
      <c r="B276" s="857" t="s">
        <v>4008</v>
      </c>
      <c r="C276" s="857" t="s">
        <v>3614</v>
      </c>
      <c r="D276" s="857" t="s">
        <v>319</v>
      </c>
      <c r="E276" s="857" t="s">
        <v>3795</v>
      </c>
      <c r="G276" s="857" t="s">
        <v>708</v>
      </c>
      <c r="H276" s="858">
        <v>2021</v>
      </c>
      <c r="I276" s="859">
        <v>1000000</v>
      </c>
      <c r="J276" s="859">
        <v>1000000</v>
      </c>
      <c r="K276" s="859">
        <v>975633</v>
      </c>
      <c r="L276" s="859">
        <v>952835</v>
      </c>
      <c r="M276" s="858">
        <v>0</v>
      </c>
      <c r="N276" s="858">
        <v>100</v>
      </c>
      <c r="P276" s="857" t="s">
        <v>709</v>
      </c>
    </row>
    <row r="277" spans="1:16">
      <c r="A277" s="857" t="s">
        <v>527</v>
      </c>
      <c r="B277" s="857" t="s">
        <v>4008</v>
      </c>
      <c r="C277" s="857" t="s">
        <v>3614</v>
      </c>
      <c r="D277" s="857" t="s">
        <v>319</v>
      </c>
      <c r="E277" s="857" t="s">
        <v>3796</v>
      </c>
      <c r="G277" s="857" t="s">
        <v>713</v>
      </c>
      <c r="H277" s="858">
        <v>2006</v>
      </c>
      <c r="I277" s="859">
        <v>345000</v>
      </c>
      <c r="J277" s="859">
        <v>1195000</v>
      </c>
      <c r="K277" s="859">
        <v>1187723</v>
      </c>
      <c r="L277" s="859">
        <v>1125550</v>
      </c>
      <c r="M277" s="858">
        <v>0</v>
      </c>
      <c r="N277" s="858">
        <v>95</v>
      </c>
      <c r="P277" s="857" t="s">
        <v>714</v>
      </c>
    </row>
    <row r="278" spans="1:16">
      <c r="A278" s="857" t="s">
        <v>527</v>
      </c>
      <c r="B278" s="857" t="s">
        <v>4008</v>
      </c>
      <c r="C278" s="857" t="s">
        <v>3614</v>
      </c>
      <c r="D278" s="857" t="s">
        <v>319</v>
      </c>
      <c r="E278" s="857" t="s">
        <v>3796</v>
      </c>
      <c r="G278" s="857" t="s">
        <v>717</v>
      </c>
      <c r="H278" s="858">
        <v>2008</v>
      </c>
      <c r="I278" s="859">
        <v>600000</v>
      </c>
      <c r="J278" s="859">
        <v>1828983</v>
      </c>
      <c r="K278" s="859">
        <v>1605246</v>
      </c>
      <c r="L278" s="859">
        <v>1178978</v>
      </c>
      <c r="M278" s="858">
        <v>0</v>
      </c>
      <c r="N278" s="858">
        <v>50</v>
      </c>
      <c r="P278" s="857" t="s">
        <v>718</v>
      </c>
    </row>
    <row r="279" spans="1:16">
      <c r="A279" s="857" t="s">
        <v>527</v>
      </c>
      <c r="B279" s="857" t="s">
        <v>4008</v>
      </c>
      <c r="C279" s="857" t="s">
        <v>3614</v>
      </c>
      <c r="D279" s="857" t="s">
        <v>319</v>
      </c>
      <c r="E279" s="857" t="s">
        <v>3796</v>
      </c>
      <c r="G279" s="857" t="s">
        <v>724</v>
      </c>
      <c r="H279" s="858">
        <v>2014</v>
      </c>
      <c r="I279" s="859">
        <v>600000</v>
      </c>
      <c r="J279" s="859">
        <v>2258000</v>
      </c>
      <c r="K279" s="859">
        <v>207</v>
      </c>
      <c r="L279" s="859">
        <v>0</v>
      </c>
      <c r="M279" s="858">
        <v>0</v>
      </c>
      <c r="N279" s="858">
        <v>0</v>
      </c>
      <c r="P279" s="857" t="s">
        <v>725</v>
      </c>
    </row>
    <row r="280" spans="1:16">
      <c r="A280" s="857" t="s">
        <v>527</v>
      </c>
      <c r="B280" s="857" t="s">
        <v>4008</v>
      </c>
      <c r="C280" s="857" t="s">
        <v>3614</v>
      </c>
      <c r="D280" s="857" t="s">
        <v>319</v>
      </c>
      <c r="E280" s="857" t="s">
        <v>3796</v>
      </c>
      <c r="G280" s="857" t="s">
        <v>726</v>
      </c>
      <c r="H280" s="858">
        <v>2014</v>
      </c>
      <c r="I280" s="859">
        <v>4000000</v>
      </c>
      <c r="J280" s="859">
        <v>8983000</v>
      </c>
      <c r="K280" s="859">
        <v>3690356</v>
      </c>
      <c r="L280" s="859">
        <v>891936</v>
      </c>
      <c r="M280" s="858">
        <v>0</v>
      </c>
      <c r="N280" s="858">
        <v>35</v>
      </c>
      <c r="P280" s="857" t="s">
        <v>4009</v>
      </c>
    </row>
    <row r="281" spans="1:16">
      <c r="A281" s="857" t="s">
        <v>527</v>
      </c>
      <c r="B281" s="857" t="s">
        <v>4008</v>
      </c>
      <c r="C281" s="857" t="s">
        <v>3614</v>
      </c>
      <c r="D281" s="857" t="s">
        <v>319</v>
      </c>
      <c r="E281" s="857" t="s">
        <v>3796</v>
      </c>
      <c r="G281" s="857" t="s">
        <v>728</v>
      </c>
      <c r="H281" s="858">
        <v>2014</v>
      </c>
      <c r="I281" s="859">
        <v>1200000</v>
      </c>
      <c r="J281" s="859">
        <v>2464000</v>
      </c>
      <c r="K281" s="859">
        <v>123376</v>
      </c>
      <c r="L281" s="859">
        <v>2372</v>
      </c>
      <c r="M281" s="858">
        <v>0</v>
      </c>
      <c r="N281" s="858">
        <v>25</v>
      </c>
      <c r="P281" s="857" t="s">
        <v>729</v>
      </c>
    </row>
    <row r="282" spans="1:16">
      <c r="A282" s="857" t="s">
        <v>527</v>
      </c>
      <c r="B282" s="857" t="s">
        <v>4008</v>
      </c>
      <c r="C282" s="857" t="s">
        <v>3614</v>
      </c>
      <c r="D282" s="857" t="s">
        <v>319</v>
      </c>
      <c r="E282" s="857" t="s">
        <v>3797</v>
      </c>
      <c r="G282" s="857" t="s">
        <v>732</v>
      </c>
      <c r="H282" s="858">
        <v>2017</v>
      </c>
      <c r="I282" s="859">
        <v>500000</v>
      </c>
      <c r="J282" s="859">
        <v>1000000</v>
      </c>
      <c r="K282" s="859">
        <v>881930</v>
      </c>
      <c r="L282" s="859">
        <v>563865</v>
      </c>
      <c r="M282" s="858">
        <v>0</v>
      </c>
      <c r="N282" s="858">
        <v>90</v>
      </c>
    </row>
    <row r="283" spans="1:16">
      <c r="A283" s="857" t="s">
        <v>527</v>
      </c>
      <c r="B283" s="857" t="s">
        <v>4008</v>
      </c>
      <c r="C283" s="857" t="s">
        <v>3614</v>
      </c>
      <c r="D283" s="857" t="s">
        <v>319</v>
      </c>
      <c r="E283" s="857" t="s">
        <v>3798</v>
      </c>
      <c r="G283" s="857" t="s">
        <v>736</v>
      </c>
      <c r="H283" s="858">
        <v>2006</v>
      </c>
      <c r="I283" s="859">
        <v>2000000</v>
      </c>
      <c r="J283" s="859">
        <v>4384000</v>
      </c>
      <c r="K283" s="859">
        <v>4040539</v>
      </c>
      <c r="L283" s="859">
        <v>1092885</v>
      </c>
      <c r="M283" s="858">
        <v>0</v>
      </c>
      <c r="N283" s="858">
        <v>48</v>
      </c>
    </row>
    <row r="284" spans="1:16">
      <c r="A284" s="857" t="s">
        <v>527</v>
      </c>
      <c r="B284" s="857" t="s">
        <v>4008</v>
      </c>
      <c r="C284" s="857" t="s">
        <v>3614</v>
      </c>
      <c r="D284" s="857" t="s">
        <v>319</v>
      </c>
      <c r="E284" s="857" t="s">
        <v>3798</v>
      </c>
      <c r="G284" s="857" t="s">
        <v>737</v>
      </c>
      <c r="H284" s="858">
        <v>2012</v>
      </c>
      <c r="I284" s="859">
        <v>1000000</v>
      </c>
      <c r="J284" s="859">
        <v>1282330</v>
      </c>
      <c r="K284" s="859">
        <v>1276755</v>
      </c>
      <c r="L284" s="859">
        <v>1250468</v>
      </c>
      <c r="M284" s="858">
        <v>0</v>
      </c>
      <c r="N284" s="858">
        <v>100</v>
      </c>
      <c r="P284" s="857" t="s">
        <v>738</v>
      </c>
    </row>
    <row r="285" spans="1:16">
      <c r="A285" s="857" t="s">
        <v>527</v>
      </c>
      <c r="B285" s="857" t="s">
        <v>3687</v>
      </c>
      <c r="C285" s="857" t="s">
        <v>3688</v>
      </c>
      <c r="D285" s="857" t="s">
        <v>319</v>
      </c>
      <c r="E285" s="857" t="s">
        <v>3799</v>
      </c>
      <c r="G285" s="857" t="s">
        <v>4010</v>
      </c>
      <c r="H285" s="858">
        <v>2022</v>
      </c>
      <c r="I285" s="859">
        <v>1630000</v>
      </c>
      <c r="J285" s="859">
        <v>1630000</v>
      </c>
      <c r="K285" s="859">
        <v>1615525.97621</v>
      </c>
      <c r="L285" s="859">
        <v>1041339.69309</v>
      </c>
      <c r="M285" s="858">
        <v>0</v>
      </c>
      <c r="N285" s="858">
        <v>80</v>
      </c>
      <c r="P285" s="857" t="s">
        <v>743</v>
      </c>
    </row>
    <row r="286" spans="1:16">
      <c r="A286" s="857" t="s">
        <v>527</v>
      </c>
      <c r="B286" s="857" t="s">
        <v>3687</v>
      </c>
      <c r="C286" s="857" t="s">
        <v>3688</v>
      </c>
      <c r="D286" s="857" t="s">
        <v>319</v>
      </c>
      <c r="E286" s="857" t="s">
        <v>3800</v>
      </c>
      <c r="G286" s="857" t="s">
        <v>4011</v>
      </c>
      <c r="H286" s="858">
        <v>2022</v>
      </c>
      <c r="I286" s="859">
        <v>2400000</v>
      </c>
      <c r="J286" s="859">
        <v>2400000</v>
      </c>
      <c r="K286" s="859">
        <v>152003.33850000001</v>
      </c>
      <c r="L286" s="859">
        <v>0</v>
      </c>
      <c r="M286" s="858">
        <v>0</v>
      </c>
      <c r="N286" s="858">
        <v>20</v>
      </c>
      <c r="P286" s="857" t="s">
        <v>4012</v>
      </c>
    </row>
    <row r="287" spans="1:16">
      <c r="A287" s="857" t="s">
        <v>527</v>
      </c>
      <c r="B287" s="857" t="s">
        <v>3687</v>
      </c>
      <c r="C287" s="857" t="s">
        <v>3688</v>
      </c>
      <c r="D287" s="857" t="s">
        <v>319</v>
      </c>
      <c r="E287" s="857" t="s">
        <v>3800</v>
      </c>
      <c r="G287" s="857" t="s">
        <v>4013</v>
      </c>
      <c r="H287" s="858">
        <v>2022</v>
      </c>
      <c r="I287" s="859">
        <v>3206617</v>
      </c>
      <c r="J287" s="859">
        <v>3206617</v>
      </c>
      <c r="K287" s="859">
        <v>222559.27</v>
      </c>
      <c r="L287" s="859">
        <v>0</v>
      </c>
      <c r="M287" s="858">
        <v>0</v>
      </c>
      <c r="N287" s="858">
        <v>70</v>
      </c>
      <c r="P287" s="857" t="s">
        <v>4012</v>
      </c>
    </row>
    <row r="288" spans="1:16">
      <c r="A288" s="857" t="s">
        <v>527</v>
      </c>
      <c r="B288" s="857" t="s">
        <v>3687</v>
      </c>
      <c r="C288" s="857" t="s">
        <v>3688</v>
      </c>
      <c r="D288" s="857" t="s">
        <v>319</v>
      </c>
      <c r="E288" s="857" t="s">
        <v>3801</v>
      </c>
      <c r="G288" s="857" t="s">
        <v>4014</v>
      </c>
      <c r="H288" s="858">
        <v>2022</v>
      </c>
      <c r="I288" s="859">
        <v>3780000</v>
      </c>
      <c r="J288" s="859">
        <v>3780000</v>
      </c>
      <c r="K288" s="859">
        <v>3410044.4959</v>
      </c>
      <c r="L288" s="859">
        <v>0</v>
      </c>
      <c r="M288" s="858">
        <v>0</v>
      </c>
      <c r="N288" s="858">
        <v>5</v>
      </c>
      <c r="P288" s="857" t="s">
        <v>743</v>
      </c>
    </row>
    <row r="289" spans="1:16">
      <c r="A289" s="857" t="s">
        <v>527</v>
      </c>
      <c r="B289" s="857" t="s">
        <v>3679</v>
      </c>
      <c r="C289" s="857" t="s">
        <v>3680</v>
      </c>
      <c r="D289" s="857" t="s">
        <v>319</v>
      </c>
      <c r="E289" s="857" t="s">
        <v>4015</v>
      </c>
      <c r="G289" s="857" t="s">
        <v>759</v>
      </c>
      <c r="H289" s="858">
        <v>2022</v>
      </c>
      <c r="I289" s="859">
        <v>1000000</v>
      </c>
      <c r="J289" s="859">
        <v>1000000</v>
      </c>
      <c r="K289" s="859">
        <v>989494.98604999995</v>
      </c>
      <c r="L289" s="859">
        <v>456955.25388999999</v>
      </c>
      <c r="M289" s="858">
        <v>0</v>
      </c>
      <c r="N289" s="858">
        <v>60</v>
      </c>
      <c r="P289" s="857" t="s">
        <v>20</v>
      </c>
    </row>
    <row r="290" spans="1:16">
      <c r="A290" s="857" t="s">
        <v>527</v>
      </c>
      <c r="B290" s="857" t="s">
        <v>3679</v>
      </c>
      <c r="C290" s="857" t="s">
        <v>3680</v>
      </c>
      <c r="D290" s="857" t="s">
        <v>319</v>
      </c>
      <c r="E290" s="857" t="s">
        <v>4015</v>
      </c>
      <c r="G290" s="857" t="s">
        <v>760</v>
      </c>
      <c r="H290" s="858">
        <v>2022</v>
      </c>
      <c r="I290" s="859">
        <v>1500000</v>
      </c>
      <c r="J290" s="859">
        <v>1500000</v>
      </c>
      <c r="K290" s="859">
        <v>517232.25</v>
      </c>
      <c r="L290" s="859">
        <v>0</v>
      </c>
      <c r="M290" s="858">
        <v>0</v>
      </c>
      <c r="N290" s="858">
        <v>5</v>
      </c>
      <c r="P290" s="857" t="s">
        <v>20</v>
      </c>
    </row>
    <row r="291" spans="1:16">
      <c r="A291" s="857" t="s">
        <v>527</v>
      </c>
      <c r="B291" s="857" t="s">
        <v>3679</v>
      </c>
      <c r="C291" s="857" t="s">
        <v>3680</v>
      </c>
      <c r="D291" s="857" t="s">
        <v>319</v>
      </c>
      <c r="E291" s="857" t="s">
        <v>4015</v>
      </c>
      <c r="G291" s="857" t="s">
        <v>3254</v>
      </c>
      <c r="H291" s="858">
        <v>2006</v>
      </c>
      <c r="I291" s="859">
        <v>1200000</v>
      </c>
      <c r="J291" s="859">
        <v>3130000</v>
      </c>
      <c r="K291" s="859">
        <v>3087749.5848300001</v>
      </c>
      <c r="L291" s="859">
        <v>3084348.60507</v>
      </c>
      <c r="M291" s="858">
        <v>0</v>
      </c>
      <c r="N291" s="858">
        <v>100</v>
      </c>
      <c r="P291" s="857" t="s">
        <v>762</v>
      </c>
    </row>
    <row r="292" spans="1:16">
      <c r="A292" s="857" t="s">
        <v>527</v>
      </c>
      <c r="B292" s="857" t="s">
        <v>3679</v>
      </c>
      <c r="C292" s="857" t="s">
        <v>3680</v>
      </c>
      <c r="D292" s="857" t="s">
        <v>319</v>
      </c>
      <c r="E292" s="857" t="s">
        <v>4015</v>
      </c>
      <c r="G292" s="857" t="s">
        <v>966</v>
      </c>
      <c r="I292" s="859">
        <v>0</v>
      </c>
      <c r="J292" s="859">
        <v>0</v>
      </c>
      <c r="K292" s="859">
        <v>0</v>
      </c>
      <c r="L292" s="859">
        <v>0</v>
      </c>
      <c r="M292" s="858">
        <v>0</v>
      </c>
      <c r="N292" s="858">
        <v>0</v>
      </c>
    </row>
    <row r="293" spans="1:16">
      <c r="A293" s="857" t="s">
        <v>527</v>
      </c>
      <c r="B293" s="857" t="s">
        <v>3679</v>
      </c>
      <c r="C293" s="857" t="s">
        <v>3680</v>
      </c>
      <c r="D293" s="857" t="s">
        <v>319</v>
      </c>
      <c r="E293" s="857" t="s">
        <v>4015</v>
      </c>
      <c r="G293" s="857" t="s">
        <v>764</v>
      </c>
      <c r="I293" s="859">
        <v>0</v>
      </c>
      <c r="J293" s="859">
        <v>0</v>
      </c>
      <c r="K293" s="859">
        <v>0</v>
      </c>
      <c r="L293" s="859">
        <v>0</v>
      </c>
      <c r="M293" s="858">
        <v>0</v>
      </c>
      <c r="N293" s="858">
        <v>0</v>
      </c>
    </row>
    <row r="294" spans="1:16">
      <c r="A294" s="857" t="s">
        <v>527</v>
      </c>
      <c r="B294" s="857" t="s">
        <v>3679</v>
      </c>
      <c r="C294" s="857" t="s">
        <v>3680</v>
      </c>
      <c r="D294" s="857" t="s">
        <v>319</v>
      </c>
      <c r="E294" s="857" t="s">
        <v>4015</v>
      </c>
      <c r="G294" s="857" t="s">
        <v>765</v>
      </c>
      <c r="H294" s="858">
        <v>2022</v>
      </c>
      <c r="I294" s="859">
        <v>1000000</v>
      </c>
      <c r="J294" s="859">
        <v>1000000</v>
      </c>
      <c r="K294" s="859">
        <v>535696.97385000007</v>
      </c>
      <c r="L294" s="859">
        <v>6120.9851500000004</v>
      </c>
      <c r="M294" s="858">
        <v>0</v>
      </c>
      <c r="N294" s="858">
        <v>10</v>
      </c>
      <c r="P294" s="857" t="s">
        <v>20</v>
      </c>
    </row>
    <row r="295" spans="1:16">
      <c r="A295" s="857" t="s">
        <v>527</v>
      </c>
      <c r="B295" s="857" t="s">
        <v>3679</v>
      </c>
      <c r="C295" s="857" t="s">
        <v>3680</v>
      </c>
      <c r="D295" s="857" t="s">
        <v>319</v>
      </c>
      <c r="E295" s="857" t="s">
        <v>4016</v>
      </c>
      <c r="G295" s="857" t="s">
        <v>769</v>
      </c>
      <c r="H295" s="858">
        <v>2009</v>
      </c>
      <c r="I295" s="859">
        <v>100000</v>
      </c>
      <c r="J295" s="859">
        <v>1535000</v>
      </c>
      <c r="K295" s="859">
        <v>38198.837469999999</v>
      </c>
      <c r="L295" s="859">
        <v>31040.13953</v>
      </c>
      <c r="M295" s="858">
        <v>0</v>
      </c>
      <c r="N295" s="858">
        <v>0</v>
      </c>
      <c r="P295" s="857" t="s">
        <v>107</v>
      </c>
    </row>
    <row r="296" spans="1:16">
      <c r="A296" s="857" t="s">
        <v>527</v>
      </c>
      <c r="B296" s="857" t="s">
        <v>3679</v>
      </c>
      <c r="C296" s="857" t="s">
        <v>3680</v>
      </c>
      <c r="D296" s="857" t="s">
        <v>319</v>
      </c>
      <c r="E296" s="857" t="s">
        <v>3802</v>
      </c>
      <c r="G296" s="857" t="s">
        <v>774</v>
      </c>
      <c r="H296" s="858">
        <v>2012</v>
      </c>
      <c r="I296" s="859">
        <v>3000000</v>
      </c>
      <c r="J296" s="859">
        <v>5000000</v>
      </c>
      <c r="K296" s="859">
        <v>4962880.0656199995</v>
      </c>
      <c r="L296" s="859">
        <v>4949597.8772999998</v>
      </c>
      <c r="M296" s="858">
        <v>0</v>
      </c>
      <c r="N296" s="858">
        <v>95</v>
      </c>
      <c r="P296" s="857" t="s">
        <v>20</v>
      </c>
    </row>
    <row r="297" spans="1:16">
      <c r="A297" s="857" t="s">
        <v>527</v>
      </c>
      <c r="B297" s="857" t="s">
        <v>3679</v>
      </c>
      <c r="C297" s="857" t="s">
        <v>3680</v>
      </c>
      <c r="D297" s="857" t="s">
        <v>319</v>
      </c>
      <c r="E297" s="857" t="s">
        <v>3802</v>
      </c>
      <c r="G297" s="857" t="s">
        <v>776</v>
      </c>
      <c r="H297" s="858">
        <v>2021</v>
      </c>
      <c r="I297" s="859">
        <v>3000000</v>
      </c>
      <c r="J297" s="859">
        <v>3000000</v>
      </c>
      <c r="K297" s="859">
        <v>2799424.94264</v>
      </c>
      <c r="L297" s="859">
        <v>2766528.7379000001</v>
      </c>
      <c r="M297" s="858">
        <v>0</v>
      </c>
      <c r="N297" s="858">
        <v>95</v>
      </c>
      <c r="P297" s="857" t="s">
        <v>20</v>
      </c>
    </row>
    <row r="298" spans="1:16">
      <c r="A298" s="857" t="s">
        <v>527</v>
      </c>
      <c r="B298" s="857" t="s">
        <v>3679</v>
      </c>
      <c r="C298" s="857" t="s">
        <v>3680</v>
      </c>
      <c r="D298" s="857" t="s">
        <v>319</v>
      </c>
      <c r="E298" s="857" t="s">
        <v>3802</v>
      </c>
      <c r="G298" s="857" t="s">
        <v>778</v>
      </c>
      <c r="H298" s="858">
        <v>2014</v>
      </c>
      <c r="I298" s="859">
        <v>3000000</v>
      </c>
      <c r="J298" s="859">
        <v>3000000</v>
      </c>
      <c r="K298" s="859">
        <v>2944506</v>
      </c>
      <c r="L298" s="859">
        <v>2730117</v>
      </c>
      <c r="M298" s="858">
        <v>0</v>
      </c>
      <c r="N298" s="858">
        <v>100</v>
      </c>
      <c r="P298" s="857" t="s">
        <v>762</v>
      </c>
    </row>
    <row r="299" spans="1:16">
      <c r="A299" s="857" t="s">
        <v>527</v>
      </c>
      <c r="B299" s="857" t="s">
        <v>3679</v>
      </c>
      <c r="C299" s="857" t="s">
        <v>3680</v>
      </c>
      <c r="D299" s="857" t="s">
        <v>319</v>
      </c>
      <c r="E299" s="857" t="s">
        <v>3803</v>
      </c>
      <c r="G299" s="857" t="s">
        <v>782</v>
      </c>
      <c r="H299" s="858">
        <v>2012</v>
      </c>
      <c r="I299" s="859">
        <v>474000</v>
      </c>
      <c r="J299" s="859">
        <v>1749100</v>
      </c>
      <c r="K299" s="859">
        <v>1299672.7009000001</v>
      </c>
      <c r="L299" s="859">
        <v>1239973.1208500003</v>
      </c>
      <c r="M299" s="858">
        <v>0</v>
      </c>
      <c r="N299" s="858">
        <v>80</v>
      </c>
      <c r="P299" s="857" t="s">
        <v>20</v>
      </c>
    </row>
    <row r="300" spans="1:16">
      <c r="A300" s="857" t="s">
        <v>527</v>
      </c>
      <c r="B300" s="857" t="s">
        <v>3679</v>
      </c>
      <c r="C300" s="857" t="s">
        <v>3680</v>
      </c>
      <c r="D300" s="857" t="s">
        <v>319</v>
      </c>
      <c r="E300" s="857" t="s">
        <v>3803</v>
      </c>
      <c r="G300" s="857" t="s">
        <v>783</v>
      </c>
      <c r="H300" s="858">
        <v>2011</v>
      </c>
      <c r="I300" s="859">
        <v>948000</v>
      </c>
      <c r="J300" s="859">
        <v>1987500</v>
      </c>
      <c r="K300" s="859">
        <v>626.53091000008578</v>
      </c>
      <c r="L300" s="859">
        <v>626.53091000000006</v>
      </c>
      <c r="M300" s="858">
        <v>0</v>
      </c>
      <c r="N300" s="858">
        <v>0</v>
      </c>
      <c r="P300" s="857" t="s">
        <v>107</v>
      </c>
    </row>
    <row r="301" spans="1:16">
      <c r="A301" s="857" t="s">
        <v>527</v>
      </c>
      <c r="B301" s="857" t="s">
        <v>3679</v>
      </c>
      <c r="C301" s="857" t="s">
        <v>3680</v>
      </c>
      <c r="D301" s="857" t="s">
        <v>319</v>
      </c>
      <c r="E301" s="857" t="s">
        <v>4017</v>
      </c>
      <c r="G301" s="857" t="s">
        <v>787</v>
      </c>
      <c r="H301" s="858">
        <v>2010</v>
      </c>
      <c r="I301" s="859">
        <v>500000</v>
      </c>
      <c r="J301" s="859">
        <v>1433000</v>
      </c>
      <c r="K301" s="859">
        <v>1362085.0604699997</v>
      </c>
      <c r="L301" s="859">
        <v>1360940.63757</v>
      </c>
      <c r="M301" s="858">
        <v>0</v>
      </c>
      <c r="N301" s="858">
        <v>95</v>
      </c>
      <c r="P301" s="857" t="s">
        <v>20</v>
      </c>
    </row>
    <row r="302" spans="1:16">
      <c r="A302" s="857" t="s">
        <v>527</v>
      </c>
      <c r="B302" s="857" t="s">
        <v>3679</v>
      </c>
      <c r="C302" s="857" t="s">
        <v>3680</v>
      </c>
      <c r="D302" s="857" t="s">
        <v>319</v>
      </c>
      <c r="E302" s="857" t="s">
        <v>4018</v>
      </c>
      <c r="G302" s="857" t="s">
        <v>792</v>
      </c>
      <c r="H302" s="858">
        <v>2009</v>
      </c>
      <c r="I302" s="859">
        <v>2075000</v>
      </c>
      <c r="J302" s="859">
        <v>4432000</v>
      </c>
      <c r="K302" s="859">
        <v>4381828.5828900002</v>
      </c>
      <c r="L302" s="859">
        <v>3887117.0308599998</v>
      </c>
      <c r="M302" s="858">
        <v>0</v>
      </c>
      <c r="N302" s="858">
        <v>90</v>
      </c>
      <c r="P302" s="857" t="s">
        <v>20</v>
      </c>
    </row>
    <row r="303" spans="1:16">
      <c r="A303" s="857" t="s">
        <v>527</v>
      </c>
      <c r="B303" s="857" t="s">
        <v>3679</v>
      </c>
      <c r="C303" s="857" t="s">
        <v>3680</v>
      </c>
      <c r="D303" s="857" t="s">
        <v>319</v>
      </c>
      <c r="E303" s="857" t="s">
        <v>4018</v>
      </c>
      <c r="G303" s="857" t="s">
        <v>793</v>
      </c>
      <c r="H303" s="858">
        <v>2022</v>
      </c>
      <c r="I303" s="859">
        <v>2000000</v>
      </c>
      <c r="J303" s="859">
        <v>2000000</v>
      </c>
      <c r="K303" s="859">
        <v>326431.64513000002</v>
      </c>
      <c r="L303" s="859">
        <v>75042.899609999993</v>
      </c>
      <c r="M303" s="858">
        <v>0</v>
      </c>
      <c r="N303" s="858">
        <v>25</v>
      </c>
      <c r="P303" s="857" t="s">
        <v>20</v>
      </c>
    </row>
    <row r="304" spans="1:16">
      <c r="A304" s="857" t="s">
        <v>527</v>
      </c>
      <c r="B304" s="857" t="s">
        <v>3679</v>
      </c>
      <c r="C304" s="857" t="s">
        <v>3680</v>
      </c>
      <c r="D304" s="857" t="s">
        <v>319</v>
      </c>
      <c r="E304" s="857" t="s">
        <v>4018</v>
      </c>
      <c r="G304" s="857" t="s">
        <v>795</v>
      </c>
      <c r="H304" s="858">
        <v>2009</v>
      </c>
      <c r="I304" s="859">
        <v>1650000</v>
      </c>
      <c r="J304" s="859">
        <v>1650000</v>
      </c>
      <c r="K304" s="859">
        <v>1643459</v>
      </c>
      <c r="L304" s="859">
        <v>1535585</v>
      </c>
      <c r="M304" s="858">
        <v>0</v>
      </c>
      <c r="N304" s="858">
        <v>100</v>
      </c>
      <c r="P304" s="857" t="s">
        <v>762</v>
      </c>
    </row>
    <row r="305" spans="1:16">
      <c r="A305" s="857" t="s">
        <v>527</v>
      </c>
      <c r="B305" s="857" t="s">
        <v>3679</v>
      </c>
      <c r="C305" s="857" t="s">
        <v>3680</v>
      </c>
      <c r="D305" s="857" t="s">
        <v>319</v>
      </c>
      <c r="E305" s="857" t="s">
        <v>4018</v>
      </c>
      <c r="G305" s="857" t="s">
        <v>796</v>
      </c>
      <c r="H305" s="858">
        <v>2014</v>
      </c>
      <c r="I305" s="859">
        <v>2101200</v>
      </c>
      <c r="J305" s="859">
        <v>2101200</v>
      </c>
      <c r="K305" s="859">
        <v>1863984</v>
      </c>
      <c r="L305" s="859">
        <v>1774364</v>
      </c>
      <c r="M305" s="858">
        <v>0</v>
      </c>
      <c r="N305" s="858">
        <v>70</v>
      </c>
      <c r="P305" s="857" t="s">
        <v>20</v>
      </c>
    </row>
    <row r="306" spans="1:16">
      <c r="A306" s="857" t="s">
        <v>527</v>
      </c>
      <c r="B306" s="857" t="s">
        <v>3679</v>
      </c>
      <c r="C306" s="857" t="s">
        <v>3680</v>
      </c>
      <c r="D306" s="857" t="s">
        <v>319</v>
      </c>
      <c r="E306" s="857" t="s">
        <v>4018</v>
      </c>
      <c r="G306" s="857" t="s">
        <v>797</v>
      </c>
      <c r="H306" s="858">
        <v>2014</v>
      </c>
      <c r="I306" s="859">
        <v>1500000</v>
      </c>
      <c r="J306" s="859">
        <v>1500000</v>
      </c>
      <c r="K306" s="859">
        <v>1497726</v>
      </c>
      <c r="L306" s="859">
        <v>1360116</v>
      </c>
      <c r="M306" s="858">
        <v>0</v>
      </c>
      <c r="N306" s="858">
        <v>100</v>
      </c>
      <c r="P306" s="857" t="s">
        <v>762</v>
      </c>
    </row>
    <row r="307" spans="1:16">
      <c r="A307" s="857" t="s">
        <v>527</v>
      </c>
      <c r="B307" s="857" t="s">
        <v>3679</v>
      </c>
      <c r="C307" s="857" t="s">
        <v>3680</v>
      </c>
      <c r="D307" s="857" t="s">
        <v>319</v>
      </c>
      <c r="E307" s="857" t="s">
        <v>4018</v>
      </c>
      <c r="G307" s="857" t="s">
        <v>798</v>
      </c>
      <c r="H307" s="858">
        <v>2018</v>
      </c>
      <c r="I307" s="859">
        <v>1800000</v>
      </c>
      <c r="J307" s="859">
        <v>1800000</v>
      </c>
      <c r="K307" s="859">
        <v>1528138</v>
      </c>
      <c r="L307" s="859">
        <v>1237628</v>
      </c>
      <c r="M307" s="858">
        <v>0</v>
      </c>
      <c r="N307" s="858">
        <v>70</v>
      </c>
      <c r="P307" s="857" t="s">
        <v>20</v>
      </c>
    </row>
    <row r="308" spans="1:16">
      <c r="A308" s="857" t="s">
        <v>527</v>
      </c>
      <c r="B308" s="857" t="s">
        <v>3679</v>
      </c>
      <c r="C308" s="857" t="s">
        <v>3680</v>
      </c>
      <c r="D308" s="857" t="s">
        <v>319</v>
      </c>
      <c r="E308" s="857" t="s">
        <v>4018</v>
      </c>
      <c r="G308" s="857" t="s">
        <v>800</v>
      </c>
      <c r="H308" s="858">
        <v>2020</v>
      </c>
      <c r="I308" s="859">
        <v>2000000</v>
      </c>
      <c r="J308" s="859">
        <v>2000000</v>
      </c>
      <c r="K308" s="859">
        <v>1985248</v>
      </c>
      <c r="L308" s="859">
        <v>1801555</v>
      </c>
      <c r="M308" s="858">
        <v>0</v>
      </c>
      <c r="N308" s="858">
        <v>90</v>
      </c>
      <c r="P308" s="857" t="s">
        <v>20</v>
      </c>
    </row>
    <row r="309" spans="1:16">
      <c r="A309" s="857" t="s">
        <v>527</v>
      </c>
      <c r="B309" s="857" t="s">
        <v>3679</v>
      </c>
      <c r="C309" s="857" t="s">
        <v>3680</v>
      </c>
      <c r="D309" s="857" t="s">
        <v>319</v>
      </c>
      <c r="E309" s="857" t="s">
        <v>3804</v>
      </c>
      <c r="G309" s="857" t="s">
        <v>804</v>
      </c>
      <c r="H309" s="858">
        <v>2014</v>
      </c>
      <c r="I309" s="859">
        <v>2400000</v>
      </c>
      <c r="J309" s="859">
        <v>2950425</v>
      </c>
      <c r="K309" s="859">
        <v>2929175</v>
      </c>
      <c r="L309" s="859">
        <v>1886771</v>
      </c>
      <c r="M309" s="858">
        <v>0</v>
      </c>
      <c r="N309" s="858">
        <v>85</v>
      </c>
      <c r="P309" s="857" t="s">
        <v>20</v>
      </c>
    </row>
    <row r="310" spans="1:16">
      <c r="A310" s="857" t="s">
        <v>527</v>
      </c>
      <c r="B310" s="857" t="s">
        <v>3679</v>
      </c>
      <c r="C310" s="857" t="s">
        <v>3680</v>
      </c>
      <c r="D310" s="857" t="s">
        <v>319</v>
      </c>
      <c r="E310" s="857" t="s">
        <v>3759</v>
      </c>
      <c r="G310" s="857" t="s">
        <v>805</v>
      </c>
      <c r="H310" s="858">
        <v>2014</v>
      </c>
      <c r="I310" s="859">
        <v>1000000</v>
      </c>
      <c r="J310" s="859">
        <v>1000000</v>
      </c>
      <c r="K310" s="859">
        <v>938715</v>
      </c>
      <c r="L310" s="859">
        <v>412816</v>
      </c>
      <c r="M310" s="858">
        <v>0</v>
      </c>
      <c r="N310" s="858">
        <v>90</v>
      </c>
      <c r="P310" s="857" t="s">
        <v>20</v>
      </c>
    </row>
    <row r="311" spans="1:16">
      <c r="A311" s="857" t="s">
        <v>527</v>
      </c>
      <c r="B311" s="857" t="s">
        <v>3679</v>
      </c>
      <c r="C311" s="857" t="s">
        <v>3680</v>
      </c>
      <c r="D311" s="857" t="s">
        <v>319</v>
      </c>
      <c r="E311" s="857" t="s">
        <v>4019</v>
      </c>
      <c r="G311" s="857" t="s">
        <v>809</v>
      </c>
      <c r="H311" s="858">
        <v>2008</v>
      </c>
      <c r="I311" s="859">
        <v>200000</v>
      </c>
      <c r="J311" s="859">
        <v>1052000</v>
      </c>
      <c r="K311" s="859">
        <v>1032674.28258</v>
      </c>
      <c r="L311" s="859">
        <v>976344.34472000005</v>
      </c>
      <c r="M311" s="858">
        <v>0</v>
      </c>
      <c r="N311" s="858">
        <v>100</v>
      </c>
      <c r="P311" s="857" t="s">
        <v>762</v>
      </c>
    </row>
    <row r="312" spans="1:16">
      <c r="A312" s="857" t="s">
        <v>527</v>
      </c>
      <c r="B312" s="857" t="s">
        <v>3679</v>
      </c>
      <c r="C312" s="857" t="s">
        <v>3680</v>
      </c>
      <c r="D312" s="857" t="s">
        <v>319</v>
      </c>
      <c r="E312" s="857" t="s">
        <v>4020</v>
      </c>
      <c r="G312" s="857" t="s">
        <v>813</v>
      </c>
      <c r="H312" s="858">
        <v>2007</v>
      </c>
      <c r="I312" s="859">
        <v>900000</v>
      </c>
      <c r="J312" s="859">
        <v>3000000</v>
      </c>
      <c r="K312" s="859">
        <v>2846076.3834000002</v>
      </c>
      <c r="L312" s="859">
        <v>2842479.2944299998</v>
      </c>
      <c r="M312" s="858">
        <v>0</v>
      </c>
      <c r="N312" s="858">
        <v>100</v>
      </c>
      <c r="P312" s="857" t="s">
        <v>762</v>
      </c>
    </row>
    <row r="313" spans="1:16">
      <c r="A313" s="857" t="s">
        <v>527</v>
      </c>
      <c r="B313" s="857" t="s">
        <v>3679</v>
      </c>
      <c r="C313" s="857" t="s">
        <v>3680</v>
      </c>
      <c r="D313" s="857" t="s">
        <v>319</v>
      </c>
      <c r="E313" s="857" t="s">
        <v>3827</v>
      </c>
      <c r="G313" s="857" t="s">
        <v>816</v>
      </c>
      <c r="H313" s="858">
        <v>2007</v>
      </c>
      <c r="I313" s="859">
        <v>300000</v>
      </c>
      <c r="J313" s="859">
        <v>1200000</v>
      </c>
      <c r="K313" s="859">
        <v>1177669.1114000001</v>
      </c>
      <c r="L313" s="859">
        <v>1097621.71261</v>
      </c>
      <c r="M313" s="858">
        <v>0</v>
      </c>
      <c r="N313" s="858">
        <v>95</v>
      </c>
      <c r="P313" s="857" t="s">
        <v>20</v>
      </c>
    </row>
    <row r="314" spans="1:16">
      <c r="A314" s="857" t="s">
        <v>527</v>
      </c>
      <c r="B314" s="857" t="s">
        <v>3679</v>
      </c>
      <c r="C314" s="857" t="s">
        <v>3680</v>
      </c>
      <c r="D314" s="857" t="s">
        <v>319</v>
      </c>
      <c r="E314" s="857" t="s">
        <v>3827</v>
      </c>
      <c r="G314" s="857" t="s">
        <v>817</v>
      </c>
      <c r="H314" s="858">
        <v>2006</v>
      </c>
      <c r="I314" s="859">
        <v>700000</v>
      </c>
      <c r="J314" s="859">
        <v>2225000</v>
      </c>
      <c r="K314" s="859">
        <v>2180431.60898</v>
      </c>
      <c r="L314" s="859">
        <v>2122090.1335900002</v>
      </c>
      <c r="M314" s="858">
        <v>0</v>
      </c>
      <c r="N314" s="858">
        <v>98</v>
      </c>
      <c r="P314" s="857" t="s">
        <v>20</v>
      </c>
    </row>
    <row r="315" spans="1:16">
      <c r="A315" s="857" t="s">
        <v>527</v>
      </c>
      <c r="B315" s="857" t="s">
        <v>3679</v>
      </c>
      <c r="C315" s="857" t="s">
        <v>3680</v>
      </c>
      <c r="D315" s="857" t="s">
        <v>319</v>
      </c>
      <c r="E315" s="857" t="s">
        <v>3827</v>
      </c>
      <c r="G315" s="857" t="s">
        <v>818</v>
      </c>
      <c r="H315" s="858">
        <v>2007</v>
      </c>
      <c r="I315" s="859">
        <v>1200000</v>
      </c>
      <c r="J315" s="859">
        <v>2993180</v>
      </c>
      <c r="K315" s="859">
        <v>2868098.8927600002</v>
      </c>
      <c r="L315" s="859">
        <v>2718218.2877600002</v>
      </c>
      <c r="M315" s="858">
        <v>0</v>
      </c>
      <c r="N315" s="858">
        <v>95</v>
      </c>
      <c r="P315" s="857" t="s">
        <v>20</v>
      </c>
    </row>
    <row r="316" spans="1:16">
      <c r="A316" s="857" t="s">
        <v>527</v>
      </c>
      <c r="B316" s="857" t="s">
        <v>3679</v>
      </c>
      <c r="C316" s="857" t="s">
        <v>3680</v>
      </c>
      <c r="D316" s="857" t="s">
        <v>319</v>
      </c>
      <c r="E316" s="857" t="s">
        <v>3827</v>
      </c>
      <c r="G316" s="857" t="s">
        <v>819</v>
      </c>
      <c r="H316" s="858">
        <v>2014</v>
      </c>
      <c r="I316" s="859">
        <v>5000000</v>
      </c>
      <c r="J316" s="859">
        <v>8801607</v>
      </c>
      <c r="K316" s="859">
        <v>8208624</v>
      </c>
      <c r="L316" s="859">
        <v>7674792</v>
      </c>
      <c r="M316" s="858">
        <v>0</v>
      </c>
      <c r="N316" s="858">
        <v>98</v>
      </c>
      <c r="P316" s="857" t="s">
        <v>820</v>
      </c>
    </row>
    <row r="317" spans="1:16">
      <c r="A317" s="857" t="s">
        <v>527</v>
      </c>
      <c r="B317" s="857" t="s">
        <v>3656</v>
      </c>
      <c r="C317" s="857" t="s">
        <v>3657</v>
      </c>
      <c r="D317" s="857" t="s">
        <v>319</v>
      </c>
      <c r="E317" s="857" t="s">
        <v>3805</v>
      </c>
      <c r="G317" s="857" t="s">
        <v>4021</v>
      </c>
      <c r="H317" s="858">
        <v>2006</v>
      </c>
      <c r="I317" s="859">
        <v>400000</v>
      </c>
      <c r="J317" s="859">
        <v>1027000</v>
      </c>
      <c r="K317" s="859">
        <v>925561</v>
      </c>
      <c r="L317" s="859">
        <v>924783</v>
      </c>
      <c r="M317" s="858">
        <v>0</v>
      </c>
      <c r="N317" s="858">
        <v>98</v>
      </c>
    </row>
    <row r="318" spans="1:16">
      <c r="A318" s="857" t="s">
        <v>527</v>
      </c>
      <c r="B318" s="857" t="s">
        <v>3656</v>
      </c>
      <c r="C318" s="857" t="s">
        <v>3657</v>
      </c>
      <c r="D318" s="857" t="s">
        <v>319</v>
      </c>
      <c r="E318" s="857" t="s">
        <v>3806</v>
      </c>
      <c r="G318" s="857" t="s">
        <v>4022</v>
      </c>
      <c r="H318" s="858">
        <v>2014</v>
      </c>
      <c r="I318" s="859">
        <v>700000</v>
      </c>
      <c r="J318" s="859">
        <v>1000000</v>
      </c>
      <c r="K318" s="859">
        <v>596060</v>
      </c>
      <c r="L318" s="859">
        <v>536898</v>
      </c>
      <c r="M318" s="858">
        <v>0</v>
      </c>
      <c r="N318" s="858">
        <v>70</v>
      </c>
    </row>
    <row r="319" spans="1:16">
      <c r="A319" s="857" t="s">
        <v>527</v>
      </c>
      <c r="B319" s="857" t="s">
        <v>3656</v>
      </c>
      <c r="C319" s="857" t="s">
        <v>3657</v>
      </c>
      <c r="D319" s="857" t="s">
        <v>319</v>
      </c>
      <c r="E319" s="857" t="s">
        <v>3807</v>
      </c>
      <c r="G319" s="857" t="s">
        <v>831</v>
      </c>
      <c r="H319" s="858">
        <v>2008</v>
      </c>
      <c r="I319" s="859">
        <v>400000</v>
      </c>
      <c r="J319" s="859">
        <v>2229000</v>
      </c>
      <c r="K319" s="859">
        <v>1869825</v>
      </c>
      <c r="L319" s="859">
        <v>680030</v>
      </c>
      <c r="M319" s="858">
        <v>0</v>
      </c>
      <c r="N319" s="858">
        <v>38</v>
      </c>
    </row>
    <row r="320" spans="1:16">
      <c r="A320" s="857" t="s">
        <v>527</v>
      </c>
      <c r="B320" s="857" t="s">
        <v>3656</v>
      </c>
      <c r="C320" s="857" t="s">
        <v>3657</v>
      </c>
      <c r="D320" s="857" t="s">
        <v>319</v>
      </c>
      <c r="E320" s="857" t="s">
        <v>3808</v>
      </c>
      <c r="G320" s="857" t="s">
        <v>835</v>
      </c>
      <c r="H320" s="858">
        <v>2014</v>
      </c>
      <c r="I320" s="859">
        <v>5600000</v>
      </c>
      <c r="J320" s="859">
        <v>8060000</v>
      </c>
      <c r="K320" s="859">
        <v>3625053</v>
      </c>
      <c r="L320" s="859">
        <v>1245157</v>
      </c>
      <c r="M320" s="858">
        <v>0</v>
      </c>
      <c r="N320" s="858">
        <v>30</v>
      </c>
    </row>
    <row r="321" spans="1:16">
      <c r="A321" s="857" t="s">
        <v>527</v>
      </c>
      <c r="B321" s="857" t="s">
        <v>3656</v>
      </c>
      <c r="C321" s="857" t="s">
        <v>3657</v>
      </c>
      <c r="D321" s="857" t="s">
        <v>319</v>
      </c>
      <c r="E321" s="857" t="s">
        <v>3809</v>
      </c>
      <c r="G321" s="857" t="s">
        <v>838</v>
      </c>
      <c r="H321" s="858">
        <v>2018</v>
      </c>
      <c r="I321" s="859">
        <v>1300000</v>
      </c>
      <c r="J321" s="859">
        <v>1300000</v>
      </c>
      <c r="K321" s="859">
        <v>1225865</v>
      </c>
      <c r="L321" s="859">
        <v>979353</v>
      </c>
      <c r="M321" s="858">
        <v>0</v>
      </c>
      <c r="N321" s="858">
        <v>95</v>
      </c>
    </row>
    <row r="322" spans="1:16">
      <c r="A322" s="857" t="s">
        <v>527</v>
      </c>
      <c r="B322" s="857" t="s">
        <v>3656</v>
      </c>
      <c r="C322" s="857" t="s">
        <v>3657</v>
      </c>
      <c r="D322" s="857" t="s">
        <v>319</v>
      </c>
      <c r="E322" s="857" t="s">
        <v>3810</v>
      </c>
      <c r="G322" s="857" t="s">
        <v>842</v>
      </c>
      <c r="H322" s="858">
        <v>2019</v>
      </c>
      <c r="I322" s="859">
        <v>3150000</v>
      </c>
      <c r="J322" s="859">
        <v>3150000</v>
      </c>
      <c r="K322" s="859">
        <v>1706706</v>
      </c>
      <c r="L322" s="859">
        <v>783427</v>
      </c>
      <c r="M322" s="858">
        <v>0</v>
      </c>
      <c r="N322" s="858">
        <v>35</v>
      </c>
    </row>
    <row r="323" spans="1:16">
      <c r="A323" s="857" t="s">
        <v>527</v>
      </c>
      <c r="B323" s="857" t="s">
        <v>3656</v>
      </c>
      <c r="C323" s="857" t="s">
        <v>3657</v>
      </c>
      <c r="D323" s="857" t="s">
        <v>319</v>
      </c>
      <c r="E323" s="857" t="s">
        <v>3810</v>
      </c>
      <c r="G323" s="857" t="s">
        <v>4023</v>
      </c>
      <c r="H323" s="858">
        <v>2014</v>
      </c>
      <c r="I323" s="859">
        <v>3700000</v>
      </c>
      <c r="J323" s="859">
        <v>3700000</v>
      </c>
      <c r="K323" s="859">
        <v>3675938</v>
      </c>
      <c r="L323" s="859">
        <v>3277183</v>
      </c>
      <c r="M323" s="858">
        <v>0</v>
      </c>
      <c r="N323" s="858">
        <v>100</v>
      </c>
    </row>
    <row r="324" spans="1:16">
      <c r="A324" s="857" t="s">
        <v>527</v>
      </c>
      <c r="B324" s="857" t="s">
        <v>3656</v>
      </c>
      <c r="C324" s="857" t="s">
        <v>3657</v>
      </c>
      <c r="D324" s="857" t="s">
        <v>319</v>
      </c>
      <c r="E324" s="857" t="s">
        <v>3810</v>
      </c>
      <c r="G324" s="857" t="s">
        <v>4024</v>
      </c>
      <c r="H324" s="858">
        <v>2014</v>
      </c>
      <c r="I324" s="859">
        <v>1200000</v>
      </c>
      <c r="J324" s="859">
        <v>4620000</v>
      </c>
      <c r="K324" s="859">
        <v>4266211</v>
      </c>
      <c r="L324" s="859">
        <v>2363149</v>
      </c>
      <c r="M324" s="858">
        <v>0</v>
      </c>
      <c r="N324" s="858">
        <v>56.000000000000007</v>
      </c>
    </row>
    <row r="325" spans="1:16">
      <c r="A325" s="857" t="s">
        <v>527</v>
      </c>
      <c r="B325" s="857" t="s">
        <v>3656</v>
      </c>
      <c r="C325" s="857" t="s">
        <v>3657</v>
      </c>
      <c r="D325" s="857" t="s">
        <v>319</v>
      </c>
      <c r="E325" s="857" t="s">
        <v>3811</v>
      </c>
      <c r="G325" s="857" t="s">
        <v>4025</v>
      </c>
      <c r="H325" s="858">
        <v>2007</v>
      </c>
      <c r="I325" s="859">
        <v>2000000</v>
      </c>
      <c r="J325" s="859">
        <v>3200000</v>
      </c>
      <c r="K325" s="859">
        <v>3199702</v>
      </c>
      <c r="L325" s="859">
        <v>2359161</v>
      </c>
      <c r="M325" s="858">
        <v>0</v>
      </c>
      <c r="N325" s="858">
        <v>100</v>
      </c>
    </row>
    <row r="326" spans="1:16">
      <c r="A326" s="857" t="s">
        <v>527</v>
      </c>
      <c r="B326" s="857" t="s">
        <v>3656</v>
      </c>
      <c r="C326" s="857" t="s">
        <v>3657</v>
      </c>
      <c r="D326" s="857" t="s">
        <v>319</v>
      </c>
      <c r="E326" s="857" t="s">
        <v>3812</v>
      </c>
      <c r="G326" s="857" t="s">
        <v>849</v>
      </c>
      <c r="H326" s="858">
        <v>2006</v>
      </c>
      <c r="I326" s="859">
        <v>1200000</v>
      </c>
      <c r="J326" s="859">
        <v>4948000</v>
      </c>
      <c r="K326" s="859">
        <v>4697120</v>
      </c>
      <c r="L326" s="859">
        <v>3809726</v>
      </c>
      <c r="M326" s="858">
        <v>0</v>
      </c>
      <c r="N326" s="858">
        <v>99</v>
      </c>
    </row>
    <row r="327" spans="1:16">
      <c r="A327" s="857" t="s">
        <v>527</v>
      </c>
      <c r="B327" s="857" t="s">
        <v>3656</v>
      </c>
      <c r="C327" s="857" t="s">
        <v>3657</v>
      </c>
      <c r="D327" s="857" t="s">
        <v>319</v>
      </c>
      <c r="E327" s="857" t="s">
        <v>3813</v>
      </c>
      <c r="G327" s="857" t="s">
        <v>853</v>
      </c>
      <c r="H327" s="858">
        <v>2008</v>
      </c>
      <c r="I327" s="859">
        <v>600000</v>
      </c>
      <c r="J327" s="859">
        <v>1676320</v>
      </c>
      <c r="K327" s="859">
        <v>1634450</v>
      </c>
      <c r="L327" s="859">
        <v>1534223</v>
      </c>
      <c r="M327" s="858">
        <v>0</v>
      </c>
      <c r="N327" s="858">
        <v>95</v>
      </c>
    </row>
    <row r="328" spans="1:16">
      <c r="A328" s="857" t="s">
        <v>527</v>
      </c>
      <c r="B328" s="857" t="s">
        <v>3656</v>
      </c>
      <c r="C328" s="857" t="s">
        <v>3657</v>
      </c>
      <c r="D328" s="857" t="s">
        <v>319</v>
      </c>
      <c r="E328" s="857" t="s">
        <v>3813</v>
      </c>
      <c r="G328" s="857" t="s">
        <v>4026</v>
      </c>
      <c r="H328" s="858">
        <v>2008</v>
      </c>
      <c r="I328" s="859">
        <v>600000</v>
      </c>
      <c r="J328" s="859">
        <v>1828000</v>
      </c>
      <c r="K328" s="859">
        <v>1805927</v>
      </c>
      <c r="L328" s="859">
        <v>1742042</v>
      </c>
      <c r="M328" s="858">
        <v>0</v>
      </c>
      <c r="N328" s="858">
        <v>98</v>
      </c>
    </row>
    <row r="329" spans="1:16">
      <c r="A329" s="857" t="s">
        <v>527</v>
      </c>
      <c r="B329" s="857" t="s">
        <v>3656</v>
      </c>
      <c r="C329" s="857" t="s">
        <v>3657</v>
      </c>
      <c r="D329" s="857" t="s">
        <v>319</v>
      </c>
      <c r="E329" s="857" t="s">
        <v>3813</v>
      </c>
      <c r="G329" s="857" t="s">
        <v>855</v>
      </c>
      <c r="H329" s="858">
        <v>2019</v>
      </c>
      <c r="I329" s="859">
        <v>2300000</v>
      </c>
      <c r="J329" s="859">
        <v>3163900</v>
      </c>
      <c r="K329" s="859">
        <v>2642122</v>
      </c>
      <c r="L329" s="859">
        <v>683570</v>
      </c>
      <c r="M329" s="858">
        <v>0</v>
      </c>
      <c r="N329" s="858">
        <v>48</v>
      </c>
    </row>
    <row r="330" spans="1:16">
      <c r="A330" s="857" t="s">
        <v>527</v>
      </c>
      <c r="B330" s="857" t="s">
        <v>3656</v>
      </c>
      <c r="C330" s="857" t="s">
        <v>3657</v>
      </c>
      <c r="D330" s="857" t="s">
        <v>319</v>
      </c>
      <c r="E330" s="857" t="s">
        <v>3813</v>
      </c>
      <c r="G330" s="857" t="s">
        <v>4027</v>
      </c>
      <c r="H330" s="858">
        <v>2019</v>
      </c>
      <c r="I330" s="859">
        <v>1500000</v>
      </c>
      <c r="J330" s="859">
        <v>2035616</v>
      </c>
      <c r="K330" s="859">
        <v>1797750</v>
      </c>
      <c r="L330" s="859">
        <v>901401</v>
      </c>
      <c r="M330" s="858">
        <v>0</v>
      </c>
      <c r="N330" s="858">
        <v>70</v>
      </c>
    </row>
    <row r="331" spans="1:16">
      <c r="A331" s="857" t="s">
        <v>527</v>
      </c>
      <c r="B331" s="857" t="s">
        <v>3656</v>
      </c>
      <c r="C331" s="857" t="s">
        <v>3657</v>
      </c>
      <c r="D331" s="857" t="s">
        <v>319</v>
      </c>
      <c r="E331" s="857" t="s">
        <v>3814</v>
      </c>
      <c r="G331" s="857" t="s">
        <v>860</v>
      </c>
      <c r="H331" s="858">
        <v>2012</v>
      </c>
      <c r="I331" s="859">
        <v>500000</v>
      </c>
      <c r="J331" s="859">
        <v>2700000</v>
      </c>
      <c r="K331" s="859">
        <v>2106112</v>
      </c>
      <c r="L331" s="859">
        <v>2081867</v>
      </c>
      <c r="M331" s="858">
        <v>0</v>
      </c>
      <c r="N331" s="858">
        <v>100</v>
      </c>
    </row>
    <row r="332" spans="1:16">
      <c r="A332" s="857" t="s">
        <v>527</v>
      </c>
      <c r="B332" s="857" t="s">
        <v>3697</v>
      </c>
      <c r="C332" s="857" t="s">
        <v>3698</v>
      </c>
      <c r="D332" s="857" t="s">
        <v>319</v>
      </c>
      <c r="E332" s="857" t="s">
        <v>3815</v>
      </c>
      <c r="G332" s="857" t="s">
        <v>864</v>
      </c>
      <c r="H332" s="858">
        <v>2007</v>
      </c>
      <c r="I332" s="859">
        <v>500000</v>
      </c>
      <c r="J332" s="859">
        <v>3593000</v>
      </c>
      <c r="K332" s="859">
        <v>3022704</v>
      </c>
      <c r="L332" s="859">
        <v>1873705</v>
      </c>
      <c r="M332" s="858">
        <v>0</v>
      </c>
      <c r="N332" s="858">
        <v>85</v>
      </c>
      <c r="P332" s="857" t="s">
        <v>4028</v>
      </c>
    </row>
    <row r="333" spans="1:16">
      <c r="A333" s="857" t="s">
        <v>527</v>
      </c>
      <c r="B333" s="857" t="s">
        <v>3697</v>
      </c>
      <c r="C333" s="857" t="s">
        <v>3698</v>
      </c>
      <c r="D333" s="857" t="s">
        <v>319</v>
      </c>
      <c r="E333" s="857" t="s">
        <v>3816</v>
      </c>
      <c r="G333" s="857" t="s">
        <v>869</v>
      </c>
      <c r="H333" s="858">
        <v>2014</v>
      </c>
      <c r="I333" s="859">
        <v>1540000</v>
      </c>
      <c r="J333" s="859">
        <v>2040000</v>
      </c>
      <c r="K333" s="859">
        <v>83831</v>
      </c>
      <c r="L333" s="859">
        <v>10092</v>
      </c>
      <c r="M333" s="858">
        <v>0</v>
      </c>
      <c r="N333" s="858">
        <v>0</v>
      </c>
      <c r="P333" s="857" t="s">
        <v>870</v>
      </c>
    </row>
    <row r="334" spans="1:16">
      <c r="A334" s="857" t="s">
        <v>527</v>
      </c>
      <c r="B334" s="857" t="s">
        <v>3697</v>
      </c>
      <c r="C334" s="857" t="s">
        <v>3698</v>
      </c>
      <c r="D334" s="857" t="s">
        <v>319</v>
      </c>
      <c r="E334" s="857" t="s">
        <v>3817</v>
      </c>
      <c r="G334" s="857" t="s">
        <v>873</v>
      </c>
      <c r="H334" s="858">
        <v>2012</v>
      </c>
      <c r="I334" s="859">
        <v>1500000</v>
      </c>
      <c r="J334" s="859">
        <v>1500000</v>
      </c>
      <c r="K334" s="859">
        <v>484693</v>
      </c>
      <c r="L334" s="859">
        <v>267492</v>
      </c>
      <c r="M334" s="858">
        <v>0</v>
      </c>
      <c r="N334" s="858">
        <v>5</v>
      </c>
      <c r="P334" s="857" t="s">
        <v>4028</v>
      </c>
    </row>
    <row r="335" spans="1:16">
      <c r="A335" s="857" t="s">
        <v>527</v>
      </c>
      <c r="B335" s="857" t="s">
        <v>3697</v>
      </c>
      <c r="C335" s="857" t="s">
        <v>3698</v>
      </c>
      <c r="D335" s="857" t="s">
        <v>319</v>
      </c>
      <c r="E335" s="857" t="s">
        <v>3818</v>
      </c>
      <c r="G335" s="857" t="s">
        <v>877</v>
      </c>
      <c r="H335" s="858">
        <v>2019</v>
      </c>
      <c r="I335" s="859">
        <v>2300000</v>
      </c>
      <c r="J335" s="859">
        <v>2300000</v>
      </c>
      <c r="K335" s="859">
        <v>2078467</v>
      </c>
      <c r="L335" s="859">
        <v>2091</v>
      </c>
      <c r="M335" s="858">
        <v>0</v>
      </c>
      <c r="N335" s="858">
        <v>15</v>
      </c>
      <c r="P335" s="857" t="s">
        <v>4028</v>
      </c>
    </row>
    <row r="336" spans="1:16">
      <c r="A336" s="857" t="s">
        <v>527</v>
      </c>
      <c r="B336" s="857" t="s">
        <v>3697</v>
      </c>
      <c r="C336" s="857" t="s">
        <v>3698</v>
      </c>
      <c r="D336" s="857" t="s">
        <v>319</v>
      </c>
      <c r="E336" s="857" t="s">
        <v>3819</v>
      </c>
      <c r="G336" s="857" t="s">
        <v>881</v>
      </c>
      <c r="H336" s="858">
        <v>2019</v>
      </c>
      <c r="I336" s="859">
        <v>1200000</v>
      </c>
      <c r="J336" s="859">
        <v>1200000</v>
      </c>
      <c r="K336" s="859">
        <v>1762</v>
      </c>
      <c r="L336" s="859">
        <v>1762</v>
      </c>
      <c r="M336" s="858">
        <v>0</v>
      </c>
      <c r="N336" s="858">
        <v>0</v>
      </c>
      <c r="P336" s="857" t="s">
        <v>882</v>
      </c>
    </row>
    <row r="337" spans="1:16">
      <c r="A337" s="857" t="s">
        <v>527</v>
      </c>
      <c r="B337" s="857" t="s">
        <v>3619</v>
      </c>
      <c r="C337" s="857" t="s">
        <v>3620</v>
      </c>
      <c r="D337" s="857" t="s">
        <v>883</v>
      </c>
      <c r="E337" s="857" t="s">
        <v>3820</v>
      </c>
      <c r="F337" s="857" t="s">
        <v>887</v>
      </c>
      <c r="G337" s="857" t="s">
        <v>888</v>
      </c>
      <c r="H337" s="858">
        <v>2011</v>
      </c>
      <c r="I337" s="859">
        <v>900000</v>
      </c>
      <c r="J337" s="859">
        <v>1100000</v>
      </c>
      <c r="K337" s="859">
        <v>1099098</v>
      </c>
      <c r="L337" s="859">
        <v>1083386</v>
      </c>
      <c r="M337" s="858">
        <v>0</v>
      </c>
      <c r="N337" s="858">
        <v>98</v>
      </c>
      <c r="P337" s="857" t="s">
        <v>889</v>
      </c>
    </row>
    <row r="338" spans="1:16">
      <c r="A338" s="857" t="s">
        <v>527</v>
      </c>
      <c r="B338" s="857" t="s">
        <v>3619</v>
      </c>
      <c r="C338" s="857" t="s">
        <v>3620</v>
      </c>
      <c r="D338" s="857" t="s">
        <v>319</v>
      </c>
      <c r="E338" s="857" t="s">
        <v>3821</v>
      </c>
      <c r="F338" s="857" t="s">
        <v>892</v>
      </c>
      <c r="G338" s="857" t="s">
        <v>893</v>
      </c>
      <c r="H338" s="858">
        <v>2007</v>
      </c>
      <c r="I338" s="859">
        <v>180000</v>
      </c>
      <c r="J338" s="859">
        <v>1075000</v>
      </c>
      <c r="K338" s="859">
        <v>97282</v>
      </c>
      <c r="L338" s="859">
        <v>97985</v>
      </c>
      <c r="M338" s="858">
        <v>0</v>
      </c>
      <c r="N338" s="858">
        <v>50</v>
      </c>
      <c r="P338" s="857" t="s">
        <v>894</v>
      </c>
    </row>
    <row r="339" spans="1:16">
      <c r="A339" s="857" t="s">
        <v>527</v>
      </c>
      <c r="B339" s="857" t="s">
        <v>3619</v>
      </c>
      <c r="C339" s="857" t="s">
        <v>3620</v>
      </c>
      <c r="D339" s="857" t="s">
        <v>319</v>
      </c>
      <c r="E339" s="857" t="s">
        <v>3822</v>
      </c>
      <c r="F339" s="857" t="s">
        <v>897</v>
      </c>
      <c r="G339" s="857" t="s">
        <v>4029</v>
      </c>
      <c r="H339" s="858">
        <v>2007</v>
      </c>
      <c r="I339" s="859">
        <v>900000</v>
      </c>
      <c r="J339" s="859">
        <v>3802332</v>
      </c>
      <c r="K339" s="859">
        <v>3761620</v>
      </c>
      <c r="L339" s="859">
        <v>3508425</v>
      </c>
      <c r="M339" s="858">
        <v>0</v>
      </c>
      <c r="N339" s="858">
        <v>98</v>
      </c>
      <c r="P339" s="857" t="s">
        <v>899</v>
      </c>
    </row>
    <row r="340" spans="1:16">
      <c r="A340" s="857" t="s">
        <v>527</v>
      </c>
      <c r="B340" s="857" t="s">
        <v>3619</v>
      </c>
      <c r="C340" s="857" t="s">
        <v>3620</v>
      </c>
      <c r="D340" s="857" t="s">
        <v>319</v>
      </c>
      <c r="E340" s="857" t="s">
        <v>3822</v>
      </c>
      <c r="F340" s="857" t="s">
        <v>900</v>
      </c>
      <c r="G340" s="857" t="s">
        <v>901</v>
      </c>
      <c r="H340" s="858">
        <v>2006</v>
      </c>
      <c r="I340" s="859">
        <v>500000</v>
      </c>
      <c r="J340" s="859">
        <v>3272000</v>
      </c>
      <c r="K340" s="859">
        <v>3116122</v>
      </c>
      <c r="L340" s="859">
        <v>2702312</v>
      </c>
      <c r="M340" s="858">
        <v>0</v>
      </c>
      <c r="N340" s="858">
        <v>95</v>
      </c>
      <c r="P340" s="857" t="s">
        <v>902</v>
      </c>
    </row>
    <row r="341" spans="1:16">
      <c r="A341" s="857" t="s">
        <v>527</v>
      </c>
      <c r="B341" s="857" t="s">
        <v>3619</v>
      </c>
      <c r="C341" s="857" t="s">
        <v>3620</v>
      </c>
      <c r="D341" s="857" t="s">
        <v>319</v>
      </c>
      <c r="E341" s="857" t="s">
        <v>3822</v>
      </c>
      <c r="F341" s="857" t="s">
        <v>903</v>
      </c>
      <c r="G341" s="857" t="s">
        <v>904</v>
      </c>
      <c r="H341" s="858">
        <v>2006</v>
      </c>
      <c r="I341" s="859">
        <v>500000</v>
      </c>
      <c r="J341" s="859">
        <v>3245500</v>
      </c>
      <c r="K341" s="859">
        <v>3085772</v>
      </c>
      <c r="L341" s="859">
        <v>2690245</v>
      </c>
      <c r="M341" s="858">
        <v>0</v>
      </c>
      <c r="N341" s="858">
        <v>80</v>
      </c>
      <c r="P341" s="857" t="s">
        <v>902</v>
      </c>
    </row>
    <row r="342" spans="1:16">
      <c r="A342" s="857" t="s">
        <v>527</v>
      </c>
      <c r="B342" s="857" t="s">
        <v>3619</v>
      </c>
      <c r="C342" s="857" t="s">
        <v>3620</v>
      </c>
      <c r="D342" s="857" t="s">
        <v>319</v>
      </c>
      <c r="E342" s="857" t="s">
        <v>3823</v>
      </c>
      <c r="F342" s="857" t="s">
        <v>908</v>
      </c>
      <c r="G342" s="857" t="s">
        <v>909</v>
      </c>
      <c r="H342" s="858">
        <v>2020</v>
      </c>
      <c r="I342" s="859">
        <v>1000000</v>
      </c>
      <c r="J342" s="859">
        <v>1293000</v>
      </c>
      <c r="K342" s="859">
        <v>1263690</v>
      </c>
      <c r="L342" s="859">
        <v>864750</v>
      </c>
      <c r="M342" s="858">
        <v>0</v>
      </c>
      <c r="N342" s="858">
        <v>85</v>
      </c>
      <c r="P342" s="857" t="s">
        <v>910</v>
      </c>
    </row>
    <row r="343" spans="1:16">
      <c r="A343" s="857" t="s">
        <v>527</v>
      </c>
      <c r="B343" s="857" t="s">
        <v>3619</v>
      </c>
      <c r="C343" s="857" t="s">
        <v>3620</v>
      </c>
      <c r="D343" s="857" t="s">
        <v>319</v>
      </c>
      <c r="E343" s="857" t="s">
        <v>3824</v>
      </c>
      <c r="G343" s="857" t="s">
        <v>914</v>
      </c>
      <c r="H343" s="858">
        <v>2011</v>
      </c>
      <c r="I343" s="859">
        <v>750000</v>
      </c>
      <c r="J343" s="859">
        <v>1020000</v>
      </c>
      <c r="K343" s="859">
        <v>937279</v>
      </c>
      <c r="L343" s="859">
        <v>936730</v>
      </c>
      <c r="M343" s="858">
        <v>0</v>
      </c>
      <c r="N343" s="858">
        <v>100</v>
      </c>
      <c r="P343" s="857" t="s">
        <v>13</v>
      </c>
    </row>
    <row r="344" spans="1:16">
      <c r="A344" s="857" t="s">
        <v>527</v>
      </c>
      <c r="B344" s="857" t="s">
        <v>3619</v>
      </c>
      <c r="C344" s="857" t="s">
        <v>3620</v>
      </c>
      <c r="D344" s="857" t="s">
        <v>319</v>
      </c>
      <c r="E344" s="857" t="s">
        <v>3825</v>
      </c>
      <c r="F344" s="857" t="s">
        <v>918</v>
      </c>
      <c r="G344" s="857" t="s">
        <v>919</v>
      </c>
      <c r="H344" s="858">
        <v>2011</v>
      </c>
      <c r="I344" s="859">
        <v>1500000</v>
      </c>
      <c r="J344" s="859">
        <v>1500000</v>
      </c>
      <c r="K344" s="859">
        <v>1499412</v>
      </c>
      <c r="L344" s="859">
        <v>442606</v>
      </c>
      <c r="M344" s="858">
        <v>0</v>
      </c>
      <c r="N344" s="858">
        <v>30</v>
      </c>
      <c r="P344" s="857" t="s">
        <v>920</v>
      </c>
    </row>
    <row r="345" spans="1:16">
      <c r="A345" s="857" t="s">
        <v>527</v>
      </c>
      <c r="B345" s="857" t="s">
        <v>3619</v>
      </c>
      <c r="C345" s="857" t="s">
        <v>3620</v>
      </c>
      <c r="D345" s="857" t="s">
        <v>319</v>
      </c>
      <c r="E345" s="857" t="s">
        <v>3825</v>
      </c>
      <c r="F345" s="857" t="s">
        <v>921</v>
      </c>
      <c r="G345" s="857" t="s">
        <v>922</v>
      </c>
      <c r="H345" s="858">
        <v>2018</v>
      </c>
      <c r="I345" s="859">
        <v>1400000</v>
      </c>
      <c r="J345" s="859">
        <v>1400000</v>
      </c>
      <c r="K345" s="859">
        <v>1386210</v>
      </c>
      <c r="L345" s="859">
        <v>1037588</v>
      </c>
      <c r="M345" s="858">
        <v>0</v>
      </c>
      <c r="N345" s="858">
        <v>80</v>
      </c>
      <c r="P345" s="857" t="s">
        <v>923</v>
      </c>
    </row>
    <row r="346" spans="1:16">
      <c r="A346" s="857" t="s">
        <v>527</v>
      </c>
      <c r="B346" s="857" t="s">
        <v>3619</v>
      </c>
      <c r="C346" s="857" t="s">
        <v>3620</v>
      </c>
      <c r="D346" s="857" t="s">
        <v>319</v>
      </c>
      <c r="E346" s="857" t="s">
        <v>3826</v>
      </c>
      <c r="F346" s="857" t="s">
        <v>926</v>
      </c>
      <c r="G346" s="857" t="s">
        <v>927</v>
      </c>
      <c r="H346" s="858">
        <v>2018</v>
      </c>
      <c r="I346" s="859">
        <v>2000000</v>
      </c>
      <c r="J346" s="859">
        <v>8950000</v>
      </c>
      <c r="K346" s="859">
        <v>8811188</v>
      </c>
      <c r="L346" s="859">
        <v>8007590</v>
      </c>
      <c r="M346" s="858">
        <v>0</v>
      </c>
      <c r="N346" s="858">
        <v>98</v>
      </c>
      <c r="P346" s="857" t="s">
        <v>4030</v>
      </c>
    </row>
    <row r="347" spans="1:16">
      <c r="A347" s="857" t="s">
        <v>527</v>
      </c>
      <c r="B347" s="857" t="s">
        <v>3619</v>
      </c>
      <c r="C347" s="857" t="s">
        <v>3620</v>
      </c>
      <c r="D347" s="857" t="s">
        <v>319</v>
      </c>
      <c r="E347" s="857" t="s">
        <v>3826</v>
      </c>
      <c r="F347" s="857" t="s">
        <v>929</v>
      </c>
      <c r="G347" s="857" t="s">
        <v>4031</v>
      </c>
      <c r="H347" s="858">
        <v>2013</v>
      </c>
      <c r="I347" s="859">
        <v>5711741</v>
      </c>
      <c r="J347" s="859">
        <v>6411741</v>
      </c>
      <c r="K347" s="859">
        <v>5784414</v>
      </c>
      <c r="L347" s="859">
        <v>5190993</v>
      </c>
      <c r="M347" s="858">
        <v>0</v>
      </c>
      <c r="N347" s="858">
        <v>81</v>
      </c>
      <c r="P347" s="857" t="s">
        <v>4032</v>
      </c>
    </row>
    <row r="348" spans="1:16">
      <c r="A348" s="857" t="s">
        <v>527</v>
      </c>
      <c r="B348" s="857" t="s">
        <v>3619</v>
      </c>
      <c r="C348" s="857" t="s">
        <v>3620</v>
      </c>
      <c r="D348" s="857" t="s">
        <v>319</v>
      </c>
      <c r="E348" s="857" t="s">
        <v>3826</v>
      </c>
      <c r="F348" s="857" t="s">
        <v>932</v>
      </c>
      <c r="G348" s="857" t="s">
        <v>933</v>
      </c>
      <c r="H348" s="858">
        <v>2018</v>
      </c>
      <c r="I348" s="859">
        <v>1000000</v>
      </c>
      <c r="J348" s="859">
        <v>6000000</v>
      </c>
      <c r="K348" s="859">
        <v>5950356</v>
      </c>
      <c r="L348" s="859">
        <v>5522703</v>
      </c>
      <c r="M348" s="858">
        <v>0</v>
      </c>
      <c r="N348" s="858">
        <v>95</v>
      </c>
      <c r="P348" s="857" t="s">
        <v>20</v>
      </c>
    </row>
    <row r="349" spans="1:16">
      <c r="A349" s="857" t="s">
        <v>527</v>
      </c>
      <c r="B349" s="857" t="s">
        <v>3619</v>
      </c>
      <c r="C349" s="857" t="s">
        <v>3620</v>
      </c>
      <c r="D349" s="857" t="s">
        <v>319</v>
      </c>
      <c r="E349" s="857" t="s">
        <v>3826</v>
      </c>
      <c r="F349" s="857" t="s">
        <v>934</v>
      </c>
      <c r="G349" s="857" t="s">
        <v>4033</v>
      </c>
      <c r="H349" s="858">
        <v>2011</v>
      </c>
      <c r="I349" s="859">
        <v>4640000</v>
      </c>
      <c r="J349" s="859">
        <v>5690000</v>
      </c>
      <c r="K349" s="859">
        <v>5673108</v>
      </c>
      <c r="L349" s="859">
        <v>5567592</v>
      </c>
      <c r="M349" s="858">
        <v>0</v>
      </c>
      <c r="N349" s="858">
        <v>100</v>
      </c>
      <c r="P349" s="857" t="s">
        <v>936</v>
      </c>
    </row>
    <row r="350" spans="1:16">
      <c r="A350" s="857" t="s">
        <v>527</v>
      </c>
      <c r="B350" s="857" t="s">
        <v>3619</v>
      </c>
      <c r="C350" s="857" t="s">
        <v>3620</v>
      </c>
      <c r="D350" s="857" t="s">
        <v>319</v>
      </c>
      <c r="E350" s="857" t="s">
        <v>3826</v>
      </c>
      <c r="F350" s="857" t="s">
        <v>937</v>
      </c>
      <c r="G350" s="857" t="s">
        <v>938</v>
      </c>
      <c r="H350" s="858">
        <v>2017</v>
      </c>
      <c r="I350" s="859">
        <v>5000000</v>
      </c>
      <c r="J350" s="859">
        <v>5200000</v>
      </c>
      <c r="K350" s="859">
        <v>5037134</v>
      </c>
      <c r="L350" s="859">
        <v>4560094</v>
      </c>
      <c r="M350" s="858">
        <v>0</v>
      </c>
      <c r="N350" s="858">
        <v>97</v>
      </c>
      <c r="P350" s="857" t="s">
        <v>939</v>
      </c>
    </row>
    <row r="351" spans="1:16">
      <c r="A351" s="857" t="s">
        <v>527</v>
      </c>
      <c r="B351" s="857" t="s">
        <v>3619</v>
      </c>
      <c r="C351" s="857" t="s">
        <v>3620</v>
      </c>
      <c r="D351" s="857" t="s">
        <v>319</v>
      </c>
      <c r="E351" s="857" t="s">
        <v>3826</v>
      </c>
      <c r="F351" s="857" t="s">
        <v>940</v>
      </c>
      <c r="G351" s="857" t="s">
        <v>941</v>
      </c>
      <c r="H351" s="858">
        <v>2018</v>
      </c>
      <c r="I351" s="859">
        <v>1500000</v>
      </c>
      <c r="J351" s="859">
        <v>4500000</v>
      </c>
      <c r="K351" s="859">
        <v>4468123</v>
      </c>
      <c r="L351" s="859">
        <v>3594023</v>
      </c>
      <c r="M351" s="858">
        <v>0</v>
      </c>
      <c r="N351" s="858">
        <v>79</v>
      </c>
      <c r="P351" s="857" t="s">
        <v>20</v>
      </c>
    </row>
    <row r="352" spans="1:16">
      <c r="A352" s="857" t="s">
        <v>527</v>
      </c>
      <c r="B352" s="857" t="s">
        <v>3619</v>
      </c>
      <c r="C352" s="857" t="s">
        <v>3620</v>
      </c>
      <c r="D352" s="857" t="s">
        <v>319</v>
      </c>
      <c r="E352" s="857" t="s">
        <v>3826</v>
      </c>
      <c r="F352" s="857" t="s">
        <v>942</v>
      </c>
      <c r="G352" s="857" t="s">
        <v>943</v>
      </c>
      <c r="H352" s="858">
        <v>2021</v>
      </c>
      <c r="I352" s="859">
        <v>3000000</v>
      </c>
      <c r="J352" s="859">
        <v>3000000</v>
      </c>
      <c r="K352" s="859">
        <v>2588276</v>
      </c>
      <c r="L352" s="859">
        <v>1161857</v>
      </c>
      <c r="M352" s="858">
        <v>0</v>
      </c>
      <c r="N352" s="858">
        <v>66</v>
      </c>
      <c r="P352" s="857" t="s">
        <v>20</v>
      </c>
    </row>
    <row r="353" spans="1:16">
      <c r="A353" s="857" t="s">
        <v>527</v>
      </c>
      <c r="B353" s="857" t="s">
        <v>3619</v>
      </c>
      <c r="C353" s="857" t="s">
        <v>3620</v>
      </c>
      <c r="D353" s="857" t="s">
        <v>319</v>
      </c>
      <c r="E353" s="857" t="s">
        <v>3826</v>
      </c>
      <c r="F353" s="857" t="s">
        <v>944</v>
      </c>
      <c r="G353" s="857" t="s">
        <v>945</v>
      </c>
      <c r="H353" s="858">
        <v>2014</v>
      </c>
      <c r="I353" s="859">
        <v>1500000</v>
      </c>
      <c r="J353" s="859">
        <v>2600000</v>
      </c>
      <c r="K353" s="859">
        <v>2593690</v>
      </c>
      <c r="L353" s="859">
        <v>2079365</v>
      </c>
      <c r="M353" s="858">
        <v>0</v>
      </c>
      <c r="N353" s="858">
        <v>80</v>
      </c>
      <c r="P353" s="857" t="s">
        <v>20</v>
      </c>
    </row>
    <row r="354" spans="1:16">
      <c r="A354" s="857" t="s">
        <v>527</v>
      </c>
      <c r="B354" s="857" t="s">
        <v>3619</v>
      </c>
      <c r="C354" s="857" t="s">
        <v>3620</v>
      </c>
      <c r="D354" s="857" t="s">
        <v>319</v>
      </c>
      <c r="E354" s="857" t="s">
        <v>3826</v>
      </c>
      <c r="F354" s="857" t="s">
        <v>946</v>
      </c>
      <c r="G354" s="857" t="s">
        <v>947</v>
      </c>
      <c r="H354" s="858">
        <v>2021</v>
      </c>
      <c r="I354" s="859">
        <v>2060000</v>
      </c>
      <c r="J354" s="859">
        <v>2060000</v>
      </c>
      <c r="K354" s="859">
        <v>1553148</v>
      </c>
      <c r="L354" s="859">
        <v>433584</v>
      </c>
      <c r="M354" s="858">
        <v>0</v>
      </c>
      <c r="N354" s="858">
        <v>43</v>
      </c>
      <c r="P354" s="857" t="s">
        <v>20</v>
      </c>
    </row>
    <row r="355" spans="1:16">
      <c r="A355" s="857" t="s">
        <v>527</v>
      </c>
      <c r="B355" s="857" t="s">
        <v>3619</v>
      </c>
      <c r="C355" s="857" t="s">
        <v>3620</v>
      </c>
      <c r="D355" s="857" t="s">
        <v>319</v>
      </c>
      <c r="E355" s="857" t="s">
        <v>3826</v>
      </c>
      <c r="F355" s="857" t="s">
        <v>948</v>
      </c>
      <c r="G355" s="857" t="s">
        <v>949</v>
      </c>
      <c r="H355" s="858">
        <v>2014</v>
      </c>
      <c r="I355" s="859">
        <v>3100000</v>
      </c>
      <c r="J355" s="859">
        <v>1739169</v>
      </c>
      <c r="K355" s="859">
        <v>546582</v>
      </c>
      <c r="L355" s="859">
        <v>1246965</v>
      </c>
      <c r="M355" s="858">
        <v>0</v>
      </c>
      <c r="N355" s="858">
        <v>93</v>
      </c>
      <c r="P355" s="857" t="s">
        <v>20</v>
      </c>
    </row>
    <row r="356" spans="1:16">
      <c r="A356" s="857" t="s">
        <v>527</v>
      </c>
      <c r="B356" s="857" t="s">
        <v>3619</v>
      </c>
      <c r="C356" s="857" t="s">
        <v>3620</v>
      </c>
      <c r="D356" s="857" t="s">
        <v>319</v>
      </c>
      <c r="E356" s="857" t="s">
        <v>3826</v>
      </c>
      <c r="F356" s="857" t="s">
        <v>950</v>
      </c>
      <c r="G356" s="857" t="s">
        <v>951</v>
      </c>
      <c r="H356" s="858">
        <v>2014</v>
      </c>
      <c r="I356" s="859">
        <v>850000</v>
      </c>
      <c r="J356" s="859">
        <v>1700000</v>
      </c>
      <c r="K356" s="859">
        <v>1503482</v>
      </c>
      <c r="L356" s="859">
        <v>1435574</v>
      </c>
      <c r="M356" s="858">
        <v>0</v>
      </c>
      <c r="N356" s="858">
        <v>98</v>
      </c>
      <c r="P356" s="857" t="s">
        <v>4034</v>
      </c>
    </row>
    <row r="357" spans="1:16">
      <c r="A357" s="857" t="s">
        <v>527</v>
      </c>
      <c r="B357" s="857" t="s">
        <v>3619</v>
      </c>
      <c r="C357" s="857" t="s">
        <v>3620</v>
      </c>
      <c r="D357" s="857" t="s">
        <v>319</v>
      </c>
      <c r="E357" s="857" t="s">
        <v>3826</v>
      </c>
      <c r="F357" s="857" t="s">
        <v>953</v>
      </c>
      <c r="G357" s="857" t="s">
        <v>954</v>
      </c>
      <c r="H357" s="858">
        <v>2018</v>
      </c>
      <c r="I357" s="859">
        <v>1300000</v>
      </c>
      <c r="J357" s="859">
        <v>1300000</v>
      </c>
      <c r="K357" s="859">
        <v>154084</v>
      </c>
      <c r="L357" s="859">
        <v>153812</v>
      </c>
      <c r="M357" s="858">
        <v>0</v>
      </c>
      <c r="N357" s="858">
        <v>12</v>
      </c>
      <c r="P357" s="857" t="s">
        <v>955</v>
      </c>
    </row>
    <row r="358" spans="1:16">
      <c r="A358" s="857" t="s">
        <v>527</v>
      </c>
      <c r="B358" s="857" t="s">
        <v>3619</v>
      </c>
      <c r="C358" s="857" t="s">
        <v>3620</v>
      </c>
      <c r="D358" s="857" t="s">
        <v>319</v>
      </c>
      <c r="E358" s="857" t="s">
        <v>3826</v>
      </c>
      <c r="F358" s="857" t="s">
        <v>956</v>
      </c>
      <c r="G358" s="857" t="s">
        <v>957</v>
      </c>
      <c r="H358" s="858">
        <v>2011</v>
      </c>
      <c r="I358" s="859">
        <v>3000000</v>
      </c>
      <c r="J358" s="859">
        <v>3910000</v>
      </c>
      <c r="K358" s="859">
        <v>2548470</v>
      </c>
      <c r="L358" s="859">
        <v>3807750</v>
      </c>
      <c r="M358" s="858">
        <v>0</v>
      </c>
      <c r="N358" s="858">
        <v>100</v>
      </c>
      <c r="P358" s="857" t="s">
        <v>958</v>
      </c>
    </row>
    <row r="359" spans="1:16">
      <c r="A359" s="857" t="s">
        <v>527</v>
      </c>
      <c r="B359" s="857" t="s">
        <v>3619</v>
      </c>
      <c r="C359" s="857" t="s">
        <v>3620</v>
      </c>
      <c r="D359" s="857" t="s">
        <v>319</v>
      </c>
      <c r="E359" s="857" t="s">
        <v>3827</v>
      </c>
      <c r="F359" s="857" t="s">
        <v>959</v>
      </c>
      <c r="G359" s="857" t="s">
        <v>4035</v>
      </c>
      <c r="H359" s="858">
        <v>2014</v>
      </c>
      <c r="I359" s="859">
        <v>4000000</v>
      </c>
      <c r="J359" s="859">
        <v>8221457</v>
      </c>
      <c r="K359" s="859">
        <v>8019567</v>
      </c>
      <c r="L359" s="859">
        <v>6808093</v>
      </c>
      <c r="M359" s="858">
        <v>0</v>
      </c>
      <c r="N359" s="858">
        <v>99</v>
      </c>
      <c r="P359" s="857" t="s">
        <v>4036</v>
      </c>
    </row>
    <row r="360" spans="1:16">
      <c r="A360" s="857" t="s">
        <v>527</v>
      </c>
      <c r="B360" s="857" t="s">
        <v>3619</v>
      </c>
      <c r="C360" s="857" t="s">
        <v>3620</v>
      </c>
      <c r="D360" s="857" t="s">
        <v>319</v>
      </c>
      <c r="E360" s="857" t="s">
        <v>3827</v>
      </c>
      <c r="F360" s="857" t="s">
        <v>962</v>
      </c>
      <c r="G360" s="857" t="s">
        <v>963</v>
      </c>
      <c r="H360" s="858">
        <v>2006</v>
      </c>
      <c r="I360" s="859">
        <v>350000</v>
      </c>
      <c r="J360" s="859">
        <v>1187000</v>
      </c>
      <c r="K360" s="859">
        <v>1051254</v>
      </c>
      <c r="L360" s="859">
        <v>1048651</v>
      </c>
      <c r="M360" s="858">
        <v>0</v>
      </c>
      <c r="N360" s="858">
        <v>97</v>
      </c>
      <c r="P360" s="857" t="s">
        <v>964</v>
      </c>
    </row>
    <row r="361" spans="1:16">
      <c r="A361" s="857" t="s">
        <v>527</v>
      </c>
      <c r="B361" s="857" t="s">
        <v>3619</v>
      </c>
      <c r="C361" s="857" t="s">
        <v>3620</v>
      </c>
      <c r="D361" s="857" t="s">
        <v>319</v>
      </c>
      <c r="E361" s="857" t="s">
        <v>3828</v>
      </c>
      <c r="F361" s="857" t="s">
        <v>968</v>
      </c>
      <c r="G361" s="857" t="s">
        <v>969</v>
      </c>
      <c r="H361" s="858">
        <v>2022</v>
      </c>
      <c r="I361" s="859">
        <v>3000000</v>
      </c>
      <c r="J361" s="859">
        <v>3000000</v>
      </c>
      <c r="K361" s="859">
        <v>2423038</v>
      </c>
      <c r="L361" s="859">
        <v>255057</v>
      </c>
      <c r="M361" s="858">
        <v>0</v>
      </c>
      <c r="N361" s="858">
        <v>25</v>
      </c>
      <c r="P361" s="857" t="s">
        <v>20</v>
      </c>
    </row>
    <row r="362" spans="1:16">
      <c r="A362" s="857" t="s">
        <v>527</v>
      </c>
      <c r="B362" s="857" t="s">
        <v>3691</v>
      </c>
      <c r="C362" s="857" t="s">
        <v>3692</v>
      </c>
      <c r="D362" s="857" t="s">
        <v>319</v>
      </c>
      <c r="E362" s="857" t="s">
        <v>3829</v>
      </c>
      <c r="F362" s="857" t="s">
        <v>973</v>
      </c>
      <c r="H362" s="858">
        <v>2022</v>
      </c>
      <c r="I362" s="859">
        <v>1150000</v>
      </c>
      <c r="J362" s="859">
        <v>1150000</v>
      </c>
      <c r="K362" s="859">
        <v>952310</v>
      </c>
      <c r="L362" s="859">
        <v>35051</v>
      </c>
      <c r="M362" s="858">
        <v>0</v>
      </c>
      <c r="N362" s="858">
        <v>0</v>
      </c>
      <c r="P362" s="857" t="s">
        <v>4037</v>
      </c>
    </row>
    <row r="363" spans="1:16">
      <c r="A363" s="857" t="s">
        <v>527</v>
      </c>
      <c r="B363" s="857" t="s">
        <v>3691</v>
      </c>
      <c r="C363" s="857" t="s">
        <v>3692</v>
      </c>
      <c r="D363" s="857" t="s">
        <v>319</v>
      </c>
      <c r="E363" s="857" t="s">
        <v>3830</v>
      </c>
      <c r="G363" s="857" t="s">
        <v>978</v>
      </c>
      <c r="H363" s="858">
        <v>2022</v>
      </c>
      <c r="I363" s="859">
        <v>3201862</v>
      </c>
      <c r="J363" s="859">
        <v>7098532</v>
      </c>
      <c r="K363" s="859">
        <v>3582369</v>
      </c>
      <c r="L363" s="859">
        <v>2875349</v>
      </c>
      <c r="M363" s="858">
        <v>0</v>
      </c>
      <c r="N363" s="858">
        <v>95</v>
      </c>
      <c r="P363" s="857" t="s">
        <v>4038</v>
      </c>
    </row>
    <row r="364" spans="1:16">
      <c r="A364" s="857" t="s">
        <v>527</v>
      </c>
      <c r="B364" s="857" t="s">
        <v>3693</v>
      </c>
      <c r="C364" s="857" t="s">
        <v>3694</v>
      </c>
      <c r="D364" s="857" t="s">
        <v>319</v>
      </c>
      <c r="E364" s="857" t="s">
        <v>3831</v>
      </c>
      <c r="G364" s="857" t="s">
        <v>983</v>
      </c>
      <c r="H364" s="858">
        <v>2022</v>
      </c>
      <c r="I364" s="859">
        <v>350000</v>
      </c>
      <c r="J364" s="859">
        <v>1159000</v>
      </c>
      <c r="K364" s="859">
        <v>316000</v>
      </c>
      <c r="L364" s="859">
        <v>14175</v>
      </c>
      <c r="M364" s="858">
        <v>0</v>
      </c>
      <c r="N364" s="858">
        <v>5</v>
      </c>
      <c r="P364" s="857" t="s">
        <v>984</v>
      </c>
    </row>
    <row r="365" spans="1:16">
      <c r="A365" s="857" t="s">
        <v>527</v>
      </c>
      <c r="B365" s="857" t="s">
        <v>3693</v>
      </c>
      <c r="C365" s="857" t="s">
        <v>3694</v>
      </c>
      <c r="D365" s="857" t="s">
        <v>319</v>
      </c>
      <c r="E365" s="857" t="s">
        <v>3831</v>
      </c>
      <c r="G365" s="857" t="s">
        <v>983</v>
      </c>
      <c r="I365" s="859">
        <v>350000</v>
      </c>
      <c r="J365" s="859">
        <v>1159000</v>
      </c>
      <c r="K365" s="859">
        <v>316000</v>
      </c>
      <c r="L365" s="859">
        <v>14175</v>
      </c>
      <c r="M365" s="858">
        <v>0</v>
      </c>
      <c r="N365" s="858">
        <v>5</v>
      </c>
      <c r="P365" s="857" t="s">
        <v>984</v>
      </c>
    </row>
    <row r="366" spans="1:16">
      <c r="A366" s="857" t="s">
        <v>527</v>
      </c>
      <c r="B366" s="857" t="s">
        <v>3693</v>
      </c>
      <c r="C366" s="857" t="s">
        <v>3694</v>
      </c>
      <c r="D366" s="857" t="s">
        <v>319</v>
      </c>
      <c r="E366" s="857" t="s">
        <v>3832</v>
      </c>
      <c r="G366" s="857" t="s">
        <v>988</v>
      </c>
      <c r="H366" s="858">
        <v>2022</v>
      </c>
      <c r="I366" s="859">
        <v>3100000</v>
      </c>
      <c r="J366" s="859">
        <v>3650000</v>
      </c>
      <c r="K366" s="859">
        <v>3489957</v>
      </c>
      <c r="L366" s="859">
        <v>3457138</v>
      </c>
      <c r="M366" s="858">
        <v>0</v>
      </c>
      <c r="N366" s="858">
        <v>98</v>
      </c>
      <c r="P366" s="857" t="s">
        <v>20</v>
      </c>
    </row>
    <row r="367" spans="1:16">
      <c r="A367" s="857" t="s">
        <v>527</v>
      </c>
      <c r="B367" s="857" t="s">
        <v>3693</v>
      </c>
      <c r="C367" s="857" t="s">
        <v>3694</v>
      </c>
      <c r="D367" s="857" t="s">
        <v>319</v>
      </c>
      <c r="E367" s="857" t="s">
        <v>3833</v>
      </c>
      <c r="G367" s="857" t="s">
        <v>991</v>
      </c>
      <c r="H367" s="858">
        <v>2022</v>
      </c>
      <c r="I367" s="859">
        <v>3671340</v>
      </c>
      <c r="J367" s="859">
        <v>4426340</v>
      </c>
      <c r="K367" s="859">
        <v>4129532</v>
      </c>
      <c r="L367" s="859">
        <v>2473550</v>
      </c>
      <c r="M367" s="858">
        <v>0</v>
      </c>
      <c r="N367" s="858">
        <v>80</v>
      </c>
      <c r="P367" s="857" t="s">
        <v>992</v>
      </c>
    </row>
    <row r="368" spans="1:16">
      <c r="A368" s="857" t="s">
        <v>527</v>
      </c>
      <c r="B368" s="857" t="s">
        <v>3693</v>
      </c>
      <c r="C368" s="857" t="s">
        <v>3694</v>
      </c>
      <c r="D368" s="857" t="s">
        <v>319</v>
      </c>
      <c r="E368" s="857" t="s">
        <v>3833</v>
      </c>
      <c r="G368" s="857" t="s">
        <v>993</v>
      </c>
      <c r="H368" s="858">
        <v>2022</v>
      </c>
      <c r="I368" s="859">
        <v>4300000</v>
      </c>
      <c r="J368" s="859">
        <v>4300000</v>
      </c>
      <c r="K368" s="859">
        <v>2433650</v>
      </c>
      <c r="L368" s="859">
        <v>1055438</v>
      </c>
      <c r="M368" s="858">
        <v>0</v>
      </c>
      <c r="N368" s="858">
        <v>50</v>
      </c>
      <c r="P368" s="857" t="s">
        <v>992</v>
      </c>
    </row>
    <row r="369" spans="1:16">
      <c r="A369" s="857" t="s">
        <v>527</v>
      </c>
      <c r="B369" s="857" t="s">
        <v>3693</v>
      </c>
      <c r="C369" s="857" t="s">
        <v>3694</v>
      </c>
      <c r="D369" s="857" t="s">
        <v>319</v>
      </c>
      <c r="E369" s="857" t="s">
        <v>3833</v>
      </c>
      <c r="G369" s="857" t="s">
        <v>994</v>
      </c>
      <c r="H369" s="858">
        <v>2022</v>
      </c>
      <c r="I369" s="859">
        <v>2300000</v>
      </c>
      <c r="J369" s="859">
        <v>2300000</v>
      </c>
      <c r="K369" s="859">
        <v>1267672</v>
      </c>
      <c r="L369" s="859">
        <v>252574</v>
      </c>
      <c r="M369" s="858">
        <v>0</v>
      </c>
      <c r="N369" s="858">
        <v>20</v>
      </c>
      <c r="P369" s="857" t="s">
        <v>992</v>
      </c>
    </row>
    <row r="370" spans="1:16">
      <c r="A370" s="857" t="s">
        <v>527</v>
      </c>
      <c r="B370" s="857" t="s">
        <v>3693</v>
      </c>
      <c r="C370" s="857" t="s">
        <v>3694</v>
      </c>
      <c r="D370" s="857" t="s">
        <v>319</v>
      </c>
      <c r="E370" s="857" t="s">
        <v>3827</v>
      </c>
      <c r="G370" s="857" t="s">
        <v>995</v>
      </c>
      <c r="H370" s="858">
        <v>2022</v>
      </c>
      <c r="I370" s="859">
        <v>1800000</v>
      </c>
      <c r="J370" s="859">
        <v>2270000</v>
      </c>
      <c r="K370" s="859">
        <v>2086576</v>
      </c>
      <c r="L370" s="859">
        <v>1590937</v>
      </c>
      <c r="M370" s="858">
        <v>0</v>
      </c>
      <c r="N370" s="858">
        <v>87</v>
      </c>
      <c r="P370" s="857" t="s">
        <v>20</v>
      </c>
    </row>
    <row r="371" spans="1:16">
      <c r="A371" s="857" t="s">
        <v>527</v>
      </c>
      <c r="B371" s="857" t="s">
        <v>3693</v>
      </c>
      <c r="C371" s="857" t="s">
        <v>3694</v>
      </c>
      <c r="D371" s="857" t="s">
        <v>319</v>
      </c>
      <c r="E371" s="857" t="s">
        <v>3827</v>
      </c>
      <c r="G371" s="857" t="s">
        <v>996</v>
      </c>
      <c r="H371" s="858">
        <v>2022</v>
      </c>
      <c r="I371" s="859">
        <v>1800000</v>
      </c>
      <c r="J371" s="859">
        <v>3048431</v>
      </c>
      <c r="K371" s="859">
        <v>2256481</v>
      </c>
      <c r="L371" s="859">
        <v>680509</v>
      </c>
      <c r="M371" s="858">
        <v>0</v>
      </c>
      <c r="N371" s="858">
        <v>45</v>
      </c>
      <c r="P371" s="857" t="s">
        <v>20</v>
      </c>
    </row>
    <row r="372" spans="1:16">
      <c r="A372" s="857" t="s">
        <v>527</v>
      </c>
      <c r="B372" s="857" t="s">
        <v>3693</v>
      </c>
      <c r="C372" s="857" t="s">
        <v>3694</v>
      </c>
      <c r="D372" s="857" t="s">
        <v>319</v>
      </c>
      <c r="E372" s="857" t="s">
        <v>3834</v>
      </c>
      <c r="G372" s="857" t="s">
        <v>998</v>
      </c>
      <c r="H372" s="858">
        <v>2022</v>
      </c>
      <c r="I372" s="859">
        <v>1234000</v>
      </c>
      <c r="J372" s="859">
        <v>1234000</v>
      </c>
      <c r="K372" s="859">
        <v>992738</v>
      </c>
      <c r="L372" s="859">
        <v>872769</v>
      </c>
      <c r="M372" s="858">
        <v>0</v>
      </c>
      <c r="N372" s="858">
        <v>85</v>
      </c>
      <c r="P372" s="857" t="s">
        <v>67</v>
      </c>
    </row>
    <row r="373" spans="1:16">
      <c r="A373" s="857" t="s">
        <v>527</v>
      </c>
      <c r="B373" s="857" t="s">
        <v>3652</v>
      </c>
      <c r="C373" s="857" t="s">
        <v>527</v>
      </c>
      <c r="D373" s="857" t="s">
        <v>999</v>
      </c>
      <c r="E373" s="857" t="s">
        <v>4039</v>
      </c>
      <c r="F373" s="857" t="s">
        <v>1000</v>
      </c>
      <c r="G373" s="857" t="s">
        <v>4040</v>
      </c>
      <c r="H373" s="858">
        <v>2023</v>
      </c>
      <c r="I373" s="859">
        <v>1500000</v>
      </c>
      <c r="J373" s="859">
        <v>1500000</v>
      </c>
      <c r="K373" s="859">
        <v>0</v>
      </c>
      <c r="L373" s="859">
        <v>0</v>
      </c>
      <c r="M373" s="858">
        <v>0</v>
      </c>
      <c r="N373" s="858">
        <v>0</v>
      </c>
      <c r="P373" s="857" t="s">
        <v>4041</v>
      </c>
    </row>
    <row r="374" spans="1:16">
      <c r="A374" s="857" t="s">
        <v>527</v>
      </c>
      <c r="B374" s="857" t="s">
        <v>3652</v>
      </c>
      <c r="C374" s="857" t="s">
        <v>527</v>
      </c>
      <c r="D374" s="857" t="s">
        <v>999</v>
      </c>
      <c r="E374" s="857" t="s">
        <v>4042</v>
      </c>
      <c r="F374" s="857" t="s">
        <v>1002</v>
      </c>
      <c r="G374" s="857" t="s">
        <v>4043</v>
      </c>
      <c r="H374" s="858">
        <v>2023</v>
      </c>
      <c r="I374" s="859">
        <v>2276743</v>
      </c>
      <c r="J374" s="859">
        <v>2276742.852</v>
      </c>
      <c r="K374" s="859">
        <v>1340297</v>
      </c>
      <c r="L374" s="859">
        <v>110312.95574999999</v>
      </c>
      <c r="M374" s="858">
        <v>0</v>
      </c>
      <c r="N374" s="858">
        <v>40</v>
      </c>
      <c r="P374" s="857" t="s">
        <v>1003</v>
      </c>
    </row>
    <row r="375" spans="1:16">
      <c r="A375" s="857" t="s">
        <v>527</v>
      </c>
      <c r="B375" s="857" t="s">
        <v>3652</v>
      </c>
      <c r="C375" s="857" t="s">
        <v>527</v>
      </c>
      <c r="D375" s="857" t="s">
        <v>999</v>
      </c>
      <c r="E375" s="857" t="s">
        <v>3835</v>
      </c>
      <c r="F375" s="857" t="s">
        <v>1004</v>
      </c>
      <c r="G375" s="857" t="s">
        <v>1004</v>
      </c>
      <c r="H375" s="858">
        <v>2025</v>
      </c>
      <c r="I375" s="859">
        <v>3000000</v>
      </c>
      <c r="J375" s="859">
        <v>3000000</v>
      </c>
      <c r="K375" s="859">
        <v>0</v>
      </c>
      <c r="L375" s="859">
        <v>0</v>
      </c>
      <c r="M375" s="858">
        <v>0</v>
      </c>
      <c r="N375" s="858">
        <v>0</v>
      </c>
      <c r="P375" s="857" t="s">
        <v>1005</v>
      </c>
    </row>
    <row r="376" spans="1:16">
      <c r="A376" s="857" t="s">
        <v>527</v>
      </c>
      <c r="B376" s="857" t="s">
        <v>3652</v>
      </c>
      <c r="C376" s="857" t="s">
        <v>527</v>
      </c>
      <c r="D376" s="857" t="s">
        <v>999</v>
      </c>
      <c r="E376" s="857" t="s">
        <v>4044</v>
      </c>
      <c r="F376" s="857" t="s">
        <v>1007</v>
      </c>
      <c r="G376" s="857" t="s">
        <v>4045</v>
      </c>
      <c r="H376" s="858">
        <v>2024</v>
      </c>
      <c r="I376" s="859">
        <v>1900000</v>
      </c>
      <c r="J376" s="859">
        <v>1900000</v>
      </c>
      <c r="K376" s="859">
        <v>1532734.5179999999</v>
      </c>
      <c r="L376" s="859">
        <v>246112.16751999999</v>
      </c>
      <c r="M376" s="858">
        <v>0</v>
      </c>
      <c r="N376" s="858">
        <v>12</v>
      </c>
      <c r="P376" s="857" t="s">
        <v>436</v>
      </c>
    </row>
    <row r="377" spans="1:16">
      <c r="A377" s="857" t="s">
        <v>527</v>
      </c>
      <c r="B377" s="857" t="s">
        <v>3652</v>
      </c>
      <c r="C377" s="857" t="s">
        <v>527</v>
      </c>
      <c r="D377" s="857" t="s">
        <v>999</v>
      </c>
      <c r="E377" s="857" t="s">
        <v>3836</v>
      </c>
      <c r="F377" s="857" t="s">
        <v>1008</v>
      </c>
      <c r="G377" s="857" t="s">
        <v>1008</v>
      </c>
      <c r="H377" s="858">
        <v>2025</v>
      </c>
      <c r="I377" s="859">
        <v>1229000</v>
      </c>
      <c r="J377" s="859">
        <v>1229000</v>
      </c>
      <c r="K377" s="859">
        <v>0</v>
      </c>
      <c r="L377" s="859">
        <v>0</v>
      </c>
      <c r="M377" s="858">
        <v>0</v>
      </c>
      <c r="N377" s="858">
        <v>0</v>
      </c>
      <c r="P377" s="857" t="s">
        <v>1009</v>
      </c>
    </row>
    <row r="378" spans="1:16">
      <c r="A378" s="857" t="s">
        <v>527</v>
      </c>
      <c r="B378" s="857" t="s">
        <v>3652</v>
      </c>
      <c r="C378" s="857" t="s">
        <v>527</v>
      </c>
      <c r="D378" s="857" t="s">
        <v>999</v>
      </c>
      <c r="E378" s="857" t="s">
        <v>3837</v>
      </c>
      <c r="F378" s="857" t="s">
        <v>1010</v>
      </c>
      <c r="G378" s="857" t="s">
        <v>1010</v>
      </c>
      <c r="H378" s="858">
        <v>2024</v>
      </c>
      <c r="I378" s="859">
        <v>2600000</v>
      </c>
      <c r="J378" s="859">
        <v>2600000</v>
      </c>
      <c r="K378" s="859">
        <v>383082.27172999998</v>
      </c>
      <c r="L378" s="859">
        <v>383082.27172999998</v>
      </c>
      <c r="M378" s="858">
        <v>0</v>
      </c>
      <c r="N378" s="858">
        <v>0</v>
      </c>
      <c r="P378" s="857" t="s">
        <v>1009</v>
      </c>
    </row>
    <row r="379" spans="1:16">
      <c r="A379" s="857" t="s">
        <v>527</v>
      </c>
      <c r="B379" s="857" t="s">
        <v>3695</v>
      </c>
      <c r="C379" s="857" t="s">
        <v>3696</v>
      </c>
      <c r="D379" s="857" t="s">
        <v>999</v>
      </c>
      <c r="E379" s="857" t="s">
        <v>3838</v>
      </c>
      <c r="F379" s="857" t="s">
        <v>1012</v>
      </c>
      <c r="G379" s="857" t="s">
        <v>1012</v>
      </c>
      <c r="I379" s="859">
        <v>2500000</v>
      </c>
      <c r="J379" s="859">
        <v>2500000</v>
      </c>
      <c r="K379" s="859">
        <v>9659</v>
      </c>
      <c r="L379" s="859">
        <v>0</v>
      </c>
      <c r="M379" s="858">
        <v>0</v>
      </c>
      <c r="N379" s="858">
        <v>0</v>
      </c>
      <c r="P379" s="857" t="s">
        <v>3258</v>
      </c>
    </row>
    <row r="380" spans="1:16">
      <c r="A380" s="857" t="s">
        <v>527</v>
      </c>
      <c r="B380" s="857" t="s">
        <v>3695</v>
      </c>
      <c r="C380" s="857" t="s">
        <v>3696</v>
      </c>
      <c r="D380" s="857" t="s">
        <v>999</v>
      </c>
      <c r="E380" s="857" t="s">
        <v>3839</v>
      </c>
      <c r="F380" s="857" t="s">
        <v>474</v>
      </c>
      <c r="G380" s="857" t="s">
        <v>474</v>
      </c>
      <c r="I380" s="859">
        <v>3000000</v>
      </c>
      <c r="J380" s="859">
        <v>3000000</v>
      </c>
      <c r="K380" s="859">
        <v>0</v>
      </c>
      <c r="L380" s="859">
        <v>0</v>
      </c>
      <c r="M380" s="858">
        <v>0</v>
      </c>
      <c r="N380" s="858">
        <v>0</v>
      </c>
      <c r="P380" s="857" t="s">
        <v>4046</v>
      </c>
    </row>
    <row r="381" spans="1:16">
      <c r="A381" s="857" t="s">
        <v>527</v>
      </c>
      <c r="B381" s="857" t="s">
        <v>3695</v>
      </c>
      <c r="C381" s="857" t="s">
        <v>3696</v>
      </c>
      <c r="D381" s="857" t="s">
        <v>999</v>
      </c>
      <c r="E381" s="857" t="s">
        <v>3840</v>
      </c>
      <c r="F381" s="857" t="s">
        <v>1017</v>
      </c>
      <c r="G381" s="857" t="s">
        <v>1017</v>
      </c>
      <c r="I381" s="859">
        <v>1000000</v>
      </c>
      <c r="J381" s="859">
        <v>1000000</v>
      </c>
      <c r="K381" s="859">
        <v>831205</v>
      </c>
      <c r="L381" s="859">
        <v>132263</v>
      </c>
      <c r="M381" s="858">
        <v>0</v>
      </c>
      <c r="N381" s="858">
        <v>45</v>
      </c>
    </row>
    <row r="382" spans="1:16">
      <c r="A382" s="857" t="s">
        <v>527</v>
      </c>
      <c r="B382" s="857" t="s">
        <v>3695</v>
      </c>
      <c r="C382" s="857" t="s">
        <v>3696</v>
      </c>
      <c r="D382" s="857" t="s">
        <v>999</v>
      </c>
      <c r="E382" s="857" t="s">
        <v>3841</v>
      </c>
      <c r="F382" s="857" t="s">
        <v>1018</v>
      </c>
      <c r="G382" s="857" t="s">
        <v>1018</v>
      </c>
      <c r="I382" s="859">
        <v>1500000</v>
      </c>
      <c r="J382" s="859">
        <v>1500000</v>
      </c>
      <c r="K382" s="859">
        <v>1115390</v>
      </c>
      <c r="L382" s="859">
        <v>182858</v>
      </c>
      <c r="M382" s="858">
        <v>0</v>
      </c>
      <c r="N382" s="858">
        <v>60</v>
      </c>
    </row>
    <row r="383" spans="1:16">
      <c r="A383" s="857" t="s">
        <v>527</v>
      </c>
      <c r="B383" s="857" t="s">
        <v>3695</v>
      </c>
      <c r="C383" s="857" t="s">
        <v>3696</v>
      </c>
      <c r="D383" s="857" t="s">
        <v>999</v>
      </c>
      <c r="E383" s="857" t="s">
        <v>3842</v>
      </c>
      <c r="F383" s="857" t="s">
        <v>1020</v>
      </c>
      <c r="G383" s="857" t="s">
        <v>1020</v>
      </c>
      <c r="I383" s="859">
        <v>2000000</v>
      </c>
      <c r="J383" s="859">
        <v>2000000</v>
      </c>
      <c r="K383" s="859">
        <v>1898529</v>
      </c>
      <c r="L383" s="859">
        <v>423981</v>
      </c>
      <c r="M383" s="858">
        <v>0</v>
      </c>
      <c r="N383" s="858">
        <v>45</v>
      </c>
    </row>
    <row r="384" spans="1:16">
      <c r="A384" s="857" t="s">
        <v>527</v>
      </c>
      <c r="B384" s="857" t="s">
        <v>3695</v>
      </c>
      <c r="C384" s="857" t="s">
        <v>3696</v>
      </c>
      <c r="D384" s="857" t="s">
        <v>999</v>
      </c>
      <c r="E384" s="857" t="s">
        <v>3843</v>
      </c>
      <c r="F384" s="857" t="s">
        <v>1021</v>
      </c>
      <c r="G384" s="857" t="s">
        <v>1021</v>
      </c>
      <c r="I384" s="859">
        <v>1385000</v>
      </c>
      <c r="J384" s="859">
        <v>1385000</v>
      </c>
      <c r="K384" s="859">
        <v>0</v>
      </c>
      <c r="L384" s="859">
        <v>0</v>
      </c>
      <c r="M384" s="858">
        <v>0</v>
      </c>
      <c r="N384" s="858">
        <v>0</v>
      </c>
      <c r="P384" s="857" t="s">
        <v>4047</v>
      </c>
    </row>
    <row r="385" spans="1:16">
      <c r="A385" s="857" t="s">
        <v>527</v>
      </c>
      <c r="B385" s="857" t="s">
        <v>3667</v>
      </c>
      <c r="C385" s="857" t="s">
        <v>3668</v>
      </c>
      <c r="D385" s="857" t="s">
        <v>999</v>
      </c>
      <c r="E385" s="857" t="s">
        <v>3844</v>
      </c>
      <c r="F385" s="857" t="s">
        <v>1023</v>
      </c>
      <c r="G385" s="857" t="s">
        <v>1023</v>
      </c>
      <c r="H385" s="858">
        <v>2024</v>
      </c>
      <c r="I385" s="859">
        <v>4500000</v>
      </c>
      <c r="J385" s="859">
        <v>4500000</v>
      </c>
      <c r="K385" s="859">
        <v>197000</v>
      </c>
      <c r="L385" s="859">
        <v>196830</v>
      </c>
      <c r="M385" s="858">
        <v>0</v>
      </c>
      <c r="N385" s="858">
        <v>15</v>
      </c>
      <c r="P385" s="857" t="s">
        <v>114</v>
      </c>
    </row>
    <row r="386" spans="1:16">
      <c r="A386" s="857" t="s">
        <v>527</v>
      </c>
      <c r="B386" s="857" t="s">
        <v>3667</v>
      </c>
      <c r="C386" s="857" t="s">
        <v>3668</v>
      </c>
      <c r="D386" s="857" t="s">
        <v>999</v>
      </c>
      <c r="E386" s="857" t="s">
        <v>3845</v>
      </c>
      <c r="F386" s="857" t="s">
        <v>1025</v>
      </c>
      <c r="G386" s="857" t="s">
        <v>1025</v>
      </c>
      <c r="H386" s="858">
        <v>2023</v>
      </c>
      <c r="I386" s="859">
        <v>2782686</v>
      </c>
      <c r="J386" s="859">
        <v>2782685.7080000001</v>
      </c>
      <c r="K386" s="859">
        <v>2683462</v>
      </c>
      <c r="L386" s="859">
        <v>386508.07089999999</v>
      </c>
      <c r="M386" s="858">
        <v>0</v>
      </c>
      <c r="N386" s="858">
        <v>30</v>
      </c>
      <c r="P386" s="857" t="s">
        <v>1026</v>
      </c>
    </row>
    <row r="387" spans="1:16">
      <c r="A387" s="857" t="s">
        <v>527</v>
      </c>
      <c r="B387" s="857" t="s">
        <v>3699</v>
      </c>
      <c r="C387" s="857" t="s">
        <v>3700</v>
      </c>
      <c r="D387" s="857" t="s">
        <v>999</v>
      </c>
      <c r="E387" s="857" t="s">
        <v>3846</v>
      </c>
      <c r="F387" s="857" t="s">
        <v>1027</v>
      </c>
      <c r="G387" s="857" t="s">
        <v>4048</v>
      </c>
      <c r="H387" s="858">
        <v>2025</v>
      </c>
      <c r="I387" s="859">
        <v>3040000</v>
      </c>
      <c r="J387" s="859">
        <v>3040000</v>
      </c>
      <c r="K387" s="859">
        <v>0</v>
      </c>
      <c r="L387" s="859">
        <v>0</v>
      </c>
      <c r="M387" s="858">
        <v>0</v>
      </c>
      <c r="N387" s="858">
        <v>0</v>
      </c>
      <c r="P387" s="857" t="s">
        <v>1028</v>
      </c>
    </row>
    <row r="388" spans="1:16">
      <c r="A388" s="857" t="s">
        <v>527</v>
      </c>
      <c r="B388" s="857" t="s">
        <v>3699</v>
      </c>
      <c r="C388" s="857" t="s">
        <v>3700</v>
      </c>
      <c r="D388" s="857" t="s">
        <v>999</v>
      </c>
      <c r="E388" s="857" t="s">
        <v>4049</v>
      </c>
      <c r="F388" s="857" t="s">
        <v>1030</v>
      </c>
      <c r="G388" s="857" t="s">
        <v>4050</v>
      </c>
      <c r="H388" s="858">
        <v>2023</v>
      </c>
      <c r="I388" s="859">
        <v>1011886</v>
      </c>
      <c r="J388" s="859">
        <v>1011886</v>
      </c>
      <c r="K388" s="859">
        <v>982474</v>
      </c>
      <c r="L388" s="859">
        <v>117956</v>
      </c>
      <c r="M388" s="858">
        <v>0</v>
      </c>
      <c r="N388" s="858">
        <v>40</v>
      </c>
      <c r="P388" s="857" t="s">
        <v>4051</v>
      </c>
    </row>
    <row r="389" spans="1:16">
      <c r="A389" s="857" t="s">
        <v>527</v>
      </c>
      <c r="B389" s="857" t="s">
        <v>3699</v>
      </c>
      <c r="C389" s="857" t="s">
        <v>3700</v>
      </c>
      <c r="D389" s="857" t="s">
        <v>999</v>
      </c>
      <c r="E389" s="857" t="s">
        <v>4052</v>
      </c>
      <c r="F389" s="857" t="s">
        <v>1033</v>
      </c>
      <c r="G389" s="857" t="s">
        <v>4053</v>
      </c>
      <c r="H389" s="858">
        <v>2023</v>
      </c>
      <c r="I389" s="859">
        <v>1000000</v>
      </c>
      <c r="J389" s="859">
        <v>1000000</v>
      </c>
      <c r="K389" s="859">
        <v>867907</v>
      </c>
      <c r="L389" s="859">
        <v>654087</v>
      </c>
      <c r="M389" s="858">
        <v>0</v>
      </c>
      <c r="N389" s="858">
        <v>80</v>
      </c>
      <c r="P389" s="857" t="s">
        <v>20</v>
      </c>
    </row>
    <row r="390" spans="1:16">
      <c r="A390" s="857" t="s">
        <v>527</v>
      </c>
      <c r="B390" s="857" t="s">
        <v>3699</v>
      </c>
      <c r="C390" s="857" t="s">
        <v>3700</v>
      </c>
      <c r="D390" s="857" t="s">
        <v>999</v>
      </c>
      <c r="E390" s="857" t="s">
        <v>3847</v>
      </c>
      <c r="F390" s="857" t="s">
        <v>1034</v>
      </c>
      <c r="G390" s="857" t="s">
        <v>1034</v>
      </c>
      <c r="H390" s="858">
        <v>2023</v>
      </c>
      <c r="I390" s="859">
        <v>1220000</v>
      </c>
      <c r="J390" s="859">
        <v>1220000</v>
      </c>
      <c r="K390" s="859">
        <v>975895</v>
      </c>
      <c r="L390" s="859">
        <v>267220</v>
      </c>
      <c r="M390" s="858">
        <v>0</v>
      </c>
      <c r="N390" s="858">
        <v>60</v>
      </c>
      <c r="P390" s="857" t="s">
        <v>20</v>
      </c>
    </row>
    <row r="391" spans="1:16">
      <c r="A391" s="857" t="s">
        <v>527</v>
      </c>
      <c r="B391" s="857" t="s">
        <v>3699</v>
      </c>
      <c r="C391" s="857" t="s">
        <v>3700</v>
      </c>
      <c r="D391" s="857" t="s">
        <v>999</v>
      </c>
      <c r="E391" s="857" t="s">
        <v>4054</v>
      </c>
      <c r="F391" s="857" t="s">
        <v>1035</v>
      </c>
      <c r="G391" s="857" t="s">
        <v>4055</v>
      </c>
      <c r="H391" s="858">
        <v>2024</v>
      </c>
      <c r="I391" s="859">
        <v>1600000</v>
      </c>
      <c r="J391" s="859">
        <v>1600000</v>
      </c>
      <c r="K391" s="859">
        <v>1160372</v>
      </c>
      <c r="L391" s="859">
        <v>563872</v>
      </c>
      <c r="M391" s="858">
        <v>0</v>
      </c>
      <c r="N391" s="858">
        <v>50</v>
      </c>
      <c r="P391" s="857" t="s">
        <v>20</v>
      </c>
    </row>
    <row r="392" spans="1:16">
      <c r="A392" s="857" t="s">
        <v>527</v>
      </c>
      <c r="B392" s="857" t="s">
        <v>4008</v>
      </c>
      <c r="C392" s="857" t="s">
        <v>3614</v>
      </c>
      <c r="D392" s="857" t="s">
        <v>999</v>
      </c>
      <c r="E392" s="857" t="s">
        <v>4056</v>
      </c>
      <c r="F392" s="857" t="s">
        <v>1037</v>
      </c>
      <c r="G392" s="857" t="s">
        <v>4057</v>
      </c>
      <c r="H392" s="858">
        <v>2023</v>
      </c>
      <c r="I392" s="859">
        <v>2023771</v>
      </c>
      <c r="J392" s="859">
        <v>2023771</v>
      </c>
      <c r="K392" s="859">
        <v>1936335</v>
      </c>
      <c r="L392" s="859">
        <v>226890</v>
      </c>
      <c r="M392" s="858">
        <v>0</v>
      </c>
      <c r="N392" s="858">
        <v>70</v>
      </c>
    </row>
    <row r="393" spans="1:16">
      <c r="A393" s="857" t="s">
        <v>527</v>
      </c>
      <c r="B393" s="857" t="s">
        <v>4008</v>
      </c>
      <c r="C393" s="857" t="s">
        <v>3614</v>
      </c>
      <c r="D393" s="857" t="s">
        <v>999</v>
      </c>
      <c r="E393" s="857" t="s">
        <v>4058</v>
      </c>
      <c r="F393" s="857" t="s">
        <v>1039</v>
      </c>
      <c r="G393" s="857" t="s">
        <v>4059</v>
      </c>
      <c r="H393" s="858">
        <v>2024</v>
      </c>
      <c r="I393" s="859">
        <v>1400000</v>
      </c>
      <c r="J393" s="859">
        <v>1400000</v>
      </c>
      <c r="K393" s="859">
        <v>1284988</v>
      </c>
      <c r="L393" s="859">
        <v>405775</v>
      </c>
      <c r="M393" s="858">
        <v>0</v>
      </c>
      <c r="N393" s="858">
        <v>60</v>
      </c>
    </row>
    <row r="394" spans="1:16">
      <c r="A394" s="857" t="s">
        <v>527</v>
      </c>
      <c r="B394" s="857" t="s">
        <v>4008</v>
      </c>
      <c r="C394" s="857" t="s">
        <v>3614</v>
      </c>
      <c r="D394" s="857" t="s">
        <v>999</v>
      </c>
      <c r="E394" s="857" t="s">
        <v>4060</v>
      </c>
      <c r="F394" s="857" t="s">
        <v>1041</v>
      </c>
      <c r="G394" s="857" t="s">
        <v>4061</v>
      </c>
      <c r="H394" s="858">
        <v>2024</v>
      </c>
      <c r="I394" s="859">
        <v>1800000</v>
      </c>
      <c r="J394" s="859">
        <v>1800000</v>
      </c>
      <c r="K394" s="859">
        <v>1528479</v>
      </c>
      <c r="L394" s="859">
        <v>125344</v>
      </c>
      <c r="M394" s="858">
        <v>0</v>
      </c>
      <c r="N394" s="858">
        <v>45</v>
      </c>
    </row>
    <row r="395" spans="1:16">
      <c r="A395" s="857" t="s">
        <v>527</v>
      </c>
      <c r="B395" s="857" t="s">
        <v>4008</v>
      </c>
      <c r="C395" s="857" t="s">
        <v>3614</v>
      </c>
      <c r="D395" s="857" t="s">
        <v>999</v>
      </c>
      <c r="E395" s="857" t="s">
        <v>4062</v>
      </c>
      <c r="F395" s="857" t="s">
        <v>1043</v>
      </c>
      <c r="G395" s="857" t="s">
        <v>4063</v>
      </c>
      <c r="H395" s="858">
        <v>2024</v>
      </c>
      <c r="I395" s="859">
        <v>1800000</v>
      </c>
      <c r="J395" s="859">
        <v>1800000</v>
      </c>
      <c r="K395" s="859">
        <v>1787948</v>
      </c>
      <c r="L395" s="859">
        <v>376105</v>
      </c>
      <c r="M395" s="858">
        <v>0</v>
      </c>
      <c r="N395" s="858">
        <v>45</v>
      </c>
    </row>
    <row r="396" spans="1:16">
      <c r="A396" s="857" t="s">
        <v>527</v>
      </c>
      <c r="B396" s="857" t="s">
        <v>4008</v>
      </c>
      <c r="C396" s="857" t="s">
        <v>3614</v>
      </c>
      <c r="D396" s="857" t="s">
        <v>999</v>
      </c>
      <c r="E396" s="857" t="s">
        <v>4064</v>
      </c>
      <c r="F396" s="857" t="s">
        <v>1045</v>
      </c>
      <c r="G396" s="857" t="s">
        <v>4065</v>
      </c>
      <c r="H396" s="858">
        <v>2024</v>
      </c>
      <c r="I396" s="859">
        <v>4000000</v>
      </c>
      <c r="J396" s="859">
        <v>4000000</v>
      </c>
      <c r="K396" s="859">
        <v>2287852</v>
      </c>
      <c r="L396" s="859">
        <v>224053</v>
      </c>
      <c r="M396" s="858">
        <v>0</v>
      </c>
      <c r="N396" s="858">
        <v>45</v>
      </c>
    </row>
    <row r="397" spans="1:16">
      <c r="A397" s="857" t="s">
        <v>527</v>
      </c>
      <c r="B397" s="857" t="s">
        <v>3687</v>
      </c>
      <c r="C397" s="857" t="s">
        <v>3688</v>
      </c>
      <c r="D397" s="857" t="s">
        <v>999</v>
      </c>
      <c r="E397" s="857" t="s">
        <v>4066</v>
      </c>
      <c r="F397" s="857" t="s">
        <v>1047</v>
      </c>
      <c r="G397" s="857" t="s">
        <v>4067</v>
      </c>
      <c r="H397" s="858">
        <v>2025</v>
      </c>
      <c r="I397" s="859">
        <v>2800000</v>
      </c>
      <c r="J397" s="859">
        <v>2800000</v>
      </c>
      <c r="K397" s="859">
        <v>0</v>
      </c>
      <c r="L397" s="859">
        <v>0</v>
      </c>
      <c r="M397" s="858">
        <v>0</v>
      </c>
      <c r="N397" s="858">
        <v>0</v>
      </c>
      <c r="P397" s="857" t="s">
        <v>1048</v>
      </c>
    </row>
    <row r="398" spans="1:16">
      <c r="A398" s="857" t="s">
        <v>527</v>
      </c>
      <c r="B398" s="857" t="s">
        <v>3687</v>
      </c>
      <c r="C398" s="857" t="s">
        <v>3688</v>
      </c>
      <c r="D398" s="857" t="s">
        <v>999</v>
      </c>
      <c r="E398" s="857" t="s">
        <v>4068</v>
      </c>
      <c r="F398" s="857" t="s">
        <v>1049</v>
      </c>
      <c r="G398" s="857" t="s">
        <v>4069</v>
      </c>
      <c r="H398" s="858">
        <v>2023</v>
      </c>
      <c r="I398" s="859">
        <v>1000000</v>
      </c>
      <c r="J398" s="859">
        <v>1000000</v>
      </c>
      <c r="K398" s="859">
        <v>981430.86684000003</v>
      </c>
      <c r="L398" s="859">
        <v>28097.265780000002</v>
      </c>
      <c r="M398" s="858">
        <v>0</v>
      </c>
      <c r="N398" s="858">
        <v>50</v>
      </c>
      <c r="P398" s="857" t="s">
        <v>743</v>
      </c>
    </row>
    <row r="399" spans="1:16">
      <c r="A399" s="857" t="s">
        <v>527</v>
      </c>
      <c r="B399" s="857" t="s">
        <v>3687</v>
      </c>
      <c r="C399" s="857" t="s">
        <v>3688</v>
      </c>
      <c r="D399" s="857" t="s">
        <v>999</v>
      </c>
      <c r="E399" s="857" t="s">
        <v>4070</v>
      </c>
      <c r="F399" s="857" t="s">
        <v>1050</v>
      </c>
      <c r="G399" s="857" t="s">
        <v>4071</v>
      </c>
      <c r="H399" s="858">
        <v>2025</v>
      </c>
      <c r="I399" s="859">
        <v>2500000</v>
      </c>
      <c r="J399" s="859">
        <v>2500000</v>
      </c>
      <c r="K399" s="859">
        <v>0</v>
      </c>
      <c r="L399" s="859">
        <v>0</v>
      </c>
      <c r="M399" s="858">
        <v>0</v>
      </c>
      <c r="N399" s="858">
        <v>0</v>
      </c>
      <c r="P399" s="857" t="s">
        <v>4072</v>
      </c>
    </row>
    <row r="400" spans="1:16">
      <c r="A400" s="857" t="s">
        <v>527</v>
      </c>
      <c r="B400" s="857" t="s">
        <v>3679</v>
      </c>
      <c r="C400" s="857" t="s">
        <v>3680</v>
      </c>
      <c r="D400" s="857" t="s">
        <v>999</v>
      </c>
      <c r="E400" s="857" t="s">
        <v>3848</v>
      </c>
      <c r="F400" s="857" t="s">
        <v>1053</v>
      </c>
      <c r="G400" s="857" t="s">
        <v>1053</v>
      </c>
      <c r="H400" s="858">
        <v>2025</v>
      </c>
      <c r="I400" s="859">
        <v>1000000</v>
      </c>
      <c r="J400" s="859">
        <v>1000000</v>
      </c>
      <c r="K400" s="859">
        <v>0</v>
      </c>
      <c r="L400" s="859">
        <v>0</v>
      </c>
      <c r="M400" s="858">
        <v>0</v>
      </c>
      <c r="N400" s="858">
        <v>0</v>
      </c>
      <c r="P400" s="857" t="s">
        <v>1055</v>
      </c>
    </row>
    <row r="401" spans="1:16">
      <c r="A401" s="857" t="s">
        <v>527</v>
      </c>
      <c r="B401" s="857" t="s">
        <v>3679</v>
      </c>
      <c r="C401" s="857" t="s">
        <v>3680</v>
      </c>
      <c r="D401" s="857" t="s">
        <v>999</v>
      </c>
      <c r="E401" s="857" t="s">
        <v>3849</v>
      </c>
      <c r="F401" s="857" t="s">
        <v>3253</v>
      </c>
      <c r="G401" s="857" t="s">
        <v>3253</v>
      </c>
      <c r="H401" s="858">
        <v>2024</v>
      </c>
      <c r="I401" s="859">
        <v>2500000</v>
      </c>
      <c r="J401" s="859">
        <v>2500000</v>
      </c>
      <c r="K401" s="859">
        <v>2401255</v>
      </c>
      <c r="L401" s="859">
        <v>511501</v>
      </c>
      <c r="M401" s="858">
        <v>0</v>
      </c>
      <c r="N401" s="858">
        <v>50</v>
      </c>
      <c r="P401" s="857" t="s">
        <v>20</v>
      </c>
    </row>
    <row r="402" spans="1:16">
      <c r="A402" s="857" t="s">
        <v>527</v>
      </c>
      <c r="B402" s="857" t="s">
        <v>3679</v>
      </c>
      <c r="C402" s="857" t="s">
        <v>3680</v>
      </c>
      <c r="D402" s="857" t="s">
        <v>999</v>
      </c>
      <c r="E402" s="857" t="s">
        <v>3850</v>
      </c>
      <c r="F402" s="857" t="s">
        <v>1059</v>
      </c>
      <c r="G402" s="857" t="s">
        <v>1059</v>
      </c>
      <c r="H402" s="858">
        <v>2025</v>
      </c>
      <c r="I402" s="859">
        <v>2000000</v>
      </c>
      <c r="J402" s="859">
        <v>2000000</v>
      </c>
      <c r="K402" s="859">
        <v>0</v>
      </c>
      <c r="L402" s="859">
        <v>0</v>
      </c>
      <c r="M402" s="858">
        <v>0</v>
      </c>
      <c r="N402" s="858">
        <v>0</v>
      </c>
      <c r="P402" s="857" t="s">
        <v>1060</v>
      </c>
    </row>
    <row r="403" spans="1:16">
      <c r="A403" s="857" t="s">
        <v>527</v>
      </c>
      <c r="B403" s="857" t="s">
        <v>3679</v>
      </c>
      <c r="C403" s="857" t="s">
        <v>3680</v>
      </c>
      <c r="D403" s="857" t="s">
        <v>999</v>
      </c>
      <c r="E403" s="857" t="s">
        <v>3851</v>
      </c>
      <c r="F403" s="857" t="s">
        <v>1061</v>
      </c>
      <c r="G403" s="857" t="s">
        <v>1061</v>
      </c>
      <c r="H403" s="858">
        <v>2023</v>
      </c>
      <c r="I403" s="859">
        <v>2023771</v>
      </c>
      <c r="J403" s="859">
        <v>2023771</v>
      </c>
      <c r="K403" s="859">
        <v>2019085</v>
      </c>
      <c r="L403" s="859">
        <v>533094</v>
      </c>
      <c r="M403" s="858">
        <v>0</v>
      </c>
      <c r="N403" s="858">
        <v>40</v>
      </c>
      <c r="P403" s="857" t="s">
        <v>20</v>
      </c>
    </row>
    <row r="404" spans="1:16">
      <c r="A404" s="857" t="s">
        <v>527</v>
      </c>
      <c r="B404" s="857" t="s">
        <v>3679</v>
      </c>
      <c r="C404" s="857" t="s">
        <v>3680</v>
      </c>
      <c r="D404" s="857" t="s">
        <v>999</v>
      </c>
      <c r="E404" s="857" t="s">
        <v>3852</v>
      </c>
      <c r="F404" s="857" t="s">
        <v>1064</v>
      </c>
      <c r="G404" s="857" t="s">
        <v>1064</v>
      </c>
      <c r="H404" s="858">
        <v>2024</v>
      </c>
      <c r="I404" s="859">
        <v>1000000</v>
      </c>
      <c r="J404" s="859">
        <v>1000000</v>
      </c>
      <c r="K404" s="859">
        <v>951393</v>
      </c>
      <c r="L404" s="859">
        <v>252722</v>
      </c>
      <c r="M404" s="858">
        <v>0</v>
      </c>
      <c r="N404" s="858">
        <v>60</v>
      </c>
      <c r="P404" s="857" t="s">
        <v>20</v>
      </c>
    </row>
    <row r="405" spans="1:16">
      <c r="A405" s="857" t="s">
        <v>527</v>
      </c>
      <c r="B405" s="857" t="s">
        <v>3701</v>
      </c>
      <c r="C405" s="857" t="s">
        <v>3702</v>
      </c>
      <c r="D405" s="857" t="s">
        <v>999</v>
      </c>
      <c r="E405" s="857" t="s">
        <v>3853</v>
      </c>
      <c r="F405" s="857" t="s">
        <v>1065</v>
      </c>
      <c r="G405" s="857" t="s">
        <v>1065</v>
      </c>
      <c r="H405" s="858">
        <v>2024</v>
      </c>
      <c r="I405" s="859">
        <v>3000000</v>
      </c>
      <c r="J405" s="859">
        <v>3000000</v>
      </c>
      <c r="K405" s="859">
        <v>2604074</v>
      </c>
      <c r="L405" s="859">
        <v>311067</v>
      </c>
      <c r="M405" s="858">
        <v>0</v>
      </c>
      <c r="N405" s="858">
        <v>20</v>
      </c>
    </row>
    <row r="406" spans="1:16">
      <c r="A406" s="857" t="s">
        <v>527</v>
      </c>
      <c r="B406" s="857" t="s">
        <v>3701</v>
      </c>
      <c r="C406" s="857" t="s">
        <v>3702</v>
      </c>
      <c r="D406" s="857" t="s">
        <v>999</v>
      </c>
      <c r="E406" s="857" t="s">
        <v>3854</v>
      </c>
      <c r="F406" s="857" t="s">
        <v>365</v>
      </c>
      <c r="G406" s="857" t="s">
        <v>365</v>
      </c>
      <c r="H406" s="858">
        <v>2025</v>
      </c>
      <c r="I406" s="859">
        <v>2000000</v>
      </c>
      <c r="J406" s="859">
        <v>2000000</v>
      </c>
      <c r="K406" s="859">
        <v>0</v>
      </c>
      <c r="L406" s="859">
        <v>0</v>
      </c>
      <c r="M406" s="858">
        <v>0</v>
      </c>
      <c r="N406" s="858">
        <v>0</v>
      </c>
    </row>
    <row r="407" spans="1:16">
      <c r="A407" s="857" t="s">
        <v>527</v>
      </c>
      <c r="B407" s="857" t="s">
        <v>3701</v>
      </c>
      <c r="C407" s="857" t="s">
        <v>3702</v>
      </c>
      <c r="D407" s="857" t="s">
        <v>999</v>
      </c>
      <c r="E407" s="857" t="s">
        <v>3854</v>
      </c>
      <c r="F407" s="857" t="s">
        <v>365</v>
      </c>
      <c r="G407" s="857" t="s">
        <v>365</v>
      </c>
      <c r="H407" s="858">
        <v>2025</v>
      </c>
      <c r="I407" s="859">
        <v>1099459</v>
      </c>
      <c r="J407" s="859">
        <v>1099459</v>
      </c>
      <c r="K407" s="859">
        <v>0</v>
      </c>
      <c r="L407" s="859">
        <v>0</v>
      </c>
      <c r="M407" s="858">
        <v>0</v>
      </c>
      <c r="N407" s="858">
        <v>0</v>
      </c>
    </row>
    <row r="408" spans="1:16">
      <c r="A408" s="857" t="s">
        <v>527</v>
      </c>
      <c r="B408" s="857" t="s">
        <v>3701</v>
      </c>
      <c r="C408" s="857" t="s">
        <v>3702</v>
      </c>
      <c r="D408" s="857" t="s">
        <v>999</v>
      </c>
      <c r="E408" s="857" t="s">
        <v>3855</v>
      </c>
      <c r="F408" s="857" t="s">
        <v>1065</v>
      </c>
      <c r="G408" s="857" t="s">
        <v>1065</v>
      </c>
      <c r="H408" s="858">
        <v>2025</v>
      </c>
      <c r="I408" s="859">
        <v>2700000</v>
      </c>
      <c r="J408" s="859">
        <v>2700000</v>
      </c>
      <c r="K408" s="859">
        <v>0</v>
      </c>
      <c r="L408" s="859">
        <v>0</v>
      </c>
      <c r="M408" s="858">
        <v>0</v>
      </c>
      <c r="N408" s="858">
        <v>0</v>
      </c>
    </row>
    <row r="409" spans="1:16">
      <c r="A409" s="857" t="s">
        <v>527</v>
      </c>
      <c r="B409" s="857" t="s">
        <v>3701</v>
      </c>
      <c r="C409" s="857" t="s">
        <v>3702</v>
      </c>
      <c r="D409" s="857" t="s">
        <v>999</v>
      </c>
      <c r="E409" s="857" t="s">
        <v>3845</v>
      </c>
      <c r="F409" s="857" t="s">
        <v>1025</v>
      </c>
      <c r="G409" s="857" t="s">
        <v>1025</v>
      </c>
      <c r="H409" s="858">
        <v>2025</v>
      </c>
      <c r="I409" s="859">
        <v>2300000</v>
      </c>
      <c r="J409" s="859">
        <v>2300000</v>
      </c>
      <c r="K409" s="859">
        <v>0</v>
      </c>
      <c r="L409" s="859">
        <v>0</v>
      </c>
      <c r="M409" s="858">
        <v>0</v>
      </c>
      <c r="N409" s="858">
        <v>0</v>
      </c>
    </row>
    <row r="410" spans="1:16">
      <c r="A410" s="857" t="s">
        <v>527</v>
      </c>
      <c r="B410" s="857" t="s">
        <v>3701</v>
      </c>
      <c r="C410" s="857" t="s">
        <v>3702</v>
      </c>
      <c r="D410" s="857" t="s">
        <v>999</v>
      </c>
      <c r="E410" s="857" t="s">
        <v>3856</v>
      </c>
      <c r="F410" s="857" t="s">
        <v>1066</v>
      </c>
      <c r="G410" s="857" t="s">
        <v>1066</v>
      </c>
      <c r="H410" s="858">
        <v>2025</v>
      </c>
      <c r="I410" s="859">
        <v>2782686</v>
      </c>
      <c r="J410" s="859">
        <v>2782685.7080000001</v>
      </c>
      <c r="K410" s="859">
        <v>2505084</v>
      </c>
      <c r="L410" s="859">
        <v>58996</v>
      </c>
      <c r="M410" s="858">
        <v>0</v>
      </c>
      <c r="N410" s="858">
        <v>30</v>
      </c>
    </row>
    <row r="411" spans="1:16">
      <c r="A411" s="857" t="s">
        <v>527</v>
      </c>
      <c r="B411" s="857" t="s">
        <v>3656</v>
      </c>
      <c r="C411" s="857" t="s">
        <v>3657</v>
      </c>
      <c r="D411" s="857" t="s">
        <v>999</v>
      </c>
      <c r="E411" s="857" t="s">
        <v>3857</v>
      </c>
      <c r="F411" s="857" t="s">
        <v>839</v>
      </c>
      <c r="G411" s="857" t="s">
        <v>839</v>
      </c>
      <c r="I411" s="859">
        <v>5715000</v>
      </c>
      <c r="J411" s="859">
        <v>5715000</v>
      </c>
      <c r="K411" s="859">
        <v>5126328.2434</v>
      </c>
      <c r="L411" s="859">
        <v>237852.67681</v>
      </c>
      <c r="M411" s="858">
        <v>0</v>
      </c>
      <c r="N411" s="858">
        <v>0</v>
      </c>
    </row>
    <row r="412" spans="1:16">
      <c r="A412" s="857" t="s">
        <v>527</v>
      </c>
      <c r="B412" s="857" t="s">
        <v>3656</v>
      </c>
      <c r="C412" s="857" t="s">
        <v>3657</v>
      </c>
      <c r="D412" s="857" t="s">
        <v>999</v>
      </c>
      <c r="E412" s="857" t="s">
        <v>3858</v>
      </c>
      <c r="F412" s="857" t="s">
        <v>840</v>
      </c>
      <c r="G412" s="857" t="s">
        <v>840</v>
      </c>
      <c r="I412" s="859">
        <v>5715000</v>
      </c>
      <c r="J412" s="859">
        <v>5715000</v>
      </c>
      <c r="K412" s="859">
        <v>5126328.2434</v>
      </c>
      <c r="L412" s="859">
        <v>237852.67681</v>
      </c>
      <c r="M412" s="858">
        <v>0</v>
      </c>
      <c r="N412" s="858">
        <v>0</v>
      </c>
    </row>
    <row r="413" spans="1:16">
      <c r="A413" s="857" t="s">
        <v>527</v>
      </c>
      <c r="B413" s="857" t="s">
        <v>3656</v>
      </c>
      <c r="C413" s="857" t="s">
        <v>3657</v>
      </c>
      <c r="D413" s="857" t="s">
        <v>999</v>
      </c>
      <c r="E413" s="857" t="s">
        <v>3859</v>
      </c>
      <c r="F413" s="857" t="s">
        <v>841</v>
      </c>
      <c r="G413" s="857" t="s">
        <v>841</v>
      </c>
      <c r="I413" s="859">
        <v>5715000</v>
      </c>
      <c r="J413" s="859">
        <v>5715000</v>
      </c>
      <c r="K413" s="859">
        <v>5126328.2434</v>
      </c>
      <c r="L413" s="859">
        <v>237852.67681</v>
      </c>
      <c r="M413" s="858">
        <v>0</v>
      </c>
      <c r="N413" s="858">
        <v>0</v>
      </c>
    </row>
    <row r="414" spans="1:16">
      <c r="A414" s="857" t="s">
        <v>527</v>
      </c>
      <c r="B414" s="857" t="s">
        <v>3656</v>
      </c>
      <c r="C414" s="857" t="s">
        <v>3657</v>
      </c>
      <c r="D414" s="857" t="s">
        <v>999</v>
      </c>
      <c r="E414" s="857" t="s">
        <v>3860</v>
      </c>
      <c r="F414" s="857" t="s">
        <v>1067</v>
      </c>
      <c r="G414" s="857" t="s">
        <v>1067</v>
      </c>
      <c r="H414" s="858">
        <v>2024</v>
      </c>
      <c r="I414" s="859">
        <v>1800000</v>
      </c>
      <c r="J414" s="859">
        <v>1800000</v>
      </c>
      <c r="K414" s="859">
        <v>1609614.7179</v>
      </c>
      <c r="L414" s="859">
        <v>237852.67681</v>
      </c>
      <c r="M414" s="858">
        <v>0</v>
      </c>
      <c r="N414" s="858">
        <v>15</v>
      </c>
    </row>
    <row r="415" spans="1:16">
      <c r="A415" s="857" t="s">
        <v>527</v>
      </c>
      <c r="B415" s="857" t="s">
        <v>3656</v>
      </c>
      <c r="C415" s="857" t="s">
        <v>3657</v>
      </c>
      <c r="D415" s="857" t="s">
        <v>999</v>
      </c>
      <c r="E415" s="857" t="s">
        <v>3861</v>
      </c>
      <c r="F415" s="857" t="s">
        <v>1068</v>
      </c>
      <c r="G415" s="857" t="s">
        <v>1068</v>
      </c>
      <c r="H415" s="858">
        <v>2023</v>
      </c>
      <c r="I415" s="859">
        <v>3915000</v>
      </c>
      <c r="J415" s="859">
        <v>3915000</v>
      </c>
      <c r="K415" s="859">
        <v>3516713.5255</v>
      </c>
      <c r="L415" s="859">
        <v>0</v>
      </c>
      <c r="M415" s="858">
        <v>0</v>
      </c>
      <c r="N415" s="858">
        <v>10</v>
      </c>
    </row>
    <row r="416" spans="1:16">
      <c r="A416" s="857" t="s">
        <v>527</v>
      </c>
      <c r="B416" s="857" t="s">
        <v>3656</v>
      </c>
      <c r="C416" s="857" t="s">
        <v>3657</v>
      </c>
      <c r="D416" s="857" t="s">
        <v>999</v>
      </c>
      <c r="E416" s="857" t="s">
        <v>3862</v>
      </c>
      <c r="F416" s="857" t="s">
        <v>1069</v>
      </c>
      <c r="G416" s="857" t="s">
        <v>1069</v>
      </c>
      <c r="I416" s="859">
        <v>2600000</v>
      </c>
      <c r="J416" s="859">
        <v>2600000</v>
      </c>
      <c r="K416" s="859">
        <v>0</v>
      </c>
      <c r="L416" s="859">
        <v>0</v>
      </c>
      <c r="M416" s="858">
        <v>0</v>
      </c>
      <c r="N416" s="858">
        <v>0</v>
      </c>
    </row>
    <row r="417" spans="1:16">
      <c r="A417" s="857" t="s">
        <v>527</v>
      </c>
      <c r="B417" s="857" t="s">
        <v>3656</v>
      </c>
      <c r="C417" s="857" t="s">
        <v>3657</v>
      </c>
      <c r="D417" s="857" t="s">
        <v>999</v>
      </c>
      <c r="E417" s="857" t="s">
        <v>3863</v>
      </c>
      <c r="F417" s="857" t="s">
        <v>1070</v>
      </c>
      <c r="G417" s="857" t="s">
        <v>1070</v>
      </c>
      <c r="I417" s="859">
        <v>2600000</v>
      </c>
      <c r="J417" s="859">
        <v>2600000</v>
      </c>
      <c r="K417" s="859">
        <v>0</v>
      </c>
      <c r="L417" s="859">
        <v>0</v>
      </c>
      <c r="M417" s="858">
        <v>0</v>
      </c>
      <c r="N417" s="858">
        <v>0</v>
      </c>
    </row>
    <row r="418" spans="1:16">
      <c r="A418" s="857" t="s">
        <v>527</v>
      </c>
      <c r="B418" s="857" t="s">
        <v>3656</v>
      </c>
      <c r="C418" s="857" t="s">
        <v>3657</v>
      </c>
      <c r="D418" s="857" t="s">
        <v>999</v>
      </c>
      <c r="E418" s="857" t="s">
        <v>3864</v>
      </c>
      <c r="F418" s="857" t="s">
        <v>1071</v>
      </c>
      <c r="G418" s="857" t="s">
        <v>1071</v>
      </c>
      <c r="I418" s="859">
        <v>2600000</v>
      </c>
      <c r="J418" s="859">
        <v>2600000</v>
      </c>
      <c r="K418" s="859">
        <v>0</v>
      </c>
      <c r="L418" s="859">
        <v>0</v>
      </c>
      <c r="M418" s="858">
        <v>0</v>
      </c>
      <c r="N418" s="858">
        <v>0</v>
      </c>
    </row>
    <row r="419" spans="1:16">
      <c r="A419" s="857" t="s">
        <v>527</v>
      </c>
      <c r="B419" s="857" t="s">
        <v>3656</v>
      </c>
      <c r="C419" s="857" t="s">
        <v>3657</v>
      </c>
      <c r="D419" s="857" t="s">
        <v>999</v>
      </c>
      <c r="E419" s="857" t="s">
        <v>3865</v>
      </c>
      <c r="F419" s="857" t="s">
        <v>1072</v>
      </c>
      <c r="G419" s="857" t="s">
        <v>1072</v>
      </c>
      <c r="H419" s="858">
        <v>2025</v>
      </c>
      <c r="I419" s="859">
        <v>2600000</v>
      </c>
      <c r="J419" s="859">
        <v>2600000</v>
      </c>
      <c r="K419" s="859">
        <v>0</v>
      </c>
      <c r="L419" s="859">
        <v>0</v>
      </c>
      <c r="M419" s="858">
        <v>0</v>
      </c>
      <c r="N419" s="858">
        <v>0</v>
      </c>
      <c r="P419" s="857" t="s">
        <v>1073</v>
      </c>
    </row>
    <row r="420" spans="1:16">
      <c r="A420" s="857" t="s">
        <v>527</v>
      </c>
      <c r="B420" s="857" t="s">
        <v>3697</v>
      </c>
      <c r="C420" s="857" t="s">
        <v>3698</v>
      </c>
      <c r="D420" s="857" t="s">
        <v>999</v>
      </c>
      <c r="E420" s="857" t="s">
        <v>3866</v>
      </c>
      <c r="F420" s="857" t="s">
        <v>1074</v>
      </c>
      <c r="G420" s="857" t="s">
        <v>1074</v>
      </c>
      <c r="H420" s="858">
        <v>2023</v>
      </c>
      <c r="I420" s="859">
        <v>1000000</v>
      </c>
      <c r="J420" s="859">
        <v>1000000</v>
      </c>
      <c r="K420" s="859">
        <v>937760</v>
      </c>
      <c r="L420" s="859">
        <v>198270</v>
      </c>
      <c r="M420" s="858">
        <v>0</v>
      </c>
      <c r="N420" s="858">
        <v>70</v>
      </c>
      <c r="P420" s="857" t="s">
        <v>4028</v>
      </c>
    </row>
    <row r="421" spans="1:16">
      <c r="A421" s="857" t="s">
        <v>527</v>
      </c>
      <c r="B421" s="857" t="s">
        <v>3697</v>
      </c>
      <c r="C421" s="857" t="s">
        <v>3698</v>
      </c>
      <c r="D421" s="857" t="s">
        <v>999</v>
      </c>
      <c r="E421" s="857" t="s">
        <v>3867</v>
      </c>
      <c r="F421" s="857" t="s">
        <v>1076</v>
      </c>
      <c r="G421" s="857" t="s">
        <v>1076</v>
      </c>
      <c r="H421" s="858">
        <v>2023</v>
      </c>
      <c r="I421" s="859">
        <v>2750000</v>
      </c>
      <c r="J421" s="859">
        <v>2750000</v>
      </c>
      <c r="K421" s="859">
        <v>1292162</v>
      </c>
      <c r="L421" s="859">
        <v>0</v>
      </c>
      <c r="M421" s="858">
        <v>0</v>
      </c>
      <c r="N421" s="858">
        <v>0</v>
      </c>
      <c r="P421" s="857" t="s">
        <v>4028</v>
      </c>
    </row>
    <row r="422" spans="1:16">
      <c r="A422" s="857" t="s">
        <v>527</v>
      </c>
      <c r="B422" s="857" t="s">
        <v>3697</v>
      </c>
      <c r="C422" s="857" t="s">
        <v>3698</v>
      </c>
      <c r="D422" s="857" t="s">
        <v>999</v>
      </c>
      <c r="E422" s="857" t="s">
        <v>3868</v>
      </c>
      <c r="F422" s="857" t="s">
        <v>1079</v>
      </c>
      <c r="G422" s="857" t="s">
        <v>1079</v>
      </c>
      <c r="H422" s="858">
        <v>2024</v>
      </c>
      <c r="I422" s="859">
        <v>2725000</v>
      </c>
      <c r="J422" s="859">
        <v>2725000</v>
      </c>
      <c r="K422" s="859">
        <v>0</v>
      </c>
      <c r="L422" s="859">
        <v>0</v>
      </c>
      <c r="M422" s="858">
        <v>0</v>
      </c>
      <c r="N422" s="858">
        <v>0</v>
      </c>
      <c r="P422" s="857" t="s">
        <v>1080</v>
      </c>
    </row>
    <row r="423" spans="1:16">
      <c r="A423" s="857" t="s">
        <v>527</v>
      </c>
      <c r="B423" s="857" t="s">
        <v>3697</v>
      </c>
      <c r="C423" s="857" t="s">
        <v>3698</v>
      </c>
      <c r="D423" s="857" t="s">
        <v>999</v>
      </c>
      <c r="E423" s="857" t="s">
        <v>3869</v>
      </c>
      <c r="F423" s="857" t="s">
        <v>1082</v>
      </c>
      <c r="G423" s="857" t="s">
        <v>1082</v>
      </c>
      <c r="H423" s="858">
        <v>2024</v>
      </c>
      <c r="I423" s="859">
        <v>2358200</v>
      </c>
      <c r="J423" s="859">
        <v>2358200</v>
      </c>
      <c r="K423" s="859">
        <v>0</v>
      </c>
      <c r="L423" s="859">
        <v>0</v>
      </c>
      <c r="M423" s="858">
        <v>0</v>
      </c>
      <c r="N423" s="858">
        <v>0</v>
      </c>
      <c r="P423" s="857" t="s">
        <v>1083</v>
      </c>
    </row>
    <row r="424" spans="1:16">
      <c r="A424" s="857" t="s">
        <v>527</v>
      </c>
      <c r="B424" s="857" t="s">
        <v>3697</v>
      </c>
      <c r="C424" s="857" t="s">
        <v>3698</v>
      </c>
      <c r="D424" s="857" t="s">
        <v>999</v>
      </c>
      <c r="E424" s="857" t="s">
        <v>3870</v>
      </c>
      <c r="F424" s="857" t="s">
        <v>1085</v>
      </c>
      <c r="G424" s="857" t="s">
        <v>1085</v>
      </c>
      <c r="H424" s="858">
        <v>2024</v>
      </c>
      <c r="I424" s="859">
        <v>3657000</v>
      </c>
      <c r="J424" s="859">
        <v>3657000</v>
      </c>
      <c r="K424" s="859">
        <v>0</v>
      </c>
      <c r="L424" s="859">
        <v>0</v>
      </c>
      <c r="M424" s="858">
        <v>0</v>
      </c>
      <c r="N424" s="858">
        <v>0</v>
      </c>
      <c r="P424" s="857" t="s">
        <v>1086</v>
      </c>
    </row>
    <row r="425" spans="1:16">
      <c r="A425" s="857" t="s">
        <v>527</v>
      </c>
      <c r="B425" s="857" t="s">
        <v>3697</v>
      </c>
      <c r="C425" s="857" t="s">
        <v>3698</v>
      </c>
      <c r="D425" s="857" t="s">
        <v>999</v>
      </c>
      <c r="E425" s="857" t="s">
        <v>3871</v>
      </c>
      <c r="F425" s="857" t="s">
        <v>1088</v>
      </c>
      <c r="G425" s="857" t="s">
        <v>1088</v>
      </c>
      <c r="H425" s="858">
        <v>2024</v>
      </c>
      <c r="I425" s="859">
        <v>2743300</v>
      </c>
      <c r="J425" s="859">
        <v>2743300</v>
      </c>
      <c r="K425" s="859">
        <v>0</v>
      </c>
      <c r="L425" s="859">
        <v>0</v>
      </c>
      <c r="M425" s="858">
        <v>0</v>
      </c>
      <c r="N425" s="858">
        <v>0</v>
      </c>
      <c r="P425" s="857" t="s">
        <v>1089</v>
      </c>
    </row>
    <row r="426" spans="1:16">
      <c r="A426" s="857" t="s">
        <v>527</v>
      </c>
      <c r="B426" s="857" t="s">
        <v>3619</v>
      </c>
      <c r="C426" s="857" t="s">
        <v>3620</v>
      </c>
      <c r="D426" s="857" t="s">
        <v>999</v>
      </c>
      <c r="E426" s="857" t="s">
        <v>3872</v>
      </c>
      <c r="F426" s="857" t="s">
        <v>1090</v>
      </c>
      <c r="G426" s="857" t="s">
        <v>1090</v>
      </c>
      <c r="H426" s="858">
        <v>2023</v>
      </c>
      <c r="I426" s="859">
        <v>1500000</v>
      </c>
      <c r="J426" s="859">
        <v>1500000</v>
      </c>
      <c r="K426" s="859">
        <v>0</v>
      </c>
      <c r="L426" s="859">
        <v>0</v>
      </c>
      <c r="M426" s="858">
        <v>0</v>
      </c>
      <c r="N426" s="858">
        <v>0</v>
      </c>
      <c r="P426" s="857" t="s">
        <v>1091</v>
      </c>
    </row>
    <row r="427" spans="1:16">
      <c r="A427" s="857" t="s">
        <v>527</v>
      </c>
      <c r="B427" s="857" t="s">
        <v>3619</v>
      </c>
      <c r="C427" s="857" t="s">
        <v>3620</v>
      </c>
      <c r="D427" s="857" t="s">
        <v>999</v>
      </c>
      <c r="E427" s="857" t="s">
        <v>3873</v>
      </c>
      <c r="F427" s="857" t="s">
        <v>1092</v>
      </c>
      <c r="G427" s="857" t="s">
        <v>1092</v>
      </c>
      <c r="H427" s="858">
        <v>2023</v>
      </c>
      <c r="I427" s="859">
        <v>6307115</v>
      </c>
      <c r="J427" s="859">
        <v>6307115</v>
      </c>
      <c r="K427" s="859">
        <v>0</v>
      </c>
      <c r="L427" s="859">
        <v>0</v>
      </c>
      <c r="M427" s="858">
        <v>0</v>
      </c>
      <c r="N427" s="858">
        <v>0</v>
      </c>
      <c r="P427" s="857" t="s">
        <v>20</v>
      </c>
    </row>
    <row r="428" spans="1:16">
      <c r="A428" s="857" t="s">
        <v>527</v>
      </c>
      <c r="B428" s="857" t="s">
        <v>3619</v>
      </c>
      <c r="C428" s="857" t="s">
        <v>3620</v>
      </c>
      <c r="D428" s="857" t="s">
        <v>999</v>
      </c>
      <c r="E428" s="857" t="s">
        <v>3873</v>
      </c>
      <c r="F428" s="857" t="s">
        <v>1092</v>
      </c>
      <c r="G428" s="857" t="s">
        <v>1092</v>
      </c>
      <c r="H428" s="858">
        <v>2023</v>
      </c>
      <c r="I428" s="859">
        <v>4885671</v>
      </c>
      <c r="J428" s="859">
        <v>4885671</v>
      </c>
      <c r="K428" s="859">
        <v>0</v>
      </c>
      <c r="L428" s="859">
        <v>0</v>
      </c>
      <c r="M428" s="858">
        <v>0</v>
      </c>
      <c r="N428" s="858">
        <v>0</v>
      </c>
      <c r="P428" s="857" t="s">
        <v>20</v>
      </c>
    </row>
    <row r="429" spans="1:16">
      <c r="A429" s="857" t="s">
        <v>527</v>
      </c>
      <c r="B429" s="857" t="s">
        <v>3619</v>
      </c>
      <c r="C429" s="857" t="s">
        <v>3620</v>
      </c>
      <c r="D429" s="857" t="s">
        <v>999</v>
      </c>
      <c r="E429" s="857" t="s">
        <v>3874</v>
      </c>
      <c r="F429" s="857" t="s">
        <v>1093</v>
      </c>
      <c r="G429" s="857" t="s">
        <v>1093</v>
      </c>
      <c r="H429" s="858">
        <v>2024</v>
      </c>
      <c r="I429" s="859">
        <v>3000000</v>
      </c>
      <c r="J429" s="859">
        <v>3000000</v>
      </c>
      <c r="K429" s="859">
        <v>2790000</v>
      </c>
      <c r="L429" s="859">
        <v>139600</v>
      </c>
      <c r="M429" s="858">
        <v>0</v>
      </c>
      <c r="N429" s="858">
        <v>35</v>
      </c>
      <c r="P429" s="857" t="s">
        <v>67</v>
      </c>
    </row>
    <row r="430" spans="1:16">
      <c r="A430" s="857" t="s">
        <v>527</v>
      </c>
      <c r="B430" s="857" t="s">
        <v>3619</v>
      </c>
      <c r="C430" s="857" t="s">
        <v>3620</v>
      </c>
      <c r="D430" s="857" t="s">
        <v>999</v>
      </c>
      <c r="E430" s="857" t="s">
        <v>3875</v>
      </c>
      <c r="F430" s="857" t="s">
        <v>1094</v>
      </c>
      <c r="G430" s="857" t="s">
        <v>1094</v>
      </c>
      <c r="H430" s="858">
        <v>2023</v>
      </c>
      <c r="I430" s="859">
        <v>2764944</v>
      </c>
      <c r="J430" s="859">
        <v>2764944</v>
      </c>
      <c r="K430" s="859">
        <v>0</v>
      </c>
      <c r="L430" s="859">
        <v>0</v>
      </c>
      <c r="M430" s="858">
        <v>0</v>
      </c>
      <c r="N430" s="858">
        <v>0</v>
      </c>
      <c r="P430" s="857" t="s">
        <v>20</v>
      </c>
    </row>
    <row r="431" spans="1:16">
      <c r="A431" s="857" t="s">
        <v>527</v>
      </c>
      <c r="B431" s="857" t="s">
        <v>3619</v>
      </c>
      <c r="C431" s="857" t="s">
        <v>3620</v>
      </c>
      <c r="D431" s="857" t="s">
        <v>999</v>
      </c>
      <c r="E431" s="857" t="s">
        <v>3873</v>
      </c>
      <c r="F431" s="857" t="s">
        <v>1092</v>
      </c>
      <c r="G431" s="857" t="s">
        <v>1092</v>
      </c>
      <c r="H431" s="858">
        <v>2023</v>
      </c>
      <c r="I431" s="859">
        <v>2080000</v>
      </c>
      <c r="J431" s="859">
        <v>2080000</v>
      </c>
      <c r="K431" s="859">
        <v>0</v>
      </c>
      <c r="L431" s="859">
        <v>0</v>
      </c>
      <c r="M431" s="858">
        <v>0</v>
      </c>
      <c r="N431" s="858">
        <v>5</v>
      </c>
      <c r="P431" s="857" t="s">
        <v>4073</v>
      </c>
    </row>
    <row r="432" spans="1:16">
      <c r="A432" s="857" t="s">
        <v>527</v>
      </c>
      <c r="B432" s="857" t="s">
        <v>3619</v>
      </c>
      <c r="C432" s="857" t="s">
        <v>3620</v>
      </c>
      <c r="D432" s="857" t="s">
        <v>999</v>
      </c>
      <c r="E432" s="857" t="s">
        <v>3876</v>
      </c>
      <c r="F432" s="857" t="s">
        <v>1096</v>
      </c>
      <c r="G432" s="857" t="s">
        <v>1096</v>
      </c>
      <c r="H432" s="858">
        <v>2024</v>
      </c>
      <c r="I432" s="859">
        <v>1052350</v>
      </c>
      <c r="J432" s="859">
        <v>1052350</v>
      </c>
      <c r="K432" s="859">
        <v>905021</v>
      </c>
      <c r="L432" s="859">
        <v>255312</v>
      </c>
      <c r="M432" s="858">
        <v>0</v>
      </c>
      <c r="N432" s="858">
        <v>66</v>
      </c>
      <c r="P432" s="857" t="s">
        <v>67</v>
      </c>
    </row>
    <row r="433" spans="1:16">
      <c r="A433" s="857" t="s">
        <v>527</v>
      </c>
      <c r="B433" s="857" t="s">
        <v>3619</v>
      </c>
      <c r="C433" s="857" t="s">
        <v>3620</v>
      </c>
      <c r="D433" s="857" t="s">
        <v>999</v>
      </c>
      <c r="E433" s="857" t="s">
        <v>3877</v>
      </c>
      <c r="F433" s="857" t="s">
        <v>1097</v>
      </c>
      <c r="G433" s="857" t="s">
        <v>1097</v>
      </c>
      <c r="H433" s="858">
        <v>2024</v>
      </c>
      <c r="I433" s="859">
        <v>1500000</v>
      </c>
      <c r="J433" s="859">
        <v>1500000</v>
      </c>
      <c r="K433" s="859">
        <v>1290000</v>
      </c>
      <c r="L433" s="859">
        <v>93100</v>
      </c>
      <c r="M433" s="858">
        <v>0</v>
      </c>
      <c r="N433" s="858">
        <v>60</v>
      </c>
      <c r="P433" s="857" t="s">
        <v>20</v>
      </c>
    </row>
    <row r="434" spans="1:16">
      <c r="A434" s="857" t="s">
        <v>527</v>
      </c>
      <c r="B434" s="857" t="s">
        <v>3691</v>
      </c>
      <c r="C434" s="857" t="s">
        <v>3692</v>
      </c>
      <c r="D434" s="857" t="s">
        <v>999</v>
      </c>
      <c r="E434" s="857" t="s">
        <v>3878</v>
      </c>
      <c r="F434" s="857" t="s">
        <v>1099</v>
      </c>
      <c r="G434" s="857" t="s">
        <v>1099</v>
      </c>
      <c r="H434" s="858">
        <v>2025</v>
      </c>
      <c r="I434" s="859">
        <v>1500000</v>
      </c>
      <c r="J434" s="859">
        <v>1500000</v>
      </c>
      <c r="K434" s="859">
        <v>0</v>
      </c>
      <c r="L434" s="859">
        <v>0</v>
      </c>
      <c r="M434" s="858">
        <v>0</v>
      </c>
      <c r="N434" s="858">
        <v>0</v>
      </c>
      <c r="P434" s="857" t="s">
        <v>1100</v>
      </c>
    </row>
    <row r="435" spans="1:16">
      <c r="A435" s="857" t="s">
        <v>527</v>
      </c>
      <c r="B435" s="857" t="s">
        <v>3691</v>
      </c>
      <c r="C435" s="857" t="s">
        <v>3692</v>
      </c>
      <c r="D435" s="857" t="s">
        <v>999</v>
      </c>
      <c r="E435" s="857" t="s">
        <v>3879</v>
      </c>
      <c r="F435" s="857" t="s">
        <v>1102</v>
      </c>
      <c r="G435" s="857" t="s">
        <v>1102</v>
      </c>
      <c r="H435" s="858">
        <v>2023</v>
      </c>
      <c r="I435" s="859">
        <v>1000000</v>
      </c>
      <c r="J435" s="859">
        <v>1000000</v>
      </c>
      <c r="K435" s="859">
        <v>926598</v>
      </c>
      <c r="L435" s="859">
        <v>80588</v>
      </c>
      <c r="M435" s="858">
        <v>0</v>
      </c>
      <c r="N435" s="858">
        <v>25</v>
      </c>
      <c r="P435" s="857" t="s">
        <v>1103</v>
      </c>
    </row>
    <row r="436" spans="1:16">
      <c r="A436" s="857" t="s">
        <v>527</v>
      </c>
      <c r="B436" s="857" t="s">
        <v>3691</v>
      </c>
      <c r="C436" s="857" t="s">
        <v>3692</v>
      </c>
      <c r="D436" s="857" t="s">
        <v>999</v>
      </c>
      <c r="E436" s="857" t="s">
        <v>4074</v>
      </c>
      <c r="F436" s="857" t="s">
        <v>1105</v>
      </c>
      <c r="G436" s="857" t="s">
        <v>4075</v>
      </c>
      <c r="H436" s="858">
        <v>2025</v>
      </c>
      <c r="I436" s="859">
        <v>1800000</v>
      </c>
      <c r="J436" s="859">
        <v>1800000</v>
      </c>
      <c r="K436" s="859">
        <v>0</v>
      </c>
      <c r="L436" s="859">
        <v>0</v>
      </c>
      <c r="M436" s="858">
        <v>0</v>
      </c>
      <c r="N436" s="858">
        <v>0</v>
      </c>
      <c r="P436" s="857" t="s">
        <v>1100</v>
      </c>
    </row>
    <row r="437" spans="1:16">
      <c r="A437" s="857" t="s">
        <v>527</v>
      </c>
      <c r="B437" s="857" t="s">
        <v>3693</v>
      </c>
      <c r="C437" s="857" t="s">
        <v>3694</v>
      </c>
      <c r="D437" s="857" t="s">
        <v>999</v>
      </c>
      <c r="E437" s="857" t="s">
        <v>3880</v>
      </c>
      <c r="F437" s="857" t="s">
        <v>1107</v>
      </c>
      <c r="G437" s="857" t="s">
        <v>4076</v>
      </c>
      <c r="H437" s="858">
        <v>2023</v>
      </c>
      <c r="I437" s="859">
        <v>1000000</v>
      </c>
      <c r="J437" s="859">
        <v>1000000</v>
      </c>
      <c r="K437" s="859">
        <v>956529</v>
      </c>
      <c r="L437" s="859">
        <v>561892</v>
      </c>
      <c r="M437" s="858">
        <v>0</v>
      </c>
      <c r="N437" s="858">
        <v>90</v>
      </c>
      <c r="P437" s="857" t="s">
        <v>67</v>
      </c>
    </row>
    <row r="438" spans="1:16">
      <c r="A438" s="857" t="s">
        <v>527</v>
      </c>
      <c r="B438" s="857" t="s">
        <v>3693</v>
      </c>
      <c r="C438" s="857" t="s">
        <v>3694</v>
      </c>
      <c r="D438" s="857" t="s">
        <v>999</v>
      </c>
      <c r="E438" s="857" t="s">
        <v>3881</v>
      </c>
      <c r="F438" s="857" t="s">
        <v>1108</v>
      </c>
      <c r="G438" s="857" t="s">
        <v>1108</v>
      </c>
      <c r="H438" s="858">
        <v>2023</v>
      </c>
      <c r="I438" s="859">
        <v>2600000</v>
      </c>
      <c r="J438" s="859">
        <v>2600000</v>
      </c>
      <c r="K438" s="859">
        <v>821583</v>
      </c>
      <c r="L438" s="859">
        <v>0</v>
      </c>
      <c r="M438" s="858">
        <v>0</v>
      </c>
      <c r="N438" s="858">
        <v>5</v>
      </c>
      <c r="P438" s="857" t="s">
        <v>20</v>
      </c>
    </row>
    <row r="439" spans="1:16">
      <c r="A439" s="857" t="s">
        <v>527</v>
      </c>
      <c r="B439" s="857" t="s">
        <v>3693</v>
      </c>
      <c r="C439" s="857" t="s">
        <v>3694</v>
      </c>
      <c r="D439" s="857" t="s">
        <v>999</v>
      </c>
      <c r="E439" s="857" t="s">
        <v>3882</v>
      </c>
      <c r="F439" s="857" t="s">
        <v>1109</v>
      </c>
      <c r="G439" s="857" t="s">
        <v>1109</v>
      </c>
      <c r="H439" s="858">
        <v>2024</v>
      </c>
      <c r="I439" s="859">
        <v>2500000</v>
      </c>
      <c r="J439" s="859">
        <v>2500000</v>
      </c>
      <c r="K439" s="859">
        <v>2186366</v>
      </c>
      <c r="L439" s="859">
        <v>0</v>
      </c>
      <c r="M439" s="858">
        <v>0</v>
      </c>
      <c r="N439" s="858">
        <v>5</v>
      </c>
      <c r="P439" s="857" t="s">
        <v>20</v>
      </c>
    </row>
    <row r="440" spans="1:16">
      <c r="A440" s="857" t="s">
        <v>527</v>
      </c>
      <c r="B440" s="857" t="s">
        <v>3679</v>
      </c>
      <c r="C440" s="857" t="s">
        <v>3680</v>
      </c>
      <c r="D440" s="857" t="s">
        <v>480</v>
      </c>
      <c r="E440" s="857" t="s">
        <v>4077</v>
      </c>
      <c r="F440" s="857" t="s">
        <v>1111</v>
      </c>
      <c r="G440" s="857" t="s">
        <v>4078</v>
      </c>
      <c r="I440" s="859">
        <v>1200000</v>
      </c>
      <c r="J440" s="859">
        <v>1200000</v>
      </c>
      <c r="K440" s="859">
        <v>1199957</v>
      </c>
      <c r="L440" s="859">
        <v>1143074</v>
      </c>
      <c r="M440" s="858">
        <v>0</v>
      </c>
      <c r="N440" s="858">
        <v>0</v>
      </c>
    </row>
    <row r="441" spans="1:16">
      <c r="A441" s="857" t="s">
        <v>527</v>
      </c>
      <c r="B441" s="857" t="s">
        <v>3679</v>
      </c>
      <c r="C441" s="857" t="s">
        <v>3680</v>
      </c>
      <c r="D441" s="857" t="s">
        <v>480</v>
      </c>
      <c r="E441" s="857" t="s">
        <v>4077</v>
      </c>
      <c r="F441" s="857" t="s">
        <v>1113</v>
      </c>
      <c r="G441" s="857" t="s">
        <v>1114</v>
      </c>
      <c r="I441" s="859">
        <v>2000000</v>
      </c>
      <c r="J441" s="859">
        <v>2000000</v>
      </c>
      <c r="K441" s="859">
        <v>1999867</v>
      </c>
      <c r="L441" s="859">
        <v>1950116</v>
      </c>
      <c r="M441" s="858">
        <v>0</v>
      </c>
      <c r="N441" s="858">
        <v>0</v>
      </c>
    </row>
    <row r="442" spans="1:16">
      <c r="A442" s="857" t="s">
        <v>527</v>
      </c>
      <c r="B442" s="857" t="s">
        <v>3679</v>
      </c>
      <c r="C442" s="857" t="s">
        <v>3680</v>
      </c>
      <c r="D442" s="857" t="s">
        <v>480</v>
      </c>
      <c r="E442" s="857" t="s">
        <v>4077</v>
      </c>
      <c r="F442" s="857" t="s">
        <v>1115</v>
      </c>
      <c r="G442" s="857" t="s">
        <v>4079</v>
      </c>
      <c r="I442" s="859">
        <v>1900000</v>
      </c>
      <c r="J442" s="859">
        <v>1900000</v>
      </c>
      <c r="K442" s="859">
        <v>1790987</v>
      </c>
      <c r="L442" s="859">
        <v>1638219</v>
      </c>
      <c r="M442" s="858">
        <v>0</v>
      </c>
      <c r="N442" s="858">
        <v>0</v>
      </c>
    </row>
    <row r="443" spans="1:16">
      <c r="A443" s="857" t="s">
        <v>527</v>
      </c>
      <c r="B443" s="857" t="s">
        <v>3679</v>
      </c>
      <c r="C443" s="857" t="s">
        <v>3680</v>
      </c>
      <c r="D443" s="857" t="s">
        <v>480</v>
      </c>
      <c r="E443" s="857" t="s">
        <v>4077</v>
      </c>
      <c r="F443" s="857" t="s">
        <v>1117</v>
      </c>
      <c r="G443" s="857" t="s">
        <v>1118</v>
      </c>
      <c r="I443" s="859">
        <v>1000000</v>
      </c>
      <c r="J443" s="859">
        <v>1000000</v>
      </c>
      <c r="K443" s="859">
        <v>999429</v>
      </c>
      <c r="L443" s="859">
        <v>570494</v>
      </c>
      <c r="M443" s="858">
        <v>0</v>
      </c>
      <c r="N443" s="858">
        <v>0</v>
      </c>
    </row>
    <row r="444" spans="1:16">
      <c r="A444" s="857" t="s">
        <v>527</v>
      </c>
      <c r="B444" s="857" t="s">
        <v>3619</v>
      </c>
      <c r="C444" s="857" t="s">
        <v>3620</v>
      </c>
      <c r="D444" s="857" t="s">
        <v>480</v>
      </c>
      <c r="E444" s="857" t="s">
        <v>3883</v>
      </c>
      <c r="F444" s="857" t="s">
        <v>1122</v>
      </c>
      <c r="G444" s="857" t="s">
        <v>4080</v>
      </c>
      <c r="I444" s="859">
        <v>10000000</v>
      </c>
      <c r="J444" s="859">
        <v>6723000</v>
      </c>
      <c r="K444" s="859">
        <v>6481045</v>
      </c>
      <c r="L444" s="859">
        <v>1545289</v>
      </c>
      <c r="M444" s="858">
        <v>0</v>
      </c>
      <c r="N444" s="858">
        <v>0</v>
      </c>
    </row>
    <row r="445" spans="1:16">
      <c r="A445" s="857" t="s">
        <v>527</v>
      </c>
      <c r="B445" s="857" t="s">
        <v>3619</v>
      </c>
      <c r="C445" s="857" t="s">
        <v>3620</v>
      </c>
      <c r="D445" s="857" t="s">
        <v>480</v>
      </c>
      <c r="E445" s="857" t="s">
        <v>3883</v>
      </c>
      <c r="F445" s="857" t="s">
        <v>1124</v>
      </c>
      <c r="G445" s="857" t="s">
        <v>1125</v>
      </c>
      <c r="I445" s="859">
        <v>7699844</v>
      </c>
      <c r="J445" s="859">
        <v>7699844</v>
      </c>
      <c r="K445" s="859">
        <v>7571535</v>
      </c>
      <c r="L445" s="859">
        <v>1962125</v>
      </c>
      <c r="M445" s="858">
        <v>0</v>
      </c>
      <c r="N445" s="858">
        <v>0</v>
      </c>
    </row>
    <row r="446" spans="1:16">
      <c r="A446" s="857" t="s">
        <v>527</v>
      </c>
      <c r="B446" s="857" t="s">
        <v>3619</v>
      </c>
      <c r="C446" s="857" t="s">
        <v>3620</v>
      </c>
      <c r="D446" s="857" t="s">
        <v>480</v>
      </c>
      <c r="E446" s="857" t="s">
        <v>3884</v>
      </c>
      <c r="F446" s="857" t="s">
        <v>1129</v>
      </c>
      <c r="G446" s="857" t="s">
        <v>4081</v>
      </c>
      <c r="I446" s="859">
        <v>1145000</v>
      </c>
      <c r="J446" s="859">
        <v>1145000</v>
      </c>
      <c r="K446" s="859">
        <v>1144119.2536900002</v>
      </c>
      <c r="L446" s="859">
        <v>1141799.797</v>
      </c>
      <c r="M446" s="858">
        <v>0</v>
      </c>
      <c r="N446" s="858">
        <v>0</v>
      </c>
    </row>
    <row r="447" spans="1:16">
      <c r="A447" s="857" t="s">
        <v>527</v>
      </c>
      <c r="B447" s="857" t="s">
        <v>3619</v>
      </c>
      <c r="C447" s="857" t="s">
        <v>3620</v>
      </c>
      <c r="D447" s="857" t="s">
        <v>480</v>
      </c>
      <c r="E447" s="857" t="s">
        <v>3884</v>
      </c>
      <c r="F447" s="857" t="s">
        <v>1131</v>
      </c>
      <c r="G447" s="857" t="s">
        <v>4082</v>
      </c>
      <c r="I447" s="859">
        <v>1000000</v>
      </c>
      <c r="J447" s="859">
        <v>1000000</v>
      </c>
      <c r="K447" s="859">
        <v>985921.7818</v>
      </c>
      <c r="L447" s="859">
        <v>625876.16374999995</v>
      </c>
      <c r="M447" s="858">
        <v>0</v>
      </c>
      <c r="N447" s="858">
        <v>0</v>
      </c>
    </row>
    <row r="448" spans="1:16">
      <c r="A448" s="857" t="s">
        <v>527</v>
      </c>
      <c r="B448" s="857" t="s">
        <v>3701</v>
      </c>
      <c r="C448" s="857" t="s">
        <v>3702</v>
      </c>
      <c r="D448" s="857" t="s">
        <v>480</v>
      </c>
      <c r="E448" s="857" t="s">
        <v>3885</v>
      </c>
      <c r="F448" s="857" t="s">
        <v>1156</v>
      </c>
      <c r="G448" s="857" t="s">
        <v>4083</v>
      </c>
      <c r="I448" s="859">
        <v>1800000</v>
      </c>
      <c r="J448" s="859">
        <v>1800000</v>
      </c>
      <c r="K448" s="859">
        <v>1512517</v>
      </c>
      <c r="L448" s="859">
        <v>0</v>
      </c>
      <c r="M448" s="858">
        <v>0</v>
      </c>
      <c r="N448" s="858">
        <v>0</v>
      </c>
    </row>
    <row r="449" spans="1:16">
      <c r="A449" s="857" t="s">
        <v>527</v>
      </c>
      <c r="B449" s="857" t="s">
        <v>3701</v>
      </c>
      <c r="C449" s="857" t="s">
        <v>3702</v>
      </c>
      <c r="D449" s="857" t="s">
        <v>480</v>
      </c>
      <c r="E449" s="857" t="s">
        <v>3885</v>
      </c>
      <c r="F449" s="857" t="s">
        <v>1158</v>
      </c>
      <c r="G449" s="857" t="s">
        <v>1159</v>
      </c>
      <c r="I449" s="859">
        <v>1114727</v>
      </c>
      <c r="J449" s="859">
        <v>1114727</v>
      </c>
      <c r="K449" s="859">
        <v>1114596</v>
      </c>
      <c r="L449" s="859">
        <v>0</v>
      </c>
      <c r="M449" s="858">
        <v>0</v>
      </c>
      <c r="N449" s="858">
        <v>0</v>
      </c>
    </row>
    <row r="450" spans="1:16">
      <c r="A450" s="857" t="s">
        <v>527</v>
      </c>
      <c r="B450" s="857" t="s">
        <v>3701</v>
      </c>
      <c r="C450" s="857" t="s">
        <v>3702</v>
      </c>
      <c r="D450" s="857" t="s">
        <v>480</v>
      </c>
      <c r="E450" s="857" t="s">
        <v>3886</v>
      </c>
      <c r="F450" s="857" t="s">
        <v>1162</v>
      </c>
      <c r="G450" s="857" t="s">
        <v>1163</v>
      </c>
      <c r="I450" s="859">
        <v>28181587</v>
      </c>
      <c r="J450" s="859">
        <v>28181587</v>
      </c>
      <c r="K450" s="859">
        <v>9914874</v>
      </c>
      <c r="L450" s="859">
        <v>0</v>
      </c>
      <c r="M450" s="858">
        <v>0</v>
      </c>
      <c r="N450" s="858">
        <v>0</v>
      </c>
    </row>
    <row r="451" spans="1:16">
      <c r="A451" s="857" t="s">
        <v>527</v>
      </c>
      <c r="B451" s="857" t="s">
        <v>3667</v>
      </c>
      <c r="C451" s="857" t="s">
        <v>3668</v>
      </c>
      <c r="D451" s="857" t="s">
        <v>480</v>
      </c>
      <c r="E451" s="857" t="s">
        <v>3887</v>
      </c>
      <c r="F451" s="857" t="s">
        <v>1169</v>
      </c>
      <c r="G451" s="857" t="s">
        <v>1170</v>
      </c>
      <c r="I451" s="859">
        <v>7800000</v>
      </c>
      <c r="J451" s="859">
        <v>7800000</v>
      </c>
      <c r="K451" s="859">
        <v>7617349.1679600002</v>
      </c>
      <c r="L451" s="859">
        <v>7280257.3134199996</v>
      </c>
      <c r="M451" s="858">
        <v>0</v>
      </c>
      <c r="N451" s="858">
        <v>0</v>
      </c>
    </row>
    <row r="452" spans="1:16">
      <c r="A452" s="857" t="s">
        <v>527</v>
      </c>
      <c r="B452" s="857" t="s">
        <v>3667</v>
      </c>
      <c r="C452" s="857" t="s">
        <v>3668</v>
      </c>
      <c r="D452" s="857" t="s">
        <v>480</v>
      </c>
      <c r="E452" s="857" t="s">
        <v>3887</v>
      </c>
      <c r="F452" s="857" t="s">
        <v>1171</v>
      </c>
      <c r="G452" s="857" t="s">
        <v>1172</v>
      </c>
      <c r="I452" s="859">
        <v>4700000</v>
      </c>
      <c r="J452" s="859">
        <v>4700000</v>
      </c>
      <c r="K452" s="859">
        <v>4579235.60042</v>
      </c>
      <c r="L452" s="859">
        <v>4173340.2568700002</v>
      </c>
      <c r="M452" s="858">
        <v>0</v>
      </c>
      <c r="N452" s="858">
        <v>0</v>
      </c>
    </row>
    <row r="453" spans="1:16">
      <c r="A453" s="857" t="s">
        <v>527</v>
      </c>
      <c r="B453" s="857" t="s">
        <v>3667</v>
      </c>
      <c r="C453" s="857" t="s">
        <v>3668</v>
      </c>
      <c r="D453" s="857" t="s">
        <v>480</v>
      </c>
      <c r="E453" s="857" t="s">
        <v>3887</v>
      </c>
      <c r="F453" s="857" t="s">
        <v>1173</v>
      </c>
      <c r="G453" s="857" t="s">
        <v>1174</v>
      </c>
      <c r="I453" s="859">
        <v>2525000</v>
      </c>
      <c r="J453" s="859">
        <v>2525000</v>
      </c>
      <c r="K453" s="859">
        <v>2188476.3357199999</v>
      </c>
      <c r="L453" s="859">
        <v>1997746.5999700001</v>
      </c>
      <c r="M453" s="858">
        <v>0</v>
      </c>
      <c r="N453" s="858">
        <v>0</v>
      </c>
    </row>
    <row r="454" spans="1:16">
      <c r="A454" s="857" t="s">
        <v>527</v>
      </c>
      <c r="B454" s="857" t="s">
        <v>3667</v>
      </c>
      <c r="C454" s="857" t="s">
        <v>3668</v>
      </c>
      <c r="D454" s="857" t="s">
        <v>480</v>
      </c>
      <c r="E454" s="857" t="s">
        <v>3888</v>
      </c>
      <c r="F454" s="857" t="s">
        <v>1178</v>
      </c>
      <c r="G454" s="857" t="s">
        <v>1179</v>
      </c>
      <c r="I454" s="859">
        <v>3000000</v>
      </c>
      <c r="J454" s="859">
        <v>3000000</v>
      </c>
      <c r="K454" s="859">
        <v>2998296.4255500003</v>
      </c>
      <c r="L454" s="859">
        <v>2968839.0585500002</v>
      </c>
      <c r="M454" s="858">
        <v>0</v>
      </c>
      <c r="N454" s="858">
        <v>0</v>
      </c>
    </row>
    <row r="455" spans="1:16">
      <c r="A455" s="857" t="s">
        <v>527</v>
      </c>
      <c r="B455" s="857" t="s">
        <v>3697</v>
      </c>
      <c r="C455" s="857" t="s">
        <v>3698</v>
      </c>
      <c r="D455" s="857" t="s">
        <v>480</v>
      </c>
      <c r="E455" s="857" t="s">
        <v>3889</v>
      </c>
      <c r="F455" s="857" t="s">
        <v>1183</v>
      </c>
      <c r="G455" s="857" t="s">
        <v>1184</v>
      </c>
      <c r="I455" s="859">
        <v>2035500</v>
      </c>
      <c r="J455" s="859">
        <v>2035500</v>
      </c>
      <c r="K455" s="859">
        <v>1834113</v>
      </c>
      <c r="L455" s="859">
        <v>337348</v>
      </c>
      <c r="M455" s="858">
        <v>0</v>
      </c>
      <c r="N455" s="858">
        <v>0</v>
      </c>
    </row>
    <row r="456" spans="1:16">
      <c r="A456" s="857" t="s">
        <v>527</v>
      </c>
      <c r="B456" s="857" t="s">
        <v>3697</v>
      </c>
      <c r="C456" s="857" t="s">
        <v>3698</v>
      </c>
      <c r="D456" s="857" t="s">
        <v>480</v>
      </c>
      <c r="E456" s="857" t="s">
        <v>3890</v>
      </c>
      <c r="F456" s="857" t="s">
        <v>1187</v>
      </c>
      <c r="G456" s="857" t="s">
        <v>1188</v>
      </c>
      <c r="I456" s="859">
        <v>1214500</v>
      </c>
      <c r="J456" s="859">
        <v>1214500</v>
      </c>
      <c r="K456" s="859">
        <v>836662</v>
      </c>
      <c r="L456" s="859">
        <v>0</v>
      </c>
      <c r="M456" s="858">
        <v>0</v>
      </c>
      <c r="N456" s="858">
        <v>0</v>
      </c>
    </row>
    <row r="457" spans="1:16">
      <c r="A457" s="857" t="s">
        <v>527</v>
      </c>
      <c r="B457" s="857" t="s">
        <v>3652</v>
      </c>
      <c r="C457" s="857" t="s">
        <v>527</v>
      </c>
      <c r="D457" s="857" t="s">
        <v>480</v>
      </c>
      <c r="E457" s="857" t="s">
        <v>3891</v>
      </c>
      <c r="F457" s="857" t="s">
        <v>1189</v>
      </c>
      <c r="G457" s="857" t="s">
        <v>1190</v>
      </c>
      <c r="I457" s="859">
        <v>1200000</v>
      </c>
      <c r="J457" s="859">
        <v>1200000</v>
      </c>
      <c r="K457" s="859">
        <v>1070609.2479600001</v>
      </c>
      <c r="L457" s="859">
        <v>464066.70912999997</v>
      </c>
      <c r="M457" s="858">
        <v>0</v>
      </c>
      <c r="N457" s="858">
        <v>0</v>
      </c>
    </row>
    <row r="458" spans="1:16">
      <c r="A458" s="857" t="s">
        <v>527</v>
      </c>
      <c r="B458" s="857" t="s">
        <v>3652</v>
      </c>
      <c r="C458" s="857" t="s">
        <v>527</v>
      </c>
      <c r="D458" s="857" t="s">
        <v>480</v>
      </c>
      <c r="E458" s="857" t="s">
        <v>3892</v>
      </c>
      <c r="F458" s="857" t="s">
        <v>3236</v>
      </c>
      <c r="G458" s="857" t="s">
        <v>4084</v>
      </c>
      <c r="I458" s="859">
        <v>8550000</v>
      </c>
      <c r="J458" s="859">
        <v>8550000</v>
      </c>
      <c r="K458" s="859">
        <v>8445930</v>
      </c>
      <c r="L458" s="859">
        <v>8231591</v>
      </c>
      <c r="M458" s="858">
        <v>0</v>
      </c>
      <c r="N458" s="858">
        <v>0</v>
      </c>
    </row>
    <row r="459" spans="1:16">
      <c r="A459" s="857" t="s">
        <v>527</v>
      </c>
      <c r="B459" s="857" t="s">
        <v>3652</v>
      </c>
      <c r="C459" s="857" t="s">
        <v>527</v>
      </c>
      <c r="D459" s="857" t="s">
        <v>480</v>
      </c>
      <c r="E459" s="857" t="s">
        <v>3892</v>
      </c>
      <c r="F459" s="857" t="s">
        <v>3238</v>
      </c>
      <c r="G459" s="857" t="s">
        <v>3237</v>
      </c>
      <c r="I459" s="859">
        <v>1900000</v>
      </c>
      <c r="J459" s="859">
        <v>1900000</v>
      </c>
      <c r="K459" s="859">
        <v>1801067</v>
      </c>
      <c r="L459" s="859">
        <v>1784004</v>
      </c>
      <c r="M459" s="858">
        <v>0</v>
      </c>
      <c r="N459" s="858">
        <v>0</v>
      </c>
    </row>
    <row r="460" spans="1:16">
      <c r="A460" s="857" t="s">
        <v>529</v>
      </c>
      <c r="B460" s="857" t="s">
        <v>3639</v>
      </c>
      <c r="C460" s="857" t="s">
        <v>529</v>
      </c>
      <c r="D460" s="857" t="s">
        <v>319</v>
      </c>
      <c r="E460" s="857" t="s">
        <v>3769</v>
      </c>
      <c r="G460" s="857" t="s">
        <v>4085</v>
      </c>
      <c r="I460" s="859">
        <v>0</v>
      </c>
      <c r="J460" s="859">
        <v>6700000</v>
      </c>
      <c r="K460" s="859">
        <v>0</v>
      </c>
      <c r="L460" s="859">
        <v>4182054.4870799999</v>
      </c>
      <c r="M460" s="858">
        <v>56.061147085959895</v>
      </c>
      <c r="N460" s="858">
        <v>65</v>
      </c>
      <c r="P460" s="857" t="s">
        <v>20</v>
      </c>
    </row>
    <row r="461" spans="1:16">
      <c r="A461" s="857" t="s">
        <v>529</v>
      </c>
      <c r="B461" s="857" t="s">
        <v>3639</v>
      </c>
      <c r="C461" s="857" t="s">
        <v>529</v>
      </c>
      <c r="D461" s="857" t="s">
        <v>319</v>
      </c>
      <c r="E461" s="857" t="s">
        <v>3769</v>
      </c>
      <c r="G461" s="857" t="s">
        <v>4086</v>
      </c>
      <c r="I461" s="859">
        <v>0</v>
      </c>
      <c r="J461" s="859">
        <v>4537000</v>
      </c>
      <c r="K461" s="859">
        <v>0</v>
      </c>
      <c r="L461" s="859">
        <v>2543494.2432900006</v>
      </c>
      <c r="M461" s="858">
        <v>59.801091061700703</v>
      </c>
      <c r="N461" s="858">
        <v>80</v>
      </c>
      <c r="P461" s="857" t="s">
        <v>20</v>
      </c>
    </row>
    <row r="462" spans="1:16">
      <c r="A462" s="857" t="s">
        <v>529</v>
      </c>
      <c r="B462" s="857" t="s">
        <v>3639</v>
      </c>
      <c r="C462" s="857" t="s">
        <v>529</v>
      </c>
      <c r="D462" s="857" t="s">
        <v>319</v>
      </c>
      <c r="E462" s="857" t="s">
        <v>3757</v>
      </c>
      <c r="G462" s="857" t="s">
        <v>4087</v>
      </c>
      <c r="I462" s="859">
        <v>0</v>
      </c>
      <c r="J462" s="859">
        <v>4457000</v>
      </c>
      <c r="K462" s="859">
        <v>0</v>
      </c>
      <c r="L462" s="859">
        <v>2665334.628620001</v>
      </c>
      <c r="M462" s="858">
        <v>0</v>
      </c>
      <c r="N462" s="858">
        <v>80</v>
      </c>
      <c r="P462" s="857" t="s">
        <v>20</v>
      </c>
    </row>
    <row r="463" spans="1:16">
      <c r="A463" s="857" t="s">
        <v>529</v>
      </c>
      <c r="B463" s="857" t="s">
        <v>3639</v>
      </c>
      <c r="C463" s="857" t="s">
        <v>529</v>
      </c>
      <c r="D463" s="857" t="s">
        <v>319</v>
      </c>
      <c r="E463" s="857" t="s">
        <v>3730</v>
      </c>
      <c r="G463" s="857" t="s">
        <v>4088</v>
      </c>
      <c r="I463" s="859">
        <v>0</v>
      </c>
      <c r="J463" s="859">
        <v>62000000</v>
      </c>
      <c r="K463" s="859">
        <v>0</v>
      </c>
      <c r="L463" s="859">
        <v>4813054.1864999998</v>
      </c>
      <c r="M463" s="858">
        <v>0</v>
      </c>
      <c r="N463" s="858">
        <v>5</v>
      </c>
      <c r="P463" s="857" t="s">
        <v>436</v>
      </c>
    </row>
    <row r="464" spans="1:16">
      <c r="A464" s="857" t="s">
        <v>529</v>
      </c>
      <c r="B464" s="857" t="s">
        <v>3639</v>
      </c>
      <c r="C464" s="857" t="s">
        <v>529</v>
      </c>
      <c r="D464" s="857" t="s">
        <v>319</v>
      </c>
      <c r="E464" s="857" t="s">
        <v>3729</v>
      </c>
      <c r="G464" s="857" t="s">
        <v>4089</v>
      </c>
      <c r="I464" s="859">
        <v>0</v>
      </c>
      <c r="J464" s="859">
        <v>2250000</v>
      </c>
      <c r="K464" s="859">
        <v>0</v>
      </c>
      <c r="L464" s="859">
        <v>961960.33545000001</v>
      </c>
      <c r="M464" s="858">
        <v>0</v>
      </c>
      <c r="N464" s="858">
        <v>5</v>
      </c>
    </row>
    <row r="465" spans="1:16">
      <c r="A465" s="857" t="s">
        <v>529</v>
      </c>
      <c r="B465" s="857" t="s">
        <v>3639</v>
      </c>
      <c r="C465" s="857" t="s">
        <v>529</v>
      </c>
      <c r="D465" s="857" t="s">
        <v>319</v>
      </c>
      <c r="E465" s="857" t="s">
        <v>3729</v>
      </c>
      <c r="I465" s="859">
        <v>0</v>
      </c>
      <c r="J465" s="859">
        <v>0</v>
      </c>
      <c r="K465" s="859">
        <v>0</v>
      </c>
      <c r="L465" s="859">
        <v>961960.33545000001</v>
      </c>
      <c r="M465" s="858">
        <v>0</v>
      </c>
      <c r="N465" s="858">
        <v>0</v>
      </c>
    </row>
    <row r="466" spans="1:16">
      <c r="A466" s="857" t="s">
        <v>529</v>
      </c>
      <c r="B466" s="857" t="s">
        <v>3639</v>
      </c>
      <c r="C466" s="857" t="s">
        <v>529</v>
      </c>
      <c r="D466" s="857" t="s">
        <v>319</v>
      </c>
      <c r="E466" s="857" t="s">
        <v>3729</v>
      </c>
      <c r="G466" s="857" t="s">
        <v>4090</v>
      </c>
      <c r="I466" s="859">
        <v>0</v>
      </c>
      <c r="J466" s="859">
        <v>5650000</v>
      </c>
      <c r="K466" s="859">
        <v>0</v>
      </c>
      <c r="L466" s="859">
        <v>3046552.4775799997</v>
      </c>
      <c r="M466" s="858">
        <v>0</v>
      </c>
      <c r="N466" s="858">
        <v>40</v>
      </c>
      <c r="P466" s="857" t="s">
        <v>474</v>
      </c>
    </row>
    <row r="467" spans="1:16">
      <c r="A467" s="857" t="s">
        <v>529</v>
      </c>
      <c r="B467" s="857" t="s">
        <v>3639</v>
      </c>
      <c r="C467" s="857" t="s">
        <v>529</v>
      </c>
      <c r="D467" s="857" t="s">
        <v>319</v>
      </c>
      <c r="E467" s="857" t="s">
        <v>3729</v>
      </c>
      <c r="I467" s="859">
        <v>0</v>
      </c>
      <c r="J467" s="859">
        <v>0</v>
      </c>
      <c r="K467" s="859">
        <v>0</v>
      </c>
      <c r="L467" s="859">
        <v>3046552.4775799997</v>
      </c>
      <c r="M467" s="858">
        <v>54</v>
      </c>
      <c r="N467" s="858">
        <v>40</v>
      </c>
    </row>
    <row r="468" spans="1:16">
      <c r="A468" s="857" t="s">
        <v>529</v>
      </c>
      <c r="B468" s="857" t="s">
        <v>3639</v>
      </c>
      <c r="C468" s="857" t="s">
        <v>529</v>
      </c>
      <c r="D468" s="857" t="s">
        <v>319</v>
      </c>
      <c r="E468" s="857" t="s">
        <v>3729</v>
      </c>
      <c r="G468" s="857" t="s">
        <v>3092</v>
      </c>
      <c r="I468" s="859">
        <v>0</v>
      </c>
      <c r="J468" s="859">
        <v>5056000</v>
      </c>
      <c r="K468" s="859">
        <v>0</v>
      </c>
      <c r="L468" s="859">
        <v>4438680.7176900003</v>
      </c>
      <c r="M468" s="858">
        <v>0</v>
      </c>
      <c r="N468" s="858">
        <v>100</v>
      </c>
      <c r="P468" s="857" t="s">
        <v>474</v>
      </c>
    </row>
    <row r="469" spans="1:16">
      <c r="A469" s="857" t="s">
        <v>529</v>
      </c>
      <c r="B469" s="857" t="s">
        <v>3639</v>
      </c>
      <c r="C469" s="857" t="s">
        <v>529</v>
      </c>
      <c r="D469" s="857" t="s">
        <v>319</v>
      </c>
      <c r="E469" s="857" t="s">
        <v>3729</v>
      </c>
      <c r="G469" s="857" t="s">
        <v>3093</v>
      </c>
      <c r="I469" s="859">
        <v>0</v>
      </c>
      <c r="J469" s="859">
        <v>0</v>
      </c>
      <c r="K469" s="859">
        <v>0</v>
      </c>
      <c r="L469" s="859">
        <v>4438680.7176900003</v>
      </c>
      <c r="M469" s="858">
        <v>0</v>
      </c>
      <c r="N469" s="858">
        <v>0</v>
      </c>
    </row>
    <row r="470" spans="1:16">
      <c r="A470" s="857" t="s">
        <v>529</v>
      </c>
      <c r="B470" s="857" t="s">
        <v>3640</v>
      </c>
      <c r="C470" s="857" t="s">
        <v>3641</v>
      </c>
      <c r="D470" s="857" t="s">
        <v>480</v>
      </c>
      <c r="E470" s="857" t="s">
        <v>3729</v>
      </c>
      <c r="G470" s="857" t="s">
        <v>4091</v>
      </c>
      <c r="I470" s="859">
        <v>0</v>
      </c>
      <c r="J470" s="859">
        <v>7638000</v>
      </c>
      <c r="K470" s="859">
        <v>0</v>
      </c>
      <c r="L470" s="859">
        <v>4146876.1746200002</v>
      </c>
      <c r="M470" s="858">
        <v>54.292696708824295</v>
      </c>
      <c r="N470" s="858">
        <v>52</v>
      </c>
      <c r="P470" s="857" t="s">
        <v>4092</v>
      </c>
    </row>
    <row r="471" spans="1:16">
      <c r="A471" s="857" t="s">
        <v>529</v>
      </c>
      <c r="B471" s="857" t="s">
        <v>3640</v>
      </c>
      <c r="C471" s="857" t="s">
        <v>3641</v>
      </c>
      <c r="D471" s="857" t="s">
        <v>480</v>
      </c>
      <c r="E471" s="857" t="s">
        <v>3729</v>
      </c>
      <c r="G471" s="857" t="s">
        <v>1223</v>
      </c>
      <c r="I471" s="859">
        <v>0</v>
      </c>
      <c r="J471" s="859">
        <v>1760000</v>
      </c>
      <c r="K471" s="859">
        <v>0</v>
      </c>
      <c r="L471" s="859">
        <v>0</v>
      </c>
      <c r="M471" s="858">
        <v>24.071895424836601</v>
      </c>
      <c r="N471" s="858">
        <v>0</v>
      </c>
      <c r="P471" s="857" t="s">
        <v>4093</v>
      </c>
    </row>
    <row r="472" spans="1:16">
      <c r="A472" s="857" t="s">
        <v>529</v>
      </c>
      <c r="B472" s="857" t="s">
        <v>3661</v>
      </c>
      <c r="C472" s="857" t="s">
        <v>3662</v>
      </c>
      <c r="D472" s="857" t="s">
        <v>319</v>
      </c>
      <c r="E472" s="857" t="s">
        <v>3770</v>
      </c>
      <c r="G472" s="857" t="s">
        <v>1226</v>
      </c>
      <c r="I472" s="859">
        <v>0</v>
      </c>
      <c r="J472" s="859">
        <v>1545300</v>
      </c>
      <c r="K472" s="859">
        <v>0</v>
      </c>
      <c r="L472" s="859">
        <v>371983</v>
      </c>
      <c r="M472" s="858">
        <v>60.933926560320053</v>
      </c>
      <c r="N472" s="858">
        <v>30</v>
      </c>
      <c r="P472" s="857" t="s">
        <v>720</v>
      </c>
    </row>
    <row r="473" spans="1:16">
      <c r="A473" s="857" t="s">
        <v>529</v>
      </c>
      <c r="B473" s="857" t="s">
        <v>3661</v>
      </c>
      <c r="C473" s="857" t="s">
        <v>3662</v>
      </c>
      <c r="D473" s="857" t="s">
        <v>319</v>
      </c>
      <c r="E473" s="857" t="s">
        <v>3770</v>
      </c>
      <c r="G473" s="857" t="s">
        <v>1227</v>
      </c>
      <c r="I473" s="859">
        <v>0</v>
      </c>
      <c r="J473" s="859">
        <v>2379640</v>
      </c>
      <c r="K473" s="859">
        <v>0</v>
      </c>
      <c r="L473" s="859">
        <v>1450008.09</v>
      </c>
      <c r="M473" s="858">
        <v>69.987127027027029</v>
      </c>
      <c r="N473" s="858">
        <v>85</v>
      </c>
      <c r="P473" s="857" t="s">
        <v>436</v>
      </c>
    </row>
    <row r="474" spans="1:16">
      <c r="A474" s="857" t="s">
        <v>529</v>
      </c>
      <c r="B474" s="857" t="s">
        <v>3661</v>
      </c>
      <c r="C474" s="857" t="s">
        <v>3662</v>
      </c>
      <c r="D474" s="857" t="s">
        <v>319</v>
      </c>
      <c r="E474" s="857" t="s">
        <v>3770</v>
      </c>
      <c r="G474" s="857" t="s">
        <v>1229</v>
      </c>
      <c r="I474" s="859">
        <v>0</v>
      </c>
      <c r="J474" s="859">
        <v>1600800</v>
      </c>
      <c r="K474" s="859">
        <v>0</v>
      </c>
      <c r="L474" s="859">
        <v>172605.2</v>
      </c>
      <c r="M474" s="858">
        <v>11.624738888888889</v>
      </c>
      <c r="N474" s="858">
        <v>15</v>
      </c>
      <c r="P474" s="857" t="s">
        <v>720</v>
      </c>
    </row>
    <row r="475" spans="1:16">
      <c r="A475" s="857" t="s">
        <v>529</v>
      </c>
      <c r="B475" s="857" t="s">
        <v>3661</v>
      </c>
      <c r="C475" s="857" t="s">
        <v>3662</v>
      </c>
      <c r="D475" s="857" t="s">
        <v>319</v>
      </c>
      <c r="E475" s="857" t="s">
        <v>3770</v>
      </c>
      <c r="G475" s="857" t="s">
        <v>1231</v>
      </c>
      <c r="I475" s="859">
        <v>0</v>
      </c>
      <c r="J475" s="859">
        <v>1800000</v>
      </c>
      <c r="K475" s="859">
        <v>0</v>
      </c>
      <c r="L475" s="859">
        <v>0</v>
      </c>
      <c r="M475" s="858">
        <v>30.111185193579249</v>
      </c>
      <c r="N475" s="858">
        <v>0</v>
      </c>
      <c r="P475" s="857" t="s">
        <v>720</v>
      </c>
    </row>
    <row r="476" spans="1:16">
      <c r="A476" s="857" t="s">
        <v>529</v>
      </c>
      <c r="B476" s="857" t="s">
        <v>3661</v>
      </c>
      <c r="C476" s="857" t="s">
        <v>3662</v>
      </c>
      <c r="D476" s="857" t="s">
        <v>480</v>
      </c>
      <c r="E476" s="857" t="s">
        <v>3730</v>
      </c>
      <c r="G476" s="857" t="s">
        <v>1240</v>
      </c>
      <c r="I476" s="859">
        <v>0</v>
      </c>
      <c r="J476" s="859">
        <v>0</v>
      </c>
      <c r="K476" s="859">
        <v>0</v>
      </c>
      <c r="L476" s="859">
        <v>0</v>
      </c>
      <c r="M476" s="858">
        <v>70</v>
      </c>
      <c r="N476" s="858">
        <v>95</v>
      </c>
    </row>
    <row r="477" spans="1:16">
      <c r="A477" s="857" t="s">
        <v>529</v>
      </c>
      <c r="B477" s="857" t="s">
        <v>3661</v>
      </c>
      <c r="C477" s="857" t="s">
        <v>3662</v>
      </c>
      <c r="D477" s="857" t="s">
        <v>480</v>
      </c>
      <c r="E477" s="857" t="s">
        <v>3730</v>
      </c>
      <c r="G477" s="857" t="s">
        <v>1242</v>
      </c>
      <c r="I477" s="859">
        <v>0</v>
      </c>
      <c r="J477" s="859">
        <v>15778292</v>
      </c>
      <c r="K477" s="859">
        <v>0</v>
      </c>
      <c r="L477" s="859">
        <v>0</v>
      </c>
      <c r="M477" s="858">
        <v>75</v>
      </c>
      <c r="N477" s="858">
        <v>100</v>
      </c>
    </row>
    <row r="478" spans="1:16">
      <c r="A478" s="857" t="s">
        <v>529</v>
      </c>
      <c r="B478" s="857" t="s">
        <v>3661</v>
      </c>
      <c r="C478" s="857" t="s">
        <v>3662</v>
      </c>
      <c r="D478" s="857" t="s">
        <v>480</v>
      </c>
      <c r="E478" s="857" t="s">
        <v>3730</v>
      </c>
      <c r="G478" s="857" t="s">
        <v>1243</v>
      </c>
      <c r="I478" s="859">
        <v>0</v>
      </c>
      <c r="J478" s="859">
        <v>12741089</v>
      </c>
      <c r="K478" s="859">
        <v>0</v>
      </c>
      <c r="L478" s="859">
        <v>0</v>
      </c>
      <c r="M478" s="858">
        <v>32.4</v>
      </c>
      <c r="N478" s="858">
        <v>100</v>
      </c>
    </row>
    <row r="479" spans="1:16">
      <c r="A479" s="857" t="s">
        <v>529</v>
      </c>
      <c r="B479" s="857" t="s">
        <v>3661</v>
      </c>
      <c r="C479" s="857" t="s">
        <v>3662</v>
      </c>
      <c r="D479" s="857" t="s">
        <v>480</v>
      </c>
      <c r="E479" s="857" t="s">
        <v>3730</v>
      </c>
      <c r="G479" s="857" t="s">
        <v>4094</v>
      </c>
      <c r="I479" s="859">
        <v>0</v>
      </c>
      <c r="J479" s="859">
        <v>4381982</v>
      </c>
      <c r="K479" s="859">
        <v>0</v>
      </c>
      <c r="L479" s="859">
        <v>0</v>
      </c>
      <c r="M479" s="858">
        <v>22</v>
      </c>
      <c r="N479" s="858">
        <v>43</v>
      </c>
    </row>
    <row r="480" spans="1:16">
      <c r="A480" s="857" t="s">
        <v>529</v>
      </c>
      <c r="B480" s="857" t="s">
        <v>3661</v>
      </c>
      <c r="C480" s="857" t="s">
        <v>3662</v>
      </c>
      <c r="D480" s="857" t="s">
        <v>480</v>
      </c>
      <c r="E480" s="857" t="s">
        <v>3730</v>
      </c>
      <c r="G480" s="857" t="s">
        <v>1245</v>
      </c>
      <c r="I480" s="859">
        <v>0</v>
      </c>
      <c r="J480" s="859">
        <v>1260982</v>
      </c>
      <c r="K480" s="859">
        <v>0</v>
      </c>
      <c r="L480" s="859">
        <v>0</v>
      </c>
      <c r="M480" s="858">
        <v>6</v>
      </c>
      <c r="N480" s="858">
        <v>43</v>
      </c>
    </row>
    <row r="481" spans="1:14">
      <c r="A481" s="857" t="s">
        <v>529</v>
      </c>
      <c r="B481" s="857" t="s">
        <v>3661</v>
      </c>
      <c r="C481" s="857" t="s">
        <v>3662</v>
      </c>
      <c r="D481" s="857" t="s">
        <v>480</v>
      </c>
      <c r="E481" s="857" t="s">
        <v>3730</v>
      </c>
      <c r="G481" s="857" t="s">
        <v>1246</v>
      </c>
      <c r="I481" s="859">
        <v>0</v>
      </c>
      <c r="J481" s="859">
        <v>5959786</v>
      </c>
      <c r="K481" s="859">
        <v>0</v>
      </c>
      <c r="L481" s="859">
        <v>0</v>
      </c>
      <c r="M481" s="858">
        <v>0</v>
      </c>
      <c r="N481" s="858">
        <v>30</v>
      </c>
    </row>
    <row r="482" spans="1:14">
      <c r="A482" s="857" t="s">
        <v>529</v>
      </c>
      <c r="B482" s="857" t="s">
        <v>3661</v>
      </c>
      <c r="C482" s="857" t="s">
        <v>3662</v>
      </c>
      <c r="D482" s="857" t="s">
        <v>480</v>
      </c>
      <c r="E482" s="857" t="s">
        <v>3730</v>
      </c>
      <c r="G482" s="857" t="s">
        <v>1247</v>
      </c>
      <c r="I482" s="859">
        <v>0</v>
      </c>
      <c r="J482" s="859">
        <v>1693578</v>
      </c>
      <c r="K482" s="859">
        <v>0</v>
      </c>
      <c r="L482" s="859">
        <v>0</v>
      </c>
      <c r="M482" s="858">
        <v>73.22999999999999</v>
      </c>
      <c r="N482" s="858">
        <v>13</v>
      </c>
    </row>
    <row r="483" spans="1:14">
      <c r="A483" s="857" t="s">
        <v>529</v>
      </c>
      <c r="B483" s="857" t="s">
        <v>3661</v>
      </c>
      <c r="C483" s="857" t="s">
        <v>3662</v>
      </c>
      <c r="D483" s="857" t="s">
        <v>480</v>
      </c>
      <c r="E483" s="857" t="s">
        <v>3730</v>
      </c>
      <c r="G483" s="857" t="s">
        <v>1248</v>
      </c>
      <c r="I483" s="859">
        <v>0</v>
      </c>
      <c r="J483" s="859">
        <v>22077000</v>
      </c>
      <c r="K483" s="859">
        <v>0</v>
      </c>
      <c r="L483" s="859">
        <v>0</v>
      </c>
      <c r="M483" s="858">
        <v>0</v>
      </c>
      <c r="N483" s="858">
        <v>80</v>
      </c>
    </row>
    <row r="484" spans="1:14">
      <c r="A484" s="857" t="s">
        <v>529</v>
      </c>
      <c r="B484" s="857" t="s">
        <v>3669</v>
      </c>
      <c r="C484" s="857" t="s">
        <v>3670</v>
      </c>
      <c r="D484" s="857" t="s">
        <v>319</v>
      </c>
      <c r="E484" s="857" t="s">
        <v>3731</v>
      </c>
      <c r="G484" s="857" t="s">
        <v>1250</v>
      </c>
      <c r="I484" s="859">
        <v>0</v>
      </c>
      <c r="J484" s="859">
        <v>1000000</v>
      </c>
      <c r="K484" s="859">
        <v>255687</v>
      </c>
      <c r="L484" s="859">
        <v>204549</v>
      </c>
      <c r="M484" s="858">
        <v>0</v>
      </c>
      <c r="N484" s="858">
        <v>80</v>
      </c>
    </row>
    <row r="485" spans="1:14">
      <c r="A485" s="857" t="s">
        <v>529</v>
      </c>
      <c r="B485" s="857" t="s">
        <v>3669</v>
      </c>
      <c r="C485" s="857" t="s">
        <v>3670</v>
      </c>
      <c r="D485" s="857" t="s">
        <v>319</v>
      </c>
      <c r="E485" s="857" t="s">
        <v>3731</v>
      </c>
      <c r="G485" s="857" t="s">
        <v>1250</v>
      </c>
      <c r="I485" s="859">
        <v>0</v>
      </c>
      <c r="J485" s="859">
        <v>1500000</v>
      </c>
      <c r="K485" s="859">
        <v>936228</v>
      </c>
      <c r="L485" s="859">
        <v>638679</v>
      </c>
      <c r="M485" s="858">
        <v>0</v>
      </c>
      <c r="N485" s="858">
        <v>98</v>
      </c>
    </row>
    <row r="486" spans="1:14">
      <c r="A486" s="857" t="s">
        <v>529</v>
      </c>
      <c r="B486" s="857" t="s">
        <v>3669</v>
      </c>
      <c r="C486" s="857" t="s">
        <v>3670</v>
      </c>
      <c r="D486" s="857" t="s">
        <v>319</v>
      </c>
      <c r="E486" s="857" t="s">
        <v>3731</v>
      </c>
      <c r="G486" s="857" t="s">
        <v>1254</v>
      </c>
      <c r="I486" s="859">
        <v>0</v>
      </c>
      <c r="J486" s="859">
        <v>1400000</v>
      </c>
      <c r="K486" s="859">
        <v>1210373</v>
      </c>
      <c r="L486" s="859">
        <v>513457</v>
      </c>
      <c r="M486" s="858">
        <v>0</v>
      </c>
      <c r="N486" s="858">
        <v>67</v>
      </c>
    </row>
    <row r="487" spans="1:14">
      <c r="A487" s="857" t="s">
        <v>529</v>
      </c>
      <c r="B487" s="857" t="s">
        <v>3669</v>
      </c>
      <c r="C487" s="857" t="s">
        <v>3670</v>
      </c>
      <c r="D487" s="857" t="s">
        <v>319</v>
      </c>
      <c r="E487" s="857" t="s">
        <v>3731</v>
      </c>
      <c r="G487" s="857" t="s">
        <v>1255</v>
      </c>
      <c r="I487" s="859">
        <v>0</v>
      </c>
      <c r="J487" s="859">
        <v>1500000</v>
      </c>
      <c r="K487" s="859">
        <v>1331871</v>
      </c>
      <c r="L487" s="859">
        <v>1157747</v>
      </c>
      <c r="M487" s="858">
        <v>0</v>
      </c>
      <c r="N487" s="858">
        <v>98</v>
      </c>
    </row>
    <row r="488" spans="1:14">
      <c r="A488" s="857" t="s">
        <v>529</v>
      </c>
      <c r="B488" s="857" t="s">
        <v>3669</v>
      </c>
      <c r="C488" s="857" t="s">
        <v>3670</v>
      </c>
      <c r="D488" s="857" t="s">
        <v>319</v>
      </c>
      <c r="E488" s="857" t="s">
        <v>3759</v>
      </c>
      <c r="G488" s="857" t="s">
        <v>1256</v>
      </c>
      <c r="I488" s="859">
        <v>0</v>
      </c>
      <c r="J488" s="859">
        <v>14610000</v>
      </c>
      <c r="K488" s="859">
        <v>13611907</v>
      </c>
      <c r="L488" s="859">
        <v>10529573</v>
      </c>
      <c r="M488" s="858">
        <v>0</v>
      </c>
      <c r="N488" s="858">
        <v>71</v>
      </c>
    </row>
    <row r="489" spans="1:14">
      <c r="A489" s="857" t="s">
        <v>529</v>
      </c>
      <c r="B489" s="857" t="s">
        <v>3669</v>
      </c>
      <c r="C489" s="857" t="s">
        <v>3670</v>
      </c>
      <c r="D489" s="857" t="s">
        <v>319</v>
      </c>
      <c r="E489" s="857" t="s">
        <v>3730</v>
      </c>
      <c r="G489" s="857" t="s">
        <v>1257</v>
      </c>
      <c r="I489" s="859">
        <v>0</v>
      </c>
      <c r="J489" s="859">
        <v>2500000</v>
      </c>
      <c r="K489" s="859">
        <v>2142157</v>
      </c>
      <c r="L489" s="859">
        <v>826597</v>
      </c>
      <c r="M489" s="858">
        <v>0</v>
      </c>
      <c r="N489" s="858">
        <v>85</v>
      </c>
    </row>
    <row r="490" spans="1:14">
      <c r="A490" s="857" t="s">
        <v>529</v>
      </c>
      <c r="B490" s="857" t="s">
        <v>3669</v>
      </c>
      <c r="C490" s="857" t="s">
        <v>3670</v>
      </c>
      <c r="D490" s="857" t="s">
        <v>319</v>
      </c>
      <c r="E490" s="857" t="s">
        <v>3730</v>
      </c>
      <c r="G490" s="857" t="s">
        <v>1259</v>
      </c>
      <c r="I490" s="859">
        <v>0</v>
      </c>
      <c r="J490" s="859">
        <v>2490000</v>
      </c>
      <c r="K490" s="859">
        <v>1999404</v>
      </c>
      <c r="L490" s="859">
        <v>412576</v>
      </c>
      <c r="M490" s="858">
        <v>0</v>
      </c>
      <c r="N490" s="858">
        <v>50</v>
      </c>
    </row>
    <row r="491" spans="1:14">
      <c r="A491" s="857" t="s">
        <v>529</v>
      </c>
      <c r="B491" s="857" t="s">
        <v>3669</v>
      </c>
      <c r="C491" s="857" t="s">
        <v>3670</v>
      </c>
      <c r="D491" s="857" t="s">
        <v>319</v>
      </c>
      <c r="E491" s="857" t="s">
        <v>3729</v>
      </c>
      <c r="G491" s="857" t="s">
        <v>1261</v>
      </c>
      <c r="I491" s="859">
        <v>0</v>
      </c>
      <c r="J491" s="859">
        <v>2000000</v>
      </c>
      <c r="K491" s="859">
        <v>1517700</v>
      </c>
      <c r="L491" s="859">
        <v>1428287</v>
      </c>
      <c r="M491" s="858">
        <v>0</v>
      </c>
      <c r="N491" s="858">
        <v>90</v>
      </c>
    </row>
    <row r="492" spans="1:14">
      <c r="A492" s="857" t="s">
        <v>529</v>
      </c>
      <c r="B492" s="857" t="s">
        <v>3669</v>
      </c>
      <c r="C492" s="857" t="s">
        <v>3670</v>
      </c>
      <c r="D492" s="857" t="s">
        <v>319</v>
      </c>
      <c r="E492" s="857" t="s">
        <v>3758</v>
      </c>
      <c r="G492" s="857" t="s">
        <v>1262</v>
      </c>
      <c r="I492" s="859">
        <v>0</v>
      </c>
      <c r="J492" s="859">
        <v>1700000</v>
      </c>
      <c r="K492" s="859">
        <v>1201064</v>
      </c>
      <c r="L492" s="859">
        <v>574074</v>
      </c>
      <c r="M492" s="858">
        <v>0</v>
      </c>
      <c r="N492" s="858">
        <v>65</v>
      </c>
    </row>
    <row r="493" spans="1:14">
      <c r="A493" s="857" t="s">
        <v>529</v>
      </c>
      <c r="B493" s="857" t="s">
        <v>3669</v>
      </c>
      <c r="C493" s="857" t="s">
        <v>3670</v>
      </c>
      <c r="D493" s="857" t="s">
        <v>319</v>
      </c>
      <c r="E493" s="857" t="s">
        <v>3758</v>
      </c>
      <c r="G493" s="857" t="s">
        <v>4095</v>
      </c>
      <c r="I493" s="859">
        <v>0</v>
      </c>
      <c r="J493" s="859">
        <v>2000000</v>
      </c>
      <c r="K493" s="859">
        <v>1637616</v>
      </c>
      <c r="L493" s="859">
        <v>507012</v>
      </c>
      <c r="M493" s="858">
        <v>0</v>
      </c>
      <c r="N493" s="858">
        <v>45</v>
      </c>
    </row>
    <row r="494" spans="1:14">
      <c r="A494" s="857" t="s">
        <v>529</v>
      </c>
      <c r="B494" s="857" t="s">
        <v>3669</v>
      </c>
      <c r="C494" s="857" t="s">
        <v>3670</v>
      </c>
      <c r="D494" s="857" t="s">
        <v>319</v>
      </c>
      <c r="E494" s="857" t="s">
        <v>3770</v>
      </c>
      <c r="G494" s="857" t="s">
        <v>1268</v>
      </c>
      <c r="I494" s="859">
        <v>0</v>
      </c>
      <c r="J494" s="859">
        <v>3110000</v>
      </c>
      <c r="K494" s="859">
        <v>2986303</v>
      </c>
      <c r="L494" s="859">
        <v>2285748</v>
      </c>
      <c r="M494" s="858">
        <v>0</v>
      </c>
      <c r="N494" s="858">
        <v>90</v>
      </c>
    </row>
    <row r="495" spans="1:14">
      <c r="A495" s="857" t="s">
        <v>529</v>
      </c>
      <c r="B495" s="857" t="s">
        <v>3669</v>
      </c>
      <c r="C495" s="857" t="s">
        <v>3670</v>
      </c>
      <c r="D495" s="857" t="s">
        <v>319</v>
      </c>
      <c r="E495" s="857" t="s">
        <v>3770</v>
      </c>
      <c r="G495" s="857" t="s">
        <v>1270</v>
      </c>
      <c r="I495" s="859">
        <v>0</v>
      </c>
      <c r="J495" s="859">
        <v>2292000</v>
      </c>
      <c r="K495" s="859">
        <v>1997405</v>
      </c>
      <c r="L495" s="859">
        <v>1906385</v>
      </c>
      <c r="M495" s="858">
        <v>0</v>
      </c>
      <c r="N495" s="858">
        <v>85</v>
      </c>
    </row>
    <row r="496" spans="1:14">
      <c r="A496" s="857" t="s">
        <v>529</v>
      </c>
      <c r="B496" s="857" t="s">
        <v>3669</v>
      </c>
      <c r="C496" s="857" t="s">
        <v>3670</v>
      </c>
      <c r="D496" s="857" t="s">
        <v>319</v>
      </c>
      <c r="E496" s="857" t="s">
        <v>3775</v>
      </c>
      <c r="G496" s="857" t="s">
        <v>4096</v>
      </c>
      <c r="I496" s="859">
        <v>0</v>
      </c>
      <c r="J496" s="859">
        <v>3693200</v>
      </c>
      <c r="K496" s="859">
        <v>3435134</v>
      </c>
      <c r="L496" s="859">
        <v>1549144</v>
      </c>
      <c r="M496" s="858">
        <v>0</v>
      </c>
      <c r="N496" s="858">
        <v>70</v>
      </c>
    </row>
    <row r="497" spans="1:16">
      <c r="A497" s="857" t="s">
        <v>529</v>
      </c>
      <c r="B497" s="857" t="s">
        <v>3669</v>
      </c>
      <c r="C497" s="857" t="s">
        <v>3670</v>
      </c>
      <c r="D497" s="857" t="s">
        <v>480</v>
      </c>
      <c r="E497" s="857" t="s">
        <v>3772</v>
      </c>
      <c r="G497" s="857" t="s">
        <v>1280</v>
      </c>
      <c r="I497" s="859">
        <v>0</v>
      </c>
      <c r="J497" s="859">
        <v>82230000</v>
      </c>
      <c r="K497" s="859">
        <v>0</v>
      </c>
      <c r="L497" s="859">
        <v>0</v>
      </c>
      <c r="M497" s="858">
        <v>0</v>
      </c>
      <c r="N497" s="858">
        <v>92</v>
      </c>
    </row>
    <row r="498" spans="1:16">
      <c r="A498" s="857" t="s">
        <v>529</v>
      </c>
      <c r="B498" s="857" t="s">
        <v>3669</v>
      </c>
      <c r="C498" s="857" t="s">
        <v>3670</v>
      </c>
      <c r="D498" s="857" t="s">
        <v>480</v>
      </c>
      <c r="E498" s="857" t="s">
        <v>3730</v>
      </c>
      <c r="G498" s="857" t="s">
        <v>1282</v>
      </c>
      <c r="I498" s="859">
        <v>0</v>
      </c>
      <c r="J498" s="859">
        <v>4000000</v>
      </c>
      <c r="K498" s="859">
        <v>2997084</v>
      </c>
      <c r="L498" s="859">
        <v>0</v>
      </c>
      <c r="M498" s="858">
        <v>59</v>
      </c>
      <c r="N498" s="858">
        <v>17</v>
      </c>
    </row>
    <row r="499" spans="1:16">
      <c r="A499" s="857" t="s">
        <v>529</v>
      </c>
      <c r="B499" s="857" t="s">
        <v>3589</v>
      </c>
      <c r="C499" s="857" t="s">
        <v>1201</v>
      </c>
      <c r="D499" s="857" t="s">
        <v>480</v>
      </c>
      <c r="E499" s="857" t="s">
        <v>3730</v>
      </c>
      <c r="G499" s="857" t="s">
        <v>1284</v>
      </c>
      <c r="I499" s="859">
        <v>0</v>
      </c>
      <c r="J499" s="859">
        <v>1733000</v>
      </c>
      <c r="K499" s="859">
        <v>0</v>
      </c>
      <c r="L499" s="859">
        <v>0</v>
      </c>
      <c r="M499" s="858">
        <v>71.640266241101955</v>
      </c>
      <c r="N499" s="858">
        <v>70</v>
      </c>
      <c r="P499" s="857" t="s">
        <v>474</v>
      </c>
    </row>
    <row r="500" spans="1:16">
      <c r="A500" s="857" t="s">
        <v>529</v>
      </c>
      <c r="B500" s="857" t="s">
        <v>3589</v>
      </c>
      <c r="C500" s="857" t="s">
        <v>1201</v>
      </c>
      <c r="D500" s="857" t="s">
        <v>480</v>
      </c>
      <c r="E500" s="857" t="s">
        <v>3731</v>
      </c>
      <c r="G500" s="857" t="s">
        <v>1286</v>
      </c>
      <c r="I500" s="859">
        <v>0</v>
      </c>
      <c r="J500" s="859">
        <v>1063998</v>
      </c>
      <c r="K500" s="859">
        <v>0</v>
      </c>
      <c r="L500" s="859">
        <v>762251</v>
      </c>
      <c r="M500" s="858">
        <v>68.087843137254893</v>
      </c>
      <c r="N500" s="858">
        <v>83</v>
      </c>
      <c r="P500" s="857" t="s">
        <v>474</v>
      </c>
    </row>
    <row r="501" spans="1:16">
      <c r="A501" s="857" t="s">
        <v>529</v>
      </c>
      <c r="B501" s="857" t="s">
        <v>3589</v>
      </c>
      <c r="C501" s="857" t="s">
        <v>1201</v>
      </c>
      <c r="D501" s="857" t="s">
        <v>319</v>
      </c>
      <c r="E501" s="857" t="s">
        <v>3733</v>
      </c>
      <c r="G501" s="857" t="s">
        <v>4097</v>
      </c>
      <c r="I501" s="859">
        <v>0</v>
      </c>
      <c r="J501" s="859">
        <v>3118969</v>
      </c>
      <c r="K501" s="859">
        <v>0</v>
      </c>
      <c r="L501" s="859">
        <v>1135783</v>
      </c>
      <c r="M501" s="858">
        <v>90.447326086956522</v>
      </c>
      <c r="N501" s="858">
        <v>80</v>
      </c>
    </row>
    <row r="502" spans="1:16">
      <c r="A502" s="857" t="s">
        <v>529</v>
      </c>
      <c r="B502" s="857" t="s">
        <v>3589</v>
      </c>
      <c r="C502" s="857" t="s">
        <v>1201</v>
      </c>
      <c r="D502" s="857" t="s">
        <v>319</v>
      </c>
      <c r="E502" s="857" t="s">
        <v>3733</v>
      </c>
      <c r="G502" s="857" t="s">
        <v>4098</v>
      </c>
      <c r="I502" s="859">
        <v>0</v>
      </c>
      <c r="J502" s="859">
        <v>4600000</v>
      </c>
      <c r="K502" s="859">
        <v>0</v>
      </c>
      <c r="L502" s="859">
        <v>4160577</v>
      </c>
      <c r="M502" s="858">
        <v>21.327187500000001</v>
      </c>
      <c r="N502" s="858">
        <v>100</v>
      </c>
    </row>
    <row r="503" spans="1:16">
      <c r="A503" s="857" t="s">
        <v>529</v>
      </c>
      <c r="B503" s="857" t="s">
        <v>3589</v>
      </c>
      <c r="C503" s="857" t="s">
        <v>1201</v>
      </c>
      <c r="D503" s="857" t="s">
        <v>319</v>
      </c>
      <c r="E503" s="857" t="s">
        <v>3733</v>
      </c>
      <c r="G503" s="857" t="s">
        <v>4099</v>
      </c>
      <c r="I503" s="859">
        <v>0</v>
      </c>
      <c r="J503" s="859">
        <v>1600000</v>
      </c>
      <c r="K503" s="859">
        <v>0</v>
      </c>
      <c r="L503" s="859">
        <v>341235</v>
      </c>
      <c r="M503" s="858">
        <v>0.12623999999999999</v>
      </c>
      <c r="N503" s="858">
        <v>80</v>
      </c>
    </row>
    <row r="504" spans="1:16">
      <c r="A504" s="857" t="s">
        <v>529</v>
      </c>
      <c r="B504" s="857" t="s">
        <v>3589</v>
      </c>
      <c r="C504" s="857" t="s">
        <v>1201</v>
      </c>
      <c r="D504" s="857" t="s">
        <v>319</v>
      </c>
      <c r="E504" s="857" t="s">
        <v>3730</v>
      </c>
      <c r="G504" s="857" t="s">
        <v>4100</v>
      </c>
      <c r="I504" s="859">
        <v>0</v>
      </c>
      <c r="J504" s="859">
        <v>2500000</v>
      </c>
      <c r="K504" s="859">
        <v>0</v>
      </c>
      <c r="L504" s="859">
        <v>3156</v>
      </c>
      <c r="M504" s="858">
        <v>97.415468750000002</v>
      </c>
      <c r="N504" s="858">
        <v>0</v>
      </c>
    </row>
    <row r="505" spans="1:16">
      <c r="A505" s="857" t="s">
        <v>529</v>
      </c>
      <c r="B505" s="857" t="s">
        <v>3589</v>
      </c>
      <c r="C505" s="857" t="s">
        <v>1201</v>
      </c>
      <c r="D505" s="857" t="s">
        <v>319</v>
      </c>
      <c r="E505" s="857" t="s">
        <v>3729</v>
      </c>
      <c r="I505" s="859">
        <v>0</v>
      </c>
      <c r="J505" s="859">
        <v>0</v>
      </c>
      <c r="K505" s="859">
        <v>0</v>
      </c>
      <c r="L505" s="859">
        <v>0</v>
      </c>
      <c r="M505" s="858">
        <v>66.2826141969324</v>
      </c>
      <c r="N505" s="858">
        <v>0</v>
      </c>
    </row>
    <row r="506" spans="1:16">
      <c r="A506" s="857" t="s">
        <v>529</v>
      </c>
      <c r="B506" s="857" t="s">
        <v>3589</v>
      </c>
      <c r="C506" s="857" t="s">
        <v>1201</v>
      </c>
      <c r="D506" s="857" t="s">
        <v>319</v>
      </c>
      <c r="E506" s="857" t="s">
        <v>3758</v>
      </c>
      <c r="G506" s="857" t="s">
        <v>4101</v>
      </c>
      <c r="I506" s="859">
        <v>0</v>
      </c>
      <c r="J506" s="859">
        <v>0</v>
      </c>
      <c r="K506" s="859">
        <v>0</v>
      </c>
      <c r="L506" s="859">
        <v>0</v>
      </c>
      <c r="M506" s="858">
        <v>0</v>
      </c>
      <c r="N506" s="858">
        <v>75</v>
      </c>
    </row>
    <row r="507" spans="1:16">
      <c r="A507" s="857" t="s">
        <v>529</v>
      </c>
      <c r="B507" s="857" t="s">
        <v>3589</v>
      </c>
      <c r="C507" s="857" t="s">
        <v>1201</v>
      </c>
      <c r="D507" s="857" t="s">
        <v>319</v>
      </c>
      <c r="E507" s="857" t="s">
        <v>3758</v>
      </c>
      <c r="G507" s="857" t="s">
        <v>4101</v>
      </c>
      <c r="I507" s="859">
        <v>0</v>
      </c>
      <c r="J507" s="859">
        <v>1217108</v>
      </c>
      <c r="K507" s="859">
        <v>0</v>
      </c>
      <c r="L507" s="859">
        <v>806731</v>
      </c>
      <c r="M507" s="858">
        <v>75</v>
      </c>
      <c r="N507" s="858">
        <v>66.2826141969324</v>
      </c>
    </row>
    <row r="508" spans="1:16">
      <c r="A508" s="857" t="s">
        <v>529</v>
      </c>
      <c r="B508" s="857" t="s">
        <v>3589</v>
      </c>
      <c r="C508" s="857" t="s">
        <v>1201</v>
      </c>
      <c r="D508" s="857" t="s">
        <v>319</v>
      </c>
      <c r="E508" s="857" t="s">
        <v>3775</v>
      </c>
      <c r="G508" s="857" t="s">
        <v>4102</v>
      </c>
      <c r="I508" s="859">
        <v>0</v>
      </c>
      <c r="J508" s="859">
        <v>2392145</v>
      </c>
      <c r="K508" s="859">
        <v>0</v>
      </c>
      <c r="L508" s="859">
        <v>851222</v>
      </c>
      <c r="M508" s="858">
        <v>26.513975000000002</v>
      </c>
      <c r="N508" s="858">
        <v>70</v>
      </c>
    </row>
    <row r="509" spans="1:16">
      <c r="A509" s="857" t="s">
        <v>529</v>
      </c>
      <c r="B509" s="857" t="s">
        <v>3589</v>
      </c>
      <c r="C509" s="857" t="s">
        <v>1201</v>
      </c>
      <c r="D509" s="857" t="s">
        <v>319</v>
      </c>
      <c r="E509" s="857" t="s">
        <v>3758</v>
      </c>
      <c r="G509" s="857" t="s">
        <v>4103</v>
      </c>
      <c r="I509" s="859">
        <v>0</v>
      </c>
      <c r="J509" s="859">
        <v>4000000</v>
      </c>
      <c r="K509" s="859">
        <v>0</v>
      </c>
      <c r="L509" s="859">
        <v>1106580</v>
      </c>
      <c r="M509" s="858">
        <v>33</v>
      </c>
      <c r="N509" s="858">
        <v>40</v>
      </c>
    </row>
    <row r="510" spans="1:16">
      <c r="A510" s="857" t="s">
        <v>529</v>
      </c>
      <c r="B510" s="857" t="s">
        <v>3636</v>
      </c>
      <c r="C510" s="857" t="s">
        <v>1203</v>
      </c>
      <c r="D510" s="857" t="s">
        <v>319</v>
      </c>
      <c r="E510" s="857" t="s">
        <v>3733</v>
      </c>
      <c r="G510" s="857" t="s">
        <v>1302</v>
      </c>
      <c r="I510" s="859">
        <v>0</v>
      </c>
      <c r="J510" s="859">
        <v>3083000</v>
      </c>
      <c r="K510" s="859">
        <v>0</v>
      </c>
      <c r="L510" s="859">
        <v>1021151.31956</v>
      </c>
      <c r="M510" s="858">
        <v>0</v>
      </c>
      <c r="N510" s="858">
        <v>50</v>
      </c>
      <c r="P510" s="857" t="s">
        <v>1303</v>
      </c>
    </row>
    <row r="511" spans="1:16">
      <c r="A511" s="857" t="s">
        <v>529</v>
      </c>
      <c r="B511" s="857" t="s">
        <v>3636</v>
      </c>
      <c r="C511" s="857" t="s">
        <v>1203</v>
      </c>
      <c r="D511" s="857" t="s">
        <v>319</v>
      </c>
      <c r="E511" s="857" t="s">
        <v>3733</v>
      </c>
      <c r="G511" s="857" t="s">
        <v>1304</v>
      </c>
      <c r="I511" s="859">
        <v>0</v>
      </c>
      <c r="J511" s="859">
        <v>1400000</v>
      </c>
      <c r="K511" s="859">
        <v>0</v>
      </c>
      <c r="L511" s="859">
        <v>974.61</v>
      </c>
      <c r="M511" s="858">
        <v>0</v>
      </c>
      <c r="N511" s="858">
        <v>0</v>
      </c>
      <c r="P511" s="857" t="s">
        <v>4104</v>
      </c>
    </row>
    <row r="512" spans="1:16">
      <c r="A512" s="857" t="s">
        <v>529</v>
      </c>
      <c r="B512" s="857" t="s">
        <v>3636</v>
      </c>
      <c r="C512" s="857" t="s">
        <v>1203</v>
      </c>
      <c r="D512" s="857" t="s">
        <v>319</v>
      </c>
      <c r="E512" s="857" t="s">
        <v>3730</v>
      </c>
      <c r="G512" s="857" t="s">
        <v>3934</v>
      </c>
      <c r="I512" s="859">
        <v>0</v>
      </c>
      <c r="J512" s="859">
        <v>3005000</v>
      </c>
      <c r="K512" s="859">
        <v>0</v>
      </c>
      <c r="L512" s="859">
        <v>2649907.60348</v>
      </c>
      <c r="M512" s="858">
        <v>64.730430840562803</v>
      </c>
      <c r="N512" s="858">
        <v>99</v>
      </c>
      <c r="P512" s="857" t="s">
        <v>4105</v>
      </c>
    </row>
    <row r="513" spans="1:16">
      <c r="A513" s="857" t="s">
        <v>529</v>
      </c>
      <c r="B513" s="857" t="s">
        <v>3671</v>
      </c>
      <c r="C513" s="857" t="s">
        <v>3672</v>
      </c>
      <c r="D513" s="857" t="s">
        <v>319</v>
      </c>
      <c r="E513" s="857" t="s">
        <v>3758</v>
      </c>
      <c r="G513" s="857" t="s">
        <v>1311</v>
      </c>
      <c r="I513" s="859">
        <v>0</v>
      </c>
      <c r="J513" s="859">
        <v>3000000</v>
      </c>
      <c r="K513" s="859">
        <v>0</v>
      </c>
      <c r="L513" s="859">
        <v>2341776</v>
      </c>
      <c r="M513" s="858">
        <v>82.604246387180581</v>
      </c>
      <c r="N513" s="858">
        <v>80</v>
      </c>
      <c r="P513" s="857" t="s">
        <v>1312</v>
      </c>
    </row>
    <row r="514" spans="1:16">
      <c r="A514" s="857" t="s">
        <v>529</v>
      </c>
      <c r="B514" s="857" t="s">
        <v>3671</v>
      </c>
      <c r="C514" s="857" t="s">
        <v>3672</v>
      </c>
      <c r="D514" s="857" t="s">
        <v>319</v>
      </c>
      <c r="E514" s="857" t="s">
        <v>3769</v>
      </c>
      <c r="G514" s="857" t="s">
        <v>1313</v>
      </c>
      <c r="I514" s="859">
        <v>0</v>
      </c>
      <c r="J514" s="859">
        <v>1604564</v>
      </c>
      <c r="K514" s="859">
        <v>0</v>
      </c>
      <c r="L514" s="859">
        <v>1325438</v>
      </c>
      <c r="M514" s="858">
        <v>19.094720000000002</v>
      </c>
      <c r="N514" s="858">
        <v>98</v>
      </c>
      <c r="P514" s="857" t="s">
        <v>20</v>
      </c>
    </row>
    <row r="515" spans="1:16">
      <c r="A515" s="857" t="s">
        <v>529</v>
      </c>
      <c r="B515" s="857" t="s">
        <v>3671</v>
      </c>
      <c r="C515" s="857" t="s">
        <v>3672</v>
      </c>
      <c r="D515" s="857" t="s">
        <v>319</v>
      </c>
      <c r="E515" s="857" t="s">
        <v>3769</v>
      </c>
      <c r="G515" s="857" t="s">
        <v>1314</v>
      </c>
      <c r="I515" s="859">
        <v>0</v>
      </c>
      <c r="J515" s="859">
        <v>1250000</v>
      </c>
      <c r="K515" s="859">
        <v>0</v>
      </c>
      <c r="L515" s="859">
        <v>238684</v>
      </c>
      <c r="M515" s="858">
        <v>61.471425509110404</v>
      </c>
      <c r="N515" s="858">
        <v>49</v>
      </c>
      <c r="P515" s="857" t="s">
        <v>1315</v>
      </c>
    </row>
    <row r="516" spans="1:16">
      <c r="A516" s="857" t="s">
        <v>529</v>
      </c>
      <c r="B516" s="857" t="s">
        <v>3671</v>
      </c>
      <c r="C516" s="857" t="s">
        <v>3672</v>
      </c>
      <c r="D516" s="857" t="s">
        <v>319</v>
      </c>
      <c r="E516" s="857" t="s">
        <v>3770</v>
      </c>
      <c r="G516" s="857" t="s">
        <v>1316</v>
      </c>
      <c r="I516" s="859">
        <v>0</v>
      </c>
      <c r="J516" s="859">
        <v>4665000</v>
      </c>
      <c r="K516" s="859">
        <v>0</v>
      </c>
      <c r="L516" s="859">
        <v>2867642</v>
      </c>
      <c r="M516" s="858">
        <v>23.293885819521179</v>
      </c>
      <c r="N516" s="858">
        <v>98</v>
      </c>
      <c r="P516" s="857" t="s">
        <v>20</v>
      </c>
    </row>
    <row r="517" spans="1:16">
      <c r="A517" s="857" t="s">
        <v>529</v>
      </c>
      <c r="B517" s="857" t="s">
        <v>3671</v>
      </c>
      <c r="C517" s="857" t="s">
        <v>3672</v>
      </c>
      <c r="D517" s="857" t="s">
        <v>319</v>
      </c>
      <c r="E517" s="857" t="s">
        <v>3733</v>
      </c>
      <c r="G517" s="857" t="s">
        <v>1317</v>
      </c>
      <c r="I517" s="859">
        <v>0</v>
      </c>
      <c r="J517" s="859">
        <v>2715000</v>
      </c>
      <c r="K517" s="859">
        <v>0</v>
      </c>
      <c r="L517" s="859">
        <v>632429</v>
      </c>
      <c r="M517" s="858">
        <v>0.426875</v>
      </c>
      <c r="N517" s="858">
        <v>72</v>
      </c>
      <c r="P517" s="857" t="s">
        <v>20</v>
      </c>
    </row>
    <row r="518" spans="1:16">
      <c r="A518" s="857" t="s">
        <v>529</v>
      </c>
      <c r="B518" s="857" t="s">
        <v>3671</v>
      </c>
      <c r="C518" s="857" t="s">
        <v>3672</v>
      </c>
      <c r="D518" s="857" t="s">
        <v>319</v>
      </c>
      <c r="E518" s="857" t="s">
        <v>3733</v>
      </c>
      <c r="G518" s="857" t="s">
        <v>1318</v>
      </c>
      <c r="I518" s="859">
        <v>0</v>
      </c>
      <c r="J518" s="859">
        <v>1600000</v>
      </c>
      <c r="K518" s="859">
        <v>0</v>
      </c>
      <c r="L518" s="859">
        <v>6830</v>
      </c>
      <c r="M518" s="858">
        <v>2.8623853211009173E-2</v>
      </c>
      <c r="N518" s="858">
        <v>15</v>
      </c>
      <c r="P518" s="857" t="s">
        <v>20</v>
      </c>
    </row>
    <row r="519" spans="1:16">
      <c r="A519" s="857" t="s">
        <v>529</v>
      </c>
      <c r="B519" s="857" t="s">
        <v>3671</v>
      </c>
      <c r="C519" s="857" t="s">
        <v>3672</v>
      </c>
      <c r="D519" s="857" t="s">
        <v>319</v>
      </c>
      <c r="E519" s="857" t="s">
        <v>3733</v>
      </c>
      <c r="G519" s="857" t="s">
        <v>1319</v>
      </c>
      <c r="I519" s="859">
        <v>0</v>
      </c>
      <c r="J519" s="859">
        <v>3815000</v>
      </c>
      <c r="K519" s="859">
        <v>0</v>
      </c>
      <c r="L519" s="859">
        <v>1092</v>
      </c>
      <c r="M519" s="858">
        <v>34.866666666666667</v>
      </c>
      <c r="N519" s="858">
        <v>5</v>
      </c>
      <c r="P519" s="857" t="s">
        <v>20</v>
      </c>
    </row>
    <row r="520" spans="1:16">
      <c r="A520" s="857" t="s">
        <v>529</v>
      </c>
      <c r="B520" s="857" t="s">
        <v>3621</v>
      </c>
      <c r="C520" s="857" t="s">
        <v>1668</v>
      </c>
      <c r="D520" s="857" t="s">
        <v>319</v>
      </c>
      <c r="E520" s="857" t="s">
        <v>3731</v>
      </c>
      <c r="G520" s="857" t="s">
        <v>4106</v>
      </c>
      <c r="I520" s="859">
        <v>0</v>
      </c>
      <c r="J520" s="859">
        <v>2023771</v>
      </c>
      <c r="K520" s="859">
        <v>0</v>
      </c>
      <c r="L520" s="859">
        <v>5861</v>
      </c>
      <c r="M520" s="858">
        <v>0</v>
      </c>
      <c r="N520" s="858">
        <v>12</v>
      </c>
      <c r="P520" s="857" t="s">
        <v>1323</v>
      </c>
    </row>
    <row r="521" spans="1:16">
      <c r="A521" s="857" t="s">
        <v>529</v>
      </c>
      <c r="B521" s="857" t="s">
        <v>3621</v>
      </c>
      <c r="C521" s="857" t="s">
        <v>1668</v>
      </c>
      <c r="D521" s="857" t="s">
        <v>319</v>
      </c>
      <c r="E521" s="857" t="s">
        <v>3733</v>
      </c>
      <c r="G521" s="857" t="s">
        <v>1324</v>
      </c>
      <c r="I521" s="859">
        <v>0</v>
      </c>
      <c r="J521" s="859">
        <v>1500000</v>
      </c>
      <c r="K521" s="859">
        <v>0</v>
      </c>
      <c r="L521" s="859">
        <v>0</v>
      </c>
      <c r="M521" s="858">
        <v>73.965333333333334</v>
      </c>
      <c r="N521" s="858">
        <v>0</v>
      </c>
      <c r="P521" s="857" t="s">
        <v>4107</v>
      </c>
    </row>
    <row r="522" spans="1:16">
      <c r="A522" s="857" t="s">
        <v>529</v>
      </c>
      <c r="B522" s="857" t="s">
        <v>3621</v>
      </c>
      <c r="C522" s="857" t="s">
        <v>1668</v>
      </c>
      <c r="D522" s="857" t="s">
        <v>319</v>
      </c>
      <c r="E522" s="857" t="s">
        <v>3729</v>
      </c>
      <c r="G522" s="857" t="s">
        <v>1336</v>
      </c>
      <c r="I522" s="859">
        <v>0</v>
      </c>
      <c r="J522" s="859">
        <v>1200000</v>
      </c>
      <c r="K522" s="859">
        <v>0</v>
      </c>
      <c r="L522" s="859">
        <v>302251</v>
      </c>
      <c r="M522" s="858">
        <v>21.543100000000003</v>
      </c>
      <c r="N522" s="858">
        <v>80</v>
      </c>
      <c r="P522" s="857" t="s">
        <v>1337</v>
      </c>
    </row>
    <row r="523" spans="1:16">
      <c r="A523" s="857" t="s">
        <v>529</v>
      </c>
      <c r="B523" s="857" t="s">
        <v>3621</v>
      </c>
      <c r="C523" s="857" t="s">
        <v>1668</v>
      </c>
      <c r="D523" s="857" t="s">
        <v>319</v>
      </c>
      <c r="E523" s="857" t="s">
        <v>3759</v>
      </c>
      <c r="G523" s="857" t="s">
        <v>1339</v>
      </c>
      <c r="I523" s="859">
        <v>0</v>
      </c>
      <c r="J523" s="859">
        <v>1000000</v>
      </c>
      <c r="K523" s="859">
        <v>0</v>
      </c>
      <c r="L523" s="859">
        <v>215431</v>
      </c>
      <c r="M523" s="858">
        <v>34.567450000000001</v>
      </c>
      <c r="N523" s="858">
        <v>35</v>
      </c>
      <c r="P523" s="857" t="s">
        <v>4108</v>
      </c>
    </row>
    <row r="524" spans="1:16">
      <c r="A524" s="857" t="s">
        <v>529</v>
      </c>
      <c r="B524" s="857" t="s">
        <v>3621</v>
      </c>
      <c r="C524" s="857" t="s">
        <v>1668</v>
      </c>
      <c r="D524" s="857" t="s">
        <v>319</v>
      </c>
      <c r="E524" s="857" t="s">
        <v>3759</v>
      </c>
      <c r="G524" s="857" t="s">
        <v>1341</v>
      </c>
      <c r="I524" s="859">
        <v>0</v>
      </c>
      <c r="J524" s="859">
        <v>2000000</v>
      </c>
      <c r="K524" s="859">
        <v>0</v>
      </c>
      <c r="L524" s="859">
        <v>691349</v>
      </c>
      <c r="M524" s="858">
        <v>90.645728000000005</v>
      </c>
      <c r="N524" s="858">
        <v>50</v>
      </c>
      <c r="P524" s="857" t="s">
        <v>4109</v>
      </c>
    </row>
    <row r="525" spans="1:16">
      <c r="A525" s="857" t="s">
        <v>529</v>
      </c>
      <c r="B525" s="857" t="s">
        <v>3621</v>
      </c>
      <c r="C525" s="857" t="s">
        <v>1668</v>
      </c>
      <c r="D525" s="857" t="s">
        <v>319</v>
      </c>
      <c r="E525" s="857" t="s">
        <v>3759</v>
      </c>
      <c r="G525" s="857" t="s">
        <v>1343</v>
      </c>
      <c r="I525" s="859">
        <v>0</v>
      </c>
      <c r="J525" s="859">
        <v>6250000</v>
      </c>
      <c r="K525" s="859">
        <v>0</v>
      </c>
      <c r="L525" s="859">
        <v>5665358</v>
      </c>
      <c r="M525" s="858">
        <v>83.016253968253977</v>
      </c>
      <c r="N525" s="858">
        <v>95</v>
      </c>
      <c r="P525" s="857" t="s">
        <v>4110</v>
      </c>
    </row>
    <row r="526" spans="1:16">
      <c r="A526" s="857" t="s">
        <v>529</v>
      </c>
      <c r="B526" s="857" t="s">
        <v>3621</v>
      </c>
      <c r="C526" s="857" t="s">
        <v>1668</v>
      </c>
      <c r="D526" s="857" t="s">
        <v>319</v>
      </c>
      <c r="E526" s="857" t="s">
        <v>3759</v>
      </c>
      <c r="G526" s="857" t="s">
        <v>1346</v>
      </c>
      <c r="I526" s="859">
        <v>0</v>
      </c>
      <c r="J526" s="859">
        <v>3150000</v>
      </c>
      <c r="K526" s="859">
        <v>0</v>
      </c>
      <c r="L526" s="859">
        <v>2615012</v>
      </c>
      <c r="M526" s="858">
        <v>85.799333333333337</v>
      </c>
      <c r="N526" s="858">
        <v>95</v>
      </c>
      <c r="P526" s="857" t="s">
        <v>4111</v>
      </c>
    </row>
    <row r="527" spans="1:16">
      <c r="A527" s="857" t="s">
        <v>529</v>
      </c>
      <c r="B527" s="857" t="s">
        <v>3621</v>
      </c>
      <c r="C527" s="857" t="s">
        <v>1668</v>
      </c>
      <c r="D527" s="857" t="s">
        <v>480</v>
      </c>
      <c r="E527" s="857" t="s">
        <v>3772</v>
      </c>
      <c r="G527" s="857" t="s">
        <v>1353</v>
      </c>
      <c r="I527" s="859">
        <v>0</v>
      </c>
      <c r="J527" s="859">
        <v>5866667</v>
      </c>
      <c r="K527" s="859">
        <v>0</v>
      </c>
      <c r="L527" s="859">
        <v>0</v>
      </c>
      <c r="M527" s="858">
        <v>0</v>
      </c>
      <c r="N527" s="858">
        <v>98</v>
      </c>
      <c r="P527" s="857" t="s">
        <v>1354</v>
      </c>
    </row>
    <row r="528" spans="1:16">
      <c r="A528" s="857" t="s">
        <v>529</v>
      </c>
      <c r="B528" s="857" t="s">
        <v>3621</v>
      </c>
      <c r="C528" s="857" t="s">
        <v>1668</v>
      </c>
      <c r="D528" s="857" t="s">
        <v>480</v>
      </c>
      <c r="E528" s="857" t="s">
        <v>3772</v>
      </c>
      <c r="G528" s="857" t="s">
        <v>1355</v>
      </c>
      <c r="I528" s="859">
        <v>0</v>
      </c>
      <c r="J528" s="859">
        <v>4933333</v>
      </c>
      <c r="K528" s="859">
        <v>0</v>
      </c>
      <c r="L528" s="859">
        <v>0</v>
      </c>
      <c r="M528" s="858">
        <v>0</v>
      </c>
      <c r="N528" s="858">
        <v>98</v>
      </c>
      <c r="P528" s="857" t="s">
        <v>1354</v>
      </c>
    </row>
    <row r="529" spans="1:16">
      <c r="A529" s="857" t="s">
        <v>529</v>
      </c>
      <c r="B529" s="857" t="s">
        <v>3621</v>
      </c>
      <c r="C529" s="857" t="s">
        <v>1668</v>
      </c>
      <c r="D529" s="857" t="s">
        <v>480</v>
      </c>
      <c r="E529" s="857" t="s">
        <v>3772</v>
      </c>
      <c r="G529" s="857" t="s">
        <v>1356</v>
      </c>
      <c r="I529" s="859">
        <v>0</v>
      </c>
      <c r="J529" s="859">
        <v>2500000</v>
      </c>
      <c r="K529" s="859">
        <v>0</v>
      </c>
      <c r="L529" s="859">
        <v>0</v>
      </c>
      <c r="M529" s="858">
        <v>0</v>
      </c>
      <c r="N529" s="858">
        <v>82</v>
      </c>
      <c r="P529" s="857" t="s">
        <v>1354</v>
      </c>
    </row>
    <row r="530" spans="1:16">
      <c r="A530" s="857" t="s">
        <v>529</v>
      </c>
      <c r="B530" s="857" t="s">
        <v>3621</v>
      </c>
      <c r="C530" s="857" t="s">
        <v>1668</v>
      </c>
      <c r="D530" s="857" t="s">
        <v>480</v>
      </c>
      <c r="E530" s="857" t="s">
        <v>3772</v>
      </c>
      <c r="G530" s="857" t="s">
        <v>1357</v>
      </c>
      <c r="I530" s="859">
        <v>0</v>
      </c>
      <c r="J530" s="859">
        <v>1500000</v>
      </c>
      <c r="K530" s="859">
        <v>0</v>
      </c>
      <c r="L530" s="859">
        <v>0</v>
      </c>
      <c r="M530" s="858">
        <v>0</v>
      </c>
      <c r="N530" s="858">
        <v>96</v>
      </c>
      <c r="P530" s="857" t="s">
        <v>1354</v>
      </c>
    </row>
    <row r="531" spans="1:16">
      <c r="A531" s="857" t="s">
        <v>528</v>
      </c>
      <c r="B531" s="857" t="s">
        <v>3646</v>
      </c>
      <c r="C531" s="857" t="s">
        <v>3647</v>
      </c>
      <c r="D531" s="857" t="s">
        <v>319</v>
      </c>
      <c r="E531" s="857" t="s">
        <v>3729</v>
      </c>
      <c r="F531" s="857" t="s">
        <v>2210</v>
      </c>
      <c r="G531" s="857" t="s">
        <v>4112</v>
      </c>
      <c r="I531" s="859">
        <v>0</v>
      </c>
      <c r="J531" s="859">
        <v>2866246.0245790002</v>
      </c>
      <c r="K531" s="859">
        <v>0</v>
      </c>
      <c r="L531" s="859">
        <v>0</v>
      </c>
      <c r="M531" s="858">
        <v>0</v>
      </c>
      <c r="N531" s="858">
        <v>0</v>
      </c>
    </row>
    <row r="532" spans="1:16">
      <c r="A532" s="857" t="s">
        <v>528</v>
      </c>
      <c r="B532" s="857" t="s">
        <v>3650</v>
      </c>
      <c r="C532" s="857" t="s">
        <v>3651</v>
      </c>
      <c r="D532" s="857" t="s">
        <v>319</v>
      </c>
      <c r="E532" s="857" t="s">
        <v>3732</v>
      </c>
      <c r="G532" s="857" t="s">
        <v>2213</v>
      </c>
      <c r="I532" s="859">
        <v>0</v>
      </c>
      <c r="J532" s="859">
        <v>2504000</v>
      </c>
      <c r="K532" s="859">
        <v>0</v>
      </c>
      <c r="L532" s="859">
        <v>0</v>
      </c>
      <c r="M532" s="858">
        <v>0</v>
      </c>
      <c r="N532" s="858">
        <v>0</v>
      </c>
    </row>
    <row r="533" spans="1:16">
      <c r="A533" s="857" t="s">
        <v>528</v>
      </c>
      <c r="B533" s="857" t="s">
        <v>3650</v>
      </c>
      <c r="C533" s="857" t="s">
        <v>3651</v>
      </c>
      <c r="D533" s="857" t="s">
        <v>319</v>
      </c>
      <c r="E533" s="857" t="s">
        <v>3770</v>
      </c>
      <c r="G533" s="857" t="s">
        <v>2215</v>
      </c>
      <c r="I533" s="859">
        <v>0</v>
      </c>
      <c r="J533" s="859">
        <v>4642710</v>
      </c>
      <c r="K533" s="859">
        <v>0</v>
      </c>
      <c r="L533" s="859">
        <v>0</v>
      </c>
      <c r="M533" s="858">
        <v>0</v>
      </c>
      <c r="N533" s="858">
        <v>0</v>
      </c>
    </row>
    <row r="534" spans="1:16">
      <c r="A534" s="857" t="s">
        <v>528</v>
      </c>
      <c r="B534" s="857" t="s">
        <v>3650</v>
      </c>
      <c r="C534" s="857" t="s">
        <v>3651</v>
      </c>
      <c r="D534" s="857" t="s">
        <v>319</v>
      </c>
      <c r="E534" s="857" t="s">
        <v>3775</v>
      </c>
      <c r="G534" s="857" t="s">
        <v>4113</v>
      </c>
      <c r="I534" s="859">
        <v>0</v>
      </c>
      <c r="J534" s="859">
        <v>2577000</v>
      </c>
      <c r="K534" s="859">
        <v>0</v>
      </c>
      <c r="L534" s="859">
        <v>0</v>
      </c>
      <c r="M534" s="858">
        <v>0</v>
      </c>
      <c r="N534" s="858">
        <v>0</v>
      </c>
    </row>
    <row r="535" spans="1:16">
      <c r="A535" s="857" t="s">
        <v>528</v>
      </c>
      <c r="B535" s="857" t="s">
        <v>3650</v>
      </c>
      <c r="C535" s="857" t="s">
        <v>3651</v>
      </c>
      <c r="D535" s="857" t="s">
        <v>319</v>
      </c>
      <c r="E535" s="857" t="s">
        <v>3758</v>
      </c>
      <c r="G535" s="857" t="s">
        <v>2219</v>
      </c>
      <c r="I535" s="859">
        <v>0</v>
      </c>
      <c r="J535" s="859">
        <v>1000000</v>
      </c>
      <c r="K535" s="859">
        <v>0</v>
      </c>
      <c r="L535" s="859">
        <v>0</v>
      </c>
      <c r="M535" s="858">
        <v>0</v>
      </c>
      <c r="N535" s="858">
        <v>0</v>
      </c>
    </row>
    <row r="536" spans="1:16">
      <c r="A536" s="857" t="s">
        <v>528</v>
      </c>
      <c r="B536" s="857" t="s">
        <v>3650</v>
      </c>
      <c r="C536" s="857" t="s">
        <v>3651</v>
      </c>
      <c r="D536" s="857" t="s">
        <v>2220</v>
      </c>
      <c r="E536" s="857" t="s">
        <v>3731</v>
      </c>
      <c r="G536" s="857" t="s">
        <v>2221</v>
      </c>
      <c r="I536" s="859">
        <v>0</v>
      </c>
      <c r="J536" s="859">
        <v>2276743</v>
      </c>
      <c r="K536" s="859">
        <v>0</v>
      </c>
      <c r="L536" s="859">
        <v>0</v>
      </c>
      <c r="M536" s="858">
        <v>0</v>
      </c>
      <c r="N536" s="858">
        <v>0</v>
      </c>
    </row>
    <row r="537" spans="1:16">
      <c r="A537" s="857" t="s">
        <v>528</v>
      </c>
      <c r="B537" s="857" t="s">
        <v>3650</v>
      </c>
      <c r="C537" s="857" t="s">
        <v>3651</v>
      </c>
      <c r="D537" s="857" t="s">
        <v>319</v>
      </c>
      <c r="E537" s="857" t="s">
        <v>3729</v>
      </c>
      <c r="G537" s="857" t="s">
        <v>2222</v>
      </c>
      <c r="I537" s="859">
        <v>0</v>
      </c>
      <c r="J537" s="859">
        <v>59000000</v>
      </c>
      <c r="K537" s="859">
        <v>0</v>
      </c>
      <c r="L537" s="859">
        <v>0</v>
      </c>
      <c r="M537" s="858">
        <v>0</v>
      </c>
      <c r="N537" s="858">
        <v>0</v>
      </c>
    </row>
    <row r="538" spans="1:16">
      <c r="A538" s="857" t="s">
        <v>528</v>
      </c>
      <c r="B538" s="857" t="s">
        <v>3650</v>
      </c>
      <c r="C538" s="857" t="s">
        <v>3651</v>
      </c>
      <c r="D538" s="857" t="s">
        <v>319</v>
      </c>
      <c r="E538" s="857" t="s">
        <v>3729</v>
      </c>
      <c r="G538" s="857" t="s">
        <v>2224</v>
      </c>
      <c r="I538" s="859">
        <v>0</v>
      </c>
      <c r="J538" s="859">
        <v>1500000</v>
      </c>
      <c r="K538" s="859">
        <v>0</v>
      </c>
      <c r="L538" s="859">
        <v>0</v>
      </c>
      <c r="M538" s="858">
        <v>0</v>
      </c>
      <c r="N538" s="858">
        <v>0</v>
      </c>
    </row>
    <row r="539" spans="1:16">
      <c r="A539" s="857" t="s">
        <v>528</v>
      </c>
      <c r="B539" s="857" t="s">
        <v>3650</v>
      </c>
      <c r="C539" s="857" t="s">
        <v>3651</v>
      </c>
      <c r="D539" s="857" t="s">
        <v>319</v>
      </c>
      <c r="E539" s="857" t="s">
        <v>3733</v>
      </c>
      <c r="G539" s="857" t="s">
        <v>2226</v>
      </c>
      <c r="I539" s="859">
        <v>0</v>
      </c>
      <c r="J539" s="859">
        <v>2623237</v>
      </c>
      <c r="K539" s="859">
        <v>0</v>
      </c>
      <c r="L539" s="859">
        <v>0</v>
      </c>
      <c r="M539" s="858">
        <v>0</v>
      </c>
      <c r="N539" s="858">
        <v>0</v>
      </c>
    </row>
    <row r="540" spans="1:16">
      <c r="A540" s="857" t="s">
        <v>528</v>
      </c>
      <c r="B540" s="857" t="s">
        <v>3650</v>
      </c>
      <c r="C540" s="857" t="s">
        <v>3651</v>
      </c>
      <c r="D540" s="857" t="s">
        <v>319</v>
      </c>
      <c r="E540" s="857" t="s">
        <v>3733</v>
      </c>
      <c r="G540" s="857" t="s">
        <v>2227</v>
      </c>
      <c r="I540" s="859">
        <v>0</v>
      </c>
      <c r="J540" s="859">
        <v>3940000</v>
      </c>
      <c r="K540" s="859">
        <v>0</v>
      </c>
      <c r="L540" s="859">
        <v>0</v>
      </c>
      <c r="M540" s="858">
        <v>0</v>
      </c>
      <c r="N540" s="858">
        <v>0</v>
      </c>
    </row>
    <row r="541" spans="1:16">
      <c r="A541" s="857" t="s">
        <v>528</v>
      </c>
      <c r="B541" s="857" t="s">
        <v>3650</v>
      </c>
      <c r="C541" s="857" t="s">
        <v>3651</v>
      </c>
      <c r="E541" s="857" t="s">
        <v>3730</v>
      </c>
      <c r="G541" s="857" t="s">
        <v>2228</v>
      </c>
      <c r="I541" s="859">
        <v>0</v>
      </c>
      <c r="J541" s="859">
        <v>2170000</v>
      </c>
      <c r="K541" s="859">
        <v>0</v>
      </c>
      <c r="L541" s="859">
        <v>0</v>
      </c>
      <c r="M541" s="858">
        <v>0</v>
      </c>
      <c r="N541" s="858">
        <v>0</v>
      </c>
    </row>
    <row r="542" spans="1:16">
      <c r="A542" s="857" t="s">
        <v>528</v>
      </c>
      <c r="B542" s="857" t="s">
        <v>3650</v>
      </c>
      <c r="C542" s="857" t="s">
        <v>3651</v>
      </c>
      <c r="E542" s="857" t="s">
        <v>3730</v>
      </c>
      <c r="G542" s="857" t="s">
        <v>2229</v>
      </c>
      <c r="I542" s="859">
        <v>0</v>
      </c>
      <c r="J542" s="859">
        <v>1250000</v>
      </c>
      <c r="K542" s="859">
        <v>0</v>
      </c>
      <c r="L542" s="859">
        <v>0</v>
      </c>
      <c r="M542" s="858">
        <v>0</v>
      </c>
      <c r="N542" s="858">
        <v>0</v>
      </c>
    </row>
    <row r="543" spans="1:16">
      <c r="A543" s="857" t="s">
        <v>528</v>
      </c>
      <c r="B543" s="857" t="s">
        <v>3650</v>
      </c>
      <c r="C543" s="857" t="s">
        <v>3651</v>
      </c>
      <c r="D543" s="857" t="s">
        <v>480</v>
      </c>
      <c r="E543" s="857" t="s">
        <v>3730</v>
      </c>
      <c r="G543" s="857" t="s">
        <v>2230</v>
      </c>
      <c r="I543" s="859">
        <v>0</v>
      </c>
      <c r="J543" s="859">
        <v>14500000</v>
      </c>
      <c r="K543" s="859">
        <v>0</v>
      </c>
      <c r="L543" s="859">
        <v>0</v>
      </c>
      <c r="M543" s="858">
        <v>0</v>
      </c>
      <c r="N543" s="858">
        <v>0</v>
      </c>
    </row>
    <row r="544" spans="1:16">
      <c r="A544" s="857" t="s">
        <v>528</v>
      </c>
      <c r="B544" s="857" t="s">
        <v>3650</v>
      </c>
      <c r="C544" s="857" t="s">
        <v>3651</v>
      </c>
      <c r="D544" s="857" t="s">
        <v>480</v>
      </c>
      <c r="E544" s="857" t="s">
        <v>3730</v>
      </c>
      <c r="G544" s="857" t="s">
        <v>2231</v>
      </c>
      <c r="I544" s="859">
        <v>0</v>
      </c>
      <c r="J544" s="859">
        <v>5830000</v>
      </c>
      <c r="K544" s="859">
        <v>0</v>
      </c>
      <c r="L544" s="859">
        <v>0</v>
      </c>
      <c r="M544" s="858">
        <v>0</v>
      </c>
      <c r="N544" s="858">
        <v>0</v>
      </c>
    </row>
    <row r="545" spans="1:14">
      <c r="A545" s="857" t="s">
        <v>528</v>
      </c>
      <c r="B545" s="857" t="s">
        <v>3650</v>
      </c>
      <c r="C545" s="857" t="s">
        <v>3651</v>
      </c>
      <c r="D545" s="857" t="s">
        <v>480</v>
      </c>
      <c r="E545" s="857" t="s">
        <v>3730</v>
      </c>
      <c r="G545" s="857" t="s">
        <v>2232</v>
      </c>
      <c r="I545" s="859">
        <v>0</v>
      </c>
      <c r="J545" s="859">
        <v>10000000</v>
      </c>
      <c r="K545" s="859">
        <v>0</v>
      </c>
      <c r="L545" s="859">
        <v>0</v>
      </c>
      <c r="M545" s="858">
        <v>0</v>
      </c>
      <c r="N545" s="858">
        <v>0</v>
      </c>
    </row>
    <row r="546" spans="1:14">
      <c r="A546" s="857" t="s">
        <v>528</v>
      </c>
      <c r="B546" s="857" t="s">
        <v>3634</v>
      </c>
      <c r="C546" s="857" t="s">
        <v>3635</v>
      </c>
      <c r="E546" s="857" t="s">
        <v>3893</v>
      </c>
      <c r="G546" s="857" t="s">
        <v>2235</v>
      </c>
      <c r="I546" s="859">
        <v>0</v>
      </c>
      <c r="J546" s="859">
        <v>1200000</v>
      </c>
      <c r="K546" s="859">
        <v>0</v>
      </c>
      <c r="L546" s="859">
        <v>0</v>
      </c>
      <c r="M546" s="858">
        <v>0</v>
      </c>
      <c r="N546" s="858">
        <v>0</v>
      </c>
    </row>
    <row r="547" spans="1:14">
      <c r="A547" s="857" t="s">
        <v>528</v>
      </c>
      <c r="B547" s="857" t="s">
        <v>3650</v>
      </c>
      <c r="C547" s="857" t="s">
        <v>3651</v>
      </c>
      <c r="E547" s="857" t="s">
        <v>3894</v>
      </c>
      <c r="G547" s="857" t="s">
        <v>4114</v>
      </c>
      <c r="I547" s="859">
        <v>0</v>
      </c>
      <c r="J547" s="859">
        <v>1511104</v>
      </c>
      <c r="K547" s="859">
        <v>0</v>
      </c>
      <c r="L547" s="859">
        <v>0</v>
      </c>
      <c r="M547" s="858">
        <v>0</v>
      </c>
      <c r="N547" s="858">
        <v>0</v>
      </c>
    </row>
    <row r="548" spans="1:14">
      <c r="A548" s="857" t="s">
        <v>528</v>
      </c>
      <c r="B548" s="857" t="s">
        <v>3650</v>
      </c>
      <c r="C548" s="857" t="s">
        <v>3651</v>
      </c>
      <c r="E548" s="857" t="s">
        <v>3894</v>
      </c>
      <c r="G548" s="857" t="s">
        <v>4115</v>
      </c>
      <c r="I548" s="859">
        <v>0</v>
      </c>
      <c r="J548" s="859">
        <v>1642759</v>
      </c>
      <c r="K548" s="859">
        <v>0</v>
      </c>
      <c r="L548" s="859">
        <v>0</v>
      </c>
      <c r="M548" s="858">
        <v>0</v>
      </c>
      <c r="N548" s="858">
        <v>0</v>
      </c>
    </row>
    <row r="549" spans="1:14">
      <c r="A549" s="857" t="s">
        <v>528</v>
      </c>
      <c r="B549" s="857" t="s">
        <v>3650</v>
      </c>
      <c r="C549" s="857" t="s">
        <v>3651</v>
      </c>
      <c r="E549" s="857" t="s">
        <v>3894</v>
      </c>
      <c r="G549" s="857" t="s">
        <v>4116</v>
      </c>
      <c r="I549" s="859">
        <v>0</v>
      </c>
      <c r="J549" s="859">
        <v>2037000</v>
      </c>
      <c r="K549" s="859">
        <v>0</v>
      </c>
      <c r="L549" s="859">
        <v>0</v>
      </c>
      <c r="M549" s="858">
        <v>0</v>
      </c>
      <c r="N549" s="858">
        <v>0</v>
      </c>
    </row>
    <row r="550" spans="1:14">
      <c r="A550" s="857" t="s">
        <v>528</v>
      </c>
      <c r="B550" s="857" t="s">
        <v>3650</v>
      </c>
      <c r="C550" s="857" t="s">
        <v>3651</v>
      </c>
      <c r="E550" s="857" t="s">
        <v>3894</v>
      </c>
      <c r="G550" s="857" t="s">
        <v>2241</v>
      </c>
      <c r="I550" s="859">
        <v>0</v>
      </c>
      <c r="J550" s="859">
        <v>1190611</v>
      </c>
      <c r="K550" s="859">
        <v>0</v>
      </c>
      <c r="L550" s="859">
        <v>0</v>
      </c>
      <c r="M550" s="858">
        <v>0</v>
      </c>
      <c r="N550" s="858">
        <v>0</v>
      </c>
    </row>
    <row r="551" spans="1:14">
      <c r="A551" s="857" t="s">
        <v>528</v>
      </c>
      <c r="B551" s="857" t="s">
        <v>3650</v>
      </c>
      <c r="C551" s="857" t="s">
        <v>3651</v>
      </c>
      <c r="E551" s="857" t="s">
        <v>3731</v>
      </c>
      <c r="G551" s="857" t="s">
        <v>2244</v>
      </c>
      <c r="I551" s="859">
        <v>0</v>
      </c>
      <c r="J551" s="859">
        <v>1000000</v>
      </c>
      <c r="K551" s="859">
        <v>0</v>
      </c>
      <c r="L551" s="859">
        <v>0</v>
      </c>
      <c r="M551" s="858">
        <v>0</v>
      </c>
      <c r="N551" s="858">
        <v>0</v>
      </c>
    </row>
    <row r="552" spans="1:14">
      <c r="A552" s="857" t="s">
        <v>528</v>
      </c>
      <c r="B552" s="857" t="s">
        <v>3653</v>
      </c>
      <c r="C552" s="857" t="s">
        <v>528</v>
      </c>
      <c r="E552" s="857" t="s">
        <v>3770</v>
      </c>
      <c r="G552" s="857" t="s">
        <v>2246</v>
      </c>
      <c r="I552" s="859">
        <v>0</v>
      </c>
      <c r="J552" s="859">
        <v>19966463</v>
      </c>
      <c r="K552" s="859">
        <v>18827752.600000001</v>
      </c>
      <c r="L552" s="859">
        <v>18700276</v>
      </c>
      <c r="M552" s="858">
        <v>0</v>
      </c>
      <c r="N552" s="858">
        <v>0</v>
      </c>
    </row>
    <row r="553" spans="1:14">
      <c r="A553" s="857" t="s">
        <v>528</v>
      </c>
      <c r="B553" s="857" t="s">
        <v>3653</v>
      </c>
      <c r="C553" s="857" t="s">
        <v>528</v>
      </c>
      <c r="E553" s="857" t="s">
        <v>3775</v>
      </c>
      <c r="G553" s="857" t="s">
        <v>2248</v>
      </c>
      <c r="I553" s="859">
        <v>0</v>
      </c>
      <c r="J553" s="859">
        <v>11980255</v>
      </c>
      <c r="K553" s="859">
        <v>0</v>
      </c>
      <c r="L553" s="859">
        <v>11980255</v>
      </c>
      <c r="M553" s="858">
        <v>0</v>
      </c>
      <c r="N553" s="858">
        <v>0</v>
      </c>
    </row>
    <row r="554" spans="1:14">
      <c r="A554" s="857" t="s">
        <v>528</v>
      </c>
      <c r="B554" s="857" t="s">
        <v>3653</v>
      </c>
      <c r="C554" s="857" t="s">
        <v>528</v>
      </c>
      <c r="E554" s="857" t="s">
        <v>3729</v>
      </c>
      <c r="G554" s="857" t="s">
        <v>2251</v>
      </c>
      <c r="I554" s="859">
        <v>0</v>
      </c>
      <c r="J554" s="859">
        <v>12839500</v>
      </c>
      <c r="K554" s="859">
        <v>12817395.17</v>
      </c>
      <c r="L554" s="859">
        <v>12759454</v>
      </c>
      <c r="M554" s="858">
        <v>0</v>
      </c>
      <c r="N554" s="858">
        <v>0</v>
      </c>
    </row>
    <row r="555" spans="1:14">
      <c r="A555" s="857" t="s">
        <v>528</v>
      </c>
      <c r="B555" s="857" t="s">
        <v>3653</v>
      </c>
      <c r="C555" s="857" t="s">
        <v>528</v>
      </c>
      <c r="E555" s="857" t="s">
        <v>3729</v>
      </c>
      <c r="G555" s="857" t="s">
        <v>2252</v>
      </c>
      <c r="I555" s="859">
        <v>0</v>
      </c>
      <c r="J555" s="859">
        <v>12370909</v>
      </c>
      <c r="K555" s="859">
        <v>12230047.15</v>
      </c>
      <c r="L555" s="859">
        <v>12219052</v>
      </c>
      <c r="M555" s="858">
        <v>0</v>
      </c>
      <c r="N555" s="858">
        <v>0</v>
      </c>
    </row>
    <row r="556" spans="1:14">
      <c r="A556" s="857" t="s">
        <v>528</v>
      </c>
      <c r="B556" s="857" t="s">
        <v>3637</v>
      </c>
      <c r="C556" s="857" t="s">
        <v>3638</v>
      </c>
      <c r="E556" s="857" t="s">
        <v>3757</v>
      </c>
      <c r="G556" s="857" t="s">
        <v>2253</v>
      </c>
      <c r="I556" s="859">
        <v>0</v>
      </c>
      <c r="J556" s="859">
        <v>0</v>
      </c>
      <c r="K556" s="859">
        <v>0</v>
      </c>
      <c r="L556" s="859">
        <v>0</v>
      </c>
      <c r="M556" s="858">
        <v>0</v>
      </c>
      <c r="N556" s="858">
        <v>0</v>
      </c>
    </row>
    <row r="557" spans="1:14">
      <c r="A557" s="857" t="s">
        <v>528</v>
      </c>
      <c r="B557" s="857" t="s">
        <v>3637</v>
      </c>
      <c r="C557" s="857" t="s">
        <v>3638</v>
      </c>
      <c r="E557" s="857" t="s">
        <v>3775</v>
      </c>
      <c r="G557" s="857" t="s">
        <v>2255</v>
      </c>
      <c r="I557" s="859">
        <v>0</v>
      </c>
      <c r="J557" s="859">
        <v>0</v>
      </c>
      <c r="K557" s="859">
        <v>0</v>
      </c>
      <c r="L557" s="859">
        <v>0</v>
      </c>
      <c r="M557" s="858">
        <v>0</v>
      </c>
      <c r="N557" s="858">
        <v>0</v>
      </c>
    </row>
    <row r="558" spans="1:14">
      <c r="A558" s="857" t="s">
        <v>528</v>
      </c>
      <c r="B558" s="857" t="s">
        <v>3637</v>
      </c>
      <c r="C558" s="857" t="s">
        <v>3638</v>
      </c>
      <c r="E558" s="857" t="s">
        <v>3758</v>
      </c>
      <c r="G558" s="857" t="s">
        <v>2257</v>
      </c>
      <c r="I558" s="859">
        <v>0</v>
      </c>
      <c r="J558" s="859">
        <v>0</v>
      </c>
      <c r="K558" s="859">
        <v>0</v>
      </c>
      <c r="L558" s="859">
        <v>0</v>
      </c>
      <c r="M558" s="858">
        <v>0</v>
      </c>
      <c r="N558" s="858">
        <v>0</v>
      </c>
    </row>
    <row r="559" spans="1:14">
      <c r="A559" s="857" t="s">
        <v>528</v>
      </c>
      <c r="B559" s="857" t="s">
        <v>3637</v>
      </c>
      <c r="C559" s="857" t="s">
        <v>3638</v>
      </c>
      <c r="E559" s="857" t="s">
        <v>3731</v>
      </c>
      <c r="G559" s="857" t="s">
        <v>2259</v>
      </c>
      <c r="I559" s="859">
        <v>0</v>
      </c>
      <c r="J559" s="859">
        <v>0</v>
      </c>
      <c r="K559" s="859">
        <v>0</v>
      </c>
      <c r="L559" s="859">
        <v>0</v>
      </c>
      <c r="M559" s="858">
        <v>0</v>
      </c>
      <c r="N559" s="858">
        <v>0</v>
      </c>
    </row>
    <row r="560" spans="1:14">
      <c r="A560" s="857" t="s">
        <v>528</v>
      </c>
      <c r="B560" s="857" t="s">
        <v>3637</v>
      </c>
      <c r="C560" s="857" t="s">
        <v>3638</v>
      </c>
      <c r="E560" s="857" t="s">
        <v>3729</v>
      </c>
      <c r="G560" s="857" t="s">
        <v>2261</v>
      </c>
      <c r="I560" s="859">
        <v>0</v>
      </c>
      <c r="J560" s="859">
        <v>0</v>
      </c>
      <c r="K560" s="859">
        <v>0</v>
      </c>
      <c r="L560" s="859">
        <v>0</v>
      </c>
      <c r="M560" s="858">
        <v>0</v>
      </c>
      <c r="N560" s="858">
        <v>0</v>
      </c>
    </row>
    <row r="561" spans="1:16">
      <c r="A561" s="857" t="s">
        <v>528</v>
      </c>
      <c r="B561" s="857" t="s">
        <v>3637</v>
      </c>
      <c r="C561" s="857" t="s">
        <v>3638</v>
      </c>
      <c r="E561" s="857" t="s">
        <v>3733</v>
      </c>
      <c r="G561" s="857" t="s">
        <v>2262</v>
      </c>
      <c r="I561" s="859">
        <v>0</v>
      </c>
      <c r="J561" s="859">
        <v>0</v>
      </c>
      <c r="K561" s="859">
        <v>0</v>
      </c>
      <c r="L561" s="859">
        <v>0</v>
      </c>
      <c r="M561" s="858">
        <v>0</v>
      </c>
      <c r="N561" s="858">
        <v>0</v>
      </c>
    </row>
    <row r="562" spans="1:16">
      <c r="A562" s="857" t="s">
        <v>528</v>
      </c>
      <c r="B562" s="857" t="s">
        <v>3637</v>
      </c>
      <c r="C562" s="857" t="s">
        <v>3638</v>
      </c>
      <c r="E562" s="857" t="s">
        <v>3730</v>
      </c>
      <c r="G562" s="857" t="s">
        <v>2264</v>
      </c>
      <c r="I562" s="859">
        <v>0</v>
      </c>
      <c r="J562" s="859">
        <v>0</v>
      </c>
      <c r="K562" s="859">
        <v>0</v>
      </c>
      <c r="L562" s="859">
        <v>0</v>
      </c>
      <c r="M562" s="858">
        <v>0</v>
      </c>
      <c r="N562" s="858">
        <v>0</v>
      </c>
    </row>
    <row r="563" spans="1:16">
      <c r="A563" s="857" t="s">
        <v>528</v>
      </c>
      <c r="B563" s="857" t="s">
        <v>3637</v>
      </c>
      <c r="C563" s="857" t="s">
        <v>3638</v>
      </c>
      <c r="E563" s="857" t="s">
        <v>3730</v>
      </c>
      <c r="G563" s="857" t="s">
        <v>2265</v>
      </c>
      <c r="I563" s="859">
        <v>0</v>
      </c>
      <c r="J563" s="859">
        <v>0</v>
      </c>
      <c r="K563" s="859">
        <v>0</v>
      </c>
      <c r="L563" s="859">
        <v>0</v>
      </c>
      <c r="M563" s="858">
        <v>0</v>
      </c>
      <c r="N563" s="858">
        <v>0</v>
      </c>
    </row>
    <row r="564" spans="1:16">
      <c r="A564" s="857" t="s">
        <v>528</v>
      </c>
      <c r="B564" s="857" t="s">
        <v>3637</v>
      </c>
      <c r="C564" s="857" t="s">
        <v>3638</v>
      </c>
      <c r="E564" s="857" t="s">
        <v>3730</v>
      </c>
      <c r="G564" s="857" t="s">
        <v>2266</v>
      </c>
      <c r="I564" s="859">
        <v>0</v>
      </c>
      <c r="J564" s="859">
        <v>0</v>
      </c>
      <c r="K564" s="859">
        <v>0</v>
      </c>
      <c r="L564" s="859">
        <v>0</v>
      </c>
      <c r="M564" s="858">
        <v>0</v>
      </c>
      <c r="N564" s="858">
        <v>0</v>
      </c>
    </row>
    <row r="565" spans="1:16">
      <c r="A565" s="857" t="s">
        <v>528</v>
      </c>
      <c r="B565" s="857" t="s">
        <v>3637</v>
      </c>
      <c r="C565" s="857" t="s">
        <v>3638</v>
      </c>
      <c r="E565" s="857" t="s">
        <v>3730</v>
      </c>
      <c r="G565" s="857" t="s">
        <v>2267</v>
      </c>
      <c r="I565" s="859">
        <v>0</v>
      </c>
      <c r="J565" s="859">
        <v>0</v>
      </c>
      <c r="K565" s="859">
        <v>0</v>
      </c>
      <c r="L565" s="859">
        <v>0</v>
      </c>
      <c r="M565" s="858">
        <v>0</v>
      </c>
      <c r="N565" s="858">
        <v>0</v>
      </c>
    </row>
    <row r="566" spans="1:16">
      <c r="A566" s="857" t="s">
        <v>528</v>
      </c>
      <c r="B566" s="857" t="s">
        <v>3637</v>
      </c>
      <c r="C566" s="857" t="s">
        <v>3638</v>
      </c>
      <c r="E566" s="857" t="s">
        <v>3730</v>
      </c>
      <c r="G566" s="857" t="s">
        <v>2268</v>
      </c>
      <c r="I566" s="859">
        <v>0</v>
      </c>
      <c r="J566" s="859">
        <v>0</v>
      </c>
      <c r="K566" s="859">
        <v>0</v>
      </c>
      <c r="L566" s="859">
        <v>0</v>
      </c>
      <c r="M566" s="858">
        <v>0</v>
      </c>
      <c r="N566" s="858">
        <v>0</v>
      </c>
    </row>
    <row r="567" spans="1:16">
      <c r="A567" s="857" t="s">
        <v>528</v>
      </c>
      <c r="B567" s="857" t="s">
        <v>3637</v>
      </c>
      <c r="C567" s="857" t="s">
        <v>3638</v>
      </c>
      <c r="E567" s="857" t="s">
        <v>3730</v>
      </c>
      <c r="G567" s="857" t="s">
        <v>2269</v>
      </c>
      <c r="I567" s="859">
        <v>0</v>
      </c>
      <c r="J567" s="859">
        <v>0</v>
      </c>
      <c r="K567" s="859">
        <v>0</v>
      </c>
      <c r="L567" s="859">
        <v>0</v>
      </c>
      <c r="M567" s="858">
        <v>0</v>
      </c>
      <c r="N567" s="858">
        <v>0</v>
      </c>
    </row>
    <row r="568" spans="1:16">
      <c r="A568" s="857" t="s">
        <v>528</v>
      </c>
      <c r="B568" s="857" t="s">
        <v>3622</v>
      </c>
      <c r="C568" s="857" t="s">
        <v>3623</v>
      </c>
      <c r="E568" s="857" t="s">
        <v>3729</v>
      </c>
      <c r="G568" s="857" t="s">
        <v>4117</v>
      </c>
      <c r="I568" s="859">
        <v>0</v>
      </c>
      <c r="J568" s="859">
        <v>0</v>
      </c>
      <c r="K568" s="859">
        <v>0</v>
      </c>
      <c r="L568" s="859">
        <v>0</v>
      </c>
      <c r="M568" s="858">
        <v>0</v>
      </c>
      <c r="N568" s="858">
        <v>0</v>
      </c>
    </row>
    <row r="569" spans="1:16">
      <c r="A569" s="857" t="s">
        <v>2286</v>
      </c>
      <c r="B569" s="857" t="s">
        <v>3587</v>
      </c>
      <c r="C569" s="857" t="s">
        <v>3611</v>
      </c>
      <c r="D569" s="857" t="s">
        <v>2287</v>
      </c>
      <c r="E569" s="857" t="s">
        <v>3895</v>
      </c>
      <c r="F569" s="857" t="s">
        <v>2292</v>
      </c>
      <c r="G569" s="857" t="s">
        <v>2291</v>
      </c>
      <c r="I569" s="859">
        <v>1652810</v>
      </c>
      <c r="J569" s="859">
        <v>2592705</v>
      </c>
      <c r="K569" s="859">
        <v>2563875.0188000002</v>
      </c>
      <c r="L569" s="859">
        <v>2546429.9740000004</v>
      </c>
      <c r="M569" s="858">
        <v>98.215183524542908</v>
      </c>
      <c r="N569" s="858">
        <v>100</v>
      </c>
      <c r="P569" s="857" t="s">
        <v>4118</v>
      </c>
    </row>
    <row r="570" spans="1:16">
      <c r="A570" s="857" t="s">
        <v>2286</v>
      </c>
      <c r="B570" s="857" t="s">
        <v>3587</v>
      </c>
      <c r="C570" s="857" t="s">
        <v>3611</v>
      </c>
      <c r="D570" s="857" t="s">
        <v>2287</v>
      </c>
      <c r="E570" s="857" t="s">
        <v>3896</v>
      </c>
      <c r="F570" s="857" t="s">
        <v>2296</v>
      </c>
      <c r="G570" s="857" t="s">
        <v>4119</v>
      </c>
      <c r="I570" s="859">
        <v>760000</v>
      </c>
      <c r="J570" s="859">
        <v>1404648</v>
      </c>
      <c r="K570" s="859">
        <v>1370803.49483</v>
      </c>
      <c r="L570" s="859">
        <v>1369168.7043300001</v>
      </c>
      <c r="M570" s="858">
        <v>97.47415041562013</v>
      </c>
      <c r="N570" s="858">
        <v>100</v>
      </c>
      <c r="P570" s="857" t="s">
        <v>2297</v>
      </c>
    </row>
    <row r="571" spans="1:16">
      <c r="A571" s="857" t="s">
        <v>2286</v>
      </c>
      <c r="B571" s="857" t="s">
        <v>3587</v>
      </c>
      <c r="C571" s="857" t="s">
        <v>3611</v>
      </c>
      <c r="D571" s="857" t="s">
        <v>2287</v>
      </c>
      <c r="E571" s="857" t="s">
        <v>3896</v>
      </c>
      <c r="F571" s="857" t="s">
        <v>2298</v>
      </c>
      <c r="G571" s="857" t="s">
        <v>2299</v>
      </c>
      <c r="I571" s="859">
        <v>720000</v>
      </c>
      <c r="J571" s="859">
        <v>1031538</v>
      </c>
      <c r="K571" s="859">
        <v>1024877.48948</v>
      </c>
      <c r="L571" s="859">
        <v>1013137.79761</v>
      </c>
      <c r="M571" s="858">
        <v>98.216236106667921</v>
      </c>
      <c r="N571" s="858">
        <v>100</v>
      </c>
      <c r="P571" s="857" t="s">
        <v>4120</v>
      </c>
    </row>
    <row r="572" spans="1:16">
      <c r="A572" s="857" t="s">
        <v>2286</v>
      </c>
      <c r="B572" s="857" t="s">
        <v>3587</v>
      </c>
      <c r="C572" s="857" t="s">
        <v>3611</v>
      </c>
      <c r="D572" s="857" t="s">
        <v>2287</v>
      </c>
      <c r="E572" s="857" t="s">
        <v>3897</v>
      </c>
      <c r="F572" s="857" t="s">
        <v>2303</v>
      </c>
      <c r="G572" s="857" t="s">
        <v>2302</v>
      </c>
      <c r="I572" s="859">
        <v>632000</v>
      </c>
      <c r="J572" s="859">
        <v>1240427</v>
      </c>
      <c r="K572" s="859">
        <v>1210415.11619</v>
      </c>
      <c r="L572" s="859">
        <v>1218811.3813499999</v>
      </c>
      <c r="M572" s="858">
        <v>98.257405018594397</v>
      </c>
      <c r="N572" s="858">
        <v>100</v>
      </c>
      <c r="P572" s="857" t="s">
        <v>2297</v>
      </c>
    </row>
    <row r="573" spans="1:16">
      <c r="A573" s="857" t="s">
        <v>2286</v>
      </c>
      <c r="B573" s="857" t="s">
        <v>3587</v>
      </c>
      <c r="C573" s="857" t="s">
        <v>3611</v>
      </c>
      <c r="D573" s="857" t="s">
        <v>2287</v>
      </c>
      <c r="E573" s="857" t="s">
        <v>3897</v>
      </c>
      <c r="F573" s="857" t="s">
        <v>2305</v>
      </c>
      <c r="G573" s="857" t="s">
        <v>2304</v>
      </c>
      <c r="I573" s="859">
        <v>960000</v>
      </c>
      <c r="J573" s="859">
        <v>1700471</v>
      </c>
      <c r="K573" s="859">
        <v>1671317.4227199999</v>
      </c>
      <c r="L573" s="859">
        <v>1665969.47226</v>
      </c>
      <c r="M573" s="858">
        <v>97.971060503825129</v>
      </c>
      <c r="N573" s="858">
        <v>100</v>
      </c>
      <c r="P573" s="857" t="s">
        <v>4121</v>
      </c>
    </row>
    <row r="574" spans="1:16">
      <c r="A574" s="857" t="s">
        <v>2286</v>
      </c>
      <c r="B574" s="857" t="s">
        <v>3587</v>
      </c>
      <c r="C574" s="857" t="s">
        <v>3611</v>
      </c>
      <c r="D574" s="857" t="s">
        <v>2287</v>
      </c>
      <c r="E574" s="857" t="s">
        <v>3898</v>
      </c>
      <c r="F574" s="857" t="s">
        <v>601</v>
      </c>
      <c r="G574" s="857" t="s">
        <v>4122</v>
      </c>
      <c r="I574" s="859">
        <v>2310000</v>
      </c>
      <c r="J574" s="859">
        <v>4123615</v>
      </c>
      <c r="K574" s="859">
        <v>4004797.16909</v>
      </c>
      <c r="L574" s="859">
        <v>3845759.4258500002</v>
      </c>
      <c r="M574" s="858">
        <v>93.261844906714131</v>
      </c>
      <c r="N574" s="858">
        <v>100</v>
      </c>
      <c r="P574" s="857" t="s">
        <v>2312</v>
      </c>
    </row>
    <row r="575" spans="1:16">
      <c r="A575" s="857" t="s">
        <v>2286</v>
      </c>
      <c r="B575" s="857" t="s">
        <v>3587</v>
      </c>
      <c r="C575" s="857" t="s">
        <v>3611</v>
      </c>
      <c r="D575" s="857" t="s">
        <v>2287</v>
      </c>
      <c r="E575" s="857" t="s">
        <v>3899</v>
      </c>
      <c r="F575" s="857" t="s">
        <v>2299</v>
      </c>
      <c r="G575" s="857" t="s">
        <v>4123</v>
      </c>
      <c r="I575" s="859">
        <v>948000</v>
      </c>
      <c r="J575" s="859">
        <v>2446718</v>
      </c>
      <c r="K575" s="859">
        <v>2439269.8956900002</v>
      </c>
      <c r="L575" s="859">
        <v>2289960.9657799997</v>
      </c>
      <c r="M575" s="858">
        <v>93.593171169705698</v>
      </c>
      <c r="N575" s="858">
        <v>100</v>
      </c>
      <c r="P575" s="857" t="s">
        <v>2312</v>
      </c>
    </row>
    <row r="576" spans="1:16">
      <c r="A576" s="857" t="s">
        <v>2286</v>
      </c>
      <c r="B576" s="857" t="s">
        <v>3587</v>
      </c>
      <c r="C576" s="857" t="s">
        <v>3611</v>
      </c>
      <c r="D576" s="857" t="s">
        <v>2287</v>
      </c>
      <c r="E576" s="857" t="s">
        <v>3898</v>
      </c>
      <c r="F576" s="857" t="s">
        <v>2311</v>
      </c>
      <c r="G576" s="857" t="s">
        <v>4124</v>
      </c>
      <c r="I576" s="859">
        <v>920000</v>
      </c>
      <c r="J576" s="859">
        <v>1476000</v>
      </c>
      <c r="K576" s="859">
        <v>0</v>
      </c>
      <c r="L576" s="859">
        <v>0</v>
      </c>
      <c r="M576" s="858">
        <v>0</v>
      </c>
      <c r="N576" s="858">
        <v>0</v>
      </c>
      <c r="P576" s="857" t="s">
        <v>4125</v>
      </c>
    </row>
    <row r="577" spans="1:16">
      <c r="A577" s="857" t="s">
        <v>2286</v>
      </c>
      <c r="B577" s="857" t="s">
        <v>3587</v>
      </c>
      <c r="C577" s="857" t="s">
        <v>3611</v>
      </c>
      <c r="D577" s="857" t="s">
        <v>2287</v>
      </c>
      <c r="E577" s="857" t="s">
        <v>3898</v>
      </c>
      <c r="F577" s="857" t="s">
        <v>2316</v>
      </c>
      <c r="G577" s="857" t="s">
        <v>2320</v>
      </c>
      <c r="I577" s="859">
        <v>1200000</v>
      </c>
      <c r="J577" s="859">
        <v>1328000</v>
      </c>
      <c r="K577" s="859">
        <v>1218085.1101299999</v>
      </c>
      <c r="L577" s="859">
        <v>1140436.6429100002</v>
      </c>
      <c r="M577" s="858">
        <v>85.876253231174715</v>
      </c>
      <c r="N577" s="858">
        <v>100</v>
      </c>
      <c r="P577" s="857" t="s">
        <v>2322</v>
      </c>
    </row>
    <row r="578" spans="1:16">
      <c r="A578" s="857" t="s">
        <v>2286</v>
      </c>
      <c r="B578" s="857" t="s">
        <v>3587</v>
      </c>
      <c r="C578" s="857" t="s">
        <v>3611</v>
      </c>
      <c r="D578" s="857" t="s">
        <v>2287</v>
      </c>
      <c r="E578" s="857" t="s">
        <v>3900</v>
      </c>
      <c r="F578" s="857" t="s">
        <v>2326</v>
      </c>
      <c r="G578" s="857" t="s">
        <v>2327</v>
      </c>
      <c r="I578" s="859">
        <v>2500000</v>
      </c>
      <c r="J578" s="859">
        <v>2500000</v>
      </c>
      <c r="K578" s="859">
        <v>1799061.075</v>
      </c>
      <c r="L578" s="859">
        <v>1793977.94998</v>
      </c>
      <c r="M578" s="858">
        <v>71.759117999200001</v>
      </c>
      <c r="N578" s="858">
        <v>72</v>
      </c>
      <c r="P578" s="857" t="s">
        <v>4126</v>
      </c>
    </row>
    <row r="579" spans="1:16">
      <c r="A579" s="857" t="s">
        <v>2286</v>
      </c>
      <c r="B579" s="857" t="s">
        <v>3587</v>
      </c>
      <c r="C579" s="857" t="s">
        <v>3611</v>
      </c>
      <c r="D579" s="857" t="s">
        <v>2287</v>
      </c>
      <c r="E579" s="857" t="s">
        <v>3900</v>
      </c>
      <c r="F579" s="857" t="s">
        <v>2329</v>
      </c>
      <c r="G579" s="857" t="s">
        <v>2330</v>
      </c>
      <c r="I579" s="859">
        <v>1000000</v>
      </c>
      <c r="J579" s="859">
        <v>1000000</v>
      </c>
      <c r="K579" s="859">
        <v>811406.72415999998</v>
      </c>
      <c r="L579" s="859">
        <v>328279.75623</v>
      </c>
      <c r="M579" s="858">
        <v>32.827975623</v>
      </c>
      <c r="N579" s="858">
        <v>50</v>
      </c>
      <c r="P579" s="857" t="s">
        <v>4127</v>
      </c>
    </row>
    <row r="580" spans="1:16">
      <c r="A580" s="857" t="s">
        <v>2286</v>
      </c>
      <c r="B580" s="857" t="s">
        <v>3587</v>
      </c>
      <c r="C580" s="857" t="s">
        <v>3611</v>
      </c>
      <c r="D580" s="857" t="s">
        <v>2287</v>
      </c>
      <c r="E580" s="857" t="s">
        <v>3900</v>
      </c>
      <c r="F580" s="857" t="s">
        <v>2318</v>
      </c>
      <c r="G580" s="857" t="s">
        <v>2332</v>
      </c>
      <c r="I580" s="859">
        <v>1000000</v>
      </c>
      <c r="J580" s="859">
        <v>1000000</v>
      </c>
      <c r="K580" s="859">
        <v>220391.7</v>
      </c>
      <c r="L580" s="859">
        <v>220391.7</v>
      </c>
      <c r="M580" s="858">
        <v>22.039169999999999</v>
      </c>
      <c r="N580" s="858">
        <v>22</v>
      </c>
      <c r="P580" s="857" t="s">
        <v>4128</v>
      </c>
    </row>
    <row r="581" spans="1:16">
      <c r="A581" s="857" t="s">
        <v>2286</v>
      </c>
      <c r="B581" s="857" t="s">
        <v>3587</v>
      </c>
      <c r="C581" s="857" t="s">
        <v>3611</v>
      </c>
      <c r="D581" s="857" t="s">
        <v>2287</v>
      </c>
      <c r="E581" s="857" t="s">
        <v>3901</v>
      </c>
      <c r="F581" s="857" t="s">
        <v>2338</v>
      </c>
      <c r="G581" s="857" t="s">
        <v>2339</v>
      </c>
      <c r="I581" s="859">
        <v>2050000</v>
      </c>
      <c r="J581" s="859">
        <v>2050000</v>
      </c>
      <c r="K581" s="859">
        <v>2048441.40769</v>
      </c>
      <c r="L581" s="859">
        <v>2047233.2906200001</v>
      </c>
      <c r="M581" s="858">
        <v>99.865038566829284</v>
      </c>
      <c r="N581" s="858">
        <v>100</v>
      </c>
      <c r="P581" s="857" t="s">
        <v>4129</v>
      </c>
    </row>
    <row r="582" spans="1:16">
      <c r="A582" s="857" t="s">
        <v>2286</v>
      </c>
      <c r="B582" s="857" t="s">
        <v>3587</v>
      </c>
      <c r="C582" s="857" t="s">
        <v>3611</v>
      </c>
      <c r="D582" s="857" t="s">
        <v>2287</v>
      </c>
      <c r="E582" s="857" t="s">
        <v>3902</v>
      </c>
      <c r="F582" s="857" t="s">
        <v>2345</v>
      </c>
      <c r="G582" s="857" t="s">
        <v>4130</v>
      </c>
      <c r="I582" s="859">
        <v>1800000</v>
      </c>
      <c r="J582" s="859">
        <v>2950000</v>
      </c>
      <c r="K582" s="859">
        <v>2929818.7784899999</v>
      </c>
      <c r="L582" s="859">
        <v>2774456.7618700005</v>
      </c>
      <c r="M582" s="858">
        <v>94.049381758305103</v>
      </c>
      <c r="N582" s="858">
        <v>95</v>
      </c>
      <c r="P582" s="857" t="s">
        <v>2346</v>
      </c>
    </row>
    <row r="583" spans="1:16">
      <c r="A583" s="857" t="s">
        <v>2286</v>
      </c>
      <c r="B583" s="857" t="s">
        <v>3587</v>
      </c>
      <c r="C583" s="857" t="s">
        <v>3611</v>
      </c>
      <c r="D583" s="857" t="s">
        <v>2287</v>
      </c>
      <c r="E583" s="857" t="s">
        <v>3903</v>
      </c>
      <c r="F583" s="857" t="s">
        <v>2321</v>
      </c>
      <c r="G583" s="857" t="s">
        <v>1200</v>
      </c>
      <c r="I583" s="859">
        <v>1600000</v>
      </c>
      <c r="J583" s="859">
        <v>1812725</v>
      </c>
      <c r="K583" s="859">
        <v>1812047.6340900001</v>
      </c>
      <c r="L583" s="859">
        <v>1778089.9096400002</v>
      </c>
      <c r="M583" s="858">
        <v>98.089335648816018</v>
      </c>
      <c r="N583" s="858">
        <v>100</v>
      </c>
      <c r="P583" s="857" t="s">
        <v>4131</v>
      </c>
    </row>
    <row r="584" spans="1:16">
      <c r="A584" s="857" t="s">
        <v>2286</v>
      </c>
      <c r="B584" s="857" t="s">
        <v>3587</v>
      </c>
      <c r="C584" s="857" t="s">
        <v>3611</v>
      </c>
      <c r="D584" s="857" t="s">
        <v>2287</v>
      </c>
      <c r="E584" s="857" t="s">
        <v>3904</v>
      </c>
      <c r="F584" s="857" t="s">
        <v>2355</v>
      </c>
      <c r="G584" s="857" t="s">
        <v>2354</v>
      </c>
      <c r="I584" s="859">
        <v>1500000</v>
      </c>
      <c r="J584" s="859">
        <v>7210000</v>
      </c>
      <c r="K584" s="859">
        <v>7097576.1451399997</v>
      </c>
      <c r="L584" s="859">
        <v>5313053.4713200005</v>
      </c>
      <c r="M584" s="858">
        <v>73.690062015533982</v>
      </c>
      <c r="N584" s="858">
        <v>92</v>
      </c>
      <c r="P584" s="857" t="s">
        <v>4132</v>
      </c>
    </row>
    <row r="585" spans="1:16">
      <c r="A585" s="857" t="s">
        <v>2286</v>
      </c>
      <c r="B585" s="857" t="s">
        <v>3587</v>
      </c>
      <c r="C585" s="857" t="s">
        <v>3611</v>
      </c>
      <c r="D585" s="857" t="s">
        <v>2287</v>
      </c>
      <c r="E585" s="857" t="s">
        <v>3904</v>
      </c>
      <c r="F585" s="857" t="s">
        <v>2333</v>
      </c>
      <c r="G585" s="857" t="s">
        <v>4133</v>
      </c>
      <c r="I585" s="859">
        <v>3000000</v>
      </c>
      <c r="J585" s="859">
        <v>4000000</v>
      </c>
      <c r="K585" s="859">
        <v>3566368.03308</v>
      </c>
      <c r="L585" s="859">
        <v>2951954.2807999998</v>
      </c>
      <c r="M585" s="858">
        <v>73.79885702</v>
      </c>
      <c r="N585" s="858">
        <v>95</v>
      </c>
      <c r="P585" s="857" t="s">
        <v>4134</v>
      </c>
    </row>
    <row r="586" spans="1:16">
      <c r="A586" s="857" t="s">
        <v>2286</v>
      </c>
      <c r="B586" s="857" t="s">
        <v>3587</v>
      </c>
      <c r="C586" s="857" t="s">
        <v>3611</v>
      </c>
      <c r="D586" s="857" t="s">
        <v>2287</v>
      </c>
      <c r="E586" s="857" t="s">
        <v>3904</v>
      </c>
      <c r="F586" s="857" t="s">
        <v>2361</v>
      </c>
      <c r="G586" s="857" t="s">
        <v>4135</v>
      </c>
      <c r="I586" s="859">
        <v>1100000</v>
      </c>
      <c r="J586" s="859">
        <v>2924200</v>
      </c>
      <c r="K586" s="859">
        <v>2314831.2743500001</v>
      </c>
      <c r="L586" s="859">
        <v>602.57434999999998</v>
      </c>
      <c r="M586" s="858">
        <v>2.0606468435811504E-2</v>
      </c>
      <c r="N586" s="858">
        <v>0</v>
      </c>
      <c r="P586" s="857" t="s">
        <v>4136</v>
      </c>
    </row>
    <row r="587" spans="1:16">
      <c r="A587" s="857" t="s">
        <v>2286</v>
      </c>
      <c r="B587" s="857" t="s">
        <v>3587</v>
      </c>
      <c r="C587" s="857" t="s">
        <v>3611</v>
      </c>
      <c r="D587" s="857" t="s">
        <v>2287</v>
      </c>
      <c r="E587" s="857" t="s">
        <v>3904</v>
      </c>
      <c r="F587" s="857" t="s">
        <v>2364</v>
      </c>
      <c r="G587" s="857" t="s">
        <v>2363</v>
      </c>
      <c r="I587" s="859">
        <v>600000</v>
      </c>
      <c r="J587" s="859">
        <v>2456000</v>
      </c>
      <c r="K587" s="859">
        <v>2453892.7447700002</v>
      </c>
      <c r="L587" s="859">
        <v>2436150.4811200001</v>
      </c>
      <c r="M587" s="858">
        <v>99.19179483387623</v>
      </c>
      <c r="N587" s="858">
        <v>100</v>
      </c>
      <c r="P587" s="857" t="s">
        <v>14</v>
      </c>
    </row>
    <row r="588" spans="1:16">
      <c r="A588" s="857" t="s">
        <v>2286</v>
      </c>
      <c r="B588" s="857" t="s">
        <v>3587</v>
      </c>
      <c r="C588" s="857" t="s">
        <v>3611</v>
      </c>
      <c r="D588" s="857" t="s">
        <v>2287</v>
      </c>
      <c r="E588" s="857" t="s">
        <v>3905</v>
      </c>
      <c r="F588" s="857" t="s">
        <v>2349</v>
      </c>
      <c r="G588" s="857" t="s">
        <v>2368</v>
      </c>
      <c r="I588" s="859">
        <v>2500000</v>
      </c>
      <c r="J588" s="859">
        <v>3600000</v>
      </c>
      <c r="K588" s="859">
        <v>2310097.7072800002</v>
      </c>
      <c r="L588" s="859">
        <v>678621.86604999995</v>
      </c>
      <c r="M588" s="858">
        <v>18.850607390277776</v>
      </c>
      <c r="N588" s="858">
        <v>22</v>
      </c>
      <c r="P588" s="857" t="s">
        <v>4137</v>
      </c>
    </row>
    <row r="589" spans="1:16">
      <c r="A589" s="857" t="s">
        <v>2286</v>
      </c>
      <c r="B589" s="857" t="s">
        <v>3587</v>
      </c>
      <c r="C589" s="857" t="s">
        <v>3611</v>
      </c>
      <c r="D589" s="857" t="s">
        <v>2287</v>
      </c>
      <c r="E589" s="857" t="s">
        <v>3906</v>
      </c>
      <c r="F589" s="857" t="s">
        <v>2373</v>
      </c>
      <c r="G589" s="857" t="s">
        <v>2374</v>
      </c>
      <c r="I589" s="859">
        <v>1000000</v>
      </c>
      <c r="J589" s="859">
        <v>1000000</v>
      </c>
      <c r="K589" s="859">
        <v>998952.52396000002</v>
      </c>
      <c r="L589" s="859">
        <v>920328.82253</v>
      </c>
      <c r="M589" s="858">
        <v>92.032882252999997</v>
      </c>
      <c r="N589" s="858">
        <v>100</v>
      </c>
      <c r="P589" s="857" t="s">
        <v>2375</v>
      </c>
    </row>
    <row r="590" spans="1:16">
      <c r="A590" s="857" t="s">
        <v>2286</v>
      </c>
      <c r="B590" s="857" t="s">
        <v>3587</v>
      </c>
      <c r="C590" s="857" t="s">
        <v>3611</v>
      </c>
      <c r="D590" s="857" t="s">
        <v>2287</v>
      </c>
      <c r="E590" s="857" t="s">
        <v>3906</v>
      </c>
      <c r="F590" s="857" t="s">
        <v>2376</v>
      </c>
      <c r="G590" s="857" t="s">
        <v>2377</v>
      </c>
      <c r="I590" s="859">
        <v>1000000</v>
      </c>
      <c r="J590" s="859">
        <v>1000000</v>
      </c>
      <c r="K590" s="859">
        <v>830171.32715999999</v>
      </c>
      <c r="L590" s="859">
        <v>160062.69978</v>
      </c>
      <c r="M590" s="858">
        <v>16.006269977999999</v>
      </c>
      <c r="N590" s="858">
        <v>9</v>
      </c>
      <c r="P590" s="857" t="s">
        <v>2378</v>
      </c>
    </row>
    <row r="591" spans="1:16">
      <c r="A591" s="857" t="s">
        <v>2286</v>
      </c>
      <c r="B591" s="857" t="s">
        <v>3587</v>
      </c>
      <c r="C591" s="857" t="s">
        <v>3611</v>
      </c>
      <c r="D591" s="857" t="s">
        <v>2379</v>
      </c>
      <c r="E591" s="857" t="s">
        <v>3907</v>
      </c>
      <c r="F591" s="857" t="s">
        <v>2383</v>
      </c>
      <c r="G591" s="857" t="s">
        <v>2384</v>
      </c>
      <c r="I591" s="859">
        <v>2529714</v>
      </c>
      <c r="J591" s="859">
        <v>2529714.2799999998</v>
      </c>
      <c r="K591" s="859">
        <v>1739554.16756</v>
      </c>
      <c r="L591" s="859">
        <v>129620.63336000001</v>
      </c>
      <c r="M591" s="858">
        <v>5.1239238511947685</v>
      </c>
      <c r="N591" s="858">
        <v>30</v>
      </c>
      <c r="P591" s="857" t="s">
        <v>4138</v>
      </c>
    </row>
    <row r="592" spans="1:16">
      <c r="A592" s="857" t="s">
        <v>2286</v>
      </c>
      <c r="B592" s="857" t="s">
        <v>3587</v>
      </c>
      <c r="C592" s="857" t="s">
        <v>3611</v>
      </c>
      <c r="D592" s="857" t="s">
        <v>1337</v>
      </c>
      <c r="E592" s="857" t="s">
        <v>3901</v>
      </c>
      <c r="F592" s="857" t="s">
        <v>2388</v>
      </c>
      <c r="G592" s="857" t="s">
        <v>2387</v>
      </c>
      <c r="I592" s="859">
        <v>1000000</v>
      </c>
      <c r="J592" s="859">
        <v>1000000</v>
      </c>
      <c r="K592" s="859">
        <v>974284.27527999994</v>
      </c>
      <c r="L592" s="859">
        <v>493952.57659000001</v>
      </c>
      <c r="M592" s="858">
        <v>49.395257659000002</v>
      </c>
      <c r="N592" s="858">
        <v>45</v>
      </c>
      <c r="P592" s="857" t="s">
        <v>67</v>
      </c>
    </row>
    <row r="593" spans="1:16">
      <c r="A593" s="857" t="s">
        <v>2286</v>
      </c>
      <c r="B593" s="857" t="s">
        <v>3587</v>
      </c>
      <c r="C593" s="857" t="s">
        <v>3611</v>
      </c>
      <c r="D593" s="857" t="s">
        <v>1337</v>
      </c>
      <c r="E593" s="857" t="s">
        <v>3908</v>
      </c>
      <c r="F593" s="857" t="s">
        <v>2392</v>
      </c>
      <c r="G593" s="857" t="s">
        <v>4139</v>
      </c>
      <c r="I593" s="859">
        <v>2800000</v>
      </c>
      <c r="J593" s="859">
        <v>2800000</v>
      </c>
      <c r="K593" s="859">
        <v>2593239.9988299999</v>
      </c>
      <c r="L593" s="859">
        <v>508990.81206999999</v>
      </c>
      <c r="M593" s="858">
        <v>18.178243288214286</v>
      </c>
      <c r="N593" s="858">
        <v>12</v>
      </c>
      <c r="P593" s="857" t="s">
        <v>67</v>
      </c>
    </row>
    <row r="594" spans="1:16">
      <c r="A594" s="857" t="s">
        <v>2286</v>
      </c>
      <c r="B594" s="857" t="s">
        <v>3587</v>
      </c>
      <c r="C594" s="857" t="s">
        <v>3611</v>
      </c>
      <c r="D594" s="857" t="s">
        <v>1337</v>
      </c>
      <c r="E594" s="857" t="s">
        <v>3909</v>
      </c>
      <c r="F594" s="857" t="s">
        <v>2395</v>
      </c>
      <c r="G594" s="857" t="s">
        <v>365</v>
      </c>
      <c r="I594" s="859">
        <v>2000000</v>
      </c>
      <c r="J594" s="859">
        <v>2000000</v>
      </c>
      <c r="K594" s="859">
        <v>0</v>
      </c>
      <c r="L594" s="859">
        <v>0</v>
      </c>
      <c r="M594" s="858">
        <v>0</v>
      </c>
      <c r="N594" s="858">
        <v>0</v>
      </c>
      <c r="P594" s="857" t="s">
        <v>4140</v>
      </c>
    </row>
    <row r="595" spans="1:16">
      <c r="A595" s="857" t="s">
        <v>2286</v>
      </c>
      <c r="B595" s="857" t="s">
        <v>3676</v>
      </c>
      <c r="C595" s="857" t="s">
        <v>1202</v>
      </c>
      <c r="E595" s="857" t="s">
        <v>3759</v>
      </c>
      <c r="F595" s="857" t="s">
        <v>2358</v>
      </c>
      <c r="G595" s="857" t="s">
        <v>4141</v>
      </c>
      <c r="I595" s="859">
        <v>2000000</v>
      </c>
      <c r="J595" s="859">
        <v>2000000</v>
      </c>
      <c r="K595" s="859">
        <v>0</v>
      </c>
      <c r="L595" s="859">
        <v>1976513</v>
      </c>
      <c r="M595" s="858">
        <v>98.825649999999996</v>
      </c>
      <c r="N595" s="858">
        <v>90</v>
      </c>
      <c r="P595" s="857" t="s">
        <v>20</v>
      </c>
    </row>
    <row r="596" spans="1:16">
      <c r="A596" s="857" t="s">
        <v>2286</v>
      </c>
      <c r="B596" s="857" t="s">
        <v>3676</v>
      </c>
      <c r="C596" s="857" t="s">
        <v>1202</v>
      </c>
      <c r="E596" s="857" t="s">
        <v>3775</v>
      </c>
      <c r="F596" s="857" t="s">
        <v>2369</v>
      </c>
      <c r="G596" s="857" t="s">
        <v>4142</v>
      </c>
      <c r="I596" s="859">
        <v>1200000</v>
      </c>
      <c r="J596" s="859">
        <v>1200000</v>
      </c>
      <c r="K596" s="859">
        <v>0</v>
      </c>
      <c r="L596" s="859">
        <v>23809</v>
      </c>
      <c r="M596" s="858">
        <v>1.9840833333333332</v>
      </c>
      <c r="N596" s="858">
        <v>0</v>
      </c>
      <c r="P596" s="857" t="s">
        <v>2401</v>
      </c>
    </row>
    <row r="597" spans="1:16">
      <c r="A597" s="857" t="s">
        <v>2286</v>
      </c>
      <c r="B597" s="857" t="s">
        <v>3676</v>
      </c>
      <c r="C597" s="857" t="s">
        <v>1202</v>
      </c>
      <c r="E597" s="857" t="s">
        <v>3729</v>
      </c>
      <c r="G597" s="857" t="s">
        <v>4143</v>
      </c>
      <c r="I597" s="859">
        <v>500000</v>
      </c>
      <c r="J597" s="859">
        <v>1100000</v>
      </c>
      <c r="K597" s="859">
        <v>0</v>
      </c>
      <c r="L597" s="859">
        <v>1058042</v>
      </c>
      <c r="M597" s="858">
        <v>96.185636363636377</v>
      </c>
      <c r="N597" s="858">
        <v>98</v>
      </c>
      <c r="P597" s="857" t="s">
        <v>2404</v>
      </c>
    </row>
    <row r="598" spans="1:16">
      <c r="A598" s="857" t="s">
        <v>2286</v>
      </c>
      <c r="B598" s="857" t="s">
        <v>3676</v>
      </c>
      <c r="C598" s="857" t="s">
        <v>1202</v>
      </c>
      <c r="E598" s="857" t="s">
        <v>3769</v>
      </c>
      <c r="G598" s="857" t="s">
        <v>4144</v>
      </c>
      <c r="I598" s="859">
        <v>1800000</v>
      </c>
      <c r="J598" s="859">
        <v>1800000</v>
      </c>
      <c r="K598" s="859">
        <v>0</v>
      </c>
      <c r="L598" s="859">
        <v>139</v>
      </c>
      <c r="M598" s="858">
        <v>0.77222222222222203</v>
      </c>
      <c r="N598" s="858">
        <v>0</v>
      </c>
      <c r="P598" s="857" t="s">
        <v>984</v>
      </c>
    </row>
    <row r="599" spans="1:16">
      <c r="A599" s="857" t="s">
        <v>2286</v>
      </c>
      <c r="B599" s="857" t="s">
        <v>3676</v>
      </c>
      <c r="C599" s="857" t="s">
        <v>1202</v>
      </c>
      <c r="E599" s="857" t="s">
        <v>3733</v>
      </c>
      <c r="G599" s="857" t="s">
        <v>4145</v>
      </c>
      <c r="I599" s="859">
        <v>2400000</v>
      </c>
      <c r="J599" s="859">
        <v>7490000</v>
      </c>
      <c r="K599" s="859">
        <v>0</v>
      </c>
      <c r="L599" s="859">
        <v>7118021</v>
      </c>
      <c r="M599" s="858">
        <v>95.033658210947934</v>
      </c>
      <c r="N599" s="858">
        <v>98</v>
      </c>
      <c r="P599" s="857" t="s">
        <v>2411</v>
      </c>
    </row>
    <row r="600" spans="1:16">
      <c r="A600" s="857" t="s">
        <v>2286</v>
      </c>
      <c r="B600" s="857" t="s">
        <v>3676</v>
      </c>
      <c r="C600" s="857" t="s">
        <v>1202</v>
      </c>
      <c r="E600" s="857" t="s">
        <v>3731</v>
      </c>
      <c r="G600" s="857" t="s">
        <v>4146</v>
      </c>
      <c r="I600" s="859">
        <v>2782686</v>
      </c>
      <c r="J600" s="859">
        <v>2782686</v>
      </c>
      <c r="K600" s="859">
        <v>0</v>
      </c>
      <c r="L600" s="859">
        <v>441488</v>
      </c>
      <c r="M600" s="858">
        <v>15.865534235627015</v>
      </c>
      <c r="N600" s="858">
        <v>40</v>
      </c>
      <c r="P600" s="857" t="s">
        <v>20</v>
      </c>
    </row>
    <row r="601" spans="1:16">
      <c r="A601" s="857" t="s">
        <v>2286</v>
      </c>
      <c r="B601" s="857" t="s">
        <v>3676</v>
      </c>
      <c r="C601" s="857" t="s">
        <v>1202</v>
      </c>
      <c r="E601" s="857" t="s">
        <v>3757</v>
      </c>
      <c r="G601" s="857" t="s">
        <v>4147</v>
      </c>
      <c r="I601" s="859">
        <v>500000</v>
      </c>
      <c r="J601" s="859">
        <v>3330000</v>
      </c>
      <c r="K601" s="859">
        <v>0</v>
      </c>
      <c r="L601" s="859">
        <v>1038424</v>
      </c>
      <c r="M601" s="858">
        <v>31.183903903903904</v>
      </c>
      <c r="N601" s="858">
        <v>20</v>
      </c>
      <c r="P601" s="857" t="s">
        <v>20</v>
      </c>
    </row>
    <row r="602" spans="1:16">
      <c r="A602" s="857" t="s">
        <v>2286</v>
      </c>
      <c r="B602" s="857" t="s">
        <v>3676</v>
      </c>
      <c r="C602" s="857" t="s">
        <v>1202</v>
      </c>
      <c r="E602" s="857" t="s">
        <v>3770</v>
      </c>
      <c r="G602" s="857" t="s">
        <v>4148</v>
      </c>
      <c r="I602" s="859">
        <v>1422000</v>
      </c>
      <c r="J602" s="859">
        <v>3582000</v>
      </c>
      <c r="K602" s="859">
        <v>0</v>
      </c>
      <c r="L602" s="859">
        <v>972</v>
      </c>
      <c r="M602" s="858">
        <v>2.7135678391959801</v>
      </c>
      <c r="N602" s="858">
        <v>20</v>
      </c>
      <c r="P602" s="857" t="s">
        <v>20</v>
      </c>
    </row>
    <row r="603" spans="1:16">
      <c r="A603" s="857" t="s">
        <v>2286</v>
      </c>
      <c r="B603" s="857" t="s">
        <v>3676</v>
      </c>
      <c r="C603" s="857" t="s">
        <v>1202</v>
      </c>
      <c r="E603" s="857" t="s">
        <v>3770</v>
      </c>
      <c r="G603" s="857" t="s">
        <v>4149</v>
      </c>
      <c r="I603" s="859">
        <v>770000</v>
      </c>
      <c r="J603" s="859">
        <v>1759000</v>
      </c>
      <c r="K603" s="859">
        <v>0</v>
      </c>
      <c r="L603" s="859">
        <v>417174</v>
      </c>
      <c r="M603" s="858">
        <v>23.716543490619671</v>
      </c>
      <c r="N603" s="858">
        <v>50</v>
      </c>
      <c r="P603" s="857" t="s">
        <v>20</v>
      </c>
    </row>
    <row r="604" spans="1:16">
      <c r="A604" s="857" t="s">
        <v>2286</v>
      </c>
      <c r="B604" s="857" t="s">
        <v>3676</v>
      </c>
      <c r="C604" s="857" t="s">
        <v>1202</v>
      </c>
      <c r="E604" s="857" t="s">
        <v>3770</v>
      </c>
      <c r="G604" s="857" t="s">
        <v>4150</v>
      </c>
      <c r="I604" s="859">
        <v>474000</v>
      </c>
      <c r="J604" s="859">
        <v>1525200</v>
      </c>
      <c r="K604" s="859">
        <v>0</v>
      </c>
      <c r="L604" s="859">
        <v>1417812</v>
      </c>
      <c r="M604" s="858">
        <v>92.959087332808792</v>
      </c>
      <c r="N604" s="858">
        <v>100</v>
      </c>
      <c r="P604" s="857" t="s">
        <v>13</v>
      </c>
    </row>
    <row r="605" spans="1:16">
      <c r="A605" s="857" t="s">
        <v>2286</v>
      </c>
      <c r="B605" s="857" t="s">
        <v>3681</v>
      </c>
      <c r="C605" s="857" t="s">
        <v>3682</v>
      </c>
      <c r="D605" s="857" t="s">
        <v>319</v>
      </c>
      <c r="E605" s="857" t="s">
        <v>3730</v>
      </c>
      <c r="F605" s="857" t="s">
        <v>2428</v>
      </c>
      <c r="G605" s="857" t="s">
        <v>2429</v>
      </c>
      <c r="I605" s="859">
        <v>1250000</v>
      </c>
      <c r="J605" s="859">
        <v>2450000</v>
      </c>
      <c r="K605" s="859">
        <v>2294676</v>
      </c>
      <c r="L605" s="859">
        <v>2183628</v>
      </c>
      <c r="M605" s="858">
        <v>0</v>
      </c>
      <c r="N605" s="858">
        <v>100</v>
      </c>
      <c r="P605" s="857" t="s">
        <v>2430</v>
      </c>
    </row>
    <row r="606" spans="1:16">
      <c r="A606" s="857" t="s">
        <v>2286</v>
      </c>
      <c r="B606" s="857" t="s">
        <v>3681</v>
      </c>
      <c r="C606" s="857" t="s">
        <v>3682</v>
      </c>
      <c r="D606" s="857" t="s">
        <v>319</v>
      </c>
      <c r="E606" s="857" t="s">
        <v>3730</v>
      </c>
      <c r="F606" s="857" t="s">
        <v>2432</v>
      </c>
      <c r="G606" s="857" t="s">
        <v>2431</v>
      </c>
      <c r="I606" s="859">
        <v>2500000</v>
      </c>
      <c r="J606" s="859">
        <v>2500000</v>
      </c>
      <c r="K606" s="859">
        <v>2076273</v>
      </c>
      <c r="L606" s="859">
        <v>1819116</v>
      </c>
      <c r="M606" s="858">
        <v>0</v>
      </c>
      <c r="N606" s="858">
        <v>90</v>
      </c>
      <c r="P606" s="857" t="s">
        <v>2430</v>
      </c>
    </row>
    <row r="607" spans="1:16">
      <c r="A607" s="857" t="s">
        <v>2286</v>
      </c>
      <c r="B607" s="857" t="s">
        <v>3681</v>
      </c>
      <c r="C607" s="857" t="s">
        <v>3682</v>
      </c>
      <c r="D607" s="857" t="s">
        <v>319</v>
      </c>
      <c r="E607" s="857" t="s">
        <v>3730</v>
      </c>
      <c r="F607" s="857" t="s">
        <v>2434</v>
      </c>
      <c r="G607" s="857" t="s">
        <v>2433</v>
      </c>
      <c r="I607" s="859">
        <v>10000000</v>
      </c>
      <c r="J607" s="859">
        <v>13704000</v>
      </c>
      <c r="K607" s="859">
        <v>13565515</v>
      </c>
      <c r="L607" s="859">
        <v>13328981</v>
      </c>
      <c r="M607" s="858">
        <v>0</v>
      </c>
      <c r="N607" s="858">
        <v>99</v>
      </c>
      <c r="P607" s="857" t="s">
        <v>2430</v>
      </c>
    </row>
    <row r="608" spans="1:16">
      <c r="A608" s="857" t="s">
        <v>2286</v>
      </c>
      <c r="B608" s="857" t="s">
        <v>3681</v>
      </c>
      <c r="C608" s="857" t="s">
        <v>3682</v>
      </c>
      <c r="D608" s="857" t="s">
        <v>319</v>
      </c>
      <c r="E608" s="857" t="s">
        <v>3732</v>
      </c>
      <c r="F608" s="857" t="s">
        <v>2439</v>
      </c>
      <c r="G608" s="857" t="s">
        <v>2438</v>
      </c>
      <c r="I608" s="859">
        <v>973000</v>
      </c>
      <c r="J608" s="859">
        <v>1823000</v>
      </c>
      <c r="K608" s="859">
        <v>1681332</v>
      </c>
      <c r="L608" s="859">
        <v>1114743</v>
      </c>
      <c r="M608" s="858">
        <v>0</v>
      </c>
      <c r="N608" s="858">
        <v>88</v>
      </c>
      <c r="P608" s="857" t="s">
        <v>4151</v>
      </c>
    </row>
    <row r="609" spans="1:16">
      <c r="A609" s="857" t="s">
        <v>2286</v>
      </c>
      <c r="B609" s="857" t="s">
        <v>3673</v>
      </c>
      <c r="C609" s="857" t="s">
        <v>3674</v>
      </c>
      <c r="D609" s="857" t="s">
        <v>319</v>
      </c>
      <c r="E609" s="857" t="s">
        <v>3757</v>
      </c>
      <c r="F609" s="857" t="s">
        <v>2442</v>
      </c>
      <c r="G609" s="857" t="s">
        <v>2443</v>
      </c>
      <c r="I609" s="859">
        <v>196654</v>
      </c>
      <c r="J609" s="859">
        <v>2727853</v>
      </c>
      <c r="K609" s="859">
        <v>2649815.3555899998</v>
      </c>
      <c r="L609" s="859">
        <v>2432897.1112299999</v>
      </c>
      <c r="M609" s="858">
        <v>0</v>
      </c>
      <c r="N609" s="858">
        <v>95</v>
      </c>
      <c r="P609" s="857" t="s">
        <v>4152</v>
      </c>
    </row>
    <row r="610" spans="1:16">
      <c r="A610" s="857" t="s">
        <v>2286</v>
      </c>
      <c r="B610" s="857" t="s">
        <v>3673</v>
      </c>
      <c r="C610" s="857" t="s">
        <v>3674</v>
      </c>
      <c r="D610" s="857" t="s">
        <v>319</v>
      </c>
      <c r="E610" s="857" t="s">
        <v>3910</v>
      </c>
      <c r="F610" s="857" t="s">
        <v>2447</v>
      </c>
      <c r="G610" s="857" t="s">
        <v>4153</v>
      </c>
      <c r="I610" s="859">
        <v>38800</v>
      </c>
      <c r="J610" s="859">
        <v>2354700</v>
      </c>
      <c r="K610" s="859">
        <v>2333195.7896500002</v>
      </c>
      <c r="L610" s="859">
        <v>1802547.4883900001</v>
      </c>
      <c r="M610" s="858">
        <v>0</v>
      </c>
      <c r="N610" s="858">
        <v>99</v>
      </c>
    </row>
    <row r="611" spans="1:16">
      <c r="A611" s="857" t="s">
        <v>2286</v>
      </c>
      <c r="B611" s="857" t="s">
        <v>3673</v>
      </c>
      <c r="C611" s="857" t="s">
        <v>3674</v>
      </c>
      <c r="D611" s="857" t="s">
        <v>319</v>
      </c>
      <c r="E611" s="857" t="s">
        <v>3732</v>
      </c>
      <c r="F611" s="857" t="s">
        <v>2448</v>
      </c>
      <c r="G611" s="857" t="s">
        <v>2449</v>
      </c>
      <c r="I611" s="859">
        <v>973000</v>
      </c>
      <c r="J611" s="859">
        <v>1437000</v>
      </c>
      <c r="K611" s="859">
        <v>1133694.39983</v>
      </c>
      <c r="L611" s="859">
        <v>951546.89040000003</v>
      </c>
      <c r="M611" s="858">
        <v>0</v>
      </c>
      <c r="N611" s="858">
        <v>95</v>
      </c>
    </row>
    <row r="612" spans="1:16">
      <c r="A612" s="857" t="s">
        <v>2286</v>
      </c>
      <c r="B612" s="857" t="s">
        <v>3673</v>
      </c>
      <c r="C612" s="857" t="s">
        <v>3674</v>
      </c>
      <c r="D612" s="857" t="s">
        <v>319</v>
      </c>
      <c r="E612" s="857" t="s">
        <v>3775</v>
      </c>
      <c r="F612" s="857" t="s">
        <v>2452</v>
      </c>
      <c r="G612" s="857" t="s">
        <v>4154</v>
      </c>
      <c r="I612" s="859">
        <v>900000</v>
      </c>
      <c r="J612" s="859">
        <v>1916700</v>
      </c>
      <c r="K612" s="859">
        <v>1704707.09506</v>
      </c>
      <c r="L612" s="859">
        <v>1161733.83516</v>
      </c>
      <c r="M612" s="858">
        <v>0</v>
      </c>
      <c r="N612" s="858">
        <v>90</v>
      </c>
      <c r="P612" s="857" t="s">
        <v>3586</v>
      </c>
    </row>
    <row r="613" spans="1:16">
      <c r="A613" s="857" t="s">
        <v>2286</v>
      </c>
      <c r="B613" s="857" t="s">
        <v>3673</v>
      </c>
      <c r="C613" s="857" t="s">
        <v>3674</v>
      </c>
      <c r="D613" s="857" t="s">
        <v>319</v>
      </c>
      <c r="E613" s="857" t="s">
        <v>3775</v>
      </c>
      <c r="F613" s="857" t="s">
        <v>2453</v>
      </c>
      <c r="G613" s="857" t="s">
        <v>2454</v>
      </c>
      <c r="I613" s="859">
        <v>1000000</v>
      </c>
      <c r="J613" s="859">
        <v>2502000</v>
      </c>
      <c r="K613" s="859">
        <v>2456514.5337899998</v>
      </c>
      <c r="L613" s="859">
        <v>2380647.0141499997</v>
      </c>
      <c r="M613" s="858">
        <v>0</v>
      </c>
      <c r="N613" s="858">
        <v>95</v>
      </c>
    </row>
    <row r="614" spans="1:16">
      <c r="A614" s="857" t="s">
        <v>2286</v>
      </c>
      <c r="B614" s="857" t="s">
        <v>3673</v>
      </c>
      <c r="C614" s="857" t="s">
        <v>3674</v>
      </c>
      <c r="D614" s="857" t="s">
        <v>319</v>
      </c>
      <c r="E614" s="857" t="s">
        <v>3775</v>
      </c>
      <c r="F614" s="857" t="s">
        <v>2455</v>
      </c>
      <c r="G614" s="857" t="s">
        <v>2456</v>
      </c>
      <c r="I614" s="859">
        <v>672000</v>
      </c>
      <c r="J614" s="859">
        <v>1019400</v>
      </c>
      <c r="K614" s="859">
        <v>993395.81232000003</v>
      </c>
      <c r="L614" s="859">
        <v>547169.94929999998</v>
      </c>
      <c r="M614" s="858">
        <v>0</v>
      </c>
      <c r="N614" s="858">
        <v>85</v>
      </c>
      <c r="P614" s="857" t="s">
        <v>3586</v>
      </c>
    </row>
    <row r="615" spans="1:16">
      <c r="A615" s="857" t="s">
        <v>2286</v>
      </c>
      <c r="B615" s="857" t="s">
        <v>3673</v>
      </c>
      <c r="C615" s="857" t="s">
        <v>3674</v>
      </c>
      <c r="D615" s="857" t="s">
        <v>319</v>
      </c>
      <c r="E615" s="857" t="s">
        <v>3759</v>
      </c>
      <c r="F615" s="857" t="s">
        <v>2459</v>
      </c>
      <c r="G615" s="857" t="s">
        <v>4155</v>
      </c>
      <c r="I615" s="859">
        <v>1000000</v>
      </c>
      <c r="J615" s="859">
        <v>1000000</v>
      </c>
      <c r="K615" s="859">
        <v>913764.62757999997</v>
      </c>
      <c r="L615" s="859">
        <v>714307.89893000002</v>
      </c>
      <c r="M615" s="858">
        <v>0</v>
      </c>
      <c r="N615" s="858">
        <v>99</v>
      </c>
    </row>
    <row r="616" spans="1:16">
      <c r="A616" s="857" t="s">
        <v>2286</v>
      </c>
      <c r="B616" s="857" t="s">
        <v>3673</v>
      </c>
      <c r="C616" s="857" t="s">
        <v>3674</v>
      </c>
      <c r="D616" s="857" t="s">
        <v>319</v>
      </c>
      <c r="E616" s="857" t="s">
        <v>3759</v>
      </c>
      <c r="F616" s="857" t="s">
        <v>2460</v>
      </c>
      <c r="G616" s="857" t="s">
        <v>2461</v>
      </c>
      <c r="I616" s="859">
        <v>1500000</v>
      </c>
      <c r="J616" s="859">
        <v>1500000</v>
      </c>
      <c r="K616" s="859">
        <v>891114.49126000004</v>
      </c>
      <c r="L616" s="859">
        <v>473319.82117000001</v>
      </c>
      <c r="M616" s="858">
        <v>0</v>
      </c>
      <c r="N616" s="858">
        <v>70</v>
      </c>
    </row>
    <row r="617" spans="1:16">
      <c r="A617" s="857" t="s">
        <v>2286</v>
      </c>
      <c r="B617" s="857" t="s">
        <v>3673</v>
      </c>
      <c r="C617" s="857" t="s">
        <v>3674</v>
      </c>
      <c r="D617" s="857" t="s">
        <v>319</v>
      </c>
      <c r="E617" s="857" t="s">
        <v>3730</v>
      </c>
      <c r="F617" s="857" t="s">
        <v>2463</v>
      </c>
      <c r="G617" s="857" t="s">
        <v>2464</v>
      </c>
      <c r="I617" s="859">
        <v>2000000</v>
      </c>
      <c r="J617" s="859">
        <v>2000000</v>
      </c>
      <c r="K617" s="859">
        <v>1982123.3700300001</v>
      </c>
      <c r="L617" s="859">
        <v>1354022.4776900001</v>
      </c>
      <c r="M617" s="858">
        <v>0</v>
      </c>
      <c r="N617" s="858">
        <v>98</v>
      </c>
      <c r="P617" s="857" t="s">
        <v>4156</v>
      </c>
    </row>
    <row r="618" spans="1:16">
      <c r="A618" s="857" t="s">
        <v>2286</v>
      </c>
      <c r="B618" s="857" t="s">
        <v>3673</v>
      </c>
      <c r="C618" s="857" t="s">
        <v>3674</v>
      </c>
      <c r="D618" s="857" t="s">
        <v>319</v>
      </c>
      <c r="E618" s="857" t="s">
        <v>3730</v>
      </c>
      <c r="F618" s="857" t="s">
        <v>2466</v>
      </c>
      <c r="G618" s="857" t="s">
        <v>2467</v>
      </c>
      <c r="I618" s="859">
        <v>2000000</v>
      </c>
      <c r="J618" s="859">
        <v>2500000</v>
      </c>
      <c r="K618" s="859">
        <v>1960121.95141</v>
      </c>
      <c r="L618" s="859">
        <v>603838.06296000001</v>
      </c>
      <c r="M618" s="858">
        <v>0</v>
      </c>
      <c r="N618" s="858">
        <v>60</v>
      </c>
      <c r="P618" s="857" t="s">
        <v>4157</v>
      </c>
    </row>
    <row r="619" spans="1:16">
      <c r="A619" s="857" t="s">
        <v>2286</v>
      </c>
      <c r="B619" s="857" t="s">
        <v>3673</v>
      </c>
      <c r="C619" s="857" t="s">
        <v>3674</v>
      </c>
      <c r="D619" s="857" t="s">
        <v>319</v>
      </c>
      <c r="E619" s="857" t="s">
        <v>3729</v>
      </c>
      <c r="F619" s="857" t="s">
        <v>2474</v>
      </c>
      <c r="G619" s="857" t="s">
        <v>4158</v>
      </c>
      <c r="I619" s="859">
        <v>600000</v>
      </c>
      <c r="J619" s="859">
        <v>1520000</v>
      </c>
      <c r="K619" s="859">
        <v>1414111.1751600001</v>
      </c>
      <c r="L619" s="859">
        <v>649614.33151000005</v>
      </c>
      <c r="M619" s="858">
        <v>0</v>
      </c>
      <c r="N619" s="858">
        <v>75</v>
      </c>
    </row>
    <row r="620" spans="1:16">
      <c r="A620" s="857" t="s">
        <v>2286</v>
      </c>
      <c r="B620" s="857" t="s">
        <v>3673</v>
      </c>
      <c r="C620" s="857" t="s">
        <v>3674</v>
      </c>
      <c r="D620" s="857" t="s">
        <v>319</v>
      </c>
      <c r="E620" s="857" t="s">
        <v>3729</v>
      </c>
      <c r="F620" s="857" t="s">
        <v>2475</v>
      </c>
      <c r="G620" s="857" t="s">
        <v>2476</v>
      </c>
      <c r="I620" s="859">
        <v>800000</v>
      </c>
      <c r="J620" s="859">
        <v>1200000</v>
      </c>
      <c r="K620" s="859">
        <v>1162649.3286299999</v>
      </c>
      <c r="L620" s="859">
        <v>1057618.42903</v>
      </c>
      <c r="M620" s="858">
        <v>0</v>
      </c>
      <c r="N620" s="858">
        <v>98</v>
      </c>
    </row>
    <row r="621" spans="1:16">
      <c r="A621" s="857" t="s">
        <v>2286</v>
      </c>
      <c r="B621" s="857" t="s">
        <v>3665</v>
      </c>
      <c r="C621" s="857" t="s">
        <v>3666</v>
      </c>
      <c r="D621" s="857" t="s">
        <v>510</v>
      </c>
      <c r="E621" s="857" t="s">
        <v>3731</v>
      </c>
      <c r="F621" s="857" t="s">
        <v>2477</v>
      </c>
      <c r="I621" s="859">
        <v>0</v>
      </c>
      <c r="J621" s="859">
        <v>2276742.852</v>
      </c>
      <c r="K621" s="859">
        <v>1592565.12</v>
      </c>
      <c r="L621" s="859">
        <v>0</v>
      </c>
      <c r="M621" s="858">
        <v>0</v>
      </c>
      <c r="N621" s="858">
        <v>20</v>
      </c>
      <c r="P621" s="857" t="s">
        <v>4159</v>
      </c>
    </row>
    <row r="622" spans="1:16">
      <c r="A622" s="857" t="s">
        <v>2286</v>
      </c>
      <c r="B622" s="857" t="s">
        <v>3665</v>
      </c>
      <c r="C622" s="857" t="s">
        <v>3666</v>
      </c>
      <c r="D622" s="857" t="s">
        <v>510</v>
      </c>
      <c r="E622" s="857" t="s">
        <v>3759</v>
      </c>
      <c r="F622" s="857" t="s">
        <v>2480</v>
      </c>
      <c r="I622" s="859">
        <v>0</v>
      </c>
      <c r="J622" s="859">
        <v>2481000</v>
      </c>
      <c r="K622" s="859">
        <v>1583111.1120500001</v>
      </c>
      <c r="L622" s="859">
        <v>238915.62823</v>
      </c>
      <c r="M622" s="858">
        <v>0</v>
      </c>
      <c r="N622" s="858">
        <v>0</v>
      </c>
    </row>
    <row r="623" spans="1:16">
      <c r="A623" s="857" t="s">
        <v>2286</v>
      </c>
      <c r="B623" s="857" t="s">
        <v>3665</v>
      </c>
      <c r="C623" s="857" t="s">
        <v>3666</v>
      </c>
      <c r="D623" s="857" t="s">
        <v>510</v>
      </c>
      <c r="E623" s="857" t="s">
        <v>3733</v>
      </c>
      <c r="F623" s="857" t="s">
        <v>2481</v>
      </c>
      <c r="I623" s="859">
        <v>0</v>
      </c>
      <c r="J623" s="859">
        <v>2000000</v>
      </c>
      <c r="K623" s="859">
        <v>0</v>
      </c>
      <c r="L623" s="859">
        <v>0</v>
      </c>
      <c r="M623" s="858">
        <v>0</v>
      </c>
      <c r="N623" s="858">
        <v>0</v>
      </c>
    </row>
    <row r="624" spans="1:16">
      <c r="A624" s="857" t="s">
        <v>2286</v>
      </c>
      <c r="B624" s="857" t="s">
        <v>3665</v>
      </c>
      <c r="C624" s="857" t="s">
        <v>3666</v>
      </c>
      <c r="D624" s="857" t="s">
        <v>2285</v>
      </c>
      <c r="E624" s="857" t="s">
        <v>3730</v>
      </c>
      <c r="F624" s="857" t="s">
        <v>2483</v>
      </c>
      <c r="I624" s="859">
        <v>600000</v>
      </c>
      <c r="J624" s="859">
        <v>1100000</v>
      </c>
      <c r="K624" s="859">
        <v>0</v>
      </c>
      <c r="L624" s="859">
        <v>973995.75054000004</v>
      </c>
      <c r="M624" s="858">
        <v>0</v>
      </c>
      <c r="N624" s="858">
        <v>98</v>
      </c>
    </row>
    <row r="625" spans="1:16">
      <c r="A625" s="857" t="s">
        <v>2286</v>
      </c>
      <c r="B625" s="857" t="s">
        <v>3665</v>
      </c>
      <c r="C625" s="857" t="s">
        <v>3666</v>
      </c>
      <c r="D625" s="857" t="s">
        <v>2285</v>
      </c>
      <c r="E625" s="857" t="s">
        <v>3730</v>
      </c>
      <c r="F625" s="857" t="s">
        <v>2485</v>
      </c>
      <c r="I625" s="859">
        <v>500000</v>
      </c>
      <c r="J625" s="859">
        <v>1124200</v>
      </c>
      <c r="K625" s="859">
        <v>0</v>
      </c>
      <c r="L625" s="859">
        <v>750847.00804999995</v>
      </c>
      <c r="M625" s="858">
        <v>0</v>
      </c>
      <c r="N625" s="858">
        <v>75</v>
      </c>
    </row>
    <row r="626" spans="1:16">
      <c r="A626" s="857" t="s">
        <v>2286</v>
      </c>
      <c r="B626" s="857" t="s">
        <v>3665</v>
      </c>
      <c r="C626" s="857" t="s">
        <v>3666</v>
      </c>
      <c r="D626" s="857" t="s">
        <v>2285</v>
      </c>
      <c r="E626" s="857" t="s">
        <v>3729</v>
      </c>
      <c r="F626" s="857" t="s">
        <v>2488</v>
      </c>
      <c r="I626" s="859">
        <v>450000</v>
      </c>
      <c r="J626" s="859">
        <v>2408068</v>
      </c>
      <c r="K626" s="859">
        <v>0</v>
      </c>
      <c r="L626" s="859">
        <v>2388340.2190300003</v>
      </c>
      <c r="M626" s="858">
        <v>0</v>
      </c>
      <c r="N626" s="858">
        <v>100</v>
      </c>
    </row>
    <row r="627" spans="1:16">
      <c r="A627" s="857" t="s">
        <v>2286</v>
      </c>
      <c r="B627" s="857" t="s">
        <v>3665</v>
      </c>
      <c r="C627" s="857" t="s">
        <v>3666</v>
      </c>
      <c r="D627" s="857" t="s">
        <v>2285</v>
      </c>
      <c r="E627" s="857" t="s">
        <v>3729</v>
      </c>
      <c r="F627" s="857" t="s">
        <v>2490</v>
      </c>
      <c r="I627" s="859">
        <v>180000</v>
      </c>
      <c r="J627" s="859">
        <v>1315000</v>
      </c>
      <c r="K627" s="859">
        <v>0</v>
      </c>
      <c r="L627" s="859">
        <v>1222682.3444000001</v>
      </c>
      <c r="M627" s="858">
        <v>0</v>
      </c>
      <c r="N627" s="858">
        <v>96</v>
      </c>
    </row>
    <row r="628" spans="1:16">
      <c r="A628" s="857" t="s">
        <v>2286</v>
      </c>
      <c r="B628" s="857" t="s">
        <v>3665</v>
      </c>
      <c r="C628" s="857" t="s">
        <v>3666</v>
      </c>
      <c r="D628" s="857" t="s">
        <v>2285</v>
      </c>
      <c r="E628" s="857" t="s">
        <v>3729</v>
      </c>
      <c r="F628" s="857" t="s">
        <v>2492</v>
      </c>
      <c r="I628" s="859">
        <v>400000</v>
      </c>
      <c r="J628" s="859">
        <v>1300000</v>
      </c>
      <c r="K628" s="859">
        <v>0</v>
      </c>
      <c r="L628" s="859">
        <v>1183693.3957499999</v>
      </c>
      <c r="M628" s="858">
        <v>0</v>
      </c>
      <c r="N628" s="858">
        <v>90</v>
      </c>
    </row>
    <row r="629" spans="1:16">
      <c r="A629" s="857" t="s">
        <v>2286</v>
      </c>
      <c r="B629" s="857" t="s">
        <v>3665</v>
      </c>
      <c r="C629" s="857" t="s">
        <v>3666</v>
      </c>
      <c r="D629" s="857" t="s">
        <v>2285</v>
      </c>
      <c r="E629" s="857" t="s">
        <v>3729</v>
      </c>
      <c r="F629" s="857" t="s">
        <v>2494</v>
      </c>
      <c r="I629" s="859">
        <v>1500000</v>
      </c>
      <c r="J629" s="859">
        <v>1900000</v>
      </c>
      <c r="K629" s="859">
        <v>0</v>
      </c>
      <c r="L629" s="859">
        <v>1728020.83372</v>
      </c>
      <c r="M629" s="858">
        <v>0</v>
      </c>
      <c r="N629" s="858">
        <v>100</v>
      </c>
    </row>
    <row r="630" spans="1:16">
      <c r="A630" s="857" t="s">
        <v>2286</v>
      </c>
      <c r="B630" s="857" t="s">
        <v>3665</v>
      </c>
      <c r="C630" s="857" t="s">
        <v>3666</v>
      </c>
      <c r="D630" s="857" t="s">
        <v>2285</v>
      </c>
      <c r="E630" s="857" t="s">
        <v>3729</v>
      </c>
      <c r="F630" s="857" t="s">
        <v>2496</v>
      </c>
      <c r="I630" s="859">
        <v>1400000</v>
      </c>
      <c r="J630" s="859">
        <v>2750000</v>
      </c>
      <c r="K630" s="859">
        <v>0</v>
      </c>
      <c r="L630" s="859">
        <v>1092327.44881</v>
      </c>
      <c r="M630" s="858">
        <v>0</v>
      </c>
      <c r="N630" s="858">
        <v>50</v>
      </c>
    </row>
    <row r="631" spans="1:16">
      <c r="A631" s="857" t="s">
        <v>2286</v>
      </c>
      <c r="B631" s="857" t="s">
        <v>3665</v>
      </c>
      <c r="C631" s="857" t="s">
        <v>3666</v>
      </c>
      <c r="D631" s="857" t="s">
        <v>2285</v>
      </c>
      <c r="E631" s="857" t="s">
        <v>3729</v>
      </c>
      <c r="F631" s="857" t="s">
        <v>2498</v>
      </c>
      <c r="I631" s="859">
        <v>1000000</v>
      </c>
      <c r="J631" s="859">
        <v>1000000</v>
      </c>
      <c r="K631" s="859">
        <v>0</v>
      </c>
      <c r="L631" s="859">
        <v>783191.57597000001</v>
      </c>
      <c r="M631" s="858">
        <v>0</v>
      </c>
      <c r="N631" s="858">
        <v>80</v>
      </c>
      <c r="P631" s="857" t="s">
        <v>2499</v>
      </c>
    </row>
    <row r="632" spans="1:16">
      <c r="A632" s="857" t="s">
        <v>2286</v>
      </c>
      <c r="B632" s="857" t="s">
        <v>3665</v>
      </c>
      <c r="C632" s="857" t="s">
        <v>3666</v>
      </c>
      <c r="D632" s="857" t="s">
        <v>2285</v>
      </c>
      <c r="E632" s="857" t="s">
        <v>3729</v>
      </c>
      <c r="F632" s="857" t="s">
        <v>2501</v>
      </c>
      <c r="I632" s="859">
        <v>1000000</v>
      </c>
      <c r="J632" s="859">
        <v>1000000</v>
      </c>
      <c r="K632" s="859">
        <v>0</v>
      </c>
      <c r="L632" s="859">
        <v>780812.71394000005</v>
      </c>
      <c r="M632" s="858">
        <v>0</v>
      </c>
      <c r="N632" s="858">
        <v>90</v>
      </c>
      <c r="P632" s="857" t="s">
        <v>2499</v>
      </c>
    </row>
    <row r="633" spans="1:16">
      <c r="A633" s="857" t="s">
        <v>2286</v>
      </c>
      <c r="B633" s="857" t="s">
        <v>3665</v>
      </c>
      <c r="C633" s="857" t="s">
        <v>3666</v>
      </c>
      <c r="D633" s="857" t="s">
        <v>2285</v>
      </c>
      <c r="E633" s="857" t="s">
        <v>3729</v>
      </c>
      <c r="F633" s="857" t="s">
        <v>2502</v>
      </c>
      <c r="I633" s="859">
        <v>1500000</v>
      </c>
      <c r="J633" s="859">
        <v>1500000</v>
      </c>
      <c r="K633" s="859">
        <v>0</v>
      </c>
      <c r="L633" s="859">
        <v>1334245.1762900001</v>
      </c>
      <c r="M633" s="858">
        <v>0</v>
      </c>
      <c r="N633" s="858">
        <v>97</v>
      </c>
      <c r="P633" s="857" t="s">
        <v>2499</v>
      </c>
    </row>
    <row r="634" spans="1:16">
      <c r="A634" s="857" t="s">
        <v>2286</v>
      </c>
      <c r="B634" s="857" t="s">
        <v>3665</v>
      </c>
      <c r="C634" s="857" t="s">
        <v>3666</v>
      </c>
      <c r="D634" s="857" t="s">
        <v>2285</v>
      </c>
      <c r="E634" s="857" t="s">
        <v>3729</v>
      </c>
      <c r="F634" s="857" t="s">
        <v>2504</v>
      </c>
      <c r="I634" s="859">
        <v>2000000</v>
      </c>
      <c r="J634" s="859">
        <v>2000000</v>
      </c>
      <c r="K634" s="859">
        <v>0</v>
      </c>
      <c r="L634" s="859">
        <v>1782050.3262199999</v>
      </c>
      <c r="M634" s="858">
        <v>0</v>
      </c>
      <c r="N634" s="858">
        <v>100</v>
      </c>
      <c r="P634" s="857" t="s">
        <v>2499</v>
      </c>
    </row>
    <row r="635" spans="1:16">
      <c r="A635" s="857" t="s">
        <v>2286</v>
      </c>
      <c r="B635" s="857" t="s">
        <v>3665</v>
      </c>
      <c r="C635" s="857" t="s">
        <v>3666</v>
      </c>
      <c r="D635" s="857" t="s">
        <v>2285</v>
      </c>
      <c r="E635" s="857" t="s">
        <v>3769</v>
      </c>
      <c r="F635" s="857" t="s">
        <v>2507</v>
      </c>
      <c r="I635" s="859">
        <v>300000</v>
      </c>
      <c r="J635" s="859">
        <v>2489000</v>
      </c>
      <c r="K635" s="859">
        <v>0</v>
      </c>
      <c r="L635" s="859">
        <v>2349654</v>
      </c>
      <c r="M635" s="858">
        <v>0</v>
      </c>
      <c r="N635" s="858">
        <v>100</v>
      </c>
    </row>
    <row r="636" spans="1:16">
      <c r="A636" s="857" t="s">
        <v>2286</v>
      </c>
      <c r="B636" s="857" t="s">
        <v>3665</v>
      </c>
      <c r="C636" s="857" t="s">
        <v>3666</v>
      </c>
      <c r="D636" s="857" t="s">
        <v>2285</v>
      </c>
      <c r="E636" s="857" t="s">
        <v>3757</v>
      </c>
      <c r="F636" s="857" t="s">
        <v>2508</v>
      </c>
      <c r="I636" s="859">
        <v>500000</v>
      </c>
      <c r="J636" s="859">
        <v>3289000</v>
      </c>
      <c r="K636" s="859">
        <v>0</v>
      </c>
      <c r="L636" s="859">
        <v>2082320.1385300001</v>
      </c>
      <c r="M636" s="858">
        <v>0</v>
      </c>
      <c r="N636" s="858">
        <v>90</v>
      </c>
    </row>
    <row r="637" spans="1:16">
      <c r="A637" s="857" t="s">
        <v>2286</v>
      </c>
      <c r="B637" s="857" t="s">
        <v>3665</v>
      </c>
      <c r="C637" s="857" t="s">
        <v>3666</v>
      </c>
      <c r="D637" s="857" t="s">
        <v>2285</v>
      </c>
      <c r="E637" s="857" t="s">
        <v>3757</v>
      </c>
      <c r="F637" s="857" t="s">
        <v>2510</v>
      </c>
      <c r="I637" s="859">
        <v>376000</v>
      </c>
      <c r="J637" s="859">
        <v>1261000</v>
      </c>
      <c r="K637" s="859">
        <v>0</v>
      </c>
      <c r="L637" s="859">
        <v>757342.47857000004</v>
      </c>
      <c r="M637" s="858">
        <v>0</v>
      </c>
      <c r="N637" s="858">
        <v>70</v>
      </c>
    </row>
    <row r="638" spans="1:16">
      <c r="A638" s="857" t="s">
        <v>2286</v>
      </c>
      <c r="B638" s="857" t="s">
        <v>3665</v>
      </c>
      <c r="C638" s="857" t="s">
        <v>3666</v>
      </c>
      <c r="D638" s="857" t="s">
        <v>2285</v>
      </c>
      <c r="E638" s="857" t="s">
        <v>3769</v>
      </c>
      <c r="F638" s="857" t="s">
        <v>2511</v>
      </c>
      <c r="I638" s="859">
        <v>2000000</v>
      </c>
      <c r="J638" s="859">
        <v>2000000</v>
      </c>
      <c r="K638" s="859">
        <v>0</v>
      </c>
      <c r="L638" s="859">
        <v>39985.077499999999</v>
      </c>
      <c r="M638" s="858">
        <v>0</v>
      </c>
      <c r="N638" s="858">
        <v>90</v>
      </c>
      <c r="P638" s="857" t="s">
        <v>2499</v>
      </c>
    </row>
    <row r="639" spans="1:16">
      <c r="A639" s="857" t="s">
        <v>2286</v>
      </c>
      <c r="B639" s="857" t="s">
        <v>3665</v>
      </c>
      <c r="C639" s="857" t="s">
        <v>3666</v>
      </c>
      <c r="D639" s="857" t="s">
        <v>2285</v>
      </c>
      <c r="E639" s="857" t="s">
        <v>3770</v>
      </c>
      <c r="F639" s="857" t="s">
        <v>2514</v>
      </c>
      <c r="I639" s="859">
        <v>948000</v>
      </c>
      <c r="J639" s="859">
        <v>1934000</v>
      </c>
      <c r="K639" s="859">
        <v>0</v>
      </c>
      <c r="L639" s="859">
        <v>1454015.7386400001</v>
      </c>
      <c r="M639" s="858">
        <v>0</v>
      </c>
      <c r="N639" s="858">
        <v>100</v>
      </c>
    </row>
    <row r="640" spans="1:16">
      <c r="A640" s="857" t="s">
        <v>2286</v>
      </c>
      <c r="B640" s="857" t="s">
        <v>3665</v>
      </c>
      <c r="C640" s="857" t="s">
        <v>3666</v>
      </c>
      <c r="D640" s="857" t="s">
        <v>2285</v>
      </c>
      <c r="E640" s="857" t="s">
        <v>3770</v>
      </c>
      <c r="F640" s="857" t="s">
        <v>2516</v>
      </c>
      <c r="I640" s="859">
        <v>1540000</v>
      </c>
      <c r="J640" s="859">
        <v>2830000</v>
      </c>
      <c r="K640" s="859">
        <v>0</v>
      </c>
      <c r="L640" s="859">
        <v>2120057.23007</v>
      </c>
      <c r="M640" s="858">
        <v>0</v>
      </c>
      <c r="N640" s="858">
        <v>98</v>
      </c>
    </row>
    <row r="641" spans="1:16">
      <c r="A641" s="857" t="s">
        <v>2286</v>
      </c>
      <c r="B641" s="857" t="s">
        <v>3665</v>
      </c>
      <c r="C641" s="857" t="s">
        <v>3666</v>
      </c>
      <c r="D641" s="857" t="s">
        <v>2285</v>
      </c>
      <c r="E641" s="857" t="s">
        <v>3770</v>
      </c>
      <c r="F641" s="857" t="s">
        <v>2518</v>
      </c>
      <c r="I641" s="859">
        <v>474000</v>
      </c>
      <c r="J641" s="859">
        <v>1446000</v>
      </c>
      <c r="K641" s="859">
        <v>0</v>
      </c>
      <c r="L641" s="859">
        <v>4811.9384</v>
      </c>
      <c r="M641" s="858">
        <v>0</v>
      </c>
      <c r="N641" s="858">
        <v>0</v>
      </c>
      <c r="P641" s="857" t="s">
        <v>4160</v>
      </c>
    </row>
    <row r="642" spans="1:16">
      <c r="A642" s="857" t="s">
        <v>2286</v>
      </c>
      <c r="B642" s="857" t="s">
        <v>3665</v>
      </c>
      <c r="C642" s="857" t="s">
        <v>3666</v>
      </c>
      <c r="D642" s="857" t="s">
        <v>2285</v>
      </c>
      <c r="E642" s="857" t="s">
        <v>3733</v>
      </c>
      <c r="F642" s="857" t="s">
        <v>2521</v>
      </c>
      <c r="I642" s="859">
        <v>610000</v>
      </c>
      <c r="J642" s="859">
        <v>2040000</v>
      </c>
      <c r="K642" s="859">
        <v>0</v>
      </c>
      <c r="L642" s="859">
        <v>873268.89612000005</v>
      </c>
      <c r="M642" s="858">
        <v>0</v>
      </c>
      <c r="N642" s="858">
        <v>78</v>
      </c>
    </row>
    <row r="643" spans="1:16">
      <c r="A643" s="857" t="s">
        <v>2286</v>
      </c>
      <c r="B643" s="857" t="s">
        <v>3665</v>
      </c>
      <c r="C643" s="857" t="s">
        <v>3666</v>
      </c>
      <c r="D643" s="857" t="s">
        <v>2285</v>
      </c>
      <c r="E643" s="857" t="s">
        <v>3733</v>
      </c>
      <c r="F643" s="857" t="s">
        <v>2523</v>
      </c>
      <c r="I643" s="859">
        <v>4000000</v>
      </c>
      <c r="J643" s="859">
        <v>8200000</v>
      </c>
      <c r="K643" s="859">
        <v>0</v>
      </c>
      <c r="L643" s="859">
        <v>17070.256699999998</v>
      </c>
      <c r="M643" s="858">
        <v>0</v>
      </c>
      <c r="N643" s="858">
        <v>0</v>
      </c>
    </row>
    <row r="644" spans="1:16">
      <c r="A644" s="857" t="s">
        <v>2286</v>
      </c>
      <c r="B644" s="857" t="s">
        <v>3665</v>
      </c>
      <c r="C644" s="857" t="s">
        <v>3666</v>
      </c>
      <c r="D644" s="857" t="s">
        <v>2285</v>
      </c>
      <c r="E644" s="857" t="s">
        <v>3775</v>
      </c>
      <c r="F644" s="857" t="s">
        <v>2524</v>
      </c>
      <c r="I644" s="859">
        <v>1200000</v>
      </c>
      <c r="J644" s="859">
        <v>1200000</v>
      </c>
      <c r="K644" s="859">
        <v>0</v>
      </c>
      <c r="L644" s="859">
        <v>19718.09</v>
      </c>
      <c r="M644" s="858">
        <v>0</v>
      </c>
      <c r="N644" s="858">
        <v>2</v>
      </c>
      <c r="P644" s="857" t="s">
        <v>2499</v>
      </c>
    </row>
    <row r="645" spans="1:16">
      <c r="A645" s="857" t="s">
        <v>2286</v>
      </c>
      <c r="B645" s="857" t="s">
        <v>3665</v>
      </c>
      <c r="C645" s="857" t="s">
        <v>3666</v>
      </c>
      <c r="D645" s="857" t="s">
        <v>2285</v>
      </c>
      <c r="E645" s="857" t="s">
        <v>3759</v>
      </c>
      <c r="F645" s="857" t="s">
        <v>2526</v>
      </c>
      <c r="I645" s="859">
        <v>2700000</v>
      </c>
      <c r="J645" s="859">
        <v>2700000</v>
      </c>
      <c r="K645" s="859">
        <v>0</v>
      </c>
      <c r="L645" s="859">
        <v>1032465.73999</v>
      </c>
      <c r="M645" s="858">
        <v>0</v>
      </c>
      <c r="N645" s="858">
        <v>90</v>
      </c>
    </row>
    <row r="646" spans="1:16">
      <c r="A646" s="857" t="s">
        <v>2286</v>
      </c>
      <c r="B646" s="857" t="s">
        <v>3665</v>
      </c>
      <c r="C646" s="857" t="s">
        <v>3666</v>
      </c>
      <c r="D646" s="857" t="s">
        <v>2285</v>
      </c>
      <c r="E646" s="857" t="s">
        <v>3759</v>
      </c>
      <c r="F646" s="857" t="s">
        <v>2528</v>
      </c>
      <c r="I646" s="859">
        <v>1000000</v>
      </c>
      <c r="J646" s="859">
        <v>1000000</v>
      </c>
      <c r="K646" s="859">
        <v>0</v>
      </c>
      <c r="L646" s="859">
        <v>176073.98230999999</v>
      </c>
      <c r="M646" s="858">
        <v>0</v>
      </c>
      <c r="N646" s="858">
        <v>0</v>
      </c>
    </row>
    <row r="647" spans="1:16">
      <c r="A647" s="857" t="s">
        <v>2286</v>
      </c>
      <c r="B647" s="857" t="s">
        <v>3624</v>
      </c>
      <c r="C647" s="857" t="s">
        <v>3625</v>
      </c>
      <c r="E647" s="857" t="s">
        <v>3769</v>
      </c>
      <c r="F647" s="857" t="s">
        <v>2530</v>
      </c>
      <c r="G647" s="857" t="s">
        <v>2529</v>
      </c>
      <c r="I647" s="859">
        <v>0</v>
      </c>
      <c r="J647" s="859">
        <v>4990300</v>
      </c>
      <c r="K647" s="859">
        <v>4476759.3845899999</v>
      </c>
      <c r="L647" s="859">
        <v>0</v>
      </c>
      <c r="M647" s="858">
        <v>0</v>
      </c>
      <c r="N647" s="858">
        <v>100</v>
      </c>
      <c r="P647" s="857" t="s">
        <v>2531</v>
      </c>
    </row>
    <row r="648" spans="1:16">
      <c r="A648" s="857" t="s">
        <v>2286</v>
      </c>
      <c r="B648" s="857" t="s">
        <v>3624</v>
      </c>
      <c r="C648" s="857" t="s">
        <v>3625</v>
      </c>
      <c r="E648" s="857" t="s">
        <v>3769</v>
      </c>
      <c r="F648" s="857" t="s">
        <v>2533</v>
      </c>
      <c r="G648" s="857" t="s">
        <v>4161</v>
      </c>
      <c r="I648" s="859">
        <v>0</v>
      </c>
      <c r="J648" s="859">
        <v>1800000</v>
      </c>
      <c r="K648" s="859">
        <v>0</v>
      </c>
      <c r="L648" s="859">
        <v>0</v>
      </c>
      <c r="M648" s="858">
        <v>0</v>
      </c>
      <c r="N648" s="858">
        <v>0</v>
      </c>
      <c r="P648" s="857" t="s">
        <v>2534</v>
      </c>
    </row>
    <row r="649" spans="1:16">
      <c r="A649" s="857" t="s">
        <v>2286</v>
      </c>
      <c r="B649" s="857" t="s">
        <v>3624</v>
      </c>
      <c r="C649" s="857" t="s">
        <v>3625</v>
      </c>
      <c r="E649" s="857" t="s">
        <v>3757</v>
      </c>
      <c r="F649" s="857" t="s">
        <v>2536</v>
      </c>
      <c r="G649" s="857" t="s">
        <v>2535</v>
      </c>
      <c r="I649" s="859">
        <v>0</v>
      </c>
      <c r="J649" s="859">
        <v>1033000</v>
      </c>
      <c r="K649" s="859">
        <v>1011847.5645</v>
      </c>
      <c r="L649" s="859">
        <v>0</v>
      </c>
      <c r="M649" s="858">
        <v>0</v>
      </c>
      <c r="N649" s="858">
        <v>100</v>
      </c>
      <c r="P649" s="857" t="s">
        <v>2537</v>
      </c>
    </row>
    <row r="650" spans="1:16">
      <c r="A650" s="857" t="s">
        <v>2286</v>
      </c>
      <c r="B650" s="857" t="s">
        <v>3624</v>
      </c>
      <c r="C650" s="857" t="s">
        <v>3625</v>
      </c>
      <c r="E650" s="857" t="s">
        <v>3757</v>
      </c>
      <c r="F650" s="857" t="s">
        <v>2539</v>
      </c>
      <c r="G650" s="857" t="s">
        <v>2538</v>
      </c>
      <c r="I650" s="859">
        <v>0</v>
      </c>
      <c r="J650" s="859">
        <v>2277000</v>
      </c>
      <c r="K650" s="859">
        <v>2253103.6016899999</v>
      </c>
      <c r="L650" s="859">
        <v>0</v>
      </c>
      <c r="M650" s="858">
        <v>0</v>
      </c>
      <c r="N650" s="858">
        <v>99</v>
      </c>
      <c r="P650" s="857" t="s">
        <v>2540</v>
      </c>
    </row>
    <row r="651" spans="1:16">
      <c r="A651" s="857" t="s">
        <v>2286</v>
      </c>
      <c r="B651" s="857" t="s">
        <v>3624</v>
      </c>
      <c r="C651" s="857" t="s">
        <v>3625</v>
      </c>
      <c r="E651" s="857" t="s">
        <v>3757</v>
      </c>
      <c r="F651" s="857" t="s">
        <v>2542</v>
      </c>
      <c r="G651" s="857" t="s">
        <v>2541</v>
      </c>
      <c r="I651" s="859">
        <v>0</v>
      </c>
      <c r="J651" s="859">
        <v>2173500</v>
      </c>
      <c r="K651" s="859">
        <v>2083570.31831</v>
      </c>
      <c r="L651" s="859">
        <v>0</v>
      </c>
      <c r="M651" s="858">
        <v>0</v>
      </c>
      <c r="N651" s="858">
        <v>99</v>
      </c>
      <c r="P651" s="857" t="s">
        <v>2543</v>
      </c>
    </row>
    <row r="652" spans="1:16">
      <c r="A652" s="857" t="s">
        <v>2286</v>
      </c>
      <c r="B652" s="857" t="s">
        <v>3624</v>
      </c>
      <c r="C652" s="857" t="s">
        <v>3625</v>
      </c>
      <c r="E652" s="857" t="s">
        <v>3770</v>
      </c>
      <c r="F652" s="857" t="s">
        <v>2544</v>
      </c>
      <c r="G652" s="857" t="s">
        <v>1316</v>
      </c>
      <c r="I652" s="859">
        <v>0</v>
      </c>
      <c r="J652" s="859">
        <v>3146000</v>
      </c>
      <c r="K652" s="859">
        <v>3144413.0645400002</v>
      </c>
      <c r="L652" s="859">
        <v>0</v>
      </c>
      <c r="M652" s="858">
        <v>0</v>
      </c>
      <c r="N652" s="858">
        <v>100</v>
      </c>
      <c r="P652" s="857" t="s">
        <v>2545</v>
      </c>
    </row>
    <row r="653" spans="1:16">
      <c r="A653" s="857" t="s">
        <v>2286</v>
      </c>
      <c r="B653" s="857" t="s">
        <v>3624</v>
      </c>
      <c r="C653" s="857" t="s">
        <v>3625</v>
      </c>
      <c r="E653" s="857" t="s">
        <v>3770</v>
      </c>
      <c r="F653" s="857" t="s">
        <v>2547</v>
      </c>
      <c r="G653" s="857" t="s">
        <v>2546</v>
      </c>
      <c r="I653" s="859">
        <v>0</v>
      </c>
      <c r="J653" s="859">
        <v>2590000</v>
      </c>
      <c r="K653" s="859">
        <v>2438150.5450300002</v>
      </c>
      <c r="L653" s="859">
        <v>0</v>
      </c>
      <c r="M653" s="858">
        <v>0</v>
      </c>
      <c r="N653" s="858">
        <v>100</v>
      </c>
      <c r="P653" s="857" t="s">
        <v>2548</v>
      </c>
    </row>
    <row r="654" spans="1:16">
      <c r="A654" s="857" t="s">
        <v>2286</v>
      </c>
      <c r="B654" s="857" t="s">
        <v>3624</v>
      </c>
      <c r="C654" s="857" t="s">
        <v>3625</v>
      </c>
      <c r="E654" s="857" t="s">
        <v>3758</v>
      </c>
      <c r="F654" s="857" t="s">
        <v>2550</v>
      </c>
      <c r="G654" s="857" t="s">
        <v>2549</v>
      </c>
      <c r="I654" s="859">
        <v>0</v>
      </c>
      <c r="J654" s="859">
        <v>1000000</v>
      </c>
      <c r="K654" s="859">
        <v>992364.01607000001</v>
      </c>
      <c r="L654" s="859">
        <v>0</v>
      </c>
      <c r="M654" s="858">
        <v>0</v>
      </c>
      <c r="N654" s="858">
        <v>94</v>
      </c>
      <c r="P654" s="857" t="s">
        <v>2551</v>
      </c>
    </row>
    <row r="655" spans="1:16">
      <c r="A655" s="857" t="s">
        <v>2286</v>
      </c>
      <c r="B655" s="857" t="s">
        <v>3624</v>
      </c>
      <c r="C655" s="857" t="s">
        <v>3625</v>
      </c>
      <c r="E655" s="857" t="s">
        <v>3758</v>
      </c>
      <c r="F655" s="857" t="s">
        <v>2553</v>
      </c>
      <c r="G655" s="857" t="s">
        <v>2552</v>
      </c>
      <c r="I655" s="859">
        <v>0</v>
      </c>
      <c r="J655" s="859">
        <v>1500000</v>
      </c>
      <c r="K655" s="859">
        <v>1488112.1122000001</v>
      </c>
      <c r="L655" s="859">
        <v>0</v>
      </c>
      <c r="M655" s="858">
        <v>0</v>
      </c>
      <c r="N655" s="858">
        <v>95</v>
      </c>
      <c r="P655" s="857" t="s">
        <v>20</v>
      </c>
    </row>
    <row r="656" spans="1:16">
      <c r="A656" s="857" t="s">
        <v>2286</v>
      </c>
      <c r="B656" s="857" t="s">
        <v>3624</v>
      </c>
      <c r="C656" s="857" t="s">
        <v>3625</v>
      </c>
      <c r="E656" s="857" t="s">
        <v>3758</v>
      </c>
      <c r="F656" s="857" t="s">
        <v>2555</v>
      </c>
      <c r="G656" s="857" t="s">
        <v>2554</v>
      </c>
      <c r="I656" s="859">
        <v>0</v>
      </c>
      <c r="J656" s="859">
        <v>1500000</v>
      </c>
      <c r="K656" s="859">
        <v>1292520.0528299999</v>
      </c>
      <c r="L656" s="859">
        <v>0</v>
      </c>
      <c r="M656" s="858">
        <v>0</v>
      </c>
      <c r="N656" s="858">
        <v>99</v>
      </c>
      <c r="P656" s="857" t="s">
        <v>20</v>
      </c>
    </row>
    <row r="657" spans="1:16">
      <c r="A657" s="857" t="s">
        <v>2286</v>
      </c>
      <c r="B657" s="857" t="s">
        <v>3624</v>
      </c>
      <c r="C657" s="857" t="s">
        <v>3625</v>
      </c>
      <c r="E657" s="857" t="s">
        <v>3758</v>
      </c>
      <c r="F657" s="857" t="s">
        <v>2557</v>
      </c>
      <c r="G657" s="857" t="s">
        <v>2556</v>
      </c>
      <c r="I657" s="859">
        <v>0</v>
      </c>
      <c r="J657" s="859">
        <v>2500000</v>
      </c>
      <c r="K657" s="859">
        <v>2453224.10562</v>
      </c>
      <c r="L657" s="859">
        <v>0</v>
      </c>
      <c r="M657" s="858">
        <v>0</v>
      </c>
      <c r="N657" s="858">
        <v>96</v>
      </c>
      <c r="P657" s="857" t="s">
        <v>20</v>
      </c>
    </row>
    <row r="658" spans="1:16">
      <c r="A658" s="857" t="s">
        <v>2286</v>
      </c>
      <c r="B658" s="857" t="s">
        <v>3624</v>
      </c>
      <c r="C658" s="857" t="s">
        <v>3625</v>
      </c>
      <c r="E658" s="857" t="s">
        <v>3758</v>
      </c>
      <c r="F658" s="857" t="s">
        <v>2559</v>
      </c>
      <c r="G658" s="857" t="s">
        <v>2558</v>
      </c>
      <c r="I658" s="859">
        <v>0</v>
      </c>
      <c r="J658" s="859">
        <v>2300000</v>
      </c>
      <c r="K658" s="859">
        <v>2253529.6055199997</v>
      </c>
      <c r="L658" s="859">
        <v>0</v>
      </c>
      <c r="M658" s="858">
        <v>0</v>
      </c>
      <c r="N658" s="858">
        <v>99</v>
      </c>
      <c r="P658" s="857" t="s">
        <v>20</v>
      </c>
    </row>
    <row r="659" spans="1:16">
      <c r="A659" s="857" t="s">
        <v>2286</v>
      </c>
      <c r="B659" s="857" t="s">
        <v>3624</v>
      </c>
      <c r="C659" s="857" t="s">
        <v>3625</v>
      </c>
      <c r="E659" s="857" t="s">
        <v>3759</v>
      </c>
      <c r="F659" s="857" t="s">
        <v>2561</v>
      </c>
      <c r="G659" s="857" t="s">
        <v>2560</v>
      </c>
      <c r="I659" s="859">
        <v>0</v>
      </c>
      <c r="J659" s="859">
        <v>2200000</v>
      </c>
      <c r="K659" s="859">
        <v>2172548.1244099997</v>
      </c>
      <c r="L659" s="859">
        <v>0</v>
      </c>
      <c r="M659" s="858">
        <v>0</v>
      </c>
      <c r="N659" s="858">
        <v>100</v>
      </c>
      <c r="P659" s="857" t="s">
        <v>2562</v>
      </c>
    </row>
    <row r="660" spans="1:16">
      <c r="A660" s="857" t="s">
        <v>2286</v>
      </c>
      <c r="B660" s="857" t="s">
        <v>3624</v>
      </c>
      <c r="C660" s="857" t="s">
        <v>3625</v>
      </c>
      <c r="E660" s="857" t="s">
        <v>3759</v>
      </c>
      <c r="F660" s="857" t="s">
        <v>2564</v>
      </c>
      <c r="G660" s="857" t="s">
        <v>2563</v>
      </c>
      <c r="I660" s="859">
        <v>0</v>
      </c>
      <c r="J660" s="859">
        <v>2086589</v>
      </c>
      <c r="K660" s="859">
        <v>1825032.1356599999</v>
      </c>
      <c r="L660" s="859">
        <v>0</v>
      </c>
      <c r="M660" s="858">
        <v>0</v>
      </c>
      <c r="N660" s="858">
        <v>95</v>
      </c>
      <c r="P660" s="857" t="s">
        <v>2565</v>
      </c>
    </row>
    <row r="661" spans="1:16">
      <c r="A661" s="857" t="s">
        <v>2286</v>
      </c>
      <c r="B661" s="857" t="s">
        <v>3624</v>
      </c>
      <c r="C661" s="857" t="s">
        <v>3625</v>
      </c>
      <c r="E661" s="857" t="s">
        <v>3759</v>
      </c>
      <c r="F661" s="857" t="s">
        <v>2567</v>
      </c>
      <c r="G661" s="857" t="s">
        <v>2566</v>
      </c>
      <c r="I661" s="859">
        <v>0</v>
      </c>
      <c r="J661" s="859">
        <v>1000000</v>
      </c>
      <c r="K661" s="859">
        <v>987515.72262999997</v>
      </c>
      <c r="L661" s="859">
        <v>0</v>
      </c>
      <c r="M661" s="858">
        <v>0</v>
      </c>
      <c r="N661" s="858">
        <v>85</v>
      </c>
      <c r="P661" s="857" t="s">
        <v>1103</v>
      </c>
    </row>
    <row r="662" spans="1:16">
      <c r="A662" s="857" t="s">
        <v>2286</v>
      </c>
      <c r="B662" s="857" t="s">
        <v>3624</v>
      </c>
      <c r="C662" s="857" t="s">
        <v>3625</v>
      </c>
      <c r="E662" s="857" t="s">
        <v>3911</v>
      </c>
      <c r="F662" s="857" t="s">
        <v>2569</v>
      </c>
      <c r="G662" s="857" t="s">
        <v>2568</v>
      </c>
      <c r="I662" s="859">
        <v>0</v>
      </c>
      <c r="J662" s="859">
        <v>1745300</v>
      </c>
      <c r="K662" s="859">
        <v>1744367.02226</v>
      </c>
      <c r="L662" s="859">
        <v>0</v>
      </c>
      <c r="M662" s="858">
        <v>0</v>
      </c>
      <c r="N662" s="858">
        <v>100</v>
      </c>
      <c r="P662" s="857" t="s">
        <v>2570</v>
      </c>
    </row>
    <row r="663" spans="1:16">
      <c r="A663" s="857" t="s">
        <v>2286</v>
      </c>
      <c r="B663" s="857" t="s">
        <v>3624</v>
      </c>
      <c r="C663" s="857" t="s">
        <v>3625</v>
      </c>
      <c r="E663" s="857" t="s">
        <v>3729</v>
      </c>
      <c r="F663" s="857" t="s">
        <v>2572</v>
      </c>
      <c r="G663" s="857" t="s">
        <v>2571</v>
      </c>
      <c r="I663" s="859">
        <v>0</v>
      </c>
      <c r="J663" s="859">
        <v>1330000</v>
      </c>
      <c r="K663" s="859">
        <v>1283623.7279699999</v>
      </c>
      <c r="L663" s="859">
        <v>0</v>
      </c>
      <c r="M663" s="858">
        <v>0</v>
      </c>
      <c r="N663" s="858">
        <v>100</v>
      </c>
      <c r="P663" s="857" t="s">
        <v>2573</v>
      </c>
    </row>
    <row r="664" spans="1:16">
      <c r="A664" s="857" t="s">
        <v>2286</v>
      </c>
      <c r="B664" s="857" t="s">
        <v>3624</v>
      </c>
      <c r="C664" s="857" t="s">
        <v>3625</v>
      </c>
      <c r="E664" s="857" t="s">
        <v>3729</v>
      </c>
      <c r="F664" s="857" t="s">
        <v>2575</v>
      </c>
      <c r="G664" s="857" t="s">
        <v>2574</v>
      </c>
      <c r="I664" s="859">
        <v>0</v>
      </c>
      <c r="J664" s="859">
        <v>1400000</v>
      </c>
      <c r="K664" s="859">
        <v>1381353.47826</v>
      </c>
      <c r="L664" s="859">
        <v>0</v>
      </c>
      <c r="M664" s="858">
        <v>0</v>
      </c>
      <c r="N664" s="858">
        <v>100</v>
      </c>
      <c r="P664" s="857" t="s">
        <v>2573</v>
      </c>
    </row>
    <row r="665" spans="1:16">
      <c r="A665" s="857" t="s">
        <v>2286</v>
      </c>
      <c r="B665" s="857" t="s">
        <v>3624</v>
      </c>
      <c r="C665" s="857" t="s">
        <v>3625</v>
      </c>
      <c r="E665" s="857" t="s">
        <v>3729</v>
      </c>
      <c r="F665" s="857" t="s">
        <v>2577</v>
      </c>
      <c r="G665" s="857" t="s">
        <v>2576</v>
      </c>
      <c r="I665" s="859">
        <v>0</v>
      </c>
      <c r="J665" s="859">
        <v>1566000</v>
      </c>
      <c r="K665" s="859">
        <v>1557124.19196</v>
      </c>
      <c r="L665" s="859">
        <v>0</v>
      </c>
      <c r="M665" s="858">
        <v>0</v>
      </c>
      <c r="N665" s="858">
        <v>100</v>
      </c>
      <c r="P665" s="857" t="s">
        <v>2578</v>
      </c>
    </row>
    <row r="666" spans="1:16">
      <c r="A666" s="857" t="s">
        <v>2286</v>
      </c>
      <c r="B666" s="857" t="s">
        <v>3624</v>
      </c>
      <c r="C666" s="857" t="s">
        <v>3625</v>
      </c>
      <c r="E666" s="857" t="s">
        <v>3729</v>
      </c>
      <c r="F666" s="857" t="s">
        <v>2533</v>
      </c>
      <c r="G666" s="857" t="s">
        <v>2579</v>
      </c>
      <c r="I666" s="859">
        <v>0</v>
      </c>
      <c r="J666" s="859">
        <v>1500000</v>
      </c>
      <c r="K666" s="859">
        <v>0</v>
      </c>
      <c r="L666" s="859">
        <v>0</v>
      </c>
      <c r="M666" s="858">
        <v>0</v>
      </c>
      <c r="N666" s="858">
        <v>0</v>
      </c>
      <c r="P666" s="857" t="s">
        <v>4162</v>
      </c>
    </row>
    <row r="667" spans="1:16">
      <c r="A667" s="857" t="s">
        <v>2286</v>
      </c>
      <c r="B667" s="857" t="s">
        <v>3624</v>
      </c>
      <c r="C667" s="857" t="s">
        <v>3625</v>
      </c>
      <c r="E667" s="857" t="s">
        <v>3729</v>
      </c>
      <c r="F667" s="857" t="s">
        <v>2582</v>
      </c>
      <c r="G667" s="857" t="s">
        <v>2581</v>
      </c>
      <c r="I667" s="859">
        <v>0</v>
      </c>
      <c r="J667" s="859">
        <v>1500000</v>
      </c>
      <c r="K667" s="859">
        <v>1431469.3973999999</v>
      </c>
      <c r="L667" s="859">
        <v>0</v>
      </c>
      <c r="M667" s="858">
        <v>0</v>
      </c>
      <c r="N667" s="858">
        <v>80</v>
      </c>
      <c r="P667" s="857" t="s">
        <v>20</v>
      </c>
    </row>
    <row r="668" spans="1:16">
      <c r="A668" s="857" t="s">
        <v>2286</v>
      </c>
      <c r="B668" s="857" t="s">
        <v>3624</v>
      </c>
      <c r="C668" s="857" t="s">
        <v>3625</v>
      </c>
      <c r="E668" s="857" t="s">
        <v>3733</v>
      </c>
      <c r="F668" s="857" t="s">
        <v>2584</v>
      </c>
      <c r="G668" s="857" t="s">
        <v>4163</v>
      </c>
      <c r="I668" s="859">
        <v>0</v>
      </c>
      <c r="J668" s="859">
        <v>8400000</v>
      </c>
      <c r="K668" s="859">
        <v>7372013.6901599998</v>
      </c>
      <c r="L668" s="859">
        <v>0</v>
      </c>
      <c r="M668" s="858">
        <v>0</v>
      </c>
      <c r="N668" s="858">
        <v>95</v>
      </c>
      <c r="P668" s="857" t="s">
        <v>2585</v>
      </c>
    </row>
    <row r="669" spans="1:16">
      <c r="A669" s="857" t="s">
        <v>2286</v>
      </c>
      <c r="B669" s="857" t="s">
        <v>3624</v>
      </c>
      <c r="C669" s="857" t="s">
        <v>3625</v>
      </c>
      <c r="E669" s="857" t="s">
        <v>3733</v>
      </c>
      <c r="F669" s="857" t="s">
        <v>2587</v>
      </c>
      <c r="G669" s="857" t="s">
        <v>4164</v>
      </c>
      <c r="I669" s="859">
        <v>0</v>
      </c>
      <c r="J669" s="859">
        <v>1810000</v>
      </c>
      <c r="K669" s="859">
        <v>1739813.8306</v>
      </c>
      <c r="L669" s="859">
        <v>0</v>
      </c>
      <c r="M669" s="858">
        <v>0</v>
      </c>
      <c r="N669" s="858">
        <v>100</v>
      </c>
      <c r="P669" s="857" t="s">
        <v>2588</v>
      </c>
    </row>
    <row r="670" spans="1:16">
      <c r="A670" s="857" t="s">
        <v>2286</v>
      </c>
      <c r="B670" s="857" t="s">
        <v>3624</v>
      </c>
      <c r="C670" s="857" t="s">
        <v>3625</v>
      </c>
      <c r="E670" s="857" t="s">
        <v>3733</v>
      </c>
      <c r="F670" s="857" t="s">
        <v>2590</v>
      </c>
      <c r="G670" s="857" t="s">
        <v>2589</v>
      </c>
      <c r="I670" s="859">
        <v>0</v>
      </c>
      <c r="J670" s="859">
        <v>2340000</v>
      </c>
      <c r="K670" s="859">
        <v>2338476.6952600004</v>
      </c>
      <c r="L670" s="859">
        <v>0</v>
      </c>
      <c r="M670" s="858">
        <v>0</v>
      </c>
      <c r="N670" s="858">
        <v>100</v>
      </c>
      <c r="P670" s="857" t="s">
        <v>2562</v>
      </c>
    </row>
    <row r="671" spans="1:16">
      <c r="A671" s="857" t="s">
        <v>2286</v>
      </c>
      <c r="B671" s="857" t="s">
        <v>3624</v>
      </c>
      <c r="C671" s="857" t="s">
        <v>3625</v>
      </c>
      <c r="E671" s="857" t="s">
        <v>3733</v>
      </c>
      <c r="F671" s="857" t="s">
        <v>2592</v>
      </c>
      <c r="G671" s="857" t="s">
        <v>4165</v>
      </c>
      <c r="I671" s="859">
        <v>0</v>
      </c>
      <c r="J671" s="859">
        <v>1190000</v>
      </c>
      <c r="K671" s="859">
        <v>1100458.4836500001</v>
      </c>
      <c r="L671" s="859">
        <v>0</v>
      </c>
      <c r="M671" s="858">
        <v>0</v>
      </c>
      <c r="N671" s="858">
        <v>1</v>
      </c>
      <c r="P671" s="857" t="s">
        <v>20</v>
      </c>
    </row>
    <row r="672" spans="1:16">
      <c r="A672" s="857" t="s">
        <v>2286</v>
      </c>
      <c r="B672" s="857" t="s">
        <v>3624</v>
      </c>
      <c r="C672" s="857" t="s">
        <v>3625</v>
      </c>
      <c r="E672" s="857" t="s">
        <v>3733</v>
      </c>
      <c r="F672" s="857" t="s">
        <v>2594</v>
      </c>
      <c r="G672" s="857" t="s">
        <v>2593</v>
      </c>
      <c r="I672" s="859">
        <v>0</v>
      </c>
      <c r="J672" s="859">
        <v>2360000</v>
      </c>
      <c r="K672" s="859">
        <v>2281036.4750999999</v>
      </c>
      <c r="L672" s="859">
        <v>0</v>
      </c>
      <c r="M672" s="858">
        <v>0</v>
      </c>
      <c r="N672" s="858">
        <v>55.000000000000007</v>
      </c>
      <c r="P672" s="857" t="s">
        <v>2595</v>
      </c>
    </row>
    <row r="673" spans="1:16">
      <c r="A673" s="857" t="s">
        <v>2286</v>
      </c>
      <c r="B673" s="857" t="s">
        <v>3624</v>
      </c>
      <c r="C673" s="857" t="s">
        <v>3625</v>
      </c>
      <c r="E673" s="857" t="s">
        <v>3733</v>
      </c>
      <c r="F673" s="857" t="s">
        <v>2597</v>
      </c>
      <c r="G673" s="857" t="s">
        <v>2596</v>
      </c>
      <c r="I673" s="859">
        <v>0</v>
      </c>
      <c r="J673" s="859">
        <v>2574994</v>
      </c>
      <c r="K673" s="859">
        <v>2568456.49119</v>
      </c>
      <c r="L673" s="859">
        <v>0</v>
      </c>
      <c r="M673" s="858">
        <v>0</v>
      </c>
      <c r="N673" s="858">
        <v>50</v>
      </c>
      <c r="P673" s="857" t="s">
        <v>2598</v>
      </c>
    </row>
    <row r="674" spans="1:16">
      <c r="A674" s="857" t="s">
        <v>2286</v>
      </c>
      <c r="B674" s="857" t="s">
        <v>3624</v>
      </c>
      <c r="C674" s="857" t="s">
        <v>3625</v>
      </c>
      <c r="E674" s="857" t="s">
        <v>3730</v>
      </c>
      <c r="F674" s="857" t="s">
        <v>2600</v>
      </c>
      <c r="G674" s="857" t="s">
        <v>2599</v>
      </c>
      <c r="I674" s="859">
        <v>0</v>
      </c>
      <c r="J674" s="859">
        <v>1000000</v>
      </c>
      <c r="K674" s="859">
        <v>995113.28980999999</v>
      </c>
      <c r="L674" s="859">
        <v>0</v>
      </c>
      <c r="M674" s="858">
        <v>0</v>
      </c>
      <c r="N674" s="858">
        <v>95</v>
      </c>
      <c r="P674" s="857" t="s">
        <v>436</v>
      </c>
    </row>
    <row r="675" spans="1:16">
      <c r="A675" s="857" t="s">
        <v>2286</v>
      </c>
      <c r="B675" s="857" t="s">
        <v>3624</v>
      </c>
      <c r="C675" s="857" t="s">
        <v>3625</v>
      </c>
      <c r="E675" s="857" t="s">
        <v>3730</v>
      </c>
      <c r="F675" s="857" t="s">
        <v>2602</v>
      </c>
      <c r="G675" s="857" t="s">
        <v>2601</v>
      </c>
      <c r="I675" s="859">
        <v>0</v>
      </c>
      <c r="J675" s="859">
        <v>1710000</v>
      </c>
      <c r="K675" s="859">
        <v>1709715.8386899999</v>
      </c>
      <c r="L675" s="859">
        <v>0</v>
      </c>
      <c r="M675" s="858">
        <v>0</v>
      </c>
      <c r="N675" s="858">
        <v>100</v>
      </c>
      <c r="P675" s="857" t="s">
        <v>67</v>
      </c>
    </row>
    <row r="676" spans="1:16">
      <c r="A676" s="857" t="s">
        <v>2286</v>
      </c>
      <c r="B676" s="857" t="s">
        <v>3624</v>
      </c>
      <c r="C676" s="857" t="s">
        <v>3625</v>
      </c>
      <c r="E676" s="857" t="s">
        <v>3730</v>
      </c>
      <c r="F676" s="857" t="s">
        <v>2604</v>
      </c>
      <c r="G676" s="857" t="s">
        <v>2603</v>
      </c>
      <c r="I676" s="859">
        <v>0</v>
      </c>
      <c r="J676" s="859">
        <v>2450000</v>
      </c>
      <c r="K676" s="859">
        <v>2091384.57124</v>
      </c>
      <c r="L676" s="859">
        <v>0</v>
      </c>
      <c r="M676" s="858">
        <v>0</v>
      </c>
      <c r="N676" s="858">
        <v>80</v>
      </c>
      <c r="P676" s="857" t="s">
        <v>20</v>
      </c>
    </row>
    <row r="677" spans="1:16">
      <c r="A677" s="857" t="s">
        <v>526</v>
      </c>
      <c r="B677" s="857" t="s">
        <v>3631</v>
      </c>
      <c r="C677" s="857" t="s">
        <v>3632</v>
      </c>
      <c r="E677" s="857" t="s">
        <v>3912</v>
      </c>
      <c r="G677" s="857" t="s">
        <v>2612</v>
      </c>
      <c r="I677" s="859">
        <v>0</v>
      </c>
      <c r="J677" s="859">
        <v>3015000</v>
      </c>
      <c r="K677" s="859">
        <v>2553546.2043099999</v>
      </c>
      <c r="L677" s="859">
        <v>1638927.1828299998</v>
      </c>
      <c r="M677" s="858">
        <v>54.359110541625199</v>
      </c>
      <c r="N677" s="858">
        <v>80</v>
      </c>
      <c r="P677" s="857" t="s">
        <v>4166</v>
      </c>
    </row>
    <row r="678" spans="1:16">
      <c r="A678" s="857" t="s">
        <v>526</v>
      </c>
      <c r="B678" s="857" t="s">
        <v>3631</v>
      </c>
      <c r="C678" s="857" t="s">
        <v>3632</v>
      </c>
      <c r="E678" s="857" t="s">
        <v>3913</v>
      </c>
      <c r="G678" s="857" t="s">
        <v>2616</v>
      </c>
      <c r="I678" s="859">
        <v>0</v>
      </c>
      <c r="J678" s="859">
        <v>2822000</v>
      </c>
      <c r="K678" s="859">
        <v>2304558.9831599998</v>
      </c>
      <c r="L678" s="859">
        <v>1744236.3091800001</v>
      </c>
      <c r="M678" s="858">
        <v>61.808515562721468</v>
      </c>
      <c r="N678" s="858">
        <v>99</v>
      </c>
      <c r="P678" s="857" t="s">
        <v>2617</v>
      </c>
    </row>
    <row r="679" spans="1:16">
      <c r="A679" s="857" t="s">
        <v>526</v>
      </c>
      <c r="B679" s="857" t="s">
        <v>3631</v>
      </c>
      <c r="C679" s="857" t="s">
        <v>3632</v>
      </c>
      <c r="E679" s="857" t="s">
        <v>3914</v>
      </c>
      <c r="G679" s="857" t="s">
        <v>2623</v>
      </c>
      <c r="I679" s="859">
        <v>0</v>
      </c>
      <c r="J679" s="859">
        <v>3308000</v>
      </c>
      <c r="K679" s="859">
        <v>2155467.2876400002</v>
      </c>
      <c r="L679" s="859">
        <v>1326626.5234699999</v>
      </c>
      <c r="M679" s="858">
        <v>40.103582934401452</v>
      </c>
      <c r="N679" s="858">
        <v>80</v>
      </c>
      <c r="P679" s="857" t="s">
        <v>2624</v>
      </c>
    </row>
    <row r="680" spans="1:16">
      <c r="A680" s="857" t="s">
        <v>526</v>
      </c>
      <c r="B680" s="857" t="s">
        <v>3631</v>
      </c>
      <c r="C680" s="857" t="s">
        <v>3632</v>
      </c>
      <c r="E680" s="857" t="s">
        <v>3915</v>
      </c>
      <c r="G680" s="857" t="s">
        <v>4167</v>
      </c>
      <c r="I680" s="859">
        <v>0</v>
      </c>
      <c r="J680" s="859">
        <v>1255000</v>
      </c>
      <c r="K680" s="859">
        <v>1231141.07922</v>
      </c>
      <c r="L680" s="859">
        <v>1100567.0077</v>
      </c>
      <c r="M680" s="858">
        <v>87.694582286852594</v>
      </c>
      <c r="N680" s="858">
        <v>99</v>
      </c>
      <c r="P680" s="857" t="s">
        <v>20</v>
      </c>
    </row>
    <row r="681" spans="1:16">
      <c r="A681" s="857" t="s">
        <v>526</v>
      </c>
      <c r="B681" s="857" t="s">
        <v>3631</v>
      </c>
      <c r="C681" s="857" t="s">
        <v>3632</v>
      </c>
      <c r="E681" s="857" t="s">
        <v>3916</v>
      </c>
      <c r="G681" s="857" t="s">
        <v>2642</v>
      </c>
      <c r="I681" s="859">
        <v>0</v>
      </c>
      <c r="J681" s="859">
        <v>1836300</v>
      </c>
      <c r="K681" s="859">
        <v>1705170.3603800002</v>
      </c>
      <c r="L681" s="859">
        <v>1022651.28995</v>
      </c>
      <c r="M681" s="858">
        <v>55.690861512280129</v>
      </c>
      <c r="N681" s="858">
        <v>92</v>
      </c>
      <c r="P681" s="857" t="s">
        <v>2643</v>
      </c>
    </row>
    <row r="682" spans="1:16">
      <c r="A682" s="857" t="s">
        <v>526</v>
      </c>
      <c r="B682" s="857" t="s">
        <v>3631</v>
      </c>
      <c r="C682" s="857" t="s">
        <v>3632</v>
      </c>
      <c r="E682" s="857" t="s">
        <v>3916</v>
      </c>
      <c r="G682" s="857" t="s">
        <v>2644</v>
      </c>
      <c r="I682" s="859">
        <v>0</v>
      </c>
      <c r="J682" s="859">
        <v>2000000</v>
      </c>
      <c r="K682" s="859">
        <v>1913199.1604299999</v>
      </c>
      <c r="L682" s="859">
        <v>1688644.7007599999</v>
      </c>
      <c r="M682" s="858">
        <v>84.432235038000002</v>
      </c>
      <c r="N682" s="858">
        <v>90</v>
      </c>
      <c r="P682" s="857" t="s">
        <v>2645</v>
      </c>
    </row>
    <row r="683" spans="1:16">
      <c r="A683" s="857" t="s">
        <v>526</v>
      </c>
      <c r="B683" s="857" t="s">
        <v>3631</v>
      </c>
      <c r="C683" s="857" t="s">
        <v>3632</v>
      </c>
      <c r="E683" s="857" t="s">
        <v>3917</v>
      </c>
      <c r="G683" s="857" t="s">
        <v>2648</v>
      </c>
      <c r="I683" s="859">
        <v>0</v>
      </c>
      <c r="J683" s="859">
        <v>8250000</v>
      </c>
      <c r="K683" s="859">
        <v>8212935.7136500003</v>
      </c>
      <c r="L683" s="859">
        <v>8086901.1487800004</v>
      </c>
      <c r="M683" s="858">
        <v>98.023044227636376</v>
      </c>
      <c r="N683" s="858">
        <v>98</v>
      </c>
      <c r="P683" s="857" t="s">
        <v>4168</v>
      </c>
    </row>
    <row r="684" spans="1:16">
      <c r="A684" s="857" t="s">
        <v>526</v>
      </c>
      <c r="B684" s="857" t="s">
        <v>3631</v>
      </c>
      <c r="C684" s="857" t="s">
        <v>3632</v>
      </c>
      <c r="E684" s="857" t="s">
        <v>3917</v>
      </c>
      <c r="G684" s="857" t="s">
        <v>2650</v>
      </c>
      <c r="I684" s="859">
        <v>0</v>
      </c>
      <c r="J684" s="859">
        <v>1300000</v>
      </c>
      <c r="K684" s="859">
        <v>1290325.3204400002</v>
      </c>
      <c r="L684" s="859">
        <v>1227702.8240199999</v>
      </c>
      <c r="M684" s="858">
        <v>94.438678770769215</v>
      </c>
      <c r="N684" s="858">
        <v>95</v>
      </c>
      <c r="P684" s="857" t="s">
        <v>2651</v>
      </c>
    </row>
    <row r="685" spans="1:16">
      <c r="A685" s="857" t="s">
        <v>526</v>
      </c>
      <c r="B685" s="857" t="s">
        <v>3631</v>
      </c>
      <c r="C685" s="857" t="s">
        <v>3632</v>
      </c>
      <c r="E685" s="857" t="s">
        <v>3918</v>
      </c>
      <c r="G685" s="857" t="s">
        <v>2654</v>
      </c>
      <c r="I685" s="859">
        <v>0</v>
      </c>
      <c r="J685" s="859">
        <v>6200000</v>
      </c>
      <c r="K685" s="859">
        <v>6199873.12488</v>
      </c>
      <c r="L685" s="859">
        <v>5756611.7146599991</v>
      </c>
      <c r="M685" s="858">
        <v>92.848576042903204</v>
      </c>
      <c r="N685" s="858">
        <v>100</v>
      </c>
      <c r="P685" s="857" t="s">
        <v>13</v>
      </c>
    </row>
    <row r="686" spans="1:16">
      <c r="A686" s="857" t="s">
        <v>526</v>
      </c>
      <c r="B686" s="857" t="s">
        <v>3631</v>
      </c>
      <c r="C686" s="857" t="s">
        <v>3632</v>
      </c>
      <c r="E686" s="857" t="s">
        <v>3918</v>
      </c>
      <c r="G686" s="857" t="s">
        <v>2655</v>
      </c>
      <c r="I686" s="859">
        <v>0</v>
      </c>
      <c r="J686" s="859">
        <v>1100000</v>
      </c>
      <c r="K686" s="859">
        <v>1013324.56629</v>
      </c>
      <c r="L686" s="859">
        <v>1005204.13462</v>
      </c>
      <c r="M686" s="858">
        <v>91.382194056363659</v>
      </c>
      <c r="N686" s="858">
        <v>90</v>
      </c>
      <c r="P686" s="857" t="s">
        <v>2656</v>
      </c>
    </row>
    <row r="687" spans="1:16">
      <c r="A687" s="857" t="s">
        <v>526</v>
      </c>
      <c r="B687" s="857" t="s">
        <v>3631</v>
      </c>
      <c r="C687" s="857" t="s">
        <v>3632</v>
      </c>
      <c r="E687" s="857" t="s">
        <v>3919</v>
      </c>
      <c r="G687" s="857" t="s">
        <v>2670</v>
      </c>
      <c r="I687" s="859">
        <v>0</v>
      </c>
      <c r="J687" s="859">
        <v>1950000</v>
      </c>
      <c r="K687" s="859">
        <v>1784009.80816</v>
      </c>
      <c r="L687" s="859">
        <v>706919.85073000006</v>
      </c>
      <c r="M687" s="858">
        <v>36.252300037435901</v>
      </c>
      <c r="N687" s="858">
        <v>89</v>
      </c>
      <c r="P687" s="857" t="s">
        <v>2671</v>
      </c>
    </row>
    <row r="688" spans="1:16">
      <c r="A688" s="857" t="s">
        <v>526</v>
      </c>
      <c r="B688" s="857" t="s">
        <v>3631</v>
      </c>
      <c r="C688" s="857" t="s">
        <v>3632</v>
      </c>
      <c r="E688" s="857" t="s">
        <v>3919</v>
      </c>
      <c r="G688" s="857" t="s">
        <v>2672</v>
      </c>
      <c r="I688" s="859">
        <v>0</v>
      </c>
      <c r="J688" s="859">
        <v>5328882</v>
      </c>
      <c r="K688" s="859">
        <v>4625482.0333000002</v>
      </c>
      <c r="L688" s="859">
        <v>442520.45387000003</v>
      </c>
      <c r="M688" s="858">
        <v>8.3041893941355802</v>
      </c>
      <c r="N688" s="858">
        <v>15</v>
      </c>
      <c r="P688" s="857" t="s">
        <v>4169</v>
      </c>
    </row>
    <row r="689" spans="1:16">
      <c r="A689" s="857" t="s">
        <v>526</v>
      </c>
      <c r="B689" s="857" t="s">
        <v>3631</v>
      </c>
      <c r="C689" s="857" t="s">
        <v>3632</v>
      </c>
      <c r="E689" s="857" t="s">
        <v>3919</v>
      </c>
      <c r="G689" s="857" t="s">
        <v>2676</v>
      </c>
      <c r="I689" s="859">
        <v>0</v>
      </c>
      <c r="J689" s="859">
        <v>1600000</v>
      </c>
      <c r="K689" s="859">
        <v>1461.36988</v>
      </c>
      <c r="L689" s="859">
        <v>0</v>
      </c>
      <c r="M689" s="858">
        <v>0</v>
      </c>
      <c r="N689" s="858">
        <v>5</v>
      </c>
      <c r="P689" s="857" t="s">
        <v>2677</v>
      </c>
    </row>
    <row r="690" spans="1:16">
      <c r="A690" s="857" t="s">
        <v>526</v>
      </c>
      <c r="B690" s="857" t="s">
        <v>3631</v>
      </c>
      <c r="C690" s="857" t="s">
        <v>3632</v>
      </c>
      <c r="E690" s="857" t="s">
        <v>3920</v>
      </c>
      <c r="G690" s="857" t="s">
        <v>2680</v>
      </c>
      <c r="I690" s="859">
        <v>0</v>
      </c>
      <c r="J690" s="859">
        <v>1150000</v>
      </c>
      <c r="K690" s="859">
        <v>1119274.99199</v>
      </c>
      <c r="L690" s="859">
        <v>1070462.1537299999</v>
      </c>
      <c r="M690" s="858">
        <v>93.083665541739123</v>
      </c>
      <c r="N690" s="858">
        <v>95</v>
      </c>
      <c r="P690" s="857" t="s">
        <v>4170</v>
      </c>
    </row>
    <row r="691" spans="1:16">
      <c r="A691" s="857" t="s">
        <v>526</v>
      </c>
      <c r="B691" s="857" t="s">
        <v>3590</v>
      </c>
      <c r="C691" s="857" t="s">
        <v>3612</v>
      </c>
      <c r="D691" s="857" t="s">
        <v>319</v>
      </c>
      <c r="E691" s="857" t="s">
        <v>3730</v>
      </c>
      <c r="G691" s="857" t="s">
        <v>4171</v>
      </c>
      <c r="I691" s="859">
        <v>4000000</v>
      </c>
      <c r="J691" s="859">
        <v>5000000</v>
      </c>
      <c r="K691" s="859">
        <v>1758</v>
      </c>
      <c r="L691" s="859">
        <v>1965.6569999999999</v>
      </c>
      <c r="M691" s="858">
        <v>3.9313140000000004</v>
      </c>
      <c r="N691" s="858">
        <v>0</v>
      </c>
      <c r="P691" s="857" t="s">
        <v>474</v>
      </c>
    </row>
    <row r="692" spans="1:16">
      <c r="A692" s="857" t="s">
        <v>526</v>
      </c>
      <c r="B692" s="857" t="s">
        <v>3590</v>
      </c>
      <c r="C692" s="857" t="s">
        <v>3612</v>
      </c>
      <c r="D692" s="857" t="s">
        <v>319</v>
      </c>
      <c r="E692" s="857" t="s">
        <v>3730</v>
      </c>
      <c r="G692" s="857" t="s">
        <v>4172</v>
      </c>
      <c r="I692" s="859">
        <v>8270000</v>
      </c>
      <c r="J692" s="859">
        <v>8270000</v>
      </c>
      <c r="K692" s="859">
        <v>5160242</v>
      </c>
      <c r="L692" s="859">
        <v>2921132.53</v>
      </c>
      <c r="M692" s="858">
        <v>35.322037847642079</v>
      </c>
      <c r="N692" s="858">
        <v>55.000000000000007</v>
      </c>
      <c r="P692" s="857" t="s">
        <v>474</v>
      </c>
    </row>
    <row r="693" spans="1:16">
      <c r="A693" s="857" t="s">
        <v>526</v>
      </c>
      <c r="B693" s="857" t="s">
        <v>3590</v>
      </c>
      <c r="C693" s="857" t="s">
        <v>3612</v>
      </c>
      <c r="D693" s="857" t="s">
        <v>480</v>
      </c>
      <c r="E693" s="857" t="s">
        <v>3730</v>
      </c>
      <c r="G693" s="857" t="s">
        <v>4173</v>
      </c>
      <c r="I693" s="859">
        <v>13747227</v>
      </c>
      <c r="J693" s="859">
        <v>13747227</v>
      </c>
      <c r="K693" s="859">
        <v>13472282</v>
      </c>
      <c r="L693" s="859">
        <v>10566119</v>
      </c>
      <c r="M693" s="858">
        <v>76.860002384480879</v>
      </c>
      <c r="N693" s="858">
        <v>99</v>
      </c>
      <c r="P693" s="857" t="s">
        <v>474</v>
      </c>
    </row>
    <row r="694" spans="1:16">
      <c r="A694" s="857" t="s">
        <v>526</v>
      </c>
      <c r="B694" s="857" t="s">
        <v>3590</v>
      </c>
      <c r="C694" s="857" t="s">
        <v>3612</v>
      </c>
      <c r="D694" s="857" t="s">
        <v>319</v>
      </c>
      <c r="E694" s="857" t="s">
        <v>3729</v>
      </c>
      <c r="G694" s="857" t="s">
        <v>4174</v>
      </c>
      <c r="I694" s="859">
        <v>800000</v>
      </c>
      <c r="J694" s="859">
        <v>1650000</v>
      </c>
      <c r="K694" s="859">
        <v>1646222</v>
      </c>
      <c r="L694" s="859">
        <v>1642831.8870000001</v>
      </c>
      <c r="M694" s="858">
        <v>99.565568909090914</v>
      </c>
      <c r="N694" s="858">
        <v>100</v>
      </c>
      <c r="P694" s="857" t="s">
        <v>474</v>
      </c>
    </row>
    <row r="695" spans="1:16">
      <c r="A695" s="857" t="s">
        <v>526</v>
      </c>
      <c r="B695" s="857" t="s">
        <v>3590</v>
      </c>
      <c r="C695" s="857" t="s">
        <v>3612</v>
      </c>
      <c r="D695" s="857" t="s">
        <v>480</v>
      </c>
      <c r="E695" s="857" t="s">
        <v>3729</v>
      </c>
      <c r="G695" s="857" t="s">
        <v>3107</v>
      </c>
      <c r="I695" s="859">
        <v>45000000</v>
      </c>
      <c r="J695" s="859">
        <v>45000000</v>
      </c>
      <c r="K695" s="859">
        <v>31000000</v>
      </c>
      <c r="L695" s="859">
        <v>16400000</v>
      </c>
      <c r="M695" s="858">
        <v>36.444444444444443</v>
      </c>
      <c r="N695" s="858">
        <v>64</v>
      </c>
      <c r="P695" s="857" t="s">
        <v>474</v>
      </c>
    </row>
    <row r="696" spans="1:16">
      <c r="A696" s="857" t="s">
        <v>526</v>
      </c>
      <c r="B696" s="857" t="s">
        <v>3590</v>
      </c>
      <c r="C696" s="857" t="s">
        <v>3612</v>
      </c>
      <c r="D696" s="857" t="s">
        <v>319</v>
      </c>
      <c r="E696" s="857" t="s">
        <v>3729</v>
      </c>
      <c r="G696" s="857" t="s">
        <v>4175</v>
      </c>
      <c r="I696" s="859">
        <v>2000000</v>
      </c>
      <c r="J696" s="859">
        <v>2520000</v>
      </c>
      <c r="K696" s="859">
        <v>2438208.1329999999</v>
      </c>
      <c r="L696" s="859">
        <v>2392870.4889999996</v>
      </c>
      <c r="M696" s="858">
        <v>94.955178134920601</v>
      </c>
      <c r="N696" s="858">
        <v>95</v>
      </c>
      <c r="P696" s="857" t="s">
        <v>474</v>
      </c>
    </row>
    <row r="697" spans="1:16">
      <c r="A697" s="857" t="s">
        <v>526</v>
      </c>
      <c r="B697" s="857" t="s">
        <v>3590</v>
      </c>
      <c r="C697" s="857" t="s">
        <v>3612</v>
      </c>
      <c r="D697" s="857" t="s">
        <v>319</v>
      </c>
      <c r="E697" s="857" t="s">
        <v>3729</v>
      </c>
      <c r="G697" s="857" t="s">
        <v>4176</v>
      </c>
      <c r="I697" s="859">
        <v>2000000</v>
      </c>
      <c r="J697" s="859">
        <v>2682000</v>
      </c>
      <c r="K697" s="859">
        <v>2361729.2820000001</v>
      </c>
      <c r="L697" s="859">
        <v>1946488.9979999999</v>
      </c>
      <c r="M697" s="858">
        <v>72.576025279642053</v>
      </c>
      <c r="N697" s="858">
        <v>80</v>
      </c>
      <c r="P697" s="857" t="s">
        <v>3110</v>
      </c>
    </row>
    <row r="698" spans="1:16">
      <c r="A698" s="857" t="s">
        <v>526</v>
      </c>
      <c r="B698" s="857" t="s">
        <v>3590</v>
      </c>
      <c r="C698" s="857" t="s">
        <v>3612</v>
      </c>
      <c r="D698" s="857" t="s">
        <v>319</v>
      </c>
      <c r="E698" s="857" t="s">
        <v>3729</v>
      </c>
      <c r="G698" s="857" t="s">
        <v>4177</v>
      </c>
      <c r="I698" s="859">
        <v>600000</v>
      </c>
      <c r="J698" s="859">
        <v>1716000</v>
      </c>
      <c r="K698" s="859">
        <v>1641677.8829999999</v>
      </c>
      <c r="L698" s="859">
        <v>1562253.2960000001</v>
      </c>
      <c r="M698" s="858">
        <v>91.040401864801851</v>
      </c>
      <c r="N698" s="858">
        <v>98</v>
      </c>
      <c r="P698" s="857" t="s">
        <v>474</v>
      </c>
    </row>
    <row r="699" spans="1:16">
      <c r="A699" s="857" t="s">
        <v>526</v>
      </c>
      <c r="B699" s="857" t="s">
        <v>3590</v>
      </c>
      <c r="C699" s="857" t="s">
        <v>3612</v>
      </c>
      <c r="D699" s="857" t="s">
        <v>319</v>
      </c>
      <c r="E699" s="857" t="s">
        <v>3729</v>
      </c>
      <c r="G699" s="857" t="s">
        <v>4178</v>
      </c>
      <c r="I699" s="859">
        <v>1500000</v>
      </c>
      <c r="J699" s="859">
        <v>3423827</v>
      </c>
      <c r="K699" s="859">
        <v>2994535.2710000002</v>
      </c>
      <c r="L699" s="859">
        <v>2993964.37</v>
      </c>
      <c r="M699" s="858">
        <v>87.444966407473274</v>
      </c>
      <c r="N699" s="858">
        <v>100</v>
      </c>
      <c r="P699" s="857" t="s">
        <v>474</v>
      </c>
    </row>
    <row r="700" spans="1:16">
      <c r="A700" s="857" t="s">
        <v>526</v>
      </c>
      <c r="B700" s="857" t="s">
        <v>3590</v>
      </c>
      <c r="C700" s="857" t="s">
        <v>3612</v>
      </c>
      <c r="D700" s="857" t="s">
        <v>319</v>
      </c>
      <c r="E700" s="857" t="s">
        <v>3729</v>
      </c>
      <c r="G700" s="857" t="s">
        <v>4179</v>
      </c>
      <c r="I700" s="859">
        <v>1500000</v>
      </c>
      <c r="J700" s="859">
        <v>3000000</v>
      </c>
      <c r="K700" s="859">
        <v>2561711.1869999999</v>
      </c>
      <c r="L700" s="859">
        <v>2538915.0839999998</v>
      </c>
      <c r="M700" s="858">
        <v>84.630502800000002</v>
      </c>
      <c r="N700" s="858">
        <v>85</v>
      </c>
      <c r="P700" s="857" t="s">
        <v>474</v>
      </c>
    </row>
    <row r="701" spans="1:16">
      <c r="A701" s="857" t="s">
        <v>526</v>
      </c>
      <c r="B701" s="857" t="s">
        <v>3590</v>
      </c>
      <c r="C701" s="857" t="s">
        <v>3612</v>
      </c>
      <c r="D701" s="857" t="s">
        <v>319</v>
      </c>
      <c r="E701" s="857" t="s">
        <v>3729</v>
      </c>
      <c r="G701" s="857" t="s">
        <v>4180</v>
      </c>
      <c r="I701" s="859">
        <v>820000</v>
      </c>
      <c r="J701" s="859">
        <v>1175800</v>
      </c>
      <c r="K701" s="859">
        <v>1131729.7320000001</v>
      </c>
      <c r="L701" s="859">
        <v>1131345.132</v>
      </c>
      <c r="M701" s="858">
        <v>96.219181153257367</v>
      </c>
      <c r="N701" s="858">
        <v>95</v>
      </c>
      <c r="P701" s="857" t="s">
        <v>474</v>
      </c>
    </row>
    <row r="702" spans="1:16">
      <c r="A702" s="857" t="s">
        <v>526</v>
      </c>
      <c r="B702" s="857" t="s">
        <v>3590</v>
      </c>
      <c r="C702" s="857" t="s">
        <v>3612</v>
      </c>
      <c r="D702" s="857" t="s">
        <v>480</v>
      </c>
      <c r="E702" s="857" t="s">
        <v>3730</v>
      </c>
      <c r="G702" s="857" t="s">
        <v>4173</v>
      </c>
      <c r="H702" s="858">
        <v>13747227</v>
      </c>
      <c r="I702" s="859">
        <v>13747227</v>
      </c>
      <c r="J702" s="859">
        <v>13472282</v>
      </c>
      <c r="K702" s="859">
        <v>10566119</v>
      </c>
      <c r="L702" s="859">
        <v>3181108</v>
      </c>
      <c r="M702" s="858">
        <v>0</v>
      </c>
      <c r="N702" s="858">
        <v>99</v>
      </c>
    </row>
    <row r="703" spans="1:16">
      <c r="A703" s="857" t="s">
        <v>526</v>
      </c>
      <c r="B703" s="857" t="s">
        <v>3590</v>
      </c>
      <c r="C703" s="857" t="s">
        <v>3612</v>
      </c>
      <c r="D703" s="857" t="s">
        <v>480</v>
      </c>
      <c r="E703" s="857" t="s">
        <v>3729</v>
      </c>
      <c r="G703" s="857" t="s">
        <v>3116</v>
      </c>
      <c r="I703" s="859">
        <v>0</v>
      </c>
      <c r="J703" s="859">
        <v>0</v>
      </c>
      <c r="K703" s="859">
        <v>0</v>
      </c>
      <c r="L703" s="859">
        <v>0</v>
      </c>
      <c r="M703" s="858">
        <v>0</v>
      </c>
      <c r="N703" s="858">
        <v>0</v>
      </c>
    </row>
    <row r="704" spans="1:16">
      <c r="A704" s="857" t="s">
        <v>526</v>
      </c>
      <c r="B704" s="857" t="s">
        <v>4181</v>
      </c>
      <c r="C704" s="857" t="s">
        <v>3613</v>
      </c>
      <c r="E704" s="857" t="s">
        <v>3758</v>
      </c>
      <c r="G704" s="857" t="s">
        <v>3117</v>
      </c>
      <c r="H704" s="858">
        <v>2011</v>
      </c>
      <c r="I704" s="859">
        <v>0</v>
      </c>
      <c r="J704" s="859">
        <v>4396774.5</v>
      </c>
      <c r="K704" s="859">
        <v>0</v>
      </c>
      <c r="L704" s="859">
        <v>0</v>
      </c>
      <c r="M704" s="858">
        <v>83</v>
      </c>
      <c r="N704" s="858">
        <v>99</v>
      </c>
      <c r="P704" s="857" t="s">
        <v>3118</v>
      </c>
    </row>
    <row r="705" spans="1:16">
      <c r="A705" s="857" t="s">
        <v>526</v>
      </c>
      <c r="B705" s="857" t="s">
        <v>4181</v>
      </c>
      <c r="C705" s="857" t="s">
        <v>3613</v>
      </c>
      <c r="E705" s="857" t="s">
        <v>3758</v>
      </c>
      <c r="G705" s="857" t="s">
        <v>4182</v>
      </c>
      <c r="H705" s="858">
        <v>2019</v>
      </c>
      <c r="I705" s="859">
        <v>0</v>
      </c>
      <c r="J705" s="859">
        <v>2500000</v>
      </c>
      <c r="K705" s="859">
        <v>0</v>
      </c>
      <c r="L705" s="859">
        <v>0</v>
      </c>
      <c r="M705" s="858">
        <v>0</v>
      </c>
      <c r="N705" s="858">
        <v>0</v>
      </c>
      <c r="P705" s="857" t="s">
        <v>3120</v>
      </c>
    </row>
    <row r="706" spans="1:16">
      <c r="A706" s="857" t="s">
        <v>526</v>
      </c>
      <c r="B706" s="857" t="s">
        <v>4181</v>
      </c>
      <c r="C706" s="857" t="s">
        <v>3613</v>
      </c>
      <c r="E706" s="857" t="s">
        <v>3729</v>
      </c>
      <c r="G706" s="857" t="s">
        <v>3121</v>
      </c>
      <c r="H706" s="858">
        <v>2012</v>
      </c>
      <c r="I706" s="859">
        <v>0</v>
      </c>
      <c r="J706" s="859">
        <v>18760000</v>
      </c>
      <c r="K706" s="859">
        <v>0</v>
      </c>
      <c r="L706" s="859">
        <v>0</v>
      </c>
      <c r="M706" s="858">
        <v>95</v>
      </c>
      <c r="N706" s="858">
        <v>85</v>
      </c>
      <c r="P706" s="857" t="s">
        <v>67</v>
      </c>
    </row>
    <row r="707" spans="1:16">
      <c r="A707" s="857" t="s">
        <v>526</v>
      </c>
      <c r="B707" s="857" t="s">
        <v>4181</v>
      </c>
      <c r="C707" s="857" t="s">
        <v>3613</v>
      </c>
      <c r="E707" s="857" t="s">
        <v>3729</v>
      </c>
      <c r="G707" s="857" t="s">
        <v>4183</v>
      </c>
      <c r="H707" s="858">
        <v>2021</v>
      </c>
      <c r="I707" s="859">
        <v>0</v>
      </c>
      <c r="J707" s="859">
        <v>4500000</v>
      </c>
      <c r="K707" s="859">
        <v>0</v>
      </c>
      <c r="L707" s="859">
        <v>0</v>
      </c>
      <c r="M707" s="858">
        <v>5</v>
      </c>
      <c r="N707" s="858">
        <v>5</v>
      </c>
      <c r="P707" s="857" t="s">
        <v>67</v>
      </c>
    </row>
    <row r="708" spans="1:16">
      <c r="A708" s="857" t="s">
        <v>526</v>
      </c>
      <c r="B708" s="857" t="s">
        <v>4181</v>
      </c>
      <c r="C708" s="857" t="s">
        <v>3613</v>
      </c>
      <c r="E708" s="857" t="s">
        <v>3729</v>
      </c>
      <c r="G708" s="857" t="s">
        <v>4184</v>
      </c>
      <c r="H708" s="858">
        <v>2021</v>
      </c>
      <c r="I708" s="859">
        <v>0</v>
      </c>
      <c r="J708" s="859">
        <v>2000000</v>
      </c>
      <c r="K708" s="859">
        <v>0</v>
      </c>
      <c r="L708" s="859">
        <v>0</v>
      </c>
      <c r="M708" s="858">
        <v>60</v>
      </c>
      <c r="N708" s="858">
        <v>60</v>
      </c>
      <c r="P708" s="857" t="s">
        <v>67</v>
      </c>
    </row>
    <row r="709" spans="1:16">
      <c r="A709" s="857" t="s">
        <v>526</v>
      </c>
      <c r="B709" s="857" t="s">
        <v>4181</v>
      </c>
      <c r="C709" s="857" t="s">
        <v>3613</v>
      </c>
      <c r="E709" s="857" t="s">
        <v>3729</v>
      </c>
      <c r="G709" s="857" t="s">
        <v>3124</v>
      </c>
      <c r="H709" s="858">
        <v>2021</v>
      </c>
      <c r="I709" s="859">
        <v>0</v>
      </c>
      <c r="J709" s="859">
        <v>2750000</v>
      </c>
      <c r="K709" s="859">
        <v>0</v>
      </c>
      <c r="L709" s="859">
        <v>0</v>
      </c>
      <c r="M709" s="858">
        <v>60</v>
      </c>
      <c r="N709" s="858">
        <v>85</v>
      </c>
      <c r="P709" s="857" t="s">
        <v>4185</v>
      </c>
    </row>
    <row r="710" spans="1:16">
      <c r="A710" s="857" t="s">
        <v>526</v>
      </c>
      <c r="B710" s="857" t="s">
        <v>4181</v>
      </c>
      <c r="C710" s="857" t="s">
        <v>3613</v>
      </c>
      <c r="E710" s="857" t="s">
        <v>3729</v>
      </c>
      <c r="G710" s="857" t="s">
        <v>3126</v>
      </c>
      <c r="I710" s="859">
        <v>0</v>
      </c>
      <c r="J710" s="859">
        <v>10000000</v>
      </c>
      <c r="K710" s="859">
        <v>0</v>
      </c>
      <c r="L710" s="859">
        <v>0</v>
      </c>
      <c r="M710" s="858">
        <v>80</v>
      </c>
      <c r="N710" s="858">
        <v>86</v>
      </c>
      <c r="P710" s="857" t="s">
        <v>67</v>
      </c>
    </row>
    <row r="711" spans="1:16">
      <c r="A711" s="857" t="s">
        <v>526</v>
      </c>
      <c r="B711" s="857" t="s">
        <v>4181</v>
      </c>
      <c r="C711" s="857" t="s">
        <v>3613</v>
      </c>
      <c r="E711" s="857" t="s">
        <v>3729</v>
      </c>
      <c r="G711" s="857" t="s">
        <v>4186</v>
      </c>
      <c r="I711" s="859">
        <v>0</v>
      </c>
      <c r="J711" s="859">
        <v>169100000</v>
      </c>
      <c r="K711" s="859">
        <v>0</v>
      </c>
      <c r="L711" s="859">
        <v>0</v>
      </c>
      <c r="M711" s="858">
        <v>87</v>
      </c>
      <c r="N711" s="858">
        <v>88</v>
      </c>
      <c r="P711" s="857" t="s">
        <v>67</v>
      </c>
    </row>
    <row r="712" spans="1:16">
      <c r="A712" s="857" t="s">
        <v>526</v>
      </c>
      <c r="B712" s="857" t="s">
        <v>4181</v>
      </c>
      <c r="C712" s="857" t="s">
        <v>3613</v>
      </c>
      <c r="E712" s="857" t="s">
        <v>3729</v>
      </c>
      <c r="G712" s="857" t="s">
        <v>4187</v>
      </c>
      <c r="H712" s="858">
        <v>2023</v>
      </c>
      <c r="I712" s="859">
        <v>0</v>
      </c>
      <c r="J712" s="859">
        <v>1700000</v>
      </c>
      <c r="K712" s="859">
        <v>0</v>
      </c>
      <c r="L712" s="859">
        <v>0</v>
      </c>
      <c r="M712" s="858">
        <v>31</v>
      </c>
      <c r="N712" s="858">
        <v>75</v>
      </c>
      <c r="P712" s="857" t="s">
        <v>67</v>
      </c>
    </row>
    <row r="713" spans="1:16">
      <c r="A713" s="857" t="s">
        <v>526</v>
      </c>
      <c r="B713" s="857" t="s">
        <v>4181</v>
      </c>
      <c r="C713" s="857" t="s">
        <v>3613</v>
      </c>
      <c r="E713" s="857" t="s">
        <v>3729</v>
      </c>
      <c r="G713" s="857" t="s">
        <v>3129</v>
      </c>
      <c r="H713" s="858">
        <v>2024</v>
      </c>
      <c r="I713" s="859">
        <v>0</v>
      </c>
      <c r="J713" s="859">
        <v>2500000</v>
      </c>
      <c r="K713" s="859">
        <v>0</v>
      </c>
      <c r="L713" s="859">
        <v>0</v>
      </c>
      <c r="M713" s="858">
        <v>0</v>
      </c>
      <c r="N713" s="858">
        <v>15</v>
      </c>
      <c r="P713" s="857" t="s">
        <v>67</v>
      </c>
    </row>
    <row r="714" spans="1:16">
      <c r="A714" s="857" t="s">
        <v>526</v>
      </c>
      <c r="B714" s="857" t="s">
        <v>4181</v>
      </c>
      <c r="C714" s="857" t="s">
        <v>3613</v>
      </c>
      <c r="E714" s="857" t="s">
        <v>3729</v>
      </c>
      <c r="G714" s="857" t="s">
        <v>4188</v>
      </c>
      <c r="H714" s="858">
        <v>2011</v>
      </c>
      <c r="I714" s="859">
        <v>0</v>
      </c>
      <c r="J714" s="859">
        <v>3830000</v>
      </c>
      <c r="K714" s="859">
        <v>0</v>
      </c>
      <c r="L714" s="859">
        <v>0</v>
      </c>
      <c r="M714" s="858">
        <v>98</v>
      </c>
      <c r="N714" s="858">
        <v>98</v>
      </c>
      <c r="P714" s="857" t="s">
        <v>4189</v>
      </c>
    </row>
    <row r="715" spans="1:16">
      <c r="A715" s="857" t="s">
        <v>526</v>
      </c>
      <c r="B715" s="857" t="s">
        <v>4181</v>
      </c>
      <c r="C715" s="857" t="s">
        <v>3613</v>
      </c>
      <c r="E715" s="857" t="s">
        <v>3729</v>
      </c>
      <c r="G715" s="857" t="s">
        <v>3132</v>
      </c>
      <c r="H715" s="858">
        <v>2006</v>
      </c>
      <c r="I715" s="859">
        <v>0</v>
      </c>
      <c r="J715" s="859">
        <v>5300000</v>
      </c>
      <c r="K715" s="859">
        <v>0</v>
      </c>
      <c r="L715" s="859">
        <v>0</v>
      </c>
      <c r="M715" s="858">
        <v>50</v>
      </c>
      <c r="N715" s="858">
        <v>96.25</v>
      </c>
      <c r="P715" s="857" t="s">
        <v>67</v>
      </c>
    </row>
    <row r="716" spans="1:16">
      <c r="A716" s="857" t="s">
        <v>526</v>
      </c>
      <c r="B716" s="857" t="s">
        <v>4181</v>
      </c>
      <c r="C716" s="857" t="s">
        <v>3613</v>
      </c>
      <c r="E716" s="857" t="s">
        <v>3772</v>
      </c>
      <c r="G716" s="857" t="s">
        <v>3133</v>
      </c>
      <c r="H716" s="858">
        <v>2021</v>
      </c>
      <c r="I716" s="859">
        <v>0</v>
      </c>
      <c r="J716" s="859">
        <v>5333000</v>
      </c>
      <c r="K716" s="859">
        <v>0</v>
      </c>
      <c r="L716" s="859">
        <v>0</v>
      </c>
      <c r="M716" s="858">
        <v>95</v>
      </c>
      <c r="N716" s="858">
        <v>65</v>
      </c>
      <c r="P716" s="857" t="s">
        <v>67</v>
      </c>
    </row>
    <row r="717" spans="1:16">
      <c r="A717" s="857" t="s">
        <v>526</v>
      </c>
      <c r="B717" s="857" t="s">
        <v>4181</v>
      </c>
      <c r="C717" s="857" t="s">
        <v>3613</v>
      </c>
      <c r="E717" s="857" t="s">
        <v>3730</v>
      </c>
      <c r="G717" s="857" t="s">
        <v>4190</v>
      </c>
      <c r="H717" s="858">
        <v>2019</v>
      </c>
      <c r="I717" s="859">
        <v>0</v>
      </c>
      <c r="J717" s="859">
        <v>90620343.253000006</v>
      </c>
      <c r="K717" s="859">
        <v>0</v>
      </c>
      <c r="L717" s="859">
        <v>0</v>
      </c>
      <c r="M717" s="858">
        <v>50</v>
      </c>
      <c r="N717" s="858">
        <v>85</v>
      </c>
      <c r="P717" s="857" t="s">
        <v>67</v>
      </c>
    </row>
    <row r="718" spans="1:16">
      <c r="A718" s="857" t="s">
        <v>526</v>
      </c>
      <c r="B718" s="857" t="s">
        <v>4181</v>
      </c>
      <c r="C718" s="857" t="s">
        <v>3613</v>
      </c>
      <c r="E718" s="857" t="s">
        <v>3730</v>
      </c>
      <c r="G718" s="857" t="s">
        <v>3137</v>
      </c>
      <c r="H718" s="858">
        <v>2021</v>
      </c>
      <c r="I718" s="859">
        <v>0</v>
      </c>
      <c r="J718" s="859">
        <v>5000000</v>
      </c>
      <c r="K718" s="859">
        <v>0</v>
      </c>
      <c r="L718" s="859">
        <v>0</v>
      </c>
      <c r="M718" s="858">
        <v>0</v>
      </c>
      <c r="N718" s="858">
        <v>5</v>
      </c>
      <c r="P718" s="857" t="s">
        <v>3138</v>
      </c>
    </row>
    <row r="719" spans="1:16">
      <c r="A719" s="857" t="s">
        <v>526</v>
      </c>
      <c r="B719" s="857" t="s">
        <v>4181</v>
      </c>
      <c r="C719" s="857" t="s">
        <v>3613</v>
      </c>
      <c r="E719" s="857" t="s">
        <v>3730</v>
      </c>
      <c r="G719" s="857" t="s">
        <v>3139</v>
      </c>
      <c r="H719" s="858">
        <v>2011</v>
      </c>
      <c r="I719" s="859">
        <v>0</v>
      </c>
      <c r="J719" s="859">
        <v>1977000</v>
      </c>
      <c r="K719" s="859">
        <v>0</v>
      </c>
      <c r="L719" s="859">
        <v>0</v>
      </c>
      <c r="M719" s="858">
        <v>70</v>
      </c>
      <c r="N719" s="858">
        <v>99</v>
      </c>
      <c r="P719" s="857" t="s">
        <v>4191</v>
      </c>
    </row>
    <row r="720" spans="1:16">
      <c r="A720" s="857" t="s">
        <v>526</v>
      </c>
      <c r="B720" s="857" t="s">
        <v>4181</v>
      </c>
      <c r="C720" s="857" t="s">
        <v>3613</v>
      </c>
      <c r="E720" s="857" t="s">
        <v>3730</v>
      </c>
      <c r="G720" s="857" t="s">
        <v>3141</v>
      </c>
      <c r="H720" s="858">
        <v>2010</v>
      </c>
      <c r="I720" s="859">
        <v>0</v>
      </c>
      <c r="J720" s="859">
        <v>2800000</v>
      </c>
      <c r="K720" s="859">
        <v>0</v>
      </c>
      <c r="L720" s="859">
        <v>0</v>
      </c>
      <c r="M720" s="858">
        <v>47</v>
      </c>
      <c r="N720" s="858">
        <v>67</v>
      </c>
      <c r="P720" s="857" t="s">
        <v>67</v>
      </c>
    </row>
    <row r="721" spans="1:16">
      <c r="A721" s="857" t="s">
        <v>526</v>
      </c>
      <c r="B721" s="857" t="s">
        <v>4181</v>
      </c>
      <c r="C721" s="857" t="s">
        <v>3613</v>
      </c>
      <c r="E721" s="857" t="s">
        <v>3730</v>
      </c>
      <c r="G721" s="857" t="s">
        <v>4192</v>
      </c>
      <c r="H721" s="858">
        <v>2023</v>
      </c>
      <c r="I721" s="859">
        <v>0</v>
      </c>
      <c r="J721" s="859">
        <v>1650000</v>
      </c>
      <c r="K721" s="859">
        <v>0</v>
      </c>
      <c r="L721" s="859">
        <v>0</v>
      </c>
      <c r="M721" s="858">
        <v>0</v>
      </c>
      <c r="N721" s="858">
        <v>0</v>
      </c>
      <c r="P721" s="857" t="s">
        <v>3145</v>
      </c>
    </row>
    <row r="722" spans="1:16">
      <c r="A722" s="857" t="s">
        <v>526</v>
      </c>
      <c r="B722" s="857" t="s">
        <v>4181</v>
      </c>
      <c r="C722" s="857" t="s">
        <v>3613</v>
      </c>
      <c r="E722" s="857" t="s">
        <v>3730</v>
      </c>
      <c r="G722" s="857" t="s">
        <v>4193</v>
      </c>
      <c r="H722" s="858">
        <v>2013</v>
      </c>
      <c r="I722" s="859">
        <v>0</v>
      </c>
      <c r="J722" s="859">
        <v>8337000</v>
      </c>
      <c r="K722" s="859">
        <v>0</v>
      </c>
      <c r="L722" s="859">
        <v>0</v>
      </c>
      <c r="M722" s="858">
        <v>80</v>
      </c>
      <c r="N722" s="858">
        <v>90</v>
      </c>
      <c r="P722" s="857" t="s">
        <v>4194</v>
      </c>
    </row>
    <row r="723" spans="1:16">
      <c r="A723" s="857" t="s">
        <v>526</v>
      </c>
      <c r="B723" s="857" t="s">
        <v>4181</v>
      </c>
      <c r="C723" s="857" t="s">
        <v>3613</v>
      </c>
      <c r="E723" s="857" t="s">
        <v>3730</v>
      </c>
      <c r="G723" s="857" t="s">
        <v>4195</v>
      </c>
      <c r="H723" s="858">
        <v>2014</v>
      </c>
      <c r="I723" s="859">
        <v>0</v>
      </c>
      <c r="J723" s="859">
        <v>9000000</v>
      </c>
      <c r="K723" s="859">
        <v>0</v>
      </c>
      <c r="L723" s="859">
        <v>0</v>
      </c>
      <c r="M723" s="858">
        <v>64</v>
      </c>
      <c r="N723" s="858">
        <v>50</v>
      </c>
      <c r="P723" s="857" t="s">
        <v>4196</v>
      </c>
    </row>
    <row r="724" spans="1:16">
      <c r="A724" s="857" t="s">
        <v>526</v>
      </c>
      <c r="B724" s="857" t="s">
        <v>4181</v>
      </c>
      <c r="C724" s="857" t="s">
        <v>3613</v>
      </c>
      <c r="E724" s="857" t="s">
        <v>3730</v>
      </c>
      <c r="G724" s="857" t="s">
        <v>4197</v>
      </c>
      <c r="H724" s="858">
        <v>2021</v>
      </c>
      <c r="I724" s="859">
        <v>0</v>
      </c>
      <c r="J724" s="859">
        <v>5000000</v>
      </c>
      <c r="K724" s="859">
        <v>0</v>
      </c>
      <c r="L724" s="859">
        <v>0</v>
      </c>
      <c r="M724" s="858">
        <v>5</v>
      </c>
      <c r="N724" s="858">
        <v>25</v>
      </c>
      <c r="P724" s="857" t="s">
        <v>4198</v>
      </c>
    </row>
    <row r="725" spans="1:16">
      <c r="A725" s="857" t="s">
        <v>526</v>
      </c>
      <c r="B725" s="857" t="s">
        <v>4181</v>
      </c>
      <c r="C725" s="857" t="s">
        <v>3613</v>
      </c>
      <c r="E725" s="857" t="s">
        <v>3771</v>
      </c>
      <c r="G725" s="857" t="s">
        <v>3153</v>
      </c>
      <c r="I725" s="859">
        <v>0</v>
      </c>
      <c r="J725" s="859">
        <v>1555000</v>
      </c>
      <c r="K725" s="859">
        <v>0</v>
      </c>
      <c r="L725" s="859">
        <v>0</v>
      </c>
      <c r="M725" s="858">
        <v>0</v>
      </c>
      <c r="N725" s="858">
        <v>0</v>
      </c>
      <c r="P725" s="857" t="s">
        <v>4199</v>
      </c>
    </row>
    <row r="726" spans="1:16">
      <c r="A726" s="857" t="s">
        <v>526</v>
      </c>
      <c r="B726" s="857" t="s">
        <v>4181</v>
      </c>
      <c r="C726" s="857" t="s">
        <v>3613</v>
      </c>
      <c r="E726" s="857" t="s">
        <v>3771</v>
      </c>
      <c r="G726" s="857" t="s">
        <v>3155</v>
      </c>
      <c r="H726" s="858">
        <v>2012</v>
      </c>
      <c r="I726" s="859">
        <v>0</v>
      </c>
      <c r="J726" s="859">
        <v>106000000</v>
      </c>
      <c r="K726" s="859">
        <v>0</v>
      </c>
      <c r="L726" s="859">
        <v>0</v>
      </c>
      <c r="M726" s="858">
        <v>0</v>
      </c>
      <c r="N726" s="858">
        <v>25</v>
      </c>
      <c r="P726" s="857" t="s">
        <v>4200</v>
      </c>
    </row>
    <row r="727" spans="1:16">
      <c r="A727" s="857" t="s">
        <v>526</v>
      </c>
      <c r="B727" s="857" t="s">
        <v>4181</v>
      </c>
      <c r="C727" s="857" t="s">
        <v>3613</v>
      </c>
      <c r="E727" s="857" t="s">
        <v>3757</v>
      </c>
      <c r="G727" s="857" t="s">
        <v>4201</v>
      </c>
      <c r="H727" s="858">
        <v>2014</v>
      </c>
      <c r="I727" s="859">
        <v>0</v>
      </c>
      <c r="J727" s="859">
        <v>4500000</v>
      </c>
      <c r="K727" s="859">
        <v>0</v>
      </c>
      <c r="L727" s="859">
        <v>0</v>
      </c>
      <c r="M727" s="858">
        <v>0</v>
      </c>
      <c r="N727" s="858">
        <v>0</v>
      </c>
      <c r="P727" s="857" t="s">
        <v>3158</v>
      </c>
    </row>
    <row r="728" spans="1:16">
      <c r="A728" s="857" t="s">
        <v>526</v>
      </c>
      <c r="B728" s="857" t="s">
        <v>4181</v>
      </c>
      <c r="C728" s="857" t="s">
        <v>3613</v>
      </c>
      <c r="E728" s="857" t="s">
        <v>3733</v>
      </c>
      <c r="G728" s="857" t="s">
        <v>4202</v>
      </c>
      <c r="H728" s="858">
        <v>2008</v>
      </c>
      <c r="I728" s="859">
        <v>0</v>
      </c>
      <c r="J728" s="859">
        <v>1525000</v>
      </c>
      <c r="K728" s="859">
        <v>0</v>
      </c>
      <c r="L728" s="859">
        <v>0</v>
      </c>
      <c r="M728" s="858">
        <v>83</v>
      </c>
      <c r="N728" s="858">
        <v>100</v>
      </c>
      <c r="P728" s="857" t="s">
        <v>4203</v>
      </c>
    </row>
    <row r="729" spans="1:16">
      <c r="A729" s="857" t="s">
        <v>526</v>
      </c>
      <c r="B729" s="857" t="s">
        <v>4181</v>
      </c>
      <c r="C729" s="857" t="s">
        <v>3613</v>
      </c>
      <c r="E729" s="857" t="s">
        <v>3733</v>
      </c>
      <c r="G729" s="857" t="s">
        <v>4204</v>
      </c>
      <c r="H729" s="858">
        <v>2008</v>
      </c>
      <c r="I729" s="859">
        <v>0</v>
      </c>
      <c r="J729" s="859">
        <v>7282000</v>
      </c>
      <c r="K729" s="859">
        <v>0</v>
      </c>
      <c r="L729" s="859">
        <v>0</v>
      </c>
      <c r="M729" s="858">
        <v>38</v>
      </c>
      <c r="N729" s="858">
        <v>73</v>
      </c>
      <c r="P729" s="857" t="s">
        <v>4205</v>
      </c>
    </row>
    <row r="730" spans="1:16">
      <c r="A730" s="857" t="s">
        <v>526</v>
      </c>
      <c r="B730" s="857" t="s">
        <v>4181</v>
      </c>
      <c r="C730" s="857" t="s">
        <v>3613</v>
      </c>
      <c r="E730" s="857" t="s">
        <v>3733</v>
      </c>
      <c r="G730" s="857" t="s">
        <v>3163</v>
      </c>
      <c r="H730" s="858">
        <v>2014</v>
      </c>
      <c r="I730" s="859">
        <v>0</v>
      </c>
      <c r="J730" s="859">
        <v>1000000</v>
      </c>
      <c r="K730" s="859">
        <v>0</v>
      </c>
      <c r="L730" s="859">
        <v>0</v>
      </c>
      <c r="M730" s="858">
        <v>0</v>
      </c>
      <c r="N730" s="858">
        <v>0</v>
      </c>
    </row>
    <row r="731" spans="1:16">
      <c r="A731" s="857" t="s">
        <v>526</v>
      </c>
      <c r="B731" s="857" t="s">
        <v>4181</v>
      </c>
      <c r="C731" s="857" t="s">
        <v>3613</v>
      </c>
      <c r="E731" s="857" t="s">
        <v>3733</v>
      </c>
      <c r="G731" s="857" t="s">
        <v>3164</v>
      </c>
      <c r="H731" s="858">
        <v>2014</v>
      </c>
      <c r="I731" s="859">
        <v>0</v>
      </c>
      <c r="J731" s="859">
        <v>9000000</v>
      </c>
      <c r="K731" s="859">
        <v>0</v>
      </c>
      <c r="L731" s="859">
        <v>0</v>
      </c>
      <c r="M731" s="858">
        <v>0</v>
      </c>
      <c r="N731" s="858">
        <v>0</v>
      </c>
      <c r="P731" s="857" t="s">
        <v>4206</v>
      </c>
    </row>
    <row r="732" spans="1:16">
      <c r="A732" s="857" t="s">
        <v>526</v>
      </c>
      <c r="B732" s="857" t="s">
        <v>4181</v>
      </c>
      <c r="C732" s="857" t="s">
        <v>3613</v>
      </c>
      <c r="E732" s="857" t="s">
        <v>3733</v>
      </c>
      <c r="G732" s="857" t="s">
        <v>3166</v>
      </c>
      <c r="H732" s="858">
        <v>2014</v>
      </c>
      <c r="I732" s="859">
        <v>0</v>
      </c>
      <c r="J732" s="859">
        <v>1649846</v>
      </c>
      <c r="K732" s="859">
        <v>0</v>
      </c>
      <c r="L732" s="859">
        <v>0</v>
      </c>
      <c r="M732" s="858">
        <v>0</v>
      </c>
      <c r="N732" s="858">
        <v>0</v>
      </c>
      <c r="P732" s="857" t="s">
        <v>4207</v>
      </c>
    </row>
    <row r="733" spans="1:16">
      <c r="A733" s="857" t="s">
        <v>526</v>
      </c>
      <c r="B733" s="857" t="s">
        <v>4181</v>
      </c>
      <c r="C733" s="857" t="s">
        <v>3613</v>
      </c>
      <c r="E733" s="857" t="s">
        <v>3732</v>
      </c>
      <c r="G733" s="857" t="s">
        <v>4208</v>
      </c>
      <c r="H733" s="858">
        <v>2014</v>
      </c>
      <c r="I733" s="859">
        <v>0</v>
      </c>
      <c r="J733" s="859">
        <v>1000000</v>
      </c>
      <c r="K733" s="859">
        <v>0</v>
      </c>
      <c r="L733" s="859">
        <v>0</v>
      </c>
      <c r="M733" s="858">
        <v>0</v>
      </c>
      <c r="N733" s="858">
        <v>0</v>
      </c>
      <c r="P733" s="857" t="s">
        <v>3173</v>
      </c>
    </row>
    <row r="734" spans="1:16">
      <c r="A734" s="857" t="s">
        <v>526</v>
      </c>
      <c r="B734" s="857" t="s">
        <v>3642</v>
      </c>
      <c r="C734" s="857" t="s">
        <v>3643</v>
      </c>
      <c r="E734" s="857" t="s">
        <v>3730</v>
      </c>
      <c r="F734" s="857" t="s">
        <v>3174</v>
      </c>
      <c r="G734" s="857" t="s">
        <v>4209</v>
      </c>
      <c r="H734" s="858">
        <v>1</v>
      </c>
      <c r="I734" s="859">
        <v>9500000</v>
      </c>
      <c r="J734" s="859">
        <v>14040000</v>
      </c>
      <c r="K734" s="859">
        <v>13750790.88806</v>
      </c>
      <c r="L734" s="859">
        <v>12645874.657339999</v>
      </c>
      <c r="M734" s="858">
        <v>0</v>
      </c>
      <c r="N734" s="858">
        <v>98</v>
      </c>
      <c r="O734" s="857" t="s">
        <v>20</v>
      </c>
    </row>
    <row r="735" spans="1:16">
      <c r="A735" s="857" t="s">
        <v>526</v>
      </c>
      <c r="B735" s="857" t="s">
        <v>3642</v>
      </c>
      <c r="C735" s="857" t="s">
        <v>3643</v>
      </c>
      <c r="E735" s="857" t="s">
        <v>3730</v>
      </c>
      <c r="F735" s="857" t="s">
        <v>3176</v>
      </c>
      <c r="G735" s="857" t="s">
        <v>4210</v>
      </c>
      <c r="H735" s="858">
        <v>1</v>
      </c>
      <c r="I735" s="859">
        <v>15000000</v>
      </c>
      <c r="J735" s="859">
        <v>17400000</v>
      </c>
      <c r="K735" s="859">
        <v>16294681.566500001</v>
      </c>
      <c r="L735" s="859">
        <v>13863330.45283</v>
      </c>
      <c r="M735" s="858">
        <v>0</v>
      </c>
      <c r="N735" s="858">
        <v>75</v>
      </c>
      <c r="O735" s="857" t="s">
        <v>20</v>
      </c>
    </row>
    <row r="736" spans="1:16">
      <c r="A736" s="857" t="s">
        <v>526</v>
      </c>
      <c r="B736" s="857" t="s">
        <v>3648</v>
      </c>
      <c r="C736" s="857" t="s">
        <v>3649</v>
      </c>
      <c r="D736" s="857" t="s">
        <v>319</v>
      </c>
      <c r="E736" s="857" t="s">
        <v>4211</v>
      </c>
      <c r="G736" s="857" t="s">
        <v>4212</v>
      </c>
      <c r="H736" s="858">
        <v>2007</v>
      </c>
      <c r="I736" s="859">
        <v>0</v>
      </c>
      <c r="J736" s="859">
        <v>2675000</v>
      </c>
      <c r="K736" s="859">
        <v>2666533</v>
      </c>
      <c r="L736" s="859">
        <v>2675000</v>
      </c>
      <c r="M736" s="858">
        <v>0</v>
      </c>
      <c r="N736" s="858">
        <v>95</v>
      </c>
      <c r="O736" s="857" t="s">
        <v>20</v>
      </c>
    </row>
    <row r="737" spans="1:15">
      <c r="A737" s="857" t="s">
        <v>526</v>
      </c>
      <c r="B737" s="857" t="s">
        <v>3648</v>
      </c>
      <c r="C737" s="857" t="s">
        <v>3649</v>
      </c>
      <c r="D737" s="857" t="s">
        <v>319</v>
      </c>
      <c r="E737" s="857" t="s">
        <v>3921</v>
      </c>
      <c r="G737" s="857" t="s">
        <v>4213</v>
      </c>
      <c r="H737" s="858">
        <v>2011</v>
      </c>
      <c r="I737" s="859">
        <v>0</v>
      </c>
      <c r="J737" s="859">
        <v>2310000</v>
      </c>
      <c r="K737" s="859">
        <v>4147</v>
      </c>
      <c r="L737" s="859">
        <v>2310000</v>
      </c>
      <c r="M737" s="858">
        <v>0</v>
      </c>
      <c r="N737" s="858">
        <v>0</v>
      </c>
      <c r="O737" s="857" t="s">
        <v>107</v>
      </c>
    </row>
    <row r="738" spans="1:15">
      <c r="A738" s="857" t="s">
        <v>526</v>
      </c>
      <c r="B738" s="857" t="s">
        <v>3648</v>
      </c>
      <c r="C738" s="857" t="s">
        <v>3649</v>
      </c>
      <c r="D738" s="857" t="s">
        <v>3185</v>
      </c>
      <c r="E738" s="857" t="s">
        <v>3921</v>
      </c>
      <c r="G738" s="857" t="s">
        <v>4214</v>
      </c>
      <c r="H738" s="858">
        <v>2024</v>
      </c>
      <c r="I738" s="859">
        <v>0</v>
      </c>
      <c r="J738" s="859">
        <v>1700000</v>
      </c>
      <c r="K738" s="859">
        <v>9373.2928400000001</v>
      </c>
      <c r="L738" s="859">
        <v>1700000</v>
      </c>
      <c r="M738" s="858">
        <v>0</v>
      </c>
      <c r="N738" s="858">
        <v>0</v>
      </c>
      <c r="O738" s="857" t="s">
        <v>3187</v>
      </c>
    </row>
    <row r="739" spans="1:15">
      <c r="A739" s="857" t="s">
        <v>526</v>
      </c>
      <c r="B739" s="857" t="s">
        <v>3648</v>
      </c>
      <c r="C739" s="857" t="s">
        <v>3649</v>
      </c>
      <c r="D739" s="857" t="s">
        <v>319</v>
      </c>
      <c r="E739" s="857" t="s">
        <v>3922</v>
      </c>
      <c r="G739" s="857" t="s">
        <v>4215</v>
      </c>
      <c r="H739" s="858">
        <v>2014</v>
      </c>
      <c r="I739" s="859">
        <v>0</v>
      </c>
      <c r="J739" s="859">
        <v>1173000</v>
      </c>
      <c r="K739" s="859">
        <v>504307</v>
      </c>
      <c r="L739" s="859">
        <v>1173000</v>
      </c>
      <c r="M739" s="858">
        <v>0</v>
      </c>
      <c r="N739" s="858">
        <v>80</v>
      </c>
      <c r="O739" s="857" t="s">
        <v>20</v>
      </c>
    </row>
    <row r="740" spans="1:15">
      <c r="A740" s="857" t="s">
        <v>526</v>
      </c>
      <c r="B740" s="857" t="s">
        <v>3648</v>
      </c>
      <c r="C740" s="857" t="s">
        <v>3649</v>
      </c>
      <c r="D740" s="857" t="s">
        <v>319</v>
      </c>
      <c r="E740" s="857" t="s">
        <v>3923</v>
      </c>
      <c r="G740" s="857" t="s">
        <v>4216</v>
      </c>
      <c r="H740" s="858">
        <v>2011</v>
      </c>
      <c r="I740" s="859">
        <v>0</v>
      </c>
      <c r="J740" s="859">
        <v>1650000</v>
      </c>
      <c r="K740" s="859">
        <v>779027</v>
      </c>
      <c r="L740" s="859">
        <v>1650000</v>
      </c>
      <c r="M740" s="858">
        <v>0</v>
      </c>
      <c r="N740" s="858">
        <v>55.000000000000007</v>
      </c>
      <c r="O740" s="857" t="s">
        <v>20</v>
      </c>
    </row>
    <row r="741" spans="1:15">
      <c r="A741" s="857" t="s">
        <v>526</v>
      </c>
      <c r="B741" s="857" t="s">
        <v>3648</v>
      </c>
      <c r="C741" s="857" t="s">
        <v>3649</v>
      </c>
      <c r="D741" s="857" t="s">
        <v>319</v>
      </c>
      <c r="E741" s="857" t="s">
        <v>3923</v>
      </c>
      <c r="G741" s="857" t="s">
        <v>4217</v>
      </c>
      <c r="H741" s="858">
        <v>2014</v>
      </c>
      <c r="I741" s="859">
        <v>0</v>
      </c>
      <c r="J741" s="859">
        <v>1500000</v>
      </c>
      <c r="K741" s="859">
        <v>1376675</v>
      </c>
      <c r="L741" s="859">
        <v>1500000</v>
      </c>
      <c r="M741" s="858">
        <v>0</v>
      </c>
      <c r="N741" s="858">
        <v>90</v>
      </c>
      <c r="O741" s="857" t="s">
        <v>20</v>
      </c>
    </row>
    <row r="742" spans="1:15">
      <c r="A742" s="857" t="s">
        <v>526</v>
      </c>
      <c r="B742" s="857" t="s">
        <v>3648</v>
      </c>
      <c r="C742" s="857" t="s">
        <v>3649</v>
      </c>
      <c r="D742" s="857" t="s">
        <v>3195</v>
      </c>
      <c r="E742" s="857" t="s">
        <v>3924</v>
      </c>
      <c r="G742" s="857" t="s">
        <v>4218</v>
      </c>
      <c r="H742" s="858">
        <v>2023</v>
      </c>
      <c r="I742" s="859">
        <v>0</v>
      </c>
      <c r="J742" s="859">
        <v>1770799.996</v>
      </c>
      <c r="K742" s="859">
        <v>1664584.09852</v>
      </c>
      <c r="L742" s="859">
        <v>1770799.996</v>
      </c>
      <c r="M742" s="858">
        <v>0</v>
      </c>
      <c r="N742" s="858">
        <v>0.2</v>
      </c>
      <c r="O742" s="857" t="s">
        <v>20</v>
      </c>
    </row>
    <row r="743" spans="1:15">
      <c r="A743" s="857" t="s">
        <v>526</v>
      </c>
      <c r="B743" s="857" t="s">
        <v>3648</v>
      </c>
      <c r="C743" s="857" t="s">
        <v>3649</v>
      </c>
      <c r="D743" s="857" t="s">
        <v>3199</v>
      </c>
      <c r="E743" s="857" t="s">
        <v>3925</v>
      </c>
      <c r="G743" s="857" t="s">
        <v>3202</v>
      </c>
      <c r="H743" s="858">
        <v>2025</v>
      </c>
      <c r="I743" s="859">
        <v>0</v>
      </c>
      <c r="J743" s="859">
        <v>1187350</v>
      </c>
      <c r="K743" s="859">
        <v>0</v>
      </c>
      <c r="L743" s="859">
        <v>1187350</v>
      </c>
      <c r="M743" s="858">
        <v>0</v>
      </c>
      <c r="N743" s="858">
        <v>0</v>
      </c>
      <c r="O743" s="857" t="s">
        <v>3203</v>
      </c>
    </row>
    <row r="744" spans="1:15">
      <c r="A744" s="857" t="s">
        <v>526</v>
      </c>
      <c r="B744" s="857" t="s">
        <v>3648</v>
      </c>
      <c r="C744" s="857" t="s">
        <v>3649</v>
      </c>
      <c r="D744" s="857" t="s">
        <v>319</v>
      </c>
      <c r="E744" s="857" t="s">
        <v>3926</v>
      </c>
      <c r="G744" s="857" t="s">
        <v>4219</v>
      </c>
      <c r="H744" s="858">
        <v>2018</v>
      </c>
      <c r="I744" s="859">
        <v>0</v>
      </c>
      <c r="J744" s="859">
        <v>2000000</v>
      </c>
      <c r="K744" s="859">
        <v>1970245</v>
      </c>
      <c r="L744" s="859">
        <v>2000000</v>
      </c>
      <c r="M744" s="858">
        <v>0</v>
      </c>
      <c r="N744" s="858">
        <v>50</v>
      </c>
      <c r="O744" s="857" t="s">
        <v>20</v>
      </c>
    </row>
    <row r="745" spans="1:15">
      <c r="A745" s="857" t="s">
        <v>526</v>
      </c>
      <c r="B745" s="857" t="s">
        <v>3648</v>
      </c>
      <c r="C745" s="857" t="s">
        <v>3649</v>
      </c>
      <c r="D745" s="857" t="s">
        <v>3185</v>
      </c>
      <c r="E745" s="857" t="s">
        <v>3927</v>
      </c>
      <c r="G745" s="857" t="s">
        <v>4220</v>
      </c>
      <c r="H745" s="858">
        <v>2024</v>
      </c>
      <c r="I745" s="859">
        <v>0</v>
      </c>
      <c r="J745" s="859">
        <v>2100000</v>
      </c>
      <c r="K745" s="859">
        <v>1717281.1355000001</v>
      </c>
      <c r="L745" s="859">
        <v>2100000</v>
      </c>
      <c r="M745" s="858">
        <v>0</v>
      </c>
      <c r="N745" s="858">
        <v>0.18</v>
      </c>
      <c r="O745" s="857" t="s">
        <v>20</v>
      </c>
    </row>
    <row r="746" spans="1:15">
      <c r="A746" s="857" t="s">
        <v>526</v>
      </c>
      <c r="B746" s="857" t="s">
        <v>3648</v>
      </c>
      <c r="C746" s="857" t="s">
        <v>3649</v>
      </c>
      <c r="D746" s="857" t="s">
        <v>3195</v>
      </c>
      <c r="E746" s="857" t="s">
        <v>3927</v>
      </c>
      <c r="G746" s="857" t="s">
        <v>4221</v>
      </c>
      <c r="H746" s="858">
        <v>2023</v>
      </c>
      <c r="I746" s="859">
        <v>0</v>
      </c>
      <c r="J746" s="859">
        <v>1620000</v>
      </c>
      <c r="K746" s="859">
        <v>1477399.06806</v>
      </c>
      <c r="L746" s="859">
        <v>1620000</v>
      </c>
      <c r="M746" s="858">
        <v>0</v>
      </c>
      <c r="N746" s="858">
        <v>0.75</v>
      </c>
      <c r="O746" s="857" t="s">
        <v>20</v>
      </c>
    </row>
    <row r="747" spans="1:15">
      <c r="A747" s="857" t="s">
        <v>526</v>
      </c>
      <c r="B747" s="857" t="s">
        <v>3648</v>
      </c>
      <c r="C747" s="857" t="s">
        <v>3649</v>
      </c>
      <c r="D747" s="857" t="s">
        <v>319</v>
      </c>
      <c r="E747" s="857" t="s">
        <v>3928</v>
      </c>
      <c r="G747" s="857" t="s">
        <v>4222</v>
      </c>
      <c r="H747" s="858">
        <v>2018</v>
      </c>
      <c r="I747" s="859">
        <v>0</v>
      </c>
      <c r="J747" s="859">
        <v>3591000</v>
      </c>
      <c r="K747" s="859">
        <v>2392072</v>
      </c>
      <c r="L747" s="859">
        <v>3591000</v>
      </c>
      <c r="M747" s="858">
        <v>0</v>
      </c>
      <c r="N747" s="858">
        <v>85</v>
      </c>
      <c r="O747" s="857" t="s">
        <v>13</v>
      </c>
    </row>
    <row r="748" spans="1:15">
      <c r="A748" s="857" t="s">
        <v>526</v>
      </c>
      <c r="B748" s="857" t="s">
        <v>3648</v>
      </c>
      <c r="C748" s="857" t="s">
        <v>3649</v>
      </c>
      <c r="D748" s="857" t="s">
        <v>319</v>
      </c>
      <c r="E748" s="857" t="s">
        <v>3928</v>
      </c>
      <c r="G748" s="857" t="s">
        <v>4223</v>
      </c>
      <c r="H748" s="858">
        <v>2021</v>
      </c>
      <c r="I748" s="859">
        <v>0</v>
      </c>
      <c r="J748" s="859">
        <v>1335814</v>
      </c>
      <c r="K748" s="859">
        <v>1281251</v>
      </c>
      <c r="L748" s="859">
        <v>1335814</v>
      </c>
      <c r="M748" s="858">
        <v>0</v>
      </c>
      <c r="N748" s="858">
        <v>98</v>
      </c>
      <c r="O748" s="857" t="s">
        <v>20</v>
      </c>
    </row>
    <row r="749" spans="1:15">
      <c r="A749" s="857" t="s">
        <v>526</v>
      </c>
      <c r="B749" s="857" t="s">
        <v>3648</v>
      </c>
      <c r="C749" s="857" t="s">
        <v>3649</v>
      </c>
      <c r="D749" s="857" t="s">
        <v>319</v>
      </c>
      <c r="E749" s="857" t="s">
        <v>3928</v>
      </c>
      <c r="G749" s="857" t="s">
        <v>4224</v>
      </c>
      <c r="H749" s="858">
        <v>2018</v>
      </c>
      <c r="I749" s="859">
        <v>0</v>
      </c>
      <c r="J749" s="859">
        <v>1100000</v>
      </c>
      <c r="K749" s="859">
        <v>1098422</v>
      </c>
      <c r="L749" s="859">
        <v>1100000</v>
      </c>
      <c r="M749" s="858">
        <v>0</v>
      </c>
      <c r="N749" s="858">
        <v>100</v>
      </c>
      <c r="O749" s="857" t="s">
        <v>13</v>
      </c>
    </row>
    <row r="750" spans="1:15">
      <c r="A750" s="857" t="s">
        <v>526</v>
      </c>
      <c r="B750" s="857" t="s">
        <v>3648</v>
      </c>
      <c r="C750" s="857" t="s">
        <v>3649</v>
      </c>
      <c r="D750" s="857" t="s">
        <v>319</v>
      </c>
      <c r="E750" s="857" t="s">
        <v>3729</v>
      </c>
      <c r="G750" s="857" t="s">
        <v>4225</v>
      </c>
      <c r="H750" s="858">
        <v>2015</v>
      </c>
      <c r="I750" s="859">
        <v>0</v>
      </c>
      <c r="J750" s="859">
        <v>5434000</v>
      </c>
      <c r="K750" s="859">
        <v>5380656</v>
      </c>
      <c r="L750" s="859">
        <v>5434000</v>
      </c>
      <c r="M750" s="858">
        <v>0</v>
      </c>
      <c r="N750" s="858">
        <v>86</v>
      </c>
      <c r="O750" s="857" t="s">
        <v>20</v>
      </c>
    </row>
    <row r="751" spans="1:15">
      <c r="A751" s="857" t="s">
        <v>526</v>
      </c>
      <c r="B751" s="857" t="s">
        <v>3648</v>
      </c>
      <c r="C751" s="857" t="s">
        <v>3649</v>
      </c>
      <c r="D751" s="857" t="s">
        <v>319</v>
      </c>
      <c r="E751" s="857" t="s">
        <v>3733</v>
      </c>
      <c r="G751" s="857" t="s">
        <v>4226</v>
      </c>
      <c r="H751" s="858">
        <v>2014</v>
      </c>
      <c r="I751" s="859">
        <v>0</v>
      </c>
      <c r="J751" s="859">
        <v>7681000</v>
      </c>
      <c r="K751" s="859">
        <v>5017204</v>
      </c>
      <c r="L751" s="859">
        <v>7681000</v>
      </c>
      <c r="M751" s="858">
        <v>0</v>
      </c>
      <c r="N751" s="858">
        <v>90</v>
      </c>
      <c r="O751" s="857" t="s">
        <v>20</v>
      </c>
    </row>
    <row r="752" spans="1:15">
      <c r="A752" s="857" t="s">
        <v>526</v>
      </c>
      <c r="B752" s="857" t="s">
        <v>3648</v>
      </c>
      <c r="C752" s="857" t="s">
        <v>3649</v>
      </c>
      <c r="D752" s="857" t="s">
        <v>319</v>
      </c>
      <c r="E752" s="857" t="s">
        <v>3733</v>
      </c>
      <c r="G752" s="857" t="s">
        <v>4227</v>
      </c>
      <c r="H752" s="858">
        <v>2017</v>
      </c>
      <c r="I752" s="859">
        <v>0</v>
      </c>
      <c r="J752" s="859">
        <v>6775000</v>
      </c>
      <c r="K752" s="859">
        <v>6279844</v>
      </c>
      <c r="L752" s="859">
        <v>6775000</v>
      </c>
      <c r="M752" s="858">
        <v>0</v>
      </c>
      <c r="N752" s="858">
        <v>95</v>
      </c>
      <c r="O752" s="857" t="s">
        <v>20</v>
      </c>
    </row>
    <row r="753" spans="1:15">
      <c r="A753" s="857" t="s">
        <v>526</v>
      </c>
      <c r="B753" s="857" t="s">
        <v>3648</v>
      </c>
      <c r="C753" s="857" t="s">
        <v>3649</v>
      </c>
      <c r="D753" s="857" t="s">
        <v>319</v>
      </c>
      <c r="E753" s="857" t="s">
        <v>3733</v>
      </c>
      <c r="G753" s="857" t="s">
        <v>4228</v>
      </c>
      <c r="H753" s="858">
        <v>2014</v>
      </c>
      <c r="I753" s="859">
        <v>0</v>
      </c>
      <c r="J753" s="859">
        <v>3392000</v>
      </c>
      <c r="K753" s="859">
        <v>3168642</v>
      </c>
      <c r="L753" s="859">
        <v>3392000</v>
      </c>
      <c r="M753" s="858">
        <v>0</v>
      </c>
      <c r="N753" s="858">
        <v>96</v>
      </c>
      <c r="O753" s="857" t="s">
        <v>20</v>
      </c>
    </row>
    <row r="754" spans="1:15">
      <c r="A754" s="857" t="s">
        <v>526</v>
      </c>
      <c r="B754" s="857" t="s">
        <v>3648</v>
      </c>
      <c r="C754" s="857" t="s">
        <v>3649</v>
      </c>
      <c r="D754" s="857" t="s">
        <v>319</v>
      </c>
      <c r="E754" s="857" t="s">
        <v>3733</v>
      </c>
      <c r="G754" s="857" t="s">
        <v>4229</v>
      </c>
      <c r="H754" s="858">
        <v>2010</v>
      </c>
      <c r="I754" s="859">
        <v>0</v>
      </c>
      <c r="J754" s="859">
        <v>1779000</v>
      </c>
      <c r="K754" s="859">
        <v>1537215</v>
      </c>
      <c r="L754" s="859">
        <v>1779000</v>
      </c>
      <c r="M754" s="858">
        <v>0</v>
      </c>
      <c r="N754" s="858">
        <v>95</v>
      </c>
      <c r="O754" s="857" t="s">
        <v>20</v>
      </c>
    </row>
    <row r="755" spans="1:15">
      <c r="A755" s="857" t="s">
        <v>526</v>
      </c>
      <c r="B755" s="857" t="s">
        <v>3648</v>
      </c>
      <c r="C755" s="857" t="s">
        <v>3649</v>
      </c>
      <c r="D755" s="857" t="s">
        <v>3199</v>
      </c>
      <c r="E755" s="857" t="s">
        <v>3733</v>
      </c>
      <c r="G755" s="857" t="s">
        <v>3221</v>
      </c>
      <c r="H755" s="858">
        <v>2025</v>
      </c>
      <c r="I755" s="859">
        <v>0</v>
      </c>
      <c r="J755" s="859">
        <v>1640000</v>
      </c>
      <c r="K755" s="859">
        <v>0</v>
      </c>
      <c r="L755" s="859">
        <v>1640000</v>
      </c>
      <c r="M755" s="858">
        <v>0</v>
      </c>
      <c r="N755" s="858">
        <v>0</v>
      </c>
      <c r="O755" s="857" t="s">
        <v>3203</v>
      </c>
    </row>
    <row r="756" spans="1:15">
      <c r="A756" s="857" t="s">
        <v>526</v>
      </c>
      <c r="B756" s="857" t="s">
        <v>3648</v>
      </c>
      <c r="C756" s="857" t="s">
        <v>3649</v>
      </c>
      <c r="D756" s="857" t="s">
        <v>3185</v>
      </c>
      <c r="E756" s="857" t="s">
        <v>3733</v>
      </c>
      <c r="G756" s="857" t="s">
        <v>4230</v>
      </c>
      <c r="H756" s="858">
        <v>2024</v>
      </c>
      <c r="I756" s="859">
        <v>0</v>
      </c>
      <c r="J756" s="859">
        <v>1200000</v>
      </c>
      <c r="K756" s="859">
        <v>5818.7330000000002</v>
      </c>
      <c r="L756" s="859">
        <v>1200000</v>
      </c>
      <c r="M756" s="858">
        <v>0</v>
      </c>
      <c r="N756" s="858">
        <v>0</v>
      </c>
      <c r="O756" s="857" t="s">
        <v>3187</v>
      </c>
    </row>
    <row r="757" spans="1:15">
      <c r="A757" s="857" t="s">
        <v>526</v>
      </c>
      <c r="B757" s="857" t="s">
        <v>3648</v>
      </c>
      <c r="C757" s="857" t="s">
        <v>3649</v>
      </c>
      <c r="D757" s="857" t="s">
        <v>3185</v>
      </c>
      <c r="E757" s="857" t="s">
        <v>3730</v>
      </c>
      <c r="G757" s="857" t="s">
        <v>4231</v>
      </c>
      <c r="H757" s="858">
        <v>2024</v>
      </c>
      <c r="I757" s="859">
        <v>0</v>
      </c>
      <c r="J757" s="859">
        <v>1000000</v>
      </c>
      <c r="K757" s="859">
        <v>599824.10398000001</v>
      </c>
      <c r="L757" s="859">
        <v>1000000</v>
      </c>
      <c r="M757" s="858">
        <v>0</v>
      </c>
      <c r="N757" s="858">
        <v>0.1</v>
      </c>
      <c r="O757" s="857" t="s">
        <v>20</v>
      </c>
    </row>
    <row r="758" spans="1:15">
      <c r="A758" s="857" t="s">
        <v>526</v>
      </c>
      <c r="B758" s="857" t="s">
        <v>3648</v>
      </c>
      <c r="C758" s="857" t="s">
        <v>3649</v>
      </c>
      <c r="D758" s="857" t="s">
        <v>319</v>
      </c>
      <c r="E758" s="857" t="s">
        <v>3730</v>
      </c>
      <c r="G758" s="857" t="s">
        <v>4232</v>
      </c>
      <c r="H758" s="858">
        <v>2014</v>
      </c>
      <c r="I758" s="859">
        <v>0</v>
      </c>
      <c r="J758" s="859">
        <v>2900000</v>
      </c>
      <c r="K758" s="859">
        <v>2796283</v>
      </c>
      <c r="L758" s="859">
        <v>2900000</v>
      </c>
      <c r="M758" s="858">
        <v>0</v>
      </c>
      <c r="N758" s="858">
        <v>100</v>
      </c>
      <c r="O758" s="857" t="s">
        <v>20</v>
      </c>
    </row>
    <row r="759" spans="1:15">
      <c r="A759" s="857" t="s">
        <v>526</v>
      </c>
      <c r="B759" s="857" t="s">
        <v>3648</v>
      </c>
      <c r="C759" s="857" t="s">
        <v>3649</v>
      </c>
      <c r="D759" s="857" t="s">
        <v>319</v>
      </c>
      <c r="E759" s="857" t="s">
        <v>3730</v>
      </c>
      <c r="G759" s="857" t="s">
        <v>4233</v>
      </c>
      <c r="H759" s="858">
        <v>2017</v>
      </c>
      <c r="I759" s="859">
        <v>0</v>
      </c>
      <c r="J759" s="859">
        <v>1880000</v>
      </c>
      <c r="K759" s="859">
        <v>1566968</v>
      </c>
      <c r="L759" s="859">
        <v>1880000</v>
      </c>
      <c r="M759" s="858">
        <v>0</v>
      </c>
      <c r="N759" s="858">
        <v>100</v>
      </c>
      <c r="O759" s="857" t="s">
        <v>20</v>
      </c>
    </row>
    <row r="760" spans="1:15">
      <c r="A760" s="857" t="s">
        <v>526</v>
      </c>
      <c r="B760" s="857" t="s">
        <v>3648</v>
      </c>
      <c r="C760" s="857" t="s">
        <v>3649</v>
      </c>
      <c r="D760" s="857" t="s">
        <v>319</v>
      </c>
      <c r="E760" s="857" t="s">
        <v>3730</v>
      </c>
      <c r="G760" s="857" t="s">
        <v>4234</v>
      </c>
      <c r="H760" s="858">
        <v>2010</v>
      </c>
      <c r="I760" s="859">
        <v>0</v>
      </c>
      <c r="J760" s="859">
        <v>1700000</v>
      </c>
      <c r="K760" s="859">
        <v>1675348</v>
      </c>
      <c r="L760" s="859">
        <v>1700000</v>
      </c>
      <c r="M760" s="858">
        <v>0</v>
      </c>
      <c r="N760" s="858">
        <v>100</v>
      </c>
      <c r="O760" s="857" t="s">
        <v>20</v>
      </c>
    </row>
    <row r="761" spans="1:15">
      <c r="A761" s="857" t="s">
        <v>526</v>
      </c>
      <c r="B761" s="857" t="s">
        <v>3648</v>
      </c>
      <c r="C761" s="857" t="s">
        <v>3649</v>
      </c>
      <c r="D761" s="857" t="s">
        <v>319</v>
      </c>
      <c r="E761" s="857" t="s">
        <v>3730</v>
      </c>
      <c r="G761" s="857" t="s">
        <v>4235</v>
      </c>
      <c r="H761" s="858">
        <v>2014</v>
      </c>
      <c r="I761" s="859">
        <v>0</v>
      </c>
      <c r="J761" s="859">
        <v>1000000</v>
      </c>
      <c r="K761" s="859">
        <v>999011</v>
      </c>
      <c r="L761" s="859">
        <v>1000000</v>
      </c>
      <c r="M761" s="858">
        <v>0</v>
      </c>
      <c r="N761" s="858">
        <v>96</v>
      </c>
      <c r="O761" s="857" t="s">
        <v>20</v>
      </c>
    </row>
    <row r="762" spans="1:15">
      <c r="A762" s="857" t="s">
        <v>526</v>
      </c>
      <c r="B762" s="857" t="s">
        <v>3648</v>
      </c>
      <c r="C762" s="857" t="s">
        <v>3649</v>
      </c>
      <c r="D762" s="857" t="s">
        <v>3185</v>
      </c>
      <c r="E762" s="857" t="s">
        <v>3730</v>
      </c>
      <c r="G762" s="857" t="s">
        <v>3228</v>
      </c>
      <c r="H762" s="858">
        <v>2024</v>
      </c>
      <c r="I762" s="859">
        <v>0</v>
      </c>
      <c r="J762" s="859">
        <v>3500000</v>
      </c>
      <c r="K762" s="859">
        <v>0</v>
      </c>
      <c r="L762" s="859">
        <v>3500000</v>
      </c>
      <c r="M762" s="858">
        <v>0</v>
      </c>
      <c r="N762" s="858">
        <v>0</v>
      </c>
      <c r="O762" s="857" t="s">
        <v>3203</v>
      </c>
    </row>
    <row r="763" spans="1:15">
      <c r="E763" s="857" t="s">
        <v>3929</v>
      </c>
      <c r="I763" s="859">
        <v>0</v>
      </c>
      <c r="J763" s="859">
        <v>3748394281.1945791</v>
      </c>
      <c r="K763" s="859">
        <v>1492086457.3393199</v>
      </c>
      <c r="L763" s="859">
        <v>1251547810.7109609</v>
      </c>
      <c r="M763" s="858">
        <v>33.388905137057883</v>
      </c>
      <c r="N763" s="858">
        <v>0</v>
      </c>
    </row>
  </sheetData>
  <phoneticPr fontId="5" type="noConversion"/>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53F23-F0D2-402F-A963-D25E0D73623A}">
  <dimension ref="A1:H59"/>
  <sheetViews>
    <sheetView workbookViewId="0">
      <selection sqref="A1:H59"/>
    </sheetView>
  </sheetViews>
  <sheetFormatPr baseColWidth="10" defaultRowHeight="15"/>
  <cols>
    <col min="1" max="1" width="38" bestFit="1" customWidth="1"/>
    <col min="2" max="2" width="7.5703125" bestFit="1" customWidth="1"/>
    <col min="3" max="3" width="11.7109375" bestFit="1" customWidth="1"/>
    <col min="4" max="4" width="18.5703125" bestFit="1" customWidth="1"/>
    <col min="5" max="5" width="18" bestFit="1" customWidth="1"/>
    <col min="6" max="6" width="13.28515625" bestFit="1" customWidth="1"/>
    <col min="7" max="7" width="11.85546875" bestFit="1" customWidth="1"/>
    <col min="8" max="8" width="11" bestFit="1" customWidth="1"/>
  </cols>
  <sheetData>
    <row r="1" spans="1:8">
      <c r="A1" t="s">
        <v>4236</v>
      </c>
      <c r="B1" t="s">
        <v>3710</v>
      </c>
      <c r="C1" t="s">
        <v>4244</v>
      </c>
      <c r="D1" t="s">
        <v>4245</v>
      </c>
      <c r="E1" t="s">
        <v>4237</v>
      </c>
      <c r="F1" t="s">
        <v>4238</v>
      </c>
      <c r="G1" t="s">
        <v>4239</v>
      </c>
      <c r="H1" t="s">
        <v>4243</v>
      </c>
    </row>
    <row r="2" spans="1:8">
      <c r="A2" t="s">
        <v>6935</v>
      </c>
      <c r="B2" t="s">
        <v>3648</v>
      </c>
      <c r="C2" t="s">
        <v>6936</v>
      </c>
      <c r="D2" t="s">
        <v>3649</v>
      </c>
      <c r="E2" t="s">
        <v>3649</v>
      </c>
      <c r="F2" t="s">
        <v>4334</v>
      </c>
      <c r="G2" t="s">
        <v>4334</v>
      </c>
      <c r="H2" t="b">
        <v>1</v>
      </c>
    </row>
    <row r="3" spans="1:8">
      <c r="A3" t="s">
        <v>6937</v>
      </c>
      <c r="B3" t="s">
        <v>3617</v>
      </c>
      <c r="C3" t="s">
        <v>6938</v>
      </c>
      <c r="D3" t="s">
        <v>3618</v>
      </c>
      <c r="E3" t="s">
        <v>3618</v>
      </c>
      <c r="F3" t="s">
        <v>4334</v>
      </c>
      <c r="G3" t="s">
        <v>4334</v>
      </c>
      <c r="H3" t="b">
        <v>1</v>
      </c>
    </row>
    <row r="4" spans="1:8">
      <c r="A4" t="s">
        <v>6939</v>
      </c>
      <c r="B4" t="s">
        <v>7101</v>
      </c>
      <c r="C4" t="s">
        <v>6940</v>
      </c>
      <c r="D4" t="s">
        <v>3658</v>
      </c>
      <c r="E4" t="s">
        <v>3658</v>
      </c>
      <c r="F4" t="s">
        <v>4334</v>
      </c>
      <c r="G4" t="s">
        <v>4334</v>
      </c>
      <c r="H4" t="b">
        <v>1</v>
      </c>
    </row>
    <row r="5" spans="1:8">
      <c r="A5" t="s">
        <v>6941</v>
      </c>
      <c r="B5" t="s">
        <v>3652</v>
      </c>
      <c r="C5" t="s">
        <v>6942</v>
      </c>
      <c r="D5" t="s">
        <v>527</v>
      </c>
      <c r="E5" t="s">
        <v>527</v>
      </c>
      <c r="F5" t="s">
        <v>4334</v>
      </c>
      <c r="G5" t="s">
        <v>4334</v>
      </c>
      <c r="H5" t="b">
        <v>1</v>
      </c>
    </row>
    <row r="6" spans="1:8">
      <c r="A6" t="s">
        <v>6943</v>
      </c>
      <c r="B6" t="s">
        <v>1612</v>
      </c>
      <c r="C6" t="s">
        <v>6944</v>
      </c>
      <c r="D6" t="s">
        <v>3615</v>
      </c>
      <c r="E6" t="s">
        <v>3615</v>
      </c>
      <c r="F6" t="s">
        <v>4334</v>
      </c>
      <c r="G6" t="s">
        <v>4334</v>
      </c>
      <c r="H6" t="b">
        <v>1</v>
      </c>
    </row>
    <row r="7" spans="1:8">
      <c r="A7" t="s">
        <v>6945</v>
      </c>
      <c r="B7" t="s">
        <v>3634</v>
      </c>
      <c r="C7" t="s">
        <v>6946</v>
      </c>
      <c r="D7" t="s">
        <v>3635</v>
      </c>
      <c r="E7" t="s">
        <v>3635</v>
      </c>
      <c r="F7" t="s">
        <v>4334</v>
      </c>
      <c r="G7" t="s">
        <v>4334</v>
      </c>
      <c r="H7" t="b">
        <v>1</v>
      </c>
    </row>
    <row r="8" spans="1:8">
      <c r="A8" t="s">
        <v>6947</v>
      </c>
      <c r="B8" t="s">
        <v>3636</v>
      </c>
      <c r="C8" t="s">
        <v>6948</v>
      </c>
      <c r="D8" t="s">
        <v>1203</v>
      </c>
      <c r="E8" t="s">
        <v>1203</v>
      </c>
      <c r="F8" t="s">
        <v>4334</v>
      </c>
      <c r="G8" t="s">
        <v>4334</v>
      </c>
      <c r="H8" t="b">
        <v>1</v>
      </c>
    </row>
    <row r="9" spans="1:8">
      <c r="A9" t="s">
        <v>6949</v>
      </c>
      <c r="B9" t="s">
        <v>3659</v>
      </c>
      <c r="C9" t="s">
        <v>6950</v>
      </c>
      <c r="D9" t="s">
        <v>3660</v>
      </c>
      <c r="E9" t="s">
        <v>3660</v>
      </c>
      <c r="F9" t="s">
        <v>4334</v>
      </c>
      <c r="G9" t="s">
        <v>4334</v>
      </c>
      <c r="H9" t="b">
        <v>1</v>
      </c>
    </row>
    <row r="10" spans="1:8">
      <c r="A10" t="s">
        <v>6951</v>
      </c>
      <c r="B10" t="s">
        <v>7100</v>
      </c>
      <c r="C10" t="s">
        <v>6952</v>
      </c>
      <c r="D10" t="s">
        <v>3633</v>
      </c>
      <c r="E10" t="s">
        <v>3633</v>
      </c>
      <c r="F10" t="s">
        <v>4334</v>
      </c>
      <c r="G10" t="s">
        <v>4334</v>
      </c>
      <c r="H10" t="b">
        <v>1</v>
      </c>
    </row>
    <row r="11" spans="1:8">
      <c r="A11" t="s">
        <v>6953</v>
      </c>
      <c r="B11" t="s">
        <v>1603</v>
      </c>
      <c r="C11" t="s">
        <v>6954</v>
      </c>
      <c r="D11" t="s">
        <v>3612</v>
      </c>
      <c r="E11" t="s">
        <v>3612</v>
      </c>
      <c r="F11" t="s">
        <v>4334</v>
      </c>
      <c r="G11" t="s">
        <v>4334</v>
      </c>
      <c r="H11" t="b">
        <v>1</v>
      </c>
    </row>
    <row r="12" spans="1:8">
      <c r="A12" t="s">
        <v>6955</v>
      </c>
      <c r="B12" t="s">
        <v>3663</v>
      </c>
      <c r="C12" t="s">
        <v>6956</v>
      </c>
      <c r="D12" t="s">
        <v>3664</v>
      </c>
      <c r="E12" t="s">
        <v>3664</v>
      </c>
      <c r="F12" t="s">
        <v>4334</v>
      </c>
      <c r="G12" t="s">
        <v>4334</v>
      </c>
      <c r="H12" t="b">
        <v>1</v>
      </c>
    </row>
    <row r="13" spans="1:8">
      <c r="A13" t="s">
        <v>6957</v>
      </c>
      <c r="B13" t="s">
        <v>3644</v>
      </c>
      <c r="C13" t="s">
        <v>6958</v>
      </c>
      <c r="D13" t="s">
        <v>3645</v>
      </c>
      <c r="E13" t="s">
        <v>3645</v>
      </c>
      <c r="F13" t="s">
        <v>4334</v>
      </c>
      <c r="G13" t="s">
        <v>4334</v>
      </c>
      <c r="H13" t="b">
        <v>1</v>
      </c>
    </row>
    <row r="14" spans="1:8">
      <c r="A14" t="s">
        <v>6959</v>
      </c>
      <c r="B14" t="s">
        <v>3685</v>
      </c>
      <c r="C14" t="s">
        <v>6960</v>
      </c>
      <c r="D14" t="s">
        <v>6961</v>
      </c>
      <c r="E14" t="s">
        <v>3686</v>
      </c>
      <c r="F14" t="s">
        <v>4334</v>
      </c>
      <c r="G14" t="s">
        <v>4334</v>
      </c>
      <c r="H14" t="b">
        <v>1</v>
      </c>
    </row>
    <row r="15" spans="1:8">
      <c r="A15" t="s">
        <v>6962</v>
      </c>
      <c r="B15" t="s">
        <v>1594</v>
      </c>
      <c r="C15" t="s">
        <v>6963</v>
      </c>
      <c r="D15" t="s">
        <v>61</v>
      </c>
      <c r="E15" t="s">
        <v>61</v>
      </c>
      <c r="F15" t="s">
        <v>4334</v>
      </c>
      <c r="G15" t="s">
        <v>4334</v>
      </c>
      <c r="H15" t="b">
        <v>1</v>
      </c>
    </row>
    <row r="16" spans="1:8">
      <c r="A16" t="s">
        <v>6964</v>
      </c>
      <c r="B16" t="s">
        <v>1599</v>
      </c>
      <c r="C16" t="s">
        <v>6965</v>
      </c>
      <c r="D16" t="s">
        <v>1201</v>
      </c>
      <c r="E16" t="s">
        <v>1201</v>
      </c>
      <c r="F16" t="s">
        <v>4334</v>
      </c>
      <c r="G16" t="s">
        <v>4334</v>
      </c>
      <c r="H16" t="b">
        <v>1</v>
      </c>
    </row>
    <row r="17" spans="1:8">
      <c r="A17" t="s">
        <v>6966</v>
      </c>
      <c r="B17" t="s">
        <v>3642</v>
      </c>
      <c r="C17" t="s">
        <v>6967</v>
      </c>
      <c r="D17" t="s">
        <v>3643</v>
      </c>
      <c r="E17" t="s">
        <v>3643</v>
      </c>
      <c r="F17" t="s">
        <v>4334</v>
      </c>
      <c r="G17" t="s">
        <v>4334</v>
      </c>
      <c r="H17" t="b">
        <v>0</v>
      </c>
    </row>
    <row r="18" spans="1:8">
      <c r="A18" t="s">
        <v>6968</v>
      </c>
      <c r="B18" t="s">
        <v>3654</v>
      </c>
      <c r="C18" t="s">
        <v>6969</v>
      </c>
      <c r="D18" t="s">
        <v>6970</v>
      </c>
      <c r="E18" t="s">
        <v>3655</v>
      </c>
      <c r="F18" t="s">
        <v>4334</v>
      </c>
      <c r="G18" t="s">
        <v>4334</v>
      </c>
      <c r="H18" t="b">
        <v>1</v>
      </c>
    </row>
    <row r="19" spans="1:8">
      <c r="A19" t="s">
        <v>6971</v>
      </c>
      <c r="B19" t="s">
        <v>1609</v>
      </c>
      <c r="C19" t="s">
        <v>6972</v>
      </c>
      <c r="D19" t="s">
        <v>3614</v>
      </c>
      <c r="E19" t="s">
        <v>3614</v>
      </c>
      <c r="F19" t="s">
        <v>4334</v>
      </c>
      <c r="G19" t="s">
        <v>4334</v>
      </c>
      <c r="H19" t="b">
        <v>1</v>
      </c>
    </row>
    <row r="20" spans="1:8">
      <c r="A20" t="s">
        <v>6973</v>
      </c>
      <c r="B20" t="s">
        <v>3631</v>
      </c>
      <c r="C20" t="s">
        <v>6974</v>
      </c>
      <c r="D20" t="s">
        <v>3632</v>
      </c>
      <c r="E20" t="s">
        <v>3632</v>
      </c>
      <c r="F20" t="s">
        <v>4334</v>
      </c>
      <c r="G20" t="s">
        <v>4334</v>
      </c>
      <c r="H20" t="b">
        <v>1</v>
      </c>
    </row>
    <row r="21" spans="1:8">
      <c r="A21" t="s">
        <v>6975</v>
      </c>
      <c r="B21" t="s">
        <v>3667</v>
      </c>
      <c r="C21" t="s">
        <v>6976</v>
      </c>
      <c r="D21" t="s">
        <v>3668</v>
      </c>
      <c r="E21" t="s">
        <v>3668</v>
      </c>
      <c r="F21" t="s">
        <v>4334</v>
      </c>
      <c r="G21" t="s">
        <v>4334</v>
      </c>
      <c r="H21" t="b">
        <v>1</v>
      </c>
    </row>
    <row r="22" spans="1:8">
      <c r="A22" t="s">
        <v>6977</v>
      </c>
      <c r="B22" t="s">
        <v>3640</v>
      </c>
      <c r="C22" t="s">
        <v>6978</v>
      </c>
      <c r="D22" t="s">
        <v>3641</v>
      </c>
      <c r="E22" t="s">
        <v>3641</v>
      </c>
      <c r="F22" t="s">
        <v>4334</v>
      </c>
      <c r="G22" t="s">
        <v>4334</v>
      </c>
      <c r="H22" t="b">
        <v>1</v>
      </c>
    </row>
    <row r="23" spans="1:8">
      <c r="A23" t="s">
        <v>6979</v>
      </c>
      <c r="B23" t="s">
        <v>3622</v>
      </c>
      <c r="C23" t="s">
        <v>6980</v>
      </c>
      <c r="D23" t="s">
        <v>3623</v>
      </c>
      <c r="E23" t="s">
        <v>3623</v>
      </c>
      <c r="F23" t="s">
        <v>4334</v>
      </c>
      <c r="G23" t="s">
        <v>4334</v>
      </c>
      <c r="H23" t="b">
        <v>1</v>
      </c>
    </row>
    <row r="24" spans="1:8">
      <c r="A24" t="s">
        <v>6981</v>
      </c>
      <c r="B24" t="s">
        <v>3665</v>
      </c>
      <c r="C24" t="s">
        <v>6982</v>
      </c>
      <c r="D24" t="s">
        <v>3666</v>
      </c>
      <c r="E24" t="s">
        <v>3666</v>
      </c>
      <c r="F24" t="s">
        <v>4334</v>
      </c>
      <c r="G24" t="s">
        <v>4334</v>
      </c>
      <c r="H24" t="b">
        <v>1</v>
      </c>
    </row>
    <row r="25" spans="1:8">
      <c r="A25" t="s">
        <v>6983</v>
      </c>
      <c r="B25" t="s">
        <v>3691</v>
      </c>
      <c r="C25" t="s">
        <v>6984</v>
      </c>
      <c r="D25" t="s">
        <v>3692</v>
      </c>
      <c r="E25" t="s">
        <v>3692</v>
      </c>
      <c r="F25" t="s">
        <v>4334</v>
      </c>
      <c r="G25" t="s">
        <v>4334</v>
      </c>
      <c r="H25" t="b">
        <v>1</v>
      </c>
    </row>
    <row r="26" spans="1:8">
      <c r="A26" t="s">
        <v>6985</v>
      </c>
      <c r="B26" t="s">
        <v>3701</v>
      </c>
      <c r="C26" t="s">
        <v>6986</v>
      </c>
      <c r="D26" t="s">
        <v>3702</v>
      </c>
      <c r="E26" t="s">
        <v>3702</v>
      </c>
      <c r="F26" t="s">
        <v>4334</v>
      </c>
      <c r="G26" t="s">
        <v>4334</v>
      </c>
      <c r="H26" t="b">
        <v>1</v>
      </c>
    </row>
    <row r="27" spans="1:8">
      <c r="A27" t="s">
        <v>6987</v>
      </c>
      <c r="B27" t="s">
        <v>3689</v>
      </c>
      <c r="C27" t="s">
        <v>6988</v>
      </c>
      <c r="D27" t="s">
        <v>3690</v>
      </c>
      <c r="E27" t="s">
        <v>3690</v>
      </c>
      <c r="F27" t="s">
        <v>4334</v>
      </c>
      <c r="G27" t="s">
        <v>4334</v>
      </c>
      <c r="H27" t="b">
        <v>1</v>
      </c>
    </row>
    <row r="28" spans="1:8">
      <c r="A28" t="s">
        <v>6989</v>
      </c>
      <c r="B28" t="s">
        <v>7102</v>
      </c>
      <c r="C28" t="s">
        <v>6990</v>
      </c>
      <c r="D28" t="s">
        <v>3678</v>
      </c>
      <c r="E28" t="s">
        <v>3678</v>
      </c>
      <c r="F28" t="s">
        <v>4334</v>
      </c>
      <c r="G28" t="s">
        <v>4334</v>
      </c>
      <c r="H28" t="b">
        <v>1</v>
      </c>
    </row>
    <row r="29" spans="1:8">
      <c r="A29" t="s">
        <v>6991</v>
      </c>
      <c r="B29" t="s">
        <v>3699</v>
      </c>
      <c r="C29" t="s">
        <v>6992</v>
      </c>
      <c r="D29" t="s">
        <v>6993</v>
      </c>
      <c r="E29" t="s">
        <v>3700</v>
      </c>
      <c r="F29" t="s">
        <v>4334</v>
      </c>
      <c r="G29" t="s">
        <v>4334</v>
      </c>
      <c r="H29" t="b">
        <v>1</v>
      </c>
    </row>
    <row r="30" spans="1:8">
      <c r="A30" t="s">
        <v>6994</v>
      </c>
      <c r="B30" t="s">
        <v>3624</v>
      </c>
      <c r="C30" t="s">
        <v>6995</v>
      </c>
      <c r="D30" t="s">
        <v>3625</v>
      </c>
      <c r="E30" t="s">
        <v>3625</v>
      </c>
      <c r="F30" t="s">
        <v>4334</v>
      </c>
      <c r="G30" t="s">
        <v>4334</v>
      </c>
      <c r="H30" t="b">
        <v>1</v>
      </c>
    </row>
    <row r="31" spans="1:8">
      <c r="A31" t="s">
        <v>6996</v>
      </c>
      <c r="B31" t="s">
        <v>3653</v>
      </c>
      <c r="C31" t="s">
        <v>6997</v>
      </c>
      <c r="D31" t="s">
        <v>528</v>
      </c>
      <c r="E31" t="s">
        <v>528</v>
      </c>
      <c r="F31" t="s">
        <v>4334</v>
      </c>
      <c r="G31" t="s">
        <v>4334</v>
      </c>
      <c r="H31" t="b">
        <v>1</v>
      </c>
    </row>
    <row r="32" spans="1:8">
      <c r="A32" t="s">
        <v>6998</v>
      </c>
      <c r="B32" t="s">
        <v>3619</v>
      </c>
      <c r="C32" t="s">
        <v>6999</v>
      </c>
      <c r="D32" t="s">
        <v>7000</v>
      </c>
      <c r="E32" t="s">
        <v>3620</v>
      </c>
      <c r="F32" t="s">
        <v>4334</v>
      </c>
      <c r="G32" t="s">
        <v>4334</v>
      </c>
      <c r="H32" t="b">
        <v>1</v>
      </c>
    </row>
    <row r="33" spans="1:8">
      <c r="A33" t="s">
        <v>7001</v>
      </c>
      <c r="B33" t="s">
        <v>7099</v>
      </c>
      <c r="C33" t="s">
        <v>7002</v>
      </c>
      <c r="D33" t="s">
        <v>3616</v>
      </c>
      <c r="E33" t="s">
        <v>3616</v>
      </c>
      <c r="F33" t="s">
        <v>4334</v>
      </c>
      <c r="G33" t="s">
        <v>4334</v>
      </c>
      <c r="H33" t="b">
        <v>1</v>
      </c>
    </row>
    <row r="34" spans="1:8">
      <c r="A34" t="s">
        <v>7003</v>
      </c>
      <c r="B34" t="s">
        <v>3693</v>
      </c>
      <c r="C34" t="s">
        <v>7004</v>
      </c>
      <c r="D34" t="s">
        <v>3694</v>
      </c>
      <c r="E34" t="s">
        <v>3694</v>
      </c>
      <c r="F34" t="s">
        <v>4334</v>
      </c>
      <c r="G34" t="s">
        <v>4334</v>
      </c>
      <c r="H34" t="b">
        <v>1</v>
      </c>
    </row>
    <row r="35" spans="1:8">
      <c r="A35" t="s">
        <v>7005</v>
      </c>
      <c r="B35" t="s">
        <v>3656</v>
      </c>
      <c r="C35" t="s">
        <v>7006</v>
      </c>
      <c r="D35" t="s">
        <v>3657</v>
      </c>
      <c r="E35" t="s">
        <v>3657</v>
      </c>
      <c r="F35" t="s">
        <v>4334</v>
      </c>
      <c r="G35" t="s">
        <v>4334</v>
      </c>
      <c r="H35" t="b">
        <v>1</v>
      </c>
    </row>
    <row r="36" spans="1:8">
      <c r="A36" t="s">
        <v>7007</v>
      </c>
      <c r="B36" t="s">
        <v>3650</v>
      </c>
      <c r="C36" t="s">
        <v>7008</v>
      </c>
      <c r="D36" t="s">
        <v>3651</v>
      </c>
      <c r="E36" t="s">
        <v>3651</v>
      </c>
      <c r="F36" t="s">
        <v>4334</v>
      </c>
      <c r="G36" t="s">
        <v>4334</v>
      </c>
      <c r="H36" t="b">
        <v>1</v>
      </c>
    </row>
    <row r="37" spans="1:8">
      <c r="A37" t="s">
        <v>7009</v>
      </c>
      <c r="B37" t="s">
        <v>3629</v>
      </c>
      <c r="C37" t="s">
        <v>7010</v>
      </c>
      <c r="D37" t="s">
        <v>3630</v>
      </c>
      <c r="E37" t="s">
        <v>3630</v>
      </c>
      <c r="F37" t="s">
        <v>4334</v>
      </c>
      <c r="G37" t="s">
        <v>4334</v>
      </c>
      <c r="H37" t="b">
        <v>1</v>
      </c>
    </row>
    <row r="38" spans="1:8">
      <c r="A38" t="s">
        <v>7011</v>
      </c>
      <c r="B38" t="s">
        <v>3673</v>
      </c>
      <c r="C38" t="s">
        <v>7012</v>
      </c>
      <c r="D38" t="s">
        <v>3674</v>
      </c>
      <c r="E38" t="s">
        <v>3674</v>
      </c>
      <c r="F38" t="s">
        <v>4334</v>
      </c>
      <c r="G38" t="s">
        <v>4334</v>
      </c>
      <c r="H38" t="b">
        <v>1</v>
      </c>
    </row>
    <row r="39" spans="1:8">
      <c r="A39" t="s">
        <v>7013</v>
      </c>
      <c r="B39" t="s">
        <v>3679</v>
      </c>
      <c r="C39" t="s">
        <v>7014</v>
      </c>
      <c r="D39" t="s">
        <v>3680</v>
      </c>
      <c r="E39" t="s">
        <v>3680</v>
      </c>
      <c r="F39" t="s">
        <v>4334</v>
      </c>
      <c r="G39" t="s">
        <v>4334</v>
      </c>
    </row>
    <row r="40" spans="1:8">
      <c r="A40" t="s">
        <v>7015</v>
      </c>
      <c r="B40" t="s">
        <v>3681</v>
      </c>
      <c r="C40" t="s">
        <v>7016</v>
      </c>
      <c r="D40" t="s">
        <v>3682</v>
      </c>
      <c r="E40" t="s">
        <v>3682</v>
      </c>
      <c r="F40" t="s">
        <v>4334</v>
      </c>
      <c r="G40" t="s">
        <v>4334</v>
      </c>
    </row>
    <row r="41" spans="1:8">
      <c r="A41" t="s">
        <v>7017</v>
      </c>
      <c r="B41" t="s">
        <v>3639</v>
      </c>
      <c r="C41" t="s">
        <v>7018</v>
      </c>
      <c r="D41" t="s">
        <v>529</v>
      </c>
      <c r="E41" t="s">
        <v>529</v>
      </c>
      <c r="F41" t="s">
        <v>4334</v>
      </c>
      <c r="G41" t="s">
        <v>4334</v>
      </c>
    </row>
    <row r="42" spans="1:8">
      <c r="A42" t="s">
        <v>7019</v>
      </c>
      <c r="B42" t="s">
        <v>3687</v>
      </c>
      <c r="C42" t="s">
        <v>7020</v>
      </c>
      <c r="D42" t="s">
        <v>3688</v>
      </c>
      <c r="E42" t="s">
        <v>3688</v>
      </c>
      <c r="F42" t="s">
        <v>4334</v>
      </c>
      <c r="G42" t="s">
        <v>4334</v>
      </c>
    </row>
    <row r="43" spans="1:8">
      <c r="A43" t="s">
        <v>7021</v>
      </c>
      <c r="B43" t="s">
        <v>3676</v>
      </c>
      <c r="C43" t="s">
        <v>7022</v>
      </c>
      <c r="D43" t="s">
        <v>1202</v>
      </c>
      <c r="E43" t="s">
        <v>1202</v>
      </c>
      <c r="F43" t="s">
        <v>4334</v>
      </c>
      <c r="G43" t="s">
        <v>4334</v>
      </c>
    </row>
    <row r="44" spans="1:8">
      <c r="A44" t="s">
        <v>7023</v>
      </c>
      <c r="B44" t="s">
        <v>3683</v>
      </c>
      <c r="C44" t="s">
        <v>7024</v>
      </c>
      <c r="D44" t="s">
        <v>3684</v>
      </c>
      <c r="E44" t="s">
        <v>3684</v>
      </c>
      <c r="F44" t="s">
        <v>4334</v>
      </c>
      <c r="G44" t="s">
        <v>4334</v>
      </c>
    </row>
    <row r="45" spans="1:8">
      <c r="A45" t="s">
        <v>7025</v>
      </c>
      <c r="B45" t="s">
        <v>3671</v>
      </c>
      <c r="C45" t="s">
        <v>7026</v>
      </c>
      <c r="D45" t="s">
        <v>3672</v>
      </c>
      <c r="E45" t="s">
        <v>3672</v>
      </c>
      <c r="F45" t="s">
        <v>4334</v>
      </c>
      <c r="G45" t="s">
        <v>4334</v>
      </c>
    </row>
    <row r="46" spans="1:8">
      <c r="A46" t="s">
        <v>7027</v>
      </c>
      <c r="B46" t="s">
        <v>1042</v>
      </c>
      <c r="C46" t="s">
        <v>7028</v>
      </c>
      <c r="D46" t="s">
        <v>3677</v>
      </c>
      <c r="E46" t="s">
        <v>3677</v>
      </c>
      <c r="F46" t="s">
        <v>4334</v>
      </c>
      <c r="G46" t="s">
        <v>4334</v>
      </c>
    </row>
    <row r="47" spans="1:8">
      <c r="A47" t="s">
        <v>7029</v>
      </c>
      <c r="B47" t="s">
        <v>1582</v>
      </c>
      <c r="C47" t="s">
        <v>7030</v>
      </c>
      <c r="D47" t="s">
        <v>3610</v>
      </c>
      <c r="E47" t="s">
        <v>3610</v>
      </c>
      <c r="F47" t="s">
        <v>4334</v>
      </c>
      <c r="G47" t="s">
        <v>4334</v>
      </c>
      <c r="H47" t="b">
        <v>1</v>
      </c>
    </row>
    <row r="48" spans="1:8">
      <c r="A48" t="s">
        <v>7031</v>
      </c>
      <c r="B48" t="s">
        <v>3695</v>
      </c>
      <c r="C48" t="s">
        <v>7032</v>
      </c>
      <c r="D48" t="s">
        <v>7033</v>
      </c>
      <c r="E48" t="s">
        <v>3696</v>
      </c>
      <c r="F48" t="s">
        <v>4334</v>
      </c>
      <c r="G48" t="s">
        <v>4334</v>
      </c>
    </row>
    <row r="49" spans="1:8">
      <c r="A49" t="s">
        <v>7034</v>
      </c>
      <c r="B49" t="s">
        <v>3621</v>
      </c>
      <c r="C49" t="s">
        <v>7035</v>
      </c>
      <c r="D49" t="s">
        <v>1668</v>
      </c>
      <c r="E49" t="s">
        <v>1668</v>
      </c>
      <c r="F49" t="s">
        <v>4334</v>
      </c>
      <c r="G49" t="s">
        <v>4334</v>
      </c>
    </row>
    <row r="50" spans="1:8">
      <c r="A50" t="s">
        <v>7036</v>
      </c>
      <c r="B50" t="s">
        <v>3626</v>
      </c>
      <c r="C50" t="s">
        <v>7037</v>
      </c>
      <c r="D50" t="s">
        <v>3627</v>
      </c>
      <c r="E50" t="s">
        <v>3627</v>
      </c>
      <c r="F50" t="s">
        <v>4334</v>
      </c>
      <c r="G50" t="s">
        <v>4334</v>
      </c>
    </row>
    <row r="51" spans="1:8">
      <c r="A51" t="s">
        <v>7038</v>
      </c>
      <c r="B51" t="s">
        <v>1588</v>
      </c>
      <c r="C51" t="s">
        <v>7039</v>
      </c>
      <c r="D51" t="s">
        <v>3611</v>
      </c>
      <c r="E51" t="s">
        <v>3611</v>
      </c>
      <c r="F51" t="s">
        <v>4334</v>
      </c>
      <c r="G51" t="s">
        <v>4334</v>
      </c>
      <c r="H51" t="b">
        <v>1</v>
      </c>
    </row>
    <row r="52" spans="1:8">
      <c r="A52" t="s">
        <v>7040</v>
      </c>
      <c r="B52" t="s">
        <v>3697</v>
      </c>
      <c r="C52" t="s">
        <v>7041</v>
      </c>
      <c r="D52" t="s">
        <v>3698</v>
      </c>
      <c r="E52" t="s">
        <v>3698</v>
      </c>
      <c r="F52" t="s">
        <v>4334</v>
      </c>
      <c r="G52" t="s">
        <v>4334</v>
      </c>
    </row>
    <row r="53" spans="1:8">
      <c r="A53" t="s">
        <v>7042</v>
      </c>
      <c r="B53" t="s">
        <v>3661</v>
      </c>
      <c r="C53" t="s">
        <v>7043</v>
      </c>
      <c r="D53" t="s">
        <v>3662</v>
      </c>
      <c r="E53" t="s">
        <v>3662</v>
      </c>
      <c r="F53" t="s">
        <v>4334</v>
      </c>
      <c r="G53" t="s">
        <v>4334</v>
      </c>
    </row>
    <row r="54" spans="1:8">
      <c r="A54" t="s">
        <v>7044</v>
      </c>
      <c r="B54" t="s">
        <v>3637</v>
      </c>
      <c r="C54" t="s">
        <v>7045</v>
      </c>
      <c r="D54" t="s">
        <v>3638</v>
      </c>
      <c r="E54" t="s">
        <v>3638</v>
      </c>
      <c r="F54" t="s">
        <v>4334</v>
      </c>
      <c r="G54" t="s">
        <v>4334</v>
      </c>
    </row>
    <row r="55" spans="1:8">
      <c r="A55" t="s">
        <v>7046</v>
      </c>
      <c r="B55" t="s">
        <v>7103</v>
      </c>
      <c r="C55" t="s">
        <v>7047</v>
      </c>
      <c r="D55" t="s">
        <v>3675</v>
      </c>
      <c r="E55" t="s">
        <v>3675</v>
      </c>
      <c r="F55" t="s">
        <v>4334</v>
      </c>
      <c r="G55" t="s">
        <v>4334</v>
      </c>
    </row>
    <row r="56" spans="1:8">
      <c r="A56" t="s">
        <v>7048</v>
      </c>
      <c r="B56" t="s">
        <v>1606</v>
      </c>
      <c r="C56" t="s">
        <v>7049</v>
      </c>
      <c r="D56" t="s">
        <v>7050</v>
      </c>
      <c r="E56" t="s">
        <v>3613</v>
      </c>
      <c r="F56" t="s">
        <v>4334</v>
      </c>
      <c r="G56" t="s">
        <v>4334</v>
      </c>
    </row>
    <row r="57" spans="1:8">
      <c r="A57" t="s">
        <v>7051</v>
      </c>
      <c r="B57" t="s">
        <v>3646</v>
      </c>
      <c r="C57" t="s">
        <v>7052</v>
      </c>
      <c r="D57" t="s">
        <v>3647</v>
      </c>
      <c r="E57" t="s">
        <v>3647</v>
      </c>
      <c r="F57" t="s">
        <v>4334</v>
      </c>
      <c r="G57" t="s">
        <v>4334</v>
      </c>
    </row>
    <row r="58" spans="1:8">
      <c r="A58" t="s">
        <v>7053</v>
      </c>
      <c r="B58" t="s">
        <v>3628</v>
      </c>
      <c r="C58" t="s">
        <v>7054</v>
      </c>
      <c r="D58" t="s">
        <v>7055</v>
      </c>
      <c r="E58" t="s">
        <v>317</v>
      </c>
      <c r="F58" t="s">
        <v>4334</v>
      </c>
      <c r="G58" t="s">
        <v>4334</v>
      </c>
    </row>
    <row r="59" spans="1:8">
      <c r="A59" t="s">
        <v>7056</v>
      </c>
      <c r="B59" t="s">
        <v>3669</v>
      </c>
      <c r="C59" t="s">
        <v>7057</v>
      </c>
      <c r="D59" t="s">
        <v>7058</v>
      </c>
      <c r="E59" t="s">
        <v>3670</v>
      </c>
      <c r="F59" t="s">
        <v>4334</v>
      </c>
      <c r="G59" t="s">
        <v>4334</v>
      </c>
    </row>
  </sheetData>
  <phoneticPr fontId="5" type="noConversion"/>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2292-40B2-4984-B27C-47B0B47BE342}">
  <dimension ref="A1:N55"/>
  <sheetViews>
    <sheetView workbookViewId="0">
      <selection sqref="A1:N51"/>
    </sheetView>
  </sheetViews>
  <sheetFormatPr baseColWidth="10" defaultRowHeight="15"/>
  <cols>
    <col min="1" max="1" width="37.5703125" bestFit="1" customWidth="1"/>
    <col min="2" max="2" width="9.140625" bestFit="1" customWidth="1"/>
    <col min="3" max="3" width="81.140625" bestFit="1" customWidth="1"/>
    <col min="4" max="4" width="56.7109375" bestFit="1" customWidth="1"/>
    <col min="5" max="5" width="11.85546875" bestFit="1" customWidth="1"/>
    <col min="6" max="6" width="37.5703125" bestFit="1" customWidth="1"/>
    <col min="7" max="7" width="28.5703125" bestFit="1" customWidth="1"/>
    <col min="8" max="8" width="14.7109375" bestFit="1" customWidth="1"/>
    <col min="9" max="9" width="11" bestFit="1" customWidth="1"/>
    <col min="10" max="10" width="47.7109375" bestFit="1" customWidth="1"/>
    <col min="11" max="11" width="68.42578125" bestFit="1" customWidth="1"/>
    <col min="12" max="13" width="14.7109375" bestFit="1" customWidth="1"/>
    <col min="14" max="14" width="7" bestFit="1" customWidth="1"/>
  </cols>
  <sheetData>
    <row r="1" spans="1:14">
      <c r="A1" t="s">
        <v>4236</v>
      </c>
      <c r="B1" t="s">
        <v>3710</v>
      </c>
      <c r="C1" t="s">
        <v>4237</v>
      </c>
      <c r="D1" t="s">
        <v>4238</v>
      </c>
      <c r="E1" t="s">
        <v>4239</v>
      </c>
      <c r="F1" t="s">
        <v>4240</v>
      </c>
      <c r="G1" t="s">
        <v>4241</v>
      </c>
      <c r="H1" t="s">
        <v>4242</v>
      </c>
      <c r="I1" t="s">
        <v>4243</v>
      </c>
      <c r="J1" t="s">
        <v>4244</v>
      </c>
      <c r="K1" t="s">
        <v>4245</v>
      </c>
      <c r="L1" t="s">
        <v>4246</v>
      </c>
      <c r="M1" t="s">
        <v>4247</v>
      </c>
      <c r="N1" t="s">
        <v>4248</v>
      </c>
    </row>
    <row r="2" spans="1:14">
      <c r="A2" t="s">
        <v>4249</v>
      </c>
      <c r="B2" t="s">
        <v>4251</v>
      </c>
      <c r="C2" t="s">
        <v>4250</v>
      </c>
      <c r="D2" t="s">
        <v>4252</v>
      </c>
      <c r="E2" t="s">
        <v>4334</v>
      </c>
      <c r="F2" t="s">
        <v>317</v>
      </c>
      <c r="G2" t="s">
        <v>4334</v>
      </c>
      <c r="H2" t="s">
        <v>4253</v>
      </c>
      <c r="I2" t="b">
        <v>1</v>
      </c>
      <c r="J2" t="s">
        <v>4254</v>
      </c>
      <c r="K2" t="s">
        <v>4255</v>
      </c>
      <c r="L2" t="s">
        <v>4334</v>
      </c>
      <c r="M2" t="s">
        <v>4253</v>
      </c>
      <c r="N2" t="s">
        <v>4334</v>
      </c>
    </row>
    <row r="3" spans="1:14">
      <c r="A3" t="s">
        <v>4256</v>
      </c>
      <c r="B3" t="s">
        <v>4258</v>
      </c>
      <c r="C3" t="s">
        <v>4257</v>
      </c>
      <c r="D3" t="s">
        <v>4259</v>
      </c>
      <c r="E3" t="s">
        <v>4334</v>
      </c>
      <c r="F3" t="s">
        <v>4260</v>
      </c>
      <c r="G3" t="s">
        <v>4334</v>
      </c>
      <c r="H3" t="s">
        <v>4253</v>
      </c>
      <c r="I3" t="b">
        <v>1</v>
      </c>
      <c r="J3" t="s">
        <v>4261</v>
      </c>
      <c r="K3" t="s">
        <v>4262</v>
      </c>
      <c r="L3" t="s">
        <v>4334</v>
      </c>
      <c r="M3" t="s">
        <v>4253</v>
      </c>
      <c r="N3" t="s">
        <v>4334</v>
      </c>
    </row>
    <row r="4" spans="1:14">
      <c r="A4" t="s">
        <v>4263</v>
      </c>
      <c r="B4" t="s">
        <v>4265</v>
      </c>
      <c r="C4" t="s">
        <v>4264</v>
      </c>
      <c r="D4" t="s">
        <v>4266</v>
      </c>
      <c r="E4" t="s">
        <v>4334</v>
      </c>
      <c r="F4" t="s">
        <v>317</v>
      </c>
      <c r="G4" t="s">
        <v>4334</v>
      </c>
      <c r="H4" t="s">
        <v>4253</v>
      </c>
      <c r="I4" t="b">
        <v>1</v>
      </c>
      <c r="J4" t="s">
        <v>4267</v>
      </c>
      <c r="K4" t="s">
        <v>4268</v>
      </c>
      <c r="L4" t="s">
        <v>4334</v>
      </c>
      <c r="M4" t="s">
        <v>4253</v>
      </c>
      <c r="N4" t="s">
        <v>4334</v>
      </c>
    </row>
    <row r="5" spans="1:14">
      <c r="A5" t="s">
        <v>4269</v>
      </c>
      <c r="B5" t="s">
        <v>4271</v>
      </c>
      <c r="C5" t="s">
        <v>4270</v>
      </c>
      <c r="D5" t="s">
        <v>4272</v>
      </c>
      <c r="E5" t="s">
        <v>4334</v>
      </c>
      <c r="F5" t="s">
        <v>4273</v>
      </c>
      <c r="G5" t="s">
        <v>4334</v>
      </c>
      <c r="H5" t="s">
        <v>4253</v>
      </c>
      <c r="I5" t="b">
        <v>1</v>
      </c>
      <c r="J5" t="s">
        <v>4274</v>
      </c>
      <c r="K5" t="s">
        <v>4275</v>
      </c>
      <c r="L5" t="s">
        <v>4334</v>
      </c>
      <c r="M5" t="s">
        <v>4253</v>
      </c>
      <c r="N5" t="s">
        <v>4334</v>
      </c>
    </row>
    <row r="6" spans="1:14">
      <c r="A6" t="s">
        <v>4276</v>
      </c>
      <c r="B6" t="s">
        <v>4278</v>
      </c>
      <c r="C6" t="s">
        <v>4277</v>
      </c>
      <c r="D6" t="s">
        <v>4279</v>
      </c>
      <c r="E6" t="s">
        <v>4334</v>
      </c>
      <c r="F6" t="s">
        <v>317</v>
      </c>
      <c r="G6" t="s">
        <v>4334</v>
      </c>
      <c r="H6" t="s">
        <v>4253</v>
      </c>
      <c r="I6" t="b">
        <v>1</v>
      </c>
      <c r="J6" t="s">
        <v>4280</v>
      </c>
      <c r="K6" t="s">
        <v>4281</v>
      </c>
      <c r="L6" t="s">
        <v>4334</v>
      </c>
      <c r="M6" t="s">
        <v>4253</v>
      </c>
      <c r="N6" t="s">
        <v>4334</v>
      </c>
    </row>
    <row r="7" spans="1:14">
      <c r="A7" t="s">
        <v>4282</v>
      </c>
      <c r="B7" t="s">
        <v>4284</v>
      </c>
      <c r="C7" t="s">
        <v>4283</v>
      </c>
      <c r="D7" t="s">
        <v>4285</v>
      </c>
      <c r="E7" t="s">
        <v>4334</v>
      </c>
      <c r="F7" t="s">
        <v>4334</v>
      </c>
      <c r="G7" t="s">
        <v>4334</v>
      </c>
      <c r="H7" t="s">
        <v>4334</v>
      </c>
      <c r="I7" t="b">
        <v>1</v>
      </c>
      <c r="J7" t="s">
        <v>4286</v>
      </c>
      <c r="K7" t="s">
        <v>4287</v>
      </c>
      <c r="L7" t="s">
        <v>4334</v>
      </c>
      <c r="M7" t="s">
        <v>4334</v>
      </c>
      <c r="N7" t="s">
        <v>4334</v>
      </c>
    </row>
    <row r="8" spans="1:14">
      <c r="A8" t="s">
        <v>4288</v>
      </c>
      <c r="B8" t="s">
        <v>4289</v>
      </c>
      <c r="C8" t="s">
        <v>3563</v>
      </c>
      <c r="D8" t="s">
        <v>4290</v>
      </c>
      <c r="E8" t="s">
        <v>4334</v>
      </c>
      <c r="F8" t="s">
        <v>4291</v>
      </c>
      <c r="G8" t="s">
        <v>4292</v>
      </c>
      <c r="H8" t="s">
        <v>4293</v>
      </c>
      <c r="I8" t="b">
        <v>1</v>
      </c>
      <c r="J8" t="s">
        <v>4294</v>
      </c>
      <c r="K8" t="s">
        <v>4295</v>
      </c>
      <c r="L8" t="s">
        <v>4334</v>
      </c>
      <c r="M8" t="s">
        <v>4296</v>
      </c>
      <c r="N8" t="s">
        <v>4334</v>
      </c>
    </row>
    <row r="9" spans="1:14">
      <c r="A9" t="s">
        <v>4297</v>
      </c>
      <c r="B9" t="s">
        <v>4299</v>
      </c>
      <c r="C9" t="s">
        <v>4298</v>
      </c>
      <c r="D9" t="s">
        <v>4300</v>
      </c>
      <c r="E9" t="s">
        <v>4334</v>
      </c>
      <c r="F9" t="s">
        <v>317</v>
      </c>
      <c r="G9" t="s">
        <v>4334</v>
      </c>
      <c r="H9" t="s">
        <v>4253</v>
      </c>
      <c r="I9" t="b">
        <v>1</v>
      </c>
      <c r="J9" t="s">
        <v>4301</v>
      </c>
      <c r="K9" t="s">
        <v>4302</v>
      </c>
      <c r="L9" t="s">
        <v>4334</v>
      </c>
      <c r="M9" t="s">
        <v>4253</v>
      </c>
      <c r="N9" t="s">
        <v>4334</v>
      </c>
    </row>
    <row r="10" spans="1:14">
      <c r="A10" t="s">
        <v>4303</v>
      </c>
      <c r="B10" t="s">
        <v>4304</v>
      </c>
      <c r="C10" t="s">
        <v>3538</v>
      </c>
      <c r="D10" t="s">
        <v>4305</v>
      </c>
      <c r="E10" t="s">
        <v>4334</v>
      </c>
      <c r="F10" t="s">
        <v>4306</v>
      </c>
      <c r="G10" t="s">
        <v>4307</v>
      </c>
      <c r="H10" t="s">
        <v>4308</v>
      </c>
      <c r="I10" t="b">
        <v>1</v>
      </c>
      <c r="J10" t="s">
        <v>4309</v>
      </c>
      <c r="K10" t="s">
        <v>4310</v>
      </c>
      <c r="L10" t="s">
        <v>4334</v>
      </c>
      <c r="M10" t="s">
        <v>4311</v>
      </c>
      <c r="N10" t="s">
        <v>4334</v>
      </c>
    </row>
    <row r="11" spans="1:14">
      <c r="A11" t="s">
        <v>4312</v>
      </c>
      <c r="B11" t="s">
        <v>4314</v>
      </c>
      <c r="C11" t="s">
        <v>4313</v>
      </c>
      <c r="D11" t="s">
        <v>4315</v>
      </c>
      <c r="E11" t="s">
        <v>4334</v>
      </c>
      <c r="F11" t="s">
        <v>4316</v>
      </c>
      <c r="G11" t="s">
        <v>4317</v>
      </c>
      <c r="H11" t="s">
        <v>4318</v>
      </c>
      <c r="I11" t="b">
        <v>1</v>
      </c>
      <c r="J11" t="s">
        <v>4319</v>
      </c>
      <c r="K11" t="s">
        <v>4320</v>
      </c>
      <c r="L11" t="s">
        <v>4334</v>
      </c>
      <c r="M11" t="s">
        <v>4321</v>
      </c>
      <c r="N11" t="s">
        <v>4334</v>
      </c>
    </row>
    <row r="12" spans="1:14">
      <c r="A12" t="s">
        <v>4322</v>
      </c>
      <c r="B12" t="s">
        <v>4324</v>
      </c>
      <c r="C12" t="s">
        <v>4323</v>
      </c>
      <c r="D12" t="s">
        <v>4325</v>
      </c>
      <c r="E12" t="s">
        <v>4334</v>
      </c>
      <c r="F12" t="s">
        <v>317</v>
      </c>
      <c r="G12" t="s">
        <v>4334</v>
      </c>
      <c r="H12" t="s">
        <v>4253</v>
      </c>
      <c r="I12" t="b">
        <v>1</v>
      </c>
      <c r="J12" t="s">
        <v>4326</v>
      </c>
      <c r="K12" t="s">
        <v>4327</v>
      </c>
      <c r="L12" t="s">
        <v>4334</v>
      </c>
      <c r="M12" t="s">
        <v>4253</v>
      </c>
      <c r="N12" t="s">
        <v>4334</v>
      </c>
    </row>
    <row r="13" spans="1:14">
      <c r="A13" t="s">
        <v>4328</v>
      </c>
      <c r="B13" t="s">
        <v>4330</v>
      </c>
      <c r="C13" t="s">
        <v>4329</v>
      </c>
      <c r="D13" t="s">
        <v>4331</v>
      </c>
      <c r="E13" t="s">
        <v>4334</v>
      </c>
      <c r="F13" t="s">
        <v>317</v>
      </c>
      <c r="G13" t="s">
        <v>4334</v>
      </c>
      <c r="H13" t="s">
        <v>4253</v>
      </c>
      <c r="I13" t="b">
        <v>1</v>
      </c>
      <c r="J13" t="s">
        <v>4332</v>
      </c>
      <c r="K13" t="s">
        <v>4333</v>
      </c>
      <c r="L13" t="s">
        <v>4334</v>
      </c>
      <c r="M13" t="s">
        <v>4253</v>
      </c>
      <c r="N13" t="s">
        <v>4334</v>
      </c>
    </row>
    <row r="14" spans="1:14">
      <c r="A14" t="s">
        <v>4335</v>
      </c>
      <c r="B14" t="s">
        <v>4337</v>
      </c>
      <c r="C14" t="s">
        <v>4336</v>
      </c>
      <c r="D14" t="s">
        <v>4338</v>
      </c>
      <c r="E14" t="s">
        <v>4334</v>
      </c>
      <c r="F14" t="s">
        <v>4334</v>
      </c>
      <c r="G14" t="s">
        <v>4334</v>
      </c>
      <c r="H14" t="s">
        <v>4334</v>
      </c>
      <c r="I14" t="b">
        <v>1</v>
      </c>
      <c r="J14" t="s">
        <v>4339</v>
      </c>
      <c r="K14" t="s">
        <v>4340</v>
      </c>
      <c r="L14" t="s">
        <v>4334</v>
      </c>
      <c r="M14" t="s">
        <v>4334</v>
      </c>
      <c r="N14" t="s">
        <v>4334</v>
      </c>
    </row>
    <row r="15" spans="1:14">
      <c r="A15" t="s">
        <v>4341</v>
      </c>
      <c r="B15" t="s">
        <v>4343</v>
      </c>
      <c r="C15" t="s">
        <v>4342</v>
      </c>
      <c r="D15" t="s">
        <v>4344</v>
      </c>
      <c r="E15" t="s">
        <v>4334</v>
      </c>
      <c r="F15" t="s">
        <v>317</v>
      </c>
      <c r="G15" t="s">
        <v>4334</v>
      </c>
      <c r="H15" t="s">
        <v>4253</v>
      </c>
      <c r="I15" t="b">
        <v>1</v>
      </c>
      <c r="J15" t="s">
        <v>4345</v>
      </c>
      <c r="K15" t="s">
        <v>4346</v>
      </c>
      <c r="L15" t="s">
        <v>4334</v>
      </c>
      <c r="M15" t="s">
        <v>4253</v>
      </c>
      <c r="N15" t="s">
        <v>4334</v>
      </c>
    </row>
    <row r="16" spans="1:14">
      <c r="A16" t="s">
        <v>4347</v>
      </c>
      <c r="B16" t="s">
        <v>4349</v>
      </c>
      <c r="C16" t="s">
        <v>4348</v>
      </c>
      <c r="D16" t="s">
        <v>4350</v>
      </c>
      <c r="E16" t="s">
        <v>4334</v>
      </c>
      <c r="F16" t="s">
        <v>4351</v>
      </c>
      <c r="G16" t="s">
        <v>4334</v>
      </c>
      <c r="H16" t="s">
        <v>4253</v>
      </c>
      <c r="I16" t="b">
        <v>1</v>
      </c>
      <c r="J16" t="s">
        <v>4352</v>
      </c>
      <c r="K16" t="s">
        <v>4353</v>
      </c>
      <c r="L16" t="s">
        <v>4334</v>
      </c>
      <c r="M16" t="s">
        <v>4253</v>
      </c>
      <c r="N16" t="s">
        <v>4334</v>
      </c>
    </row>
    <row r="17" spans="1:14">
      <c r="A17" t="s">
        <v>4354</v>
      </c>
      <c r="B17" t="s">
        <v>4356</v>
      </c>
      <c r="C17" t="s">
        <v>4355</v>
      </c>
      <c r="D17" t="s">
        <v>4357</v>
      </c>
      <c r="E17" t="s">
        <v>4334</v>
      </c>
      <c r="F17" t="s">
        <v>4291</v>
      </c>
      <c r="G17" t="s">
        <v>4358</v>
      </c>
      <c r="H17" t="s">
        <v>4359</v>
      </c>
      <c r="I17" t="b">
        <v>1</v>
      </c>
      <c r="J17" t="s">
        <v>4360</v>
      </c>
      <c r="K17" t="s">
        <v>4361</v>
      </c>
      <c r="L17" t="s">
        <v>4334</v>
      </c>
      <c r="M17" t="s">
        <v>4362</v>
      </c>
      <c r="N17" t="s">
        <v>4334</v>
      </c>
    </row>
    <row r="18" spans="1:14">
      <c r="A18" t="s">
        <v>4363</v>
      </c>
      <c r="B18" t="s">
        <v>4365</v>
      </c>
      <c r="C18" t="s">
        <v>4364</v>
      </c>
      <c r="D18" t="s">
        <v>4366</v>
      </c>
      <c r="E18" t="s">
        <v>4334</v>
      </c>
      <c r="F18" t="s">
        <v>4334</v>
      </c>
      <c r="G18" t="s">
        <v>4334</v>
      </c>
      <c r="H18" t="s">
        <v>4334</v>
      </c>
      <c r="J18" t="s">
        <v>4334</v>
      </c>
      <c r="K18" t="s">
        <v>4334</v>
      </c>
      <c r="L18" t="s">
        <v>4334</v>
      </c>
      <c r="M18" t="s">
        <v>4334</v>
      </c>
      <c r="N18" t="s">
        <v>4334</v>
      </c>
    </row>
    <row r="19" spans="1:14">
      <c r="A19" t="s">
        <v>4367</v>
      </c>
      <c r="B19" t="s">
        <v>4369</v>
      </c>
      <c r="C19" t="s">
        <v>4368</v>
      </c>
      <c r="D19" t="s">
        <v>4334</v>
      </c>
      <c r="E19" t="s">
        <v>4334</v>
      </c>
      <c r="F19" t="s">
        <v>4370</v>
      </c>
      <c r="G19" t="s">
        <v>4371</v>
      </c>
      <c r="H19" t="s">
        <v>4372</v>
      </c>
      <c r="I19" t="b">
        <v>1</v>
      </c>
      <c r="J19" t="s">
        <v>4373</v>
      </c>
      <c r="K19" t="s">
        <v>4374</v>
      </c>
      <c r="L19" t="s">
        <v>4375</v>
      </c>
      <c r="M19" t="s">
        <v>4334</v>
      </c>
      <c r="N19" t="s">
        <v>4334</v>
      </c>
    </row>
    <row r="20" spans="1:14">
      <c r="A20" t="s">
        <v>4376</v>
      </c>
      <c r="B20" t="s">
        <v>4378</v>
      </c>
      <c r="C20" t="s">
        <v>4377</v>
      </c>
      <c r="D20" t="s">
        <v>4379</v>
      </c>
      <c r="E20" t="s">
        <v>4334</v>
      </c>
      <c r="F20" t="s">
        <v>4380</v>
      </c>
      <c r="G20" t="s">
        <v>4381</v>
      </c>
      <c r="H20" t="s">
        <v>4382</v>
      </c>
      <c r="I20" t="b">
        <v>1</v>
      </c>
      <c r="J20" t="s">
        <v>4383</v>
      </c>
      <c r="K20" t="s">
        <v>4384</v>
      </c>
      <c r="L20" t="s">
        <v>4334</v>
      </c>
      <c r="M20" t="s">
        <v>4385</v>
      </c>
      <c r="N20" t="s">
        <v>4334</v>
      </c>
    </row>
    <row r="21" spans="1:14">
      <c r="A21" t="s">
        <v>4386</v>
      </c>
      <c r="B21" t="s">
        <v>4388</v>
      </c>
      <c r="C21" t="s">
        <v>4387</v>
      </c>
      <c r="D21" t="s">
        <v>4389</v>
      </c>
      <c r="E21" t="s">
        <v>4334</v>
      </c>
      <c r="F21" t="s">
        <v>4390</v>
      </c>
      <c r="G21" t="s">
        <v>4391</v>
      </c>
      <c r="H21" t="s">
        <v>4392</v>
      </c>
      <c r="I21" t="b">
        <v>1</v>
      </c>
      <c r="J21" t="s">
        <v>4393</v>
      </c>
      <c r="K21" t="s">
        <v>4394</v>
      </c>
      <c r="L21" t="s">
        <v>4334</v>
      </c>
      <c r="M21" t="s">
        <v>4395</v>
      </c>
      <c r="N21" t="s">
        <v>4334</v>
      </c>
    </row>
    <row r="22" spans="1:14">
      <c r="A22" t="s">
        <v>4396</v>
      </c>
      <c r="B22" t="s">
        <v>4398</v>
      </c>
      <c r="C22" t="s">
        <v>4397</v>
      </c>
      <c r="D22" t="s">
        <v>4399</v>
      </c>
      <c r="E22" t="s">
        <v>4334</v>
      </c>
      <c r="F22" t="s">
        <v>4334</v>
      </c>
      <c r="G22" t="s">
        <v>4334</v>
      </c>
      <c r="H22" t="s">
        <v>4334</v>
      </c>
      <c r="J22" t="s">
        <v>4334</v>
      </c>
      <c r="K22" t="s">
        <v>4334</v>
      </c>
      <c r="L22" t="s">
        <v>4334</v>
      </c>
      <c r="M22" t="s">
        <v>4334</v>
      </c>
      <c r="N22" t="s">
        <v>4334</v>
      </c>
    </row>
    <row r="23" spans="1:14">
      <c r="A23" t="s">
        <v>4400</v>
      </c>
      <c r="B23" t="s">
        <v>4402</v>
      </c>
      <c r="C23" t="s">
        <v>4401</v>
      </c>
      <c r="D23" t="s">
        <v>4403</v>
      </c>
      <c r="E23" t="s">
        <v>4334</v>
      </c>
      <c r="F23" t="s">
        <v>4404</v>
      </c>
      <c r="G23" t="s">
        <v>4334</v>
      </c>
      <c r="H23" t="s">
        <v>4253</v>
      </c>
      <c r="I23" t="b">
        <v>1</v>
      </c>
      <c r="J23" t="s">
        <v>4405</v>
      </c>
      <c r="K23" t="s">
        <v>4406</v>
      </c>
      <c r="L23" t="s">
        <v>4334</v>
      </c>
      <c r="M23" t="s">
        <v>4253</v>
      </c>
      <c r="N23" t="s">
        <v>4334</v>
      </c>
    </row>
    <row r="24" spans="1:14">
      <c r="A24" t="s">
        <v>4407</v>
      </c>
      <c r="B24" t="s">
        <v>4409</v>
      </c>
      <c r="C24" t="s">
        <v>4408</v>
      </c>
      <c r="D24" t="s">
        <v>4410</v>
      </c>
      <c r="E24" t="s">
        <v>4334</v>
      </c>
      <c r="F24" t="s">
        <v>317</v>
      </c>
      <c r="G24" t="s">
        <v>4334</v>
      </c>
      <c r="H24" t="s">
        <v>4253</v>
      </c>
      <c r="I24" t="b">
        <v>1</v>
      </c>
      <c r="J24" t="s">
        <v>4411</v>
      </c>
      <c r="K24" t="s">
        <v>4412</v>
      </c>
      <c r="L24" t="s">
        <v>4334</v>
      </c>
      <c r="M24" t="s">
        <v>4253</v>
      </c>
      <c r="N24" t="s">
        <v>4334</v>
      </c>
    </row>
    <row r="25" spans="1:14">
      <c r="A25" t="s">
        <v>4413</v>
      </c>
      <c r="B25" t="s">
        <v>4414</v>
      </c>
      <c r="C25" t="s">
        <v>3540</v>
      </c>
      <c r="D25" t="s">
        <v>4415</v>
      </c>
      <c r="E25" t="s">
        <v>4334</v>
      </c>
      <c r="F25" t="s">
        <v>4316</v>
      </c>
      <c r="G25" t="s">
        <v>4416</v>
      </c>
      <c r="H25" t="s">
        <v>4417</v>
      </c>
      <c r="I25" t="b">
        <v>1</v>
      </c>
      <c r="J25" t="s">
        <v>4418</v>
      </c>
      <c r="K25" t="s">
        <v>4419</v>
      </c>
      <c r="L25" t="s">
        <v>4334</v>
      </c>
      <c r="M25" t="s">
        <v>4420</v>
      </c>
      <c r="N25" t="s">
        <v>4334</v>
      </c>
    </row>
    <row r="26" spans="1:14">
      <c r="A26" t="s">
        <v>4421</v>
      </c>
      <c r="B26" t="s">
        <v>4423</v>
      </c>
      <c r="C26" t="s">
        <v>4422</v>
      </c>
      <c r="D26" t="s">
        <v>4424</v>
      </c>
      <c r="E26" t="s">
        <v>4334</v>
      </c>
      <c r="F26" t="s">
        <v>317</v>
      </c>
      <c r="G26" t="s">
        <v>4334</v>
      </c>
      <c r="H26" t="s">
        <v>4253</v>
      </c>
      <c r="I26" t="b">
        <v>1</v>
      </c>
      <c r="J26" t="s">
        <v>4425</v>
      </c>
      <c r="K26" t="s">
        <v>4426</v>
      </c>
      <c r="L26" t="s">
        <v>4334</v>
      </c>
      <c r="M26" t="s">
        <v>4253</v>
      </c>
      <c r="N26" t="s">
        <v>4334</v>
      </c>
    </row>
    <row r="27" spans="1:14">
      <c r="A27" t="s">
        <v>4427</v>
      </c>
      <c r="B27" t="s">
        <v>4428</v>
      </c>
      <c r="C27" t="s">
        <v>3578</v>
      </c>
      <c r="D27" t="s">
        <v>4429</v>
      </c>
      <c r="E27" t="s">
        <v>4334</v>
      </c>
      <c r="F27" t="s">
        <v>4291</v>
      </c>
      <c r="G27" t="s">
        <v>4430</v>
      </c>
      <c r="H27" t="s">
        <v>4431</v>
      </c>
      <c r="I27" t="b">
        <v>1</v>
      </c>
      <c r="J27" t="s">
        <v>4432</v>
      </c>
      <c r="K27" t="s">
        <v>4433</v>
      </c>
      <c r="L27" t="s">
        <v>4334</v>
      </c>
      <c r="M27" t="s">
        <v>4434</v>
      </c>
      <c r="N27" t="s">
        <v>4334</v>
      </c>
    </row>
    <row r="28" spans="1:14">
      <c r="A28" t="s">
        <v>4435</v>
      </c>
      <c r="B28" t="s">
        <v>4437</v>
      </c>
      <c r="C28" t="s">
        <v>4436</v>
      </c>
      <c r="D28" t="s">
        <v>4438</v>
      </c>
      <c r="E28" t="s">
        <v>4334</v>
      </c>
      <c r="F28" t="s">
        <v>4439</v>
      </c>
      <c r="G28" t="s">
        <v>4440</v>
      </c>
      <c r="H28" t="s">
        <v>4441</v>
      </c>
      <c r="I28" t="b">
        <v>1</v>
      </c>
      <c r="J28" t="s">
        <v>4442</v>
      </c>
      <c r="K28" t="s">
        <v>4443</v>
      </c>
      <c r="L28" t="s">
        <v>4334</v>
      </c>
      <c r="M28" t="s">
        <v>4444</v>
      </c>
      <c r="N28" t="s">
        <v>4334</v>
      </c>
    </row>
    <row r="29" spans="1:14">
      <c r="A29" t="s">
        <v>4445</v>
      </c>
      <c r="B29" t="s">
        <v>4446</v>
      </c>
      <c r="C29" t="s">
        <v>3584</v>
      </c>
      <c r="D29" t="s">
        <v>4447</v>
      </c>
      <c r="E29" t="s">
        <v>4334</v>
      </c>
      <c r="F29" t="s">
        <v>4448</v>
      </c>
      <c r="G29" t="s">
        <v>4334</v>
      </c>
      <c r="H29" t="s">
        <v>4253</v>
      </c>
      <c r="I29" t="b">
        <v>1</v>
      </c>
      <c r="J29" t="s">
        <v>4449</v>
      </c>
      <c r="K29" t="s">
        <v>4450</v>
      </c>
      <c r="L29" t="s">
        <v>4334</v>
      </c>
      <c r="M29" t="s">
        <v>4253</v>
      </c>
      <c r="N29" t="s">
        <v>4334</v>
      </c>
    </row>
    <row r="30" spans="1:14">
      <c r="A30" t="s">
        <v>4451</v>
      </c>
      <c r="B30" t="s">
        <v>4453</v>
      </c>
      <c r="C30" t="s">
        <v>4452</v>
      </c>
      <c r="D30" t="s">
        <v>4454</v>
      </c>
      <c r="E30" t="s">
        <v>4334</v>
      </c>
      <c r="F30" t="s">
        <v>317</v>
      </c>
      <c r="G30" t="s">
        <v>4334</v>
      </c>
      <c r="H30" t="s">
        <v>4253</v>
      </c>
      <c r="I30" t="b">
        <v>1</v>
      </c>
      <c r="J30" t="s">
        <v>4455</v>
      </c>
      <c r="K30" t="s">
        <v>4456</v>
      </c>
      <c r="L30" t="s">
        <v>4334</v>
      </c>
      <c r="M30" t="s">
        <v>4253</v>
      </c>
      <c r="N30" t="s">
        <v>4334</v>
      </c>
    </row>
    <row r="31" spans="1:14">
      <c r="A31" t="s">
        <v>4457</v>
      </c>
      <c r="B31" t="s">
        <v>4459</v>
      </c>
      <c r="C31" t="s">
        <v>4458</v>
      </c>
      <c r="D31" t="s">
        <v>4460</v>
      </c>
      <c r="E31" t="s">
        <v>4334</v>
      </c>
      <c r="F31" t="s">
        <v>4316</v>
      </c>
      <c r="G31" t="s">
        <v>4461</v>
      </c>
      <c r="H31" t="s">
        <v>4462</v>
      </c>
      <c r="I31" t="b">
        <v>1</v>
      </c>
      <c r="J31" t="s">
        <v>4463</v>
      </c>
      <c r="K31" t="s">
        <v>4464</v>
      </c>
      <c r="L31" t="s">
        <v>4334</v>
      </c>
      <c r="M31" t="s">
        <v>4465</v>
      </c>
      <c r="N31" t="s">
        <v>4334</v>
      </c>
    </row>
    <row r="32" spans="1:14">
      <c r="A32" t="s">
        <v>4466</v>
      </c>
      <c r="B32" t="s">
        <v>4468</v>
      </c>
      <c r="C32" t="s">
        <v>4467</v>
      </c>
      <c r="D32" t="s">
        <v>4469</v>
      </c>
      <c r="E32" t="s">
        <v>4334</v>
      </c>
      <c r="F32" t="s">
        <v>4380</v>
      </c>
      <c r="G32" t="s">
        <v>4470</v>
      </c>
      <c r="H32" t="s">
        <v>4471</v>
      </c>
      <c r="I32" t="b">
        <v>1</v>
      </c>
      <c r="J32" t="s">
        <v>4472</v>
      </c>
      <c r="K32" t="s">
        <v>4473</v>
      </c>
      <c r="L32" t="s">
        <v>4334</v>
      </c>
      <c r="M32" t="s">
        <v>4474</v>
      </c>
      <c r="N32" t="s">
        <v>4334</v>
      </c>
    </row>
    <row r="33" spans="1:14">
      <c r="A33" t="s">
        <v>4475</v>
      </c>
      <c r="B33" t="s">
        <v>4477</v>
      </c>
      <c r="C33" t="s">
        <v>4476</v>
      </c>
      <c r="D33" t="s">
        <v>4478</v>
      </c>
      <c r="E33" t="s">
        <v>4334</v>
      </c>
      <c r="F33" t="s">
        <v>4479</v>
      </c>
      <c r="G33" t="s">
        <v>4334</v>
      </c>
      <c r="H33" t="s">
        <v>4253</v>
      </c>
      <c r="I33" t="b">
        <v>1</v>
      </c>
      <c r="J33" t="s">
        <v>4480</v>
      </c>
      <c r="K33" t="s">
        <v>4481</v>
      </c>
      <c r="L33" t="s">
        <v>4334</v>
      </c>
      <c r="M33" t="s">
        <v>4253</v>
      </c>
      <c r="N33" t="s">
        <v>4334</v>
      </c>
    </row>
    <row r="34" spans="1:14">
      <c r="A34" t="s">
        <v>4482</v>
      </c>
      <c r="B34" t="s">
        <v>4483</v>
      </c>
      <c r="C34" t="s">
        <v>3544</v>
      </c>
      <c r="D34" t="s">
        <v>4484</v>
      </c>
      <c r="E34" t="s">
        <v>4334</v>
      </c>
      <c r="F34" t="s">
        <v>4316</v>
      </c>
      <c r="G34" t="s">
        <v>4485</v>
      </c>
      <c r="H34" t="s">
        <v>4486</v>
      </c>
      <c r="I34" t="b">
        <v>1</v>
      </c>
      <c r="J34" t="s">
        <v>4487</v>
      </c>
      <c r="K34" t="s">
        <v>4488</v>
      </c>
      <c r="L34" t="s">
        <v>4334</v>
      </c>
      <c r="M34" t="s">
        <v>4489</v>
      </c>
      <c r="N34" t="s">
        <v>4334</v>
      </c>
    </row>
    <row r="35" spans="1:14">
      <c r="A35" t="s">
        <v>4490</v>
      </c>
      <c r="B35" t="s">
        <v>4492</v>
      </c>
      <c r="C35" t="s">
        <v>4491</v>
      </c>
      <c r="D35" t="s">
        <v>4493</v>
      </c>
      <c r="E35" t="s">
        <v>4334</v>
      </c>
      <c r="F35" t="s">
        <v>4316</v>
      </c>
      <c r="G35" t="s">
        <v>4494</v>
      </c>
      <c r="H35" t="s">
        <v>4495</v>
      </c>
      <c r="I35" t="b">
        <v>1</v>
      </c>
      <c r="J35" t="s">
        <v>4496</v>
      </c>
      <c r="K35" t="s">
        <v>4497</v>
      </c>
      <c r="L35" t="s">
        <v>4334</v>
      </c>
      <c r="M35" t="s">
        <v>4498</v>
      </c>
      <c r="N35" t="s">
        <v>4334</v>
      </c>
    </row>
    <row r="36" spans="1:14">
      <c r="A36" t="s">
        <v>4499</v>
      </c>
      <c r="B36" t="s">
        <v>4337</v>
      </c>
      <c r="C36" t="s">
        <v>4336</v>
      </c>
      <c r="D36" t="s">
        <v>4500</v>
      </c>
      <c r="E36" t="s">
        <v>4334</v>
      </c>
      <c r="F36" t="s">
        <v>4501</v>
      </c>
      <c r="G36" t="s">
        <v>4334</v>
      </c>
      <c r="H36" t="s">
        <v>4253</v>
      </c>
      <c r="I36" t="b">
        <v>1</v>
      </c>
      <c r="J36" t="s">
        <v>4339</v>
      </c>
      <c r="K36" t="s">
        <v>4340</v>
      </c>
      <c r="L36" t="s">
        <v>4334</v>
      </c>
      <c r="M36" t="s">
        <v>4253</v>
      </c>
      <c r="N36" t="s">
        <v>4334</v>
      </c>
    </row>
    <row r="37" spans="1:14">
      <c r="A37" t="s">
        <v>4502</v>
      </c>
      <c r="B37" t="s">
        <v>4504</v>
      </c>
      <c r="C37" t="s">
        <v>4503</v>
      </c>
      <c r="D37" t="s">
        <v>4505</v>
      </c>
      <c r="E37" t="s">
        <v>4334</v>
      </c>
      <c r="F37" t="s">
        <v>317</v>
      </c>
      <c r="G37" t="s">
        <v>4334</v>
      </c>
      <c r="H37" t="s">
        <v>4253</v>
      </c>
      <c r="I37" t="b">
        <v>1</v>
      </c>
      <c r="J37" t="s">
        <v>4506</v>
      </c>
      <c r="K37" t="s">
        <v>4507</v>
      </c>
      <c r="L37" t="s">
        <v>4334</v>
      </c>
      <c r="M37" t="s">
        <v>4253</v>
      </c>
      <c r="N37" t="s">
        <v>4334</v>
      </c>
    </row>
    <row r="38" spans="1:14">
      <c r="A38" t="s">
        <v>4508</v>
      </c>
      <c r="B38" t="s">
        <v>4510</v>
      </c>
      <c r="C38" t="s">
        <v>4509</v>
      </c>
      <c r="D38" t="s">
        <v>4511</v>
      </c>
      <c r="E38" t="s">
        <v>4334</v>
      </c>
      <c r="F38" t="s">
        <v>317</v>
      </c>
      <c r="G38" t="s">
        <v>4334</v>
      </c>
      <c r="H38" t="s">
        <v>4253</v>
      </c>
      <c r="I38" t="b">
        <v>1</v>
      </c>
      <c r="J38" t="s">
        <v>4512</v>
      </c>
      <c r="K38" t="s">
        <v>4513</v>
      </c>
      <c r="L38" t="s">
        <v>4334</v>
      </c>
      <c r="M38" t="s">
        <v>4253</v>
      </c>
      <c r="N38" t="s">
        <v>4334</v>
      </c>
    </row>
    <row r="39" spans="1:14">
      <c r="A39" t="s">
        <v>4514</v>
      </c>
      <c r="B39" t="s">
        <v>4516</v>
      </c>
      <c r="C39" t="s">
        <v>4515</v>
      </c>
      <c r="D39" t="s">
        <v>4517</v>
      </c>
      <c r="E39" t="s">
        <v>4334</v>
      </c>
      <c r="F39" t="s">
        <v>317</v>
      </c>
      <c r="G39" t="s">
        <v>4334</v>
      </c>
      <c r="H39" t="s">
        <v>4253</v>
      </c>
      <c r="I39" t="b">
        <v>1</v>
      </c>
      <c r="J39" t="s">
        <v>4518</v>
      </c>
      <c r="K39" t="s">
        <v>4519</v>
      </c>
      <c r="L39" t="s">
        <v>4334</v>
      </c>
      <c r="M39" t="s">
        <v>4253</v>
      </c>
      <c r="N39" t="s">
        <v>4334</v>
      </c>
    </row>
    <row r="40" spans="1:14">
      <c r="A40" t="s">
        <v>4520</v>
      </c>
      <c r="B40" t="s">
        <v>4522</v>
      </c>
      <c r="C40" t="s">
        <v>4521</v>
      </c>
      <c r="D40" t="s">
        <v>4523</v>
      </c>
      <c r="E40" t="s">
        <v>4334</v>
      </c>
      <c r="F40" t="s">
        <v>4260</v>
      </c>
      <c r="G40" t="s">
        <v>4524</v>
      </c>
      <c r="H40" t="s">
        <v>4525</v>
      </c>
      <c r="I40" t="b">
        <v>1</v>
      </c>
      <c r="J40" t="s">
        <v>4526</v>
      </c>
      <c r="K40" t="s">
        <v>4527</v>
      </c>
      <c r="L40" t="s">
        <v>4334</v>
      </c>
      <c r="M40" t="s">
        <v>4528</v>
      </c>
      <c r="N40" t="s">
        <v>4334</v>
      </c>
    </row>
    <row r="41" spans="1:14">
      <c r="A41" t="s">
        <v>4529</v>
      </c>
      <c r="B41" t="s">
        <v>4531</v>
      </c>
      <c r="C41" t="s">
        <v>4530</v>
      </c>
      <c r="D41" t="s">
        <v>4532</v>
      </c>
      <c r="E41" t="s">
        <v>4334</v>
      </c>
      <c r="F41" t="s">
        <v>4273</v>
      </c>
      <c r="G41" t="s">
        <v>4334</v>
      </c>
      <c r="H41" t="s">
        <v>4253</v>
      </c>
      <c r="I41" t="b">
        <v>1</v>
      </c>
      <c r="J41" t="s">
        <v>4533</v>
      </c>
      <c r="K41" t="s">
        <v>4534</v>
      </c>
      <c r="L41" t="s">
        <v>4334</v>
      </c>
      <c r="M41" t="s">
        <v>4253</v>
      </c>
      <c r="N41" t="s">
        <v>4334</v>
      </c>
    </row>
    <row r="42" spans="1:14">
      <c r="A42" t="s">
        <v>4535</v>
      </c>
      <c r="B42" t="s">
        <v>4537</v>
      </c>
      <c r="C42" t="s">
        <v>4536</v>
      </c>
      <c r="D42" t="s">
        <v>4538</v>
      </c>
      <c r="E42" t="s">
        <v>4334</v>
      </c>
      <c r="F42" t="s">
        <v>317</v>
      </c>
      <c r="G42" t="s">
        <v>4334</v>
      </c>
      <c r="H42" t="s">
        <v>4253</v>
      </c>
      <c r="I42" t="b">
        <v>1</v>
      </c>
      <c r="J42" t="s">
        <v>4539</v>
      </c>
      <c r="K42" t="s">
        <v>4540</v>
      </c>
      <c r="L42" t="s">
        <v>4334</v>
      </c>
      <c r="M42" t="s">
        <v>4253</v>
      </c>
      <c r="N42" t="s">
        <v>4334</v>
      </c>
    </row>
    <row r="43" spans="1:14">
      <c r="A43" t="s">
        <v>4541</v>
      </c>
      <c r="B43" t="s">
        <v>4543</v>
      </c>
      <c r="C43" t="s">
        <v>4542</v>
      </c>
      <c r="D43" t="s">
        <v>4544</v>
      </c>
      <c r="E43" t="s">
        <v>4334</v>
      </c>
      <c r="F43" t="s">
        <v>4545</v>
      </c>
      <c r="G43" t="s">
        <v>4334</v>
      </c>
      <c r="H43" t="s">
        <v>4253</v>
      </c>
      <c r="I43" t="b">
        <v>1</v>
      </c>
      <c r="J43" t="s">
        <v>4546</v>
      </c>
      <c r="K43" t="s">
        <v>4547</v>
      </c>
      <c r="L43" t="s">
        <v>4334</v>
      </c>
      <c r="M43" t="s">
        <v>4253</v>
      </c>
      <c r="N43" t="s">
        <v>4334</v>
      </c>
    </row>
    <row r="44" spans="1:14">
      <c r="A44" t="s">
        <v>4548</v>
      </c>
      <c r="B44" t="s">
        <v>4550</v>
      </c>
      <c r="C44" t="s">
        <v>4549</v>
      </c>
      <c r="D44" t="s">
        <v>4551</v>
      </c>
      <c r="E44" t="s">
        <v>4334</v>
      </c>
      <c r="F44" t="s">
        <v>4448</v>
      </c>
      <c r="G44" t="s">
        <v>4334</v>
      </c>
      <c r="H44" t="s">
        <v>4253</v>
      </c>
      <c r="I44" t="b">
        <v>1</v>
      </c>
      <c r="J44" t="s">
        <v>4286</v>
      </c>
      <c r="K44" t="s">
        <v>4287</v>
      </c>
      <c r="L44" t="s">
        <v>4334</v>
      </c>
      <c r="M44" t="s">
        <v>4253</v>
      </c>
      <c r="N44" t="s">
        <v>4334</v>
      </c>
    </row>
    <row r="45" spans="1:14">
      <c r="A45" t="s">
        <v>4552</v>
      </c>
      <c r="B45" t="s">
        <v>4554</v>
      </c>
      <c r="C45" t="s">
        <v>4553</v>
      </c>
      <c r="D45" t="s">
        <v>4555</v>
      </c>
      <c r="E45" t="s">
        <v>4334</v>
      </c>
      <c r="F45" t="s">
        <v>4556</v>
      </c>
      <c r="G45" t="s">
        <v>4557</v>
      </c>
      <c r="H45" t="s">
        <v>4558</v>
      </c>
      <c r="I45" t="b">
        <v>1</v>
      </c>
      <c r="J45" t="s">
        <v>4559</v>
      </c>
      <c r="K45" t="s">
        <v>4560</v>
      </c>
      <c r="L45" t="s">
        <v>4334</v>
      </c>
      <c r="M45" t="s">
        <v>4561</v>
      </c>
      <c r="N45" t="s">
        <v>4334</v>
      </c>
    </row>
    <row r="46" spans="1:14">
      <c r="A46" t="s">
        <v>4562</v>
      </c>
      <c r="B46" t="s">
        <v>4563</v>
      </c>
      <c r="C46" t="s">
        <v>3547</v>
      </c>
      <c r="D46" t="s">
        <v>4564</v>
      </c>
      <c r="E46" t="s">
        <v>4334</v>
      </c>
      <c r="F46" t="s">
        <v>4565</v>
      </c>
      <c r="G46" t="s">
        <v>4566</v>
      </c>
      <c r="H46" t="s">
        <v>4567</v>
      </c>
      <c r="I46" t="b">
        <v>1</v>
      </c>
      <c r="J46" t="s">
        <v>4568</v>
      </c>
      <c r="K46" t="s">
        <v>4569</v>
      </c>
      <c r="L46" t="s">
        <v>4334</v>
      </c>
      <c r="M46" t="s">
        <v>4570</v>
      </c>
      <c r="N46" t="s">
        <v>4334</v>
      </c>
    </row>
    <row r="47" spans="1:14">
      <c r="A47" t="s">
        <v>4571</v>
      </c>
      <c r="B47" t="s">
        <v>4573</v>
      </c>
      <c r="C47" t="s">
        <v>4572</v>
      </c>
      <c r="D47" t="s">
        <v>4574</v>
      </c>
      <c r="E47" t="s">
        <v>4334</v>
      </c>
      <c r="F47" t="s">
        <v>317</v>
      </c>
      <c r="G47" t="s">
        <v>4334</v>
      </c>
      <c r="H47" t="s">
        <v>4253</v>
      </c>
      <c r="I47" t="b">
        <v>1</v>
      </c>
      <c r="J47" t="s">
        <v>4575</v>
      </c>
      <c r="K47" t="s">
        <v>4576</v>
      </c>
      <c r="L47" t="s">
        <v>4334</v>
      </c>
      <c r="M47" t="s">
        <v>4253</v>
      </c>
      <c r="N47" t="s">
        <v>4334</v>
      </c>
    </row>
    <row r="48" spans="1:14">
      <c r="A48" t="s">
        <v>4577</v>
      </c>
      <c r="B48" t="s">
        <v>4578</v>
      </c>
      <c r="C48" t="s">
        <v>3575</v>
      </c>
      <c r="D48" t="s">
        <v>4579</v>
      </c>
      <c r="E48" t="s">
        <v>4334</v>
      </c>
      <c r="F48" t="s">
        <v>4580</v>
      </c>
      <c r="G48" t="s">
        <v>4581</v>
      </c>
      <c r="H48" t="s">
        <v>4582</v>
      </c>
      <c r="I48" t="b">
        <v>1</v>
      </c>
      <c r="J48" t="s">
        <v>4583</v>
      </c>
      <c r="K48" t="s">
        <v>4584</v>
      </c>
      <c r="L48" t="s">
        <v>4334</v>
      </c>
      <c r="M48" t="s">
        <v>4585</v>
      </c>
      <c r="N48" t="s">
        <v>4334</v>
      </c>
    </row>
    <row r="49" spans="1:14">
      <c r="A49" t="s">
        <v>4586</v>
      </c>
      <c r="B49" t="s">
        <v>4588</v>
      </c>
      <c r="C49" t="s">
        <v>4587</v>
      </c>
      <c r="D49" t="s">
        <v>4589</v>
      </c>
      <c r="E49" t="s">
        <v>4334</v>
      </c>
      <c r="F49" t="s">
        <v>4316</v>
      </c>
      <c r="G49" t="s">
        <v>4334</v>
      </c>
      <c r="H49" t="s">
        <v>4253</v>
      </c>
      <c r="I49" t="b">
        <v>1</v>
      </c>
      <c r="J49" t="s">
        <v>4590</v>
      </c>
      <c r="K49" t="s">
        <v>4591</v>
      </c>
      <c r="L49" t="s">
        <v>4334</v>
      </c>
      <c r="M49" t="s">
        <v>4253</v>
      </c>
      <c r="N49" t="s">
        <v>4334</v>
      </c>
    </row>
    <row r="50" spans="1:14">
      <c r="A50" t="s">
        <v>4592</v>
      </c>
      <c r="B50" t="s">
        <v>4594</v>
      </c>
      <c r="C50" t="s">
        <v>4593</v>
      </c>
      <c r="D50" t="s">
        <v>4595</v>
      </c>
      <c r="E50" t="s">
        <v>4334</v>
      </c>
      <c r="F50" t="s">
        <v>317</v>
      </c>
      <c r="G50" t="s">
        <v>4334</v>
      </c>
      <c r="H50" t="s">
        <v>4253</v>
      </c>
      <c r="I50" t="b">
        <v>1</v>
      </c>
      <c r="J50" t="s">
        <v>4596</v>
      </c>
      <c r="K50" t="s">
        <v>4597</v>
      </c>
      <c r="L50" t="s">
        <v>4334</v>
      </c>
      <c r="M50" t="s">
        <v>4253</v>
      </c>
      <c r="N50" t="s">
        <v>4334</v>
      </c>
    </row>
    <row r="51" spans="1:14">
      <c r="A51" t="s">
        <v>4598</v>
      </c>
      <c r="B51" t="s">
        <v>4437</v>
      </c>
      <c r="C51" t="s">
        <v>4599</v>
      </c>
      <c r="D51" t="s">
        <v>4600</v>
      </c>
      <c r="E51" t="s">
        <v>4334</v>
      </c>
      <c r="F51" t="s">
        <v>317</v>
      </c>
      <c r="G51" t="s">
        <v>4334</v>
      </c>
      <c r="H51" t="s">
        <v>4253</v>
      </c>
      <c r="I51" t="b">
        <v>1</v>
      </c>
      <c r="J51" t="s">
        <v>4601</v>
      </c>
      <c r="K51" t="s">
        <v>4602</v>
      </c>
      <c r="L51" t="s">
        <v>4334</v>
      </c>
      <c r="M51" t="s">
        <v>4253</v>
      </c>
      <c r="N51" t="s">
        <v>4334</v>
      </c>
    </row>
    <row r="52" spans="1:14">
      <c r="A52" t="s">
        <v>4603</v>
      </c>
      <c r="B52" t="s">
        <v>4605</v>
      </c>
      <c r="C52" t="s">
        <v>4604</v>
      </c>
      <c r="D52" t="s">
        <v>4606</v>
      </c>
      <c r="E52" t="s">
        <v>4334</v>
      </c>
      <c r="F52" t="s">
        <v>317</v>
      </c>
      <c r="G52" t="s">
        <v>4334</v>
      </c>
      <c r="H52" t="s">
        <v>4253</v>
      </c>
      <c r="I52" t="b">
        <v>1</v>
      </c>
      <c r="J52" t="s">
        <v>4607</v>
      </c>
      <c r="K52" t="s">
        <v>4608</v>
      </c>
      <c r="L52" t="s">
        <v>4334</v>
      </c>
      <c r="M52" t="s">
        <v>4253</v>
      </c>
      <c r="N52" t="s">
        <v>4334</v>
      </c>
    </row>
    <row r="53" spans="1:14">
      <c r="A53" t="s">
        <v>4609</v>
      </c>
      <c r="B53" t="s">
        <v>4611</v>
      </c>
      <c r="C53" t="s">
        <v>4610</v>
      </c>
      <c r="D53" t="s">
        <v>4612</v>
      </c>
      <c r="E53" t="s">
        <v>4334</v>
      </c>
      <c r="F53" t="s">
        <v>4260</v>
      </c>
      <c r="G53" t="s">
        <v>4334</v>
      </c>
      <c r="H53" t="s">
        <v>4253</v>
      </c>
      <c r="I53" t="b">
        <v>1</v>
      </c>
      <c r="J53" t="s">
        <v>4613</v>
      </c>
      <c r="K53" t="s">
        <v>4614</v>
      </c>
      <c r="L53" t="s">
        <v>4334</v>
      </c>
      <c r="M53" t="s">
        <v>4253</v>
      </c>
      <c r="N53" t="s">
        <v>4334</v>
      </c>
    </row>
    <row r="54" spans="1:14">
      <c r="A54" t="s">
        <v>4615</v>
      </c>
      <c r="B54" t="s">
        <v>4616</v>
      </c>
      <c r="C54" t="s">
        <v>3539</v>
      </c>
      <c r="D54" t="s">
        <v>4617</v>
      </c>
      <c r="E54" t="s">
        <v>4334</v>
      </c>
      <c r="F54" t="s">
        <v>4618</v>
      </c>
      <c r="G54" t="s">
        <v>4619</v>
      </c>
      <c r="H54" t="s">
        <v>4620</v>
      </c>
      <c r="I54" t="b">
        <v>1</v>
      </c>
      <c r="J54" t="s">
        <v>4621</v>
      </c>
      <c r="K54" t="s">
        <v>4622</v>
      </c>
      <c r="L54" t="s">
        <v>4334</v>
      </c>
      <c r="M54" t="s">
        <v>4623</v>
      </c>
      <c r="N54" t="s">
        <v>4334</v>
      </c>
    </row>
    <row r="55" spans="1:14">
      <c r="A55" t="s">
        <v>4624</v>
      </c>
      <c r="B55" t="s">
        <v>4626</v>
      </c>
      <c r="C55" t="s">
        <v>4625</v>
      </c>
      <c r="D55" t="s">
        <v>4627</v>
      </c>
      <c r="E55" t="s">
        <v>4334</v>
      </c>
      <c r="F55" t="s">
        <v>317</v>
      </c>
      <c r="G55" t="s">
        <v>4334</v>
      </c>
      <c r="H55" t="s">
        <v>4253</v>
      </c>
      <c r="I55" t="b">
        <v>1</v>
      </c>
      <c r="J55" t="s">
        <v>4628</v>
      </c>
      <c r="K55" t="s">
        <v>4629</v>
      </c>
      <c r="L55" t="s">
        <v>4334</v>
      </c>
      <c r="M55" t="s">
        <v>4253</v>
      </c>
      <c r="N55" t="s">
        <v>4334</v>
      </c>
    </row>
  </sheetData>
  <phoneticPr fontId="5" type="noConversion"/>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1CDDE-40CF-4AE8-B8FC-5C54A3310D9B}">
  <dimension ref="A1:J51"/>
  <sheetViews>
    <sheetView workbookViewId="0">
      <selection sqref="A1:J51"/>
    </sheetView>
  </sheetViews>
  <sheetFormatPr baseColWidth="10" defaultRowHeight="15"/>
  <cols>
    <col min="1" max="1" width="37.85546875" bestFit="1" customWidth="1"/>
    <col min="2" max="2" width="8" bestFit="1" customWidth="1"/>
    <col min="3" max="3" width="72.85546875" bestFit="1" customWidth="1"/>
    <col min="4" max="4" width="37.5703125" bestFit="1" customWidth="1"/>
    <col min="5" max="5" width="14.5703125" bestFit="1" customWidth="1"/>
    <col min="6" max="6" width="14.42578125" bestFit="1" customWidth="1"/>
    <col min="7" max="7" width="18.140625" bestFit="1" customWidth="1"/>
    <col min="8" max="8" width="21" bestFit="1" customWidth="1"/>
    <col min="9" max="9" width="70.42578125" bestFit="1" customWidth="1"/>
    <col min="10" max="10" width="8.5703125" bestFit="1" customWidth="1"/>
  </cols>
  <sheetData>
    <row r="1" spans="1:10">
      <c r="A1" t="s">
        <v>4236</v>
      </c>
      <c r="B1" t="s">
        <v>3710</v>
      </c>
      <c r="C1" t="s">
        <v>3711</v>
      </c>
      <c r="D1" t="s">
        <v>4630</v>
      </c>
      <c r="E1" t="s">
        <v>4633</v>
      </c>
      <c r="F1" t="s">
        <v>4634</v>
      </c>
      <c r="G1" t="s">
        <v>4631</v>
      </c>
      <c r="H1" t="s">
        <v>4632</v>
      </c>
      <c r="I1" t="s">
        <v>4238</v>
      </c>
      <c r="J1" t="s">
        <v>4635</v>
      </c>
    </row>
    <row r="2" spans="1:10">
      <c r="A2" t="s">
        <v>4636</v>
      </c>
      <c r="B2" t="s">
        <v>4637</v>
      </c>
      <c r="C2" t="s">
        <v>3528</v>
      </c>
      <c r="D2" t="s">
        <v>4598</v>
      </c>
      <c r="E2">
        <v>31013694000</v>
      </c>
      <c r="F2">
        <v>32362928000</v>
      </c>
      <c r="G2" t="s">
        <v>4334</v>
      </c>
      <c r="H2" t="s">
        <v>4334</v>
      </c>
      <c r="I2" t="s">
        <v>4334</v>
      </c>
      <c r="J2" t="s">
        <v>4638</v>
      </c>
    </row>
    <row r="3" spans="1:10">
      <c r="A3" t="s">
        <v>4639</v>
      </c>
      <c r="B3" t="s">
        <v>4640</v>
      </c>
      <c r="C3" t="s">
        <v>3572</v>
      </c>
      <c r="D3" t="s">
        <v>4552</v>
      </c>
      <c r="E3">
        <v>284403000</v>
      </c>
      <c r="F3">
        <v>284403000</v>
      </c>
      <c r="G3" t="s">
        <v>4334</v>
      </c>
      <c r="H3" t="s">
        <v>4334</v>
      </c>
      <c r="I3" t="s">
        <v>4641</v>
      </c>
      <c r="J3" t="s">
        <v>4638</v>
      </c>
    </row>
    <row r="4" spans="1:10">
      <c r="A4" t="s">
        <v>4642</v>
      </c>
      <c r="B4" t="s">
        <v>4643</v>
      </c>
      <c r="C4" t="s">
        <v>412</v>
      </c>
      <c r="D4" t="s">
        <v>4603</v>
      </c>
      <c r="E4">
        <v>736385690000</v>
      </c>
      <c r="F4">
        <v>776032690000</v>
      </c>
      <c r="G4" t="s">
        <v>4334</v>
      </c>
      <c r="H4" t="s">
        <v>4334</v>
      </c>
      <c r="I4" t="s">
        <v>4334</v>
      </c>
      <c r="J4" t="s">
        <v>4638</v>
      </c>
    </row>
    <row r="5" spans="1:10">
      <c r="A5" t="s">
        <v>4644</v>
      </c>
      <c r="B5" t="s">
        <v>4645</v>
      </c>
      <c r="C5" t="s">
        <v>3547</v>
      </c>
      <c r="D5" t="s">
        <v>4562</v>
      </c>
      <c r="E5">
        <v>1681586000</v>
      </c>
      <c r="F5">
        <v>1654515000</v>
      </c>
      <c r="G5" t="s">
        <v>4334</v>
      </c>
      <c r="H5" t="s">
        <v>4334</v>
      </c>
      <c r="I5" t="s">
        <v>4334</v>
      </c>
      <c r="J5" t="s">
        <v>4638</v>
      </c>
    </row>
    <row r="6" spans="1:10">
      <c r="A6" t="s">
        <v>4646</v>
      </c>
      <c r="B6" t="s">
        <v>4647</v>
      </c>
      <c r="C6" t="s">
        <v>1271</v>
      </c>
      <c r="D6" t="s">
        <v>4592</v>
      </c>
      <c r="E6">
        <v>103384130000</v>
      </c>
      <c r="F6">
        <v>104453787000</v>
      </c>
      <c r="G6" t="s">
        <v>4334</v>
      </c>
      <c r="H6" t="s">
        <v>4334</v>
      </c>
      <c r="I6" t="s">
        <v>4334</v>
      </c>
      <c r="J6" t="s">
        <v>4638</v>
      </c>
    </row>
    <row r="7" spans="1:10">
      <c r="A7" t="s">
        <v>4648</v>
      </c>
      <c r="B7" t="s">
        <v>4649</v>
      </c>
      <c r="C7" t="s">
        <v>3538</v>
      </c>
      <c r="D7" t="s">
        <v>4303</v>
      </c>
      <c r="E7">
        <v>3884712000</v>
      </c>
      <c r="F7">
        <v>5884712000</v>
      </c>
      <c r="G7" t="s">
        <v>4334</v>
      </c>
      <c r="H7" t="s">
        <v>4334</v>
      </c>
      <c r="I7" t="s">
        <v>4334</v>
      </c>
      <c r="J7" t="s">
        <v>4638</v>
      </c>
    </row>
    <row r="8" spans="1:10">
      <c r="A8" t="s">
        <v>4650</v>
      </c>
      <c r="B8" t="s">
        <v>4651</v>
      </c>
      <c r="C8" t="s">
        <v>3540</v>
      </c>
      <c r="D8" t="s">
        <v>4413</v>
      </c>
      <c r="E8">
        <v>3884712000</v>
      </c>
      <c r="F8">
        <v>5884712000</v>
      </c>
      <c r="G8" t="s">
        <v>4334</v>
      </c>
      <c r="H8" t="s">
        <v>4334</v>
      </c>
      <c r="I8" t="s">
        <v>4334</v>
      </c>
      <c r="J8" t="s">
        <v>4638</v>
      </c>
    </row>
    <row r="9" spans="1:10">
      <c r="A9" t="s">
        <v>4652</v>
      </c>
      <c r="B9" t="s">
        <v>4653</v>
      </c>
      <c r="C9" t="s">
        <v>397</v>
      </c>
      <c r="D9" t="s">
        <v>4499</v>
      </c>
      <c r="E9">
        <v>1004413554000</v>
      </c>
      <c r="F9">
        <v>1040992554000</v>
      </c>
      <c r="G9" t="s">
        <v>4334</v>
      </c>
      <c r="H9" t="s">
        <v>4334</v>
      </c>
      <c r="I9" t="s">
        <v>4334</v>
      </c>
      <c r="J9" t="s">
        <v>4638</v>
      </c>
    </row>
    <row r="10" spans="1:10">
      <c r="A10" t="s">
        <v>4654</v>
      </c>
      <c r="B10" t="s">
        <v>4655</v>
      </c>
      <c r="C10" t="s">
        <v>3457</v>
      </c>
      <c r="D10" t="s">
        <v>4249</v>
      </c>
      <c r="E10">
        <v>605000000</v>
      </c>
      <c r="F10">
        <v>605000000</v>
      </c>
      <c r="G10" t="s">
        <v>4334</v>
      </c>
      <c r="H10" t="s">
        <v>4334</v>
      </c>
      <c r="I10" t="s">
        <v>4656</v>
      </c>
      <c r="J10" t="s">
        <v>4638</v>
      </c>
    </row>
    <row r="11" spans="1:10">
      <c r="A11" t="s">
        <v>4657</v>
      </c>
      <c r="B11" t="s">
        <v>4658</v>
      </c>
      <c r="C11" t="s">
        <v>1133</v>
      </c>
      <c r="D11" t="s">
        <v>4535</v>
      </c>
      <c r="E11">
        <v>657000000</v>
      </c>
      <c r="F11">
        <v>657000000</v>
      </c>
      <c r="G11" t="s">
        <v>4334</v>
      </c>
      <c r="H11" t="s">
        <v>4334</v>
      </c>
      <c r="I11" t="s">
        <v>4334</v>
      </c>
      <c r="J11" t="s">
        <v>4638</v>
      </c>
    </row>
    <row r="12" spans="1:10">
      <c r="A12" t="s">
        <v>4659</v>
      </c>
      <c r="B12" t="s">
        <v>4660</v>
      </c>
      <c r="C12" t="s">
        <v>3578</v>
      </c>
      <c r="D12" t="s">
        <v>4427</v>
      </c>
      <c r="E12">
        <v>415150000</v>
      </c>
      <c r="F12">
        <v>415150000</v>
      </c>
      <c r="G12" t="s">
        <v>4334</v>
      </c>
      <c r="H12" t="s">
        <v>4334</v>
      </c>
      <c r="I12" t="s">
        <v>4334</v>
      </c>
      <c r="J12" t="s">
        <v>4638</v>
      </c>
    </row>
    <row r="13" spans="1:10">
      <c r="A13" t="s">
        <v>4661</v>
      </c>
      <c r="B13" t="s">
        <v>4662</v>
      </c>
      <c r="C13" t="s">
        <v>3584</v>
      </c>
      <c r="D13" t="s">
        <v>4445</v>
      </c>
      <c r="E13">
        <v>68573110000</v>
      </c>
      <c r="F13">
        <v>74413914000</v>
      </c>
      <c r="G13" t="s">
        <v>4334</v>
      </c>
      <c r="H13" t="s">
        <v>4334</v>
      </c>
      <c r="I13" t="s">
        <v>4334</v>
      </c>
      <c r="J13" t="s">
        <v>4638</v>
      </c>
    </row>
    <row r="14" spans="1:10">
      <c r="A14" t="s">
        <v>4663</v>
      </c>
      <c r="B14" t="s">
        <v>4664</v>
      </c>
      <c r="C14" t="s">
        <v>3420</v>
      </c>
      <c r="D14" t="s">
        <v>4322</v>
      </c>
      <c r="E14">
        <v>243754297000</v>
      </c>
      <c r="F14">
        <v>244677025000</v>
      </c>
      <c r="G14" t="s">
        <v>4334</v>
      </c>
      <c r="H14" t="s">
        <v>4334</v>
      </c>
      <c r="I14" t="s">
        <v>4334</v>
      </c>
      <c r="J14" t="s">
        <v>4638</v>
      </c>
    </row>
    <row r="15" spans="1:10">
      <c r="A15" t="s">
        <v>4665</v>
      </c>
      <c r="B15" t="s">
        <v>4666</v>
      </c>
      <c r="C15" t="s">
        <v>912</v>
      </c>
      <c r="D15" t="s">
        <v>4421</v>
      </c>
      <c r="E15">
        <v>21779430000</v>
      </c>
      <c r="F15">
        <v>21779430000</v>
      </c>
      <c r="G15" t="s">
        <v>4334</v>
      </c>
      <c r="H15" t="s">
        <v>4334</v>
      </c>
      <c r="I15" t="s">
        <v>4334</v>
      </c>
      <c r="J15" t="s">
        <v>4638</v>
      </c>
    </row>
    <row r="16" spans="1:10">
      <c r="A16" t="s">
        <v>4667</v>
      </c>
      <c r="B16" t="s">
        <v>4669</v>
      </c>
      <c r="C16" t="s">
        <v>4668</v>
      </c>
      <c r="D16" t="s">
        <v>4490</v>
      </c>
      <c r="E16">
        <v>1331414000</v>
      </c>
      <c r="F16">
        <v>1346614000</v>
      </c>
      <c r="G16" t="s">
        <v>4334</v>
      </c>
      <c r="H16" t="s">
        <v>4334</v>
      </c>
      <c r="I16" t="s">
        <v>4334</v>
      </c>
      <c r="J16" t="s">
        <v>4638</v>
      </c>
    </row>
    <row r="17" spans="1:10">
      <c r="A17" t="s">
        <v>4670</v>
      </c>
      <c r="B17" t="s">
        <v>4671</v>
      </c>
      <c r="C17" t="s">
        <v>3566</v>
      </c>
      <c r="D17" t="s">
        <v>4376</v>
      </c>
      <c r="E17">
        <v>437396000</v>
      </c>
      <c r="F17">
        <v>437396000</v>
      </c>
      <c r="G17" t="s">
        <v>4334</v>
      </c>
      <c r="H17" t="s">
        <v>4334</v>
      </c>
      <c r="I17" t="s">
        <v>4334</v>
      </c>
      <c r="J17" t="s">
        <v>4638</v>
      </c>
    </row>
    <row r="18" spans="1:10">
      <c r="A18" t="s">
        <v>4672</v>
      </c>
      <c r="B18" t="s">
        <v>4673</v>
      </c>
      <c r="C18" t="s">
        <v>3399</v>
      </c>
      <c r="D18" t="s">
        <v>4529</v>
      </c>
      <c r="E18">
        <v>37981183000</v>
      </c>
      <c r="F18">
        <v>41554757000</v>
      </c>
      <c r="G18" t="s">
        <v>4334</v>
      </c>
      <c r="H18" t="s">
        <v>4334</v>
      </c>
      <c r="I18" t="s">
        <v>4334</v>
      </c>
      <c r="J18" t="s">
        <v>4638</v>
      </c>
    </row>
    <row r="19" spans="1:10">
      <c r="A19" t="s">
        <v>4674</v>
      </c>
      <c r="B19" t="s">
        <v>4675</v>
      </c>
      <c r="C19" t="s">
        <v>985</v>
      </c>
      <c r="D19" t="s">
        <v>4297</v>
      </c>
      <c r="E19">
        <v>189554093000</v>
      </c>
      <c r="F19">
        <v>198105859000</v>
      </c>
      <c r="G19" t="s">
        <v>4334</v>
      </c>
      <c r="H19" t="s">
        <v>4334</v>
      </c>
      <c r="I19" t="s">
        <v>4334</v>
      </c>
      <c r="J19" t="s">
        <v>4638</v>
      </c>
    </row>
    <row r="20" spans="1:10">
      <c r="A20" t="s">
        <v>4676</v>
      </c>
      <c r="B20" t="s">
        <v>4677</v>
      </c>
      <c r="C20" t="s">
        <v>3324</v>
      </c>
      <c r="D20" t="s">
        <v>4269</v>
      </c>
      <c r="E20">
        <v>3635807842000</v>
      </c>
      <c r="F20">
        <v>3633448042000</v>
      </c>
      <c r="G20" t="s">
        <v>4334</v>
      </c>
      <c r="H20" t="s">
        <v>4334</v>
      </c>
      <c r="I20" t="s">
        <v>4334</v>
      </c>
      <c r="J20" t="s">
        <v>4638</v>
      </c>
    </row>
    <row r="21" spans="1:10">
      <c r="A21" t="s">
        <v>4678</v>
      </c>
      <c r="B21" t="s">
        <v>4679</v>
      </c>
      <c r="C21" t="s">
        <v>3360</v>
      </c>
      <c r="D21" t="s">
        <v>4586</v>
      </c>
      <c r="E21">
        <v>2198795500000</v>
      </c>
      <c r="F21">
        <v>2198795500000</v>
      </c>
      <c r="G21" t="s">
        <v>4334</v>
      </c>
      <c r="H21" t="s">
        <v>4334</v>
      </c>
      <c r="I21" t="s">
        <v>4334</v>
      </c>
      <c r="J21" t="s">
        <v>4638</v>
      </c>
    </row>
    <row r="22" spans="1:10">
      <c r="A22" t="s">
        <v>4680</v>
      </c>
      <c r="B22" t="s">
        <v>4681</v>
      </c>
      <c r="C22" t="s">
        <v>3544</v>
      </c>
      <c r="D22" t="s">
        <v>4482</v>
      </c>
      <c r="E22">
        <v>510000000</v>
      </c>
      <c r="F22">
        <v>310000000</v>
      </c>
      <c r="G22" t="s">
        <v>4334</v>
      </c>
      <c r="H22" t="s">
        <v>4334</v>
      </c>
      <c r="I22" t="s">
        <v>4334</v>
      </c>
      <c r="J22" t="s">
        <v>4638</v>
      </c>
    </row>
    <row r="23" spans="1:10">
      <c r="A23" t="s">
        <v>4682</v>
      </c>
      <c r="B23" t="s">
        <v>4683</v>
      </c>
      <c r="C23" t="s">
        <v>3479</v>
      </c>
      <c r="D23" t="s">
        <v>4328</v>
      </c>
      <c r="E23">
        <v>42954226000</v>
      </c>
      <c r="F23">
        <v>75632626000</v>
      </c>
      <c r="G23" t="s">
        <v>4334</v>
      </c>
      <c r="H23" t="s">
        <v>4334</v>
      </c>
      <c r="I23" t="s">
        <v>4334</v>
      </c>
      <c r="J23" t="s">
        <v>4638</v>
      </c>
    </row>
    <row r="24" spans="1:10">
      <c r="A24" t="s">
        <v>4684</v>
      </c>
      <c r="B24" t="s">
        <v>4685</v>
      </c>
      <c r="C24" t="s">
        <v>3278</v>
      </c>
      <c r="D24" t="s">
        <v>4475</v>
      </c>
      <c r="E24">
        <v>14011518000</v>
      </c>
      <c r="F24">
        <v>41730090000</v>
      </c>
      <c r="G24" t="s">
        <v>4334</v>
      </c>
      <c r="H24" t="s">
        <v>4334</v>
      </c>
      <c r="I24" t="s">
        <v>4334</v>
      </c>
      <c r="J24" t="s">
        <v>4638</v>
      </c>
    </row>
    <row r="25" spans="1:10">
      <c r="A25" t="s">
        <v>4686</v>
      </c>
      <c r="B25" t="s">
        <v>4687</v>
      </c>
      <c r="C25" t="s">
        <v>403</v>
      </c>
      <c r="D25" t="s">
        <v>4347</v>
      </c>
      <c r="E25">
        <v>1365834086000</v>
      </c>
      <c r="F25">
        <v>1389139586000</v>
      </c>
      <c r="G25" t="s">
        <v>4334</v>
      </c>
      <c r="H25" t="s">
        <v>4334</v>
      </c>
      <c r="I25" t="s">
        <v>4334</v>
      </c>
      <c r="J25" t="s">
        <v>4638</v>
      </c>
    </row>
    <row r="26" spans="1:10">
      <c r="A26" t="s">
        <v>4688</v>
      </c>
      <c r="B26" t="s">
        <v>4689</v>
      </c>
      <c r="C26" t="s">
        <v>3532</v>
      </c>
      <c r="D26" t="s">
        <v>4407</v>
      </c>
      <c r="E26">
        <v>52000000</v>
      </c>
      <c r="F26">
        <v>52000000</v>
      </c>
      <c r="G26" t="s">
        <v>4334</v>
      </c>
      <c r="H26" t="s">
        <v>4334</v>
      </c>
      <c r="I26" t="s">
        <v>4690</v>
      </c>
      <c r="J26" t="s">
        <v>4638</v>
      </c>
    </row>
    <row r="27" spans="1:10">
      <c r="A27" t="s">
        <v>4691</v>
      </c>
      <c r="B27" t="s">
        <v>4692</v>
      </c>
      <c r="C27" t="s">
        <v>3497</v>
      </c>
      <c r="D27" t="s">
        <v>4502</v>
      </c>
      <c r="E27">
        <v>475269703000</v>
      </c>
      <c r="F27">
        <v>475369703000</v>
      </c>
      <c r="G27" t="s">
        <v>4334</v>
      </c>
      <c r="H27" t="s">
        <v>4334</v>
      </c>
      <c r="I27" t="s">
        <v>4334</v>
      </c>
      <c r="J27" t="s">
        <v>4638</v>
      </c>
    </row>
    <row r="28" spans="1:10">
      <c r="A28" t="s">
        <v>4693</v>
      </c>
      <c r="B28" t="s">
        <v>4694</v>
      </c>
      <c r="C28" t="s">
        <v>3552</v>
      </c>
      <c r="D28" t="s">
        <v>4354</v>
      </c>
      <c r="E28">
        <v>400480000</v>
      </c>
      <c r="F28">
        <v>450480000</v>
      </c>
      <c r="G28" t="s">
        <v>4334</v>
      </c>
      <c r="H28" t="s">
        <v>4334</v>
      </c>
      <c r="I28" t="s">
        <v>4334</v>
      </c>
      <c r="J28" t="s">
        <v>4638</v>
      </c>
    </row>
    <row r="29" spans="1:10">
      <c r="A29" t="s">
        <v>4695</v>
      </c>
      <c r="B29" t="s">
        <v>4696</v>
      </c>
      <c r="C29" t="s">
        <v>3410</v>
      </c>
      <c r="D29" t="s">
        <v>4341</v>
      </c>
      <c r="E29">
        <v>83689173000</v>
      </c>
      <c r="F29">
        <v>91391639000</v>
      </c>
      <c r="G29" t="s">
        <v>4334</v>
      </c>
      <c r="H29" t="s">
        <v>4334</v>
      </c>
      <c r="I29" t="s">
        <v>4334</v>
      </c>
      <c r="J29" t="s">
        <v>4638</v>
      </c>
    </row>
    <row r="30" spans="1:10">
      <c r="A30" t="s">
        <v>4697</v>
      </c>
      <c r="B30" t="s">
        <v>4698</v>
      </c>
      <c r="C30" t="s">
        <v>3511</v>
      </c>
      <c r="D30" t="s">
        <v>4571</v>
      </c>
      <c r="E30">
        <v>613000000</v>
      </c>
      <c r="F30">
        <v>622000000</v>
      </c>
      <c r="G30" t="s">
        <v>4334</v>
      </c>
      <c r="H30" t="s">
        <v>4334</v>
      </c>
      <c r="I30" t="s">
        <v>4334</v>
      </c>
      <c r="J30" t="s">
        <v>4638</v>
      </c>
    </row>
    <row r="31" spans="1:10">
      <c r="A31" t="s">
        <v>4699</v>
      </c>
      <c r="B31" t="s">
        <v>4700</v>
      </c>
      <c r="C31" t="s">
        <v>3379</v>
      </c>
      <c r="D31" t="s">
        <v>4548</v>
      </c>
      <c r="E31">
        <v>1645254921000</v>
      </c>
      <c r="F31">
        <v>1716174921000</v>
      </c>
      <c r="G31" t="s">
        <v>4334</v>
      </c>
      <c r="H31" t="s">
        <v>4334</v>
      </c>
      <c r="I31" t="s">
        <v>4334</v>
      </c>
      <c r="J31" t="s">
        <v>4638</v>
      </c>
    </row>
    <row r="32" spans="1:10">
      <c r="A32" t="s">
        <v>4701</v>
      </c>
      <c r="B32" t="s">
        <v>4702</v>
      </c>
      <c r="C32" t="s">
        <v>3464</v>
      </c>
      <c r="D32" t="s">
        <v>4341</v>
      </c>
      <c r="E32">
        <v>125092093000</v>
      </c>
      <c r="F32">
        <v>125424193000</v>
      </c>
      <c r="G32" t="s">
        <v>4334</v>
      </c>
      <c r="H32" t="s">
        <v>4334</v>
      </c>
      <c r="I32" t="s">
        <v>3464</v>
      </c>
      <c r="J32" t="s">
        <v>4638</v>
      </c>
    </row>
    <row r="33" spans="1:10">
      <c r="A33" t="s">
        <v>4703</v>
      </c>
      <c r="B33" t="s">
        <v>4704</v>
      </c>
      <c r="C33" t="s">
        <v>3438</v>
      </c>
      <c r="D33" t="s">
        <v>4609</v>
      </c>
      <c r="E33">
        <v>450264441000</v>
      </c>
      <c r="F33">
        <v>540572249000</v>
      </c>
      <c r="G33" t="s">
        <v>4334</v>
      </c>
      <c r="H33" t="s">
        <v>4334</v>
      </c>
      <c r="I33" t="s">
        <v>4705</v>
      </c>
      <c r="J33" t="s">
        <v>4638</v>
      </c>
    </row>
    <row r="34" spans="1:10">
      <c r="A34" t="s">
        <v>4706</v>
      </c>
      <c r="B34" t="s">
        <v>4707</v>
      </c>
      <c r="C34" t="s">
        <v>3345</v>
      </c>
      <c r="D34" t="s">
        <v>4256</v>
      </c>
      <c r="E34">
        <v>171097080000</v>
      </c>
      <c r="F34">
        <v>178259550000</v>
      </c>
      <c r="G34" t="s">
        <v>4334</v>
      </c>
      <c r="H34" t="s">
        <v>4334</v>
      </c>
      <c r="I34" t="s">
        <v>4334</v>
      </c>
      <c r="J34" t="s">
        <v>4638</v>
      </c>
    </row>
    <row r="35" spans="1:10">
      <c r="A35" t="s">
        <v>4708</v>
      </c>
      <c r="B35" t="s">
        <v>4709</v>
      </c>
      <c r="C35" t="s">
        <v>3563</v>
      </c>
      <c r="D35" t="s">
        <v>4288</v>
      </c>
      <c r="E35">
        <v>191205000</v>
      </c>
      <c r="F35">
        <v>191205000</v>
      </c>
      <c r="G35" t="s">
        <v>4334</v>
      </c>
      <c r="H35" t="s">
        <v>4334</v>
      </c>
      <c r="I35" t="s">
        <v>4334</v>
      </c>
      <c r="J35" t="s">
        <v>4638</v>
      </c>
    </row>
    <row r="36" spans="1:10">
      <c r="A36" t="s">
        <v>4710</v>
      </c>
      <c r="B36" t="s">
        <v>4711</v>
      </c>
      <c r="C36" t="s">
        <v>3370</v>
      </c>
      <c r="D36" t="s">
        <v>4514</v>
      </c>
      <c r="E36">
        <v>251006273000</v>
      </c>
      <c r="F36">
        <v>251643046000</v>
      </c>
      <c r="G36" t="s">
        <v>4334</v>
      </c>
      <c r="H36" t="s">
        <v>4334</v>
      </c>
      <c r="I36" t="s">
        <v>4712</v>
      </c>
      <c r="J36" t="s">
        <v>4638</v>
      </c>
    </row>
    <row r="37" spans="1:10">
      <c r="A37" t="s">
        <v>4713</v>
      </c>
      <c r="B37" t="s">
        <v>4714</v>
      </c>
      <c r="C37" t="s">
        <v>3489</v>
      </c>
      <c r="D37" t="s">
        <v>4263</v>
      </c>
      <c r="E37">
        <v>19944452000</v>
      </c>
      <c r="F37">
        <v>29344452000</v>
      </c>
      <c r="G37" t="s">
        <v>4334</v>
      </c>
      <c r="H37" t="s">
        <v>4334</v>
      </c>
      <c r="I37" t="s">
        <v>4334</v>
      </c>
      <c r="J37" t="s">
        <v>4638</v>
      </c>
    </row>
    <row r="38" spans="1:10">
      <c r="A38" t="s">
        <v>4715</v>
      </c>
      <c r="B38" t="s">
        <v>4716</v>
      </c>
      <c r="C38" t="s">
        <v>3285</v>
      </c>
      <c r="D38" t="s">
        <v>4541</v>
      </c>
      <c r="E38">
        <v>3349514000000</v>
      </c>
      <c r="F38">
        <v>3349514000000</v>
      </c>
      <c r="G38" t="s">
        <v>4334</v>
      </c>
      <c r="H38" t="s">
        <v>4334</v>
      </c>
      <c r="I38" t="s">
        <v>4334</v>
      </c>
      <c r="J38" t="s">
        <v>4638</v>
      </c>
    </row>
    <row r="39" spans="1:10">
      <c r="A39" t="s">
        <v>4717</v>
      </c>
      <c r="B39" t="s">
        <v>4718</v>
      </c>
      <c r="C39" t="s">
        <v>3560</v>
      </c>
      <c r="D39" t="s">
        <v>4312</v>
      </c>
      <c r="E39">
        <v>887139000</v>
      </c>
      <c r="F39">
        <v>917139000</v>
      </c>
      <c r="G39" t="s">
        <v>4334</v>
      </c>
      <c r="H39" t="s">
        <v>4334</v>
      </c>
      <c r="I39" t="s">
        <v>4334</v>
      </c>
      <c r="J39" t="s">
        <v>4638</v>
      </c>
    </row>
    <row r="40" spans="1:10">
      <c r="A40" t="s">
        <v>4719</v>
      </c>
      <c r="B40" t="s">
        <v>4720</v>
      </c>
      <c r="C40" t="s">
        <v>3430</v>
      </c>
      <c r="D40" t="s">
        <v>4276</v>
      </c>
      <c r="E40">
        <v>732283403000</v>
      </c>
      <c r="F40">
        <v>802103937000</v>
      </c>
      <c r="G40" t="s">
        <v>4334</v>
      </c>
      <c r="H40" t="s">
        <v>4334</v>
      </c>
      <c r="I40" t="s">
        <v>4334</v>
      </c>
      <c r="J40" t="s">
        <v>4638</v>
      </c>
    </row>
    <row r="41" spans="1:10">
      <c r="A41" t="s">
        <v>4721</v>
      </c>
      <c r="B41" t="s">
        <v>4722</v>
      </c>
      <c r="C41" t="s">
        <v>3555</v>
      </c>
      <c r="D41" t="s">
        <v>4466</v>
      </c>
      <c r="E41">
        <v>4691180000</v>
      </c>
      <c r="F41">
        <v>4091180000</v>
      </c>
      <c r="G41" t="s">
        <v>4334</v>
      </c>
      <c r="H41" t="s">
        <v>4334</v>
      </c>
      <c r="I41" t="s">
        <v>4723</v>
      </c>
      <c r="J41" t="s">
        <v>4638</v>
      </c>
    </row>
    <row r="42" spans="1:10">
      <c r="A42" t="s">
        <v>4724</v>
      </c>
      <c r="B42" t="s">
        <v>4725</v>
      </c>
      <c r="C42" t="s">
        <v>498</v>
      </c>
      <c r="D42" t="s">
        <v>4435</v>
      </c>
      <c r="E42">
        <v>168988258000</v>
      </c>
      <c r="F42">
        <v>167307100000</v>
      </c>
      <c r="G42" t="s">
        <v>4334</v>
      </c>
      <c r="H42" t="s">
        <v>4334</v>
      </c>
      <c r="I42" t="s">
        <v>4334</v>
      </c>
      <c r="J42" t="s">
        <v>4638</v>
      </c>
    </row>
    <row r="43" spans="1:10">
      <c r="A43" t="s">
        <v>4726</v>
      </c>
      <c r="B43" t="s">
        <v>4727</v>
      </c>
      <c r="C43" t="s">
        <v>3569</v>
      </c>
      <c r="D43" t="s">
        <v>4520</v>
      </c>
      <c r="E43">
        <v>258540000</v>
      </c>
      <c r="F43">
        <v>258540000</v>
      </c>
      <c r="G43" t="s">
        <v>4334</v>
      </c>
      <c r="H43" t="s">
        <v>4334</v>
      </c>
      <c r="I43" t="s">
        <v>4334</v>
      </c>
      <c r="J43" t="s">
        <v>4638</v>
      </c>
    </row>
    <row r="44" spans="1:10">
      <c r="A44" t="s">
        <v>4728</v>
      </c>
      <c r="B44" t="s">
        <v>4729</v>
      </c>
      <c r="C44" t="s">
        <v>345</v>
      </c>
      <c r="D44" t="s">
        <v>4508</v>
      </c>
      <c r="E44">
        <v>310837737000</v>
      </c>
      <c r="F44">
        <v>318710950000</v>
      </c>
      <c r="G44" t="s">
        <v>4334</v>
      </c>
      <c r="H44" t="s">
        <v>4334</v>
      </c>
      <c r="I44" t="s">
        <v>4334</v>
      </c>
      <c r="J44" t="s">
        <v>4638</v>
      </c>
    </row>
    <row r="45" spans="1:10">
      <c r="A45" t="s">
        <v>4730</v>
      </c>
      <c r="B45" t="s">
        <v>4731</v>
      </c>
      <c r="C45" t="s">
        <v>3581</v>
      </c>
      <c r="D45" t="s">
        <v>4457</v>
      </c>
      <c r="E45">
        <v>1106335000</v>
      </c>
      <c r="F45">
        <v>1126235000</v>
      </c>
      <c r="G45" t="s">
        <v>4334</v>
      </c>
      <c r="H45" t="s">
        <v>4334</v>
      </c>
      <c r="I45" t="s">
        <v>4334</v>
      </c>
      <c r="J45" t="s">
        <v>4638</v>
      </c>
    </row>
    <row r="46" spans="1:10">
      <c r="A46" t="s">
        <v>4732</v>
      </c>
      <c r="B46" t="s">
        <v>4733</v>
      </c>
      <c r="C46" t="s">
        <v>3507</v>
      </c>
      <c r="D46" t="s">
        <v>4367</v>
      </c>
      <c r="E46">
        <v>613000000</v>
      </c>
      <c r="F46">
        <v>622000000</v>
      </c>
      <c r="G46" t="s">
        <v>4334</v>
      </c>
      <c r="H46" t="s">
        <v>4334</v>
      </c>
      <c r="I46" t="s">
        <v>4334</v>
      </c>
      <c r="J46" t="s">
        <v>4638</v>
      </c>
    </row>
    <row r="47" spans="1:10">
      <c r="A47" t="s">
        <v>4734</v>
      </c>
      <c r="B47" t="s">
        <v>4735</v>
      </c>
      <c r="C47" t="s">
        <v>3575</v>
      </c>
      <c r="D47" t="s">
        <v>4577</v>
      </c>
      <c r="E47">
        <v>224472000</v>
      </c>
      <c r="F47">
        <v>224472000</v>
      </c>
      <c r="G47" t="s">
        <v>4334</v>
      </c>
      <c r="H47" t="s">
        <v>4334</v>
      </c>
      <c r="I47" t="s">
        <v>4334</v>
      </c>
      <c r="J47" t="s">
        <v>4638</v>
      </c>
    </row>
    <row r="48" spans="1:10">
      <c r="A48" t="s">
        <v>4736</v>
      </c>
      <c r="B48" t="s">
        <v>4737</v>
      </c>
      <c r="C48" t="s">
        <v>3288</v>
      </c>
      <c r="D48" t="s">
        <v>4400</v>
      </c>
      <c r="E48">
        <v>72179390000</v>
      </c>
      <c r="F48">
        <v>74557390000</v>
      </c>
      <c r="G48" t="s">
        <v>4334</v>
      </c>
      <c r="H48" t="s">
        <v>4334</v>
      </c>
      <c r="I48" t="s">
        <v>4738</v>
      </c>
      <c r="J48" t="s">
        <v>4638</v>
      </c>
    </row>
    <row r="49" spans="1:10">
      <c r="A49" t="s">
        <v>4739</v>
      </c>
      <c r="B49" t="s">
        <v>4740</v>
      </c>
      <c r="C49" t="s">
        <v>3516</v>
      </c>
      <c r="D49" t="s">
        <v>4451</v>
      </c>
      <c r="E49">
        <v>6612290000</v>
      </c>
      <c r="F49">
        <v>11141990000</v>
      </c>
      <c r="G49" t="s">
        <v>4334</v>
      </c>
      <c r="H49" t="s">
        <v>4334</v>
      </c>
      <c r="I49" t="s">
        <v>4334</v>
      </c>
      <c r="J49" t="s">
        <v>4638</v>
      </c>
    </row>
    <row r="50" spans="1:10">
      <c r="A50" t="s">
        <v>4741</v>
      </c>
      <c r="B50" t="s">
        <v>4742</v>
      </c>
      <c r="C50" t="s">
        <v>4387</v>
      </c>
      <c r="D50" t="s">
        <v>4386</v>
      </c>
      <c r="E50">
        <v>780540000</v>
      </c>
      <c r="F50">
        <v>906984000</v>
      </c>
      <c r="G50" t="s">
        <v>4334</v>
      </c>
      <c r="H50" t="s">
        <v>4334</v>
      </c>
      <c r="I50" t="s">
        <v>4334</v>
      </c>
      <c r="J50" t="s">
        <v>4638</v>
      </c>
    </row>
    <row r="51" spans="1:10">
      <c r="A51" t="s">
        <v>4743</v>
      </c>
      <c r="B51" t="s">
        <v>4744</v>
      </c>
      <c r="C51" t="s">
        <v>3539</v>
      </c>
      <c r="D51" t="s">
        <v>4615</v>
      </c>
      <c r="E51">
        <v>780540000</v>
      </c>
      <c r="F51">
        <v>906984000</v>
      </c>
      <c r="G51" t="s">
        <v>4334</v>
      </c>
      <c r="H51" t="s">
        <v>4334</v>
      </c>
      <c r="I51" t="s">
        <v>4334</v>
      </c>
      <c r="J51" t="s">
        <v>4638</v>
      </c>
    </row>
  </sheetData>
  <phoneticPr fontId="5" type="noConversion"/>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A50C3-CB73-499E-B106-F63373540E4D}">
  <dimension ref="A1:M427"/>
  <sheetViews>
    <sheetView topLeftCell="A7" workbookViewId="0">
      <selection activeCell="A39" sqref="A39"/>
    </sheetView>
  </sheetViews>
  <sheetFormatPr baseColWidth="10" defaultRowHeight="15"/>
  <cols>
    <col min="1" max="1" width="38.140625" bestFit="1" customWidth="1"/>
    <col min="2" max="2" width="37.85546875" bestFit="1" customWidth="1"/>
    <col min="3" max="3" width="11" bestFit="1" customWidth="1"/>
    <col min="4" max="4" width="81.140625" bestFit="1" customWidth="1"/>
    <col min="5" max="5" width="11.5703125" bestFit="1" customWidth="1"/>
    <col min="6" max="6" width="37.85546875" bestFit="1" customWidth="1"/>
    <col min="7" max="7" width="14.5703125" bestFit="1" customWidth="1"/>
    <col min="8" max="8" width="14.42578125" bestFit="1" customWidth="1"/>
    <col min="9" max="9" width="13.28515625" bestFit="1" customWidth="1"/>
    <col min="10" max="10" width="12.42578125" bestFit="1" customWidth="1"/>
    <col min="11" max="11" width="18.7109375" bestFit="1" customWidth="1"/>
    <col min="12" max="12" width="24.7109375" bestFit="1" customWidth="1"/>
    <col min="13" max="13" width="8.5703125" bestFit="1" customWidth="1"/>
  </cols>
  <sheetData>
    <row r="1" spans="1:13">
      <c r="A1" t="s">
        <v>4236</v>
      </c>
      <c r="B1" t="s">
        <v>4745</v>
      </c>
      <c r="C1" t="s">
        <v>3710</v>
      </c>
      <c r="D1" t="s">
        <v>3711</v>
      </c>
      <c r="E1" t="s">
        <v>4749</v>
      </c>
      <c r="F1" t="s">
        <v>4239</v>
      </c>
      <c r="G1" t="s">
        <v>4633</v>
      </c>
      <c r="H1" t="s">
        <v>4634</v>
      </c>
      <c r="I1" t="s">
        <v>4238</v>
      </c>
      <c r="J1" t="s">
        <v>4746</v>
      </c>
      <c r="K1" t="s">
        <v>4747</v>
      </c>
      <c r="L1" t="s">
        <v>4748</v>
      </c>
      <c r="M1" t="s">
        <v>4635</v>
      </c>
    </row>
    <row r="2" spans="1:13">
      <c r="A2" t="s">
        <v>4750</v>
      </c>
      <c r="B2" t="s">
        <v>4684</v>
      </c>
      <c r="C2" t="s">
        <v>4751</v>
      </c>
      <c r="D2" t="s">
        <v>3344</v>
      </c>
      <c r="E2" t="s">
        <v>4752</v>
      </c>
      <c r="F2" t="s">
        <v>4753</v>
      </c>
      <c r="I2" t="s">
        <v>4334</v>
      </c>
      <c r="J2" t="s">
        <v>4334</v>
      </c>
      <c r="K2" t="s">
        <v>4334</v>
      </c>
      <c r="L2" t="s">
        <v>4334</v>
      </c>
      <c r="M2" t="s">
        <v>4638</v>
      </c>
    </row>
    <row r="3" spans="1:13">
      <c r="A3" t="s">
        <v>4754</v>
      </c>
      <c r="B3" t="s">
        <v>4644</v>
      </c>
      <c r="C3" t="s">
        <v>4755</v>
      </c>
      <c r="D3" t="s">
        <v>3549</v>
      </c>
      <c r="E3" t="s">
        <v>4752</v>
      </c>
      <c r="F3" t="s">
        <v>4756</v>
      </c>
      <c r="I3" t="s">
        <v>4334</v>
      </c>
      <c r="J3" t="s">
        <v>4334</v>
      </c>
      <c r="K3" t="s">
        <v>4334</v>
      </c>
      <c r="L3" t="s">
        <v>4334</v>
      </c>
      <c r="M3" t="s">
        <v>4638</v>
      </c>
    </row>
    <row r="4" spans="1:13">
      <c r="A4" t="s">
        <v>4757</v>
      </c>
      <c r="B4" t="s">
        <v>4646</v>
      </c>
      <c r="C4" t="s">
        <v>4758</v>
      </c>
      <c r="D4" t="s">
        <v>1275</v>
      </c>
      <c r="E4" t="s">
        <v>3703</v>
      </c>
      <c r="F4" t="s">
        <v>4334</v>
      </c>
      <c r="G4">
        <v>84000000</v>
      </c>
      <c r="H4">
        <v>330000000</v>
      </c>
      <c r="I4" t="s">
        <v>4334</v>
      </c>
      <c r="J4" t="s">
        <v>4334</v>
      </c>
      <c r="K4" t="s">
        <v>4334</v>
      </c>
      <c r="L4" t="s">
        <v>4334</v>
      </c>
      <c r="M4" t="s">
        <v>4638</v>
      </c>
    </row>
    <row r="5" spans="1:13">
      <c r="A5" t="s">
        <v>4759</v>
      </c>
      <c r="B5" t="s">
        <v>4736</v>
      </c>
      <c r="C5" t="s">
        <v>4760</v>
      </c>
      <c r="D5" t="s">
        <v>3306</v>
      </c>
      <c r="E5" t="s">
        <v>4752</v>
      </c>
      <c r="F5" t="s">
        <v>4761</v>
      </c>
      <c r="I5" t="s">
        <v>4334</v>
      </c>
      <c r="J5" t="s">
        <v>4334</v>
      </c>
      <c r="K5" t="s">
        <v>4334</v>
      </c>
      <c r="L5" t="s">
        <v>4334</v>
      </c>
      <c r="M5" t="s">
        <v>4638</v>
      </c>
    </row>
    <row r="6" spans="1:13">
      <c r="A6" t="s">
        <v>4762</v>
      </c>
      <c r="B6" t="s">
        <v>4713</v>
      </c>
      <c r="C6" t="s">
        <v>4763</v>
      </c>
      <c r="D6" t="s">
        <v>1277</v>
      </c>
      <c r="E6" t="s">
        <v>3703</v>
      </c>
      <c r="F6" t="s">
        <v>4334</v>
      </c>
      <c r="G6">
        <v>284237000</v>
      </c>
      <c r="H6">
        <v>7097093000</v>
      </c>
      <c r="I6" t="s">
        <v>4334</v>
      </c>
      <c r="J6" t="s">
        <v>4334</v>
      </c>
      <c r="K6" t="s">
        <v>4334</v>
      </c>
      <c r="L6" t="s">
        <v>4334</v>
      </c>
      <c r="M6" t="s">
        <v>4638</v>
      </c>
    </row>
    <row r="7" spans="1:13">
      <c r="A7" t="s">
        <v>4764</v>
      </c>
      <c r="B7" t="s">
        <v>4732</v>
      </c>
      <c r="C7" t="s">
        <v>4765</v>
      </c>
      <c r="D7" t="s">
        <v>3287</v>
      </c>
      <c r="E7" t="s">
        <v>3703</v>
      </c>
      <c r="F7" t="s">
        <v>4334</v>
      </c>
      <c r="G7">
        <v>4571627000</v>
      </c>
      <c r="H7">
        <v>4571627000</v>
      </c>
      <c r="I7" t="s">
        <v>4334</v>
      </c>
      <c r="J7" t="s">
        <v>4334</v>
      </c>
      <c r="K7" t="s">
        <v>4334</v>
      </c>
      <c r="L7" t="s">
        <v>4334</v>
      </c>
      <c r="M7" t="s">
        <v>4638</v>
      </c>
    </row>
    <row r="8" spans="1:13">
      <c r="A8" t="s">
        <v>4766</v>
      </c>
      <c r="B8" t="s">
        <v>4703</v>
      </c>
      <c r="C8" t="s">
        <v>4767</v>
      </c>
      <c r="D8" t="s">
        <v>3445</v>
      </c>
      <c r="E8" t="s">
        <v>3703</v>
      </c>
      <c r="F8" t="s">
        <v>4334</v>
      </c>
      <c r="G8">
        <v>897125000</v>
      </c>
      <c r="H8">
        <v>774663000</v>
      </c>
      <c r="I8" t="s">
        <v>4334</v>
      </c>
      <c r="J8" t="s">
        <v>4334</v>
      </c>
      <c r="K8" t="s">
        <v>4334</v>
      </c>
      <c r="L8" t="s">
        <v>4334</v>
      </c>
      <c r="M8" t="s">
        <v>4638</v>
      </c>
    </row>
    <row r="9" spans="1:13">
      <c r="A9" t="s">
        <v>4768</v>
      </c>
      <c r="B9" t="s">
        <v>4699</v>
      </c>
      <c r="C9" t="s">
        <v>4769</v>
      </c>
      <c r="D9" t="s">
        <v>3386</v>
      </c>
      <c r="E9" t="s">
        <v>3703</v>
      </c>
      <c r="F9" t="s">
        <v>4334</v>
      </c>
      <c r="G9">
        <v>12105297000</v>
      </c>
      <c r="H9">
        <v>15218457000</v>
      </c>
      <c r="I9" t="s">
        <v>4334</v>
      </c>
      <c r="J9" t="s">
        <v>4334</v>
      </c>
      <c r="K9" t="s">
        <v>4334</v>
      </c>
      <c r="L9" t="s">
        <v>4334</v>
      </c>
      <c r="M9" t="s">
        <v>4638</v>
      </c>
    </row>
    <row r="10" spans="1:13">
      <c r="A10" t="s">
        <v>4770</v>
      </c>
      <c r="B10" t="s">
        <v>4648</v>
      </c>
      <c r="C10" t="s">
        <v>4771</v>
      </c>
      <c r="D10" t="s">
        <v>3537</v>
      </c>
      <c r="E10" t="s">
        <v>4752</v>
      </c>
      <c r="F10" t="s">
        <v>4772</v>
      </c>
      <c r="I10" t="s">
        <v>4334</v>
      </c>
      <c r="J10" t="s">
        <v>4334</v>
      </c>
      <c r="K10" t="s">
        <v>4334</v>
      </c>
      <c r="L10" t="s">
        <v>4334</v>
      </c>
      <c r="M10" t="s">
        <v>4638</v>
      </c>
    </row>
    <row r="11" spans="1:13">
      <c r="A11" t="s">
        <v>4773</v>
      </c>
      <c r="B11" t="s">
        <v>4706</v>
      </c>
      <c r="C11" t="s">
        <v>4775</v>
      </c>
      <c r="D11" t="s">
        <v>4774</v>
      </c>
      <c r="E11" t="s">
        <v>3703</v>
      </c>
      <c r="F11" t="s">
        <v>4334</v>
      </c>
      <c r="G11">
        <v>2045391000</v>
      </c>
      <c r="H11">
        <v>3505891000</v>
      </c>
      <c r="I11" t="s">
        <v>4334</v>
      </c>
      <c r="J11" t="s">
        <v>4334</v>
      </c>
      <c r="K11" t="s">
        <v>4334</v>
      </c>
      <c r="L11" t="s">
        <v>4334</v>
      </c>
      <c r="M11" t="s">
        <v>4638</v>
      </c>
    </row>
    <row r="12" spans="1:13">
      <c r="A12" t="s">
        <v>4776</v>
      </c>
      <c r="B12" t="s">
        <v>4691</v>
      </c>
      <c r="C12" t="s">
        <v>4777</v>
      </c>
      <c r="D12" t="s">
        <v>3504</v>
      </c>
      <c r="E12" t="s">
        <v>3703</v>
      </c>
      <c r="F12" t="s">
        <v>4334</v>
      </c>
      <c r="G12">
        <v>353152179000</v>
      </c>
      <c r="H12">
        <v>353152179000</v>
      </c>
      <c r="I12" t="s">
        <v>4334</v>
      </c>
      <c r="J12" t="s">
        <v>4334</v>
      </c>
      <c r="K12" t="s">
        <v>4334</v>
      </c>
      <c r="L12" t="s">
        <v>4334</v>
      </c>
      <c r="M12" t="s">
        <v>4638</v>
      </c>
    </row>
    <row r="13" spans="1:13">
      <c r="A13" t="s">
        <v>4778</v>
      </c>
      <c r="B13" t="s">
        <v>4736</v>
      </c>
      <c r="C13" t="s">
        <v>4779</v>
      </c>
      <c r="D13" t="s">
        <v>3300</v>
      </c>
      <c r="E13" t="s">
        <v>4752</v>
      </c>
      <c r="F13" t="s">
        <v>4780</v>
      </c>
      <c r="I13" t="s">
        <v>4334</v>
      </c>
      <c r="J13" t="s">
        <v>4334</v>
      </c>
      <c r="K13" t="s">
        <v>4334</v>
      </c>
      <c r="L13" t="s">
        <v>4334</v>
      </c>
      <c r="M13" t="s">
        <v>4638</v>
      </c>
    </row>
    <row r="14" spans="1:13">
      <c r="A14" t="s">
        <v>4781</v>
      </c>
      <c r="B14" t="s">
        <v>4710</v>
      </c>
      <c r="C14" t="s">
        <v>4782</v>
      </c>
      <c r="D14" t="s">
        <v>3287</v>
      </c>
      <c r="E14" t="s">
        <v>3703</v>
      </c>
      <c r="F14" t="s">
        <v>4334</v>
      </c>
      <c r="G14">
        <v>481036000</v>
      </c>
      <c r="H14">
        <v>481036000</v>
      </c>
      <c r="I14" t="s">
        <v>4334</v>
      </c>
      <c r="J14" t="s">
        <v>4334</v>
      </c>
      <c r="K14" t="s">
        <v>4334</v>
      </c>
      <c r="L14" t="s">
        <v>4334</v>
      </c>
      <c r="M14" t="s">
        <v>4638</v>
      </c>
    </row>
    <row r="15" spans="1:13">
      <c r="A15" t="s">
        <v>4783</v>
      </c>
      <c r="B15" t="s">
        <v>4636</v>
      </c>
      <c r="C15" t="s">
        <v>4785</v>
      </c>
      <c r="D15" t="s">
        <v>4784</v>
      </c>
      <c r="E15" t="s">
        <v>3703</v>
      </c>
      <c r="F15" t="s">
        <v>4334</v>
      </c>
      <c r="G15">
        <v>1106335000</v>
      </c>
      <c r="H15">
        <v>1126235000</v>
      </c>
      <c r="I15" t="s">
        <v>4334</v>
      </c>
      <c r="J15" t="s">
        <v>4334</v>
      </c>
      <c r="K15" t="s">
        <v>4334</v>
      </c>
      <c r="L15" t="s">
        <v>4334</v>
      </c>
      <c r="M15" t="s">
        <v>4638</v>
      </c>
    </row>
    <row r="16" spans="1:13">
      <c r="A16" t="s">
        <v>4786</v>
      </c>
      <c r="B16" t="s">
        <v>4657</v>
      </c>
      <c r="C16" t="s">
        <v>4787</v>
      </c>
      <c r="D16" t="s">
        <v>3454</v>
      </c>
      <c r="E16" t="s">
        <v>4752</v>
      </c>
      <c r="F16" t="s">
        <v>4788</v>
      </c>
      <c r="I16" t="s">
        <v>4334</v>
      </c>
      <c r="J16" t="s">
        <v>4334</v>
      </c>
      <c r="K16" t="s">
        <v>4334</v>
      </c>
      <c r="L16" t="s">
        <v>4334</v>
      </c>
      <c r="M16" t="s">
        <v>4638</v>
      </c>
    </row>
    <row r="17" spans="1:13">
      <c r="A17" t="s">
        <v>4789</v>
      </c>
      <c r="B17" t="s">
        <v>4730</v>
      </c>
      <c r="C17" t="s">
        <v>4791</v>
      </c>
      <c r="D17" t="s">
        <v>4790</v>
      </c>
      <c r="E17" t="s">
        <v>3703</v>
      </c>
      <c r="F17" t="s">
        <v>4334</v>
      </c>
      <c r="G17">
        <v>1106335000</v>
      </c>
      <c r="H17">
        <v>1126235000</v>
      </c>
      <c r="I17" t="s">
        <v>4334</v>
      </c>
      <c r="J17" t="s">
        <v>4334</v>
      </c>
      <c r="K17" t="s">
        <v>4334</v>
      </c>
      <c r="L17" t="s">
        <v>4334</v>
      </c>
      <c r="M17" t="s">
        <v>4638</v>
      </c>
    </row>
    <row r="18" spans="1:13">
      <c r="A18" t="s">
        <v>4792</v>
      </c>
      <c r="B18" t="s">
        <v>4699</v>
      </c>
      <c r="C18" t="s">
        <v>4793</v>
      </c>
      <c r="D18" t="s">
        <v>3387</v>
      </c>
      <c r="E18" t="s">
        <v>4752</v>
      </c>
      <c r="F18" t="s">
        <v>4768</v>
      </c>
      <c r="I18" t="s">
        <v>4334</v>
      </c>
      <c r="J18" t="s">
        <v>4334</v>
      </c>
      <c r="K18" t="s">
        <v>4334</v>
      </c>
      <c r="L18" t="s">
        <v>4334</v>
      </c>
      <c r="M18" t="s">
        <v>4638</v>
      </c>
    </row>
    <row r="19" spans="1:13">
      <c r="A19" t="s">
        <v>4794</v>
      </c>
      <c r="B19" t="s">
        <v>4713</v>
      </c>
      <c r="C19" t="s">
        <v>4795</v>
      </c>
      <c r="D19" t="s">
        <v>3287</v>
      </c>
      <c r="E19" t="s">
        <v>3703</v>
      </c>
      <c r="F19" t="s">
        <v>4334</v>
      </c>
      <c r="G19">
        <v>5451483000</v>
      </c>
      <c r="H19">
        <v>6108483000</v>
      </c>
      <c r="I19" t="s">
        <v>4334</v>
      </c>
      <c r="J19" t="s">
        <v>4334</v>
      </c>
      <c r="K19" t="s">
        <v>4334</v>
      </c>
      <c r="L19" t="s">
        <v>4334</v>
      </c>
      <c r="M19" t="s">
        <v>4638</v>
      </c>
    </row>
    <row r="20" spans="1:13">
      <c r="A20" t="s">
        <v>4796</v>
      </c>
      <c r="B20" t="s">
        <v>4650</v>
      </c>
      <c r="C20" t="s">
        <v>4797</v>
      </c>
      <c r="D20" t="s">
        <v>807</v>
      </c>
      <c r="E20" t="s">
        <v>4752</v>
      </c>
      <c r="F20" t="s">
        <v>4798</v>
      </c>
      <c r="I20" t="s">
        <v>4334</v>
      </c>
      <c r="J20" t="s">
        <v>4334</v>
      </c>
      <c r="K20" t="s">
        <v>4334</v>
      </c>
      <c r="L20" t="s">
        <v>4334</v>
      </c>
      <c r="M20" t="s">
        <v>4638</v>
      </c>
    </row>
    <row r="21" spans="1:13">
      <c r="A21" t="s">
        <v>4799</v>
      </c>
      <c r="B21" t="s">
        <v>4697</v>
      </c>
      <c r="C21" t="s">
        <v>4800</v>
      </c>
      <c r="D21" t="s">
        <v>3277</v>
      </c>
      <c r="E21" t="s">
        <v>4752</v>
      </c>
      <c r="F21" t="s">
        <v>4801</v>
      </c>
      <c r="I21" t="s">
        <v>4334</v>
      </c>
      <c r="J21" t="s">
        <v>4334</v>
      </c>
      <c r="K21" t="s">
        <v>4334</v>
      </c>
      <c r="L21" t="s">
        <v>4334</v>
      </c>
      <c r="M21" t="s">
        <v>4638</v>
      </c>
    </row>
    <row r="22" spans="1:13">
      <c r="A22" t="s">
        <v>4802</v>
      </c>
      <c r="B22" t="s">
        <v>4663</v>
      </c>
      <c r="C22" t="s">
        <v>4803</v>
      </c>
      <c r="D22" t="s">
        <v>3292</v>
      </c>
      <c r="E22" t="s">
        <v>4752</v>
      </c>
      <c r="F22" t="s">
        <v>4804</v>
      </c>
      <c r="I22" t="s">
        <v>4334</v>
      </c>
      <c r="J22" t="s">
        <v>4334</v>
      </c>
      <c r="K22" t="s">
        <v>4334</v>
      </c>
      <c r="L22" t="s">
        <v>4334</v>
      </c>
      <c r="M22" t="s">
        <v>4638</v>
      </c>
    </row>
    <row r="23" spans="1:13">
      <c r="A23" t="s">
        <v>4805</v>
      </c>
      <c r="B23" t="s">
        <v>4732</v>
      </c>
      <c r="C23" t="s">
        <v>4806</v>
      </c>
      <c r="D23" t="s">
        <v>3509</v>
      </c>
      <c r="E23" t="s">
        <v>4752</v>
      </c>
      <c r="F23" t="s">
        <v>4807</v>
      </c>
      <c r="I23" t="s">
        <v>4334</v>
      </c>
      <c r="J23" t="s">
        <v>4334</v>
      </c>
      <c r="K23" t="s">
        <v>4334</v>
      </c>
      <c r="L23" t="s">
        <v>4334</v>
      </c>
      <c r="M23" t="s">
        <v>4638</v>
      </c>
    </row>
    <row r="24" spans="1:13">
      <c r="A24" t="s">
        <v>4808</v>
      </c>
      <c r="B24" t="s">
        <v>4684</v>
      </c>
      <c r="C24" t="s">
        <v>4809</v>
      </c>
      <c r="D24" t="s">
        <v>3279</v>
      </c>
      <c r="E24" t="s">
        <v>3703</v>
      </c>
      <c r="F24" t="s">
        <v>4334</v>
      </c>
      <c r="G24">
        <v>11813005000</v>
      </c>
      <c r="H24">
        <v>39131577000</v>
      </c>
      <c r="I24" t="s">
        <v>4334</v>
      </c>
      <c r="J24" t="s">
        <v>4334</v>
      </c>
      <c r="K24" t="s">
        <v>4334</v>
      </c>
      <c r="L24" t="s">
        <v>4334</v>
      </c>
      <c r="M24" t="s">
        <v>4638</v>
      </c>
    </row>
    <row r="25" spans="1:13">
      <c r="A25" t="s">
        <v>4810</v>
      </c>
      <c r="B25" t="s">
        <v>4710</v>
      </c>
      <c r="C25" t="s">
        <v>4811</v>
      </c>
      <c r="D25" t="s">
        <v>3376</v>
      </c>
      <c r="E25" t="s">
        <v>3703</v>
      </c>
      <c r="F25" t="s">
        <v>4334</v>
      </c>
      <c r="G25">
        <v>442140000</v>
      </c>
      <c r="H25">
        <v>517159000</v>
      </c>
      <c r="I25" t="s">
        <v>4334</v>
      </c>
      <c r="J25" t="s">
        <v>4334</v>
      </c>
      <c r="K25" t="s">
        <v>4334</v>
      </c>
      <c r="L25" t="s">
        <v>4334</v>
      </c>
      <c r="M25" t="s">
        <v>4638</v>
      </c>
    </row>
    <row r="26" spans="1:13">
      <c r="A26" t="s">
        <v>4812</v>
      </c>
      <c r="B26" t="s">
        <v>4739</v>
      </c>
      <c r="C26" t="s">
        <v>4813</v>
      </c>
      <c r="D26" t="s">
        <v>3343</v>
      </c>
      <c r="E26" t="s">
        <v>4752</v>
      </c>
      <c r="F26" t="s">
        <v>4814</v>
      </c>
      <c r="I26" t="s">
        <v>4334</v>
      </c>
      <c r="J26" t="s">
        <v>4334</v>
      </c>
      <c r="K26" t="s">
        <v>4334</v>
      </c>
      <c r="L26" t="s">
        <v>4334</v>
      </c>
      <c r="M26" t="s">
        <v>4638</v>
      </c>
    </row>
    <row r="27" spans="1:13">
      <c r="A27" t="s">
        <v>4815</v>
      </c>
      <c r="B27" t="s">
        <v>4706</v>
      </c>
      <c r="C27" t="s">
        <v>4817</v>
      </c>
      <c r="D27" t="s">
        <v>4816</v>
      </c>
      <c r="E27" t="s">
        <v>4752</v>
      </c>
      <c r="F27" t="s">
        <v>4818</v>
      </c>
      <c r="I27" t="s">
        <v>4334</v>
      </c>
      <c r="J27" t="s">
        <v>4334</v>
      </c>
      <c r="K27" t="s">
        <v>4334</v>
      </c>
      <c r="L27" t="s">
        <v>4334</v>
      </c>
      <c r="M27" t="s">
        <v>4638</v>
      </c>
    </row>
    <row r="28" spans="1:13">
      <c r="A28" t="s">
        <v>4819</v>
      </c>
      <c r="B28" t="s">
        <v>4695</v>
      </c>
      <c r="C28" t="s">
        <v>4821</v>
      </c>
      <c r="D28" t="s">
        <v>4820</v>
      </c>
      <c r="E28" t="s">
        <v>4752</v>
      </c>
      <c r="F28" t="s">
        <v>4822</v>
      </c>
      <c r="I28" t="s">
        <v>4334</v>
      </c>
      <c r="J28" t="s">
        <v>4334</v>
      </c>
      <c r="K28" t="s">
        <v>4334</v>
      </c>
      <c r="L28" t="s">
        <v>4334</v>
      </c>
      <c r="M28" t="s">
        <v>4638</v>
      </c>
    </row>
    <row r="29" spans="1:13">
      <c r="A29" t="s">
        <v>4823</v>
      </c>
      <c r="B29" t="s">
        <v>4646</v>
      </c>
      <c r="C29" t="s">
        <v>4824</v>
      </c>
      <c r="D29" t="s">
        <v>3397</v>
      </c>
      <c r="E29" t="s">
        <v>4752</v>
      </c>
      <c r="F29" t="s">
        <v>4825</v>
      </c>
      <c r="I29" t="s">
        <v>4334</v>
      </c>
      <c r="J29" t="s">
        <v>4334</v>
      </c>
      <c r="K29" t="s">
        <v>4334</v>
      </c>
      <c r="L29" t="s">
        <v>4334</v>
      </c>
      <c r="M29" t="s">
        <v>4638</v>
      </c>
    </row>
    <row r="30" spans="1:13">
      <c r="A30" t="s">
        <v>4826</v>
      </c>
      <c r="B30" t="s">
        <v>4736</v>
      </c>
      <c r="C30" t="s">
        <v>4827</v>
      </c>
      <c r="D30" t="s">
        <v>3290</v>
      </c>
      <c r="E30" t="s">
        <v>4752</v>
      </c>
      <c r="F30" t="s">
        <v>4828</v>
      </c>
      <c r="I30" t="s">
        <v>4334</v>
      </c>
      <c r="J30" t="s">
        <v>4334</v>
      </c>
      <c r="K30" t="s">
        <v>4334</v>
      </c>
      <c r="L30" t="s">
        <v>4334</v>
      </c>
      <c r="M30" t="s">
        <v>4638</v>
      </c>
    </row>
    <row r="31" spans="1:13">
      <c r="A31" t="s">
        <v>4829</v>
      </c>
      <c r="B31" t="s">
        <v>4642</v>
      </c>
      <c r="C31" t="s">
        <v>4830</v>
      </c>
      <c r="D31" t="s">
        <v>3292</v>
      </c>
      <c r="E31" t="s">
        <v>4752</v>
      </c>
      <c r="F31" t="s">
        <v>4831</v>
      </c>
      <c r="I31" t="s">
        <v>4334</v>
      </c>
      <c r="J31" t="s">
        <v>4334</v>
      </c>
      <c r="K31" t="s">
        <v>4334</v>
      </c>
      <c r="L31" t="s">
        <v>4334</v>
      </c>
      <c r="M31" t="s">
        <v>4638</v>
      </c>
    </row>
    <row r="32" spans="1:13">
      <c r="A32" t="s">
        <v>4832</v>
      </c>
      <c r="B32" t="s">
        <v>4672</v>
      </c>
      <c r="C32" t="s">
        <v>4834</v>
      </c>
      <c r="D32" t="s">
        <v>4833</v>
      </c>
      <c r="E32" t="s">
        <v>4752</v>
      </c>
      <c r="F32" t="s">
        <v>4835</v>
      </c>
      <c r="I32" t="s">
        <v>4334</v>
      </c>
      <c r="J32" t="s">
        <v>4334</v>
      </c>
      <c r="K32" t="s">
        <v>4334</v>
      </c>
      <c r="L32" t="s">
        <v>4334</v>
      </c>
      <c r="M32" t="s">
        <v>4638</v>
      </c>
    </row>
    <row r="33" spans="1:13">
      <c r="A33" t="s">
        <v>4836</v>
      </c>
      <c r="B33" t="s">
        <v>4736</v>
      </c>
      <c r="C33" t="s">
        <v>4837</v>
      </c>
      <c r="D33" t="s">
        <v>896</v>
      </c>
      <c r="E33" t="s">
        <v>4752</v>
      </c>
      <c r="F33" t="s">
        <v>4838</v>
      </c>
      <c r="I33" t="s">
        <v>4334</v>
      </c>
      <c r="J33" t="s">
        <v>4334</v>
      </c>
      <c r="K33" t="s">
        <v>4334</v>
      </c>
      <c r="L33" t="s">
        <v>4334</v>
      </c>
      <c r="M33" t="s">
        <v>4638</v>
      </c>
    </row>
    <row r="34" spans="1:13">
      <c r="A34" t="s">
        <v>4839</v>
      </c>
      <c r="B34" t="s">
        <v>4667</v>
      </c>
      <c r="C34" t="s">
        <v>4840</v>
      </c>
      <c r="D34" t="s">
        <v>3543</v>
      </c>
      <c r="E34" t="s">
        <v>4752</v>
      </c>
      <c r="F34" t="s">
        <v>4841</v>
      </c>
      <c r="I34" t="s">
        <v>4334</v>
      </c>
      <c r="J34" t="s">
        <v>4334</v>
      </c>
      <c r="K34" t="s">
        <v>4334</v>
      </c>
      <c r="L34" t="s">
        <v>4334</v>
      </c>
      <c r="M34" t="s">
        <v>4638</v>
      </c>
    </row>
    <row r="35" spans="1:13">
      <c r="A35" t="s">
        <v>4842</v>
      </c>
      <c r="B35" t="s">
        <v>4674</v>
      </c>
      <c r="C35" t="s">
        <v>4843</v>
      </c>
      <c r="D35" t="s">
        <v>130</v>
      </c>
      <c r="E35" t="s">
        <v>3703</v>
      </c>
      <c r="F35" t="s">
        <v>4334</v>
      </c>
      <c r="G35">
        <v>125004994000</v>
      </c>
      <c r="H35">
        <v>198105859000</v>
      </c>
      <c r="I35" t="s">
        <v>4334</v>
      </c>
      <c r="J35" t="s">
        <v>4334</v>
      </c>
      <c r="K35" t="s">
        <v>4334</v>
      </c>
      <c r="L35" t="s">
        <v>4334</v>
      </c>
      <c r="M35" t="s">
        <v>4638</v>
      </c>
    </row>
    <row r="36" spans="1:13">
      <c r="A36" t="s">
        <v>4844</v>
      </c>
      <c r="B36" t="s">
        <v>4684</v>
      </c>
      <c r="C36" t="s">
        <v>4845</v>
      </c>
      <c r="D36" t="s">
        <v>3330</v>
      </c>
      <c r="E36" t="s">
        <v>3703</v>
      </c>
      <c r="F36" t="s">
        <v>4334</v>
      </c>
      <c r="G36">
        <v>77447400000</v>
      </c>
      <c r="H36">
        <v>82404600000</v>
      </c>
      <c r="I36" t="s">
        <v>4334</v>
      </c>
      <c r="J36" t="s">
        <v>4334</v>
      </c>
      <c r="K36" t="s">
        <v>4334</v>
      </c>
      <c r="L36" t="s">
        <v>4334</v>
      </c>
      <c r="M36" t="s">
        <v>4638</v>
      </c>
    </row>
    <row r="37" spans="1:13">
      <c r="A37" t="s">
        <v>4846</v>
      </c>
      <c r="B37" t="s">
        <v>4736</v>
      </c>
      <c r="C37" t="s">
        <v>4847</v>
      </c>
      <c r="D37" t="s">
        <v>3315</v>
      </c>
      <c r="E37" t="s">
        <v>4752</v>
      </c>
      <c r="F37" t="s">
        <v>4848</v>
      </c>
      <c r="I37" t="s">
        <v>4334</v>
      </c>
      <c r="J37" t="s">
        <v>4334</v>
      </c>
      <c r="K37" t="s">
        <v>4334</v>
      </c>
      <c r="L37" t="s">
        <v>4334</v>
      </c>
      <c r="M37" t="s">
        <v>4638</v>
      </c>
    </row>
    <row r="38" spans="1:13">
      <c r="A38" t="s">
        <v>4849</v>
      </c>
      <c r="B38" t="s">
        <v>4728</v>
      </c>
      <c r="C38" t="s">
        <v>4850</v>
      </c>
      <c r="D38" t="s">
        <v>966</v>
      </c>
      <c r="E38" t="s">
        <v>3703</v>
      </c>
      <c r="F38" t="s">
        <v>4334</v>
      </c>
      <c r="G38">
        <v>150896113000</v>
      </c>
      <c r="H38">
        <v>115417667000</v>
      </c>
      <c r="I38" t="s">
        <v>4334</v>
      </c>
      <c r="J38" t="s">
        <v>4334</v>
      </c>
      <c r="K38" t="s">
        <v>4334</v>
      </c>
      <c r="L38" t="s">
        <v>4334</v>
      </c>
      <c r="M38" t="s">
        <v>4638</v>
      </c>
    </row>
    <row r="39" spans="1:13">
      <c r="A39" t="s">
        <v>4851</v>
      </c>
      <c r="B39" t="s">
        <v>4736</v>
      </c>
      <c r="C39" t="s">
        <v>4852</v>
      </c>
      <c r="D39" t="s">
        <v>3317</v>
      </c>
      <c r="E39" t="s">
        <v>3703</v>
      </c>
      <c r="F39" t="s">
        <v>4334</v>
      </c>
      <c r="G39">
        <v>74432823000</v>
      </c>
      <c r="H39">
        <v>78636802000</v>
      </c>
      <c r="I39" t="s">
        <v>4334</v>
      </c>
      <c r="J39" t="s">
        <v>4334</v>
      </c>
      <c r="K39" t="s">
        <v>4334</v>
      </c>
      <c r="L39" t="s">
        <v>4334</v>
      </c>
      <c r="M39" t="s">
        <v>4638</v>
      </c>
    </row>
    <row r="40" spans="1:13">
      <c r="A40" t="s">
        <v>4853</v>
      </c>
      <c r="B40" t="s">
        <v>4670</v>
      </c>
      <c r="C40" t="s">
        <v>4854</v>
      </c>
      <c r="D40" t="s">
        <v>3567</v>
      </c>
      <c r="E40" t="s">
        <v>3703</v>
      </c>
      <c r="F40" t="s">
        <v>4334</v>
      </c>
      <c r="G40">
        <v>437396000</v>
      </c>
      <c r="H40">
        <v>437396000</v>
      </c>
      <c r="I40" t="s">
        <v>4334</v>
      </c>
      <c r="J40" t="s">
        <v>4334</v>
      </c>
      <c r="K40" t="s">
        <v>4334</v>
      </c>
      <c r="L40" t="s">
        <v>4334</v>
      </c>
      <c r="M40" t="s">
        <v>4638</v>
      </c>
    </row>
    <row r="41" spans="1:13">
      <c r="A41" t="s">
        <v>4855</v>
      </c>
      <c r="B41" t="s">
        <v>4699</v>
      </c>
      <c r="C41" t="s">
        <v>4856</v>
      </c>
      <c r="D41" t="s">
        <v>3287</v>
      </c>
      <c r="E41" t="s">
        <v>3703</v>
      </c>
      <c r="F41" t="s">
        <v>4334</v>
      </c>
      <c r="G41">
        <v>15826143000</v>
      </c>
      <c r="H41">
        <v>15826143000</v>
      </c>
      <c r="I41" t="s">
        <v>4334</v>
      </c>
      <c r="J41" t="s">
        <v>4334</v>
      </c>
      <c r="K41" t="s">
        <v>4334</v>
      </c>
      <c r="L41" t="s">
        <v>4334</v>
      </c>
      <c r="M41" t="s">
        <v>4638</v>
      </c>
    </row>
    <row r="42" spans="1:13">
      <c r="A42" t="s">
        <v>4857</v>
      </c>
      <c r="B42" t="s">
        <v>4703</v>
      </c>
      <c r="C42" t="s">
        <v>4858</v>
      </c>
      <c r="D42" t="s">
        <v>426</v>
      </c>
      <c r="E42" t="s">
        <v>3703</v>
      </c>
      <c r="F42" t="s">
        <v>4334</v>
      </c>
      <c r="G42">
        <v>659205678000</v>
      </c>
      <c r="H42">
        <v>719687873000</v>
      </c>
      <c r="I42" t="s">
        <v>4334</v>
      </c>
      <c r="J42" t="s">
        <v>4334</v>
      </c>
      <c r="K42" t="s">
        <v>4334</v>
      </c>
      <c r="L42" t="s">
        <v>4334</v>
      </c>
      <c r="M42" t="s">
        <v>4638</v>
      </c>
    </row>
    <row r="43" spans="1:13">
      <c r="A43" t="s">
        <v>4859</v>
      </c>
      <c r="B43" t="s">
        <v>4659</v>
      </c>
      <c r="C43" t="s">
        <v>4861</v>
      </c>
      <c r="D43" t="s">
        <v>4860</v>
      </c>
      <c r="E43" t="s">
        <v>4752</v>
      </c>
      <c r="F43" t="s">
        <v>4862</v>
      </c>
      <c r="I43" t="s">
        <v>4334</v>
      </c>
      <c r="J43" t="s">
        <v>4334</v>
      </c>
      <c r="K43" t="s">
        <v>4334</v>
      </c>
      <c r="L43" t="s">
        <v>4334</v>
      </c>
      <c r="M43" t="s">
        <v>4638</v>
      </c>
    </row>
    <row r="44" spans="1:13">
      <c r="A44" t="s">
        <v>4863</v>
      </c>
      <c r="B44" t="s">
        <v>4674</v>
      </c>
      <c r="C44" t="s">
        <v>4864</v>
      </c>
      <c r="D44" t="s">
        <v>3476</v>
      </c>
      <c r="E44" t="s">
        <v>3703</v>
      </c>
      <c r="F44" t="s">
        <v>4334</v>
      </c>
      <c r="G44">
        <v>36513080000</v>
      </c>
      <c r="H44">
        <v>440301080000</v>
      </c>
      <c r="I44" t="s">
        <v>4334</v>
      </c>
      <c r="J44" t="s">
        <v>4334</v>
      </c>
      <c r="K44" t="s">
        <v>4334</v>
      </c>
      <c r="L44" t="s">
        <v>4334</v>
      </c>
      <c r="M44" t="s">
        <v>4638</v>
      </c>
    </row>
    <row r="45" spans="1:13">
      <c r="A45" t="s">
        <v>4865</v>
      </c>
      <c r="B45" t="s">
        <v>4691</v>
      </c>
      <c r="C45" t="s">
        <v>4866</v>
      </c>
      <c r="D45" t="s">
        <v>3499</v>
      </c>
      <c r="E45" t="s">
        <v>4752</v>
      </c>
      <c r="F45" t="s">
        <v>4867</v>
      </c>
      <c r="I45" t="s">
        <v>4334</v>
      </c>
      <c r="J45" t="s">
        <v>4334</v>
      </c>
      <c r="K45" t="s">
        <v>4334</v>
      </c>
      <c r="L45" t="s">
        <v>4334</v>
      </c>
      <c r="M45" t="s">
        <v>4638</v>
      </c>
    </row>
    <row r="46" spans="1:13">
      <c r="A46" t="s">
        <v>4868</v>
      </c>
      <c r="B46" t="s">
        <v>4736</v>
      </c>
      <c r="C46" t="s">
        <v>4869</v>
      </c>
      <c r="D46" t="s">
        <v>3313</v>
      </c>
      <c r="E46" t="s">
        <v>4752</v>
      </c>
      <c r="F46" t="s">
        <v>4870</v>
      </c>
      <c r="I46" t="s">
        <v>4334</v>
      </c>
      <c r="J46" t="s">
        <v>4334</v>
      </c>
      <c r="K46" t="s">
        <v>4334</v>
      </c>
      <c r="L46" t="s">
        <v>4334</v>
      </c>
      <c r="M46" t="s">
        <v>4638</v>
      </c>
    </row>
    <row r="47" spans="1:13">
      <c r="A47" t="s">
        <v>4871</v>
      </c>
      <c r="B47" t="s">
        <v>4728</v>
      </c>
      <c r="C47" t="s">
        <v>4873</v>
      </c>
      <c r="D47" t="s">
        <v>4872</v>
      </c>
      <c r="E47" t="s">
        <v>4752</v>
      </c>
      <c r="F47" t="s">
        <v>4874</v>
      </c>
      <c r="I47" t="s">
        <v>4334</v>
      </c>
      <c r="J47" t="s">
        <v>4334</v>
      </c>
      <c r="K47" t="s">
        <v>4334</v>
      </c>
      <c r="L47" t="s">
        <v>4334</v>
      </c>
      <c r="M47" t="s">
        <v>4638</v>
      </c>
    </row>
    <row r="48" spans="1:13">
      <c r="A48" t="s">
        <v>4875</v>
      </c>
      <c r="B48" t="s">
        <v>4672</v>
      </c>
      <c r="C48" t="s">
        <v>4876</v>
      </c>
      <c r="D48" t="s">
        <v>3287</v>
      </c>
      <c r="E48" t="s">
        <v>3703</v>
      </c>
      <c r="F48" t="s">
        <v>4334</v>
      </c>
      <c r="G48">
        <v>6003443000</v>
      </c>
      <c r="H48">
        <v>6003443000</v>
      </c>
      <c r="I48" t="s">
        <v>4334</v>
      </c>
      <c r="J48" t="s">
        <v>4334</v>
      </c>
      <c r="K48" t="s">
        <v>4334</v>
      </c>
      <c r="L48" t="s">
        <v>4334</v>
      </c>
      <c r="M48" t="s">
        <v>4638</v>
      </c>
    </row>
    <row r="49" spans="1:13">
      <c r="A49" t="s">
        <v>4877</v>
      </c>
      <c r="B49" t="s">
        <v>4703</v>
      </c>
      <c r="C49" t="s">
        <v>4878</v>
      </c>
      <c r="D49" t="s">
        <v>3440</v>
      </c>
      <c r="E49" t="s">
        <v>4752</v>
      </c>
      <c r="F49" t="s">
        <v>4857</v>
      </c>
      <c r="I49" t="s">
        <v>4334</v>
      </c>
      <c r="J49" t="s">
        <v>4334</v>
      </c>
      <c r="K49" t="s">
        <v>4334</v>
      </c>
      <c r="L49" t="s">
        <v>4334</v>
      </c>
      <c r="M49" t="s">
        <v>4638</v>
      </c>
    </row>
    <row r="50" spans="1:13">
      <c r="A50" t="s">
        <v>4879</v>
      </c>
      <c r="B50" t="s">
        <v>4730</v>
      </c>
      <c r="C50" t="s">
        <v>4880</v>
      </c>
      <c r="D50" t="s">
        <v>4860</v>
      </c>
      <c r="E50" t="s">
        <v>4752</v>
      </c>
      <c r="F50" t="s">
        <v>4789</v>
      </c>
      <c r="I50" t="s">
        <v>4334</v>
      </c>
      <c r="J50" t="s">
        <v>4334</v>
      </c>
      <c r="K50" t="s">
        <v>4334</v>
      </c>
      <c r="L50" t="s">
        <v>4334</v>
      </c>
      <c r="M50" t="s">
        <v>4638</v>
      </c>
    </row>
    <row r="51" spans="1:13">
      <c r="A51" t="s">
        <v>4881</v>
      </c>
      <c r="B51" t="s">
        <v>4736</v>
      </c>
      <c r="C51" t="s">
        <v>4882</v>
      </c>
      <c r="D51" t="s">
        <v>896</v>
      </c>
      <c r="E51" t="s">
        <v>4752</v>
      </c>
      <c r="F51" t="s">
        <v>4851</v>
      </c>
      <c r="I51" t="s">
        <v>4334</v>
      </c>
      <c r="J51" t="s">
        <v>4334</v>
      </c>
      <c r="K51" t="s">
        <v>4334</v>
      </c>
      <c r="L51" t="s">
        <v>4334</v>
      </c>
      <c r="M51" t="s">
        <v>4638</v>
      </c>
    </row>
    <row r="52" spans="1:13">
      <c r="A52" t="s">
        <v>4883</v>
      </c>
      <c r="B52" t="s">
        <v>4636</v>
      </c>
      <c r="C52" t="s">
        <v>4884</v>
      </c>
      <c r="D52" t="s">
        <v>3343</v>
      </c>
      <c r="E52" t="s">
        <v>4752</v>
      </c>
      <c r="F52" t="s">
        <v>4885</v>
      </c>
      <c r="I52" t="s">
        <v>4334</v>
      </c>
      <c r="J52" t="s">
        <v>4334</v>
      </c>
      <c r="K52" t="s">
        <v>4334</v>
      </c>
      <c r="L52" t="s">
        <v>4334</v>
      </c>
      <c r="M52" t="s">
        <v>4638</v>
      </c>
    </row>
    <row r="53" spans="1:13">
      <c r="A53" t="s">
        <v>4867</v>
      </c>
      <c r="B53" t="s">
        <v>4691</v>
      </c>
      <c r="C53" t="s">
        <v>4886</v>
      </c>
      <c r="D53" t="s">
        <v>3498</v>
      </c>
      <c r="E53" t="s">
        <v>3703</v>
      </c>
      <c r="F53" t="s">
        <v>4334</v>
      </c>
      <c r="G53">
        <v>3715042000</v>
      </c>
      <c r="H53">
        <v>3715042000</v>
      </c>
      <c r="I53" t="s">
        <v>4334</v>
      </c>
      <c r="J53" t="s">
        <v>4334</v>
      </c>
      <c r="K53" t="s">
        <v>4334</v>
      </c>
      <c r="L53" t="s">
        <v>4334</v>
      </c>
      <c r="M53" t="s">
        <v>4638</v>
      </c>
    </row>
    <row r="54" spans="1:13">
      <c r="A54" t="s">
        <v>4887</v>
      </c>
      <c r="B54" t="s">
        <v>4661</v>
      </c>
      <c r="C54" t="s">
        <v>4888</v>
      </c>
      <c r="D54" t="s">
        <v>3275</v>
      </c>
      <c r="E54" t="s">
        <v>3703</v>
      </c>
      <c r="F54" t="s">
        <v>4334</v>
      </c>
      <c r="G54">
        <v>167000000</v>
      </c>
      <c r="H54">
        <v>167000000</v>
      </c>
      <c r="I54" t="s">
        <v>4334</v>
      </c>
      <c r="J54" t="s">
        <v>4334</v>
      </c>
      <c r="K54" t="s">
        <v>4334</v>
      </c>
      <c r="L54" t="s">
        <v>4334</v>
      </c>
      <c r="M54" t="s">
        <v>4638</v>
      </c>
    </row>
    <row r="55" spans="1:13">
      <c r="A55" t="s">
        <v>4889</v>
      </c>
      <c r="B55" t="s">
        <v>4642</v>
      </c>
      <c r="C55" t="s">
        <v>4890</v>
      </c>
      <c r="D55" t="s">
        <v>3394</v>
      </c>
      <c r="E55" t="s">
        <v>4752</v>
      </c>
      <c r="F55" t="s">
        <v>4891</v>
      </c>
      <c r="I55" t="s">
        <v>4334</v>
      </c>
      <c r="J55" t="s">
        <v>4334</v>
      </c>
      <c r="K55" t="s">
        <v>4334</v>
      </c>
      <c r="L55" t="s">
        <v>4334</v>
      </c>
      <c r="M55" t="s">
        <v>4638</v>
      </c>
    </row>
    <row r="56" spans="1:13">
      <c r="A56" t="s">
        <v>4892</v>
      </c>
      <c r="B56" t="s">
        <v>4699</v>
      </c>
      <c r="C56" t="s">
        <v>4894</v>
      </c>
      <c r="D56" t="s">
        <v>4893</v>
      </c>
      <c r="E56" t="s">
        <v>4752</v>
      </c>
      <c r="F56" t="s">
        <v>4895</v>
      </c>
      <c r="I56" t="s">
        <v>4334</v>
      </c>
      <c r="J56" t="s">
        <v>4334</v>
      </c>
      <c r="K56" t="s">
        <v>4334</v>
      </c>
      <c r="L56" t="s">
        <v>4334</v>
      </c>
      <c r="M56" t="s">
        <v>4638</v>
      </c>
    </row>
    <row r="57" spans="1:13">
      <c r="A57" t="s">
        <v>4896</v>
      </c>
      <c r="B57" t="s">
        <v>4684</v>
      </c>
      <c r="C57" t="s">
        <v>4897</v>
      </c>
      <c r="D57" t="s">
        <v>3338</v>
      </c>
      <c r="E57" t="s">
        <v>3703</v>
      </c>
      <c r="F57" t="s">
        <v>4334</v>
      </c>
      <c r="G57">
        <v>41226500000</v>
      </c>
      <c r="H57">
        <v>36979500000</v>
      </c>
      <c r="I57" t="s">
        <v>4334</v>
      </c>
      <c r="J57" t="s">
        <v>4334</v>
      </c>
      <c r="K57" t="s">
        <v>4334</v>
      </c>
      <c r="L57" t="s">
        <v>4334</v>
      </c>
      <c r="M57" t="s">
        <v>4638</v>
      </c>
    </row>
    <row r="58" spans="1:13">
      <c r="A58" t="s">
        <v>4898</v>
      </c>
      <c r="B58" t="s">
        <v>4699</v>
      </c>
      <c r="C58" t="s">
        <v>4899</v>
      </c>
      <c r="D58" t="s">
        <v>3292</v>
      </c>
      <c r="E58" t="s">
        <v>4752</v>
      </c>
      <c r="F58" t="s">
        <v>4855</v>
      </c>
      <c r="I58" t="s">
        <v>4334</v>
      </c>
      <c r="J58" t="s">
        <v>4334</v>
      </c>
      <c r="K58" t="s">
        <v>4334</v>
      </c>
      <c r="L58" t="s">
        <v>4334</v>
      </c>
      <c r="M58" t="s">
        <v>4638</v>
      </c>
    </row>
    <row r="59" spans="1:13">
      <c r="A59" t="s">
        <v>4900</v>
      </c>
      <c r="B59" t="s">
        <v>4732</v>
      </c>
      <c r="C59" t="s">
        <v>4901</v>
      </c>
      <c r="D59" t="s">
        <v>3292</v>
      </c>
      <c r="E59" t="s">
        <v>4752</v>
      </c>
      <c r="F59" t="s">
        <v>4764</v>
      </c>
      <c r="I59" t="s">
        <v>4334</v>
      </c>
      <c r="J59" t="s">
        <v>4334</v>
      </c>
      <c r="K59" t="s">
        <v>4334</v>
      </c>
      <c r="L59" t="s">
        <v>4334</v>
      </c>
      <c r="M59" t="s">
        <v>4638</v>
      </c>
    </row>
    <row r="60" spans="1:13">
      <c r="A60" t="s">
        <v>4902</v>
      </c>
      <c r="B60" t="s">
        <v>4719</v>
      </c>
      <c r="C60" t="s">
        <v>4903</v>
      </c>
      <c r="D60" t="s">
        <v>885</v>
      </c>
      <c r="E60" t="s">
        <v>3703</v>
      </c>
      <c r="F60" t="s">
        <v>4334</v>
      </c>
      <c r="G60">
        <v>559459000</v>
      </c>
      <c r="H60">
        <v>1377459000</v>
      </c>
      <c r="I60" t="s">
        <v>4334</v>
      </c>
      <c r="J60" t="s">
        <v>4334</v>
      </c>
      <c r="K60" t="s">
        <v>4334</v>
      </c>
      <c r="L60" t="s">
        <v>4334</v>
      </c>
      <c r="M60" t="s">
        <v>4638</v>
      </c>
    </row>
    <row r="61" spans="1:13">
      <c r="A61" t="s">
        <v>4904</v>
      </c>
      <c r="B61" t="s">
        <v>4665</v>
      </c>
      <c r="C61" t="s">
        <v>4905</v>
      </c>
      <c r="D61" t="s">
        <v>896</v>
      </c>
      <c r="E61" t="s">
        <v>4752</v>
      </c>
      <c r="F61" t="s">
        <v>4906</v>
      </c>
      <c r="I61" t="s">
        <v>4334</v>
      </c>
      <c r="J61" t="s">
        <v>4334</v>
      </c>
      <c r="K61" t="s">
        <v>4334</v>
      </c>
      <c r="L61" t="s">
        <v>4334</v>
      </c>
      <c r="M61" t="s">
        <v>4638</v>
      </c>
    </row>
    <row r="62" spans="1:13">
      <c r="A62" t="s">
        <v>4907</v>
      </c>
      <c r="B62" t="s">
        <v>4665</v>
      </c>
      <c r="C62" t="s">
        <v>4908</v>
      </c>
      <c r="D62" t="s">
        <v>3343</v>
      </c>
      <c r="E62" t="s">
        <v>4752</v>
      </c>
      <c r="F62" t="s">
        <v>4906</v>
      </c>
      <c r="I62" t="s">
        <v>4334</v>
      </c>
      <c r="J62" t="s">
        <v>4334</v>
      </c>
      <c r="K62" t="s">
        <v>4334</v>
      </c>
      <c r="L62" t="s">
        <v>4334</v>
      </c>
      <c r="M62" t="s">
        <v>4638</v>
      </c>
    </row>
    <row r="63" spans="1:13">
      <c r="A63" t="s">
        <v>4909</v>
      </c>
      <c r="B63" t="s">
        <v>4741</v>
      </c>
      <c r="C63" t="s">
        <v>4910</v>
      </c>
      <c r="D63" t="s">
        <v>3537</v>
      </c>
      <c r="E63" t="s">
        <v>4752</v>
      </c>
      <c r="F63" t="s">
        <v>4911</v>
      </c>
      <c r="I63" t="s">
        <v>4334</v>
      </c>
      <c r="J63" t="s">
        <v>4334</v>
      </c>
      <c r="K63" t="s">
        <v>4334</v>
      </c>
      <c r="L63" t="s">
        <v>4334</v>
      </c>
      <c r="M63" t="s">
        <v>4638</v>
      </c>
    </row>
    <row r="64" spans="1:13">
      <c r="A64" t="s">
        <v>4912</v>
      </c>
      <c r="B64" t="s">
        <v>4713</v>
      </c>
      <c r="C64" t="s">
        <v>4913</v>
      </c>
      <c r="D64" t="s">
        <v>3492</v>
      </c>
      <c r="E64" t="s">
        <v>3703</v>
      </c>
      <c r="F64" t="s">
        <v>4334</v>
      </c>
      <c r="G64">
        <v>650291000</v>
      </c>
      <c r="H64">
        <v>1401791000</v>
      </c>
      <c r="I64" t="s">
        <v>4334</v>
      </c>
      <c r="J64" t="s">
        <v>4334</v>
      </c>
      <c r="K64" t="s">
        <v>4334</v>
      </c>
      <c r="L64" t="s">
        <v>4334</v>
      </c>
      <c r="M64" t="s">
        <v>4638</v>
      </c>
    </row>
    <row r="65" spans="1:13">
      <c r="A65" t="s">
        <v>4914</v>
      </c>
      <c r="B65" t="s">
        <v>4684</v>
      </c>
      <c r="C65" t="s">
        <v>4915</v>
      </c>
      <c r="D65" t="s">
        <v>3331</v>
      </c>
      <c r="E65" t="s">
        <v>4752</v>
      </c>
      <c r="F65" t="s">
        <v>4844</v>
      </c>
      <c r="I65" t="s">
        <v>4334</v>
      </c>
      <c r="J65" t="s">
        <v>4334</v>
      </c>
      <c r="K65" t="s">
        <v>4334</v>
      </c>
      <c r="L65" t="s">
        <v>4334</v>
      </c>
      <c r="M65" t="s">
        <v>4638</v>
      </c>
    </row>
    <row r="66" spans="1:13">
      <c r="A66" t="s">
        <v>4916</v>
      </c>
      <c r="B66" t="s">
        <v>4710</v>
      </c>
      <c r="C66" t="s">
        <v>4917</v>
      </c>
      <c r="D66" t="s">
        <v>3374</v>
      </c>
      <c r="E66" t="s">
        <v>4752</v>
      </c>
      <c r="F66" t="s">
        <v>4918</v>
      </c>
      <c r="I66" t="s">
        <v>4334</v>
      </c>
      <c r="J66" t="s">
        <v>4334</v>
      </c>
      <c r="K66" t="s">
        <v>4334</v>
      </c>
      <c r="L66" t="s">
        <v>4334</v>
      </c>
      <c r="M66" t="s">
        <v>4638</v>
      </c>
    </row>
    <row r="67" spans="1:13">
      <c r="A67" t="s">
        <v>4919</v>
      </c>
      <c r="B67" t="s">
        <v>4691</v>
      </c>
      <c r="C67" t="s">
        <v>4920</v>
      </c>
      <c r="D67" t="s">
        <v>896</v>
      </c>
      <c r="E67" t="s">
        <v>4752</v>
      </c>
      <c r="F67" t="s">
        <v>4921</v>
      </c>
      <c r="I67" t="s">
        <v>4334</v>
      </c>
      <c r="J67" t="s">
        <v>4334</v>
      </c>
      <c r="K67" t="s">
        <v>4334</v>
      </c>
      <c r="L67" t="s">
        <v>4334</v>
      </c>
      <c r="M67" t="s">
        <v>4638</v>
      </c>
    </row>
    <row r="68" spans="1:13">
      <c r="A68" t="s">
        <v>4922</v>
      </c>
      <c r="B68" t="s">
        <v>4736</v>
      </c>
      <c r="C68" t="s">
        <v>4923</v>
      </c>
      <c r="D68" t="s">
        <v>3320</v>
      </c>
      <c r="E68" t="s">
        <v>4752</v>
      </c>
      <c r="F68" t="s">
        <v>4851</v>
      </c>
      <c r="I68" t="s">
        <v>4334</v>
      </c>
      <c r="J68" t="s">
        <v>4334</v>
      </c>
      <c r="K68" t="s">
        <v>4334</v>
      </c>
      <c r="L68" t="s">
        <v>4334</v>
      </c>
      <c r="M68" t="s">
        <v>4638</v>
      </c>
    </row>
    <row r="69" spans="1:13">
      <c r="A69" t="s">
        <v>4924</v>
      </c>
      <c r="B69" t="s">
        <v>4682</v>
      </c>
      <c r="C69" t="s">
        <v>4925</v>
      </c>
      <c r="D69" t="s">
        <v>3486</v>
      </c>
      <c r="E69" t="s">
        <v>3703</v>
      </c>
      <c r="F69" t="s">
        <v>4334</v>
      </c>
      <c r="G69">
        <v>19944452000</v>
      </c>
      <c r="H69">
        <v>29344452000</v>
      </c>
      <c r="I69" t="s">
        <v>4334</v>
      </c>
      <c r="J69" t="s">
        <v>4334</v>
      </c>
      <c r="K69" t="s">
        <v>4334</v>
      </c>
      <c r="L69" t="s">
        <v>4334</v>
      </c>
      <c r="M69" t="s">
        <v>4638</v>
      </c>
    </row>
    <row r="70" spans="1:13">
      <c r="A70" t="s">
        <v>4926</v>
      </c>
      <c r="B70" t="s">
        <v>4736</v>
      </c>
      <c r="C70" t="s">
        <v>4927</v>
      </c>
      <c r="D70" t="s">
        <v>3321</v>
      </c>
      <c r="E70" t="s">
        <v>3703</v>
      </c>
      <c r="F70" t="s">
        <v>4334</v>
      </c>
      <c r="G70">
        <v>221000000</v>
      </c>
      <c r="H70">
        <v>221000000</v>
      </c>
      <c r="I70" t="s">
        <v>4334</v>
      </c>
      <c r="J70" t="s">
        <v>4334</v>
      </c>
      <c r="K70" t="s">
        <v>4334</v>
      </c>
      <c r="L70" t="s">
        <v>4334</v>
      </c>
      <c r="M70" t="s">
        <v>4638</v>
      </c>
    </row>
    <row r="71" spans="1:13">
      <c r="A71" t="s">
        <v>4928</v>
      </c>
      <c r="B71" t="s">
        <v>4713</v>
      </c>
      <c r="C71" t="s">
        <v>4930</v>
      </c>
      <c r="D71" t="s">
        <v>4929</v>
      </c>
      <c r="E71" t="s">
        <v>4752</v>
      </c>
      <c r="F71" t="s">
        <v>4762</v>
      </c>
      <c r="I71" t="s">
        <v>4334</v>
      </c>
      <c r="J71" t="s">
        <v>4334</v>
      </c>
      <c r="K71" t="s">
        <v>4334</v>
      </c>
      <c r="L71" t="s">
        <v>4334</v>
      </c>
      <c r="M71" t="s">
        <v>4638</v>
      </c>
    </row>
    <row r="72" spans="1:13">
      <c r="A72" t="s">
        <v>4931</v>
      </c>
      <c r="B72" t="s">
        <v>4674</v>
      </c>
      <c r="C72" t="s">
        <v>4932</v>
      </c>
      <c r="D72" t="s">
        <v>3471</v>
      </c>
      <c r="E72" t="s">
        <v>3703</v>
      </c>
      <c r="F72" t="s">
        <v>4334</v>
      </c>
      <c r="G72">
        <v>913379000</v>
      </c>
      <c r="H72">
        <v>3556379000</v>
      </c>
      <c r="I72" t="s">
        <v>4334</v>
      </c>
      <c r="J72" t="s">
        <v>4334</v>
      </c>
      <c r="K72" t="s">
        <v>4334</v>
      </c>
      <c r="L72" t="s">
        <v>4334</v>
      </c>
      <c r="M72" t="s">
        <v>4638</v>
      </c>
    </row>
    <row r="73" spans="1:13">
      <c r="A73" t="s">
        <v>4933</v>
      </c>
      <c r="B73" t="s">
        <v>4728</v>
      </c>
      <c r="C73" t="s">
        <v>4934</v>
      </c>
      <c r="D73" t="s">
        <v>3292</v>
      </c>
      <c r="E73" t="s">
        <v>4752</v>
      </c>
      <c r="F73" t="s">
        <v>4935</v>
      </c>
      <c r="I73" t="s">
        <v>4334</v>
      </c>
      <c r="J73" t="s">
        <v>4334</v>
      </c>
      <c r="K73" t="s">
        <v>4334</v>
      </c>
      <c r="L73" t="s">
        <v>4334</v>
      </c>
      <c r="M73" t="s">
        <v>4638</v>
      </c>
    </row>
    <row r="74" spans="1:13">
      <c r="A74" t="s">
        <v>4936</v>
      </c>
      <c r="B74" t="s">
        <v>4703</v>
      </c>
      <c r="C74" t="s">
        <v>4937</v>
      </c>
      <c r="D74" t="s">
        <v>3442</v>
      </c>
      <c r="E74" t="s">
        <v>3703</v>
      </c>
      <c r="F74" t="s">
        <v>4334</v>
      </c>
      <c r="G74">
        <v>39908344000</v>
      </c>
      <c r="H74">
        <v>46435498000</v>
      </c>
      <c r="I74" t="s">
        <v>4334</v>
      </c>
      <c r="J74" t="s">
        <v>4334</v>
      </c>
      <c r="K74" t="s">
        <v>4334</v>
      </c>
      <c r="L74" t="s">
        <v>4334</v>
      </c>
      <c r="M74" t="s">
        <v>4638</v>
      </c>
    </row>
    <row r="75" spans="1:13">
      <c r="A75" t="s">
        <v>4938</v>
      </c>
      <c r="B75" t="s">
        <v>4691</v>
      </c>
      <c r="C75" t="s">
        <v>4940</v>
      </c>
      <c r="D75" t="s">
        <v>4939</v>
      </c>
      <c r="E75" t="s">
        <v>4752</v>
      </c>
      <c r="F75" t="s">
        <v>4941</v>
      </c>
      <c r="I75" t="s">
        <v>4334</v>
      </c>
      <c r="J75" t="s">
        <v>4334</v>
      </c>
      <c r="K75" t="s">
        <v>4334</v>
      </c>
      <c r="L75" t="s">
        <v>4334</v>
      </c>
      <c r="M75" t="s">
        <v>4638</v>
      </c>
    </row>
    <row r="76" spans="1:13">
      <c r="A76" t="s">
        <v>4942</v>
      </c>
      <c r="B76" t="s">
        <v>4684</v>
      </c>
      <c r="C76" t="s">
        <v>4943</v>
      </c>
      <c r="D76" t="s">
        <v>896</v>
      </c>
      <c r="E76" t="s">
        <v>4752</v>
      </c>
      <c r="F76" t="s">
        <v>4944</v>
      </c>
      <c r="I76" t="s">
        <v>4334</v>
      </c>
      <c r="J76" t="s">
        <v>4334</v>
      </c>
      <c r="K76" t="s">
        <v>4334</v>
      </c>
      <c r="L76" t="s">
        <v>4334</v>
      </c>
      <c r="M76" t="s">
        <v>4638</v>
      </c>
    </row>
    <row r="77" spans="1:13">
      <c r="A77" t="s">
        <v>4945</v>
      </c>
      <c r="B77" t="s">
        <v>4684</v>
      </c>
      <c r="C77" t="s">
        <v>4946</v>
      </c>
      <c r="D77" t="s">
        <v>3336</v>
      </c>
      <c r="E77" t="s">
        <v>4752</v>
      </c>
      <c r="F77" t="s">
        <v>4947</v>
      </c>
      <c r="I77" t="s">
        <v>4334</v>
      </c>
      <c r="J77" t="s">
        <v>4334</v>
      </c>
      <c r="K77" t="s">
        <v>4334</v>
      </c>
      <c r="L77" t="s">
        <v>4334</v>
      </c>
      <c r="M77" t="s">
        <v>4638</v>
      </c>
    </row>
    <row r="78" spans="1:13">
      <c r="A78" t="s">
        <v>4948</v>
      </c>
      <c r="B78" t="s">
        <v>4663</v>
      </c>
      <c r="C78" t="s">
        <v>4949</v>
      </c>
      <c r="D78" t="s">
        <v>3287</v>
      </c>
      <c r="E78" t="s">
        <v>3703</v>
      </c>
      <c r="F78" t="s">
        <v>4334</v>
      </c>
      <c r="G78">
        <v>4072453000</v>
      </c>
      <c r="H78">
        <v>4072453000</v>
      </c>
      <c r="I78" t="s">
        <v>4334</v>
      </c>
      <c r="J78" t="s">
        <v>4334</v>
      </c>
      <c r="K78" t="s">
        <v>4334</v>
      </c>
      <c r="L78" t="s">
        <v>4334</v>
      </c>
      <c r="M78" t="s">
        <v>4638</v>
      </c>
    </row>
    <row r="79" spans="1:13">
      <c r="A79" t="s">
        <v>4862</v>
      </c>
      <c r="B79" t="s">
        <v>4659</v>
      </c>
      <c r="C79" t="s">
        <v>4950</v>
      </c>
      <c r="D79" t="s">
        <v>3579</v>
      </c>
      <c r="E79" t="s">
        <v>3703</v>
      </c>
      <c r="F79" t="s">
        <v>4334</v>
      </c>
      <c r="G79">
        <v>415150000</v>
      </c>
      <c r="H79">
        <v>415150000</v>
      </c>
      <c r="I79" t="s">
        <v>4334</v>
      </c>
      <c r="J79" t="s">
        <v>4334</v>
      </c>
      <c r="K79" t="s">
        <v>4334</v>
      </c>
      <c r="L79" t="s">
        <v>4334</v>
      </c>
      <c r="M79" t="s">
        <v>4638</v>
      </c>
    </row>
    <row r="80" spans="1:13">
      <c r="A80" t="s">
        <v>4951</v>
      </c>
      <c r="B80" t="s">
        <v>4684</v>
      </c>
      <c r="C80" t="s">
        <v>4952</v>
      </c>
      <c r="D80" t="s">
        <v>3283</v>
      </c>
      <c r="E80" t="s">
        <v>4752</v>
      </c>
      <c r="F80" t="s">
        <v>4953</v>
      </c>
      <c r="I80" t="s">
        <v>4334</v>
      </c>
      <c r="J80" t="s">
        <v>4334</v>
      </c>
      <c r="K80" t="s">
        <v>4334</v>
      </c>
      <c r="L80" t="s">
        <v>4334</v>
      </c>
      <c r="M80" t="s">
        <v>4638</v>
      </c>
    </row>
    <row r="81" spans="1:13">
      <c r="A81" t="s">
        <v>4954</v>
      </c>
      <c r="B81" t="s">
        <v>4663</v>
      </c>
      <c r="C81" t="s">
        <v>4955</v>
      </c>
      <c r="D81" t="s">
        <v>3369</v>
      </c>
      <c r="E81" t="s">
        <v>4752</v>
      </c>
      <c r="F81" t="s">
        <v>4956</v>
      </c>
      <c r="I81" t="s">
        <v>4334</v>
      </c>
      <c r="J81" t="s">
        <v>4334</v>
      </c>
      <c r="K81" t="s">
        <v>4334</v>
      </c>
      <c r="L81" t="s">
        <v>4334</v>
      </c>
      <c r="M81" t="s">
        <v>4638</v>
      </c>
    </row>
    <row r="82" spans="1:13">
      <c r="A82" t="s">
        <v>4957</v>
      </c>
      <c r="B82" t="s">
        <v>4674</v>
      </c>
      <c r="C82" t="s">
        <v>4958</v>
      </c>
      <c r="D82" t="s">
        <v>3473</v>
      </c>
      <c r="E82" t="s">
        <v>3703</v>
      </c>
      <c r="F82" t="s">
        <v>4334</v>
      </c>
      <c r="G82">
        <v>1046940000</v>
      </c>
      <c r="H82">
        <v>41877740000</v>
      </c>
      <c r="I82" t="s">
        <v>4334</v>
      </c>
      <c r="J82" t="s">
        <v>4334</v>
      </c>
      <c r="K82" t="s">
        <v>4334</v>
      </c>
      <c r="L82" t="s">
        <v>4334</v>
      </c>
      <c r="M82" t="s">
        <v>4638</v>
      </c>
    </row>
    <row r="83" spans="1:13">
      <c r="A83" t="s">
        <v>4959</v>
      </c>
      <c r="B83" t="s">
        <v>4646</v>
      </c>
      <c r="C83" t="s">
        <v>4960</v>
      </c>
      <c r="D83" t="s">
        <v>3395</v>
      </c>
      <c r="E83" t="s">
        <v>4752</v>
      </c>
      <c r="F83" t="s">
        <v>4825</v>
      </c>
      <c r="I83" t="s">
        <v>4334</v>
      </c>
      <c r="J83" t="s">
        <v>4334</v>
      </c>
      <c r="K83" t="s">
        <v>4334</v>
      </c>
      <c r="L83" t="s">
        <v>4334</v>
      </c>
      <c r="M83" t="s">
        <v>4638</v>
      </c>
    </row>
    <row r="84" spans="1:13">
      <c r="A84" t="s">
        <v>4961</v>
      </c>
      <c r="B84" t="s">
        <v>4736</v>
      </c>
      <c r="C84" t="s">
        <v>4962</v>
      </c>
      <c r="D84" t="s">
        <v>3318</v>
      </c>
      <c r="E84" t="s">
        <v>4752</v>
      </c>
      <c r="F84" t="s">
        <v>4851</v>
      </c>
      <c r="I84" t="s">
        <v>4334</v>
      </c>
      <c r="J84" t="s">
        <v>4334</v>
      </c>
      <c r="K84" t="s">
        <v>4334</v>
      </c>
      <c r="L84" t="s">
        <v>4334</v>
      </c>
      <c r="M84" t="s">
        <v>4638</v>
      </c>
    </row>
    <row r="85" spans="1:13">
      <c r="A85" t="s">
        <v>4963</v>
      </c>
      <c r="B85" t="s">
        <v>4684</v>
      </c>
      <c r="C85" t="s">
        <v>4964</v>
      </c>
      <c r="D85" t="s">
        <v>3281</v>
      </c>
      <c r="E85" t="s">
        <v>4752</v>
      </c>
      <c r="F85" t="s">
        <v>4808</v>
      </c>
      <c r="I85" t="s">
        <v>4334</v>
      </c>
      <c r="J85" t="s">
        <v>4334</v>
      </c>
      <c r="K85" t="s">
        <v>4334</v>
      </c>
      <c r="L85" t="s">
        <v>4334</v>
      </c>
      <c r="M85" t="s">
        <v>4638</v>
      </c>
    </row>
    <row r="86" spans="1:13">
      <c r="A86" t="s">
        <v>4965</v>
      </c>
      <c r="B86" t="s">
        <v>4706</v>
      </c>
      <c r="C86" t="s">
        <v>4966</v>
      </c>
      <c r="D86" t="s">
        <v>3354</v>
      </c>
      <c r="E86" t="s">
        <v>4752</v>
      </c>
      <c r="F86" t="s">
        <v>4967</v>
      </c>
      <c r="I86" t="s">
        <v>4334</v>
      </c>
      <c r="J86" t="s">
        <v>4334</v>
      </c>
      <c r="K86" t="s">
        <v>4334</v>
      </c>
      <c r="L86" t="s">
        <v>4334</v>
      </c>
      <c r="M86" t="s">
        <v>4638</v>
      </c>
    </row>
    <row r="87" spans="1:13">
      <c r="A87" t="s">
        <v>4968</v>
      </c>
      <c r="B87" t="s">
        <v>4721</v>
      </c>
      <c r="C87" t="s">
        <v>4969</v>
      </c>
      <c r="D87" t="s">
        <v>4860</v>
      </c>
      <c r="E87" t="s">
        <v>4752</v>
      </c>
      <c r="F87" t="s">
        <v>4970</v>
      </c>
      <c r="I87" t="s">
        <v>4334</v>
      </c>
      <c r="J87" t="s">
        <v>4334</v>
      </c>
      <c r="K87" t="s">
        <v>4334</v>
      </c>
      <c r="L87" t="s">
        <v>4334</v>
      </c>
      <c r="M87" t="s">
        <v>4638</v>
      </c>
    </row>
    <row r="88" spans="1:13">
      <c r="A88" t="s">
        <v>4971</v>
      </c>
      <c r="B88" t="s">
        <v>4688</v>
      </c>
      <c r="C88" t="s">
        <v>4973</v>
      </c>
      <c r="D88" t="s">
        <v>4972</v>
      </c>
      <c r="E88" t="s">
        <v>4752</v>
      </c>
      <c r="F88" t="s">
        <v>4974</v>
      </c>
      <c r="I88" t="s">
        <v>4334</v>
      </c>
      <c r="J88" t="s">
        <v>4334</v>
      </c>
      <c r="K88" t="s">
        <v>4334</v>
      </c>
      <c r="L88" t="s">
        <v>4334</v>
      </c>
      <c r="M88" t="s">
        <v>4638</v>
      </c>
    </row>
    <row r="89" spans="1:13">
      <c r="A89" t="s">
        <v>4975</v>
      </c>
      <c r="B89" t="s">
        <v>4693</v>
      </c>
      <c r="C89" t="s">
        <v>4976</v>
      </c>
      <c r="D89" t="s">
        <v>3287</v>
      </c>
      <c r="E89" t="s">
        <v>4752</v>
      </c>
      <c r="F89" t="s">
        <v>4977</v>
      </c>
      <c r="I89" t="s">
        <v>4334</v>
      </c>
      <c r="J89" t="s">
        <v>4334</v>
      </c>
      <c r="K89" t="s">
        <v>4334</v>
      </c>
      <c r="L89" t="s">
        <v>4334</v>
      </c>
      <c r="M89" t="s">
        <v>4638</v>
      </c>
    </row>
    <row r="90" spans="1:13">
      <c r="A90" t="s">
        <v>4978</v>
      </c>
      <c r="B90" t="s">
        <v>4663</v>
      </c>
      <c r="C90" t="s">
        <v>4979</v>
      </c>
      <c r="D90" t="s">
        <v>3429</v>
      </c>
      <c r="E90" t="s">
        <v>4752</v>
      </c>
      <c r="F90" t="s">
        <v>4980</v>
      </c>
      <c r="I90" t="s">
        <v>4334</v>
      </c>
      <c r="J90" t="s">
        <v>4334</v>
      </c>
      <c r="K90" t="s">
        <v>4334</v>
      </c>
      <c r="L90" t="s">
        <v>4334</v>
      </c>
      <c r="M90" t="s">
        <v>4638</v>
      </c>
    </row>
    <row r="91" spans="1:13">
      <c r="A91" t="s">
        <v>4981</v>
      </c>
      <c r="B91" t="s">
        <v>4684</v>
      </c>
      <c r="C91" t="s">
        <v>4982</v>
      </c>
      <c r="D91" t="s">
        <v>896</v>
      </c>
      <c r="E91" t="s">
        <v>4752</v>
      </c>
      <c r="F91" t="s">
        <v>4983</v>
      </c>
      <c r="I91" t="s">
        <v>4334</v>
      </c>
      <c r="J91" t="s">
        <v>4334</v>
      </c>
      <c r="K91" t="s">
        <v>4334</v>
      </c>
      <c r="L91" t="s">
        <v>4334</v>
      </c>
      <c r="M91" t="s">
        <v>4638</v>
      </c>
    </row>
    <row r="92" spans="1:13">
      <c r="A92" t="s">
        <v>4984</v>
      </c>
      <c r="B92" t="s">
        <v>4715</v>
      </c>
      <c r="C92" t="s">
        <v>4985</v>
      </c>
      <c r="D92" t="s">
        <v>3286</v>
      </c>
      <c r="E92" t="s">
        <v>3703</v>
      </c>
      <c r="F92" t="s">
        <v>4334</v>
      </c>
      <c r="G92">
        <v>861000000000</v>
      </c>
      <c r="H92">
        <v>861000000000</v>
      </c>
      <c r="I92" t="s">
        <v>4334</v>
      </c>
      <c r="J92" t="s">
        <v>4334</v>
      </c>
      <c r="K92" t="s">
        <v>4334</v>
      </c>
      <c r="L92" t="s">
        <v>4334</v>
      </c>
      <c r="M92" t="s">
        <v>4638</v>
      </c>
    </row>
    <row r="93" spans="1:13">
      <c r="A93" t="s">
        <v>4986</v>
      </c>
      <c r="B93" t="s">
        <v>4743</v>
      </c>
      <c r="C93" t="s">
        <v>4987</v>
      </c>
      <c r="D93" t="s">
        <v>3539</v>
      </c>
      <c r="E93" t="s">
        <v>4752</v>
      </c>
      <c r="F93" t="s">
        <v>4988</v>
      </c>
      <c r="I93" t="s">
        <v>4334</v>
      </c>
      <c r="J93" t="s">
        <v>4334</v>
      </c>
      <c r="K93" t="s">
        <v>4334</v>
      </c>
      <c r="L93" t="s">
        <v>4334</v>
      </c>
      <c r="M93" t="s">
        <v>4638</v>
      </c>
    </row>
    <row r="94" spans="1:13">
      <c r="A94" t="s">
        <v>4989</v>
      </c>
      <c r="B94" t="s">
        <v>4739</v>
      </c>
      <c r="C94" t="s">
        <v>4990</v>
      </c>
      <c r="D94" t="s">
        <v>3519</v>
      </c>
      <c r="E94" t="s">
        <v>4752</v>
      </c>
      <c r="F94" t="s">
        <v>4991</v>
      </c>
      <c r="I94" t="s">
        <v>4334</v>
      </c>
      <c r="J94" t="s">
        <v>4334</v>
      </c>
      <c r="K94" t="s">
        <v>4334</v>
      </c>
      <c r="L94" t="s">
        <v>4334</v>
      </c>
      <c r="M94" t="s">
        <v>4638</v>
      </c>
    </row>
    <row r="95" spans="1:13">
      <c r="A95" t="s">
        <v>4992</v>
      </c>
      <c r="B95" t="s">
        <v>4684</v>
      </c>
      <c r="C95" t="s">
        <v>4993</v>
      </c>
      <c r="D95" t="s">
        <v>3284</v>
      </c>
      <c r="E95" t="s">
        <v>4752</v>
      </c>
      <c r="F95" t="s">
        <v>4953</v>
      </c>
      <c r="I95" t="s">
        <v>4334</v>
      </c>
      <c r="J95" t="s">
        <v>4334</v>
      </c>
      <c r="K95" t="s">
        <v>4334</v>
      </c>
      <c r="L95" t="s">
        <v>4334</v>
      </c>
      <c r="M95" t="s">
        <v>4638</v>
      </c>
    </row>
    <row r="96" spans="1:13">
      <c r="A96" t="s">
        <v>4994</v>
      </c>
      <c r="B96" t="s">
        <v>4703</v>
      </c>
      <c r="C96" t="s">
        <v>4995</v>
      </c>
      <c r="D96" t="s">
        <v>3446</v>
      </c>
      <c r="E96" t="s">
        <v>4752</v>
      </c>
      <c r="F96" t="s">
        <v>4766</v>
      </c>
      <c r="I96" t="s">
        <v>4334</v>
      </c>
      <c r="J96" t="s">
        <v>4334</v>
      </c>
      <c r="K96" t="s">
        <v>4334</v>
      </c>
      <c r="L96" t="s">
        <v>4334</v>
      </c>
      <c r="M96" t="s">
        <v>4638</v>
      </c>
    </row>
    <row r="97" spans="1:13">
      <c r="A97" t="s">
        <v>4996</v>
      </c>
      <c r="B97" t="s">
        <v>4661</v>
      </c>
      <c r="C97" t="s">
        <v>4997</v>
      </c>
      <c r="D97" t="s">
        <v>3275</v>
      </c>
      <c r="E97" t="s">
        <v>4752</v>
      </c>
      <c r="F97" t="s">
        <v>4887</v>
      </c>
      <c r="I97" t="s">
        <v>4334</v>
      </c>
      <c r="J97" t="s">
        <v>4334</v>
      </c>
      <c r="K97" t="s">
        <v>4334</v>
      </c>
      <c r="L97" t="s">
        <v>4334</v>
      </c>
      <c r="M97" t="s">
        <v>4638</v>
      </c>
    </row>
    <row r="98" spans="1:13">
      <c r="A98" t="s">
        <v>4998</v>
      </c>
      <c r="B98" t="s">
        <v>4682</v>
      </c>
      <c r="C98" t="s">
        <v>4999</v>
      </c>
      <c r="D98" t="s">
        <v>3487</v>
      </c>
      <c r="E98" t="s">
        <v>4752</v>
      </c>
      <c r="F98" t="s">
        <v>4924</v>
      </c>
      <c r="I98" t="s">
        <v>4334</v>
      </c>
      <c r="J98" t="s">
        <v>4334</v>
      </c>
      <c r="K98" t="s">
        <v>4334</v>
      </c>
      <c r="L98" t="s">
        <v>4334</v>
      </c>
      <c r="M98" t="s">
        <v>4638</v>
      </c>
    </row>
    <row r="99" spans="1:13">
      <c r="A99" t="s">
        <v>5000</v>
      </c>
      <c r="B99" t="s">
        <v>4706</v>
      </c>
      <c r="C99" t="s">
        <v>5001</v>
      </c>
      <c r="D99" t="s">
        <v>3353</v>
      </c>
      <c r="E99" t="s">
        <v>4752</v>
      </c>
      <c r="F99" t="s">
        <v>4967</v>
      </c>
      <c r="I99" t="s">
        <v>4334</v>
      </c>
      <c r="J99" t="s">
        <v>4334</v>
      </c>
      <c r="K99" t="s">
        <v>4334</v>
      </c>
      <c r="L99" t="s">
        <v>4334</v>
      </c>
      <c r="M99" t="s">
        <v>4638</v>
      </c>
    </row>
    <row r="100" spans="1:13">
      <c r="A100" t="s">
        <v>4885</v>
      </c>
      <c r="B100" t="s">
        <v>4636</v>
      </c>
      <c r="C100" t="s">
        <v>5002</v>
      </c>
      <c r="D100" t="s">
        <v>885</v>
      </c>
      <c r="E100" t="s">
        <v>3703</v>
      </c>
      <c r="F100" t="s">
        <v>4334</v>
      </c>
      <c r="G100">
        <v>1526132719000</v>
      </c>
      <c r="H100">
        <v>1524669092000</v>
      </c>
      <c r="I100" t="s">
        <v>4334</v>
      </c>
      <c r="J100" t="s">
        <v>4334</v>
      </c>
      <c r="K100" t="s">
        <v>4334</v>
      </c>
      <c r="L100" t="s">
        <v>4334</v>
      </c>
      <c r="M100" t="s">
        <v>4638</v>
      </c>
    </row>
    <row r="101" spans="1:13">
      <c r="A101" t="s">
        <v>5003</v>
      </c>
      <c r="B101" t="s">
        <v>4639</v>
      </c>
      <c r="C101" t="s">
        <v>5004</v>
      </c>
      <c r="D101" t="s">
        <v>3573</v>
      </c>
      <c r="E101" t="s">
        <v>3703</v>
      </c>
      <c r="F101" t="s">
        <v>4334</v>
      </c>
      <c r="G101">
        <v>224472000</v>
      </c>
      <c r="H101">
        <v>224472000</v>
      </c>
      <c r="I101" t="s">
        <v>4334</v>
      </c>
      <c r="J101" t="s">
        <v>4334</v>
      </c>
      <c r="K101" t="s">
        <v>4334</v>
      </c>
      <c r="L101" t="s">
        <v>4334</v>
      </c>
      <c r="M101" t="s">
        <v>4638</v>
      </c>
    </row>
    <row r="102" spans="1:13">
      <c r="A102" t="s">
        <v>5005</v>
      </c>
      <c r="B102" t="s">
        <v>4728</v>
      </c>
      <c r="C102" t="s">
        <v>5006</v>
      </c>
      <c r="D102" t="s">
        <v>896</v>
      </c>
      <c r="E102" t="s">
        <v>4752</v>
      </c>
      <c r="F102" t="s">
        <v>4935</v>
      </c>
      <c r="I102" t="s">
        <v>4334</v>
      </c>
      <c r="J102" t="s">
        <v>4334</v>
      </c>
      <c r="K102" t="s">
        <v>4334</v>
      </c>
      <c r="L102" t="s">
        <v>4334</v>
      </c>
      <c r="M102" t="s">
        <v>4638</v>
      </c>
    </row>
    <row r="103" spans="1:13">
      <c r="A103" t="s">
        <v>5007</v>
      </c>
      <c r="B103" t="s">
        <v>4684</v>
      </c>
      <c r="C103" t="s">
        <v>5008</v>
      </c>
      <c r="D103" t="s">
        <v>896</v>
      </c>
      <c r="E103" t="s">
        <v>4752</v>
      </c>
      <c r="F103" t="s">
        <v>4947</v>
      </c>
      <c r="I103" t="s">
        <v>4334</v>
      </c>
      <c r="J103" t="s">
        <v>4334</v>
      </c>
      <c r="K103" t="s">
        <v>4334</v>
      </c>
      <c r="L103" t="s">
        <v>4334</v>
      </c>
      <c r="M103" t="s">
        <v>4638</v>
      </c>
    </row>
    <row r="104" spans="1:13">
      <c r="A104" t="s">
        <v>5009</v>
      </c>
      <c r="B104" t="s">
        <v>4713</v>
      </c>
      <c r="C104" t="s">
        <v>5010</v>
      </c>
      <c r="D104" t="s">
        <v>896</v>
      </c>
      <c r="E104" t="s">
        <v>4752</v>
      </c>
      <c r="F104" t="s">
        <v>4794</v>
      </c>
      <c r="I104" t="s">
        <v>4334</v>
      </c>
      <c r="J104" t="s">
        <v>4334</v>
      </c>
      <c r="K104" t="s">
        <v>4334</v>
      </c>
      <c r="L104" t="s">
        <v>4334</v>
      </c>
      <c r="M104" t="s">
        <v>4638</v>
      </c>
    </row>
    <row r="105" spans="1:13">
      <c r="A105" t="s">
        <v>5011</v>
      </c>
      <c r="B105" t="s">
        <v>4736</v>
      </c>
      <c r="C105" t="s">
        <v>5012</v>
      </c>
      <c r="D105" t="s">
        <v>3311</v>
      </c>
      <c r="E105" t="s">
        <v>4752</v>
      </c>
      <c r="F105" t="s">
        <v>5013</v>
      </c>
      <c r="I105" t="s">
        <v>4334</v>
      </c>
      <c r="J105" t="s">
        <v>4334</v>
      </c>
      <c r="K105" t="s">
        <v>4334</v>
      </c>
      <c r="L105" t="s">
        <v>4334</v>
      </c>
      <c r="M105" t="s">
        <v>4638</v>
      </c>
    </row>
    <row r="106" spans="1:13">
      <c r="A106" t="s">
        <v>5014</v>
      </c>
      <c r="B106" t="s">
        <v>4715</v>
      </c>
      <c r="C106" t="s">
        <v>5015</v>
      </c>
      <c r="D106" t="s">
        <v>3287</v>
      </c>
      <c r="E106" t="s">
        <v>4752</v>
      </c>
      <c r="F106" t="s">
        <v>5016</v>
      </c>
      <c r="I106" t="s">
        <v>4334</v>
      </c>
      <c r="J106" t="s">
        <v>4334</v>
      </c>
      <c r="K106" t="s">
        <v>4334</v>
      </c>
      <c r="L106" t="s">
        <v>4334</v>
      </c>
      <c r="M106" t="s">
        <v>4638</v>
      </c>
    </row>
    <row r="107" spans="1:13">
      <c r="A107" t="s">
        <v>5017</v>
      </c>
      <c r="B107" t="s">
        <v>4695</v>
      </c>
      <c r="C107" t="s">
        <v>5018</v>
      </c>
      <c r="D107" t="s">
        <v>3413</v>
      </c>
      <c r="E107" t="s">
        <v>4752</v>
      </c>
      <c r="F107" t="s">
        <v>5019</v>
      </c>
      <c r="I107" t="s">
        <v>4334</v>
      </c>
      <c r="J107" t="s">
        <v>4334</v>
      </c>
      <c r="K107" t="s">
        <v>4334</v>
      </c>
      <c r="L107" t="s">
        <v>4334</v>
      </c>
      <c r="M107" t="s">
        <v>4638</v>
      </c>
    </row>
    <row r="108" spans="1:13">
      <c r="A108" t="s">
        <v>5020</v>
      </c>
      <c r="B108" t="s">
        <v>4654</v>
      </c>
      <c r="C108" t="s">
        <v>5021</v>
      </c>
      <c r="D108" t="s">
        <v>3277</v>
      </c>
      <c r="E108" t="s">
        <v>4752</v>
      </c>
      <c r="F108" t="s">
        <v>5022</v>
      </c>
      <c r="I108" t="s">
        <v>4334</v>
      </c>
      <c r="J108" t="s">
        <v>4334</v>
      </c>
      <c r="K108" t="s">
        <v>4334</v>
      </c>
      <c r="L108" t="s">
        <v>4334</v>
      </c>
      <c r="M108" t="s">
        <v>4638</v>
      </c>
    </row>
    <row r="109" spans="1:13">
      <c r="A109" t="s">
        <v>5023</v>
      </c>
      <c r="B109" t="s">
        <v>4674</v>
      </c>
      <c r="C109" t="s">
        <v>5024</v>
      </c>
      <c r="D109" t="s">
        <v>3472</v>
      </c>
      <c r="E109" t="s">
        <v>4752</v>
      </c>
      <c r="F109" t="s">
        <v>4931</v>
      </c>
      <c r="I109" t="s">
        <v>4334</v>
      </c>
      <c r="J109" t="s">
        <v>4334</v>
      </c>
      <c r="K109" t="s">
        <v>4334</v>
      </c>
      <c r="L109" t="s">
        <v>4334</v>
      </c>
      <c r="M109" t="s">
        <v>4638</v>
      </c>
    </row>
    <row r="110" spans="1:13">
      <c r="A110" t="s">
        <v>4818</v>
      </c>
      <c r="B110" t="s">
        <v>4706</v>
      </c>
      <c r="C110" t="s">
        <v>5026</v>
      </c>
      <c r="D110" t="s">
        <v>5025</v>
      </c>
      <c r="E110" t="s">
        <v>3703</v>
      </c>
      <c r="F110" t="s">
        <v>4334</v>
      </c>
      <c r="G110">
        <v>97971433000</v>
      </c>
      <c r="H110">
        <v>102368403000</v>
      </c>
      <c r="I110" t="s">
        <v>4334</v>
      </c>
      <c r="J110" t="s">
        <v>4334</v>
      </c>
      <c r="K110" t="s">
        <v>4334</v>
      </c>
      <c r="L110" t="s">
        <v>4334</v>
      </c>
      <c r="M110" t="s">
        <v>4638</v>
      </c>
    </row>
    <row r="111" spans="1:13">
      <c r="A111" t="s">
        <v>5027</v>
      </c>
      <c r="B111" t="s">
        <v>4652</v>
      </c>
      <c r="C111" t="s">
        <v>5028</v>
      </c>
      <c r="D111" t="s">
        <v>3495</v>
      </c>
      <c r="E111" t="s">
        <v>3703</v>
      </c>
      <c r="F111" t="s">
        <v>4334</v>
      </c>
      <c r="G111">
        <v>15398178000</v>
      </c>
      <c r="H111">
        <v>17657332000</v>
      </c>
      <c r="I111" t="s">
        <v>4334</v>
      </c>
      <c r="J111" t="s">
        <v>4334</v>
      </c>
      <c r="K111" t="s">
        <v>4334</v>
      </c>
      <c r="L111" t="s">
        <v>4334</v>
      </c>
      <c r="M111" t="s">
        <v>4638</v>
      </c>
    </row>
    <row r="112" spans="1:13">
      <c r="A112" t="s">
        <v>5029</v>
      </c>
      <c r="B112" t="s">
        <v>4654</v>
      </c>
      <c r="C112" t="s">
        <v>5030</v>
      </c>
      <c r="D112" t="s">
        <v>3343</v>
      </c>
      <c r="E112" t="s">
        <v>4752</v>
      </c>
      <c r="F112" t="s">
        <v>5022</v>
      </c>
      <c r="I112" t="s">
        <v>4334</v>
      </c>
      <c r="J112" t="s">
        <v>4334</v>
      </c>
      <c r="K112" t="s">
        <v>4334</v>
      </c>
      <c r="L112" t="s">
        <v>4334</v>
      </c>
      <c r="M112" t="s">
        <v>4638</v>
      </c>
    </row>
    <row r="113" spans="1:13">
      <c r="A113" t="s">
        <v>4918</v>
      </c>
      <c r="B113" t="s">
        <v>4710</v>
      </c>
      <c r="C113" t="s">
        <v>5031</v>
      </c>
      <c r="D113" t="s">
        <v>3371</v>
      </c>
      <c r="E113" t="s">
        <v>3703</v>
      </c>
      <c r="F113" t="s">
        <v>4334</v>
      </c>
      <c r="G113">
        <v>4291405000</v>
      </c>
      <c r="H113">
        <v>5102488000</v>
      </c>
      <c r="I113" t="s">
        <v>4334</v>
      </c>
      <c r="J113" t="s">
        <v>4334</v>
      </c>
      <c r="K113" t="s">
        <v>4334</v>
      </c>
      <c r="L113" t="s">
        <v>4334</v>
      </c>
      <c r="M113" t="s">
        <v>4638</v>
      </c>
    </row>
    <row r="114" spans="1:13">
      <c r="A114" t="s">
        <v>5032</v>
      </c>
      <c r="B114" t="s">
        <v>4646</v>
      </c>
      <c r="C114" t="s">
        <v>5033</v>
      </c>
      <c r="D114" t="s">
        <v>1275</v>
      </c>
      <c r="E114" t="s">
        <v>4752</v>
      </c>
      <c r="F114" t="s">
        <v>4757</v>
      </c>
      <c r="I114" t="s">
        <v>4334</v>
      </c>
      <c r="J114" t="s">
        <v>4334</v>
      </c>
      <c r="K114" t="s">
        <v>4334</v>
      </c>
      <c r="L114" t="s">
        <v>4334</v>
      </c>
      <c r="M114" t="s">
        <v>4638</v>
      </c>
    </row>
    <row r="115" spans="1:13">
      <c r="A115" t="s">
        <v>5034</v>
      </c>
      <c r="B115" t="s">
        <v>4699</v>
      </c>
      <c r="C115" t="s">
        <v>5035</v>
      </c>
      <c r="D115" t="s">
        <v>3388</v>
      </c>
      <c r="E115" t="s">
        <v>4752</v>
      </c>
      <c r="F115" t="s">
        <v>4768</v>
      </c>
      <c r="I115" t="s">
        <v>4334</v>
      </c>
      <c r="J115" t="s">
        <v>4334</v>
      </c>
      <c r="K115" t="s">
        <v>4334</v>
      </c>
      <c r="L115" t="s">
        <v>4334</v>
      </c>
      <c r="M115" t="s">
        <v>4638</v>
      </c>
    </row>
    <row r="116" spans="1:13">
      <c r="A116" t="s">
        <v>4921</v>
      </c>
      <c r="B116" t="s">
        <v>4691</v>
      </c>
      <c r="C116" t="s">
        <v>5036</v>
      </c>
      <c r="D116" t="s">
        <v>3287</v>
      </c>
      <c r="E116" t="s">
        <v>3703</v>
      </c>
      <c r="F116" t="s">
        <v>4334</v>
      </c>
      <c r="G116">
        <v>29938971000</v>
      </c>
      <c r="H116">
        <v>30128971000</v>
      </c>
      <c r="I116" t="s">
        <v>4334</v>
      </c>
      <c r="J116" t="s">
        <v>4334</v>
      </c>
      <c r="K116" t="s">
        <v>4334</v>
      </c>
      <c r="L116" t="s">
        <v>4334</v>
      </c>
      <c r="M116" t="s">
        <v>4638</v>
      </c>
    </row>
    <row r="117" spans="1:13">
      <c r="A117" t="s">
        <v>5037</v>
      </c>
      <c r="B117" t="s">
        <v>4665</v>
      </c>
      <c r="C117" t="s">
        <v>5038</v>
      </c>
      <c r="D117" t="s">
        <v>3406</v>
      </c>
      <c r="E117" t="s">
        <v>4752</v>
      </c>
      <c r="F117" t="s">
        <v>5039</v>
      </c>
      <c r="I117" t="s">
        <v>4334</v>
      </c>
      <c r="J117" t="s">
        <v>4334</v>
      </c>
      <c r="K117" t="s">
        <v>4334</v>
      </c>
      <c r="L117" t="s">
        <v>4334</v>
      </c>
      <c r="M117" t="s">
        <v>4638</v>
      </c>
    </row>
    <row r="118" spans="1:13">
      <c r="A118" t="s">
        <v>5040</v>
      </c>
      <c r="B118" t="s">
        <v>4654</v>
      </c>
      <c r="C118" t="s">
        <v>5041</v>
      </c>
      <c r="D118" t="s">
        <v>3459</v>
      </c>
      <c r="E118" t="s">
        <v>4752</v>
      </c>
      <c r="F118" t="s">
        <v>5042</v>
      </c>
      <c r="I118" t="s">
        <v>4334</v>
      </c>
      <c r="J118" t="s">
        <v>4334</v>
      </c>
      <c r="K118" t="s">
        <v>4334</v>
      </c>
      <c r="L118" t="s">
        <v>4334</v>
      </c>
      <c r="M118" t="s">
        <v>4638</v>
      </c>
    </row>
    <row r="119" spans="1:13">
      <c r="A119" t="s">
        <v>5043</v>
      </c>
      <c r="B119" t="s">
        <v>4684</v>
      </c>
      <c r="C119" t="s">
        <v>5044</v>
      </c>
      <c r="D119" t="s">
        <v>896</v>
      </c>
      <c r="E119" t="s">
        <v>4752</v>
      </c>
      <c r="F119" t="s">
        <v>4844</v>
      </c>
      <c r="I119" t="s">
        <v>4334</v>
      </c>
      <c r="J119" t="s">
        <v>4334</v>
      </c>
      <c r="K119" t="s">
        <v>4334</v>
      </c>
      <c r="L119" t="s">
        <v>4334</v>
      </c>
      <c r="M119" t="s">
        <v>4638</v>
      </c>
    </row>
    <row r="120" spans="1:13">
      <c r="A120" t="s">
        <v>5045</v>
      </c>
      <c r="B120" t="s">
        <v>4721</v>
      </c>
      <c r="C120" t="s">
        <v>5047</v>
      </c>
      <c r="D120" t="s">
        <v>5046</v>
      </c>
      <c r="E120" t="s">
        <v>4752</v>
      </c>
      <c r="F120" t="s">
        <v>4970</v>
      </c>
      <c r="I120" t="s">
        <v>4334</v>
      </c>
      <c r="J120" t="s">
        <v>4334</v>
      </c>
      <c r="K120" t="s">
        <v>4334</v>
      </c>
      <c r="L120" t="s">
        <v>4334</v>
      </c>
      <c r="M120" t="s">
        <v>4638</v>
      </c>
    </row>
    <row r="121" spans="1:13">
      <c r="A121" t="s">
        <v>5048</v>
      </c>
      <c r="B121" t="s">
        <v>4734</v>
      </c>
      <c r="C121" t="s">
        <v>5049</v>
      </c>
      <c r="D121" t="s">
        <v>3577</v>
      </c>
      <c r="E121" t="s">
        <v>4752</v>
      </c>
      <c r="F121" t="s">
        <v>5050</v>
      </c>
      <c r="I121" t="s">
        <v>4334</v>
      </c>
      <c r="J121" t="s">
        <v>4334</v>
      </c>
      <c r="K121" t="s">
        <v>4334</v>
      </c>
      <c r="L121" t="s">
        <v>4334</v>
      </c>
      <c r="M121" t="s">
        <v>4638</v>
      </c>
    </row>
    <row r="122" spans="1:13">
      <c r="A122" t="s">
        <v>5051</v>
      </c>
      <c r="B122" t="s">
        <v>4736</v>
      </c>
      <c r="C122" t="s">
        <v>5052</v>
      </c>
      <c r="D122" t="s">
        <v>3312</v>
      </c>
      <c r="E122" t="s">
        <v>4752</v>
      </c>
      <c r="F122" t="s">
        <v>4870</v>
      </c>
      <c r="I122" t="s">
        <v>4334</v>
      </c>
      <c r="J122" t="s">
        <v>4334</v>
      </c>
      <c r="K122" t="s">
        <v>4334</v>
      </c>
      <c r="L122" t="s">
        <v>4334</v>
      </c>
      <c r="M122" t="s">
        <v>4638</v>
      </c>
    </row>
    <row r="123" spans="1:13">
      <c r="A123" t="s">
        <v>5053</v>
      </c>
      <c r="B123" t="s">
        <v>4706</v>
      </c>
      <c r="C123" t="s">
        <v>5055</v>
      </c>
      <c r="D123" t="s">
        <v>5054</v>
      </c>
      <c r="E123" t="s">
        <v>4752</v>
      </c>
      <c r="F123" t="s">
        <v>4773</v>
      </c>
      <c r="I123" t="s">
        <v>4334</v>
      </c>
      <c r="J123" t="s">
        <v>4334</v>
      </c>
      <c r="K123" t="s">
        <v>4334</v>
      </c>
      <c r="L123" t="s">
        <v>4334</v>
      </c>
      <c r="M123" t="s">
        <v>4638</v>
      </c>
    </row>
    <row r="124" spans="1:13">
      <c r="A124" t="s">
        <v>5056</v>
      </c>
      <c r="B124" t="s">
        <v>4736</v>
      </c>
      <c r="C124" t="s">
        <v>5058</v>
      </c>
      <c r="D124" t="s">
        <v>5057</v>
      </c>
      <c r="E124" t="s">
        <v>4752</v>
      </c>
      <c r="F124" t="s">
        <v>5059</v>
      </c>
      <c r="I124" t="s">
        <v>4334</v>
      </c>
      <c r="J124" t="s">
        <v>4334</v>
      </c>
      <c r="K124" t="s">
        <v>4334</v>
      </c>
      <c r="L124" t="s">
        <v>4334</v>
      </c>
      <c r="M124" t="s">
        <v>4638</v>
      </c>
    </row>
    <row r="125" spans="1:13">
      <c r="A125" t="s">
        <v>5060</v>
      </c>
      <c r="B125" t="s">
        <v>4674</v>
      </c>
      <c r="C125" t="s">
        <v>5061</v>
      </c>
      <c r="D125" t="s">
        <v>3477</v>
      </c>
      <c r="E125" t="s">
        <v>4752</v>
      </c>
      <c r="F125" t="s">
        <v>4863</v>
      </c>
      <c r="I125" t="s">
        <v>4334</v>
      </c>
      <c r="J125" t="s">
        <v>4334</v>
      </c>
      <c r="K125" t="s">
        <v>4334</v>
      </c>
      <c r="L125" t="s">
        <v>4334</v>
      </c>
      <c r="M125" t="s">
        <v>4638</v>
      </c>
    </row>
    <row r="126" spans="1:13">
      <c r="A126" t="s">
        <v>5062</v>
      </c>
      <c r="B126" t="s">
        <v>4728</v>
      </c>
      <c r="C126" t="s">
        <v>5064</v>
      </c>
      <c r="D126" t="s">
        <v>5063</v>
      </c>
      <c r="E126" t="s">
        <v>4752</v>
      </c>
      <c r="F126" t="s">
        <v>5065</v>
      </c>
      <c r="I126" t="s">
        <v>4334</v>
      </c>
      <c r="J126" t="s">
        <v>4334</v>
      </c>
      <c r="K126" t="s">
        <v>4334</v>
      </c>
      <c r="L126" t="s">
        <v>4334</v>
      </c>
      <c r="M126" t="s">
        <v>4638</v>
      </c>
    </row>
    <row r="127" spans="1:13">
      <c r="A127" t="s">
        <v>5066</v>
      </c>
      <c r="B127" t="s">
        <v>4715</v>
      </c>
      <c r="C127" t="s">
        <v>5067</v>
      </c>
      <c r="D127" t="s">
        <v>3274</v>
      </c>
      <c r="E127" t="s">
        <v>3703</v>
      </c>
      <c r="F127" t="s">
        <v>4334</v>
      </c>
      <c r="G127">
        <v>1194800000</v>
      </c>
      <c r="H127">
        <v>1194800000</v>
      </c>
      <c r="I127" t="s">
        <v>4334</v>
      </c>
      <c r="J127" t="s">
        <v>4334</v>
      </c>
      <c r="K127" t="s">
        <v>4334</v>
      </c>
      <c r="L127" t="s">
        <v>4334</v>
      </c>
      <c r="M127" t="s">
        <v>4638</v>
      </c>
    </row>
    <row r="128" spans="1:13">
      <c r="A128" t="s">
        <v>5068</v>
      </c>
      <c r="B128" t="s">
        <v>4736</v>
      </c>
      <c r="C128" t="s">
        <v>5069</v>
      </c>
      <c r="D128" t="s">
        <v>3322</v>
      </c>
      <c r="E128" t="s">
        <v>4752</v>
      </c>
      <c r="F128" t="s">
        <v>4926</v>
      </c>
      <c r="I128" t="s">
        <v>4334</v>
      </c>
      <c r="J128" t="s">
        <v>4334</v>
      </c>
      <c r="K128" t="s">
        <v>4334</v>
      </c>
      <c r="L128" t="s">
        <v>4334</v>
      </c>
      <c r="M128" t="s">
        <v>4638</v>
      </c>
    </row>
    <row r="129" spans="1:13">
      <c r="A129" t="s">
        <v>5070</v>
      </c>
      <c r="B129" t="s">
        <v>4684</v>
      </c>
      <c r="C129" t="s">
        <v>5071</v>
      </c>
      <c r="D129" t="s">
        <v>3329</v>
      </c>
      <c r="E129" t="s">
        <v>4752</v>
      </c>
      <c r="F129" t="s">
        <v>5072</v>
      </c>
      <c r="I129" t="s">
        <v>4334</v>
      </c>
      <c r="J129" t="s">
        <v>4334</v>
      </c>
      <c r="K129" t="s">
        <v>4334</v>
      </c>
      <c r="L129" t="s">
        <v>4334</v>
      </c>
      <c r="M129" t="s">
        <v>4638</v>
      </c>
    </row>
    <row r="130" spans="1:13">
      <c r="A130" t="s">
        <v>5073</v>
      </c>
      <c r="B130" t="s">
        <v>4661</v>
      </c>
      <c r="C130" t="s">
        <v>5074</v>
      </c>
      <c r="D130" t="s">
        <v>3269</v>
      </c>
      <c r="E130" t="s">
        <v>3703</v>
      </c>
      <c r="F130" t="s">
        <v>4334</v>
      </c>
      <c r="G130">
        <v>6700150000</v>
      </c>
      <c r="H130">
        <v>9089869000</v>
      </c>
      <c r="I130" t="s">
        <v>4334</v>
      </c>
      <c r="J130" t="s">
        <v>4334</v>
      </c>
      <c r="K130" t="s">
        <v>4334</v>
      </c>
      <c r="L130" t="s">
        <v>4334</v>
      </c>
      <c r="M130" t="s">
        <v>4638</v>
      </c>
    </row>
    <row r="131" spans="1:13">
      <c r="A131" t="s">
        <v>5075</v>
      </c>
      <c r="B131" t="s">
        <v>4646</v>
      </c>
      <c r="C131" t="s">
        <v>5076</v>
      </c>
      <c r="D131" t="s">
        <v>3396</v>
      </c>
      <c r="E131" t="s">
        <v>4752</v>
      </c>
      <c r="F131" t="s">
        <v>4825</v>
      </c>
      <c r="I131" t="s">
        <v>4334</v>
      </c>
      <c r="J131" t="s">
        <v>4334</v>
      </c>
      <c r="K131" t="s">
        <v>4334</v>
      </c>
      <c r="L131" t="s">
        <v>4334</v>
      </c>
      <c r="M131" t="s">
        <v>4638</v>
      </c>
    </row>
    <row r="132" spans="1:13">
      <c r="A132" t="s">
        <v>4804</v>
      </c>
      <c r="B132" t="s">
        <v>4663</v>
      </c>
      <c r="C132" t="s">
        <v>5077</v>
      </c>
      <c r="D132" t="s">
        <v>3287</v>
      </c>
      <c r="E132" t="s">
        <v>3703</v>
      </c>
      <c r="F132" t="s">
        <v>4334</v>
      </c>
      <c r="G132">
        <v>363178000</v>
      </c>
      <c r="H132">
        <v>363178000</v>
      </c>
      <c r="I132" t="s">
        <v>4334</v>
      </c>
      <c r="J132" t="s">
        <v>4334</v>
      </c>
      <c r="K132" t="s">
        <v>4334</v>
      </c>
      <c r="L132" t="s">
        <v>4334</v>
      </c>
      <c r="M132" t="s">
        <v>4638</v>
      </c>
    </row>
    <row r="133" spans="1:13">
      <c r="A133" t="s">
        <v>5078</v>
      </c>
      <c r="B133" t="s">
        <v>4654</v>
      </c>
      <c r="C133" t="s">
        <v>5079</v>
      </c>
      <c r="D133" t="s">
        <v>3462</v>
      </c>
      <c r="E133" t="s">
        <v>4752</v>
      </c>
      <c r="F133" t="s">
        <v>5080</v>
      </c>
      <c r="I133" t="s">
        <v>4334</v>
      </c>
      <c r="J133" t="s">
        <v>4334</v>
      </c>
      <c r="K133" t="s">
        <v>4334</v>
      </c>
      <c r="L133" t="s">
        <v>4334</v>
      </c>
      <c r="M133" t="s">
        <v>4638</v>
      </c>
    </row>
    <row r="134" spans="1:13">
      <c r="A134" t="s">
        <v>5081</v>
      </c>
      <c r="B134" t="s">
        <v>4691</v>
      </c>
      <c r="C134" t="s">
        <v>5082</v>
      </c>
      <c r="D134" t="s">
        <v>3505</v>
      </c>
      <c r="E134" t="s">
        <v>4752</v>
      </c>
      <c r="F134" t="s">
        <v>4776</v>
      </c>
      <c r="I134" t="s">
        <v>4334</v>
      </c>
      <c r="J134" t="s">
        <v>4334</v>
      </c>
      <c r="K134" t="s">
        <v>4334</v>
      </c>
      <c r="L134" t="s">
        <v>4334</v>
      </c>
      <c r="M134" t="s">
        <v>4638</v>
      </c>
    </row>
    <row r="135" spans="1:13">
      <c r="A135" t="s">
        <v>5083</v>
      </c>
      <c r="B135" t="s">
        <v>4684</v>
      </c>
      <c r="C135" t="s">
        <v>5084</v>
      </c>
      <c r="D135" t="s">
        <v>896</v>
      </c>
      <c r="E135" t="s">
        <v>4752</v>
      </c>
      <c r="F135" t="s">
        <v>4896</v>
      </c>
      <c r="I135" t="s">
        <v>4334</v>
      </c>
      <c r="J135" t="s">
        <v>4334</v>
      </c>
      <c r="K135" t="s">
        <v>4334</v>
      </c>
      <c r="L135" t="s">
        <v>4334</v>
      </c>
      <c r="M135" t="s">
        <v>4638</v>
      </c>
    </row>
    <row r="136" spans="1:13">
      <c r="A136" t="s">
        <v>5085</v>
      </c>
      <c r="B136" t="s">
        <v>4642</v>
      </c>
      <c r="C136" t="s">
        <v>5087</v>
      </c>
      <c r="D136" t="s">
        <v>5086</v>
      </c>
      <c r="E136" t="s">
        <v>4752</v>
      </c>
      <c r="F136" t="s">
        <v>5088</v>
      </c>
      <c r="I136" t="s">
        <v>4334</v>
      </c>
      <c r="J136" t="s">
        <v>4334</v>
      </c>
      <c r="K136" t="s">
        <v>4334</v>
      </c>
      <c r="L136" t="s">
        <v>4334</v>
      </c>
      <c r="M136" t="s">
        <v>4638</v>
      </c>
    </row>
    <row r="137" spans="1:13">
      <c r="A137" t="s">
        <v>5089</v>
      </c>
      <c r="B137" t="s">
        <v>4663</v>
      </c>
      <c r="C137" t="s">
        <v>5090</v>
      </c>
      <c r="D137" t="s">
        <v>3292</v>
      </c>
      <c r="E137" t="s">
        <v>4752</v>
      </c>
      <c r="F137" t="s">
        <v>4948</v>
      </c>
      <c r="I137" t="s">
        <v>4334</v>
      </c>
      <c r="J137" t="s">
        <v>4334</v>
      </c>
      <c r="K137" t="s">
        <v>4334</v>
      </c>
      <c r="L137" t="s">
        <v>4334</v>
      </c>
      <c r="M137" t="s">
        <v>4638</v>
      </c>
    </row>
    <row r="138" spans="1:13">
      <c r="A138" t="s">
        <v>5091</v>
      </c>
      <c r="B138" t="s">
        <v>4661</v>
      </c>
      <c r="C138" t="s">
        <v>5092</v>
      </c>
      <c r="D138" t="s">
        <v>3272</v>
      </c>
      <c r="E138" t="s">
        <v>4752</v>
      </c>
      <c r="F138" t="s">
        <v>5073</v>
      </c>
      <c r="I138" t="s">
        <v>4334</v>
      </c>
      <c r="J138" t="s">
        <v>4334</v>
      </c>
      <c r="K138" t="s">
        <v>4334</v>
      </c>
      <c r="L138" t="s">
        <v>4334</v>
      </c>
      <c r="M138" t="s">
        <v>4638</v>
      </c>
    </row>
    <row r="139" spans="1:13">
      <c r="A139" t="s">
        <v>5093</v>
      </c>
      <c r="B139" t="s">
        <v>4657</v>
      </c>
      <c r="C139" t="s">
        <v>5094</v>
      </c>
      <c r="D139" t="s">
        <v>3453</v>
      </c>
      <c r="E139" t="s">
        <v>4752</v>
      </c>
      <c r="F139" t="s">
        <v>5095</v>
      </c>
      <c r="I139" t="s">
        <v>4334</v>
      </c>
      <c r="J139" t="s">
        <v>4334</v>
      </c>
      <c r="K139" t="s">
        <v>4334</v>
      </c>
      <c r="L139" t="s">
        <v>4334</v>
      </c>
      <c r="M139" t="s">
        <v>4638</v>
      </c>
    </row>
    <row r="140" spans="1:13">
      <c r="A140" t="s">
        <v>5096</v>
      </c>
      <c r="B140" t="s">
        <v>4726</v>
      </c>
      <c r="C140" t="s">
        <v>5097</v>
      </c>
      <c r="D140" t="s">
        <v>3570</v>
      </c>
      <c r="E140" t="s">
        <v>3703</v>
      </c>
      <c r="F140" t="s">
        <v>4334</v>
      </c>
      <c r="G140">
        <v>258540000</v>
      </c>
      <c r="H140">
        <v>258540000</v>
      </c>
      <c r="I140" t="s">
        <v>4334</v>
      </c>
      <c r="J140" t="s">
        <v>4334</v>
      </c>
      <c r="K140" t="s">
        <v>4334</v>
      </c>
      <c r="L140" t="s">
        <v>4334</v>
      </c>
      <c r="M140" t="s">
        <v>4638</v>
      </c>
    </row>
    <row r="141" spans="1:13">
      <c r="A141" t="s">
        <v>4980</v>
      </c>
      <c r="B141" t="s">
        <v>4663</v>
      </c>
      <c r="C141" t="s">
        <v>5098</v>
      </c>
      <c r="D141" t="s">
        <v>3427</v>
      </c>
      <c r="E141" t="s">
        <v>3703</v>
      </c>
      <c r="F141" t="s">
        <v>4334</v>
      </c>
      <c r="G141">
        <v>190074828000</v>
      </c>
      <c r="H141">
        <v>190113828000</v>
      </c>
      <c r="I141" t="s">
        <v>4334</v>
      </c>
      <c r="J141" t="s">
        <v>4334</v>
      </c>
      <c r="K141" t="s">
        <v>4334</v>
      </c>
      <c r="L141" t="s">
        <v>4334</v>
      </c>
      <c r="M141" t="s">
        <v>4638</v>
      </c>
    </row>
    <row r="142" spans="1:13">
      <c r="A142" t="s">
        <v>5099</v>
      </c>
      <c r="B142" t="s">
        <v>4642</v>
      </c>
      <c r="C142" t="s">
        <v>5100</v>
      </c>
      <c r="D142" t="s">
        <v>3390</v>
      </c>
      <c r="E142" t="s">
        <v>3703</v>
      </c>
      <c r="F142" t="s">
        <v>4334</v>
      </c>
      <c r="G142">
        <v>20996580000</v>
      </c>
      <c r="H142">
        <v>29996580000</v>
      </c>
      <c r="I142" t="s">
        <v>4334</v>
      </c>
      <c r="J142" t="s">
        <v>4334</v>
      </c>
      <c r="K142" t="s">
        <v>4334</v>
      </c>
      <c r="L142" t="s">
        <v>4334</v>
      </c>
      <c r="M142" t="s">
        <v>4638</v>
      </c>
    </row>
    <row r="143" spans="1:13">
      <c r="A143" t="s">
        <v>5101</v>
      </c>
      <c r="B143" t="s">
        <v>4736</v>
      </c>
      <c r="C143" t="s">
        <v>5102</v>
      </c>
      <c r="D143" t="s">
        <v>3292</v>
      </c>
      <c r="E143" t="s">
        <v>4752</v>
      </c>
      <c r="F143" t="s">
        <v>5103</v>
      </c>
      <c r="I143" t="s">
        <v>4334</v>
      </c>
      <c r="J143" t="s">
        <v>4334</v>
      </c>
      <c r="K143" t="s">
        <v>4334</v>
      </c>
      <c r="L143" t="s">
        <v>4334</v>
      </c>
      <c r="M143" t="s">
        <v>4638</v>
      </c>
    </row>
    <row r="144" spans="1:13">
      <c r="A144" t="s">
        <v>5104</v>
      </c>
      <c r="B144" t="s">
        <v>4688</v>
      </c>
      <c r="C144" t="s">
        <v>5105</v>
      </c>
      <c r="D144" t="s">
        <v>3277</v>
      </c>
      <c r="E144" t="s">
        <v>4752</v>
      </c>
      <c r="F144" t="s">
        <v>5106</v>
      </c>
      <c r="I144" t="s">
        <v>4334</v>
      </c>
      <c r="J144" t="s">
        <v>4334</v>
      </c>
      <c r="K144" t="s">
        <v>4334</v>
      </c>
      <c r="L144" t="s">
        <v>4334</v>
      </c>
      <c r="M144" t="s">
        <v>4638</v>
      </c>
    </row>
    <row r="145" spans="1:13">
      <c r="A145" t="s">
        <v>4801</v>
      </c>
      <c r="B145" t="s">
        <v>4697</v>
      </c>
      <c r="C145" t="s">
        <v>5107</v>
      </c>
      <c r="D145" t="s">
        <v>885</v>
      </c>
      <c r="E145" t="s">
        <v>3703</v>
      </c>
      <c r="F145" t="s">
        <v>4334</v>
      </c>
      <c r="G145">
        <v>21446743000</v>
      </c>
      <c r="H145">
        <v>21330743000</v>
      </c>
      <c r="I145" t="s">
        <v>4334</v>
      </c>
      <c r="J145" t="s">
        <v>4334</v>
      </c>
      <c r="K145" t="s">
        <v>4334</v>
      </c>
      <c r="L145" t="s">
        <v>4334</v>
      </c>
      <c r="M145" t="s">
        <v>4638</v>
      </c>
    </row>
    <row r="146" spans="1:13">
      <c r="A146" t="s">
        <v>5059</v>
      </c>
      <c r="B146" t="s">
        <v>4736</v>
      </c>
      <c r="C146" t="s">
        <v>5108</v>
      </c>
      <c r="D146" t="s">
        <v>3301</v>
      </c>
      <c r="E146" t="s">
        <v>3703</v>
      </c>
      <c r="F146" t="s">
        <v>4334</v>
      </c>
      <c r="G146">
        <v>132748000</v>
      </c>
      <c r="H146">
        <v>409248000</v>
      </c>
      <c r="I146" t="s">
        <v>4334</v>
      </c>
      <c r="J146" t="s">
        <v>4334</v>
      </c>
      <c r="K146" t="s">
        <v>4334</v>
      </c>
      <c r="L146" t="s">
        <v>4334</v>
      </c>
      <c r="M146" t="s">
        <v>4638</v>
      </c>
    </row>
    <row r="147" spans="1:13">
      <c r="A147" t="s">
        <v>5109</v>
      </c>
      <c r="B147" t="s">
        <v>4719</v>
      </c>
      <c r="C147" t="s">
        <v>5110</v>
      </c>
      <c r="D147" t="s">
        <v>3433</v>
      </c>
      <c r="E147" t="s">
        <v>4752</v>
      </c>
      <c r="F147" t="s">
        <v>5111</v>
      </c>
      <c r="I147" t="s">
        <v>4334</v>
      </c>
      <c r="J147" t="s">
        <v>4334</v>
      </c>
      <c r="K147" t="s">
        <v>4334</v>
      </c>
      <c r="L147" t="s">
        <v>4334</v>
      </c>
      <c r="M147" t="s">
        <v>4638</v>
      </c>
    </row>
    <row r="148" spans="1:13">
      <c r="A148" t="s">
        <v>5112</v>
      </c>
      <c r="B148" t="s">
        <v>4736</v>
      </c>
      <c r="C148" t="s">
        <v>5114</v>
      </c>
      <c r="D148" t="s">
        <v>5113</v>
      </c>
      <c r="E148" t="s">
        <v>4752</v>
      </c>
      <c r="F148" t="s">
        <v>4848</v>
      </c>
      <c r="I148" t="s">
        <v>4334</v>
      </c>
      <c r="J148" t="s">
        <v>4334</v>
      </c>
      <c r="K148" t="s">
        <v>4334</v>
      </c>
      <c r="L148" t="s">
        <v>4334</v>
      </c>
      <c r="M148" t="s">
        <v>4638</v>
      </c>
    </row>
    <row r="149" spans="1:13">
      <c r="A149" t="s">
        <v>5115</v>
      </c>
      <c r="B149" t="s">
        <v>4672</v>
      </c>
      <c r="C149" t="s">
        <v>5116</v>
      </c>
      <c r="D149" t="s">
        <v>3404</v>
      </c>
      <c r="E149" t="s">
        <v>4752</v>
      </c>
      <c r="F149" t="s">
        <v>5117</v>
      </c>
      <c r="I149" t="s">
        <v>4334</v>
      </c>
      <c r="J149" t="s">
        <v>4334</v>
      </c>
      <c r="K149" t="s">
        <v>4334</v>
      </c>
      <c r="L149" t="s">
        <v>4334</v>
      </c>
      <c r="M149" t="s">
        <v>4638</v>
      </c>
    </row>
    <row r="150" spans="1:13">
      <c r="A150" t="s">
        <v>5118</v>
      </c>
      <c r="B150" t="s">
        <v>4682</v>
      </c>
      <c r="C150" t="s">
        <v>5119</v>
      </c>
      <c r="D150" t="s">
        <v>3480</v>
      </c>
      <c r="E150" t="s">
        <v>3703</v>
      </c>
      <c r="F150" t="s">
        <v>4334</v>
      </c>
      <c r="G150">
        <v>17450718000</v>
      </c>
      <c r="H150">
        <v>39782118000</v>
      </c>
      <c r="I150" t="s">
        <v>4334</v>
      </c>
      <c r="J150" t="s">
        <v>4334</v>
      </c>
      <c r="K150" t="s">
        <v>4334</v>
      </c>
      <c r="L150" t="s">
        <v>4334</v>
      </c>
      <c r="M150" t="s">
        <v>4638</v>
      </c>
    </row>
    <row r="151" spans="1:13">
      <c r="A151" t="s">
        <v>5120</v>
      </c>
      <c r="B151" t="s">
        <v>4670</v>
      </c>
      <c r="C151" t="s">
        <v>5121</v>
      </c>
      <c r="D151" t="s">
        <v>3568</v>
      </c>
      <c r="E151" t="s">
        <v>4752</v>
      </c>
      <c r="F151" t="s">
        <v>4853</v>
      </c>
      <c r="I151" t="s">
        <v>4334</v>
      </c>
      <c r="J151" t="s">
        <v>4334</v>
      </c>
      <c r="K151" t="s">
        <v>4334</v>
      </c>
      <c r="L151" t="s">
        <v>4334</v>
      </c>
      <c r="M151" t="s">
        <v>4638</v>
      </c>
    </row>
    <row r="152" spans="1:13">
      <c r="A152" t="s">
        <v>5122</v>
      </c>
      <c r="B152" t="s">
        <v>4657</v>
      </c>
      <c r="C152" t="s">
        <v>5123</v>
      </c>
      <c r="D152" t="s">
        <v>916</v>
      </c>
      <c r="E152" t="s">
        <v>3703</v>
      </c>
      <c r="F152" t="s">
        <v>4334</v>
      </c>
      <c r="G152">
        <v>38239503000</v>
      </c>
      <c r="H152">
        <v>56239503000</v>
      </c>
      <c r="I152" t="s">
        <v>4334</v>
      </c>
      <c r="J152" t="s">
        <v>4334</v>
      </c>
      <c r="K152" t="s">
        <v>4334</v>
      </c>
      <c r="L152" t="s">
        <v>4334</v>
      </c>
      <c r="M152" t="s">
        <v>4638</v>
      </c>
    </row>
    <row r="153" spans="1:13">
      <c r="A153" t="s">
        <v>5124</v>
      </c>
      <c r="B153" t="s">
        <v>4661</v>
      </c>
      <c r="C153" t="s">
        <v>5125</v>
      </c>
      <c r="D153" t="s">
        <v>3276</v>
      </c>
      <c r="E153" t="s">
        <v>4752</v>
      </c>
      <c r="F153" t="s">
        <v>5126</v>
      </c>
      <c r="I153" t="s">
        <v>4334</v>
      </c>
      <c r="J153" t="s">
        <v>4334</v>
      </c>
      <c r="K153" t="s">
        <v>4334</v>
      </c>
      <c r="L153" t="s">
        <v>4334</v>
      </c>
      <c r="M153" t="s">
        <v>4638</v>
      </c>
    </row>
    <row r="154" spans="1:13">
      <c r="A154" t="s">
        <v>5127</v>
      </c>
      <c r="B154" t="s">
        <v>4719</v>
      </c>
      <c r="C154" t="s">
        <v>5129</v>
      </c>
      <c r="D154" t="s">
        <v>5128</v>
      </c>
      <c r="E154" t="s">
        <v>4752</v>
      </c>
      <c r="F154" t="s">
        <v>5130</v>
      </c>
      <c r="I154" t="s">
        <v>4334</v>
      </c>
      <c r="J154" t="s">
        <v>4334</v>
      </c>
      <c r="K154" t="s">
        <v>4334</v>
      </c>
      <c r="L154" t="s">
        <v>4334</v>
      </c>
      <c r="M154" t="s">
        <v>4638</v>
      </c>
    </row>
    <row r="155" spans="1:13">
      <c r="A155" t="s">
        <v>5131</v>
      </c>
      <c r="B155" t="s">
        <v>4684</v>
      </c>
      <c r="C155" t="s">
        <v>5132</v>
      </c>
      <c r="D155" t="s">
        <v>3333</v>
      </c>
      <c r="E155" t="s">
        <v>4752</v>
      </c>
      <c r="F155" t="s">
        <v>4983</v>
      </c>
      <c r="I155" t="s">
        <v>4334</v>
      </c>
      <c r="J155" t="s">
        <v>4334</v>
      </c>
      <c r="K155" t="s">
        <v>4334</v>
      </c>
      <c r="L155" t="s">
        <v>4334</v>
      </c>
      <c r="M155" t="s">
        <v>4638</v>
      </c>
    </row>
    <row r="156" spans="1:13">
      <c r="A156" t="s">
        <v>4947</v>
      </c>
      <c r="B156" t="s">
        <v>4684</v>
      </c>
      <c r="C156" t="s">
        <v>5133</v>
      </c>
      <c r="D156" t="s">
        <v>3335</v>
      </c>
      <c r="E156" t="s">
        <v>3703</v>
      </c>
      <c r="F156" t="s">
        <v>4334</v>
      </c>
      <c r="G156">
        <v>33182350000</v>
      </c>
      <c r="H156">
        <v>33098350000</v>
      </c>
      <c r="I156" t="s">
        <v>4334</v>
      </c>
      <c r="J156" t="s">
        <v>4334</v>
      </c>
      <c r="K156" t="s">
        <v>4334</v>
      </c>
      <c r="L156" t="s">
        <v>4334</v>
      </c>
      <c r="M156" t="s">
        <v>4638</v>
      </c>
    </row>
    <row r="157" spans="1:13">
      <c r="A157" t="s">
        <v>5134</v>
      </c>
      <c r="B157" t="s">
        <v>4701</v>
      </c>
      <c r="C157" t="s">
        <v>5135</v>
      </c>
      <c r="D157" t="s">
        <v>885</v>
      </c>
      <c r="E157" t="s">
        <v>3703</v>
      </c>
      <c r="F157" t="s">
        <v>4334</v>
      </c>
      <c r="G157">
        <v>62231614000</v>
      </c>
      <c r="H157">
        <v>63497510000</v>
      </c>
      <c r="I157" t="s">
        <v>4334</v>
      </c>
      <c r="J157" t="s">
        <v>4334</v>
      </c>
      <c r="K157" t="s">
        <v>4334</v>
      </c>
      <c r="L157" t="s">
        <v>4334</v>
      </c>
      <c r="M157" t="s">
        <v>4638</v>
      </c>
    </row>
    <row r="158" spans="1:13">
      <c r="A158" t="s">
        <v>5136</v>
      </c>
      <c r="B158" t="s">
        <v>4713</v>
      </c>
      <c r="C158" t="s">
        <v>5137</v>
      </c>
      <c r="D158" t="s">
        <v>3494</v>
      </c>
      <c r="E158" t="s">
        <v>4752</v>
      </c>
      <c r="F158" t="s">
        <v>4912</v>
      </c>
      <c r="I158" t="s">
        <v>4334</v>
      </c>
      <c r="J158" t="s">
        <v>4334</v>
      </c>
      <c r="K158" t="s">
        <v>4334</v>
      </c>
      <c r="L158" t="s">
        <v>4334</v>
      </c>
      <c r="M158" t="s">
        <v>4638</v>
      </c>
    </row>
    <row r="159" spans="1:13">
      <c r="A159" t="s">
        <v>4906</v>
      </c>
      <c r="B159" t="s">
        <v>4665</v>
      </c>
      <c r="C159" t="s">
        <v>5138</v>
      </c>
      <c r="D159" t="s">
        <v>885</v>
      </c>
      <c r="E159" t="s">
        <v>3703</v>
      </c>
      <c r="F159" t="s">
        <v>4334</v>
      </c>
      <c r="G159">
        <v>79204575000</v>
      </c>
      <c r="H159">
        <v>78164575000</v>
      </c>
      <c r="I159" t="s">
        <v>4334</v>
      </c>
      <c r="J159" t="s">
        <v>4334</v>
      </c>
      <c r="K159" t="s">
        <v>4334</v>
      </c>
      <c r="L159" t="s">
        <v>4334</v>
      </c>
      <c r="M159" t="s">
        <v>4638</v>
      </c>
    </row>
    <row r="160" spans="1:13">
      <c r="A160" t="s">
        <v>5139</v>
      </c>
      <c r="B160" t="s">
        <v>4646</v>
      </c>
      <c r="C160" t="s">
        <v>5140</v>
      </c>
      <c r="D160" t="s">
        <v>3292</v>
      </c>
      <c r="E160" t="s">
        <v>4752</v>
      </c>
      <c r="F160" t="s">
        <v>5141</v>
      </c>
      <c r="I160" t="s">
        <v>4334</v>
      </c>
      <c r="J160" t="s">
        <v>4334</v>
      </c>
      <c r="K160" t="s">
        <v>4334</v>
      </c>
      <c r="L160" t="s">
        <v>4334</v>
      </c>
      <c r="M160" t="s">
        <v>4638</v>
      </c>
    </row>
    <row r="161" spans="1:13">
      <c r="A161" t="s">
        <v>5142</v>
      </c>
      <c r="B161" t="s">
        <v>4672</v>
      </c>
      <c r="C161" t="s">
        <v>5144</v>
      </c>
      <c r="D161" t="s">
        <v>5143</v>
      </c>
      <c r="E161" t="s">
        <v>4752</v>
      </c>
      <c r="F161" t="s">
        <v>5145</v>
      </c>
      <c r="I161" t="s">
        <v>4334</v>
      </c>
      <c r="J161" t="s">
        <v>4334</v>
      </c>
      <c r="K161" t="s">
        <v>4334</v>
      </c>
      <c r="L161" t="s">
        <v>4334</v>
      </c>
      <c r="M161" t="s">
        <v>4638</v>
      </c>
    </row>
    <row r="162" spans="1:13">
      <c r="A162" t="s">
        <v>5146</v>
      </c>
      <c r="B162" t="s">
        <v>4639</v>
      </c>
      <c r="C162" t="s">
        <v>5147</v>
      </c>
      <c r="D162" t="s">
        <v>3287</v>
      </c>
      <c r="E162" t="s">
        <v>4752</v>
      </c>
      <c r="F162" t="s">
        <v>5003</v>
      </c>
      <c r="I162" t="s">
        <v>4334</v>
      </c>
      <c r="J162" t="s">
        <v>4334</v>
      </c>
      <c r="K162" t="s">
        <v>4334</v>
      </c>
      <c r="L162" t="s">
        <v>4334</v>
      </c>
      <c r="M162" t="s">
        <v>4638</v>
      </c>
    </row>
    <row r="163" spans="1:13">
      <c r="A163" t="s">
        <v>5148</v>
      </c>
      <c r="B163" t="s">
        <v>4736</v>
      </c>
      <c r="C163" t="s">
        <v>5149</v>
      </c>
      <c r="D163" t="s">
        <v>3319</v>
      </c>
      <c r="E163" t="s">
        <v>4752</v>
      </c>
      <c r="F163" t="s">
        <v>4851</v>
      </c>
      <c r="I163" t="s">
        <v>4334</v>
      </c>
      <c r="J163" t="s">
        <v>4334</v>
      </c>
      <c r="K163" t="s">
        <v>4334</v>
      </c>
      <c r="L163" t="s">
        <v>4334</v>
      </c>
      <c r="M163" t="s">
        <v>4638</v>
      </c>
    </row>
    <row r="164" spans="1:13">
      <c r="A164" t="s">
        <v>5150</v>
      </c>
      <c r="B164" t="s">
        <v>4699</v>
      </c>
      <c r="C164" t="s">
        <v>5151</v>
      </c>
      <c r="D164" t="s">
        <v>3383</v>
      </c>
      <c r="E164" t="s">
        <v>4752</v>
      </c>
      <c r="F164" t="s">
        <v>5152</v>
      </c>
      <c r="I164" t="s">
        <v>4334</v>
      </c>
      <c r="J164" t="s">
        <v>4334</v>
      </c>
      <c r="K164" t="s">
        <v>4334</v>
      </c>
      <c r="L164" t="s">
        <v>4334</v>
      </c>
      <c r="M164" t="s">
        <v>4638</v>
      </c>
    </row>
    <row r="165" spans="1:13">
      <c r="A165" t="s">
        <v>5153</v>
      </c>
      <c r="B165" t="s">
        <v>4736</v>
      </c>
      <c r="C165" t="s">
        <v>5154</v>
      </c>
      <c r="D165" t="s">
        <v>3314</v>
      </c>
      <c r="E165" t="s">
        <v>4752</v>
      </c>
      <c r="F165" t="s">
        <v>4870</v>
      </c>
      <c r="I165" t="s">
        <v>4334</v>
      </c>
      <c r="J165" t="s">
        <v>4334</v>
      </c>
      <c r="K165" t="s">
        <v>4334</v>
      </c>
      <c r="L165" t="s">
        <v>4334</v>
      </c>
      <c r="M165" t="s">
        <v>4638</v>
      </c>
    </row>
    <row r="166" spans="1:13">
      <c r="A166" t="s">
        <v>5155</v>
      </c>
      <c r="B166" t="s">
        <v>4684</v>
      </c>
      <c r="C166" t="s">
        <v>5157</v>
      </c>
      <c r="D166" t="s">
        <v>5156</v>
      </c>
      <c r="E166" t="s">
        <v>4752</v>
      </c>
      <c r="F166" t="s">
        <v>4896</v>
      </c>
      <c r="I166" t="s">
        <v>4334</v>
      </c>
      <c r="J166" t="s">
        <v>4334</v>
      </c>
      <c r="K166" t="s">
        <v>4334</v>
      </c>
      <c r="L166" t="s">
        <v>4334</v>
      </c>
      <c r="M166" t="s">
        <v>4638</v>
      </c>
    </row>
    <row r="167" spans="1:13">
      <c r="A167" t="s">
        <v>5158</v>
      </c>
      <c r="B167" t="s">
        <v>4695</v>
      </c>
      <c r="C167" t="s">
        <v>5159</v>
      </c>
      <c r="D167" t="s">
        <v>896</v>
      </c>
      <c r="E167" t="s">
        <v>4752</v>
      </c>
      <c r="F167" t="s">
        <v>5160</v>
      </c>
      <c r="I167" t="s">
        <v>4334</v>
      </c>
      <c r="J167" t="s">
        <v>4334</v>
      </c>
      <c r="K167" t="s">
        <v>4334</v>
      </c>
      <c r="L167" t="s">
        <v>4334</v>
      </c>
      <c r="M167" t="s">
        <v>4638</v>
      </c>
    </row>
    <row r="168" spans="1:13">
      <c r="A168" t="s">
        <v>5161</v>
      </c>
      <c r="B168" t="s">
        <v>4713</v>
      </c>
      <c r="C168" t="s">
        <v>5162</v>
      </c>
      <c r="D168" t="s">
        <v>3491</v>
      </c>
      <c r="E168" t="s">
        <v>4752</v>
      </c>
      <c r="F168" t="s">
        <v>4762</v>
      </c>
      <c r="I168" t="s">
        <v>4334</v>
      </c>
      <c r="J168" t="s">
        <v>4334</v>
      </c>
      <c r="K168" t="s">
        <v>4334</v>
      </c>
      <c r="L168" t="s">
        <v>4334</v>
      </c>
      <c r="M168" t="s">
        <v>4638</v>
      </c>
    </row>
    <row r="169" spans="1:13">
      <c r="A169" t="s">
        <v>5163</v>
      </c>
      <c r="B169" t="s">
        <v>4717</v>
      </c>
      <c r="C169" t="s">
        <v>5165</v>
      </c>
      <c r="D169" t="s">
        <v>5164</v>
      </c>
      <c r="E169" t="s">
        <v>3703</v>
      </c>
      <c r="F169" t="s">
        <v>4334</v>
      </c>
      <c r="G169">
        <v>887139000</v>
      </c>
      <c r="H169">
        <v>917139000</v>
      </c>
      <c r="I169" t="s">
        <v>4334</v>
      </c>
      <c r="J169" t="s">
        <v>4334</v>
      </c>
      <c r="K169" t="s">
        <v>4334</v>
      </c>
      <c r="L169" t="s">
        <v>4334</v>
      </c>
      <c r="M169" t="s">
        <v>4638</v>
      </c>
    </row>
    <row r="170" spans="1:13">
      <c r="A170" t="s">
        <v>5166</v>
      </c>
      <c r="B170" t="s">
        <v>4736</v>
      </c>
      <c r="C170" t="s">
        <v>5167</v>
      </c>
      <c r="D170" t="s">
        <v>3307</v>
      </c>
      <c r="E170" t="s">
        <v>3703</v>
      </c>
      <c r="F170" t="s">
        <v>4334</v>
      </c>
      <c r="G170">
        <v>101378300000</v>
      </c>
      <c r="H170">
        <v>102227900000</v>
      </c>
      <c r="I170" t="s">
        <v>4334</v>
      </c>
      <c r="J170" t="s">
        <v>4334</v>
      </c>
      <c r="K170" t="s">
        <v>4334</v>
      </c>
      <c r="L170" t="s">
        <v>4334</v>
      </c>
      <c r="M170" t="s">
        <v>4638</v>
      </c>
    </row>
    <row r="171" spans="1:13">
      <c r="A171" t="s">
        <v>5168</v>
      </c>
      <c r="B171" t="s">
        <v>4739</v>
      </c>
      <c r="C171" t="s">
        <v>5170</v>
      </c>
      <c r="D171" t="s">
        <v>5169</v>
      </c>
      <c r="E171" t="s">
        <v>4752</v>
      </c>
      <c r="F171" t="s">
        <v>4991</v>
      </c>
      <c r="I171" t="s">
        <v>4334</v>
      </c>
      <c r="J171" t="s">
        <v>4334</v>
      </c>
      <c r="K171" t="s">
        <v>4334</v>
      </c>
      <c r="L171" t="s">
        <v>4334</v>
      </c>
      <c r="M171" t="s">
        <v>4638</v>
      </c>
    </row>
    <row r="172" spans="1:13">
      <c r="A172" t="s">
        <v>5171</v>
      </c>
      <c r="B172" t="s">
        <v>4706</v>
      </c>
      <c r="C172" t="s">
        <v>5172</v>
      </c>
      <c r="D172" t="s">
        <v>3356</v>
      </c>
      <c r="E172" t="s">
        <v>4752</v>
      </c>
      <c r="F172" t="s">
        <v>5173</v>
      </c>
      <c r="I172" t="s">
        <v>4334</v>
      </c>
      <c r="J172" t="s">
        <v>4334</v>
      </c>
      <c r="K172" t="s">
        <v>4334</v>
      </c>
      <c r="L172" t="s">
        <v>4334</v>
      </c>
      <c r="M172" t="s">
        <v>4638</v>
      </c>
    </row>
    <row r="173" spans="1:13">
      <c r="A173" t="s">
        <v>5174</v>
      </c>
      <c r="B173" t="s">
        <v>4706</v>
      </c>
      <c r="C173" t="s">
        <v>5175</v>
      </c>
      <c r="D173" t="s">
        <v>3359</v>
      </c>
      <c r="E173" t="s">
        <v>4752</v>
      </c>
      <c r="F173" t="s">
        <v>4773</v>
      </c>
      <c r="I173" t="s">
        <v>4334</v>
      </c>
      <c r="J173" t="s">
        <v>4334</v>
      </c>
      <c r="K173" t="s">
        <v>4334</v>
      </c>
      <c r="L173" t="s">
        <v>4334</v>
      </c>
      <c r="M173" t="s">
        <v>4638</v>
      </c>
    </row>
    <row r="174" spans="1:13">
      <c r="A174" t="s">
        <v>5176</v>
      </c>
      <c r="B174" t="s">
        <v>4682</v>
      </c>
      <c r="C174" t="s">
        <v>5177</v>
      </c>
      <c r="D174" t="s">
        <v>3483</v>
      </c>
      <c r="E174" t="s">
        <v>3703</v>
      </c>
      <c r="F174" t="s">
        <v>4334</v>
      </c>
      <c r="G174">
        <v>107573000</v>
      </c>
      <c r="H174">
        <v>397573000</v>
      </c>
      <c r="I174" t="s">
        <v>4334</v>
      </c>
      <c r="J174" t="s">
        <v>4334</v>
      </c>
      <c r="K174" t="s">
        <v>4334</v>
      </c>
      <c r="L174" t="s">
        <v>4334</v>
      </c>
      <c r="M174" t="s">
        <v>4638</v>
      </c>
    </row>
    <row r="175" spans="1:13">
      <c r="A175" t="s">
        <v>5178</v>
      </c>
      <c r="B175" t="s">
        <v>4691</v>
      </c>
      <c r="C175" t="s">
        <v>5179</v>
      </c>
      <c r="D175" t="s">
        <v>3506</v>
      </c>
      <c r="E175" t="s">
        <v>4752</v>
      </c>
      <c r="F175" t="s">
        <v>4776</v>
      </c>
      <c r="I175" t="s">
        <v>4334</v>
      </c>
      <c r="J175" t="s">
        <v>4334</v>
      </c>
      <c r="K175" t="s">
        <v>4334</v>
      </c>
      <c r="L175" t="s">
        <v>4334</v>
      </c>
      <c r="M175" t="s">
        <v>4638</v>
      </c>
    </row>
    <row r="176" spans="1:13">
      <c r="A176" t="s">
        <v>5180</v>
      </c>
      <c r="B176" t="s">
        <v>4719</v>
      </c>
      <c r="C176" t="s">
        <v>5181</v>
      </c>
      <c r="D176" t="s">
        <v>3435</v>
      </c>
      <c r="E176" t="s">
        <v>4752</v>
      </c>
      <c r="F176" t="s">
        <v>5182</v>
      </c>
      <c r="I176" t="s">
        <v>4334</v>
      </c>
      <c r="J176" t="s">
        <v>4334</v>
      </c>
      <c r="K176" t="s">
        <v>4334</v>
      </c>
      <c r="L176" t="s">
        <v>4334</v>
      </c>
      <c r="M176" t="s">
        <v>4638</v>
      </c>
    </row>
    <row r="177" spans="1:13">
      <c r="A177" t="s">
        <v>5183</v>
      </c>
      <c r="B177" t="s">
        <v>4684</v>
      </c>
      <c r="C177" t="s">
        <v>5185</v>
      </c>
      <c r="D177" t="s">
        <v>5184</v>
      </c>
      <c r="E177" t="s">
        <v>4752</v>
      </c>
      <c r="F177" t="s">
        <v>5072</v>
      </c>
      <c r="I177" t="s">
        <v>4334</v>
      </c>
      <c r="J177" t="s">
        <v>4334</v>
      </c>
      <c r="K177" t="s">
        <v>4334</v>
      </c>
      <c r="L177" t="s">
        <v>4334</v>
      </c>
      <c r="M177" t="s">
        <v>4638</v>
      </c>
    </row>
    <row r="178" spans="1:13">
      <c r="A178" t="s">
        <v>5186</v>
      </c>
      <c r="B178" t="s">
        <v>4680</v>
      </c>
      <c r="C178" t="s">
        <v>5187</v>
      </c>
      <c r="D178" t="s">
        <v>3545</v>
      </c>
      <c r="E178" t="s">
        <v>3703</v>
      </c>
      <c r="F178" t="s">
        <v>4334</v>
      </c>
      <c r="G178">
        <v>510000000</v>
      </c>
      <c r="H178">
        <v>310000000</v>
      </c>
      <c r="I178" t="s">
        <v>4334</v>
      </c>
      <c r="J178" t="s">
        <v>4334</v>
      </c>
      <c r="K178" t="s">
        <v>4334</v>
      </c>
      <c r="L178" t="s">
        <v>4334</v>
      </c>
      <c r="M178" t="s">
        <v>4638</v>
      </c>
    </row>
    <row r="179" spans="1:13">
      <c r="A179" t="s">
        <v>5188</v>
      </c>
      <c r="B179" t="s">
        <v>4657</v>
      </c>
      <c r="C179" t="s">
        <v>5189</v>
      </c>
      <c r="D179" t="s">
        <v>917</v>
      </c>
      <c r="E179" t="s">
        <v>4752</v>
      </c>
      <c r="F179" t="s">
        <v>5122</v>
      </c>
      <c r="I179" t="s">
        <v>4334</v>
      </c>
      <c r="J179" t="s">
        <v>4334</v>
      </c>
      <c r="K179" t="s">
        <v>4334</v>
      </c>
      <c r="L179" t="s">
        <v>4334</v>
      </c>
      <c r="M179" t="s">
        <v>4638</v>
      </c>
    </row>
    <row r="180" spans="1:13">
      <c r="A180" t="s">
        <v>5190</v>
      </c>
      <c r="B180" t="s">
        <v>4703</v>
      </c>
      <c r="C180" t="s">
        <v>5191</v>
      </c>
      <c r="D180" t="s">
        <v>3450</v>
      </c>
      <c r="E180" t="s">
        <v>4752</v>
      </c>
      <c r="F180" t="s">
        <v>5192</v>
      </c>
      <c r="I180" t="s">
        <v>4334</v>
      </c>
      <c r="J180" t="s">
        <v>4334</v>
      </c>
      <c r="K180" t="s">
        <v>4334</v>
      </c>
      <c r="L180" t="s">
        <v>4334</v>
      </c>
      <c r="M180" t="s">
        <v>4638</v>
      </c>
    </row>
    <row r="181" spans="1:13">
      <c r="A181" t="s">
        <v>5193</v>
      </c>
      <c r="B181" t="s">
        <v>4672</v>
      </c>
      <c r="C181" t="s">
        <v>5194</v>
      </c>
      <c r="D181" t="s">
        <v>3292</v>
      </c>
      <c r="E181" t="s">
        <v>4752</v>
      </c>
      <c r="F181" t="s">
        <v>4875</v>
      </c>
      <c r="I181" t="s">
        <v>4334</v>
      </c>
      <c r="J181" t="s">
        <v>4334</v>
      </c>
      <c r="K181" t="s">
        <v>4334</v>
      </c>
      <c r="L181" t="s">
        <v>4334</v>
      </c>
      <c r="M181" t="s">
        <v>4638</v>
      </c>
    </row>
    <row r="182" spans="1:13">
      <c r="A182" t="s">
        <v>4870</v>
      </c>
      <c r="B182" t="s">
        <v>4736</v>
      </c>
      <c r="C182" t="s">
        <v>5195</v>
      </c>
      <c r="D182" t="s">
        <v>885</v>
      </c>
      <c r="E182" t="s">
        <v>3703</v>
      </c>
      <c r="F182" t="s">
        <v>4334</v>
      </c>
      <c r="G182">
        <v>5138063000</v>
      </c>
      <c r="H182">
        <v>5223063000</v>
      </c>
      <c r="I182" t="s">
        <v>4334</v>
      </c>
      <c r="J182" t="s">
        <v>4334</v>
      </c>
      <c r="K182" t="s">
        <v>4334</v>
      </c>
      <c r="L182" t="s">
        <v>4334</v>
      </c>
      <c r="M182" t="s">
        <v>4638</v>
      </c>
    </row>
    <row r="183" spans="1:13">
      <c r="A183" t="s">
        <v>5111</v>
      </c>
      <c r="B183" t="s">
        <v>4719</v>
      </c>
      <c r="C183" t="s">
        <v>5196</v>
      </c>
      <c r="D183" t="s">
        <v>3431</v>
      </c>
      <c r="E183" t="s">
        <v>3703</v>
      </c>
      <c r="F183" t="s">
        <v>4334</v>
      </c>
      <c r="G183">
        <v>185296000</v>
      </c>
      <c r="H183">
        <v>185296000</v>
      </c>
      <c r="I183" t="s">
        <v>4334</v>
      </c>
      <c r="J183" t="s">
        <v>4334</v>
      </c>
      <c r="K183" t="s">
        <v>4334</v>
      </c>
      <c r="L183" t="s">
        <v>4334</v>
      </c>
      <c r="M183" t="s">
        <v>4638</v>
      </c>
    </row>
    <row r="184" spans="1:13">
      <c r="A184" t="s">
        <v>5197</v>
      </c>
      <c r="B184" t="s">
        <v>4703</v>
      </c>
      <c r="C184" t="s">
        <v>5198</v>
      </c>
      <c r="D184" t="s">
        <v>3444</v>
      </c>
      <c r="E184" t="s">
        <v>4752</v>
      </c>
      <c r="F184" t="s">
        <v>4936</v>
      </c>
      <c r="I184" t="s">
        <v>4334</v>
      </c>
      <c r="J184" t="s">
        <v>4334</v>
      </c>
      <c r="K184" t="s">
        <v>4334</v>
      </c>
      <c r="L184" t="s">
        <v>4334</v>
      </c>
      <c r="M184" t="s">
        <v>4638</v>
      </c>
    </row>
    <row r="185" spans="1:13">
      <c r="A185" t="s">
        <v>5199</v>
      </c>
      <c r="B185" t="s">
        <v>4710</v>
      </c>
      <c r="C185" t="s">
        <v>5200</v>
      </c>
      <c r="D185" t="s">
        <v>3375</v>
      </c>
      <c r="E185" t="s">
        <v>4752</v>
      </c>
      <c r="F185" t="s">
        <v>4918</v>
      </c>
      <c r="I185" t="s">
        <v>4334</v>
      </c>
      <c r="J185" t="s">
        <v>4334</v>
      </c>
      <c r="K185" t="s">
        <v>4334</v>
      </c>
      <c r="L185" t="s">
        <v>4334</v>
      </c>
      <c r="M185" t="s">
        <v>4638</v>
      </c>
    </row>
    <row r="186" spans="1:13">
      <c r="A186" t="s">
        <v>4977</v>
      </c>
      <c r="B186" t="s">
        <v>4693</v>
      </c>
      <c r="C186" t="s">
        <v>5201</v>
      </c>
      <c r="D186" t="s">
        <v>3553</v>
      </c>
      <c r="E186" t="s">
        <v>3703</v>
      </c>
      <c r="F186" t="s">
        <v>4334</v>
      </c>
      <c r="G186">
        <v>400480000</v>
      </c>
      <c r="H186">
        <v>450480000</v>
      </c>
      <c r="I186" t="s">
        <v>4334</v>
      </c>
      <c r="J186" t="s">
        <v>4334</v>
      </c>
      <c r="K186" t="s">
        <v>4334</v>
      </c>
      <c r="L186" t="s">
        <v>4334</v>
      </c>
      <c r="M186" t="s">
        <v>4638</v>
      </c>
    </row>
    <row r="187" spans="1:13">
      <c r="A187" t="s">
        <v>5160</v>
      </c>
      <c r="B187" t="s">
        <v>4695</v>
      </c>
      <c r="C187" t="s">
        <v>5202</v>
      </c>
      <c r="D187" t="s">
        <v>885</v>
      </c>
      <c r="E187" t="s">
        <v>3703</v>
      </c>
      <c r="F187" t="s">
        <v>4334</v>
      </c>
      <c r="G187">
        <v>400480000</v>
      </c>
      <c r="H187">
        <v>450480000</v>
      </c>
      <c r="I187" t="s">
        <v>4334</v>
      </c>
      <c r="J187" t="s">
        <v>4334</v>
      </c>
      <c r="K187" t="s">
        <v>4334</v>
      </c>
      <c r="L187" t="s">
        <v>4334</v>
      </c>
      <c r="M187" t="s">
        <v>4638</v>
      </c>
    </row>
    <row r="188" spans="1:13">
      <c r="A188" t="s">
        <v>5203</v>
      </c>
      <c r="B188" t="s">
        <v>4657</v>
      </c>
      <c r="C188" t="s">
        <v>5204</v>
      </c>
      <c r="D188" t="s">
        <v>3456</v>
      </c>
      <c r="E188" t="s">
        <v>4752</v>
      </c>
      <c r="F188" t="s">
        <v>4788</v>
      </c>
      <c r="I188" t="s">
        <v>4334</v>
      </c>
      <c r="J188" t="s">
        <v>4334</v>
      </c>
      <c r="K188" t="s">
        <v>4334</v>
      </c>
      <c r="L188" t="s">
        <v>4334</v>
      </c>
      <c r="M188" t="s">
        <v>4638</v>
      </c>
    </row>
    <row r="189" spans="1:13">
      <c r="A189" t="s">
        <v>5205</v>
      </c>
      <c r="B189" t="s">
        <v>4674</v>
      </c>
      <c r="C189" t="s">
        <v>5206</v>
      </c>
      <c r="D189" t="s">
        <v>3475</v>
      </c>
      <c r="E189" t="s">
        <v>4752</v>
      </c>
      <c r="F189" t="s">
        <v>4957</v>
      </c>
      <c r="I189" t="s">
        <v>4334</v>
      </c>
      <c r="J189" t="s">
        <v>4334</v>
      </c>
      <c r="K189" t="s">
        <v>4334</v>
      </c>
      <c r="L189" t="s">
        <v>4334</v>
      </c>
      <c r="M189" t="s">
        <v>4638</v>
      </c>
    </row>
    <row r="190" spans="1:13">
      <c r="A190" t="s">
        <v>5207</v>
      </c>
      <c r="B190" t="s">
        <v>4646</v>
      </c>
      <c r="C190" t="s">
        <v>5208</v>
      </c>
      <c r="D190" t="s">
        <v>896</v>
      </c>
      <c r="E190" t="s">
        <v>4752</v>
      </c>
      <c r="F190" t="s">
        <v>5141</v>
      </c>
      <c r="I190" t="s">
        <v>4334</v>
      </c>
      <c r="J190" t="s">
        <v>4334</v>
      </c>
      <c r="K190" t="s">
        <v>4334</v>
      </c>
      <c r="L190" t="s">
        <v>4334</v>
      </c>
      <c r="M190" t="s">
        <v>4638</v>
      </c>
    </row>
    <row r="191" spans="1:13">
      <c r="A191" t="s">
        <v>5019</v>
      </c>
      <c r="B191" t="s">
        <v>4695</v>
      </c>
      <c r="C191" t="s">
        <v>5209</v>
      </c>
      <c r="D191" t="s">
        <v>3411</v>
      </c>
      <c r="E191" t="s">
        <v>3703</v>
      </c>
      <c r="F191" t="s">
        <v>4334</v>
      </c>
      <c r="G191">
        <v>8506500000</v>
      </c>
      <c r="H191">
        <v>8506500000</v>
      </c>
      <c r="I191" t="s">
        <v>4334</v>
      </c>
      <c r="J191" t="s">
        <v>4334</v>
      </c>
      <c r="K191" t="s">
        <v>4334</v>
      </c>
      <c r="L191" t="s">
        <v>4334</v>
      </c>
      <c r="M191" t="s">
        <v>4638</v>
      </c>
    </row>
    <row r="192" spans="1:13">
      <c r="A192" t="s">
        <v>5210</v>
      </c>
      <c r="B192" t="s">
        <v>4636</v>
      </c>
      <c r="C192" t="s">
        <v>4785</v>
      </c>
      <c r="D192" t="s">
        <v>3528</v>
      </c>
      <c r="E192" t="s">
        <v>3703</v>
      </c>
      <c r="F192" t="s">
        <v>4334</v>
      </c>
      <c r="G192">
        <v>9234264000</v>
      </c>
      <c r="H192">
        <v>10583498000</v>
      </c>
      <c r="I192" t="s">
        <v>4334</v>
      </c>
      <c r="J192" t="s">
        <v>4334</v>
      </c>
      <c r="K192" t="s">
        <v>4334</v>
      </c>
      <c r="L192" t="s">
        <v>4334</v>
      </c>
      <c r="M192" t="s">
        <v>4638</v>
      </c>
    </row>
    <row r="193" spans="1:13">
      <c r="A193" t="s">
        <v>5211</v>
      </c>
      <c r="B193" t="s">
        <v>4701</v>
      </c>
      <c r="C193" t="s">
        <v>5212</v>
      </c>
      <c r="D193" t="s">
        <v>3465</v>
      </c>
      <c r="E193" t="s">
        <v>3703</v>
      </c>
      <c r="F193" t="s">
        <v>4334</v>
      </c>
      <c r="G193">
        <v>1840924000</v>
      </c>
      <c r="H193">
        <v>2423424000</v>
      </c>
      <c r="I193" t="s">
        <v>4334</v>
      </c>
      <c r="J193" t="s">
        <v>4334</v>
      </c>
      <c r="K193" t="s">
        <v>4334</v>
      </c>
      <c r="L193" t="s">
        <v>4334</v>
      </c>
      <c r="M193" t="s">
        <v>4638</v>
      </c>
    </row>
    <row r="194" spans="1:13">
      <c r="A194" t="s">
        <v>5117</v>
      </c>
      <c r="B194" t="s">
        <v>4672</v>
      </c>
      <c r="C194" t="s">
        <v>5213</v>
      </c>
      <c r="D194" t="s">
        <v>3403</v>
      </c>
      <c r="E194" t="s">
        <v>3703</v>
      </c>
      <c r="F194" t="s">
        <v>4334</v>
      </c>
      <c r="G194">
        <v>2490000000</v>
      </c>
      <c r="H194">
        <v>4473600000</v>
      </c>
      <c r="I194" t="s">
        <v>4334</v>
      </c>
      <c r="J194" t="s">
        <v>4334</v>
      </c>
      <c r="K194" t="s">
        <v>4334</v>
      </c>
      <c r="L194" t="s">
        <v>4334</v>
      </c>
      <c r="M194" t="s">
        <v>4638</v>
      </c>
    </row>
    <row r="195" spans="1:13">
      <c r="A195" t="s">
        <v>5214</v>
      </c>
      <c r="B195" t="s">
        <v>4684</v>
      </c>
      <c r="C195" t="s">
        <v>5215</v>
      </c>
      <c r="D195" t="s">
        <v>896</v>
      </c>
      <c r="E195" t="s">
        <v>4752</v>
      </c>
      <c r="F195" t="s">
        <v>5216</v>
      </c>
      <c r="I195" t="s">
        <v>4334</v>
      </c>
      <c r="J195" t="s">
        <v>4334</v>
      </c>
      <c r="K195" t="s">
        <v>4334</v>
      </c>
      <c r="L195" t="s">
        <v>4334</v>
      </c>
      <c r="M195" t="s">
        <v>4638</v>
      </c>
    </row>
    <row r="196" spans="1:13">
      <c r="A196" t="s">
        <v>5217</v>
      </c>
      <c r="B196" t="s">
        <v>4736</v>
      </c>
      <c r="C196" t="s">
        <v>5218</v>
      </c>
      <c r="D196" t="s">
        <v>3308</v>
      </c>
      <c r="E196" t="s">
        <v>4752</v>
      </c>
      <c r="F196" t="s">
        <v>5166</v>
      </c>
      <c r="I196" t="s">
        <v>4334</v>
      </c>
      <c r="J196" t="s">
        <v>4334</v>
      </c>
      <c r="K196" t="s">
        <v>4334</v>
      </c>
      <c r="L196" t="s">
        <v>4334</v>
      </c>
      <c r="M196" t="s">
        <v>4638</v>
      </c>
    </row>
    <row r="197" spans="1:13">
      <c r="A197" t="s">
        <v>5219</v>
      </c>
      <c r="B197" t="s">
        <v>4726</v>
      </c>
      <c r="C197" t="s">
        <v>5221</v>
      </c>
      <c r="D197" t="s">
        <v>5220</v>
      </c>
      <c r="E197" t="s">
        <v>4752</v>
      </c>
      <c r="F197" t="s">
        <v>5096</v>
      </c>
      <c r="I197" t="s">
        <v>4334</v>
      </c>
      <c r="J197" t="s">
        <v>4334</v>
      </c>
      <c r="K197" t="s">
        <v>4334</v>
      </c>
      <c r="L197" t="s">
        <v>4334</v>
      </c>
      <c r="M197" t="s">
        <v>4638</v>
      </c>
    </row>
    <row r="198" spans="1:13">
      <c r="A198" t="s">
        <v>5222</v>
      </c>
      <c r="B198" t="s">
        <v>4684</v>
      </c>
      <c r="C198" t="s">
        <v>5223</v>
      </c>
      <c r="D198" t="s">
        <v>3337</v>
      </c>
      <c r="E198" t="s">
        <v>4752</v>
      </c>
      <c r="F198" t="s">
        <v>4947</v>
      </c>
      <c r="I198" t="s">
        <v>4334</v>
      </c>
      <c r="J198" t="s">
        <v>4334</v>
      </c>
      <c r="K198" t="s">
        <v>4334</v>
      </c>
      <c r="L198" t="s">
        <v>4334</v>
      </c>
      <c r="M198" t="s">
        <v>4638</v>
      </c>
    </row>
    <row r="199" spans="1:13">
      <c r="A199" t="s">
        <v>5224</v>
      </c>
      <c r="B199" t="s">
        <v>4663</v>
      </c>
      <c r="C199" t="s">
        <v>5225</v>
      </c>
      <c r="D199" t="s">
        <v>896</v>
      </c>
      <c r="E199" t="s">
        <v>4752</v>
      </c>
      <c r="F199" t="s">
        <v>4804</v>
      </c>
      <c r="I199" t="s">
        <v>4334</v>
      </c>
      <c r="J199" t="s">
        <v>4334</v>
      </c>
      <c r="K199" t="s">
        <v>4334</v>
      </c>
      <c r="L199" t="s">
        <v>4334</v>
      </c>
      <c r="M199" t="s">
        <v>4638</v>
      </c>
    </row>
    <row r="200" spans="1:13">
      <c r="A200" t="s">
        <v>4991</v>
      </c>
      <c r="B200" t="s">
        <v>4739</v>
      </c>
      <c r="C200" t="s">
        <v>5226</v>
      </c>
      <c r="D200" t="s">
        <v>3517</v>
      </c>
      <c r="E200" t="s">
        <v>3703</v>
      </c>
      <c r="F200" t="s">
        <v>4334</v>
      </c>
      <c r="G200">
        <v>19284650000</v>
      </c>
      <c r="H200">
        <v>19284650000</v>
      </c>
      <c r="I200" t="s">
        <v>4334</v>
      </c>
      <c r="J200" t="s">
        <v>4334</v>
      </c>
      <c r="K200" t="s">
        <v>4334</v>
      </c>
      <c r="L200" t="s">
        <v>4334</v>
      </c>
      <c r="M200" t="s">
        <v>4638</v>
      </c>
    </row>
    <row r="201" spans="1:13">
      <c r="A201" t="s">
        <v>5141</v>
      </c>
      <c r="B201" t="s">
        <v>4646</v>
      </c>
      <c r="C201" t="s">
        <v>5227</v>
      </c>
      <c r="D201" t="s">
        <v>885</v>
      </c>
      <c r="E201" t="s">
        <v>3703</v>
      </c>
      <c r="F201" t="s">
        <v>4334</v>
      </c>
      <c r="G201">
        <v>605000000</v>
      </c>
      <c r="H201">
        <v>605000000</v>
      </c>
      <c r="I201" t="s">
        <v>4334</v>
      </c>
      <c r="J201" t="s">
        <v>4334</v>
      </c>
      <c r="K201" t="s">
        <v>4334</v>
      </c>
      <c r="L201" t="s">
        <v>4334</v>
      </c>
      <c r="M201" t="s">
        <v>4638</v>
      </c>
    </row>
    <row r="202" spans="1:13">
      <c r="A202" t="s">
        <v>5228</v>
      </c>
      <c r="B202" t="s">
        <v>4684</v>
      </c>
      <c r="C202" t="s">
        <v>5229</v>
      </c>
      <c r="D202" t="s">
        <v>3327</v>
      </c>
      <c r="E202" t="s">
        <v>4752</v>
      </c>
      <c r="F202" t="s">
        <v>5072</v>
      </c>
      <c r="I202" t="s">
        <v>4334</v>
      </c>
      <c r="J202" t="s">
        <v>4334</v>
      </c>
      <c r="K202" t="s">
        <v>4334</v>
      </c>
      <c r="L202" t="s">
        <v>4334</v>
      </c>
      <c r="M202" t="s">
        <v>4638</v>
      </c>
    </row>
    <row r="203" spans="1:13">
      <c r="A203" t="s">
        <v>5106</v>
      </c>
      <c r="B203" t="s">
        <v>4688</v>
      </c>
      <c r="C203" t="s">
        <v>5230</v>
      </c>
      <c r="D203" t="s">
        <v>885</v>
      </c>
      <c r="E203" t="s">
        <v>3703</v>
      </c>
      <c r="F203" t="s">
        <v>4334</v>
      </c>
      <c r="G203">
        <v>684116947000</v>
      </c>
      <c r="H203">
        <v>684958947000</v>
      </c>
      <c r="I203" t="s">
        <v>4334</v>
      </c>
      <c r="J203" t="s">
        <v>4334</v>
      </c>
      <c r="K203" t="s">
        <v>4334</v>
      </c>
      <c r="L203" t="s">
        <v>4334</v>
      </c>
      <c r="M203" t="s">
        <v>4638</v>
      </c>
    </row>
    <row r="204" spans="1:13">
      <c r="A204" t="s">
        <v>5065</v>
      </c>
      <c r="B204" t="s">
        <v>4728</v>
      </c>
      <c r="C204" t="s">
        <v>5231</v>
      </c>
      <c r="D204" t="s">
        <v>3520</v>
      </c>
      <c r="E204" t="s">
        <v>3703</v>
      </c>
      <c r="F204" t="s">
        <v>4334</v>
      </c>
      <c r="G204">
        <v>62174233000</v>
      </c>
      <c r="H204">
        <v>86738707000</v>
      </c>
      <c r="I204" t="s">
        <v>4334</v>
      </c>
      <c r="J204" t="s">
        <v>4334</v>
      </c>
      <c r="K204" t="s">
        <v>4334</v>
      </c>
      <c r="L204" t="s">
        <v>4334</v>
      </c>
      <c r="M204" t="s">
        <v>4638</v>
      </c>
    </row>
    <row r="205" spans="1:13">
      <c r="A205" t="s">
        <v>5232</v>
      </c>
      <c r="B205" t="s">
        <v>4695</v>
      </c>
      <c r="C205" t="s">
        <v>5233</v>
      </c>
      <c r="D205" t="s">
        <v>3414</v>
      </c>
      <c r="E205" t="s">
        <v>3703</v>
      </c>
      <c r="F205" t="s">
        <v>4334</v>
      </c>
      <c r="G205">
        <v>38700000</v>
      </c>
      <c r="H205">
        <v>1076330000</v>
      </c>
      <c r="I205" t="s">
        <v>4334</v>
      </c>
      <c r="J205" t="s">
        <v>4334</v>
      </c>
      <c r="K205" t="s">
        <v>4334</v>
      </c>
      <c r="L205" t="s">
        <v>4334</v>
      </c>
      <c r="M205" t="s">
        <v>4638</v>
      </c>
    </row>
    <row r="206" spans="1:13">
      <c r="A206" t="s">
        <v>5234</v>
      </c>
      <c r="B206" t="s">
        <v>4728</v>
      </c>
      <c r="C206" t="s">
        <v>5235</v>
      </c>
      <c r="D206" t="s">
        <v>967</v>
      </c>
      <c r="E206" t="s">
        <v>4752</v>
      </c>
      <c r="F206" t="s">
        <v>4849</v>
      </c>
      <c r="I206" t="s">
        <v>4334</v>
      </c>
      <c r="J206" t="s">
        <v>4334</v>
      </c>
      <c r="K206" t="s">
        <v>4334</v>
      </c>
      <c r="L206" t="s">
        <v>4334</v>
      </c>
      <c r="M206" t="s">
        <v>4638</v>
      </c>
    </row>
    <row r="207" spans="1:13">
      <c r="A207" t="s">
        <v>5236</v>
      </c>
      <c r="B207" t="s">
        <v>4695</v>
      </c>
      <c r="C207" t="s">
        <v>5237</v>
      </c>
      <c r="D207" t="s">
        <v>3418</v>
      </c>
      <c r="E207" t="s">
        <v>4752</v>
      </c>
      <c r="F207" t="s">
        <v>4822</v>
      </c>
      <c r="I207" t="s">
        <v>4334</v>
      </c>
      <c r="J207" t="s">
        <v>4334</v>
      </c>
      <c r="K207" t="s">
        <v>4334</v>
      </c>
      <c r="L207" t="s">
        <v>4334</v>
      </c>
      <c r="M207" t="s">
        <v>4638</v>
      </c>
    </row>
    <row r="208" spans="1:13">
      <c r="A208" t="s">
        <v>5238</v>
      </c>
      <c r="B208" t="s">
        <v>4708</v>
      </c>
      <c r="C208" t="s">
        <v>5240</v>
      </c>
      <c r="D208" t="s">
        <v>5239</v>
      </c>
      <c r="E208" t="s">
        <v>4752</v>
      </c>
      <c r="F208" t="s">
        <v>5241</v>
      </c>
      <c r="I208" t="s">
        <v>4334</v>
      </c>
      <c r="J208" t="s">
        <v>4334</v>
      </c>
      <c r="K208" t="s">
        <v>4334</v>
      </c>
      <c r="L208" t="s">
        <v>4334</v>
      </c>
      <c r="M208" t="s">
        <v>4638</v>
      </c>
    </row>
    <row r="209" spans="1:13">
      <c r="A209" t="s">
        <v>4956</v>
      </c>
      <c r="B209" t="s">
        <v>4663</v>
      </c>
      <c r="C209" t="s">
        <v>5242</v>
      </c>
      <c r="D209" t="s">
        <v>3367</v>
      </c>
      <c r="E209" t="s">
        <v>3703</v>
      </c>
      <c r="F209" t="s">
        <v>4334</v>
      </c>
      <c r="G209">
        <v>28024923000</v>
      </c>
      <c r="H209">
        <v>28114923000</v>
      </c>
      <c r="I209" t="s">
        <v>4334</v>
      </c>
      <c r="J209" t="s">
        <v>4334</v>
      </c>
      <c r="K209" t="s">
        <v>4334</v>
      </c>
      <c r="L209" t="s">
        <v>4334</v>
      </c>
      <c r="M209" t="s">
        <v>4638</v>
      </c>
    </row>
    <row r="210" spans="1:13">
      <c r="A210" t="s">
        <v>4874</v>
      </c>
      <c r="B210" t="s">
        <v>4728</v>
      </c>
      <c r="C210" t="s">
        <v>5243</v>
      </c>
      <c r="D210" t="s">
        <v>191</v>
      </c>
      <c r="E210" t="s">
        <v>3703</v>
      </c>
      <c r="F210" t="s">
        <v>4334</v>
      </c>
      <c r="G210">
        <v>77028265000</v>
      </c>
      <c r="H210">
        <v>88579290000</v>
      </c>
      <c r="I210" t="s">
        <v>4334</v>
      </c>
      <c r="J210" t="s">
        <v>4334</v>
      </c>
      <c r="K210" t="s">
        <v>4334</v>
      </c>
      <c r="L210" t="s">
        <v>4334</v>
      </c>
      <c r="M210" t="s">
        <v>4638</v>
      </c>
    </row>
    <row r="211" spans="1:13">
      <c r="A211" t="s">
        <v>5244</v>
      </c>
      <c r="B211" t="s">
        <v>4684</v>
      </c>
      <c r="C211" t="s">
        <v>5245</v>
      </c>
      <c r="D211" t="s">
        <v>3339</v>
      </c>
      <c r="E211" t="s">
        <v>4752</v>
      </c>
      <c r="F211" t="s">
        <v>4896</v>
      </c>
      <c r="I211" t="s">
        <v>4334</v>
      </c>
      <c r="J211" t="s">
        <v>4334</v>
      </c>
      <c r="K211" t="s">
        <v>4334</v>
      </c>
      <c r="L211" t="s">
        <v>4334</v>
      </c>
      <c r="M211" t="s">
        <v>4638</v>
      </c>
    </row>
    <row r="212" spans="1:13">
      <c r="A212" t="s">
        <v>5246</v>
      </c>
      <c r="B212" t="s">
        <v>4719</v>
      </c>
      <c r="C212" t="s">
        <v>5247</v>
      </c>
      <c r="D212" t="s">
        <v>3277</v>
      </c>
      <c r="E212" t="s">
        <v>4752</v>
      </c>
      <c r="F212" t="s">
        <v>4902</v>
      </c>
      <c r="I212" t="s">
        <v>4334</v>
      </c>
      <c r="J212" t="s">
        <v>4334</v>
      </c>
      <c r="K212" t="s">
        <v>4334</v>
      </c>
      <c r="L212" t="s">
        <v>4334</v>
      </c>
      <c r="M212" t="s">
        <v>4638</v>
      </c>
    </row>
    <row r="213" spans="1:13">
      <c r="A213" t="s">
        <v>5248</v>
      </c>
      <c r="B213" t="s">
        <v>4701</v>
      </c>
      <c r="C213" t="s">
        <v>5249</v>
      </c>
      <c r="D213" t="s">
        <v>3466</v>
      </c>
      <c r="E213" t="s">
        <v>4752</v>
      </c>
      <c r="F213" t="s">
        <v>5211</v>
      </c>
      <c r="I213" t="s">
        <v>4334</v>
      </c>
      <c r="J213" t="s">
        <v>4334</v>
      </c>
      <c r="K213" t="s">
        <v>4334</v>
      </c>
      <c r="L213" t="s">
        <v>4334</v>
      </c>
      <c r="M213" t="s">
        <v>4638</v>
      </c>
    </row>
    <row r="214" spans="1:13">
      <c r="A214" t="s">
        <v>5250</v>
      </c>
      <c r="B214" t="s">
        <v>4663</v>
      </c>
      <c r="C214" t="s">
        <v>5252</v>
      </c>
      <c r="D214" t="s">
        <v>5251</v>
      </c>
      <c r="E214" t="s">
        <v>4752</v>
      </c>
      <c r="F214" t="s">
        <v>4956</v>
      </c>
      <c r="I214" t="s">
        <v>4334</v>
      </c>
      <c r="J214" t="s">
        <v>4334</v>
      </c>
      <c r="K214" t="s">
        <v>4334</v>
      </c>
      <c r="L214" t="s">
        <v>4334</v>
      </c>
      <c r="M214" t="s">
        <v>4638</v>
      </c>
    </row>
    <row r="215" spans="1:13">
      <c r="A215" t="s">
        <v>4935</v>
      </c>
      <c r="B215" t="s">
        <v>4728</v>
      </c>
      <c r="C215" t="s">
        <v>5253</v>
      </c>
      <c r="D215" t="s">
        <v>3287</v>
      </c>
      <c r="E215" t="s">
        <v>3703</v>
      </c>
      <c r="F215" t="s">
        <v>4334</v>
      </c>
      <c r="G215">
        <v>740638353000</v>
      </c>
      <c r="H215">
        <v>742638353000</v>
      </c>
      <c r="I215" t="s">
        <v>4334</v>
      </c>
      <c r="J215" t="s">
        <v>4334</v>
      </c>
      <c r="K215" t="s">
        <v>4334</v>
      </c>
      <c r="L215" t="s">
        <v>4334</v>
      </c>
      <c r="M215" t="s">
        <v>4638</v>
      </c>
    </row>
    <row r="216" spans="1:13">
      <c r="A216" t="s">
        <v>5254</v>
      </c>
      <c r="B216" t="s">
        <v>4661</v>
      </c>
      <c r="C216" t="s">
        <v>5255</v>
      </c>
      <c r="D216" t="s">
        <v>3277</v>
      </c>
      <c r="E216" t="s">
        <v>4752</v>
      </c>
      <c r="F216" t="s">
        <v>5126</v>
      </c>
      <c r="I216" t="s">
        <v>4334</v>
      </c>
      <c r="J216" t="s">
        <v>4334</v>
      </c>
      <c r="K216" t="s">
        <v>4334</v>
      </c>
      <c r="L216" t="s">
        <v>4334</v>
      </c>
      <c r="M216" t="s">
        <v>4638</v>
      </c>
    </row>
    <row r="217" spans="1:13">
      <c r="A217" t="s">
        <v>5256</v>
      </c>
      <c r="B217" t="s">
        <v>4706</v>
      </c>
      <c r="C217" t="s">
        <v>5257</v>
      </c>
      <c r="D217" t="s">
        <v>3349</v>
      </c>
      <c r="E217" t="s">
        <v>4752</v>
      </c>
      <c r="F217" t="s">
        <v>4818</v>
      </c>
      <c r="I217" t="s">
        <v>4334</v>
      </c>
      <c r="J217" t="s">
        <v>4334</v>
      </c>
      <c r="K217" t="s">
        <v>4334</v>
      </c>
      <c r="L217" t="s">
        <v>4334</v>
      </c>
      <c r="M217" t="s">
        <v>4638</v>
      </c>
    </row>
    <row r="218" spans="1:13">
      <c r="A218" t="s">
        <v>4822</v>
      </c>
      <c r="B218" t="s">
        <v>4695</v>
      </c>
      <c r="C218" t="s">
        <v>5259</v>
      </c>
      <c r="D218" t="s">
        <v>5258</v>
      </c>
      <c r="E218" t="s">
        <v>3703</v>
      </c>
      <c r="F218" t="s">
        <v>4334</v>
      </c>
      <c r="G218">
        <v>5000000</v>
      </c>
      <c r="H218">
        <v>205000000</v>
      </c>
      <c r="I218" t="s">
        <v>4334</v>
      </c>
      <c r="J218" t="s">
        <v>4334</v>
      </c>
      <c r="K218" t="s">
        <v>4334</v>
      </c>
      <c r="L218" t="s">
        <v>4334</v>
      </c>
      <c r="M218" t="s">
        <v>4638</v>
      </c>
    </row>
    <row r="219" spans="1:13">
      <c r="A219" t="s">
        <v>4953</v>
      </c>
      <c r="B219" t="s">
        <v>4684</v>
      </c>
      <c r="C219" t="s">
        <v>5260</v>
      </c>
      <c r="D219" t="s">
        <v>3282</v>
      </c>
      <c r="E219" t="s">
        <v>3703</v>
      </c>
      <c r="F219" t="s">
        <v>4334</v>
      </c>
      <c r="G219">
        <v>2198513000</v>
      </c>
      <c r="H219">
        <v>2598513000</v>
      </c>
      <c r="I219" t="s">
        <v>4334</v>
      </c>
      <c r="J219" t="s">
        <v>4334</v>
      </c>
      <c r="K219" t="s">
        <v>4334</v>
      </c>
      <c r="L219" t="s">
        <v>4334</v>
      </c>
      <c r="M219" t="s">
        <v>4638</v>
      </c>
    </row>
    <row r="220" spans="1:13">
      <c r="A220" t="s">
        <v>5261</v>
      </c>
      <c r="B220" t="s">
        <v>4697</v>
      </c>
      <c r="C220" t="s">
        <v>5262</v>
      </c>
      <c r="D220" t="s">
        <v>3512</v>
      </c>
      <c r="E220" t="s">
        <v>3703</v>
      </c>
      <c r="F220" t="s">
        <v>4334</v>
      </c>
      <c r="G220">
        <v>2040663000</v>
      </c>
      <c r="H220">
        <v>6570363000</v>
      </c>
      <c r="I220" t="s">
        <v>4334</v>
      </c>
      <c r="J220" t="s">
        <v>4334</v>
      </c>
      <c r="K220" t="s">
        <v>4334</v>
      </c>
      <c r="L220" t="s">
        <v>4334</v>
      </c>
      <c r="M220" t="s">
        <v>4638</v>
      </c>
    </row>
    <row r="221" spans="1:13">
      <c r="A221" t="s">
        <v>5263</v>
      </c>
      <c r="B221" t="s">
        <v>4703</v>
      </c>
      <c r="C221" t="s">
        <v>5264</v>
      </c>
      <c r="D221" t="s">
        <v>3441</v>
      </c>
      <c r="E221" t="s">
        <v>4752</v>
      </c>
      <c r="F221" t="s">
        <v>4857</v>
      </c>
      <c r="I221" t="s">
        <v>4334</v>
      </c>
      <c r="J221" t="s">
        <v>4334</v>
      </c>
      <c r="K221" t="s">
        <v>4334</v>
      </c>
      <c r="L221" t="s">
        <v>4334</v>
      </c>
      <c r="M221" t="s">
        <v>4638</v>
      </c>
    </row>
    <row r="222" spans="1:13">
      <c r="A222" t="s">
        <v>5265</v>
      </c>
      <c r="B222" t="s">
        <v>4697</v>
      </c>
      <c r="C222" t="s">
        <v>5266</v>
      </c>
      <c r="D222" t="s">
        <v>3343</v>
      </c>
      <c r="E222" t="s">
        <v>4752</v>
      </c>
      <c r="F222" t="s">
        <v>4801</v>
      </c>
      <c r="I222" t="s">
        <v>4334</v>
      </c>
      <c r="J222" t="s">
        <v>4334</v>
      </c>
      <c r="K222" t="s">
        <v>4334</v>
      </c>
      <c r="L222" t="s">
        <v>4334</v>
      </c>
      <c r="M222" t="s">
        <v>4638</v>
      </c>
    </row>
    <row r="223" spans="1:13">
      <c r="A223" t="s">
        <v>5267</v>
      </c>
      <c r="B223" t="s">
        <v>4708</v>
      </c>
      <c r="C223" t="s">
        <v>5268</v>
      </c>
      <c r="D223" t="s">
        <v>4860</v>
      </c>
      <c r="E223" t="s">
        <v>4752</v>
      </c>
      <c r="F223" t="s">
        <v>5241</v>
      </c>
      <c r="I223" t="s">
        <v>4334</v>
      </c>
      <c r="J223" t="s">
        <v>4334</v>
      </c>
      <c r="K223" t="s">
        <v>4334</v>
      </c>
      <c r="L223" t="s">
        <v>4334</v>
      </c>
      <c r="M223" t="s">
        <v>4638</v>
      </c>
    </row>
    <row r="224" spans="1:13">
      <c r="A224" t="s">
        <v>5269</v>
      </c>
      <c r="B224" t="s">
        <v>4636</v>
      </c>
      <c r="C224" t="s">
        <v>5270</v>
      </c>
      <c r="D224" t="s">
        <v>3531</v>
      </c>
      <c r="E224" t="s">
        <v>4752</v>
      </c>
      <c r="F224" t="s">
        <v>5210</v>
      </c>
      <c r="I224" t="s">
        <v>4334</v>
      </c>
      <c r="J224" t="s">
        <v>4334</v>
      </c>
      <c r="K224" t="s">
        <v>4334</v>
      </c>
      <c r="L224" t="s">
        <v>4334</v>
      </c>
      <c r="M224" t="s">
        <v>4638</v>
      </c>
    </row>
    <row r="225" spans="1:13">
      <c r="A225" t="s">
        <v>5271</v>
      </c>
      <c r="B225" t="s">
        <v>4728</v>
      </c>
      <c r="C225" t="s">
        <v>5272</v>
      </c>
      <c r="D225" t="s">
        <v>3525</v>
      </c>
      <c r="E225" t="s">
        <v>4752</v>
      </c>
      <c r="F225" t="s">
        <v>5273</v>
      </c>
      <c r="I225" t="s">
        <v>4334</v>
      </c>
      <c r="J225" t="s">
        <v>4334</v>
      </c>
      <c r="K225" t="s">
        <v>4334</v>
      </c>
      <c r="L225" t="s">
        <v>4334</v>
      </c>
      <c r="M225" t="s">
        <v>4638</v>
      </c>
    </row>
    <row r="226" spans="1:13">
      <c r="A226" t="s">
        <v>5274</v>
      </c>
      <c r="B226" t="s">
        <v>4642</v>
      </c>
      <c r="C226" t="s">
        <v>5275</v>
      </c>
      <c r="D226" t="s">
        <v>3393</v>
      </c>
      <c r="E226" t="s">
        <v>4752</v>
      </c>
      <c r="F226" t="s">
        <v>5099</v>
      </c>
      <c r="I226" t="s">
        <v>4334</v>
      </c>
      <c r="J226" t="s">
        <v>4334</v>
      </c>
      <c r="K226" t="s">
        <v>4334</v>
      </c>
      <c r="L226" t="s">
        <v>4334</v>
      </c>
      <c r="M226" t="s">
        <v>4638</v>
      </c>
    </row>
    <row r="227" spans="1:13">
      <c r="A227" t="s">
        <v>5276</v>
      </c>
      <c r="B227" t="s">
        <v>4652</v>
      </c>
      <c r="C227" t="s">
        <v>5277</v>
      </c>
      <c r="D227" t="s">
        <v>3292</v>
      </c>
      <c r="E227" t="s">
        <v>4752</v>
      </c>
      <c r="F227" t="s">
        <v>5278</v>
      </c>
      <c r="I227" t="s">
        <v>4334</v>
      </c>
      <c r="J227" t="s">
        <v>4334</v>
      </c>
      <c r="K227" t="s">
        <v>4334</v>
      </c>
      <c r="L227" t="s">
        <v>4334</v>
      </c>
      <c r="M227" t="s">
        <v>4638</v>
      </c>
    </row>
    <row r="228" spans="1:13">
      <c r="A228" t="s">
        <v>4772</v>
      </c>
      <c r="B228" t="s">
        <v>4648</v>
      </c>
      <c r="C228" t="s">
        <v>5279</v>
      </c>
      <c r="D228" t="s">
        <v>3537</v>
      </c>
      <c r="E228" t="s">
        <v>3703</v>
      </c>
      <c r="F228" t="s">
        <v>4334</v>
      </c>
      <c r="G228">
        <v>4100000000</v>
      </c>
      <c r="H228">
        <v>4100000000</v>
      </c>
      <c r="I228" t="s">
        <v>4334</v>
      </c>
      <c r="J228" t="s">
        <v>4334</v>
      </c>
      <c r="K228" t="s">
        <v>4334</v>
      </c>
      <c r="L228" t="s">
        <v>4334</v>
      </c>
      <c r="M228" t="s">
        <v>4638</v>
      </c>
    </row>
    <row r="229" spans="1:13">
      <c r="A229" t="s">
        <v>5280</v>
      </c>
      <c r="B229" t="s">
        <v>4663</v>
      </c>
      <c r="C229" t="s">
        <v>5281</v>
      </c>
      <c r="D229" t="s">
        <v>3426</v>
      </c>
      <c r="E229" t="s">
        <v>4752</v>
      </c>
      <c r="F229" t="s">
        <v>5282</v>
      </c>
      <c r="I229" t="s">
        <v>4334</v>
      </c>
      <c r="J229" t="s">
        <v>4334</v>
      </c>
      <c r="K229" t="s">
        <v>4334</v>
      </c>
      <c r="L229" t="s">
        <v>4334</v>
      </c>
      <c r="M229" t="s">
        <v>4638</v>
      </c>
    </row>
    <row r="230" spans="1:13">
      <c r="A230" t="s">
        <v>5283</v>
      </c>
      <c r="B230" t="s">
        <v>4654</v>
      </c>
      <c r="C230" t="s">
        <v>5284</v>
      </c>
      <c r="D230" t="s">
        <v>3463</v>
      </c>
      <c r="E230" t="s">
        <v>4752</v>
      </c>
      <c r="F230" t="s">
        <v>5080</v>
      </c>
      <c r="I230" t="s">
        <v>4334</v>
      </c>
      <c r="J230" t="s">
        <v>4334</v>
      </c>
      <c r="K230" t="s">
        <v>4334</v>
      </c>
      <c r="L230" t="s">
        <v>4334</v>
      </c>
      <c r="M230" t="s">
        <v>4638</v>
      </c>
    </row>
    <row r="231" spans="1:13">
      <c r="A231" t="s">
        <v>5285</v>
      </c>
      <c r="B231" t="s">
        <v>4719</v>
      </c>
      <c r="C231" t="s">
        <v>5286</v>
      </c>
      <c r="D231" t="s">
        <v>3432</v>
      </c>
      <c r="E231" t="s">
        <v>4752</v>
      </c>
      <c r="F231" t="s">
        <v>5111</v>
      </c>
      <c r="I231" t="s">
        <v>4334</v>
      </c>
      <c r="J231" t="s">
        <v>4334</v>
      </c>
      <c r="K231" t="s">
        <v>4334</v>
      </c>
      <c r="L231" t="s">
        <v>4334</v>
      </c>
      <c r="M231" t="s">
        <v>4638</v>
      </c>
    </row>
    <row r="232" spans="1:13">
      <c r="A232" t="s">
        <v>5287</v>
      </c>
      <c r="B232" t="s">
        <v>4678</v>
      </c>
      <c r="C232" t="s">
        <v>5288</v>
      </c>
      <c r="D232" t="s">
        <v>3366</v>
      </c>
      <c r="E232" t="s">
        <v>4752</v>
      </c>
      <c r="F232" t="s">
        <v>5289</v>
      </c>
      <c r="I232" t="s">
        <v>4334</v>
      </c>
      <c r="J232" t="s">
        <v>4334</v>
      </c>
      <c r="K232" t="s">
        <v>4334</v>
      </c>
      <c r="L232" t="s">
        <v>4334</v>
      </c>
      <c r="M232" t="s">
        <v>4638</v>
      </c>
    </row>
    <row r="233" spans="1:13">
      <c r="A233" t="s">
        <v>5152</v>
      </c>
      <c r="B233" t="s">
        <v>4699</v>
      </c>
      <c r="C233" t="s">
        <v>5290</v>
      </c>
      <c r="D233" t="s">
        <v>3380</v>
      </c>
      <c r="E233" t="s">
        <v>3703</v>
      </c>
      <c r="F233" t="s">
        <v>4334</v>
      </c>
      <c r="G233">
        <v>1645254921000</v>
      </c>
      <c r="H233">
        <v>1716174921000</v>
      </c>
      <c r="I233" t="s">
        <v>4334</v>
      </c>
      <c r="J233" t="s">
        <v>4334</v>
      </c>
      <c r="K233" t="s">
        <v>4334</v>
      </c>
      <c r="L233" t="s">
        <v>4334</v>
      </c>
      <c r="M233" t="s">
        <v>4638</v>
      </c>
    </row>
    <row r="234" spans="1:13">
      <c r="A234" t="s">
        <v>5289</v>
      </c>
      <c r="B234" t="s">
        <v>4678</v>
      </c>
      <c r="C234" t="s">
        <v>5291</v>
      </c>
      <c r="D234" t="s">
        <v>3364</v>
      </c>
      <c r="E234" t="s">
        <v>3703</v>
      </c>
      <c r="F234" t="s">
        <v>4334</v>
      </c>
      <c r="G234">
        <v>214743911000</v>
      </c>
      <c r="H234">
        <v>214743911000</v>
      </c>
      <c r="I234" t="s">
        <v>4334</v>
      </c>
      <c r="J234" t="s">
        <v>4334</v>
      </c>
      <c r="K234" t="s">
        <v>4334</v>
      </c>
      <c r="L234" t="s">
        <v>4334</v>
      </c>
      <c r="M234" t="s">
        <v>4638</v>
      </c>
    </row>
    <row r="235" spans="1:13">
      <c r="A235" t="s">
        <v>5292</v>
      </c>
      <c r="B235" t="s">
        <v>4661</v>
      </c>
      <c r="C235" t="s">
        <v>5293</v>
      </c>
      <c r="D235" t="s">
        <v>3271</v>
      </c>
      <c r="E235" t="s">
        <v>4752</v>
      </c>
      <c r="F235" t="s">
        <v>5073</v>
      </c>
      <c r="I235" t="s">
        <v>4334</v>
      </c>
      <c r="J235" t="s">
        <v>4334</v>
      </c>
      <c r="K235" t="s">
        <v>4334</v>
      </c>
      <c r="L235" t="s">
        <v>4334</v>
      </c>
      <c r="M235" t="s">
        <v>4638</v>
      </c>
    </row>
    <row r="236" spans="1:13">
      <c r="A236" t="s">
        <v>5294</v>
      </c>
      <c r="B236" t="s">
        <v>4672</v>
      </c>
      <c r="C236" t="s">
        <v>5295</v>
      </c>
      <c r="D236" t="s">
        <v>3363</v>
      </c>
      <c r="E236" t="s">
        <v>4752</v>
      </c>
      <c r="F236" t="s">
        <v>5145</v>
      </c>
      <c r="I236" t="s">
        <v>4334</v>
      </c>
      <c r="J236" t="s">
        <v>4334</v>
      </c>
      <c r="K236" t="s">
        <v>4334</v>
      </c>
      <c r="L236" t="s">
        <v>4334</v>
      </c>
      <c r="M236" t="s">
        <v>4638</v>
      </c>
    </row>
    <row r="237" spans="1:13">
      <c r="A237" t="s">
        <v>5296</v>
      </c>
      <c r="B237" t="s">
        <v>4703</v>
      </c>
      <c r="C237" t="s">
        <v>5297</v>
      </c>
      <c r="D237" t="s">
        <v>3447</v>
      </c>
      <c r="E237" t="s">
        <v>3703</v>
      </c>
      <c r="F237" t="s">
        <v>4334</v>
      </c>
      <c r="G237">
        <v>273337000</v>
      </c>
      <c r="H237">
        <v>848284000</v>
      </c>
      <c r="I237" t="s">
        <v>4334</v>
      </c>
      <c r="J237" t="s">
        <v>4334</v>
      </c>
      <c r="K237" t="s">
        <v>4334</v>
      </c>
      <c r="L237" t="s">
        <v>4334</v>
      </c>
      <c r="M237" t="s">
        <v>4638</v>
      </c>
    </row>
    <row r="238" spans="1:13">
      <c r="A238" t="s">
        <v>5298</v>
      </c>
      <c r="B238" t="s">
        <v>4680</v>
      </c>
      <c r="C238" t="s">
        <v>5299</v>
      </c>
      <c r="D238" t="s">
        <v>3546</v>
      </c>
      <c r="E238" t="s">
        <v>4752</v>
      </c>
      <c r="F238" t="s">
        <v>5186</v>
      </c>
      <c r="I238" t="s">
        <v>4334</v>
      </c>
      <c r="J238" t="s">
        <v>4334</v>
      </c>
      <c r="K238" t="s">
        <v>4334</v>
      </c>
      <c r="L238" t="s">
        <v>4334</v>
      </c>
      <c r="M238" t="s">
        <v>4638</v>
      </c>
    </row>
    <row r="239" spans="1:13">
      <c r="A239" t="s">
        <v>5300</v>
      </c>
      <c r="B239" t="s">
        <v>4674</v>
      </c>
      <c r="C239" t="s">
        <v>5301</v>
      </c>
      <c r="D239" t="s">
        <v>1195</v>
      </c>
      <c r="E239" t="s">
        <v>4752</v>
      </c>
      <c r="F239" t="s">
        <v>4931</v>
      </c>
      <c r="I239" t="s">
        <v>4334</v>
      </c>
      <c r="J239" t="s">
        <v>4334</v>
      </c>
      <c r="K239" t="s">
        <v>4334</v>
      </c>
      <c r="L239" t="s">
        <v>4334</v>
      </c>
      <c r="M239" t="s">
        <v>4638</v>
      </c>
    </row>
    <row r="240" spans="1:13">
      <c r="A240" t="s">
        <v>5302</v>
      </c>
      <c r="B240" t="s">
        <v>4703</v>
      </c>
      <c r="C240" t="s">
        <v>5303</v>
      </c>
      <c r="D240" t="s">
        <v>3451</v>
      </c>
      <c r="E240" t="s">
        <v>4752</v>
      </c>
      <c r="F240" t="s">
        <v>5304</v>
      </c>
      <c r="I240" t="s">
        <v>4334</v>
      </c>
      <c r="J240" t="s">
        <v>4334</v>
      </c>
      <c r="K240" t="s">
        <v>4334</v>
      </c>
      <c r="L240" t="s">
        <v>4334</v>
      </c>
      <c r="M240" t="s">
        <v>4638</v>
      </c>
    </row>
    <row r="241" spans="1:13">
      <c r="A241" t="s">
        <v>5305</v>
      </c>
      <c r="B241" t="s">
        <v>4710</v>
      </c>
      <c r="C241" t="s">
        <v>5306</v>
      </c>
      <c r="D241" t="s">
        <v>3378</v>
      </c>
      <c r="E241" t="s">
        <v>4752</v>
      </c>
      <c r="F241" t="s">
        <v>4810</v>
      </c>
      <c r="I241" t="s">
        <v>4334</v>
      </c>
      <c r="J241" t="s">
        <v>4334</v>
      </c>
      <c r="K241" t="s">
        <v>4334</v>
      </c>
      <c r="L241" t="s">
        <v>4334</v>
      </c>
      <c r="M241" t="s">
        <v>4638</v>
      </c>
    </row>
    <row r="242" spans="1:13">
      <c r="A242" t="s">
        <v>5182</v>
      </c>
      <c r="B242" t="s">
        <v>4719</v>
      </c>
      <c r="C242" t="s">
        <v>5307</v>
      </c>
      <c r="D242" t="s">
        <v>3434</v>
      </c>
      <c r="E242" t="s">
        <v>3703</v>
      </c>
      <c r="F242" t="s">
        <v>4334</v>
      </c>
      <c r="G242">
        <v>3015171000</v>
      </c>
      <c r="H242">
        <v>5096421000</v>
      </c>
      <c r="I242" t="s">
        <v>4334</v>
      </c>
      <c r="J242" t="s">
        <v>4334</v>
      </c>
      <c r="K242" t="s">
        <v>4334</v>
      </c>
      <c r="L242" t="s">
        <v>4334</v>
      </c>
      <c r="M242" t="s">
        <v>4638</v>
      </c>
    </row>
    <row r="243" spans="1:13">
      <c r="A243" t="s">
        <v>5308</v>
      </c>
      <c r="B243" t="s">
        <v>4736</v>
      </c>
      <c r="C243" t="s">
        <v>5309</v>
      </c>
      <c r="D243" t="s">
        <v>3293</v>
      </c>
      <c r="E243" t="s">
        <v>3703</v>
      </c>
      <c r="F243" t="s">
        <v>4334</v>
      </c>
      <c r="G243">
        <v>11342655000</v>
      </c>
      <c r="H243">
        <v>12642655000</v>
      </c>
      <c r="I243" t="s">
        <v>4334</v>
      </c>
      <c r="J243" t="s">
        <v>4334</v>
      </c>
      <c r="K243" t="s">
        <v>4334</v>
      </c>
      <c r="L243" t="s">
        <v>4334</v>
      </c>
      <c r="M243" t="s">
        <v>4638</v>
      </c>
    </row>
    <row r="244" spans="1:13">
      <c r="A244" t="s">
        <v>5310</v>
      </c>
      <c r="B244" t="s">
        <v>4726</v>
      </c>
      <c r="C244" t="s">
        <v>5311</v>
      </c>
      <c r="D244" t="s">
        <v>3287</v>
      </c>
      <c r="E244" t="s">
        <v>4752</v>
      </c>
      <c r="F244" t="s">
        <v>5096</v>
      </c>
      <c r="I244" t="s">
        <v>4334</v>
      </c>
      <c r="J244" t="s">
        <v>4334</v>
      </c>
      <c r="K244" t="s">
        <v>4334</v>
      </c>
      <c r="L244" t="s">
        <v>4334</v>
      </c>
      <c r="M244" t="s">
        <v>4638</v>
      </c>
    </row>
    <row r="245" spans="1:13">
      <c r="A245" t="s">
        <v>5312</v>
      </c>
      <c r="B245" t="s">
        <v>4684</v>
      </c>
      <c r="C245" t="s">
        <v>5314</v>
      </c>
      <c r="D245" t="s">
        <v>5313</v>
      </c>
      <c r="E245" t="s">
        <v>4752</v>
      </c>
      <c r="F245" t="s">
        <v>4944</v>
      </c>
      <c r="I245" t="s">
        <v>4334</v>
      </c>
      <c r="J245" t="s">
        <v>4334</v>
      </c>
      <c r="K245" t="s">
        <v>4334</v>
      </c>
      <c r="L245" t="s">
        <v>4334</v>
      </c>
      <c r="M245" t="s">
        <v>4638</v>
      </c>
    </row>
    <row r="246" spans="1:13">
      <c r="A246" t="s">
        <v>5315</v>
      </c>
      <c r="B246" t="s">
        <v>4663</v>
      </c>
      <c r="C246" t="s">
        <v>5316</v>
      </c>
      <c r="D246" t="s">
        <v>3421</v>
      </c>
      <c r="E246" t="s">
        <v>3703</v>
      </c>
      <c r="F246" t="s">
        <v>4334</v>
      </c>
      <c r="G246">
        <v>1798616000</v>
      </c>
      <c r="H246">
        <v>2650663000</v>
      </c>
      <c r="I246" t="s">
        <v>4334</v>
      </c>
      <c r="J246" t="s">
        <v>4334</v>
      </c>
      <c r="K246" t="s">
        <v>4334</v>
      </c>
      <c r="L246" t="s">
        <v>4334</v>
      </c>
      <c r="M246" t="s">
        <v>4638</v>
      </c>
    </row>
    <row r="247" spans="1:13">
      <c r="A247" t="s">
        <v>5317</v>
      </c>
      <c r="B247" t="s">
        <v>4728</v>
      </c>
      <c r="C247" t="s">
        <v>5318</v>
      </c>
      <c r="D247" t="s">
        <v>3287</v>
      </c>
      <c r="E247" t="s">
        <v>3703</v>
      </c>
      <c r="F247" t="s">
        <v>4334</v>
      </c>
      <c r="G247">
        <v>5942000000</v>
      </c>
      <c r="H247">
        <v>5942000000</v>
      </c>
      <c r="I247" t="s">
        <v>4334</v>
      </c>
      <c r="J247" t="s">
        <v>4334</v>
      </c>
      <c r="K247" t="s">
        <v>4334</v>
      </c>
      <c r="L247" t="s">
        <v>4334</v>
      </c>
      <c r="M247" t="s">
        <v>4638</v>
      </c>
    </row>
    <row r="248" spans="1:13">
      <c r="A248" t="s">
        <v>5319</v>
      </c>
      <c r="B248" t="s">
        <v>4710</v>
      </c>
      <c r="C248" t="s">
        <v>5320</v>
      </c>
      <c r="D248" t="s">
        <v>3377</v>
      </c>
      <c r="E248" t="s">
        <v>4752</v>
      </c>
      <c r="F248" t="s">
        <v>4810</v>
      </c>
      <c r="I248" t="s">
        <v>4334</v>
      </c>
      <c r="J248" t="s">
        <v>4334</v>
      </c>
      <c r="K248" t="s">
        <v>4334</v>
      </c>
      <c r="L248" t="s">
        <v>4334</v>
      </c>
      <c r="M248" t="s">
        <v>4638</v>
      </c>
    </row>
    <row r="249" spans="1:13">
      <c r="A249" t="s">
        <v>5321</v>
      </c>
      <c r="B249" t="s">
        <v>4703</v>
      </c>
      <c r="C249" t="s">
        <v>5322</v>
      </c>
      <c r="D249" t="s">
        <v>3448</v>
      </c>
      <c r="E249" t="s">
        <v>4752</v>
      </c>
      <c r="F249" t="s">
        <v>5296</v>
      </c>
      <c r="I249" t="s">
        <v>4334</v>
      </c>
      <c r="J249" t="s">
        <v>4334</v>
      </c>
      <c r="K249" t="s">
        <v>4334</v>
      </c>
      <c r="L249" t="s">
        <v>4334</v>
      </c>
      <c r="M249" t="s">
        <v>4638</v>
      </c>
    </row>
    <row r="250" spans="1:13">
      <c r="A250" t="s">
        <v>5323</v>
      </c>
      <c r="B250" t="s">
        <v>4642</v>
      </c>
      <c r="C250" t="s">
        <v>5324</v>
      </c>
      <c r="D250" t="s">
        <v>907</v>
      </c>
      <c r="E250" t="s">
        <v>4752</v>
      </c>
      <c r="F250" t="s">
        <v>4891</v>
      </c>
      <c r="I250" t="s">
        <v>4334</v>
      </c>
      <c r="J250" t="s">
        <v>4334</v>
      </c>
      <c r="K250" t="s">
        <v>4334</v>
      </c>
      <c r="L250" t="s">
        <v>4334</v>
      </c>
      <c r="M250" t="s">
        <v>4638</v>
      </c>
    </row>
    <row r="251" spans="1:13">
      <c r="A251" t="s">
        <v>5325</v>
      </c>
      <c r="B251" t="s">
        <v>4667</v>
      </c>
      <c r="C251" t="s">
        <v>5326</v>
      </c>
      <c r="D251" t="s">
        <v>3287</v>
      </c>
      <c r="E251" t="s">
        <v>4752</v>
      </c>
      <c r="F251" t="s">
        <v>4841</v>
      </c>
      <c r="I251" t="s">
        <v>4334</v>
      </c>
      <c r="J251" t="s">
        <v>4334</v>
      </c>
      <c r="K251" t="s">
        <v>4334</v>
      </c>
      <c r="L251" t="s">
        <v>4334</v>
      </c>
      <c r="M251" t="s">
        <v>4638</v>
      </c>
    </row>
    <row r="252" spans="1:13">
      <c r="A252" t="s">
        <v>5072</v>
      </c>
      <c r="B252" t="s">
        <v>4684</v>
      </c>
      <c r="C252" t="s">
        <v>5327</v>
      </c>
      <c r="D252" t="s">
        <v>3325</v>
      </c>
      <c r="E252" t="s">
        <v>3703</v>
      </c>
      <c r="F252" t="s">
        <v>4334</v>
      </c>
      <c r="G252">
        <v>1069085238000</v>
      </c>
      <c r="H252">
        <v>1068204238000</v>
      </c>
      <c r="I252" t="s">
        <v>4334</v>
      </c>
      <c r="J252" t="s">
        <v>4334</v>
      </c>
      <c r="K252" t="s">
        <v>4334</v>
      </c>
      <c r="L252" t="s">
        <v>4334</v>
      </c>
      <c r="M252" t="s">
        <v>4638</v>
      </c>
    </row>
    <row r="253" spans="1:13">
      <c r="A253" t="s">
        <v>5328</v>
      </c>
      <c r="B253" t="s">
        <v>4715</v>
      </c>
      <c r="C253" t="s">
        <v>5329</v>
      </c>
      <c r="D253" t="s">
        <v>3286</v>
      </c>
      <c r="E253" t="s">
        <v>4752</v>
      </c>
      <c r="F253" t="s">
        <v>4984</v>
      </c>
      <c r="I253" t="s">
        <v>4334</v>
      </c>
      <c r="J253" t="s">
        <v>4334</v>
      </c>
      <c r="K253" t="s">
        <v>4334</v>
      </c>
      <c r="L253" t="s">
        <v>4334</v>
      </c>
      <c r="M253" t="s">
        <v>4638</v>
      </c>
    </row>
    <row r="254" spans="1:13">
      <c r="A254" t="s">
        <v>5330</v>
      </c>
      <c r="B254" t="s">
        <v>4684</v>
      </c>
      <c r="C254" t="s">
        <v>5331</v>
      </c>
      <c r="D254" t="s">
        <v>3273</v>
      </c>
      <c r="E254" t="s">
        <v>4752</v>
      </c>
      <c r="F254" t="s">
        <v>5332</v>
      </c>
      <c r="I254" t="s">
        <v>4334</v>
      </c>
      <c r="J254" t="s">
        <v>4334</v>
      </c>
      <c r="K254" t="s">
        <v>4334</v>
      </c>
      <c r="L254" t="s">
        <v>4334</v>
      </c>
      <c r="M254" t="s">
        <v>4638</v>
      </c>
    </row>
    <row r="255" spans="1:13">
      <c r="A255" t="s">
        <v>5333</v>
      </c>
      <c r="B255" t="s">
        <v>4695</v>
      </c>
      <c r="C255" t="s">
        <v>5334</v>
      </c>
      <c r="D255" t="s">
        <v>3292</v>
      </c>
      <c r="E255" t="s">
        <v>4752</v>
      </c>
      <c r="F255" t="s">
        <v>5160</v>
      </c>
      <c r="I255" t="s">
        <v>4334</v>
      </c>
      <c r="J255" t="s">
        <v>4334</v>
      </c>
      <c r="K255" t="s">
        <v>4334</v>
      </c>
      <c r="L255" t="s">
        <v>4334</v>
      </c>
      <c r="M255" t="s">
        <v>4638</v>
      </c>
    </row>
    <row r="256" spans="1:13">
      <c r="A256" t="s">
        <v>4895</v>
      </c>
      <c r="B256" t="s">
        <v>4699</v>
      </c>
      <c r="C256" t="s">
        <v>5335</v>
      </c>
      <c r="D256" t="s">
        <v>3384</v>
      </c>
      <c r="E256" t="s">
        <v>3703</v>
      </c>
      <c r="F256" t="s">
        <v>4334</v>
      </c>
      <c r="G256">
        <v>1909223000</v>
      </c>
      <c r="H256">
        <v>1192000000</v>
      </c>
      <c r="I256" t="s">
        <v>4334</v>
      </c>
      <c r="J256" t="s">
        <v>4334</v>
      </c>
      <c r="K256" t="s">
        <v>4334</v>
      </c>
      <c r="L256" t="s">
        <v>4334</v>
      </c>
      <c r="M256" t="s">
        <v>4638</v>
      </c>
    </row>
    <row r="257" spans="1:13">
      <c r="A257" t="s">
        <v>5336</v>
      </c>
      <c r="B257" t="s">
        <v>4706</v>
      </c>
      <c r="C257" t="s">
        <v>5337</v>
      </c>
      <c r="D257" t="s">
        <v>3347</v>
      </c>
      <c r="E257" t="s">
        <v>4752</v>
      </c>
      <c r="F257" t="s">
        <v>4818</v>
      </c>
      <c r="I257" t="s">
        <v>4334</v>
      </c>
      <c r="J257" t="s">
        <v>4334</v>
      </c>
      <c r="K257" t="s">
        <v>4334</v>
      </c>
      <c r="L257" t="s">
        <v>4334</v>
      </c>
      <c r="M257" t="s">
        <v>4638</v>
      </c>
    </row>
    <row r="258" spans="1:13">
      <c r="A258" t="s">
        <v>5338</v>
      </c>
      <c r="B258" t="s">
        <v>4713</v>
      </c>
      <c r="C258" t="s">
        <v>5339</v>
      </c>
      <c r="D258" t="s">
        <v>3292</v>
      </c>
      <c r="E258" t="s">
        <v>4752</v>
      </c>
      <c r="F258" t="s">
        <v>4794</v>
      </c>
      <c r="I258" t="s">
        <v>4334</v>
      </c>
      <c r="J258" t="s">
        <v>4334</v>
      </c>
      <c r="K258" t="s">
        <v>4334</v>
      </c>
      <c r="L258" t="s">
        <v>4334</v>
      </c>
      <c r="M258" t="s">
        <v>4638</v>
      </c>
    </row>
    <row r="259" spans="1:13">
      <c r="A259" t="s">
        <v>5340</v>
      </c>
      <c r="B259" t="s">
        <v>4654</v>
      </c>
      <c r="C259" t="s">
        <v>5341</v>
      </c>
      <c r="D259" t="s">
        <v>3460</v>
      </c>
      <c r="E259" t="s">
        <v>4752</v>
      </c>
      <c r="F259" t="s">
        <v>5042</v>
      </c>
      <c r="I259" t="s">
        <v>4334</v>
      </c>
      <c r="J259" t="s">
        <v>4334</v>
      </c>
      <c r="K259" t="s">
        <v>4334</v>
      </c>
      <c r="L259" t="s">
        <v>4334</v>
      </c>
      <c r="M259" t="s">
        <v>4638</v>
      </c>
    </row>
    <row r="260" spans="1:13">
      <c r="A260" t="s">
        <v>5342</v>
      </c>
      <c r="B260" t="s">
        <v>4642</v>
      </c>
      <c r="C260" t="s">
        <v>5343</v>
      </c>
      <c r="D260" t="s">
        <v>3392</v>
      </c>
      <c r="E260" t="s">
        <v>4752</v>
      </c>
      <c r="F260" t="s">
        <v>5099</v>
      </c>
      <c r="I260" t="s">
        <v>4334</v>
      </c>
      <c r="J260" t="s">
        <v>4334</v>
      </c>
      <c r="K260" t="s">
        <v>4334</v>
      </c>
      <c r="L260" t="s">
        <v>4334</v>
      </c>
      <c r="M260" t="s">
        <v>4638</v>
      </c>
    </row>
    <row r="261" spans="1:13">
      <c r="A261" t="s">
        <v>5344</v>
      </c>
      <c r="B261" t="s">
        <v>4657</v>
      </c>
      <c r="C261" t="s">
        <v>5345</v>
      </c>
      <c r="D261" t="s">
        <v>1135</v>
      </c>
      <c r="E261" t="s">
        <v>4752</v>
      </c>
      <c r="F261" t="s">
        <v>5122</v>
      </c>
      <c r="I261" t="s">
        <v>4334</v>
      </c>
      <c r="J261" t="s">
        <v>4334</v>
      </c>
      <c r="K261" t="s">
        <v>4334</v>
      </c>
      <c r="L261" t="s">
        <v>4334</v>
      </c>
      <c r="M261" t="s">
        <v>4638</v>
      </c>
    </row>
    <row r="262" spans="1:13">
      <c r="A262" t="s">
        <v>5346</v>
      </c>
      <c r="B262" t="s">
        <v>4728</v>
      </c>
      <c r="C262" t="s">
        <v>5347</v>
      </c>
      <c r="D262" t="s">
        <v>3522</v>
      </c>
      <c r="E262" t="s">
        <v>4752</v>
      </c>
      <c r="F262" t="s">
        <v>5065</v>
      </c>
      <c r="I262" t="s">
        <v>4334</v>
      </c>
      <c r="J262" t="s">
        <v>4334</v>
      </c>
      <c r="K262" t="s">
        <v>4334</v>
      </c>
      <c r="L262" t="s">
        <v>4334</v>
      </c>
      <c r="M262" t="s">
        <v>4638</v>
      </c>
    </row>
    <row r="263" spans="1:13">
      <c r="A263" t="s">
        <v>5348</v>
      </c>
      <c r="B263" t="s">
        <v>4674</v>
      </c>
      <c r="C263" t="s">
        <v>5349</v>
      </c>
      <c r="D263" t="s">
        <v>3470</v>
      </c>
      <c r="E263" t="s">
        <v>4752</v>
      </c>
      <c r="F263" t="s">
        <v>4842</v>
      </c>
      <c r="I263" t="s">
        <v>4334</v>
      </c>
      <c r="J263" t="s">
        <v>4334</v>
      </c>
      <c r="K263" t="s">
        <v>4334</v>
      </c>
      <c r="L263" t="s">
        <v>4334</v>
      </c>
      <c r="M263" t="s">
        <v>4638</v>
      </c>
    </row>
    <row r="264" spans="1:13">
      <c r="A264" t="s">
        <v>5350</v>
      </c>
      <c r="B264" t="s">
        <v>4706</v>
      </c>
      <c r="C264" t="s">
        <v>5351</v>
      </c>
      <c r="D264" t="s">
        <v>3355</v>
      </c>
      <c r="E264" t="s">
        <v>4752</v>
      </c>
      <c r="F264" t="s">
        <v>4967</v>
      </c>
      <c r="I264" t="s">
        <v>4334</v>
      </c>
      <c r="J264" t="s">
        <v>4334</v>
      </c>
      <c r="K264" t="s">
        <v>4334</v>
      </c>
      <c r="L264" t="s">
        <v>4334</v>
      </c>
      <c r="M264" t="s">
        <v>4638</v>
      </c>
    </row>
    <row r="265" spans="1:13">
      <c r="A265" t="s">
        <v>5352</v>
      </c>
      <c r="B265" t="s">
        <v>4691</v>
      </c>
      <c r="C265" t="s">
        <v>5354</v>
      </c>
      <c r="D265" t="s">
        <v>5353</v>
      </c>
      <c r="E265" t="s">
        <v>4752</v>
      </c>
      <c r="F265" t="s">
        <v>4941</v>
      </c>
      <c r="I265" t="s">
        <v>4334</v>
      </c>
      <c r="J265" t="s">
        <v>4334</v>
      </c>
      <c r="K265" t="s">
        <v>4334</v>
      </c>
      <c r="L265" t="s">
        <v>4334</v>
      </c>
      <c r="M265" t="s">
        <v>4638</v>
      </c>
    </row>
    <row r="266" spans="1:13">
      <c r="A266" t="s">
        <v>5355</v>
      </c>
      <c r="B266" t="s">
        <v>4674</v>
      </c>
      <c r="C266" t="s">
        <v>5356</v>
      </c>
      <c r="D266" t="s">
        <v>925</v>
      </c>
      <c r="E266" t="s">
        <v>4752</v>
      </c>
      <c r="F266" t="s">
        <v>4842</v>
      </c>
      <c r="I266" t="s">
        <v>4334</v>
      </c>
      <c r="J266" t="s">
        <v>4334</v>
      </c>
      <c r="K266" t="s">
        <v>4334</v>
      </c>
      <c r="L266" t="s">
        <v>4334</v>
      </c>
      <c r="M266" t="s">
        <v>4638</v>
      </c>
    </row>
    <row r="267" spans="1:13">
      <c r="A267" t="s">
        <v>5357</v>
      </c>
      <c r="B267" t="s">
        <v>4657</v>
      </c>
      <c r="C267" t="s">
        <v>5358</v>
      </c>
      <c r="D267" t="s">
        <v>3292</v>
      </c>
      <c r="E267" t="s">
        <v>4752</v>
      </c>
      <c r="F267" t="s">
        <v>5359</v>
      </c>
      <c r="I267" t="s">
        <v>4334</v>
      </c>
      <c r="J267" t="s">
        <v>4334</v>
      </c>
      <c r="K267" t="s">
        <v>4334</v>
      </c>
      <c r="L267" t="s">
        <v>4334</v>
      </c>
      <c r="M267" t="s">
        <v>4638</v>
      </c>
    </row>
    <row r="268" spans="1:13">
      <c r="A268" t="s">
        <v>5360</v>
      </c>
      <c r="B268" t="s">
        <v>4730</v>
      </c>
      <c r="C268" t="s">
        <v>5361</v>
      </c>
      <c r="D268" t="s">
        <v>3583</v>
      </c>
      <c r="E268" t="s">
        <v>4752</v>
      </c>
      <c r="F268" t="s">
        <v>4789</v>
      </c>
      <c r="I268" t="s">
        <v>4334</v>
      </c>
      <c r="J268" t="s">
        <v>4334</v>
      </c>
      <c r="K268" t="s">
        <v>4334</v>
      </c>
      <c r="L268" t="s">
        <v>4334</v>
      </c>
      <c r="M268" t="s">
        <v>4638</v>
      </c>
    </row>
    <row r="269" spans="1:13">
      <c r="A269" t="s">
        <v>5039</v>
      </c>
      <c r="B269" t="s">
        <v>4665</v>
      </c>
      <c r="C269" t="s">
        <v>5362</v>
      </c>
      <c r="D269" t="s">
        <v>912</v>
      </c>
      <c r="E269" t="s">
        <v>3703</v>
      </c>
      <c r="F269" t="s">
        <v>4334</v>
      </c>
      <c r="G269">
        <v>21457559000</v>
      </c>
      <c r="H269">
        <v>27894129000</v>
      </c>
      <c r="I269" t="s">
        <v>4334</v>
      </c>
      <c r="J269" t="s">
        <v>4334</v>
      </c>
      <c r="K269" t="s">
        <v>4334</v>
      </c>
      <c r="L269" t="s">
        <v>4334</v>
      </c>
      <c r="M269" t="s">
        <v>4638</v>
      </c>
    </row>
    <row r="270" spans="1:13">
      <c r="A270" t="s">
        <v>5363</v>
      </c>
      <c r="B270" t="s">
        <v>4728</v>
      </c>
      <c r="C270" t="s">
        <v>5364</v>
      </c>
      <c r="D270" t="s">
        <v>3292</v>
      </c>
      <c r="E270" t="s">
        <v>4752</v>
      </c>
      <c r="F270" t="s">
        <v>5317</v>
      </c>
      <c r="I270" t="s">
        <v>4334</v>
      </c>
      <c r="J270" t="s">
        <v>4334</v>
      </c>
      <c r="K270" t="s">
        <v>4334</v>
      </c>
      <c r="L270" t="s">
        <v>4334</v>
      </c>
      <c r="M270" t="s">
        <v>4638</v>
      </c>
    </row>
    <row r="271" spans="1:13">
      <c r="A271" t="s">
        <v>4983</v>
      </c>
      <c r="B271" t="s">
        <v>4684</v>
      </c>
      <c r="C271" t="s">
        <v>5365</v>
      </c>
      <c r="D271" t="s">
        <v>3332</v>
      </c>
      <c r="E271" t="s">
        <v>3703</v>
      </c>
      <c r="F271" t="s">
        <v>4334</v>
      </c>
      <c r="G271">
        <v>134981174000</v>
      </c>
      <c r="H271">
        <v>134076174000</v>
      </c>
      <c r="I271" t="s">
        <v>4334</v>
      </c>
      <c r="J271" t="s">
        <v>4334</v>
      </c>
      <c r="K271" t="s">
        <v>4334</v>
      </c>
      <c r="L271" t="s">
        <v>4334</v>
      </c>
      <c r="M271" t="s">
        <v>4638</v>
      </c>
    </row>
    <row r="272" spans="1:13">
      <c r="A272" t="s">
        <v>4756</v>
      </c>
      <c r="B272" t="s">
        <v>4644</v>
      </c>
      <c r="C272" t="s">
        <v>5366</v>
      </c>
      <c r="D272" t="s">
        <v>3548</v>
      </c>
      <c r="E272" t="s">
        <v>3703</v>
      </c>
      <c r="F272" t="s">
        <v>4334</v>
      </c>
      <c r="G272">
        <v>1681586000</v>
      </c>
      <c r="H272">
        <v>1654515000</v>
      </c>
      <c r="I272" t="s">
        <v>4334</v>
      </c>
      <c r="J272" t="s">
        <v>4334</v>
      </c>
      <c r="K272" t="s">
        <v>4334</v>
      </c>
      <c r="L272" t="s">
        <v>4334</v>
      </c>
      <c r="M272" t="s">
        <v>4638</v>
      </c>
    </row>
    <row r="273" spans="1:13">
      <c r="A273" t="s">
        <v>5367</v>
      </c>
      <c r="B273" t="s">
        <v>4706</v>
      </c>
      <c r="C273" t="s">
        <v>5368</v>
      </c>
      <c r="D273" t="s">
        <v>3350</v>
      </c>
      <c r="E273" t="s">
        <v>4752</v>
      </c>
      <c r="F273" t="s">
        <v>4818</v>
      </c>
      <c r="I273" t="s">
        <v>4334</v>
      </c>
      <c r="J273" t="s">
        <v>4334</v>
      </c>
      <c r="K273" t="s">
        <v>4334</v>
      </c>
      <c r="L273" t="s">
        <v>4334</v>
      </c>
      <c r="M273" t="s">
        <v>4638</v>
      </c>
    </row>
    <row r="274" spans="1:13">
      <c r="A274" t="s">
        <v>5369</v>
      </c>
      <c r="B274" t="s">
        <v>4699</v>
      </c>
      <c r="C274" t="s">
        <v>5370</v>
      </c>
      <c r="D274" t="s">
        <v>3381</v>
      </c>
      <c r="E274" t="s">
        <v>4752</v>
      </c>
      <c r="F274" t="s">
        <v>5152</v>
      </c>
      <c r="I274" t="s">
        <v>4334</v>
      </c>
      <c r="J274" t="s">
        <v>4334</v>
      </c>
      <c r="K274" t="s">
        <v>4334</v>
      </c>
      <c r="L274" t="s">
        <v>4334</v>
      </c>
      <c r="M274" t="s">
        <v>4638</v>
      </c>
    </row>
    <row r="275" spans="1:13">
      <c r="A275" t="s">
        <v>5282</v>
      </c>
      <c r="B275" t="s">
        <v>4663</v>
      </c>
      <c r="C275" t="s">
        <v>5371</v>
      </c>
      <c r="D275" t="s">
        <v>3424</v>
      </c>
      <c r="E275" t="s">
        <v>3703</v>
      </c>
      <c r="F275" t="s">
        <v>4334</v>
      </c>
      <c r="G275">
        <v>1282444000</v>
      </c>
      <c r="H275">
        <v>1447420000</v>
      </c>
      <c r="I275" t="s">
        <v>4334</v>
      </c>
      <c r="J275" t="s">
        <v>4334</v>
      </c>
      <c r="K275" t="s">
        <v>4334</v>
      </c>
      <c r="L275" t="s">
        <v>4334</v>
      </c>
      <c r="M275" t="s">
        <v>4638</v>
      </c>
    </row>
    <row r="276" spans="1:13">
      <c r="A276" t="s">
        <v>5372</v>
      </c>
      <c r="B276" t="s">
        <v>4682</v>
      </c>
      <c r="C276" t="s">
        <v>5373</v>
      </c>
      <c r="D276" t="s">
        <v>3485</v>
      </c>
      <c r="E276" t="s">
        <v>4752</v>
      </c>
      <c r="F276" t="s">
        <v>5176</v>
      </c>
      <c r="I276" t="s">
        <v>4334</v>
      </c>
      <c r="J276" t="s">
        <v>4334</v>
      </c>
      <c r="K276" t="s">
        <v>4334</v>
      </c>
      <c r="L276" t="s">
        <v>4334</v>
      </c>
      <c r="M276" t="s">
        <v>4638</v>
      </c>
    </row>
    <row r="277" spans="1:13">
      <c r="A277" t="s">
        <v>5374</v>
      </c>
      <c r="B277" t="s">
        <v>4728</v>
      </c>
      <c r="C277" t="s">
        <v>5375</v>
      </c>
      <c r="D277" t="s">
        <v>3524</v>
      </c>
      <c r="E277" t="s">
        <v>4752</v>
      </c>
      <c r="F277" t="s">
        <v>5273</v>
      </c>
      <c r="I277" t="s">
        <v>4334</v>
      </c>
      <c r="J277" t="s">
        <v>4334</v>
      </c>
      <c r="K277" t="s">
        <v>4334</v>
      </c>
      <c r="L277" t="s">
        <v>4334</v>
      </c>
      <c r="M277" t="s">
        <v>4638</v>
      </c>
    </row>
    <row r="278" spans="1:13">
      <c r="A278" t="s">
        <v>5013</v>
      </c>
      <c r="B278" t="s">
        <v>4736</v>
      </c>
      <c r="C278" t="s">
        <v>5376</v>
      </c>
      <c r="D278" t="s">
        <v>3310</v>
      </c>
      <c r="E278" t="s">
        <v>3703</v>
      </c>
      <c r="F278" t="s">
        <v>4334</v>
      </c>
      <c r="G278">
        <v>12735000000</v>
      </c>
      <c r="H278">
        <v>13271500000</v>
      </c>
      <c r="I278" t="s">
        <v>4334</v>
      </c>
      <c r="J278" t="s">
        <v>4334</v>
      </c>
      <c r="K278" t="s">
        <v>4334</v>
      </c>
      <c r="L278" t="s">
        <v>4334</v>
      </c>
      <c r="M278" t="s">
        <v>4638</v>
      </c>
    </row>
    <row r="279" spans="1:13">
      <c r="A279" t="s">
        <v>5377</v>
      </c>
      <c r="B279" t="s">
        <v>4697</v>
      </c>
      <c r="C279" t="s">
        <v>5378</v>
      </c>
      <c r="D279" t="s">
        <v>3515</v>
      </c>
      <c r="E279" t="s">
        <v>4752</v>
      </c>
      <c r="F279" t="s">
        <v>5261</v>
      </c>
      <c r="I279" t="s">
        <v>4334</v>
      </c>
      <c r="J279" t="s">
        <v>4334</v>
      </c>
      <c r="K279" t="s">
        <v>4334</v>
      </c>
      <c r="L279" t="s">
        <v>4334</v>
      </c>
      <c r="M279" t="s">
        <v>4638</v>
      </c>
    </row>
    <row r="280" spans="1:13">
      <c r="A280" t="s">
        <v>5379</v>
      </c>
      <c r="B280" t="s">
        <v>4710</v>
      </c>
      <c r="C280" t="s">
        <v>5380</v>
      </c>
      <c r="D280" t="s">
        <v>3343</v>
      </c>
      <c r="E280" t="s">
        <v>4752</v>
      </c>
      <c r="F280" t="s">
        <v>4781</v>
      </c>
      <c r="I280" t="s">
        <v>4334</v>
      </c>
      <c r="J280" t="s">
        <v>4334</v>
      </c>
      <c r="K280" t="s">
        <v>4334</v>
      </c>
      <c r="L280" t="s">
        <v>4334</v>
      </c>
      <c r="M280" t="s">
        <v>4638</v>
      </c>
    </row>
    <row r="281" spans="1:13">
      <c r="A281" t="s">
        <v>4835</v>
      </c>
      <c r="B281" t="s">
        <v>4672</v>
      </c>
      <c r="C281" t="s">
        <v>5381</v>
      </c>
      <c r="D281" t="s">
        <v>3400</v>
      </c>
      <c r="E281" t="s">
        <v>3703</v>
      </c>
      <c r="F281" t="s">
        <v>4334</v>
      </c>
      <c r="G281">
        <v>7416968000</v>
      </c>
      <c r="H281">
        <v>8678342000</v>
      </c>
      <c r="I281" t="s">
        <v>4334</v>
      </c>
      <c r="J281" t="s">
        <v>4334</v>
      </c>
      <c r="K281" t="s">
        <v>4334</v>
      </c>
      <c r="L281" t="s">
        <v>4334</v>
      </c>
      <c r="M281" t="s">
        <v>4638</v>
      </c>
    </row>
    <row r="282" spans="1:13">
      <c r="A282" t="s">
        <v>5382</v>
      </c>
      <c r="B282" t="s">
        <v>4701</v>
      </c>
      <c r="C282" t="s">
        <v>5383</v>
      </c>
      <c r="D282" t="s">
        <v>3467</v>
      </c>
      <c r="E282" t="s">
        <v>4752</v>
      </c>
      <c r="F282" t="s">
        <v>5211</v>
      </c>
      <c r="I282" t="s">
        <v>4334</v>
      </c>
      <c r="J282" t="s">
        <v>4334</v>
      </c>
      <c r="K282" t="s">
        <v>4334</v>
      </c>
      <c r="L282" t="s">
        <v>4334</v>
      </c>
      <c r="M282" t="s">
        <v>4638</v>
      </c>
    </row>
    <row r="283" spans="1:13">
      <c r="A283" t="s">
        <v>5384</v>
      </c>
      <c r="B283" t="s">
        <v>4682</v>
      </c>
      <c r="C283" t="s">
        <v>5385</v>
      </c>
      <c r="D283" t="s">
        <v>3482</v>
      </c>
      <c r="E283" t="s">
        <v>4752</v>
      </c>
      <c r="F283" t="s">
        <v>5118</v>
      </c>
      <c r="I283" t="s">
        <v>4334</v>
      </c>
      <c r="J283" t="s">
        <v>4334</v>
      </c>
      <c r="K283" t="s">
        <v>4334</v>
      </c>
      <c r="L283" t="s">
        <v>4334</v>
      </c>
      <c r="M283" t="s">
        <v>4638</v>
      </c>
    </row>
    <row r="284" spans="1:13">
      <c r="A284" t="s">
        <v>5386</v>
      </c>
      <c r="B284" t="s">
        <v>4710</v>
      </c>
      <c r="C284" t="s">
        <v>5387</v>
      </c>
      <c r="D284" t="s">
        <v>3373</v>
      </c>
      <c r="E284" t="s">
        <v>4752</v>
      </c>
      <c r="F284" t="s">
        <v>4918</v>
      </c>
      <c r="I284" t="s">
        <v>4334</v>
      </c>
      <c r="J284" t="s">
        <v>4334</v>
      </c>
      <c r="K284" t="s">
        <v>4334</v>
      </c>
      <c r="L284" t="s">
        <v>4334</v>
      </c>
      <c r="M284" t="s">
        <v>4638</v>
      </c>
    </row>
    <row r="285" spans="1:13">
      <c r="A285" t="s">
        <v>5388</v>
      </c>
      <c r="B285" t="s">
        <v>4691</v>
      </c>
      <c r="C285" t="s">
        <v>5390</v>
      </c>
      <c r="D285" t="s">
        <v>5389</v>
      </c>
      <c r="E285" t="s">
        <v>4752</v>
      </c>
      <c r="F285" t="s">
        <v>4867</v>
      </c>
      <c r="I285" t="s">
        <v>4334</v>
      </c>
      <c r="J285" t="s">
        <v>4334</v>
      </c>
      <c r="K285" t="s">
        <v>4334</v>
      </c>
      <c r="L285" t="s">
        <v>4334</v>
      </c>
      <c r="M285" t="s">
        <v>4638</v>
      </c>
    </row>
    <row r="286" spans="1:13">
      <c r="A286" t="s">
        <v>5391</v>
      </c>
      <c r="B286" t="s">
        <v>4701</v>
      </c>
      <c r="C286" t="s">
        <v>5392</v>
      </c>
      <c r="D286" t="s">
        <v>3468</v>
      </c>
      <c r="E286" t="s">
        <v>4752</v>
      </c>
      <c r="F286" t="s">
        <v>5134</v>
      </c>
      <c r="I286" t="s">
        <v>4334</v>
      </c>
      <c r="J286" t="s">
        <v>4334</v>
      </c>
      <c r="K286" t="s">
        <v>4334</v>
      </c>
      <c r="L286" t="s">
        <v>4334</v>
      </c>
      <c r="M286" t="s">
        <v>4638</v>
      </c>
    </row>
    <row r="287" spans="1:13">
      <c r="A287" t="s">
        <v>5393</v>
      </c>
      <c r="B287" t="s">
        <v>4695</v>
      </c>
      <c r="C287" t="s">
        <v>5394</v>
      </c>
      <c r="D287" t="s">
        <v>3416</v>
      </c>
      <c r="E287" t="s">
        <v>4752</v>
      </c>
      <c r="F287" t="s">
        <v>5232</v>
      </c>
      <c r="I287" t="s">
        <v>4334</v>
      </c>
      <c r="J287" t="s">
        <v>4334</v>
      </c>
      <c r="K287" t="s">
        <v>4334</v>
      </c>
      <c r="L287" t="s">
        <v>4334</v>
      </c>
      <c r="M287" t="s">
        <v>4638</v>
      </c>
    </row>
    <row r="288" spans="1:13">
      <c r="A288" t="s">
        <v>4831</v>
      </c>
      <c r="B288" t="s">
        <v>4642</v>
      </c>
      <c r="C288" t="s">
        <v>5395</v>
      </c>
      <c r="D288" t="s">
        <v>3287</v>
      </c>
      <c r="E288" t="s">
        <v>3703</v>
      </c>
      <c r="F288" t="s">
        <v>4334</v>
      </c>
      <c r="G288">
        <v>51910694000</v>
      </c>
      <c r="H288">
        <v>52115694000</v>
      </c>
      <c r="I288" t="s">
        <v>4334</v>
      </c>
      <c r="J288" t="s">
        <v>4334</v>
      </c>
      <c r="K288" t="s">
        <v>4334</v>
      </c>
      <c r="L288" t="s">
        <v>4334</v>
      </c>
      <c r="M288" t="s">
        <v>4638</v>
      </c>
    </row>
    <row r="289" spans="1:13">
      <c r="A289" t="s">
        <v>5396</v>
      </c>
      <c r="B289" t="s">
        <v>4739</v>
      </c>
      <c r="C289" t="s">
        <v>5397</v>
      </c>
      <c r="D289" t="s">
        <v>3277</v>
      </c>
      <c r="E289" t="s">
        <v>4752</v>
      </c>
      <c r="F289" t="s">
        <v>4814</v>
      </c>
      <c r="I289" t="s">
        <v>4334</v>
      </c>
      <c r="J289" t="s">
        <v>4334</v>
      </c>
      <c r="K289" t="s">
        <v>4334</v>
      </c>
      <c r="L289" t="s">
        <v>4334</v>
      </c>
      <c r="M289" t="s">
        <v>4638</v>
      </c>
    </row>
    <row r="290" spans="1:13">
      <c r="A290" t="s">
        <v>5398</v>
      </c>
      <c r="B290" t="s">
        <v>4736</v>
      </c>
      <c r="C290" t="s">
        <v>5399</v>
      </c>
      <c r="D290" t="s">
        <v>3296</v>
      </c>
      <c r="E290" t="s">
        <v>4752</v>
      </c>
      <c r="F290" t="s">
        <v>5308</v>
      </c>
      <c r="I290" t="s">
        <v>4334</v>
      </c>
      <c r="J290" t="s">
        <v>4334</v>
      </c>
      <c r="K290" t="s">
        <v>4334</v>
      </c>
      <c r="L290" t="s">
        <v>4334</v>
      </c>
      <c r="M290" t="s">
        <v>4638</v>
      </c>
    </row>
    <row r="291" spans="1:13">
      <c r="A291" t="s">
        <v>5400</v>
      </c>
      <c r="B291" t="s">
        <v>4674</v>
      </c>
      <c r="C291" t="s">
        <v>5401</v>
      </c>
      <c r="D291" t="s">
        <v>3478</v>
      </c>
      <c r="E291" t="s">
        <v>4752</v>
      </c>
      <c r="F291" t="s">
        <v>4863</v>
      </c>
      <c r="I291" t="s">
        <v>4334</v>
      </c>
      <c r="J291" t="s">
        <v>4334</v>
      </c>
      <c r="K291" t="s">
        <v>4334</v>
      </c>
      <c r="L291" t="s">
        <v>4334</v>
      </c>
      <c r="M291" t="s">
        <v>4638</v>
      </c>
    </row>
    <row r="292" spans="1:13">
      <c r="A292" t="s">
        <v>5402</v>
      </c>
      <c r="B292" t="s">
        <v>4728</v>
      </c>
      <c r="C292" t="s">
        <v>5403</v>
      </c>
      <c r="D292" t="s">
        <v>896</v>
      </c>
      <c r="E292" t="s">
        <v>4752</v>
      </c>
      <c r="F292" t="s">
        <v>5317</v>
      </c>
      <c r="I292" t="s">
        <v>4334</v>
      </c>
      <c r="J292" t="s">
        <v>4334</v>
      </c>
      <c r="K292" t="s">
        <v>4334</v>
      </c>
      <c r="L292" t="s">
        <v>4334</v>
      </c>
      <c r="M292" t="s">
        <v>4638</v>
      </c>
    </row>
    <row r="293" spans="1:13">
      <c r="A293" t="s">
        <v>5404</v>
      </c>
      <c r="B293" t="s">
        <v>4684</v>
      </c>
      <c r="C293" t="s">
        <v>5405</v>
      </c>
      <c r="D293" t="s">
        <v>3343</v>
      </c>
      <c r="E293" t="s">
        <v>4752</v>
      </c>
      <c r="F293" t="s">
        <v>5216</v>
      </c>
      <c r="I293" t="s">
        <v>4334</v>
      </c>
      <c r="J293" t="s">
        <v>4334</v>
      </c>
      <c r="K293" t="s">
        <v>4334</v>
      </c>
      <c r="L293" t="s">
        <v>4334</v>
      </c>
      <c r="M293" t="s">
        <v>4638</v>
      </c>
    </row>
    <row r="294" spans="1:13">
      <c r="A294" t="s">
        <v>5406</v>
      </c>
      <c r="B294" t="s">
        <v>4701</v>
      </c>
      <c r="C294" t="s">
        <v>5407</v>
      </c>
      <c r="D294" t="s">
        <v>3277</v>
      </c>
      <c r="E294" t="s">
        <v>4752</v>
      </c>
      <c r="F294" t="s">
        <v>5134</v>
      </c>
      <c r="I294" t="s">
        <v>4334</v>
      </c>
      <c r="J294" t="s">
        <v>4334</v>
      </c>
      <c r="K294" t="s">
        <v>4334</v>
      </c>
      <c r="L294" t="s">
        <v>4334</v>
      </c>
      <c r="M294" t="s">
        <v>4638</v>
      </c>
    </row>
    <row r="295" spans="1:13">
      <c r="A295" t="s">
        <v>4944</v>
      </c>
      <c r="B295" t="s">
        <v>4684</v>
      </c>
      <c r="C295" t="s">
        <v>5408</v>
      </c>
      <c r="D295" t="s">
        <v>3341</v>
      </c>
      <c r="E295" t="s">
        <v>3703</v>
      </c>
      <c r="F295" t="s">
        <v>4334</v>
      </c>
      <c r="G295">
        <v>1885105000</v>
      </c>
      <c r="H295">
        <v>1725105000</v>
      </c>
      <c r="I295" t="s">
        <v>4334</v>
      </c>
      <c r="J295" t="s">
        <v>4334</v>
      </c>
      <c r="K295" t="s">
        <v>4334</v>
      </c>
      <c r="L295" t="s">
        <v>4334</v>
      </c>
      <c r="M295" t="s">
        <v>4638</v>
      </c>
    </row>
    <row r="296" spans="1:13">
      <c r="A296" t="s">
        <v>5409</v>
      </c>
      <c r="B296" t="s">
        <v>4732</v>
      </c>
      <c r="C296" t="s">
        <v>5411</v>
      </c>
      <c r="D296" t="s">
        <v>5410</v>
      </c>
      <c r="E296" t="s">
        <v>4752</v>
      </c>
      <c r="F296" t="s">
        <v>4807</v>
      </c>
      <c r="I296" t="s">
        <v>4334</v>
      </c>
      <c r="J296" t="s">
        <v>4334</v>
      </c>
      <c r="K296" t="s">
        <v>4334</v>
      </c>
      <c r="L296" t="s">
        <v>4334</v>
      </c>
      <c r="M296" t="s">
        <v>4638</v>
      </c>
    </row>
    <row r="297" spans="1:13">
      <c r="A297" t="s">
        <v>5412</v>
      </c>
      <c r="B297" t="s">
        <v>4642</v>
      </c>
      <c r="C297" t="s">
        <v>5413</v>
      </c>
      <c r="D297" t="s">
        <v>896</v>
      </c>
      <c r="E297" t="s">
        <v>4752</v>
      </c>
      <c r="F297" t="s">
        <v>4831</v>
      </c>
      <c r="I297" t="s">
        <v>4334</v>
      </c>
      <c r="J297" t="s">
        <v>4334</v>
      </c>
      <c r="K297" t="s">
        <v>4334</v>
      </c>
      <c r="L297" t="s">
        <v>4334</v>
      </c>
      <c r="M297" t="s">
        <v>4638</v>
      </c>
    </row>
    <row r="298" spans="1:13">
      <c r="A298" t="s">
        <v>5414</v>
      </c>
      <c r="B298" t="s">
        <v>4665</v>
      </c>
      <c r="C298" t="s">
        <v>5415</v>
      </c>
      <c r="D298" t="s">
        <v>3408</v>
      </c>
      <c r="E298" t="s">
        <v>4752</v>
      </c>
      <c r="F298" t="s">
        <v>5039</v>
      </c>
      <c r="I298" t="s">
        <v>4334</v>
      </c>
      <c r="J298" t="s">
        <v>4334</v>
      </c>
      <c r="K298" t="s">
        <v>4334</v>
      </c>
      <c r="L298" t="s">
        <v>4334</v>
      </c>
      <c r="M298" t="s">
        <v>4638</v>
      </c>
    </row>
    <row r="299" spans="1:13">
      <c r="A299" t="s">
        <v>5416</v>
      </c>
      <c r="B299" t="s">
        <v>4682</v>
      </c>
      <c r="C299" t="s">
        <v>5417</v>
      </c>
      <c r="D299" t="s">
        <v>896</v>
      </c>
      <c r="E299" t="s">
        <v>4752</v>
      </c>
      <c r="F299" t="s">
        <v>5418</v>
      </c>
      <c r="I299" t="s">
        <v>4334</v>
      </c>
      <c r="J299" t="s">
        <v>4334</v>
      </c>
      <c r="K299" t="s">
        <v>4334</v>
      </c>
      <c r="L299" t="s">
        <v>4334</v>
      </c>
      <c r="M299" t="s">
        <v>4638</v>
      </c>
    </row>
    <row r="300" spans="1:13">
      <c r="A300" t="s">
        <v>4988</v>
      </c>
      <c r="B300" t="s">
        <v>4743</v>
      </c>
      <c r="C300" t="s">
        <v>5419</v>
      </c>
      <c r="D300" t="s">
        <v>3539</v>
      </c>
      <c r="E300" t="s">
        <v>3703</v>
      </c>
      <c r="F300" t="s">
        <v>4334</v>
      </c>
      <c r="G300">
        <v>780540000</v>
      </c>
      <c r="H300">
        <v>906984000</v>
      </c>
      <c r="I300" t="s">
        <v>4334</v>
      </c>
      <c r="J300" t="s">
        <v>4334</v>
      </c>
      <c r="K300" t="s">
        <v>4334</v>
      </c>
      <c r="L300" t="s">
        <v>4334</v>
      </c>
      <c r="M300" t="s">
        <v>4638</v>
      </c>
    </row>
    <row r="301" spans="1:13">
      <c r="A301" t="s">
        <v>5420</v>
      </c>
      <c r="B301" t="s">
        <v>4732</v>
      </c>
      <c r="C301" t="s">
        <v>5421</v>
      </c>
      <c r="D301" t="s">
        <v>896</v>
      </c>
      <c r="E301" t="s">
        <v>4752</v>
      </c>
      <c r="F301" t="s">
        <v>4764</v>
      </c>
      <c r="I301" t="s">
        <v>4334</v>
      </c>
      <c r="J301" t="s">
        <v>4334</v>
      </c>
      <c r="K301" t="s">
        <v>4334</v>
      </c>
      <c r="L301" t="s">
        <v>4334</v>
      </c>
      <c r="M301" t="s">
        <v>4638</v>
      </c>
    </row>
    <row r="302" spans="1:13">
      <c r="A302" t="s">
        <v>5422</v>
      </c>
      <c r="B302" t="s">
        <v>4697</v>
      </c>
      <c r="C302" t="s">
        <v>5423</v>
      </c>
      <c r="D302" t="s">
        <v>3513</v>
      </c>
      <c r="E302" t="s">
        <v>4752</v>
      </c>
      <c r="F302" t="s">
        <v>5261</v>
      </c>
      <c r="I302" t="s">
        <v>4334</v>
      </c>
      <c r="J302" t="s">
        <v>4334</v>
      </c>
      <c r="K302" t="s">
        <v>4334</v>
      </c>
      <c r="L302" t="s">
        <v>4334</v>
      </c>
      <c r="M302" t="s">
        <v>4638</v>
      </c>
    </row>
    <row r="303" spans="1:13">
      <c r="A303" t="s">
        <v>5424</v>
      </c>
      <c r="B303" t="s">
        <v>4657</v>
      </c>
      <c r="C303" t="s">
        <v>5425</v>
      </c>
      <c r="D303" t="s">
        <v>3452</v>
      </c>
      <c r="E303" t="s">
        <v>4752</v>
      </c>
      <c r="F303" t="s">
        <v>5426</v>
      </c>
      <c r="I303" t="s">
        <v>4334</v>
      </c>
      <c r="J303" t="s">
        <v>4334</v>
      </c>
      <c r="K303" t="s">
        <v>4334</v>
      </c>
      <c r="L303" t="s">
        <v>4334</v>
      </c>
      <c r="M303" t="s">
        <v>4638</v>
      </c>
    </row>
    <row r="304" spans="1:13">
      <c r="A304" t="s">
        <v>4911</v>
      </c>
      <c r="B304" t="s">
        <v>4741</v>
      </c>
      <c r="C304" t="s">
        <v>5427</v>
      </c>
      <c r="D304" t="s">
        <v>3537</v>
      </c>
      <c r="E304" t="s">
        <v>3703</v>
      </c>
      <c r="F304" t="s">
        <v>4334</v>
      </c>
      <c r="G304">
        <v>8000000000</v>
      </c>
      <c r="H304">
        <v>8000000000</v>
      </c>
      <c r="I304" t="s">
        <v>4334</v>
      </c>
      <c r="J304" t="s">
        <v>4334</v>
      </c>
      <c r="K304" t="s">
        <v>4334</v>
      </c>
      <c r="L304" t="s">
        <v>4334</v>
      </c>
      <c r="M304" t="s">
        <v>4638</v>
      </c>
    </row>
    <row r="305" spans="1:13">
      <c r="A305" t="s">
        <v>5428</v>
      </c>
      <c r="B305" t="s">
        <v>4672</v>
      </c>
      <c r="C305" t="s">
        <v>5429</v>
      </c>
      <c r="D305" t="s">
        <v>3401</v>
      </c>
      <c r="E305" t="s">
        <v>4752</v>
      </c>
      <c r="F305" t="s">
        <v>4835</v>
      </c>
      <c r="I305" t="s">
        <v>4334</v>
      </c>
      <c r="J305" t="s">
        <v>4334</v>
      </c>
      <c r="K305" t="s">
        <v>4334</v>
      </c>
      <c r="L305" t="s">
        <v>4334</v>
      </c>
      <c r="M305" t="s">
        <v>4638</v>
      </c>
    </row>
    <row r="306" spans="1:13">
      <c r="A306" t="s">
        <v>4780</v>
      </c>
      <c r="B306" t="s">
        <v>4736</v>
      </c>
      <c r="C306" t="s">
        <v>5430</v>
      </c>
      <c r="D306" t="s">
        <v>3298</v>
      </c>
      <c r="E306" t="s">
        <v>3703</v>
      </c>
      <c r="F306" t="s">
        <v>4334</v>
      </c>
      <c r="G306">
        <v>620696272000</v>
      </c>
      <c r="H306">
        <v>620696272000</v>
      </c>
      <c r="I306" t="s">
        <v>4334</v>
      </c>
      <c r="J306" t="s">
        <v>4334</v>
      </c>
      <c r="K306" t="s">
        <v>4334</v>
      </c>
      <c r="L306" t="s">
        <v>4334</v>
      </c>
      <c r="M306" t="s">
        <v>4638</v>
      </c>
    </row>
    <row r="307" spans="1:13">
      <c r="A307" t="s">
        <v>5431</v>
      </c>
      <c r="B307" t="s">
        <v>4706</v>
      </c>
      <c r="C307" t="s">
        <v>5432</v>
      </c>
      <c r="D307" t="s">
        <v>896</v>
      </c>
      <c r="E307" t="s">
        <v>4752</v>
      </c>
      <c r="F307" t="s">
        <v>5433</v>
      </c>
      <c r="I307" t="s">
        <v>4334</v>
      </c>
      <c r="J307" t="s">
        <v>4334</v>
      </c>
      <c r="K307" t="s">
        <v>4334</v>
      </c>
      <c r="L307" t="s">
        <v>4334</v>
      </c>
      <c r="M307" t="s">
        <v>4638</v>
      </c>
    </row>
    <row r="308" spans="1:13">
      <c r="A308" t="s">
        <v>5418</v>
      </c>
      <c r="B308" t="s">
        <v>4682</v>
      </c>
      <c r="C308" t="s">
        <v>5434</v>
      </c>
      <c r="D308" t="s">
        <v>3287</v>
      </c>
      <c r="E308" t="s">
        <v>3703</v>
      </c>
      <c r="F308" t="s">
        <v>4334</v>
      </c>
      <c r="G308">
        <v>5277748000</v>
      </c>
      <c r="H308">
        <v>5277748000</v>
      </c>
      <c r="I308" t="s">
        <v>4334</v>
      </c>
      <c r="J308" t="s">
        <v>4334</v>
      </c>
      <c r="K308" t="s">
        <v>4334</v>
      </c>
      <c r="L308" t="s">
        <v>4334</v>
      </c>
      <c r="M308" t="s">
        <v>4638</v>
      </c>
    </row>
    <row r="309" spans="1:13">
      <c r="A309" t="s">
        <v>5435</v>
      </c>
      <c r="B309" t="s">
        <v>4674</v>
      </c>
      <c r="C309" t="s">
        <v>5436</v>
      </c>
      <c r="D309" t="s">
        <v>1155</v>
      </c>
      <c r="E309" t="s">
        <v>4752</v>
      </c>
      <c r="F309" t="s">
        <v>4842</v>
      </c>
      <c r="I309" t="s">
        <v>4334</v>
      </c>
      <c r="J309" t="s">
        <v>4334</v>
      </c>
      <c r="K309" t="s">
        <v>4334</v>
      </c>
      <c r="L309" t="s">
        <v>4334</v>
      </c>
      <c r="M309" t="s">
        <v>4638</v>
      </c>
    </row>
    <row r="310" spans="1:13">
      <c r="A310" t="s">
        <v>5437</v>
      </c>
      <c r="B310" t="s">
        <v>4736</v>
      </c>
      <c r="C310" t="s">
        <v>5439</v>
      </c>
      <c r="D310" t="s">
        <v>5438</v>
      </c>
      <c r="E310" t="s">
        <v>4752</v>
      </c>
      <c r="F310" t="s">
        <v>5308</v>
      </c>
      <c r="I310" t="s">
        <v>4334</v>
      </c>
      <c r="J310" t="s">
        <v>4334</v>
      </c>
      <c r="K310" t="s">
        <v>4334</v>
      </c>
      <c r="L310" t="s">
        <v>4334</v>
      </c>
      <c r="M310" t="s">
        <v>4638</v>
      </c>
    </row>
    <row r="311" spans="1:13">
      <c r="A311" t="s">
        <v>4941</v>
      </c>
      <c r="B311" t="s">
        <v>4691</v>
      </c>
      <c r="C311" t="s">
        <v>5441</v>
      </c>
      <c r="D311" t="s">
        <v>5440</v>
      </c>
      <c r="E311" t="s">
        <v>3703</v>
      </c>
      <c r="F311" t="s">
        <v>4334</v>
      </c>
      <c r="G311">
        <v>475269703000</v>
      </c>
      <c r="H311">
        <v>475369703000</v>
      </c>
      <c r="I311" t="s">
        <v>4334</v>
      </c>
      <c r="J311" t="s">
        <v>4334</v>
      </c>
      <c r="K311" t="s">
        <v>4334</v>
      </c>
      <c r="L311" t="s">
        <v>4334</v>
      </c>
      <c r="M311" t="s">
        <v>4638</v>
      </c>
    </row>
    <row r="312" spans="1:13">
      <c r="A312" t="s">
        <v>5173</v>
      </c>
      <c r="B312" t="s">
        <v>4706</v>
      </c>
      <c r="C312" t="s">
        <v>5442</v>
      </c>
      <c r="D312" t="s">
        <v>3356</v>
      </c>
      <c r="E312" t="s">
        <v>3703</v>
      </c>
      <c r="F312" t="s">
        <v>4334</v>
      </c>
      <c r="G312">
        <v>63003000000</v>
      </c>
      <c r="H312">
        <v>63003000000</v>
      </c>
      <c r="I312" t="s">
        <v>4334</v>
      </c>
      <c r="J312" t="s">
        <v>4334</v>
      </c>
      <c r="K312" t="s">
        <v>4334</v>
      </c>
      <c r="L312" t="s">
        <v>4334</v>
      </c>
      <c r="M312" t="s">
        <v>4638</v>
      </c>
    </row>
    <row r="313" spans="1:13">
      <c r="A313" t="s">
        <v>5080</v>
      </c>
      <c r="B313" t="s">
        <v>4654</v>
      </c>
      <c r="C313" t="s">
        <v>5443</v>
      </c>
      <c r="D313" t="s">
        <v>3461</v>
      </c>
      <c r="E313" t="s">
        <v>3703</v>
      </c>
      <c r="F313" t="s">
        <v>4334</v>
      </c>
      <c r="G313">
        <v>1503886000</v>
      </c>
      <c r="H313">
        <v>1922986000</v>
      </c>
      <c r="I313" t="s">
        <v>4334</v>
      </c>
      <c r="J313" t="s">
        <v>4334</v>
      </c>
      <c r="K313" t="s">
        <v>4334</v>
      </c>
      <c r="L313" t="s">
        <v>4334</v>
      </c>
      <c r="M313" t="s">
        <v>4638</v>
      </c>
    </row>
    <row r="314" spans="1:13">
      <c r="A314" t="s">
        <v>5444</v>
      </c>
      <c r="B314" t="s">
        <v>4736</v>
      </c>
      <c r="C314" t="s">
        <v>5445</v>
      </c>
      <c r="D314" t="s">
        <v>3292</v>
      </c>
      <c r="E314" t="s">
        <v>4752</v>
      </c>
      <c r="F314" t="s">
        <v>4838</v>
      </c>
      <c r="I314" t="s">
        <v>4334</v>
      </c>
      <c r="J314" t="s">
        <v>4334</v>
      </c>
      <c r="K314" t="s">
        <v>4334</v>
      </c>
      <c r="L314" t="s">
        <v>4334</v>
      </c>
      <c r="M314" t="s">
        <v>4638</v>
      </c>
    </row>
    <row r="315" spans="1:13">
      <c r="A315" t="s">
        <v>4841</v>
      </c>
      <c r="B315" t="s">
        <v>4667</v>
      </c>
      <c r="C315" t="s">
        <v>5447</v>
      </c>
      <c r="D315" t="s">
        <v>5446</v>
      </c>
      <c r="E315" t="s">
        <v>3703</v>
      </c>
      <c r="F315" t="s">
        <v>4334</v>
      </c>
      <c r="G315">
        <v>1331414000</v>
      </c>
      <c r="H315">
        <v>1346614000</v>
      </c>
      <c r="I315" t="s">
        <v>4334</v>
      </c>
      <c r="J315" t="s">
        <v>4334</v>
      </c>
      <c r="K315" t="s">
        <v>4334</v>
      </c>
      <c r="L315" t="s">
        <v>4334</v>
      </c>
      <c r="M315" t="s">
        <v>4638</v>
      </c>
    </row>
    <row r="316" spans="1:13">
      <c r="A316" t="s">
        <v>5273</v>
      </c>
      <c r="B316" t="s">
        <v>4728</v>
      </c>
      <c r="C316" t="s">
        <v>5448</v>
      </c>
      <c r="D316" t="s">
        <v>3523</v>
      </c>
      <c r="E316" t="s">
        <v>3703</v>
      </c>
      <c r="F316" t="s">
        <v>4334</v>
      </c>
      <c r="G316">
        <v>6441764000</v>
      </c>
      <c r="H316">
        <v>13111764000</v>
      </c>
      <c r="I316" t="s">
        <v>4334</v>
      </c>
      <c r="J316" t="s">
        <v>4334</v>
      </c>
      <c r="K316" t="s">
        <v>4334</v>
      </c>
      <c r="L316" t="s">
        <v>4334</v>
      </c>
      <c r="M316" t="s">
        <v>4638</v>
      </c>
    </row>
    <row r="317" spans="1:13">
      <c r="A317" t="s">
        <v>5103</v>
      </c>
      <c r="B317" t="s">
        <v>4736</v>
      </c>
      <c r="C317" t="s">
        <v>5449</v>
      </c>
      <c r="D317" t="s">
        <v>3287</v>
      </c>
      <c r="E317" t="s">
        <v>3703</v>
      </c>
      <c r="F317" t="s">
        <v>4334</v>
      </c>
      <c r="G317">
        <v>26075700000</v>
      </c>
      <c r="H317">
        <v>26315700000</v>
      </c>
      <c r="I317" t="s">
        <v>4334</v>
      </c>
      <c r="J317" t="s">
        <v>4334</v>
      </c>
      <c r="K317" t="s">
        <v>4334</v>
      </c>
      <c r="L317" t="s">
        <v>4334</v>
      </c>
      <c r="M317" t="s">
        <v>4638</v>
      </c>
    </row>
    <row r="318" spans="1:13">
      <c r="A318" t="s">
        <v>5304</v>
      </c>
      <c r="B318" t="s">
        <v>4703</v>
      </c>
      <c r="C318" t="s">
        <v>5450</v>
      </c>
      <c r="D318" t="s">
        <v>885</v>
      </c>
      <c r="E318" t="s">
        <v>3703</v>
      </c>
      <c r="F318" t="s">
        <v>4334</v>
      </c>
      <c r="G318">
        <v>28074215000</v>
      </c>
      <c r="H318">
        <v>28402815000</v>
      </c>
      <c r="I318" t="s">
        <v>4334</v>
      </c>
      <c r="J318" t="s">
        <v>4334</v>
      </c>
      <c r="K318" t="s">
        <v>4334</v>
      </c>
      <c r="L318" t="s">
        <v>4334</v>
      </c>
      <c r="M318" t="s">
        <v>4638</v>
      </c>
    </row>
    <row r="319" spans="1:13">
      <c r="A319" t="s">
        <v>4828</v>
      </c>
      <c r="B319" t="s">
        <v>4736</v>
      </c>
      <c r="C319" t="s">
        <v>5451</v>
      </c>
      <c r="D319" t="s">
        <v>3289</v>
      </c>
      <c r="E319" t="s">
        <v>3703</v>
      </c>
      <c r="F319" t="s">
        <v>4334</v>
      </c>
      <c r="G319">
        <v>56353247000</v>
      </c>
      <c r="H319">
        <v>58731247000</v>
      </c>
      <c r="I319" t="s">
        <v>4334</v>
      </c>
      <c r="J319" t="s">
        <v>4334</v>
      </c>
      <c r="K319" t="s">
        <v>4334</v>
      </c>
      <c r="L319" t="s">
        <v>4334</v>
      </c>
      <c r="M319" t="s">
        <v>4638</v>
      </c>
    </row>
    <row r="320" spans="1:13">
      <c r="A320" t="s">
        <v>4848</v>
      </c>
      <c r="B320" t="s">
        <v>4736</v>
      </c>
      <c r="C320" t="s">
        <v>5452</v>
      </c>
      <c r="D320" t="s">
        <v>807</v>
      </c>
      <c r="E320" t="s">
        <v>3703</v>
      </c>
      <c r="F320" t="s">
        <v>4334</v>
      </c>
      <c r="G320">
        <v>88392435000</v>
      </c>
      <c r="H320">
        <v>82507298000</v>
      </c>
      <c r="I320" t="s">
        <v>4334</v>
      </c>
      <c r="J320" t="s">
        <v>4334</v>
      </c>
      <c r="K320" t="s">
        <v>4334</v>
      </c>
      <c r="L320" t="s">
        <v>4334</v>
      </c>
      <c r="M320" t="s">
        <v>4638</v>
      </c>
    </row>
    <row r="321" spans="1:13">
      <c r="A321" t="s">
        <v>5453</v>
      </c>
      <c r="B321" t="s">
        <v>4703</v>
      </c>
      <c r="C321" t="s">
        <v>5454</v>
      </c>
      <c r="D321" t="s">
        <v>3292</v>
      </c>
      <c r="E321" t="s">
        <v>4752</v>
      </c>
      <c r="F321" t="s">
        <v>5304</v>
      </c>
      <c r="I321" t="s">
        <v>4334</v>
      </c>
      <c r="J321" t="s">
        <v>4334</v>
      </c>
      <c r="K321" t="s">
        <v>4334</v>
      </c>
      <c r="L321" t="s">
        <v>4334</v>
      </c>
      <c r="M321" t="s">
        <v>4638</v>
      </c>
    </row>
    <row r="322" spans="1:13">
      <c r="A322" t="s">
        <v>5455</v>
      </c>
      <c r="B322" t="s">
        <v>4699</v>
      </c>
      <c r="C322" t="s">
        <v>5456</v>
      </c>
      <c r="D322" t="s">
        <v>3382</v>
      </c>
      <c r="E322" t="s">
        <v>4752</v>
      </c>
      <c r="F322" t="s">
        <v>5152</v>
      </c>
      <c r="I322" t="s">
        <v>4334</v>
      </c>
      <c r="J322" t="s">
        <v>4334</v>
      </c>
      <c r="K322" t="s">
        <v>4334</v>
      </c>
      <c r="L322" t="s">
        <v>4334</v>
      </c>
      <c r="M322" t="s">
        <v>4638</v>
      </c>
    </row>
    <row r="323" spans="1:13">
      <c r="A323" t="s">
        <v>5457</v>
      </c>
      <c r="B323" t="s">
        <v>4715</v>
      </c>
      <c r="C323" t="s">
        <v>5458</v>
      </c>
      <c r="D323" t="s">
        <v>3274</v>
      </c>
      <c r="E323" t="s">
        <v>4752</v>
      </c>
      <c r="F323" t="s">
        <v>5066</v>
      </c>
      <c r="I323" t="s">
        <v>4334</v>
      </c>
      <c r="J323" t="s">
        <v>4334</v>
      </c>
      <c r="K323" t="s">
        <v>4334</v>
      </c>
      <c r="L323" t="s">
        <v>4334</v>
      </c>
      <c r="M323" t="s">
        <v>4638</v>
      </c>
    </row>
    <row r="324" spans="1:13">
      <c r="A324" t="s">
        <v>5459</v>
      </c>
      <c r="B324" t="s">
        <v>4670</v>
      </c>
      <c r="C324" t="s">
        <v>5460</v>
      </c>
      <c r="D324" t="s">
        <v>3287</v>
      </c>
      <c r="E324" t="s">
        <v>4752</v>
      </c>
      <c r="F324" t="s">
        <v>4853</v>
      </c>
      <c r="I324" t="s">
        <v>4334</v>
      </c>
      <c r="J324" t="s">
        <v>4334</v>
      </c>
      <c r="K324" t="s">
        <v>4334</v>
      </c>
      <c r="L324" t="s">
        <v>4334</v>
      </c>
      <c r="M324" t="s">
        <v>4638</v>
      </c>
    </row>
    <row r="325" spans="1:13">
      <c r="A325" t="s">
        <v>4788</v>
      </c>
      <c r="B325" t="s">
        <v>4657</v>
      </c>
      <c r="C325" t="s">
        <v>5462</v>
      </c>
      <c r="D325" t="s">
        <v>5461</v>
      </c>
      <c r="E325" t="s">
        <v>3703</v>
      </c>
      <c r="F325" t="s">
        <v>4334</v>
      </c>
      <c r="G325">
        <v>91928117000</v>
      </c>
      <c r="H325">
        <v>75808117000</v>
      </c>
      <c r="I325" t="s">
        <v>4334</v>
      </c>
      <c r="J325" t="s">
        <v>4334</v>
      </c>
      <c r="K325" t="s">
        <v>4334</v>
      </c>
      <c r="L325" t="s">
        <v>4334</v>
      </c>
      <c r="M325" t="s">
        <v>4638</v>
      </c>
    </row>
    <row r="326" spans="1:13">
      <c r="A326" t="s">
        <v>5463</v>
      </c>
      <c r="B326" t="s">
        <v>4682</v>
      </c>
      <c r="C326" t="s">
        <v>5464</v>
      </c>
      <c r="D326" t="s">
        <v>3484</v>
      </c>
      <c r="E326" t="s">
        <v>4752</v>
      </c>
      <c r="F326" t="s">
        <v>5176</v>
      </c>
      <c r="I326" t="s">
        <v>4334</v>
      </c>
      <c r="J326" t="s">
        <v>4334</v>
      </c>
      <c r="K326" t="s">
        <v>4334</v>
      </c>
      <c r="L326" t="s">
        <v>4334</v>
      </c>
      <c r="M326" t="s">
        <v>4638</v>
      </c>
    </row>
    <row r="327" spans="1:13">
      <c r="A327" t="s">
        <v>5465</v>
      </c>
      <c r="B327" t="s">
        <v>4684</v>
      </c>
      <c r="C327" t="s">
        <v>5466</v>
      </c>
      <c r="D327" t="s">
        <v>3334</v>
      </c>
      <c r="E327" t="s">
        <v>4752</v>
      </c>
      <c r="F327" t="s">
        <v>4983</v>
      </c>
      <c r="I327" t="s">
        <v>4334</v>
      </c>
      <c r="J327" t="s">
        <v>4334</v>
      </c>
      <c r="K327" t="s">
        <v>4334</v>
      </c>
      <c r="L327" t="s">
        <v>4334</v>
      </c>
      <c r="M327" t="s">
        <v>4638</v>
      </c>
    </row>
    <row r="328" spans="1:13">
      <c r="A328" t="s">
        <v>5467</v>
      </c>
      <c r="B328" t="s">
        <v>4710</v>
      </c>
      <c r="C328" t="s">
        <v>5468</v>
      </c>
      <c r="D328" t="s">
        <v>3372</v>
      </c>
      <c r="E328" t="s">
        <v>4752</v>
      </c>
      <c r="F328" t="s">
        <v>4918</v>
      </c>
      <c r="I328" t="s">
        <v>4334</v>
      </c>
      <c r="J328" t="s">
        <v>4334</v>
      </c>
      <c r="K328" t="s">
        <v>4334</v>
      </c>
      <c r="L328" t="s">
        <v>4334</v>
      </c>
      <c r="M328" t="s">
        <v>4638</v>
      </c>
    </row>
    <row r="329" spans="1:13">
      <c r="A329" t="s">
        <v>5469</v>
      </c>
      <c r="B329" t="s">
        <v>4672</v>
      </c>
      <c r="C329" t="s">
        <v>5470</v>
      </c>
      <c r="D329" t="s">
        <v>896</v>
      </c>
      <c r="E329" t="s">
        <v>4752</v>
      </c>
      <c r="F329" t="s">
        <v>4875</v>
      </c>
      <c r="I329" t="s">
        <v>4334</v>
      </c>
      <c r="J329" t="s">
        <v>4334</v>
      </c>
      <c r="K329" t="s">
        <v>4334</v>
      </c>
      <c r="L329" t="s">
        <v>4334</v>
      </c>
      <c r="M329" t="s">
        <v>4638</v>
      </c>
    </row>
    <row r="330" spans="1:13">
      <c r="A330" t="s">
        <v>5471</v>
      </c>
      <c r="B330" t="s">
        <v>4699</v>
      </c>
      <c r="C330" t="s">
        <v>5472</v>
      </c>
      <c r="D330" t="s">
        <v>896</v>
      </c>
      <c r="E330" t="s">
        <v>4752</v>
      </c>
      <c r="F330" t="s">
        <v>4855</v>
      </c>
      <c r="I330" t="s">
        <v>4334</v>
      </c>
      <c r="J330" t="s">
        <v>4334</v>
      </c>
      <c r="K330" t="s">
        <v>4334</v>
      </c>
      <c r="L330" t="s">
        <v>4334</v>
      </c>
      <c r="M330" t="s">
        <v>4638</v>
      </c>
    </row>
    <row r="331" spans="1:13">
      <c r="A331" t="s">
        <v>5473</v>
      </c>
      <c r="B331" t="s">
        <v>4639</v>
      </c>
      <c r="C331" t="s">
        <v>5474</v>
      </c>
      <c r="D331" t="s">
        <v>3574</v>
      </c>
      <c r="E331" t="s">
        <v>4752</v>
      </c>
      <c r="F331" t="s">
        <v>5003</v>
      </c>
      <c r="I331" t="s">
        <v>4334</v>
      </c>
      <c r="J331" t="s">
        <v>4334</v>
      </c>
      <c r="K331" t="s">
        <v>4334</v>
      </c>
      <c r="L331" t="s">
        <v>4334</v>
      </c>
      <c r="M331" t="s">
        <v>4638</v>
      </c>
    </row>
    <row r="332" spans="1:13">
      <c r="A332" t="s">
        <v>5475</v>
      </c>
      <c r="B332" t="s">
        <v>4706</v>
      </c>
      <c r="C332" t="s">
        <v>5476</v>
      </c>
      <c r="D332" t="s">
        <v>3348</v>
      </c>
      <c r="E332" t="s">
        <v>4752</v>
      </c>
      <c r="F332" t="s">
        <v>4818</v>
      </c>
      <c r="I332" t="s">
        <v>4334</v>
      </c>
      <c r="J332" t="s">
        <v>4334</v>
      </c>
      <c r="K332" t="s">
        <v>4334</v>
      </c>
      <c r="L332" t="s">
        <v>4334</v>
      </c>
      <c r="M332" t="s">
        <v>4638</v>
      </c>
    </row>
    <row r="333" spans="1:13">
      <c r="A333" t="s">
        <v>5050</v>
      </c>
      <c r="B333" t="s">
        <v>4734</v>
      </c>
      <c r="C333" t="s">
        <v>5477</v>
      </c>
      <c r="D333" t="s">
        <v>3576</v>
      </c>
      <c r="E333" t="s">
        <v>3703</v>
      </c>
      <c r="F333" t="s">
        <v>4334</v>
      </c>
      <c r="G333">
        <v>284403000</v>
      </c>
      <c r="H333">
        <v>284403000</v>
      </c>
      <c r="I333" t="s">
        <v>4334</v>
      </c>
      <c r="J333" t="s">
        <v>4334</v>
      </c>
      <c r="K333" t="s">
        <v>4334</v>
      </c>
      <c r="L333" t="s">
        <v>4334</v>
      </c>
      <c r="M333" t="s">
        <v>4638</v>
      </c>
    </row>
    <row r="334" spans="1:13">
      <c r="A334" t="s">
        <v>5478</v>
      </c>
      <c r="B334" t="s">
        <v>4642</v>
      </c>
      <c r="C334" t="s">
        <v>5480</v>
      </c>
      <c r="D334" t="s">
        <v>5479</v>
      </c>
      <c r="E334" t="s">
        <v>4752</v>
      </c>
      <c r="F334" t="s">
        <v>5088</v>
      </c>
      <c r="I334" t="s">
        <v>4334</v>
      </c>
      <c r="J334" t="s">
        <v>4334</v>
      </c>
      <c r="K334" t="s">
        <v>4334</v>
      </c>
      <c r="L334" t="s">
        <v>4334</v>
      </c>
      <c r="M334" t="s">
        <v>4638</v>
      </c>
    </row>
    <row r="335" spans="1:13">
      <c r="A335" t="s">
        <v>5481</v>
      </c>
      <c r="B335" t="s">
        <v>4684</v>
      </c>
      <c r="C335" t="s">
        <v>5483</v>
      </c>
      <c r="D335" t="s">
        <v>5482</v>
      </c>
      <c r="E335" t="s">
        <v>4752</v>
      </c>
      <c r="F335" t="s">
        <v>4808</v>
      </c>
      <c r="I335" t="s">
        <v>4334</v>
      </c>
      <c r="J335" t="s">
        <v>4334</v>
      </c>
      <c r="K335" t="s">
        <v>4334</v>
      </c>
      <c r="L335" t="s">
        <v>4334</v>
      </c>
      <c r="M335" t="s">
        <v>4638</v>
      </c>
    </row>
    <row r="336" spans="1:13">
      <c r="A336" t="s">
        <v>5022</v>
      </c>
      <c r="B336" t="s">
        <v>4654</v>
      </c>
      <c r="C336" t="s">
        <v>5484</v>
      </c>
      <c r="D336" t="s">
        <v>885</v>
      </c>
      <c r="E336" t="s">
        <v>3703</v>
      </c>
      <c r="F336" t="s">
        <v>4334</v>
      </c>
      <c r="G336">
        <v>52000000</v>
      </c>
      <c r="H336">
        <v>52000000</v>
      </c>
      <c r="I336" t="s">
        <v>4334</v>
      </c>
      <c r="J336" t="s">
        <v>4334</v>
      </c>
      <c r="K336" t="s">
        <v>4334</v>
      </c>
      <c r="L336" t="s">
        <v>4334</v>
      </c>
      <c r="M336" t="s">
        <v>4638</v>
      </c>
    </row>
    <row r="337" spans="1:13">
      <c r="A337" t="s">
        <v>4974</v>
      </c>
      <c r="B337" t="s">
        <v>4688</v>
      </c>
      <c r="C337" t="s">
        <v>5486</v>
      </c>
      <c r="D337" t="s">
        <v>5485</v>
      </c>
      <c r="E337" t="s">
        <v>3703</v>
      </c>
      <c r="F337" t="s">
        <v>4334</v>
      </c>
      <c r="G337">
        <v>52000000</v>
      </c>
      <c r="H337">
        <v>52000000</v>
      </c>
      <c r="I337" t="s">
        <v>4334</v>
      </c>
      <c r="J337" t="s">
        <v>4334</v>
      </c>
      <c r="K337" t="s">
        <v>4334</v>
      </c>
      <c r="L337" t="s">
        <v>4334</v>
      </c>
      <c r="M337" t="s">
        <v>4638</v>
      </c>
    </row>
    <row r="338" spans="1:13">
      <c r="A338" t="s">
        <v>5487</v>
      </c>
      <c r="B338" t="s">
        <v>4710</v>
      </c>
      <c r="C338" t="s">
        <v>5488</v>
      </c>
      <c r="D338" t="s">
        <v>896</v>
      </c>
      <c r="E338" t="s">
        <v>4752</v>
      </c>
      <c r="F338" t="s">
        <v>4781</v>
      </c>
      <c r="I338" t="s">
        <v>4334</v>
      </c>
      <c r="J338" t="s">
        <v>4334</v>
      </c>
      <c r="K338" t="s">
        <v>4334</v>
      </c>
      <c r="L338" t="s">
        <v>4334</v>
      </c>
      <c r="M338" t="s">
        <v>4638</v>
      </c>
    </row>
    <row r="339" spans="1:13">
      <c r="A339" t="s">
        <v>5489</v>
      </c>
      <c r="B339" t="s">
        <v>4665</v>
      </c>
      <c r="C339" t="s">
        <v>5490</v>
      </c>
      <c r="D339" t="s">
        <v>913</v>
      </c>
      <c r="E339" t="s">
        <v>4752</v>
      </c>
      <c r="F339" t="s">
        <v>5039</v>
      </c>
      <c r="I339" t="s">
        <v>4334</v>
      </c>
      <c r="J339" t="s">
        <v>4334</v>
      </c>
      <c r="K339" t="s">
        <v>4334</v>
      </c>
      <c r="L339" t="s">
        <v>4334</v>
      </c>
      <c r="M339" t="s">
        <v>4638</v>
      </c>
    </row>
    <row r="340" spans="1:13">
      <c r="A340" t="s">
        <v>5491</v>
      </c>
      <c r="B340" t="s">
        <v>4672</v>
      </c>
      <c r="C340" t="s">
        <v>5492</v>
      </c>
      <c r="D340" t="s">
        <v>3405</v>
      </c>
      <c r="E340" t="s">
        <v>4752</v>
      </c>
      <c r="F340" t="s">
        <v>5117</v>
      </c>
      <c r="I340" t="s">
        <v>4334</v>
      </c>
      <c r="J340" t="s">
        <v>4334</v>
      </c>
      <c r="K340" t="s">
        <v>4334</v>
      </c>
      <c r="L340" t="s">
        <v>4334</v>
      </c>
      <c r="M340" t="s">
        <v>4638</v>
      </c>
    </row>
    <row r="341" spans="1:13">
      <c r="A341" t="s">
        <v>5493</v>
      </c>
      <c r="B341" t="s">
        <v>4721</v>
      </c>
      <c r="C341" t="s">
        <v>5495</v>
      </c>
      <c r="D341" t="s">
        <v>5494</v>
      </c>
      <c r="E341" t="s">
        <v>4752</v>
      </c>
      <c r="F341" t="s">
        <v>4970</v>
      </c>
      <c r="I341" t="s">
        <v>4334</v>
      </c>
      <c r="J341" t="s">
        <v>4334</v>
      </c>
      <c r="K341" t="s">
        <v>4334</v>
      </c>
      <c r="L341" t="s">
        <v>4334</v>
      </c>
      <c r="M341" t="s">
        <v>4638</v>
      </c>
    </row>
    <row r="342" spans="1:13">
      <c r="A342" t="s">
        <v>5496</v>
      </c>
      <c r="B342" t="s">
        <v>4657</v>
      </c>
      <c r="C342" t="s">
        <v>5497</v>
      </c>
      <c r="D342" t="s">
        <v>803</v>
      </c>
      <c r="E342" t="s">
        <v>4752</v>
      </c>
      <c r="F342" t="s">
        <v>5426</v>
      </c>
      <c r="I342" t="s">
        <v>4334</v>
      </c>
      <c r="J342" t="s">
        <v>4334</v>
      </c>
      <c r="K342" t="s">
        <v>4334</v>
      </c>
      <c r="L342" t="s">
        <v>4334</v>
      </c>
      <c r="M342" t="s">
        <v>4638</v>
      </c>
    </row>
    <row r="343" spans="1:13">
      <c r="A343" t="s">
        <v>5498</v>
      </c>
      <c r="B343" t="s">
        <v>4684</v>
      </c>
      <c r="C343" t="s">
        <v>5499</v>
      </c>
      <c r="D343" t="s">
        <v>896</v>
      </c>
      <c r="E343" t="s">
        <v>4752</v>
      </c>
      <c r="F343" t="s">
        <v>4953</v>
      </c>
      <c r="I343" t="s">
        <v>4334</v>
      </c>
      <c r="J343" t="s">
        <v>4334</v>
      </c>
      <c r="K343" t="s">
        <v>4334</v>
      </c>
      <c r="L343" t="s">
        <v>4334</v>
      </c>
      <c r="M343" t="s">
        <v>4638</v>
      </c>
    </row>
    <row r="344" spans="1:13">
      <c r="A344" t="s">
        <v>5426</v>
      </c>
      <c r="B344" t="s">
        <v>4657</v>
      </c>
      <c r="C344" t="s">
        <v>5500</v>
      </c>
      <c r="D344" t="s">
        <v>802</v>
      </c>
      <c r="E344" t="s">
        <v>3703</v>
      </c>
      <c r="F344" t="s">
        <v>4334</v>
      </c>
      <c r="G344">
        <v>261179240000</v>
      </c>
      <c r="H344">
        <v>349301340000</v>
      </c>
      <c r="I344" t="s">
        <v>4334</v>
      </c>
      <c r="J344" t="s">
        <v>4334</v>
      </c>
      <c r="K344" t="s">
        <v>4334</v>
      </c>
      <c r="L344" t="s">
        <v>4334</v>
      </c>
      <c r="M344" t="s">
        <v>4638</v>
      </c>
    </row>
    <row r="345" spans="1:13">
      <c r="A345" t="s">
        <v>5501</v>
      </c>
      <c r="B345" t="s">
        <v>4736</v>
      </c>
      <c r="C345" t="s">
        <v>5502</v>
      </c>
      <c r="D345" t="s">
        <v>3294</v>
      </c>
      <c r="E345" t="s">
        <v>4752</v>
      </c>
      <c r="F345" t="s">
        <v>5308</v>
      </c>
      <c r="I345" t="s">
        <v>4334</v>
      </c>
      <c r="J345" t="s">
        <v>4334</v>
      </c>
      <c r="K345" t="s">
        <v>4334</v>
      </c>
      <c r="L345" t="s">
        <v>4334</v>
      </c>
      <c r="M345" t="s">
        <v>4638</v>
      </c>
    </row>
    <row r="346" spans="1:13">
      <c r="A346" t="s">
        <v>5503</v>
      </c>
      <c r="B346" t="s">
        <v>4728</v>
      </c>
      <c r="C346" t="s">
        <v>5504</v>
      </c>
      <c r="D346" t="s">
        <v>3527</v>
      </c>
      <c r="E346" t="s">
        <v>4752</v>
      </c>
      <c r="F346" t="s">
        <v>4874</v>
      </c>
      <c r="I346" t="s">
        <v>4334</v>
      </c>
      <c r="J346" t="s">
        <v>4334</v>
      </c>
      <c r="K346" t="s">
        <v>4334</v>
      </c>
      <c r="L346" t="s">
        <v>4334</v>
      </c>
      <c r="M346" t="s">
        <v>4638</v>
      </c>
    </row>
    <row r="347" spans="1:13">
      <c r="A347" t="s">
        <v>4967</v>
      </c>
      <c r="B347" t="s">
        <v>4706</v>
      </c>
      <c r="C347" t="s">
        <v>5505</v>
      </c>
      <c r="D347" t="s">
        <v>3352</v>
      </c>
      <c r="E347" t="s">
        <v>3703</v>
      </c>
      <c r="F347" t="s">
        <v>4334</v>
      </c>
      <c r="G347">
        <v>2073813000</v>
      </c>
      <c r="H347">
        <v>3378813000</v>
      </c>
      <c r="I347" t="s">
        <v>4334</v>
      </c>
      <c r="J347" t="s">
        <v>4334</v>
      </c>
      <c r="K347" t="s">
        <v>4334</v>
      </c>
      <c r="L347" t="s">
        <v>4334</v>
      </c>
      <c r="M347" t="s">
        <v>4638</v>
      </c>
    </row>
    <row r="348" spans="1:13">
      <c r="A348" t="s">
        <v>4753</v>
      </c>
      <c r="B348" t="s">
        <v>4684</v>
      </c>
      <c r="C348" t="s">
        <v>5506</v>
      </c>
      <c r="D348" t="s">
        <v>3344</v>
      </c>
      <c r="E348" t="s">
        <v>3703</v>
      </c>
      <c r="F348" t="s">
        <v>4334</v>
      </c>
      <c r="G348">
        <v>2198795500000</v>
      </c>
      <c r="H348">
        <v>2198795500000</v>
      </c>
      <c r="I348" t="s">
        <v>4334</v>
      </c>
      <c r="J348" t="s">
        <v>4334</v>
      </c>
      <c r="K348" t="s">
        <v>4334</v>
      </c>
      <c r="L348" t="s">
        <v>4334</v>
      </c>
      <c r="M348" t="s">
        <v>4638</v>
      </c>
    </row>
    <row r="349" spans="1:13">
      <c r="A349" t="s">
        <v>5507</v>
      </c>
      <c r="B349" t="s">
        <v>4682</v>
      </c>
      <c r="C349" t="s">
        <v>5508</v>
      </c>
      <c r="D349" t="s">
        <v>3481</v>
      </c>
      <c r="E349" t="s">
        <v>4752</v>
      </c>
      <c r="F349" t="s">
        <v>5118</v>
      </c>
      <c r="I349" t="s">
        <v>4334</v>
      </c>
      <c r="J349" t="s">
        <v>4334</v>
      </c>
      <c r="K349" t="s">
        <v>4334</v>
      </c>
      <c r="L349" t="s">
        <v>4334</v>
      </c>
      <c r="M349" t="s">
        <v>4638</v>
      </c>
    </row>
    <row r="350" spans="1:13">
      <c r="A350" t="s">
        <v>4891</v>
      </c>
      <c r="B350" t="s">
        <v>4642</v>
      </c>
      <c r="C350" t="s">
        <v>5509</v>
      </c>
      <c r="D350" t="s">
        <v>906</v>
      </c>
      <c r="E350" t="s">
        <v>3703</v>
      </c>
      <c r="F350" t="s">
        <v>4334</v>
      </c>
      <c r="G350">
        <v>10304100000</v>
      </c>
      <c r="H350">
        <v>24109100000</v>
      </c>
      <c r="I350" t="s">
        <v>4334</v>
      </c>
      <c r="J350" t="s">
        <v>4334</v>
      </c>
      <c r="K350" t="s">
        <v>4334</v>
      </c>
      <c r="L350" t="s">
        <v>4334</v>
      </c>
      <c r="M350" t="s">
        <v>4638</v>
      </c>
    </row>
    <row r="351" spans="1:13">
      <c r="A351" t="s">
        <v>5278</v>
      </c>
      <c r="B351" t="s">
        <v>4652</v>
      </c>
      <c r="C351" t="s">
        <v>5510</v>
      </c>
      <c r="D351" t="s">
        <v>3287</v>
      </c>
      <c r="E351" t="s">
        <v>3703</v>
      </c>
      <c r="F351" t="s">
        <v>4334</v>
      </c>
      <c r="G351">
        <v>50598409000</v>
      </c>
      <c r="H351">
        <v>50465114000</v>
      </c>
      <c r="I351" t="s">
        <v>4334</v>
      </c>
      <c r="J351" t="s">
        <v>4334</v>
      </c>
      <c r="K351" t="s">
        <v>4334</v>
      </c>
      <c r="L351" t="s">
        <v>4334</v>
      </c>
      <c r="M351" t="s">
        <v>4638</v>
      </c>
    </row>
    <row r="352" spans="1:13">
      <c r="A352" t="s">
        <v>5511</v>
      </c>
      <c r="B352" t="s">
        <v>4697</v>
      </c>
      <c r="C352" t="s">
        <v>5512</v>
      </c>
      <c r="D352" t="s">
        <v>3514</v>
      </c>
      <c r="E352" t="s">
        <v>4752</v>
      </c>
      <c r="F352" t="s">
        <v>5261</v>
      </c>
      <c r="I352" t="s">
        <v>4334</v>
      </c>
      <c r="J352" t="s">
        <v>4334</v>
      </c>
      <c r="K352" t="s">
        <v>4334</v>
      </c>
      <c r="L352" t="s">
        <v>4334</v>
      </c>
      <c r="M352" t="s">
        <v>4638</v>
      </c>
    </row>
    <row r="353" spans="1:13">
      <c r="A353" t="s">
        <v>5513</v>
      </c>
      <c r="B353" t="s">
        <v>4736</v>
      </c>
      <c r="C353" t="s">
        <v>5514</v>
      </c>
      <c r="D353" t="s">
        <v>3309</v>
      </c>
      <c r="E353" t="s">
        <v>4752</v>
      </c>
      <c r="F353" t="s">
        <v>5166</v>
      </c>
      <c r="I353" t="s">
        <v>4334</v>
      </c>
      <c r="J353" t="s">
        <v>4334</v>
      </c>
      <c r="K353" t="s">
        <v>4334</v>
      </c>
      <c r="L353" t="s">
        <v>4334</v>
      </c>
      <c r="M353" t="s">
        <v>4638</v>
      </c>
    </row>
    <row r="354" spans="1:13">
      <c r="A354" t="s">
        <v>5515</v>
      </c>
      <c r="B354" t="s">
        <v>4715</v>
      </c>
      <c r="C354" t="s">
        <v>5516</v>
      </c>
      <c r="D354" t="s">
        <v>3285</v>
      </c>
      <c r="E354" t="s">
        <v>3703</v>
      </c>
      <c r="F354" t="s">
        <v>4334</v>
      </c>
      <c r="G354">
        <v>752514000000</v>
      </c>
      <c r="H354">
        <v>752514000000</v>
      </c>
      <c r="I354" t="s">
        <v>4334</v>
      </c>
      <c r="J354" t="s">
        <v>4334</v>
      </c>
      <c r="K354" t="s">
        <v>4334</v>
      </c>
      <c r="L354" t="s">
        <v>4334</v>
      </c>
      <c r="M354" t="s">
        <v>4638</v>
      </c>
    </row>
    <row r="355" spans="1:13">
      <c r="A355" t="s">
        <v>5145</v>
      </c>
      <c r="B355" t="s">
        <v>4672</v>
      </c>
      <c r="C355" t="s">
        <v>5517</v>
      </c>
      <c r="D355" t="s">
        <v>3361</v>
      </c>
      <c r="E355" t="s">
        <v>3703</v>
      </c>
      <c r="F355" t="s">
        <v>4334</v>
      </c>
      <c r="G355">
        <v>1732265000</v>
      </c>
      <c r="H355">
        <v>2198038000</v>
      </c>
      <c r="I355" t="s">
        <v>4334</v>
      </c>
      <c r="J355" t="s">
        <v>4334</v>
      </c>
      <c r="K355" t="s">
        <v>4334</v>
      </c>
      <c r="L355" t="s">
        <v>4334</v>
      </c>
      <c r="M355" t="s">
        <v>4638</v>
      </c>
    </row>
    <row r="356" spans="1:13">
      <c r="A356" t="s">
        <v>5518</v>
      </c>
      <c r="B356" t="s">
        <v>4713</v>
      </c>
      <c r="C356" t="s">
        <v>5520</v>
      </c>
      <c r="D356" t="s">
        <v>5519</v>
      </c>
      <c r="E356" t="s">
        <v>4752</v>
      </c>
      <c r="F356" t="s">
        <v>4912</v>
      </c>
      <c r="I356" t="s">
        <v>4334</v>
      </c>
      <c r="J356" t="s">
        <v>4334</v>
      </c>
      <c r="K356" t="s">
        <v>4334</v>
      </c>
      <c r="L356" t="s">
        <v>4334</v>
      </c>
      <c r="M356" t="s">
        <v>4638</v>
      </c>
    </row>
    <row r="357" spans="1:13">
      <c r="A357" t="s">
        <v>4970</v>
      </c>
      <c r="B357" t="s">
        <v>4721</v>
      </c>
      <c r="C357" t="s">
        <v>5522</v>
      </c>
      <c r="D357" t="s">
        <v>5521</v>
      </c>
      <c r="E357" t="s">
        <v>3703</v>
      </c>
      <c r="F357" t="s">
        <v>4334</v>
      </c>
      <c r="G357">
        <v>4691180000</v>
      </c>
      <c r="H357">
        <v>4091180000</v>
      </c>
      <c r="I357" t="s">
        <v>4334</v>
      </c>
      <c r="J357" t="s">
        <v>4334</v>
      </c>
      <c r="K357" t="s">
        <v>4334</v>
      </c>
      <c r="L357" t="s">
        <v>4334</v>
      </c>
      <c r="M357" t="s">
        <v>4638</v>
      </c>
    </row>
    <row r="358" spans="1:13">
      <c r="A358" t="s">
        <v>5523</v>
      </c>
      <c r="B358" t="s">
        <v>4644</v>
      </c>
      <c r="C358" t="s">
        <v>5524</v>
      </c>
      <c r="D358" t="s">
        <v>4860</v>
      </c>
      <c r="E358" t="s">
        <v>4752</v>
      </c>
      <c r="F358" t="s">
        <v>4756</v>
      </c>
      <c r="I358" t="s">
        <v>4334</v>
      </c>
      <c r="J358" t="s">
        <v>4334</v>
      </c>
      <c r="K358" t="s">
        <v>4334</v>
      </c>
      <c r="L358" t="s">
        <v>4334</v>
      </c>
      <c r="M358" t="s">
        <v>4638</v>
      </c>
    </row>
    <row r="359" spans="1:13">
      <c r="A359" t="s">
        <v>5525</v>
      </c>
      <c r="B359" t="s">
        <v>4703</v>
      </c>
      <c r="C359" t="s">
        <v>5526</v>
      </c>
      <c r="D359" t="s">
        <v>3443</v>
      </c>
      <c r="E359" t="s">
        <v>4752</v>
      </c>
      <c r="F359" t="s">
        <v>4936</v>
      </c>
      <c r="I359" t="s">
        <v>4334</v>
      </c>
      <c r="J359" t="s">
        <v>4334</v>
      </c>
      <c r="K359" t="s">
        <v>4334</v>
      </c>
      <c r="L359" t="s">
        <v>4334</v>
      </c>
      <c r="M359" t="s">
        <v>4638</v>
      </c>
    </row>
    <row r="360" spans="1:13">
      <c r="A360" t="s">
        <v>5088</v>
      </c>
      <c r="B360" t="s">
        <v>4642</v>
      </c>
      <c r="C360" t="s">
        <v>5527</v>
      </c>
      <c r="D360" t="s">
        <v>1269</v>
      </c>
      <c r="E360" t="s">
        <v>3703</v>
      </c>
      <c r="F360" t="s">
        <v>4334</v>
      </c>
      <c r="G360">
        <v>20968063000</v>
      </c>
      <c r="H360">
        <v>36968063000</v>
      </c>
      <c r="I360" t="s">
        <v>4334</v>
      </c>
      <c r="J360" t="s">
        <v>4334</v>
      </c>
      <c r="K360" t="s">
        <v>4334</v>
      </c>
      <c r="L360" t="s">
        <v>4334</v>
      </c>
      <c r="M360" t="s">
        <v>4638</v>
      </c>
    </row>
    <row r="361" spans="1:13">
      <c r="A361" t="s">
        <v>5528</v>
      </c>
      <c r="B361" t="s">
        <v>4659</v>
      </c>
      <c r="C361" t="s">
        <v>5529</v>
      </c>
      <c r="D361" t="s">
        <v>3580</v>
      </c>
      <c r="E361" t="s">
        <v>4752</v>
      </c>
      <c r="F361" t="s">
        <v>4862</v>
      </c>
      <c r="I361" t="s">
        <v>4334</v>
      </c>
      <c r="J361" t="s">
        <v>4334</v>
      </c>
      <c r="K361" t="s">
        <v>4334</v>
      </c>
      <c r="L361" t="s">
        <v>4334</v>
      </c>
      <c r="M361" t="s">
        <v>4638</v>
      </c>
    </row>
    <row r="362" spans="1:13">
      <c r="A362" t="s">
        <v>5530</v>
      </c>
      <c r="B362" t="s">
        <v>4674</v>
      </c>
      <c r="C362" t="s">
        <v>5531</v>
      </c>
      <c r="D362" t="s">
        <v>3474</v>
      </c>
      <c r="E362" t="s">
        <v>4752</v>
      </c>
      <c r="F362" t="s">
        <v>4957</v>
      </c>
      <c r="I362" t="s">
        <v>4334</v>
      </c>
      <c r="J362" t="s">
        <v>4334</v>
      </c>
      <c r="K362" t="s">
        <v>4334</v>
      </c>
      <c r="L362" t="s">
        <v>4334</v>
      </c>
      <c r="M362" t="s">
        <v>4638</v>
      </c>
    </row>
    <row r="363" spans="1:13">
      <c r="A363" t="s">
        <v>5130</v>
      </c>
      <c r="B363" t="s">
        <v>4719</v>
      </c>
      <c r="C363" t="s">
        <v>5532</v>
      </c>
      <c r="D363" t="s">
        <v>3437</v>
      </c>
      <c r="E363" t="s">
        <v>3703</v>
      </c>
      <c r="F363" t="s">
        <v>4334</v>
      </c>
      <c r="G363">
        <v>203300000</v>
      </c>
      <c r="H363">
        <v>203300000</v>
      </c>
      <c r="I363" t="s">
        <v>4334</v>
      </c>
      <c r="J363" t="s">
        <v>4334</v>
      </c>
      <c r="K363" t="s">
        <v>4334</v>
      </c>
      <c r="L363" t="s">
        <v>4334</v>
      </c>
      <c r="M363" t="s">
        <v>4638</v>
      </c>
    </row>
    <row r="364" spans="1:13">
      <c r="A364" t="s">
        <v>5533</v>
      </c>
      <c r="B364" t="s">
        <v>4719</v>
      </c>
      <c r="C364" t="s">
        <v>5534</v>
      </c>
      <c r="D364" t="s">
        <v>3343</v>
      </c>
      <c r="E364" t="s">
        <v>4752</v>
      </c>
      <c r="F364" t="s">
        <v>4902</v>
      </c>
      <c r="I364" t="s">
        <v>4334</v>
      </c>
      <c r="J364" t="s">
        <v>4334</v>
      </c>
      <c r="K364" t="s">
        <v>4334</v>
      </c>
      <c r="L364" t="s">
        <v>4334</v>
      </c>
      <c r="M364" t="s">
        <v>4638</v>
      </c>
    </row>
    <row r="365" spans="1:13">
      <c r="A365" t="s">
        <v>5535</v>
      </c>
      <c r="B365" t="s">
        <v>4736</v>
      </c>
      <c r="C365" t="s">
        <v>5536</v>
      </c>
      <c r="D365" t="s">
        <v>3304</v>
      </c>
      <c r="E365" t="s">
        <v>4752</v>
      </c>
      <c r="F365" t="s">
        <v>4761</v>
      </c>
      <c r="I365" t="s">
        <v>4334</v>
      </c>
      <c r="J365" t="s">
        <v>4334</v>
      </c>
      <c r="K365" t="s">
        <v>4334</v>
      </c>
      <c r="L365" t="s">
        <v>4334</v>
      </c>
      <c r="M365" t="s">
        <v>4638</v>
      </c>
    </row>
    <row r="366" spans="1:13">
      <c r="A366" t="s">
        <v>5216</v>
      </c>
      <c r="B366" t="s">
        <v>4684</v>
      </c>
      <c r="C366" t="s">
        <v>5537</v>
      </c>
      <c r="D366" t="s">
        <v>3287</v>
      </c>
      <c r="E366" t="s">
        <v>3703</v>
      </c>
      <c r="F366" t="s">
        <v>4334</v>
      </c>
      <c r="G366">
        <v>59421460000</v>
      </c>
      <c r="H366">
        <v>62872545000</v>
      </c>
      <c r="I366" t="s">
        <v>4334</v>
      </c>
      <c r="J366" t="s">
        <v>4334</v>
      </c>
      <c r="K366" t="s">
        <v>4334</v>
      </c>
      <c r="L366" t="s">
        <v>4334</v>
      </c>
      <c r="M366" t="s">
        <v>4638</v>
      </c>
    </row>
    <row r="367" spans="1:13">
      <c r="A367" t="s">
        <v>5538</v>
      </c>
      <c r="B367" t="s">
        <v>4663</v>
      </c>
      <c r="C367" t="s">
        <v>5539</v>
      </c>
      <c r="D367" t="s">
        <v>896</v>
      </c>
      <c r="E367" t="s">
        <v>4752</v>
      </c>
      <c r="F367" t="s">
        <v>4948</v>
      </c>
      <c r="I367" t="s">
        <v>4334</v>
      </c>
      <c r="J367" t="s">
        <v>4334</v>
      </c>
      <c r="K367" t="s">
        <v>4334</v>
      </c>
      <c r="L367" t="s">
        <v>4334</v>
      </c>
      <c r="M367" t="s">
        <v>4638</v>
      </c>
    </row>
    <row r="368" spans="1:13">
      <c r="A368" t="s">
        <v>5540</v>
      </c>
      <c r="B368" t="s">
        <v>4736</v>
      </c>
      <c r="C368" t="s">
        <v>5541</v>
      </c>
      <c r="D368" t="s">
        <v>3291</v>
      </c>
      <c r="E368" t="s">
        <v>4752</v>
      </c>
      <c r="F368" t="s">
        <v>4828</v>
      </c>
      <c r="I368" t="s">
        <v>4334</v>
      </c>
      <c r="J368" t="s">
        <v>4334</v>
      </c>
      <c r="K368" t="s">
        <v>4334</v>
      </c>
      <c r="L368" t="s">
        <v>4334</v>
      </c>
      <c r="M368" t="s">
        <v>4638</v>
      </c>
    </row>
    <row r="369" spans="1:13">
      <c r="A369" t="s">
        <v>5542</v>
      </c>
      <c r="B369" t="s">
        <v>4695</v>
      </c>
      <c r="C369" t="s">
        <v>5543</v>
      </c>
      <c r="D369" t="s">
        <v>3415</v>
      </c>
      <c r="E369" t="s">
        <v>4752</v>
      </c>
      <c r="F369" t="s">
        <v>5232</v>
      </c>
      <c r="I369" t="s">
        <v>4334</v>
      </c>
      <c r="J369" t="s">
        <v>4334</v>
      </c>
      <c r="K369" t="s">
        <v>4334</v>
      </c>
      <c r="L369" t="s">
        <v>4334</v>
      </c>
      <c r="M369" t="s">
        <v>4638</v>
      </c>
    </row>
    <row r="370" spans="1:13">
      <c r="A370" t="s">
        <v>5544</v>
      </c>
      <c r="B370" t="s">
        <v>4652</v>
      </c>
      <c r="C370" t="s">
        <v>5545</v>
      </c>
      <c r="D370" t="s">
        <v>119</v>
      </c>
      <c r="E370" t="s">
        <v>3703</v>
      </c>
      <c r="F370" t="s">
        <v>4334</v>
      </c>
      <c r="G370">
        <v>248377023000</v>
      </c>
      <c r="H370">
        <v>280696869000</v>
      </c>
      <c r="I370" t="s">
        <v>4334</v>
      </c>
      <c r="J370" t="s">
        <v>4334</v>
      </c>
      <c r="K370" t="s">
        <v>4334</v>
      </c>
      <c r="L370" t="s">
        <v>4334</v>
      </c>
      <c r="M370" t="s">
        <v>4638</v>
      </c>
    </row>
    <row r="371" spans="1:13">
      <c r="A371" t="s">
        <v>5546</v>
      </c>
      <c r="B371" t="s">
        <v>4734</v>
      </c>
      <c r="C371" t="s">
        <v>5547</v>
      </c>
      <c r="D371" t="s">
        <v>3287</v>
      </c>
      <c r="E371" t="s">
        <v>4752</v>
      </c>
      <c r="F371" t="s">
        <v>5050</v>
      </c>
      <c r="I371" t="s">
        <v>4334</v>
      </c>
      <c r="J371" t="s">
        <v>4334</v>
      </c>
      <c r="K371" t="s">
        <v>4334</v>
      </c>
      <c r="L371" t="s">
        <v>4334</v>
      </c>
      <c r="M371" t="s">
        <v>4638</v>
      </c>
    </row>
    <row r="372" spans="1:13">
      <c r="A372" t="s">
        <v>5548</v>
      </c>
      <c r="B372" t="s">
        <v>4736</v>
      </c>
      <c r="C372" t="s">
        <v>5549</v>
      </c>
      <c r="D372" t="s">
        <v>896</v>
      </c>
      <c r="E372" t="s">
        <v>4752</v>
      </c>
      <c r="F372" t="s">
        <v>4848</v>
      </c>
      <c r="I372" t="s">
        <v>4334</v>
      </c>
      <c r="J372" t="s">
        <v>4334</v>
      </c>
      <c r="K372" t="s">
        <v>4334</v>
      </c>
      <c r="L372" t="s">
        <v>4334</v>
      </c>
      <c r="M372" t="s">
        <v>4638</v>
      </c>
    </row>
    <row r="373" spans="1:13">
      <c r="A373" t="s">
        <v>5550</v>
      </c>
      <c r="B373" t="s">
        <v>4684</v>
      </c>
      <c r="C373" t="s">
        <v>5551</v>
      </c>
      <c r="D373" t="s">
        <v>3328</v>
      </c>
      <c r="E373" t="s">
        <v>4752</v>
      </c>
      <c r="F373" t="s">
        <v>5072</v>
      </c>
      <c r="I373" t="s">
        <v>4334</v>
      </c>
      <c r="J373" t="s">
        <v>4334</v>
      </c>
      <c r="K373" t="s">
        <v>4334</v>
      </c>
      <c r="L373" t="s">
        <v>4334</v>
      </c>
      <c r="M373" t="s">
        <v>4638</v>
      </c>
    </row>
    <row r="374" spans="1:13">
      <c r="A374" t="s">
        <v>4798</v>
      </c>
      <c r="B374" t="s">
        <v>4650</v>
      </c>
      <c r="C374" t="s">
        <v>5552</v>
      </c>
      <c r="D374" t="s">
        <v>3541</v>
      </c>
      <c r="E374" t="s">
        <v>3703</v>
      </c>
      <c r="F374" t="s">
        <v>4334</v>
      </c>
      <c r="G374">
        <v>3884712000</v>
      </c>
      <c r="H374">
        <v>5884712000</v>
      </c>
      <c r="I374" t="s">
        <v>4334</v>
      </c>
      <c r="J374" t="s">
        <v>4334</v>
      </c>
      <c r="K374" t="s">
        <v>4334</v>
      </c>
      <c r="L374" t="s">
        <v>4334</v>
      </c>
      <c r="M374" t="s">
        <v>4638</v>
      </c>
    </row>
    <row r="375" spans="1:13">
      <c r="A375" t="s">
        <v>5553</v>
      </c>
      <c r="B375" t="s">
        <v>4719</v>
      </c>
      <c r="C375" t="s">
        <v>5554</v>
      </c>
      <c r="D375" t="s">
        <v>3436</v>
      </c>
      <c r="E375" t="s">
        <v>4752</v>
      </c>
      <c r="F375" t="s">
        <v>5182</v>
      </c>
      <c r="I375" t="s">
        <v>4334</v>
      </c>
      <c r="J375" t="s">
        <v>4334</v>
      </c>
      <c r="K375" t="s">
        <v>4334</v>
      </c>
      <c r="L375" t="s">
        <v>4334</v>
      </c>
      <c r="M375" t="s">
        <v>4638</v>
      </c>
    </row>
    <row r="376" spans="1:13">
      <c r="A376" t="s">
        <v>5555</v>
      </c>
      <c r="B376" t="s">
        <v>4642</v>
      </c>
      <c r="C376" t="s">
        <v>5556</v>
      </c>
      <c r="D376" t="s">
        <v>3391</v>
      </c>
      <c r="E376" t="s">
        <v>4752</v>
      </c>
      <c r="F376" t="s">
        <v>5099</v>
      </c>
      <c r="I376" t="s">
        <v>4334</v>
      </c>
      <c r="J376" t="s">
        <v>4334</v>
      </c>
      <c r="K376" t="s">
        <v>4334</v>
      </c>
      <c r="L376" t="s">
        <v>4334</v>
      </c>
      <c r="M376" t="s">
        <v>4638</v>
      </c>
    </row>
    <row r="377" spans="1:13">
      <c r="A377" t="s">
        <v>4807</v>
      </c>
      <c r="B377" t="s">
        <v>4732</v>
      </c>
      <c r="C377" t="s">
        <v>5557</v>
      </c>
      <c r="D377" t="s">
        <v>3508</v>
      </c>
      <c r="E377" t="s">
        <v>3703</v>
      </c>
      <c r="F377" t="s">
        <v>4334</v>
      </c>
      <c r="G377">
        <v>131964000</v>
      </c>
      <c r="H377">
        <v>140964000</v>
      </c>
      <c r="I377" t="s">
        <v>4334</v>
      </c>
      <c r="J377" t="s">
        <v>4334</v>
      </c>
      <c r="K377" t="s">
        <v>4334</v>
      </c>
      <c r="L377" t="s">
        <v>4334</v>
      </c>
      <c r="M377" t="s">
        <v>4638</v>
      </c>
    </row>
    <row r="378" spans="1:13">
      <c r="A378" t="s">
        <v>5558</v>
      </c>
      <c r="B378" t="s">
        <v>4736</v>
      </c>
      <c r="C378" t="s">
        <v>5559</v>
      </c>
      <c r="D378" t="s">
        <v>896</v>
      </c>
      <c r="E378" t="s">
        <v>4752</v>
      </c>
      <c r="F378" t="s">
        <v>5103</v>
      </c>
      <c r="I378" t="s">
        <v>4334</v>
      </c>
      <c r="J378" t="s">
        <v>4334</v>
      </c>
      <c r="K378" t="s">
        <v>4334</v>
      </c>
      <c r="L378" t="s">
        <v>4334</v>
      </c>
      <c r="M378" t="s">
        <v>4638</v>
      </c>
    </row>
    <row r="379" spans="1:13">
      <c r="A379" t="s">
        <v>5560</v>
      </c>
      <c r="B379" t="s">
        <v>4703</v>
      </c>
      <c r="C379" t="s">
        <v>5561</v>
      </c>
      <c r="D379" t="s">
        <v>3439</v>
      </c>
      <c r="E379" t="s">
        <v>4752</v>
      </c>
      <c r="F379" t="s">
        <v>4857</v>
      </c>
      <c r="I379" t="s">
        <v>4334</v>
      </c>
      <c r="J379" t="s">
        <v>4334</v>
      </c>
      <c r="K379" t="s">
        <v>4334</v>
      </c>
      <c r="L379" t="s">
        <v>4334</v>
      </c>
      <c r="M379" t="s">
        <v>4638</v>
      </c>
    </row>
    <row r="380" spans="1:13">
      <c r="A380" t="s">
        <v>5562</v>
      </c>
      <c r="B380" t="s">
        <v>4680</v>
      </c>
      <c r="C380" t="s">
        <v>5563</v>
      </c>
      <c r="D380" t="s">
        <v>3287</v>
      </c>
      <c r="E380" t="s">
        <v>4752</v>
      </c>
      <c r="F380" t="s">
        <v>5186</v>
      </c>
      <c r="I380" t="s">
        <v>4334</v>
      </c>
      <c r="J380" t="s">
        <v>4334</v>
      </c>
      <c r="K380" t="s">
        <v>4334</v>
      </c>
      <c r="L380" t="s">
        <v>4334</v>
      </c>
      <c r="M380" t="s">
        <v>4638</v>
      </c>
    </row>
    <row r="381" spans="1:13">
      <c r="A381" t="s">
        <v>4761</v>
      </c>
      <c r="B381" t="s">
        <v>4736</v>
      </c>
      <c r="C381" t="s">
        <v>5564</v>
      </c>
      <c r="D381" t="s">
        <v>890</v>
      </c>
      <c r="E381" t="s">
        <v>3703</v>
      </c>
      <c r="F381" t="s">
        <v>4334</v>
      </c>
      <c r="G381">
        <v>515630100000</v>
      </c>
      <c r="H381">
        <v>530537500000</v>
      </c>
      <c r="I381" t="s">
        <v>4334</v>
      </c>
      <c r="J381" t="s">
        <v>4334</v>
      </c>
      <c r="K381" t="s">
        <v>4334</v>
      </c>
      <c r="L381" t="s">
        <v>4334</v>
      </c>
      <c r="M381" t="s">
        <v>4638</v>
      </c>
    </row>
    <row r="382" spans="1:13">
      <c r="A382" t="s">
        <v>5359</v>
      </c>
      <c r="B382" t="s">
        <v>4657</v>
      </c>
      <c r="C382" t="s">
        <v>5565</v>
      </c>
      <c r="D382" t="s">
        <v>3287</v>
      </c>
      <c r="E382" t="s">
        <v>3703</v>
      </c>
      <c r="F382" t="s">
        <v>4334</v>
      </c>
      <c r="G382">
        <v>14297362000</v>
      </c>
      <c r="H382">
        <v>14863522000</v>
      </c>
      <c r="I382" t="s">
        <v>4334</v>
      </c>
      <c r="J382" t="s">
        <v>4334</v>
      </c>
      <c r="K382" t="s">
        <v>4334</v>
      </c>
      <c r="L382" t="s">
        <v>4334</v>
      </c>
      <c r="M382" t="s">
        <v>4638</v>
      </c>
    </row>
    <row r="383" spans="1:13">
      <c r="A383" t="s">
        <v>5566</v>
      </c>
      <c r="B383" t="s">
        <v>4636</v>
      </c>
      <c r="C383" t="s">
        <v>5567</v>
      </c>
      <c r="D383" t="s">
        <v>3529</v>
      </c>
      <c r="E383" t="s">
        <v>4752</v>
      </c>
      <c r="F383" t="s">
        <v>5210</v>
      </c>
      <c r="I383" t="s">
        <v>4334</v>
      </c>
      <c r="J383" t="s">
        <v>4334</v>
      </c>
      <c r="K383" t="s">
        <v>4334</v>
      </c>
      <c r="L383" t="s">
        <v>4334</v>
      </c>
      <c r="M383" t="s">
        <v>4638</v>
      </c>
    </row>
    <row r="384" spans="1:13">
      <c r="A384" t="s">
        <v>5568</v>
      </c>
      <c r="B384" t="s">
        <v>4721</v>
      </c>
      <c r="C384" t="s">
        <v>5569</v>
      </c>
      <c r="D384" t="s">
        <v>3559</v>
      </c>
      <c r="E384" t="s">
        <v>4752</v>
      </c>
      <c r="F384" t="s">
        <v>4970</v>
      </c>
      <c r="I384" t="s">
        <v>4334</v>
      </c>
      <c r="J384" t="s">
        <v>4334</v>
      </c>
      <c r="K384" t="s">
        <v>4334</v>
      </c>
      <c r="L384" t="s">
        <v>4334</v>
      </c>
      <c r="M384" t="s">
        <v>4638</v>
      </c>
    </row>
    <row r="385" spans="1:13">
      <c r="A385" t="s">
        <v>5570</v>
      </c>
      <c r="B385" t="s">
        <v>4682</v>
      </c>
      <c r="C385" t="s">
        <v>5571</v>
      </c>
      <c r="D385" t="s">
        <v>3488</v>
      </c>
      <c r="E385" t="s">
        <v>4752</v>
      </c>
      <c r="F385" t="s">
        <v>4924</v>
      </c>
      <c r="I385" t="s">
        <v>4334</v>
      </c>
      <c r="J385" t="s">
        <v>4334</v>
      </c>
      <c r="K385" t="s">
        <v>4334</v>
      </c>
      <c r="L385" t="s">
        <v>4334</v>
      </c>
      <c r="M385" t="s">
        <v>4638</v>
      </c>
    </row>
    <row r="386" spans="1:13">
      <c r="A386" t="s">
        <v>5572</v>
      </c>
      <c r="B386" t="s">
        <v>4644</v>
      </c>
      <c r="C386" t="s">
        <v>5574</v>
      </c>
      <c r="D386" t="s">
        <v>5573</v>
      </c>
      <c r="E386" t="s">
        <v>4752</v>
      </c>
      <c r="F386" t="s">
        <v>4756</v>
      </c>
      <c r="I386" t="s">
        <v>4334</v>
      </c>
      <c r="J386" t="s">
        <v>4334</v>
      </c>
      <c r="K386" t="s">
        <v>4334</v>
      </c>
      <c r="L386" t="s">
        <v>4334</v>
      </c>
      <c r="M386" t="s">
        <v>4638</v>
      </c>
    </row>
    <row r="387" spans="1:13">
      <c r="A387" t="s">
        <v>5575</v>
      </c>
      <c r="B387" t="s">
        <v>4661</v>
      </c>
      <c r="C387" t="s">
        <v>5576</v>
      </c>
      <c r="D387" t="s">
        <v>3270</v>
      </c>
      <c r="E387" t="s">
        <v>4752</v>
      </c>
      <c r="F387" t="s">
        <v>5073</v>
      </c>
      <c r="I387" t="s">
        <v>4334</v>
      </c>
      <c r="J387" t="s">
        <v>4334</v>
      </c>
      <c r="K387" t="s">
        <v>4334</v>
      </c>
      <c r="L387" t="s">
        <v>4334</v>
      </c>
      <c r="M387" t="s">
        <v>4638</v>
      </c>
    </row>
    <row r="388" spans="1:13">
      <c r="A388" t="s">
        <v>5577</v>
      </c>
      <c r="B388" t="s">
        <v>4657</v>
      </c>
      <c r="C388" t="s">
        <v>5578</v>
      </c>
      <c r="D388" t="s">
        <v>3455</v>
      </c>
      <c r="E388" t="s">
        <v>4752</v>
      </c>
      <c r="F388" t="s">
        <v>4788</v>
      </c>
      <c r="I388" t="s">
        <v>4334</v>
      </c>
      <c r="J388" t="s">
        <v>4334</v>
      </c>
      <c r="K388" t="s">
        <v>4334</v>
      </c>
      <c r="L388" t="s">
        <v>4334</v>
      </c>
      <c r="M388" t="s">
        <v>4638</v>
      </c>
    </row>
    <row r="389" spans="1:13">
      <c r="A389" t="s">
        <v>5579</v>
      </c>
      <c r="B389" t="s">
        <v>4663</v>
      </c>
      <c r="C389" t="s">
        <v>5580</v>
      </c>
      <c r="D389" t="s">
        <v>3428</v>
      </c>
      <c r="E389" t="s">
        <v>4752</v>
      </c>
      <c r="F389" t="s">
        <v>4980</v>
      </c>
      <c r="I389" t="s">
        <v>4334</v>
      </c>
      <c r="J389" t="s">
        <v>4334</v>
      </c>
      <c r="K389" t="s">
        <v>4334</v>
      </c>
      <c r="L389" t="s">
        <v>4334</v>
      </c>
      <c r="M389" t="s">
        <v>4638</v>
      </c>
    </row>
    <row r="390" spans="1:13">
      <c r="A390" t="s">
        <v>5581</v>
      </c>
      <c r="B390" t="s">
        <v>4652</v>
      </c>
      <c r="C390" t="s">
        <v>5582</v>
      </c>
      <c r="D390" t="s">
        <v>119</v>
      </c>
      <c r="E390" t="s">
        <v>4752</v>
      </c>
      <c r="F390" t="s">
        <v>5544</v>
      </c>
      <c r="I390" t="s">
        <v>4334</v>
      </c>
      <c r="J390" t="s">
        <v>4334</v>
      </c>
      <c r="K390" t="s">
        <v>4334</v>
      </c>
      <c r="L390" t="s">
        <v>4334</v>
      </c>
      <c r="M390" t="s">
        <v>4638</v>
      </c>
    </row>
    <row r="391" spans="1:13">
      <c r="A391" t="s">
        <v>5583</v>
      </c>
      <c r="B391" t="s">
        <v>4736</v>
      </c>
      <c r="C391" t="s">
        <v>5584</v>
      </c>
      <c r="D391" t="s">
        <v>3297</v>
      </c>
      <c r="E391" t="s">
        <v>4752</v>
      </c>
      <c r="F391" t="s">
        <v>5308</v>
      </c>
      <c r="I391" t="s">
        <v>4334</v>
      </c>
      <c r="J391" t="s">
        <v>4334</v>
      </c>
      <c r="K391" t="s">
        <v>4334</v>
      </c>
      <c r="L391" t="s">
        <v>4334</v>
      </c>
      <c r="M391" t="s">
        <v>4638</v>
      </c>
    </row>
    <row r="392" spans="1:13">
      <c r="A392" t="s">
        <v>5332</v>
      </c>
      <c r="B392" t="s">
        <v>4684</v>
      </c>
      <c r="C392" t="s">
        <v>5585</v>
      </c>
      <c r="D392" t="s">
        <v>3273</v>
      </c>
      <c r="E392" t="s">
        <v>3703</v>
      </c>
      <c r="F392" t="s">
        <v>4334</v>
      </c>
      <c r="G392">
        <v>1089700000</v>
      </c>
      <c r="H392">
        <v>1089700000</v>
      </c>
      <c r="I392" t="s">
        <v>4334</v>
      </c>
      <c r="J392" t="s">
        <v>4334</v>
      </c>
      <c r="K392" t="s">
        <v>4334</v>
      </c>
      <c r="L392" t="s">
        <v>4334</v>
      </c>
      <c r="M392" t="s">
        <v>4638</v>
      </c>
    </row>
    <row r="393" spans="1:13">
      <c r="A393" t="s">
        <v>5586</v>
      </c>
      <c r="B393" t="s">
        <v>4693</v>
      </c>
      <c r="C393" t="s">
        <v>5587</v>
      </c>
      <c r="D393" t="s">
        <v>3554</v>
      </c>
      <c r="E393" t="s">
        <v>4752</v>
      </c>
      <c r="F393" t="s">
        <v>4977</v>
      </c>
      <c r="I393" t="s">
        <v>4334</v>
      </c>
      <c r="J393" t="s">
        <v>4334</v>
      </c>
      <c r="K393" t="s">
        <v>4334</v>
      </c>
      <c r="L393" t="s">
        <v>4334</v>
      </c>
      <c r="M393" t="s">
        <v>4638</v>
      </c>
    </row>
    <row r="394" spans="1:13">
      <c r="A394" t="s">
        <v>4825</v>
      </c>
      <c r="B394" t="s">
        <v>4646</v>
      </c>
      <c r="C394" t="s">
        <v>5588</v>
      </c>
      <c r="D394" t="s">
        <v>1273</v>
      </c>
      <c r="E394" t="s">
        <v>3703</v>
      </c>
      <c r="F394" t="s">
        <v>4334</v>
      </c>
      <c r="G394">
        <v>3133549000</v>
      </c>
      <c r="H394">
        <v>13341410000</v>
      </c>
      <c r="I394" t="s">
        <v>4334</v>
      </c>
      <c r="J394" t="s">
        <v>4334</v>
      </c>
      <c r="K394" t="s">
        <v>4334</v>
      </c>
      <c r="L394" t="s">
        <v>4334</v>
      </c>
      <c r="M394" t="s">
        <v>4638</v>
      </c>
    </row>
    <row r="395" spans="1:13">
      <c r="A395" t="s">
        <v>5589</v>
      </c>
      <c r="B395" t="s">
        <v>4717</v>
      </c>
      <c r="C395" t="s">
        <v>5591</v>
      </c>
      <c r="D395" t="s">
        <v>5590</v>
      </c>
      <c r="E395" t="s">
        <v>4752</v>
      </c>
      <c r="F395" t="s">
        <v>5163</v>
      </c>
      <c r="I395" t="s">
        <v>4334</v>
      </c>
      <c r="J395" t="s">
        <v>4334</v>
      </c>
      <c r="K395" t="s">
        <v>4334</v>
      </c>
      <c r="L395" t="s">
        <v>4334</v>
      </c>
      <c r="M395" t="s">
        <v>4638</v>
      </c>
    </row>
    <row r="396" spans="1:13">
      <c r="A396" t="s">
        <v>5592</v>
      </c>
      <c r="B396" t="s">
        <v>4736</v>
      </c>
      <c r="C396" t="s">
        <v>5593</v>
      </c>
      <c r="D396" t="s">
        <v>3323</v>
      </c>
      <c r="E396" t="s">
        <v>4752</v>
      </c>
      <c r="F396" t="s">
        <v>4926</v>
      </c>
      <c r="I396" t="s">
        <v>4334</v>
      </c>
      <c r="J396" t="s">
        <v>4334</v>
      </c>
      <c r="K396" t="s">
        <v>4334</v>
      </c>
      <c r="L396" t="s">
        <v>4334</v>
      </c>
      <c r="M396" t="s">
        <v>4638</v>
      </c>
    </row>
    <row r="397" spans="1:13">
      <c r="A397" t="s">
        <v>5594</v>
      </c>
      <c r="B397" t="s">
        <v>4691</v>
      </c>
      <c r="C397" t="s">
        <v>5595</v>
      </c>
      <c r="D397" t="s">
        <v>3292</v>
      </c>
      <c r="E397" t="s">
        <v>4752</v>
      </c>
      <c r="F397" t="s">
        <v>4921</v>
      </c>
      <c r="I397" t="s">
        <v>4334</v>
      </c>
      <c r="J397" t="s">
        <v>4334</v>
      </c>
      <c r="K397" t="s">
        <v>4334</v>
      </c>
      <c r="L397" t="s">
        <v>4334</v>
      </c>
      <c r="M397" t="s">
        <v>4638</v>
      </c>
    </row>
    <row r="398" spans="1:13">
      <c r="A398" t="s">
        <v>5016</v>
      </c>
      <c r="B398" t="s">
        <v>4715</v>
      </c>
      <c r="C398" t="s">
        <v>5596</v>
      </c>
      <c r="D398" t="s">
        <v>885</v>
      </c>
      <c r="E398" t="s">
        <v>3703</v>
      </c>
      <c r="F398" t="s">
        <v>4334</v>
      </c>
      <c r="G398">
        <v>31755157000</v>
      </c>
      <c r="H398">
        <v>33199357000</v>
      </c>
      <c r="I398" t="s">
        <v>4334</v>
      </c>
      <c r="J398" t="s">
        <v>4334</v>
      </c>
      <c r="K398" t="s">
        <v>4334</v>
      </c>
      <c r="L398" t="s">
        <v>4334</v>
      </c>
      <c r="M398" t="s">
        <v>4638</v>
      </c>
    </row>
    <row r="399" spans="1:13">
      <c r="A399" t="s">
        <v>5192</v>
      </c>
      <c r="B399" t="s">
        <v>4703</v>
      </c>
      <c r="C399" t="s">
        <v>5598</v>
      </c>
      <c r="D399" t="s">
        <v>5597</v>
      </c>
      <c r="E399" t="s">
        <v>3703</v>
      </c>
      <c r="F399" t="s">
        <v>4334</v>
      </c>
      <c r="G399">
        <v>243762000</v>
      </c>
      <c r="H399">
        <v>1158262000</v>
      </c>
      <c r="I399" t="s">
        <v>4334</v>
      </c>
      <c r="J399" t="s">
        <v>4334</v>
      </c>
      <c r="K399" t="s">
        <v>4334</v>
      </c>
      <c r="L399" t="s">
        <v>4334</v>
      </c>
      <c r="M399" t="s">
        <v>4638</v>
      </c>
    </row>
    <row r="400" spans="1:13">
      <c r="A400" t="s">
        <v>5599</v>
      </c>
      <c r="B400" t="s">
        <v>4652</v>
      </c>
      <c r="C400" t="s">
        <v>5600</v>
      </c>
      <c r="D400" t="s">
        <v>896</v>
      </c>
      <c r="E400" t="s">
        <v>4752</v>
      </c>
      <c r="F400" t="s">
        <v>5278</v>
      </c>
      <c r="I400" t="s">
        <v>4334</v>
      </c>
      <c r="J400" t="s">
        <v>4334</v>
      </c>
      <c r="K400" t="s">
        <v>4334</v>
      </c>
      <c r="L400" t="s">
        <v>4334</v>
      </c>
      <c r="M400" t="s">
        <v>4638</v>
      </c>
    </row>
    <row r="401" spans="1:13">
      <c r="A401" t="s">
        <v>5241</v>
      </c>
      <c r="B401" t="s">
        <v>4708</v>
      </c>
      <c r="C401" t="s">
        <v>5601</v>
      </c>
      <c r="D401" t="s">
        <v>3564</v>
      </c>
      <c r="E401" t="s">
        <v>3703</v>
      </c>
      <c r="F401" t="s">
        <v>4334</v>
      </c>
      <c r="G401">
        <v>191205000</v>
      </c>
      <c r="H401">
        <v>191205000</v>
      </c>
      <c r="I401" t="s">
        <v>4334</v>
      </c>
      <c r="J401" t="s">
        <v>4334</v>
      </c>
      <c r="K401" t="s">
        <v>4334</v>
      </c>
      <c r="L401" t="s">
        <v>4334</v>
      </c>
      <c r="M401" t="s">
        <v>4638</v>
      </c>
    </row>
    <row r="402" spans="1:13">
      <c r="A402" t="s">
        <v>5433</v>
      </c>
      <c r="B402" t="s">
        <v>4706</v>
      </c>
      <c r="C402" t="s">
        <v>5602</v>
      </c>
      <c r="D402" t="s">
        <v>885</v>
      </c>
      <c r="E402" t="s">
        <v>3703</v>
      </c>
      <c r="F402" t="s">
        <v>4334</v>
      </c>
      <c r="G402">
        <v>6505174000</v>
      </c>
      <c r="H402">
        <v>6586174000</v>
      </c>
      <c r="I402" t="s">
        <v>4334</v>
      </c>
      <c r="J402" t="s">
        <v>4334</v>
      </c>
      <c r="K402" t="s">
        <v>4334</v>
      </c>
      <c r="L402" t="s">
        <v>4334</v>
      </c>
      <c r="M402" t="s">
        <v>4638</v>
      </c>
    </row>
    <row r="403" spans="1:13">
      <c r="A403" t="s">
        <v>5603</v>
      </c>
      <c r="B403" t="s">
        <v>4715</v>
      </c>
      <c r="C403" t="s">
        <v>5604</v>
      </c>
      <c r="D403" t="s">
        <v>3285</v>
      </c>
      <c r="E403" t="s">
        <v>4752</v>
      </c>
      <c r="F403" t="s">
        <v>5515</v>
      </c>
      <c r="I403" t="s">
        <v>4334</v>
      </c>
      <c r="J403" t="s">
        <v>4334</v>
      </c>
      <c r="K403" t="s">
        <v>4334</v>
      </c>
      <c r="L403" t="s">
        <v>4334</v>
      </c>
      <c r="M403" t="s">
        <v>4638</v>
      </c>
    </row>
    <row r="404" spans="1:13">
      <c r="A404" t="s">
        <v>5605</v>
      </c>
      <c r="B404" t="s">
        <v>4688</v>
      </c>
      <c r="C404" t="s">
        <v>5606</v>
      </c>
      <c r="D404" t="s">
        <v>3343</v>
      </c>
      <c r="E404" t="s">
        <v>4752</v>
      </c>
      <c r="F404" t="s">
        <v>5106</v>
      </c>
      <c r="I404" t="s">
        <v>4334</v>
      </c>
      <c r="J404" t="s">
        <v>4334</v>
      </c>
      <c r="K404" t="s">
        <v>4334</v>
      </c>
      <c r="L404" t="s">
        <v>4334</v>
      </c>
      <c r="M404" t="s">
        <v>4638</v>
      </c>
    </row>
    <row r="405" spans="1:13">
      <c r="A405" t="s">
        <v>5607</v>
      </c>
      <c r="B405" t="s">
        <v>4646</v>
      </c>
      <c r="C405" t="s">
        <v>5609</v>
      </c>
      <c r="D405" t="s">
        <v>5608</v>
      </c>
      <c r="E405" t="s">
        <v>4752</v>
      </c>
      <c r="F405" t="s">
        <v>4757</v>
      </c>
      <c r="I405" t="s">
        <v>4334</v>
      </c>
      <c r="J405" t="s">
        <v>4334</v>
      </c>
      <c r="K405" t="s">
        <v>4334</v>
      </c>
      <c r="L405" t="s">
        <v>4334</v>
      </c>
      <c r="M405" t="s">
        <v>4638</v>
      </c>
    </row>
    <row r="406" spans="1:13">
      <c r="A406" t="s">
        <v>5610</v>
      </c>
      <c r="B406" t="s">
        <v>4663</v>
      </c>
      <c r="C406" t="s">
        <v>5611</v>
      </c>
      <c r="D406" t="s">
        <v>3422</v>
      </c>
      <c r="E406" t="s">
        <v>4752</v>
      </c>
      <c r="F406" t="s">
        <v>5315</v>
      </c>
      <c r="I406" t="s">
        <v>4334</v>
      </c>
      <c r="J406" t="s">
        <v>4334</v>
      </c>
      <c r="K406" t="s">
        <v>4334</v>
      </c>
      <c r="L406" t="s">
        <v>4334</v>
      </c>
      <c r="M406" t="s">
        <v>4638</v>
      </c>
    </row>
    <row r="407" spans="1:13">
      <c r="A407" t="s">
        <v>5612</v>
      </c>
      <c r="B407" t="s">
        <v>4652</v>
      </c>
      <c r="C407" t="s">
        <v>5613</v>
      </c>
      <c r="D407" t="s">
        <v>3496</v>
      </c>
      <c r="E407" t="s">
        <v>4752</v>
      </c>
      <c r="F407" t="s">
        <v>5027</v>
      </c>
      <c r="I407" t="s">
        <v>4334</v>
      </c>
      <c r="J407" t="s">
        <v>4334</v>
      </c>
      <c r="K407" t="s">
        <v>4334</v>
      </c>
      <c r="L407" t="s">
        <v>4334</v>
      </c>
      <c r="M407" t="s">
        <v>4638</v>
      </c>
    </row>
    <row r="408" spans="1:13">
      <c r="A408" t="s">
        <v>4814</v>
      </c>
      <c r="B408" t="s">
        <v>4739</v>
      </c>
      <c r="C408" t="s">
        <v>5614</v>
      </c>
      <c r="D408" t="s">
        <v>885</v>
      </c>
      <c r="E408" t="s">
        <v>3703</v>
      </c>
      <c r="F408" t="s">
        <v>4334</v>
      </c>
      <c r="G408">
        <v>4447435000</v>
      </c>
      <c r="H408">
        <v>5902435000</v>
      </c>
      <c r="I408" t="s">
        <v>4334</v>
      </c>
      <c r="J408" t="s">
        <v>4334</v>
      </c>
      <c r="K408" t="s">
        <v>4334</v>
      </c>
      <c r="L408" t="s">
        <v>4334</v>
      </c>
      <c r="M408" t="s">
        <v>4638</v>
      </c>
    </row>
    <row r="409" spans="1:13">
      <c r="A409" t="s">
        <v>5615</v>
      </c>
      <c r="B409" t="s">
        <v>4736</v>
      </c>
      <c r="C409" t="s">
        <v>5616</v>
      </c>
      <c r="D409" t="s">
        <v>3302</v>
      </c>
      <c r="E409" t="s">
        <v>4752</v>
      </c>
      <c r="F409" t="s">
        <v>5059</v>
      </c>
      <c r="I409" t="s">
        <v>4334</v>
      </c>
      <c r="J409" t="s">
        <v>4334</v>
      </c>
      <c r="K409" t="s">
        <v>4334</v>
      </c>
      <c r="L409" t="s">
        <v>4334</v>
      </c>
      <c r="M409" t="s">
        <v>4638</v>
      </c>
    </row>
    <row r="410" spans="1:13">
      <c r="A410" t="s">
        <v>4838</v>
      </c>
      <c r="B410" t="s">
        <v>4736</v>
      </c>
      <c r="C410" t="s">
        <v>5617</v>
      </c>
      <c r="D410" t="s">
        <v>3287</v>
      </c>
      <c r="E410" t="s">
        <v>3703</v>
      </c>
      <c r="F410" t="s">
        <v>4334</v>
      </c>
      <c r="G410">
        <v>21779430000</v>
      </c>
      <c r="H410">
        <v>21779430000</v>
      </c>
      <c r="I410" t="s">
        <v>4334</v>
      </c>
      <c r="J410" t="s">
        <v>4334</v>
      </c>
      <c r="K410" t="s">
        <v>4334</v>
      </c>
      <c r="L410" t="s">
        <v>4334</v>
      </c>
      <c r="M410" t="s">
        <v>4638</v>
      </c>
    </row>
    <row r="411" spans="1:13">
      <c r="A411" t="s">
        <v>5618</v>
      </c>
      <c r="B411" t="s">
        <v>4663</v>
      </c>
      <c r="C411" t="s">
        <v>5619</v>
      </c>
      <c r="D411" t="s">
        <v>3425</v>
      </c>
      <c r="E411" t="s">
        <v>4752</v>
      </c>
      <c r="F411" t="s">
        <v>5282</v>
      </c>
      <c r="I411" t="s">
        <v>4334</v>
      </c>
      <c r="J411" t="s">
        <v>4334</v>
      </c>
      <c r="K411" t="s">
        <v>4334</v>
      </c>
      <c r="L411" t="s">
        <v>4334</v>
      </c>
      <c r="M411" t="s">
        <v>4638</v>
      </c>
    </row>
    <row r="412" spans="1:13">
      <c r="A412" t="s">
        <v>5126</v>
      </c>
      <c r="B412" t="s">
        <v>4661</v>
      </c>
      <c r="C412" t="s">
        <v>5620</v>
      </c>
      <c r="D412" t="s">
        <v>885</v>
      </c>
      <c r="E412" t="s">
        <v>3703</v>
      </c>
      <c r="F412" t="s">
        <v>4334</v>
      </c>
      <c r="G412">
        <v>103919011000</v>
      </c>
      <c r="H412">
        <v>109354511000</v>
      </c>
      <c r="I412" t="s">
        <v>4334</v>
      </c>
      <c r="J412" t="s">
        <v>4334</v>
      </c>
      <c r="K412" t="s">
        <v>4334</v>
      </c>
      <c r="L412" t="s">
        <v>4334</v>
      </c>
      <c r="M412" t="s">
        <v>4638</v>
      </c>
    </row>
    <row r="413" spans="1:13">
      <c r="A413" t="s">
        <v>5621</v>
      </c>
      <c r="B413" t="s">
        <v>4695</v>
      </c>
      <c r="C413" t="s">
        <v>5622</v>
      </c>
      <c r="D413" t="s">
        <v>3412</v>
      </c>
      <c r="E413" t="s">
        <v>4752</v>
      </c>
      <c r="F413" t="s">
        <v>5019</v>
      </c>
      <c r="I413" t="s">
        <v>4334</v>
      </c>
      <c r="J413" t="s">
        <v>4334</v>
      </c>
      <c r="K413" t="s">
        <v>4334</v>
      </c>
      <c r="L413" t="s">
        <v>4334</v>
      </c>
      <c r="M413" t="s">
        <v>4638</v>
      </c>
    </row>
    <row r="414" spans="1:13">
      <c r="A414" t="s">
        <v>5623</v>
      </c>
      <c r="B414" t="s">
        <v>4682</v>
      </c>
      <c r="C414" t="s">
        <v>5624</v>
      </c>
      <c r="D414" t="s">
        <v>3292</v>
      </c>
      <c r="E414" t="s">
        <v>4752</v>
      </c>
      <c r="F414" t="s">
        <v>5418</v>
      </c>
      <c r="I414" t="s">
        <v>4334</v>
      </c>
      <c r="J414" t="s">
        <v>4334</v>
      </c>
      <c r="K414" t="s">
        <v>4334</v>
      </c>
      <c r="L414" t="s">
        <v>4334</v>
      </c>
      <c r="M414" t="s">
        <v>4638</v>
      </c>
    </row>
    <row r="415" spans="1:13">
      <c r="A415" t="s">
        <v>5625</v>
      </c>
      <c r="B415" t="s">
        <v>4736</v>
      </c>
      <c r="C415" t="s">
        <v>5626</v>
      </c>
      <c r="D415" t="s">
        <v>891</v>
      </c>
      <c r="E415" t="s">
        <v>4752</v>
      </c>
      <c r="F415" t="s">
        <v>4761</v>
      </c>
      <c r="I415" t="s">
        <v>4334</v>
      </c>
      <c r="J415" t="s">
        <v>4334</v>
      </c>
      <c r="K415" t="s">
        <v>4334</v>
      </c>
      <c r="L415" t="s">
        <v>4334</v>
      </c>
      <c r="M415" t="s">
        <v>4638</v>
      </c>
    </row>
    <row r="416" spans="1:13">
      <c r="A416" t="s">
        <v>5627</v>
      </c>
      <c r="B416" t="s">
        <v>4636</v>
      </c>
      <c r="C416" t="s">
        <v>5628</v>
      </c>
      <c r="D416" t="s">
        <v>3530</v>
      </c>
      <c r="E416" t="s">
        <v>4752</v>
      </c>
      <c r="F416" t="s">
        <v>5210</v>
      </c>
      <c r="I416" t="s">
        <v>4334</v>
      </c>
      <c r="J416" t="s">
        <v>4334</v>
      </c>
      <c r="K416" t="s">
        <v>4334</v>
      </c>
      <c r="L416" t="s">
        <v>4334</v>
      </c>
      <c r="M416" t="s">
        <v>4638</v>
      </c>
    </row>
    <row r="417" spans="1:13">
      <c r="A417" t="s">
        <v>5629</v>
      </c>
      <c r="B417" t="s">
        <v>4717</v>
      </c>
      <c r="C417" t="s">
        <v>5630</v>
      </c>
      <c r="D417" t="s">
        <v>3287</v>
      </c>
      <c r="E417" t="s">
        <v>4752</v>
      </c>
      <c r="F417" t="s">
        <v>5163</v>
      </c>
      <c r="I417" t="s">
        <v>4334</v>
      </c>
      <c r="J417" t="s">
        <v>4334</v>
      </c>
      <c r="K417" t="s">
        <v>4334</v>
      </c>
      <c r="L417" t="s">
        <v>4334</v>
      </c>
      <c r="M417" t="s">
        <v>4638</v>
      </c>
    </row>
    <row r="418" spans="1:13">
      <c r="A418" t="s">
        <v>5095</v>
      </c>
      <c r="B418" t="s">
        <v>4657</v>
      </c>
      <c r="C418" t="s">
        <v>5631</v>
      </c>
      <c r="D418" t="s">
        <v>3453</v>
      </c>
      <c r="E418" t="s">
        <v>3703</v>
      </c>
      <c r="F418" t="s">
        <v>4334</v>
      </c>
      <c r="G418">
        <v>28978610000</v>
      </c>
      <c r="H418">
        <v>29094318000</v>
      </c>
      <c r="I418" t="s">
        <v>4334</v>
      </c>
      <c r="J418" t="s">
        <v>4334</v>
      </c>
      <c r="K418" t="s">
        <v>4334</v>
      </c>
      <c r="L418" t="s">
        <v>4334</v>
      </c>
      <c r="M418" t="s">
        <v>4638</v>
      </c>
    </row>
    <row r="419" spans="1:13">
      <c r="A419" t="s">
        <v>5632</v>
      </c>
      <c r="B419" t="s">
        <v>4706</v>
      </c>
      <c r="C419" t="s">
        <v>5633</v>
      </c>
      <c r="D419" t="s">
        <v>3343</v>
      </c>
      <c r="E419" t="s">
        <v>4752</v>
      </c>
      <c r="F419" t="s">
        <v>5433</v>
      </c>
      <c r="I419" t="s">
        <v>4334</v>
      </c>
      <c r="J419" t="s">
        <v>4334</v>
      </c>
      <c r="K419" t="s">
        <v>4334</v>
      </c>
      <c r="L419" t="s">
        <v>4334</v>
      </c>
      <c r="M419" t="s">
        <v>4638</v>
      </c>
    </row>
    <row r="420" spans="1:13">
      <c r="A420" t="s">
        <v>5634</v>
      </c>
      <c r="B420" t="s">
        <v>4736</v>
      </c>
      <c r="C420" t="s">
        <v>5635</v>
      </c>
      <c r="D420" t="s">
        <v>3299</v>
      </c>
      <c r="E420" t="s">
        <v>4752</v>
      </c>
      <c r="F420" t="s">
        <v>4780</v>
      </c>
      <c r="I420" t="s">
        <v>4334</v>
      </c>
      <c r="J420" t="s">
        <v>4334</v>
      </c>
      <c r="K420" t="s">
        <v>4334</v>
      </c>
      <c r="L420" t="s">
        <v>4334</v>
      </c>
      <c r="M420" t="s">
        <v>4638</v>
      </c>
    </row>
    <row r="421" spans="1:13">
      <c r="A421" t="s">
        <v>5636</v>
      </c>
      <c r="B421" t="s">
        <v>4657</v>
      </c>
      <c r="C421" t="s">
        <v>5637</v>
      </c>
      <c r="D421" t="s">
        <v>896</v>
      </c>
      <c r="E421" t="s">
        <v>4752</v>
      </c>
      <c r="F421" t="s">
        <v>5359</v>
      </c>
      <c r="I421" t="s">
        <v>4334</v>
      </c>
      <c r="J421" t="s">
        <v>4334</v>
      </c>
      <c r="K421" t="s">
        <v>4334</v>
      </c>
      <c r="L421" t="s">
        <v>4334</v>
      </c>
      <c r="M421" t="s">
        <v>4638</v>
      </c>
    </row>
    <row r="422" spans="1:13">
      <c r="A422" t="s">
        <v>5638</v>
      </c>
      <c r="B422" t="s">
        <v>4663</v>
      </c>
      <c r="C422" t="s">
        <v>5639</v>
      </c>
      <c r="D422" t="s">
        <v>3423</v>
      </c>
      <c r="E422" t="s">
        <v>4752</v>
      </c>
      <c r="F422" t="s">
        <v>5315</v>
      </c>
      <c r="I422" t="s">
        <v>4334</v>
      </c>
      <c r="J422" t="s">
        <v>4334</v>
      </c>
      <c r="K422" t="s">
        <v>4334</v>
      </c>
      <c r="L422" t="s">
        <v>4334</v>
      </c>
      <c r="M422" t="s">
        <v>4638</v>
      </c>
    </row>
    <row r="423" spans="1:13">
      <c r="A423" t="s">
        <v>5640</v>
      </c>
      <c r="B423" t="s">
        <v>4636</v>
      </c>
      <c r="C423" t="s">
        <v>5641</v>
      </c>
      <c r="D423" t="s">
        <v>896</v>
      </c>
      <c r="E423" t="s">
        <v>4752</v>
      </c>
      <c r="F423" t="s">
        <v>4885</v>
      </c>
      <c r="I423" t="s">
        <v>4334</v>
      </c>
      <c r="J423" t="s">
        <v>4334</v>
      </c>
      <c r="K423" t="s">
        <v>4334</v>
      </c>
      <c r="L423" t="s">
        <v>4334</v>
      </c>
      <c r="M423" t="s">
        <v>4638</v>
      </c>
    </row>
    <row r="424" spans="1:13">
      <c r="A424" t="s">
        <v>5642</v>
      </c>
      <c r="B424" t="s">
        <v>4678</v>
      </c>
      <c r="C424" t="s">
        <v>5643</v>
      </c>
      <c r="D424" t="s">
        <v>3365</v>
      </c>
      <c r="E424" t="s">
        <v>4752</v>
      </c>
      <c r="F424" t="s">
        <v>5289</v>
      </c>
      <c r="I424" t="s">
        <v>4334</v>
      </c>
      <c r="J424" t="s">
        <v>4334</v>
      </c>
      <c r="K424" t="s">
        <v>4334</v>
      </c>
      <c r="L424" t="s">
        <v>4334</v>
      </c>
      <c r="M424" t="s">
        <v>4638</v>
      </c>
    </row>
    <row r="425" spans="1:13">
      <c r="A425" t="s">
        <v>5042</v>
      </c>
      <c r="B425" t="s">
        <v>4654</v>
      </c>
      <c r="C425" t="s">
        <v>5644</v>
      </c>
      <c r="D425" t="s">
        <v>3458</v>
      </c>
      <c r="E425" t="s">
        <v>3703</v>
      </c>
      <c r="F425" t="s">
        <v>4334</v>
      </c>
      <c r="G425">
        <v>102141464000</v>
      </c>
      <c r="H425">
        <v>102170464000</v>
      </c>
      <c r="I425" t="s">
        <v>4334</v>
      </c>
      <c r="J425" t="s">
        <v>4334</v>
      </c>
      <c r="K425" t="s">
        <v>4334</v>
      </c>
      <c r="L425" t="s">
        <v>4334</v>
      </c>
      <c r="M425" t="s">
        <v>4638</v>
      </c>
    </row>
    <row r="426" spans="1:13">
      <c r="A426" t="s">
        <v>5645</v>
      </c>
      <c r="B426" t="s">
        <v>4736</v>
      </c>
      <c r="C426" t="s">
        <v>5646</v>
      </c>
      <c r="D426" t="s">
        <v>3309</v>
      </c>
      <c r="E426" t="s">
        <v>4752</v>
      </c>
      <c r="F426" t="s">
        <v>5013</v>
      </c>
      <c r="I426" t="s">
        <v>4334</v>
      </c>
      <c r="J426" t="s">
        <v>4334</v>
      </c>
      <c r="K426" t="s">
        <v>4334</v>
      </c>
      <c r="L426" t="s">
        <v>4334</v>
      </c>
      <c r="M426" t="s">
        <v>4638</v>
      </c>
    </row>
    <row r="427" spans="1:13">
      <c r="A427" t="s">
        <v>5647</v>
      </c>
      <c r="B427" t="s">
        <v>4688</v>
      </c>
      <c r="C427" t="s">
        <v>5648</v>
      </c>
      <c r="D427" t="s">
        <v>3535</v>
      </c>
      <c r="E427" t="s">
        <v>4752</v>
      </c>
      <c r="F427" t="s">
        <v>4974</v>
      </c>
      <c r="I427" t="s">
        <v>4334</v>
      </c>
      <c r="J427" t="s">
        <v>4334</v>
      </c>
      <c r="K427" t="s">
        <v>4334</v>
      </c>
      <c r="L427" t="s">
        <v>4334</v>
      </c>
      <c r="M427" t="s">
        <v>4638</v>
      </c>
    </row>
  </sheetData>
  <phoneticPr fontId="5" type="noConversion"/>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ACBFF-FB42-438F-8328-3B4D67DF73A5}">
  <dimension ref="A1:XFD776"/>
  <sheetViews>
    <sheetView workbookViewId="0">
      <selection sqref="A1:XFD1048576"/>
    </sheetView>
  </sheetViews>
  <sheetFormatPr baseColWidth="10" defaultRowHeight="15"/>
  <cols>
    <col min="1" max="1" width="38.28515625" bestFit="1" customWidth="1"/>
    <col min="2" max="2" width="29.140625" bestFit="1" customWidth="1"/>
    <col min="3" max="3" width="11.7109375" bestFit="1" customWidth="1"/>
    <col min="4" max="4" width="41.140625" bestFit="1" customWidth="1"/>
    <col min="5" max="5" width="11.42578125" bestFit="1" customWidth="1"/>
    <col min="6" max="8" width="81.140625" bestFit="1" customWidth="1"/>
    <col min="9" max="9" width="17" bestFit="1" customWidth="1"/>
    <col min="10" max="10" width="27.140625" bestFit="1" customWidth="1"/>
    <col min="11" max="11" width="13.28515625" bestFit="1" customWidth="1"/>
    <col min="12" max="12" width="11" bestFit="1" customWidth="1"/>
    <col min="13" max="13" width="18" bestFit="1" customWidth="1"/>
    <col min="14" max="14" width="10.42578125" bestFit="1" customWidth="1"/>
    <col min="15" max="15" width="13.28515625" bestFit="1" customWidth="1"/>
    <col min="16" max="16" width="16.28515625" bestFit="1" customWidth="1"/>
    <col min="17" max="17" width="26.42578125" bestFit="1" customWidth="1"/>
    <col min="18" max="18" width="18.5703125" bestFit="1" customWidth="1"/>
    <col min="19" max="19" width="17.7109375" bestFit="1" customWidth="1"/>
    <col min="20" max="20" width="12.140625" bestFit="1" customWidth="1"/>
    <col min="21" max="21" width="11.5703125" bestFit="1" customWidth="1"/>
    <col min="22" max="22" width="18.140625" bestFit="1" customWidth="1"/>
    <col min="23" max="23" width="18.5703125" bestFit="1" customWidth="1"/>
    <col min="24" max="24" width="8.140625" bestFit="1" customWidth="1"/>
    <col min="25" max="25" width="11.5703125" bestFit="1" customWidth="1"/>
    <col min="26" max="26" width="12.85546875" bestFit="1" customWidth="1"/>
    <col min="27" max="27" width="14.5703125" bestFit="1" customWidth="1"/>
    <col min="28" max="28" width="16.140625" bestFit="1" customWidth="1"/>
    <col min="29" max="29" width="15.5703125" bestFit="1" customWidth="1"/>
    <col min="30" max="30" width="14.42578125" bestFit="1" customWidth="1"/>
    <col min="31" max="31" width="13.42578125" bestFit="1" customWidth="1"/>
    <col min="32" max="32" width="15.42578125" bestFit="1" customWidth="1"/>
    <col min="33" max="33" width="26.7109375" bestFit="1" customWidth="1"/>
    <col min="34" max="34" width="23" bestFit="1" customWidth="1"/>
    <col min="35" max="35" width="15" bestFit="1" customWidth="1"/>
    <col min="36" max="36" width="15.42578125" bestFit="1" customWidth="1"/>
    <col min="37" max="37" width="16.140625" bestFit="1" customWidth="1"/>
    <col min="38" max="38" width="81.140625" bestFit="1" customWidth="1"/>
    <col min="39" max="39" width="18.42578125" bestFit="1" customWidth="1"/>
    <col min="40" max="40" width="73.28515625" bestFit="1" customWidth="1"/>
    <col min="41" max="41" width="8.5703125" bestFit="1" customWidth="1"/>
    <col min="42" max="50" width="11.5703125" customWidth="1"/>
    <col min="51" max="140" width="12.5703125" customWidth="1"/>
    <col min="141" max="1040" width="13.5703125" customWidth="1"/>
    <col min="1041" max="10040" width="14.5703125" customWidth="1"/>
    <col min="10041" max="16384" width="15.5703125" customWidth="1"/>
  </cols>
  <sheetData>
    <row r="1" spans="1:16384">
      <c r="A1" t="s">
        <v>4236</v>
      </c>
      <c r="B1" t="s">
        <v>3705</v>
      </c>
      <c r="C1" t="s">
        <v>5651</v>
      </c>
      <c r="D1" t="s">
        <v>5649</v>
      </c>
      <c r="E1" t="s">
        <v>5650</v>
      </c>
      <c r="F1" t="s">
        <v>5653</v>
      </c>
      <c r="G1" t="s">
        <v>3710</v>
      </c>
      <c r="H1" t="s">
        <v>3711</v>
      </c>
      <c r="I1" t="s">
        <v>5652</v>
      </c>
      <c r="J1" t="s">
        <v>3708</v>
      </c>
      <c r="K1" t="s">
        <v>4238</v>
      </c>
      <c r="L1" t="s">
        <v>3706</v>
      </c>
      <c r="M1" t="s">
        <v>3707</v>
      </c>
      <c r="N1" t="s">
        <v>5654</v>
      </c>
      <c r="O1" t="s">
        <v>5655</v>
      </c>
      <c r="P1" t="s">
        <v>5656</v>
      </c>
      <c r="Q1" t="s">
        <v>5657</v>
      </c>
      <c r="R1" t="s">
        <v>3712</v>
      </c>
      <c r="S1" t="s">
        <v>5658</v>
      </c>
      <c r="T1" t="s">
        <v>5659</v>
      </c>
      <c r="U1" t="s">
        <v>5660</v>
      </c>
      <c r="V1" t="s">
        <v>5661</v>
      </c>
      <c r="W1" t="s">
        <v>5662</v>
      </c>
      <c r="X1" t="s">
        <v>5663</v>
      </c>
      <c r="Y1" t="s">
        <v>3713</v>
      </c>
      <c r="Z1" t="s">
        <v>3714</v>
      </c>
      <c r="AA1" t="s">
        <v>4633</v>
      </c>
      <c r="AB1" t="s">
        <v>3715</v>
      </c>
      <c r="AC1" t="s">
        <v>5664</v>
      </c>
      <c r="AD1" t="s">
        <v>4634</v>
      </c>
      <c r="AE1" t="s">
        <v>5665</v>
      </c>
      <c r="AF1" t="s">
        <v>5666</v>
      </c>
      <c r="AG1" t="s">
        <v>5667</v>
      </c>
      <c r="AH1" t="s">
        <v>3716</v>
      </c>
      <c r="AI1" t="s">
        <v>3718</v>
      </c>
      <c r="AJ1" t="s">
        <v>3717</v>
      </c>
      <c r="AK1" t="s">
        <v>5668</v>
      </c>
      <c r="AL1" t="s">
        <v>3720</v>
      </c>
      <c r="AM1" t="s">
        <v>5669</v>
      </c>
      <c r="AN1" t="s">
        <v>3719</v>
      </c>
      <c r="AO1" t="s">
        <v>4635</v>
      </c>
      <c r="AP1" t="s">
        <v>7111</v>
      </c>
      <c r="AQ1" t="s">
        <v>7112</v>
      </c>
      <c r="AR1" t="s">
        <v>7113</v>
      </c>
      <c r="AS1" t="s">
        <v>7114</v>
      </c>
      <c r="AT1" t="s">
        <v>7115</v>
      </c>
      <c r="AU1" t="s">
        <v>7116</v>
      </c>
      <c r="AV1" t="s">
        <v>7117</v>
      </c>
      <c r="AW1" t="s">
        <v>7118</v>
      </c>
      <c r="AX1" t="s">
        <v>7119</v>
      </c>
      <c r="AY1" t="s">
        <v>7120</v>
      </c>
      <c r="AZ1" t="s">
        <v>7121</v>
      </c>
      <c r="BA1" t="s">
        <v>7122</v>
      </c>
      <c r="BB1" t="s">
        <v>7123</v>
      </c>
      <c r="BC1" t="s">
        <v>7124</v>
      </c>
      <c r="BD1" t="s">
        <v>7125</v>
      </c>
      <c r="BE1" t="s">
        <v>7126</v>
      </c>
      <c r="BF1" t="s">
        <v>7127</v>
      </c>
      <c r="BG1" t="s">
        <v>7128</v>
      </c>
      <c r="BH1" t="s">
        <v>7129</v>
      </c>
      <c r="BI1" t="s">
        <v>7130</v>
      </c>
      <c r="BJ1" t="s">
        <v>7131</v>
      </c>
      <c r="BK1" t="s">
        <v>7132</v>
      </c>
      <c r="BL1" t="s">
        <v>7133</v>
      </c>
      <c r="BM1" t="s">
        <v>7134</v>
      </c>
      <c r="BN1" t="s">
        <v>7135</v>
      </c>
      <c r="BO1" t="s">
        <v>7136</v>
      </c>
      <c r="BP1" t="s">
        <v>7137</v>
      </c>
      <c r="BQ1" t="s">
        <v>7138</v>
      </c>
      <c r="BR1" t="s">
        <v>7139</v>
      </c>
      <c r="BS1" t="s">
        <v>7140</v>
      </c>
      <c r="BT1" t="s">
        <v>7141</v>
      </c>
      <c r="BU1" t="s">
        <v>7142</v>
      </c>
      <c r="BV1" t="s">
        <v>7143</v>
      </c>
      <c r="BW1" t="s">
        <v>7144</v>
      </c>
      <c r="BX1" t="s">
        <v>7145</v>
      </c>
      <c r="BY1" t="s">
        <v>7146</v>
      </c>
      <c r="BZ1" t="s">
        <v>7147</v>
      </c>
      <c r="CA1" t="s">
        <v>7148</v>
      </c>
      <c r="CB1" t="s">
        <v>7149</v>
      </c>
      <c r="CC1" t="s">
        <v>7150</v>
      </c>
      <c r="CD1" t="s">
        <v>7151</v>
      </c>
      <c r="CE1" t="s">
        <v>7152</v>
      </c>
      <c r="CF1" t="s">
        <v>7153</v>
      </c>
      <c r="CG1" t="s">
        <v>7154</v>
      </c>
      <c r="CH1" t="s">
        <v>7155</v>
      </c>
      <c r="CI1" t="s">
        <v>7156</v>
      </c>
      <c r="CJ1" t="s">
        <v>7157</v>
      </c>
      <c r="CK1" t="s">
        <v>7158</v>
      </c>
      <c r="CL1" t="s">
        <v>7159</v>
      </c>
      <c r="CM1" t="s">
        <v>7160</v>
      </c>
      <c r="CN1" t="s">
        <v>7161</v>
      </c>
      <c r="CO1" t="s">
        <v>7162</v>
      </c>
      <c r="CP1" t="s">
        <v>7163</v>
      </c>
      <c r="CQ1" t="s">
        <v>7164</v>
      </c>
      <c r="CR1" t="s">
        <v>7165</v>
      </c>
      <c r="CS1" t="s">
        <v>7166</v>
      </c>
      <c r="CT1" t="s">
        <v>7167</v>
      </c>
      <c r="CU1" t="s">
        <v>7168</v>
      </c>
      <c r="CV1" t="s">
        <v>7169</v>
      </c>
      <c r="CW1" t="s">
        <v>7170</v>
      </c>
      <c r="CX1" t="s">
        <v>7171</v>
      </c>
      <c r="CY1" t="s">
        <v>7172</v>
      </c>
      <c r="CZ1" t="s">
        <v>7173</v>
      </c>
      <c r="DA1" t="s">
        <v>7174</v>
      </c>
      <c r="DB1" t="s">
        <v>7175</v>
      </c>
      <c r="DC1" t="s">
        <v>7176</v>
      </c>
      <c r="DD1" t="s">
        <v>7177</v>
      </c>
      <c r="DE1" t="s">
        <v>7178</v>
      </c>
      <c r="DF1" t="s">
        <v>7179</v>
      </c>
      <c r="DG1" t="s">
        <v>7180</v>
      </c>
      <c r="DH1" t="s">
        <v>7181</v>
      </c>
      <c r="DI1" t="s">
        <v>7182</v>
      </c>
      <c r="DJ1" t="s">
        <v>7183</v>
      </c>
      <c r="DK1" t="s">
        <v>7184</v>
      </c>
      <c r="DL1" t="s">
        <v>7185</v>
      </c>
      <c r="DM1" t="s">
        <v>7186</v>
      </c>
      <c r="DN1" t="s">
        <v>7187</v>
      </c>
      <c r="DO1" t="s">
        <v>7188</v>
      </c>
      <c r="DP1" t="s">
        <v>7189</v>
      </c>
      <c r="DQ1" t="s">
        <v>7190</v>
      </c>
      <c r="DR1" t="s">
        <v>7191</v>
      </c>
      <c r="DS1" t="s">
        <v>7192</v>
      </c>
      <c r="DT1" t="s">
        <v>7193</v>
      </c>
      <c r="DU1" t="s">
        <v>7194</v>
      </c>
      <c r="DV1" t="s">
        <v>7195</v>
      </c>
      <c r="DW1" t="s">
        <v>7196</v>
      </c>
      <c r="DX1" t="s">
        <v>7197</v>
      </c>
      <c r="DY1" t="s">
        <v>7198</v>
      </c>
      <c r="DZ1" t="s">
        <v>7199</v>
      </c>
      <c r="EA1" t="s">
        <v>7200</v>
      </c>
      <c r="EB1" t="s">
        <v>7201</v>
      </c>
      <c r="EC1" t="s">
        <v>7202</v>
      </c>
      <c r="ED1" t="s">
        <v>7203</v>
      </c>
      <c r="EE1" t="s">
        <v>7204</v>
      </c>
      <c r="EF1" t="s">
        <v>7205</v>
      </c>
      <c r="EG1" t="s">
        <v>7206</v>
      </c>
      <c r="EH1" t="s">
        <v>7207</v>
      </c>
      <c r="EI1" t="s">
        <v>7208</v>
      </c>
      <c r="EJ1" t="s">
        <v>7209</v>
      </c>
      <c r="EK1" t="s">
        <v>7210</v>
      </c>
      <c r="EL1" t="s">
        <v>7211</v>
      </c>
      <c r="EM1" t="s">
        <v>7212</v>
      </c>
      <c r="EN1" t="s">
        <v>7213</v>
      </c>
      <c r="EO1" t="s">
        <v>7214</v>
      </c>
      <c r="EP1" t="s">
        <v>7215</v>
      </c>
      <c r="EQ1" t="s">
        <v>7216</v>
      </c>
      <c r="ER1" t="s">
        <v>7217</v>
      </c>
      <c r="ES1" t="s">
        <v>7218</v>
      </c>
      <c r="ET1" t="s">
        <v>7219</v>
      </c>
      <c r="EU1" t="s">
        <v>7220</v>
      </c>
      <c r="EV1" t="s">
        <v>7221</v>
      </c>
      <c r="EW1" t="s">
        <v>7222</v>
      </c>
      <c r="EX1" t="s">
        <v>7223</v>
      </c>
      <c r="EY1" t="s">
        <v>7224</v>
      </c>
      <c r="EZ1" t="s">
        <v>7225</v>
      </c>
      <c r="FA1" t="s">
        <v>7226</v>
      </c>
      <c r="FB1" t="s">
        <v>7227</v>
      </c>
      <c r="FC1" t="s">
        <v>7228</v>
      </c>
      <c r="FD1" t="s">
        <v>7229</v>
      </c>
      <c r="FE1" t="s">
        <v>7230</v>
      </c>
      <c r="FF1" t="s">
        <v>7231</v>
      </c>
      <c r="FG1" t="s">
        <v>7232</v>
      </c>
      <c r="FH1" t="s">
        <v>7233</v>
      </c>
      <c r="FI1" t="s">
        <v>7234</v>
      </c>
      <c r="FJ1" t="s">
        <v>7235</v>
      </c>
      <c r="FK1" t="s">
        <v>7236</v>
      </c>
      <c r="FL1" t="s">
        <v>7237</v>
      </c>
      <c r="FM1" t="s">
        <v>7238</v>
      </c>
      <c r="FN1" t="s">
        <v>7239</v>
      </c>
      <c r="FO1" t="s">
        <v>7240</v>
      </c>
      <c r="FP1" t="s">
        <v>7241</v>
      </c>
      <c r="FQ1" t="s">
        <v>7242</v>
      </c>
      <c r="FR1" t="s">
        <v>7243</v>
      </c>
      <c r="FS1" t="s">
        <v>7244</v>
      </c>
      <c r="FT1" t="s">
        <v>7245</v>
      </c>
      <c r="FU1" t="s">
        <v>7246</v>
      </c>
      <c r="FV1" t="s">
        <v>7247</v>
      </c>
      <c r="FW1" t="s">
        <v>7248</v>
      </c>
      <c r="FX1" t="s">
        <v>7249</v>
      </c>
      <c r="FY1" t="s">
        <v>7250</v>
      </c>
      <c r="FZ1" t="s">
        <v>7251</v>
      </c>
      <c r="GA1" t="s">
        <v>7252</v>
      </c>
      <c r="GB1" t="s">
        <v>7253</v>
      </c>
      <c r="GC1" t="s">
        <v>7254</v>
      </c>
      <c r="GD1" t="s">
        <v>7255</v>
      </c>
      <c r="GE1" t="s">
        <v>7256</v>
      </c>
      <c r="GF1" t="s">
        <v>7257</v>
      </c>
      <c r="GG1" t="s">
        <v>7258</v>
      </c>
      <c r="GH1" t="s">
        <v>7259</v>
      </c>
      <c r="GI1" t="s">
        <v>7260</v>
      </c>
      <c r="GJ1" t="s">
        <v>7261</v>
      </c>
      <c r="GK1" t="s">
        <v>7262</v>
      </c>
      <c r="GL1" t="s">
        <v>7263</v>
      </c>
      <c r="GM1" t="s">
        <v>7264</v>
      </c>
      <c r="GN1" t="s">
        <v>7265</v>
      </c>
      <c r="GO1" t="s">
        <v>7266</v>
      </c>
      <c r="GP1" t="s">
        <v>7267</v>
      </c>
      <c r="GQ1" t="s">
        <v>7268</v>
      </c>
      <c r="GR1" t="s">
        <v>7269</v>
      </c>
      <c r="GS1" t="s">
        <v>7270</v>
      </c>
      <c r="GT1" t="s">
        <v>7271</v>
      </c>
      <c r="GU1" t="s">
        <v>7272</v>
      </c>
      <c r="GV1" t="s">
        <v>7273</v>
      </c>
      <c r="GW1" t="s">
        <v>7274</v>
      </c>
      <c r="GX1" t="s">
        <v>7275</v>
      </c>
      <c r="GY1" t="s">
        <v>7276</v>
      </c>
      <c r="GZ1" t="s">
        <v>7277</v>
      </c>
      <c r="HA1" t="s">
        <v>7278</v>
      </c>
      <c r="HB1" t="s">
        <v>7279</v>
      </c>
      <c r="HC1" t="s">
        <v>7280</v>
      </c>
      <c r="HD1" t="s">
        <v>7281</v>
      </c>
      <c r="HE1" t="s">
        <v>7282</v>
      </c>
      <c r="HF1" t="s">
        <v>7283</v>
      </c>
      <c r="HG1" t="s">
        <v>7284</v>
      </c>
      <c r="HH1" t="s">
        <v>7285</v>
      </c>
      <c r="HI1" t="s">
        <v>7286</v>
      </c>
      <c r="HJ1" t="s">
        <v>7287</v>
      </c>
      <c r="HK1" t="s">
        <v>7288</v>
      </c>
      <c r="HL1" t="s">
        <v>7289</v>
      </c>
      <c r="HM1" t="s">
        <v>7290</v>
      </c>
      <c r="HN1" t="s">
        <v>7291</v>
      </c>
      <c r="HO1" t="s">
        <v>7292</v>
      </c>
      <c r="HP1" t="s">
        <v>7293</v>
      </c>
      <c r="HQ1" t="s">
        <v>7294</v>
      </c>
      <c r="HR1" t="s">
        <v>7295</v>
      </c>
      <c r="HS1" t="s">
        <v>7296</v>
      </c>
      <c r="HT1" t="s">
        <v>7297</v>
      </c>
      <c r="HU1" t="s">
        <v>7298</v>
      </c>
      <c r="HV1" t="s">
        <v>7299</v>
      </c>
      <c r="HW1" t="s">
        <v>7300</v>
      </c>
      <c r="HX1" t="s">
        <v>7301</v>
      </c>
      <c r="HY1" t="s">
        <v>7302</v>
      </c>
      <c r="HZ1" t="s">
        <v>7303</v>
      </c>
      <c r="IA1" t="s">
        <v>7304</v>
      </c>
      <c r="IB1" t="s">
        <v>7305</v>
      </c>
      <c r="IC1" t="s">
        <v>7306</v>
      </c>
      <c r="ID1" t="s">
        <v>7307</v>
      </c>
      <c r="IE1" t="s">
        <v>7308</v>
      </c>
      <c r="IF1" t="s">
        <v>7309</v>
      </c>
      <c r="IG1" t="s">
        <v>7310</v>
      </c>
      <c r="IH1" t="s">
        <v>7311</v>
      </c>
      <c r="II1" t="s">
        <v>7312</v>
      </c>
      <c r="IJ1" t="s">
        <v>7313</v>
      </c>
      <c r="IK1" t="s">
        <v>7314</v>
      </c>
      <c r="IL1" t="s">
        <v>7315</v>
      </c>
      <c r="IM1" t="s">
        <v>7316</v>
      </c>
      <c r="IN1" t="s">
        <v>7317</v>
      </c>
      <c r="IO1" t="s">
        <v>7318</v>
      </c>
      <c r="IP1" t="s">
        <v>7319</v>
      </c>
      <c r="IQ1" t="s">
        <v>7320</v>
      </c>
      <c r="IR1" t="s">
        <v>7321</v>
      </c>
      <c r="IS1" t="s">
        <v>7322</v>
      </c>
      <c r="IT1" t="s">
        <v>7323</v>
      </c>
      <c r="IU1" t="s">
        <v>7324</v>
      </c>
      <c r="IV1" t="s">
        <v>7325</v>
      </c>
      <c r="IW1" t="s">
        <v>7326</v>
      </c>
      <c r="IX1" t="s">
        <v>7327</v>
      </c>
      <c r="IY1" t="s">
        <v>7328</v>
      </c>
      <c r="IZ1" t="s">
        <v>7329</v>
      </c>
      <c r="JA1" t="s">
        <v>7330</v>
      </c>
      <c r="JB1" t="s">
        <v>7331</v>
      </c>
      <c r="JC1" t="s">
        <v>7332</v>
      </c>
      <c r="JD1" t="s">
        <v>7333</v>
      </c>
      <c r="JE1" t="s">
        <v>7334</v>
      </c>
      <c r="JF1" t="s">
        <v>7335</v>
      </c>
      <c r="JG1" t="s">
        <v>7336</v>
      </c>
      <c r="JH1" t="s">
        <v>7337</v>
      </c>
      <c r="JI1" t="s">
        <v>7338</v>
      </c>
      <c r="JJ1" t="s">
        <v>7339</v>
      </c>
      <c r="JK1" t="s">
        <v>7340</v>
      </c>
      <c r="JL1" t="s">
        <v>7341</v>
      </c>
      <c r="JM1" t="s">
        <v>7342</v>
      </c>
      <c r="JN1" t="s">
        <v>7343</v>
      </c>
      <c r="JO1" t="s">
        <v>7344</v>
      </c>
      <c r="JP1" t="s">
        <v>7345</v>
      </c>
      <c r="JQ1" t="s">
        <v>7346</v>
      </c>
      <c r="JR1" t="s">
        <v>7347</v>
      </c>
      <c r="JS1" t="s">
        <v>7348</v>
      </c>
      <c r="JT1" t="s">
        <v>7349</v>
      </c>
      <c r="JU1" t="s">
        <v>7350</v>
      </c>
      <c r="JV1" t="s">
        <v>7351</v>
      </c>
      <c r="JW1" t="s">
        <v>7352</v>
      </c>
      <c r="JX1" t="s">
        <v>7353</v>
      </c>
      <c r="JY1" t="s">
        <v>7354</v>
      </c>
      <c r="JZ1" t="s">
        <v>7355</v>
      </c>
      <c r="KA1" t="s">
        <v>7356</v>
      </c>
      <c r="KB1" t="s">
        <v>7357</v>
      </c>
      <c r="KC1" t="s">
        <v>7358</v>
      </c>
      <c r="KD1" t="s">
        <v>7359</v>
      </c>
      <c r="KE1" t="s">
        <v>7360</v>
      </c>
      <c r="KF1" t="s">
        <v>7361</v>
      </c>
      <c r="KG1" t="s">
        <v>7362</v>
      </c>
      <c r="KH1" t="s">
        <v>7363</v>
      </c>
      <c r="KI1" t="s">
        <v>7364</v>
      </c>
      <c r="KJ1" t="s">
        <v>7365</v>
      </c>
      <c r="KK1" t="s">
        <v>7366</v>
      </c>
      <c r="KL1" t="s">
        <v>7367</v>
      </c>
      <c r="KM1" t="s">
        <v>7368</v>
      </c>
      <c r="KN1" t="s">
        <v>7369</v>
      </c>
      <c r="KO1" t="s">
        <v>7370</v>
      </c>
      <c r="KP1" t="s">
        <v>7371</v>
      </c>
      <c r="KQ1" t="s">
        <v>7372</v>
      </c>
      <c r="KR1" t="s">
        <v>7373</v>
      </c>
      <c r="KS1" t="s">
        <v>7374</v>
      </c>
      <c r="KT1" t="s">
        <v>7375</v>
      </c>
      <c r="KU1" t="s">
        <v>7376</v>
      </c>
      <c r="KV1" t="s">
        <v>7377</v>
      </c>
      <c r="KW1" t="s">
        <v>7378</v>
      </c>
      <c r="KX1" t="s">
        <v>7379</v>
      </c>
      <c r="KY1" t="s">
        <v>7380</v>
      </c>
      <c r="KZ1" t="s">
        <v>7381</v>
      </c>
      <c r="LA1" t="s">
        <v>7382</v>
      </c>
      <c r="LB1" t="s">
        <v>7383</v>
      </c>
      <c r="LC1" t="s">
        <v>7384</v>
      </c>
      <c r="LD1" t="s">
        <v>7385</v>
      </c>
      <c r="LE1" t="s">
        <v>7386</v>
      </c>
      <c r="LF1" t="s">
        <v>7387</v>
      </c>
      <c r="LG1" t="s">
        <v>7388</v>
      </c>
      <c r="LH1" t="s">
        <v>7389</v>
      </c>
      <c r="LI1" t="s">
        <v>7390</v>
      </c>
      <c r="LJ1" t="s">
        <v>7391</v>
      </c>
      <c r="LK1" t="s">
        <v>7392</v>
      </c>
      <c r="LL1" t="s">
        <v>7393</v>
      </c>
      <c r="LM1" t="s">
        <v>7394</v>
      </c>
      <c r="LN1" t="s">
        <v>7395</v>
      </c>
      <c r="LO1" t="s">
        <v>7396</v>
      </c>
      <c r="LP1" t="s">
        <v>7397</v>
      </c>
      <c r="LQ1" t="s">
        <v>7398</v>
      </c>
      <c r="LR1" t="s">
        <v>7399</v>
      </c>
      <c r="LS1" t="s">
        <v>7400</v>
      </c>
      <c r="LT1" t="s">
        <v>7401</v>
      </c>
      <c r="LU1" t="s">
        <v>7402</v>
      </c>
      <c r="LV1" t="s">
        <v>7403</v>
      </c>
      <c r="LW1" t="s">
        <v>7404</v>
      </c>
      <c r="LX1" t="s">
        <v>7405</v>
      </c>
      <c r="LY1" t="s">
        <v>7406</v>
      </c>
      <c r="LZ1" t="s">
        <v>7407</v>
      </c>
      <c r="MA1" t="s">
        <v>7408</v>
      </c>
      <c r="MB1" t="s">
        <v>7409</v>
      </c>
      <c r="MC1" t="s">
        <v>7410</v>
      </c>
      <c r="MD1" t="s">
        <v>7411</v>
      </c>
      <c r="ME1" t="s">
        <v>7412</v>
      </c>
      <c r="MF1" t="s">
        <v>7413</v>
      </c>
      <c r="MG1" t="s">
        <v>7414</v>
      </c>
      <c r="MH1" t="s">
        <v>7415</v>
      </c>
      <c r="MI1" t="s">
        <v>7416</v>
      </c>
      <c r="MJ1" t="s">
        <v>7417</v>
      </c>
      <c r="MK1" t="s">
        <v>7418</v>
      </c>
      <c r="ML1" t="s">
        <v>7419</v>
      </c>
      <c r="MM1" t="s">
        <v>7420</v>
      </c>
      <c r="MN1" t="s">
        <v>7421</v>
      </c>
      <c r="MO1" t="s">
        <v>7422</v>
      </c>
      <c r="MP1" t="s">
        <v>7423</v>
      </c>
      <c r="MQ1" t="s">
        <v>7424</v>
      </c>
      <c r="MR1" t="s">
        <v>7425</v>
      </c>
      <c r="MS1" t="s">
        <v>7426</v>
      </c>
      <c r="MT1" t="s">
        <v>7427</v>
      </c>
      <c r="MU1" t="s">
        <v>7428</v>
      </c>
      <c r="MV1" t="s">
        <v>7429</v>
      </c>
      <c r="MW1" t="s">
        <v>7430</v>
      </c>
      <c r="MX1" t="s">
        <v>7431</v>
      </c>
      <c r="MY1" t="s">
        <v>7432</v>
      </c>
      <c r="MZ1" t="s">
        <v>7433</v>
      </c>
      <c r="NA1" t="s">
        <v>7434</v>
      </c>
      <c r="NB1" t="s">
        <v>7435</v>
      </c>
      <c r="NC1" t="s">
        <v>7436</v>
      </c>
      <c r="ND1" t="s">
        <v>7437</v>
      </c>
      <c r="NE1" t="s">
        <v>7438</v>
      </c>
      <c r="NF1" t="s">
        <v>7439</v>
      </c>
      <c r="NG1" t="s">
        <v>7440</v>
      </c>
      <c r="NH1" t="s">
        <v>7441</v>
      </c>
      <c r="NI1" t="s">
        <v>7442</v>
      </c>
      <c r="NJ1" t="s">
        <v>7443</v>
      </c>
      <c r="NK1" t="s">
        <v>7444</v>
      </c>
      <c r="NL1" t="s">
        <v>7445</v>
      </c>
      <c r="NM1" t="s">
        <v>7446</v>
      </c>
      <c r="NN1" t="s">
        <v>7447</v>
      </c>
      <c r="NO1" t="s">
        <v>7448</v>
      </c>
      <c r="NP1" t="s">
        <v>7449</v>
      </c>
      <c r="NQ1" t="s">
        <v>7450</v>
      </c>
      <c r="NR1" t="s">
        <v>7451</v>
      </c>
      <c r="NS1" t="s">
        <v>7452</v>
      </c>
      <c r="NT1" t="s">
        <v>7453</v>
      </c>
      <c r="NU1" t="s">
        <v>7454</v>
      </c>
      <c r="NV1" t="s">
        <v>7455</v>
      </c>
      <c r="NW1" t="s">
        <v>7456</v>
      </c>
      <c r="NX1" t="s">
        <v>7457</v>
      </c>
      <c r="NY1" t="s">
        <v>7458</v>
      </c>
      <c r="NZ1" t="s">
        <v>7459</v>
      </c>
      <c r="OA1" t="s">
        <v>7460</v>
      </c>
      <c r="OB1" t="s">
        <v>7461</v>
      </c>
      <c r="OC1" t="s">
        <v>7462</v>
      </c>
      <c r="OD1" t="s">
        <v>7463</v>
      </c>
      <c r="OE1" t="s">
        <v>7464</v>
      </c>
      <c r="OF1" t="s">
        <v>7465</v>
      </c>
      <c r="OG1" t="s">
        <v>7466</v>
      </c>
      <c r="OH1" t="s">
        <v>7467</v>
      </c>
      <c r="OI1" t="s">
        <v>7468</v>
      </c>
      <c r="OJ1" t="s">
        <v>7469</v>
      </c>
      <c r="OK1" t="s">
        <v>7470</v>
      </c>
      <c r="OL1" t="s">
        <v>7471</v>
      </c>
      <c r="OM1" t="s">
        <v>7472</v>
      </c>
      <c r="ON1" t="s">
        <v>7473</v>
      </c>
      <c r="OO1" t="s">
        <v>7474</v>
      </c>
      <c r="OP1" t="s">
        <v>7475</v>
      </c>
      <c r="OQ1" t="s">
        <v>7476</v>
      </c>
      <c r="OR1" t="s">
        <v>7477</v>
      </c>
      <c r="OS1" t="s">
        <v>7478</v>
      </c>
      <c r="OT1" t="s">
        <v>7479</v>
      </c>
      <c r="OU1" t="s">
        <v>7480</v>
      </c>
      <c r="OV1" t="s">
        <v>7481</v>
      </c>
      <c r="OW1" t="s">
        <v>7482</v>
      </c>
      <c r="OX1" t="s">
        <v>7483</v>
      </c>
      <c r="OY1" t="s">
        <v>7484</v>
      </c>
      <c r="OZ1" t="s">
        <v>7485</v>
      </c>
      <c r="PA1" t="s">
        <v>7486</v>
      </c>
      <c r="PB1" t="s">
        <v>7487</v>
      </c>
      <c r="PC1" t="s">
        <v>7488</v>
      </c>
      <c r="PD1" t="s">
        <v>7489</v>
      </c>
      <c r="PE1" t="s">
        <v>7490</v>
      </c>
      <c r="PF1" t="s">
        <v>7491</v>
      </c>
      <c r="PG1" t="s">
        <v>7492</v>
      </c>
      <c r="PH1" t="s">
        <v>7493</v>
      </c>
      <c r="PI1" t="s">
        <v>7494</v>
      </c>
      <c r="PJ1" t="s">
        <v>7495</v>
      </c>
      <c r="PK1" t="s">
        <v>7496</v>
      </c>
      <c r="PL1" t="s">
        <v>7497</v>
      </c>
      <c r="PM1" t="s">
        <v>7498</v>
      </c>
      <c r="PN1" t="s">
        <v>7499</v>
      </c>
      <c r="PO1" t="s">
        <v>7500</v>
      </c>
      <c r="PP1" t="s">
        <v>7501</v>
      </c>
      <c r="PQ1" t="s">
        <v>7502</v>
      </c>
      <c r="PR1" t="s">
        <v>7503</v>
      </c>
      <c r="PS1" t="s">
        <v>7504</v>
      </c>
      <c r="PT1" t="s">
        <v>7505</v>
      </c>
      <c r="PU1" t="s">
        <v>7506</v>
      </c>
      <c r="PV1" t="s">
        <v>7507</v>
      </c>
      <c r="PW1" t="s">
        <v>7508</v>
      </c>
      <c r="PX1" t="s">
        <v>7509</v>
      </c>
      <c r="PY1" t="s">
        <v>7510</v>
      </c>
      <c r="PZ1" t="s">
        <v>7511</v>
      </c>
      <c r="QA1" t="s">
        <v>7512</v>
      </c>
      <c r="QB1" t="s">
        <v>7513</v>
      </c>
      <c r="QC1" t="s">
        <v>7514</v>
      </c>
      <c r="QD1" t="s">
        <v>7515</v>
      </c>
      <c r="QE1" t="s">
        <v>7516</v>
      </c>
      <c r="QF1" t="s">
        <v>7517</v>
      </c>
      <c r="QG1" t="s">
        <v>7518</v>
      </c>
      <c r="QH1" t="s">
        <v>7519</v>
      </c>
      <c r="QI1" t="s">
        <v>7520</v>
      </c>
      <c r="QJ1" t="s">
        <v>7521</v>
      </c>
      <c r="QK1" t="s">
        <v>7522</v>
      </c>
      <c r="QL1" t="s">
        <v>7523</v>
      </c>
      <c r="QM1" t="s">
        <v>7524</v>
      </c>
      <c r="QN1" t="s">
        <v>7525</v>
      </c>
      <c r="QO1" t="s">
        <v>7526</v>
      </c>
      <c r="QP1" t="s">
        <v>7527</v>
      </c>
      <c r="QQ1" t="s">
        <v>7528</v>
      </c>
      <c r="QR1" t="s">
        <v>7529</v>
      </c>
      <c r="QS1" t="s">
        <v>7530</v>
      </c>
      <c r="QT1" t="s">
        <v>7531</v>
      </c>
      <c r="QU1" t="s">
        <v>7532</v>
      </c>
      <c r="QV1" t="s">
        <v>7533</v>
      </c>
      <c r="QW1" t="s">
        <v>7534</v>
      </c>
      <c r="QX1" t="s">
        <v>7535</v>
      </c>
      <c r="QY1" t="s">
        <v>7536</v>
      </c>
      <c r="QZ1" t="s">
        <v>7537</v>
      </c>
      <c r="RA1" t="s">
        <v>7538</v>
      </c>
      <c r="RB1" t="s">
        <v>7539</v>
      </c>
      <c r="RC1" t="s">
        <v>7540</v>
      </c>
      <c r="RD1" t="s">
        <v>7541</v>
      </c>
      <c r="RE1" t="s">
        <v>7542</v>
      </c>
      <c r="RF1" t="s">
        <v>7543</v>
      </c>
      <c r="RG1" t="s">
        <v>7544</v>
      </c>
      <c r="RH1" t="s">
        <v>7545</v>
      </c>
      <c r="RI1" t="s">
        <v>7546</v>
      </c>
      <c r="RJ1" t="s">
        <v>7547</v>
      </c>
      <c r="RK1" t="s">
        <v>7548</v>
      </c>
      <c r="RL1" t="s">
        <v>7549</v>
      </c>
      <c r="RM1" t="s">
        <v>7550</v>
      </c>
      <c r="RN1" t="s">
        <v>7551</v>
      </c>
      <c r="RO1" t="s">
        <v>7552</v>
      </c>
      <c r="RP1" t="s">
        <v>7553</v>
      </c>
      <c r="RQ1" t="s">
        <v>7554</v>
      </c>
      <c r="RR1" t="s">
        <v>7555</v>
      </c>
      <c r="RS1" t="s">
        <v>7556</v>
      </c>
      <c r="RT1" t="s">
        <v>7557</v>
      </c>
      <c r="RU1" t="s">
        <v>7558</v>
      </c>
      <c r="RV1" t="s">
        <v>7559</v>
      </c>
      <c r="RW1" t="s">
        <v>7560</v>
      </c>
      <c r="RX1" t="s">
        <v>7561</v>
      </c>
      <c r="RY1" t="s">
        <v>7562</v>
      </c>
      <c r="RZ1" t="s">
        <v>7563</v>
      </c>
      <c r="SA1" t="s">
        <v>7564</v>
      </c>
      <c r="SB1" t="s">
        <v>7565</v>
      </c>
      <c r="SC1" t="s">
        <v>7566</v>
      </c>
      <c r="SD1" t="s">
        <v>7567</v>
      </c>
      <c r="SE1" t="s">
        <v>7568</v>
      </c>
      <c r="SF1" t="s">
        <v>7569</v>
      </c>
      <c r="SG1" t="s">
        <v>7570</v>
      </c>
      <c r="SH1" t="s">
        <v>7571</v>
      </c>
      <c r="SI1" t="s">
        <v>7572</v>
      </c>
      <c r="SJ1" t="s">
        <v>7573</v>
      </c>
      <c r="SK1" t="s">
        <v>7574</v>
      </c>
      <c r="SL1" t="s">
        <v>7575</v>
      </c>
      <c r="SM1" t="s">
        <v>7576</v>
      </c>
      <c r="SN1" t="s">
        <v>7577</v>
      </c>
      <c r="SO1" t="s">
        <v>7578</v>
      </c>
      <c r="SP1" t="s">
        <v>7579</v>
      </c>
      <c r="SQ1" t="s">
        <v>7580</v>
      </c>
      <c r="SR1" t="s">
        <v>7581</v>
      </c>
      <c r="SS1" t="s">
        <v>7582</v>
      </c>
      <c r="ST1" t="s">
        <v>7583</v>
      </c>
      <c r="SU1" t="s">
        <v>7584</v>
      </c>
      <c r="SV1" t="s">
        <v>7585</v>
      </c>
      <c r="SW1" t="s">
        <v>7586</v>
      </c>
      <c r="SX1" t="s">
        <v>7587</v>
      </c>
      <c r="SY1" t="s">
        <v>7588</v>
      </c>
      <c r="SZ1" t="s">
        <v>7589</v>
      </c>
      <c r="TA1" t="s">
        <v>7590</v>
      </c>
      <c r="TB1" t="s">
        <v>7591</v>
      </c>
      <c r="TC1" t="s">
        <v>7592</v>
      </c>
      <c r="TD1" t="s">
        <v>7593</v>
      </c>
      <c r="TE1" t="s">
        <v>7594</v>
      </c>
      <c r="TF1" t="s">
        <v>7595</v>
      </c>
      <c r="TG1" t="s">
        <v>7596</v>
      </c>
      <c r="TH1" t="s">
        <v>7597</v>
      </c>
      <c r="TI1" t="s">
        <v>7598</v>
      </c>
      <c r="TJ1" t="s">
        <v>7599</v>
      </c>
      <c r="TK1" t="s">
        <v>7600</v>
      </c>
      <c r="TL1" t="s">
        <v>7601</v>
      </c>
      <c r="TM1" t="s">
        <v>7602</v>
      </c>
      <c r="TN1" t="s">
        <v>7603</v>
      </c>
      <c r="TO1" t="s">
        <v>7604</v>
      </c>
      <c r="TP1" t="s">
        <v>7605</v>
      </c>
      <c r="TQ1" t="s">
        <v>7606</v>
      </c>
      <c r="TR1" t="s">
        <v>7607</v>
      </c>
      <c r="TS1" t="s">
        <v>7608</v>
      </c>
      <c r="TT1" t="s">
        <v>7609</v>
      </c>
      <c r="TU1" t="s">
        <v>7610</v>
      </c>
      <c r="TV1" t="s">
        <v>7611</v>
      </c>
      <c r="TW1" t="s">
        <v>7612</v>
      </c>
      <c r="TX1" t="s">
        <v>7613</v>
      </c>
      <c r="TY1" t="s">
        <v>7614</v>
      </c>
      <c r="TZ1" t="s">
        <v>7615</v>
      </c>
      <c r="UA1" t="s">
        <v>7616</v>
      </c>
      <c r="UB1" t="s">
        <v>7617</v>
      </c>
      <c r="UC1" t="s">
        <v>7618</v>
      </c>
      <c r="UD1" t="s">
        <v>7619</v>
      </c>
      <c r="UE1" t="s">
        <v>7620</v>
      </c>
      <c r="UF1" t="s">
        <v>7621</v>
      </c>
      <c r="UG1" t="s">
        <v>7622</v>
      </c>
      <c r="UH1" t="s">
        <v>7623</v>
      </c>
      <c r="UI1" t="s">
        <v>7624</v>
      </c>
      <c r="UJ1" t="s">
        <v>7625</v>
      </c>
      <c r="UK1" t="s">
        <v>7626</v>
      </c>
      <c r="UL1" t="s">
        <v>7627</v>
      </c>
      <c r="UM1" t="s">
        <v>7628</v>
      </c>
      <c r="UN1" t="s">
        <v>7629</v>
      </c>
      <c r="UO1" t="s">
        <v>7630</v>
      </c>
      <c r="UP1" t="s">
        <v>7631</v>
      </c>
      <c r="UQ1" t="s">
        <v>7632</v>
      </c>
      <c r="UR1" t="s">
        <v>7633</v>
      </c>
      <c r="US1" t="s">
        <v>7634</v>
      </c>
      <c r="UT1" t="s">
        <v>7635</v>
      </c>
      <c r="UU1" t="s">
        <v>7636</v>
      </c>
      <c r="UV1" t="s">
        <v>7637</v>
      </c>
      <c r="UW1" t="s">
        <v>7638</v>
      </c>
      <c r="UX1" t="s">
        <v>7639</v>
      </c>
      <c r="UY1" t="s">
        <v>7640</v>
      </c>
      <c r="UZ1" t="s">
        <v>7641</v>
      </c>
      <c r="VA1" t="s">
        <v>7642</v>
      </c>
      <c r="VB1" t="s">
        <v>7643</v>
      </c>
      <c r="VC1" t="s">
        <v>7644</v>
      </c>
      <c r="VD1" t="s">
        <v>7645</v>
      </c>
      <c r="VE1" t="s">
        <v>7646</v>
      </c>
      <c r="VF1" t="s">
        <v>7647</v>
      </c>
      <c r="VG1" t="s">
        <v>7648</v>
      </c>
      <c r="VH1" t="s">
        <v>7649</v>
      </c>
      <c r="VI1" t="s">
        <v>7650</v>
      </c>
      <c r="VJ1" t="s">
        <v>7651</v>
      </c>
      <c r="VK1" t="s">
        <v>7652</v>
      </c>
      <c r="VL1" t="s">
        <v>7653</v>
      </c>
      <c r="VM1" t="s">
        <v>7654</v>
      </c>
      <c r="VN1" t="s">
        <v>7655</v>
      </c>
      <c r="VO1" t="s">
        <v>7656</v>
      </c>
      <c r="VP1" t="s">
        <v>7657</v>
      </c>
      <c r="VQ1" t="s">
        <v>7658</v>
      </c>
      <c r="VR1" t="s">
        <v>7659</v>
      </c>
      <c r="VS1" t="s">
        <v>7660</v>
      </c>
      <c r="VT1" t="s">
        <v>7661</v>
      </c>
      <c r="VU1" t="s">
        <v>7662</v>
      </c>
      <c r="VV1" t="s">
        <v>7663</v>
      </c>
      <c r="VW1" t="s">
        <v>7664</v>
      </c>
      <c r="VX1" t="s">
        <v>7665</v>
      </c>
      <c r="VY1" t="s">
        <v>7666</v>
      </c>
      <c r="VZ1" t="s">
        <v>7667</v>
      </c>
      <c r="WA1" t="s">
        <v>7668</v>
      </c>
      <c r="WB1" t="s">
        <v>7669</v>
      </c>
      <c r="WC1" t="s">
        <v>7670</v>
      </c>
      <c r="WD1" t="s">
        <v>7671</v>
      </c>
      <c r="WE1" t="s">
        <v>7672</v>
      </c>
      <c r="WF1" t="s">
        <v>7673</v>
      </c>
      <c r="WG1" t="s">
        <v>7674</v>
      </c>
      <c r="WH1" t="s">
        <v>7675</v>
      </c>
      <c r="WI1" t="s">
        <v>7676</v>
      </c>
      <c r="WJ1" t="s">
        <v>7677</v>
      </c>
      <c r="WK1" t="s">
        <v>7678</v>
      </c>
      <c r="WL1" t="s">
        <v>7679</v>
      </c>
      <c r="WM1" t="s">
        <v>7680</v>
      </c>
      <c r="WN1" t="s">
        <v>7681</v>
      </c>
      <c r="WO1" t="s">
        <v>7682</v>
      </c>
      <c r="WP1" t="s">
        <v>7683</v>
      </c>
      <c r="WQ1" t="s">
        <v>7684</v>
      </c>
      <c r="WR1" t="s">
        <v>7685</v>
      </c>
      <c r="WS1" t="s">
        <v>7686</v>
      </c>
      <c r="WT1" t="s">
        <v>7687</v>
      </c>
      <c r="WU1" t="s">
        <v>7688</v>
      </c>
      <c r="WV1" t="s">
        <v>7689</v>
      </c>
      <c r="WW1" t="s">
        <v>7690</v>
      </c>
      <c r="WX1" t="s">
        <v>7691</v>
      </c>
      <c r="WY1" t="s">
        <v>7692</v>
      </c>
      <c r="WZ1" t="s">
        <v>7693</v>
      </c>
      <c r="XA1" t="s">
        <v>7694</v>
      </c>
      <c r="XB1" t="s">
        <v>7695</v>
      </c>
      <c r="XC1" t="s">
        <v>7696</v>
      </c>
      <c r="XD1" t="s">
        <v>7697</v>
      </c>
      <c r="XE1" t="s">
        <v>7698</v>
      </c>
      <c r="XF1" t="s">
        <v>7699</v>
      </c>
      <c r="XG1" t="s">
        <v>7700</v>
      </c>
      <c r="XH1" t="s">
        <v>7701</v>
      </c>
      <c r="XI1" t="s">
        <v>7702</v>
      </c>
      <c r="XJ1" t="s">
        <v>7703</v>
      </c>
      <c r="XK1" t="s">
        <v>7704</v>
      </c>
      <c r="XL1" t="s">
        <v>7705</v>
      </c>
      <c r="XM1" t="s">
        <v>7706</v>
      </c>
      <c r="XN1" t="s">
        <v>7707</v>
      </c>
      <c r="XO1" t="s">
        <v>7708</v>
      </c>
      <c r="XP1" t="s">
        <v>7709</v>
      </c>
      <c r="XQ1" t="s">
        <v>7710</v>
      </c>
      <c r="XR1" t="s">
        <v>7711</v>
      </c>
      <c r="XS1" t="s">
        <v>7712</v>
      </c>
      <c r="XT1" t="s">
        <v>7713</v>
      </c>
      <c r="XU1" t="s">
        <v>7714</v>
      </c>
      <c r="XV1" t="s">
        <v>7715</v>
      </c>
      <c r="XW1" t="s">
        <v>7716</v>
      </c>
      <c r="XX1" t="s">
        <v>7717</v>
      </c>
      <c r="XY1" t="s">
        <v>7718</v>
      </c>
      <c r="XZ1" t="s">
        <v>7719</v>
      </c>
      <c r="YA1" t="s">
        <v>7720</v>
      </c>
      <c r="YB1" t="s">
        <v>7721</v>
      </c>
      <c r="YC1" t="s">
        <v>7722</v>
      </c>
      <c r="YD1" t="s">
        <v>7723</v>
      </c>
      <c r="YE1" t="s">
        <v>7724</v>
      </c>
      <c r="YF1" t="s">
        <v>7725</v>
      </c>
      <c r="YG1" t="s">
        <v>7726</v>
      </c>
      <c r="YH1" t="s">
        <v>7727</v>
      </c>
      <c r="YI1" t="s">
        <v>7728</v>
      </c>
      <c r="YJ1" t="s">
        <v>7729</v>
      </c>
      <c r="YK1" t="s">
        <v>7730</v>
      </c>
      <c r="YL1" t="s">
        <v>7731</v>
      </c>
      <c r="YM1" t="s">
        <v>7732</v>
      </c>
      <c r="YN1" t="s">
        <v>7733</v>
      </c>
      <c r="YO1" t="s">
        <v>7734</v>
      </c>
      <c r="YP1" t="s">
        <v>7735</v>
      </c>
      <c r="YQ1" t="s">
        <v>7736</v>
      </c>
      <c r="YR1" t="s">
        <v>7737</v>
      </c>
      <c r="YS1" t="s">
        <v>7738</v>
      </c>
      <c r="YT1" t="s">
        <v>7739</v>
      </c>
      <c r="YU1" t="s">
        <v>7740</v>
      </c>
      <c r="YV1" t="s">
        <v>7741</v>
      </c>
      <c r="YW1" t="s">
        <v>7742</v>
      </c>
      <c r="YX1" t="s">
        <v>7743</v>
      </c>
      <c r="YY1" t="s">
        <v>7744</v>
      </c>
      <c r="YZ1" t="s">
        <v>7745</v>
      </c>
      <c r="ZA1" t="s">
        <v>7746</v>
      </c>
      <c r="ZB1" t="s">
        <v>7747</v>
      </c>
      <c r="ZC1" t="s">
        <v>7748</v>
      </c>
      <c r="ZD1" t="s">
        <v>7749</v>
      </c>
      <c r="ZE1" t="s">
        <v>7750</v>
      </c>
      <c r="ZF1" t="s">
        <v>7751</v>
      </c>
      <c r="ZG1" t="s">
        <v>7752</v>
      </c>
      <c r="ZH1" t="s">
        <v>7753</v>
      </c>
      <c r="ZI1" t="s">
        <v>7754</v>
      </c>
      <c r="ZJ1" t="s">
        <v>7755</v>
      </c>
      <c r="ZK1" t="s">
        <v>7756</v>
      </c>
      <c r="ZL1" t="s">
        <v>7757</v>
      </c>
      <c r="ZM1" t="s">
        <v>7758</v>
      </c>
      <c r="ZN1" t="s">
        <v>7759</v>
      </c>
      <c r="ZO1" t="s">
        <v>7760</v>
      </c>
      <c r="ZP1" t="s">
        <v>7761</v>
      </c>
      <c r="ZQ1" t="s">
        <v>7762</v>
      </c>
      <c r="ZR1" t="s">
        <v>7763</v>
      </c>
      <c r="ZS1" t="s">
        <v>7764</v>
      </c>
      <c r="ZT1" t="s">
        <v>7765</v>
      </c>
      <c r="ZU1" t="s">
        <v>7766</v>
      </c>
      <c r="ZV1" t="s">
        <v>7767</v>
      </c>
      <c r="ZW1" t="s">
        <v>7768</v>
      </c>
      <c r="ZX1" t="s">
        <v>7769</v>
      </c>
      <c r="ZY1" t="s">
        <v>7770</v>
      </c>
      <c r="ZZ1" t="s">
        <v>7771</v>
      </c>
      <c r="AAA1" t="s">
        <v>7772</v>
      </c>
      <c r="AAB1" t="s">
        <v>7773</v>
      </c>
      <c r="AAC1" t="s">
        <v>7774</v>
      </c>
      <c r="AAD1" t="s">
        <v>7775</v>
      </c>
      <c r="AAE1" t="s">
        <v>7776</v>
      </c>
      <c r="AAF1" t="s">
        <v>7777</v>
      </c>
      <c r="AAG1" t="s">
        <v>7778</v>
      </c>
      <c r="AAH1" t="s">
        <v>7779</v>
      </c>
      <c r="AAI1" t="s">
        <v>7780</v>
      </c>
      <c r="AAJ1" t="s">
        <v>7781</v>
      </c>
      <c r="AAK1" t="s">
        <v>7782</v>
      </c>
      <c r="AAL1" t="s">
        <v>7783</v>
      </c>
      <c r="AAM1" t="s">
        <v>7784</v>
      </c>
      <c r="AAN1" t="s">
        <v>7785</v>
      </c>
      <c r="AAO1" t="s">
        <v>7786</v>
      </c>
      <c r="AAP1" t="s">
        <v>7787</v>
      </c>
      <c r="AAQ1" t="s">
        <v>7788</v>
      </c>
      <c r="AAR1" t="s">
        <v>7789</v>
      </c>
      <c r="AAS1" t="s">
        <v>7790</v>
      </c>
      <c r="AAT1" t="s">
        <v>7791</v>
      </c>
      <c r="AAU1" t="s">
        <v>7792</v>
      </c>
      <c r="AAV1" t="s">
        <v>7793</v>
      </c>
      <c r="AAW1" t="s">
        <v>7794</v>
      </c>
      <c r="AAX1" t="s">
        <v>7795</v>
      </c>
      <c r="AAY1" t="s">
        <v>7796</v>
      </c>
      <c r="AAZ1" t="s">
        <v>7797</v>
      </c>
      <c r="ABA1" t="s">
        <v>7798</v>
      </c>
      <c r="ABB1" t="s">
        <v>7799</v>
      </c>
      <c r="ABC1" t="s">
        <v>7800</v>
      </c>
      <c r="ABD1" t="s">
        <v>7801</v>
      </c>
      <c r="ABE1" t="s">
        <v>7802</v>
      </c>
      <c r="ABF1" t="s">
        <v>7803</v>
      </c>
      <c r="ABG1" t="s">
        <v>7804</v>
      </c>
      <c r="ABH1" t="s">
        <v>7805</v>
      </c>
      <c r="ABI1" t="s">
        <v>7806</v>
      </c>
      <c r="ABJ1" t="s">
        <v>7807</v>
      </c>
      <c r="ABK1" t="s">
        <v>7808</v>
      </c>
      <c r="ABL1" t="s">
        <v>7809</v>
      </c>
      <c r="ABM1" t="s">
        <v>7810</v>
      </c>
      <c r="ABN1" t="s">
        <v>7811</v>
      </c>
      <c r="ABO1" t="s">
        <v>7812</v>
      </c>
      <c r="ABP1" t="s">
        <v>7813</v>
      </c>
      <c r="ABQ1" t="s">
        <v>7814</v>
      </c>
      <c r="ABR1" t="s">
        <v>7815</v>
      </c>
      <c r="ABS1" t="s">
        <v>7816</v>
      </c>
      <c r="ABT1" t="s">
        <v>7817</v>
      </c>
      <c r="ABU1" t="s">
        <v>7818</v>
      </c>
      <c r="ABV1" t="s">
        <v>7819</v>
      </c>
      <c r="ABW1" t="s">
        <v>7820</v>
      </c>
      <c r="ABX1" t="s">
        <v>7821</v>
      </c>
      <c r="ABY1" t="s">
        <v>7822</v>
      </c>
      <c r="ABZ1" t="s">
        <v>7823</v>
      </c>
      <c r="ACA1" t="s">
        <v>7824</v>
      </c>
      <c r="ACB1" t="s">
        <v>7825</v>
      </c>
      <c r="ACC1" t="s">
        <v>7826</v>
      </c>
      <c r="ACD1" t="s">
        <v>7827</v>
      </c>
      <c r="ACE1" t="s">
        <v>7828</v>
      </c>
      <c r="ACF1" t="s">
        <v>7829</v>
      </c>
      <c r="ACG1" t="s">
        <v>7830</v>
      </c>
      <c r="ACH1" t="s">
        <v>7831</v>
      </c>
      <c r="ACI1" t="s">
        <v>7832</v>
      </c>
      <c r="ACJ1" t="s">
        <v>7833</v>
      </c>
      <c r="ACK1" t="s">
        <v>7834</v>
      </c>
      <c r="ACL1" t="s">
        <v>7835</v>
      </c>
      <c r="ACM1" t="s">
        <v>7836</v>
      </c>
      <c r="ACN1" t="s">
        <v>7837</v>
      </c>
      <c r="ACO1" t="s">
        <v>7838</v>
      </c>
      <c r="ACP1" t="s">
        <v>7839</v>
      </c>
      <c r="ACQ1" t="s">
        <v>7840</v>
      </c>
      <c r="ACR1" t="s">
        <v>7841</v>
      </c>
      <c r="ACS1" t="s">
        <v>7842</v>
      </c>
      <c r="ACT1" t="s">
        <v>7843</v>
      </c>
      <c r="ACU1" t="s">
        <v>7844</v>
      </c>
      <c r="ACV1" t="s">
        <v>7845</v>
      </c>
      <c r="ACW1" t="s">
        <v>7846</v>
      </c>
      <c r="ACX1" t="s">
        <v>7847</v>
      </c>
      <c r="ACY1" t="s">
        <v>7848</v>
      </c>
      <c r="ACZ1" t="s">
        <v>7849</v>
      </c>
      <c r="ADA1" t="s">
        <v>7850</v>
      </c>
      <c r="ADB1" t="s">
        <v>7851</v>
      </c>
      <c r="ADC1" t="s">
        <v>7852</v>
      </c>
      <c r="ADD1" t="s">
        <v>7853</v>
      </c>
      <c r="ADE1" t="s">
        <v>7854</v>
      </c>
      <c r="ADF1" t="s">
        <v>7855</v>
      </c>
      <c r="ADG1" t="s">
        <v>7856</v>
      </c>
      <c r="ADH1" t="s">
        <v>7857</v>
      </c>
      <c r="ADI1" t="s">
        <v>7858</v>
      </c>
      <c r="ADJ1" t="s">
        <v>7859</v>
      </c>
      <c r="ADK1" t="s">
        <v>7860</v>
      </c>
      <c r="ADL1" t="s">
        <v>7861</v>
      </c>
      <c r="ADM1" t="s">
        <v>7862</v>
      </c>
      <c r="ADN1" t="s">
        <v>7863</v>
      </c>
      <c r="ADO1" t="s">
        <v>7864</v>
      </c>
      <c r="ADP1" t="s">
        <v>7865</v>
      </c>
      <c r="ADQ1" t="s">
        <v>7866</v>
      </c>
      <c r="ADR1" t="s">
        <v>7867</v>
      </c>
      <c r="ADS1" t="s">
        <v>7868</v>
      </c>
      <c r="ADT1" t="s">
        <v>7869</v>
      </c>
      <c r="ADU1" t="s">
        <v>7870</v>
      </c>
      <c r="ADV1" t="s">
        <v>7871</v>
      </c>
      <c r="ADW1" t="s">
        <v>7872</v>
      </c>
      <c r="ADX1" t="s">
        <v>7873</v>
      </c>
      <c r="ADY1" t="s">
        <v>7874</v>
      </c>
      <c r="ADZ1" t="s">
        <v>7875</v>
      </c>
      <c r="AEA1" t="s">
        <v>7876</v>
      </c>
      <c r="AEB1" t="s">
        <v>7877</v>
      </c>
      <c r="AEC1" t="s">
        <v>7878</v>
      </c>
      <c r="AED1" t="s">
        <v>7879</v>
      </c>
      <c r="AEE1" t="s">
        <v>7880</v>
      </c>
      <c r="AEF1" t="s">
        <v>7881</v>
      </c>
      <c r="AEG1" t="s">
        <v>7882</v>
      </c>
      <c r="AEH1" t="s">
        <v>7883</v>
      </c>
      <c r="AEI1" t="s">
        <v>7884</v>
      </c>
      <c r="AEJ1" t="s">
        <v>7885</v>
      </c>
      <c r="AEK1" t="s">
        <v>7886</v>
      </c>
      <c r="AEL1" t="s">
        <v>7887</v>
      </c>
      <c r="AEM1" t="s">
        <v>7888</v>
      </c>
      <c r="AEN1" t="s">
        <v>7889</v>
      </c>
      <c r="AEO1" t="s">
        <v>7890</v>
      </c>
      <c r="AEP1" t="s">
        <v>7891</v>
      </c>
      <c r="AEQ1" t="s">
        <v>7892</v>
      </c>
      <c r="AER1" t="s">
        <v>7893</v>
      </c>
      <c r="AES1" t="s">
        <v>7894</v>
      </c>
      <c r="AET1" t="s">
        <v>7895</v>
      </c>
      <c r="AEU1" t="s">
        <v>7896</v>
      </c>
      <c r="AEV1" t="s">
        <v>7897</v>
      </c>
      <c r="AEW1" t="s">
        <v>7898</v>
      </c>
      <c r="AEX1" t="s">
        <v>7899</v>
      </c>
      <c r="AEY1" t="s">
        <v>7900</v>
      </c>
      <c r="AEZ1" t="s">
        <v>7901</v>
      </c>
      <c r="AFA1" t="s">
        <v>7902</v>
      </c>
      <c r="AFB1" t="s">
        <v>7903</v>
      </c>
      <c r="AFC1" t="s">
        <v>7904</v>
      </c>
      <c r="AFD1" t="s">
        <v>7905</v>
      </c>
      <c r="AFE1" t="s">
        <v>7906</v>
      </c>
      <c r="AFF1" t="s">
        <v>7907</v>
      </c>
      <c r="AFG1" t="s">
        <v>7908</v>
      </c>
      <c r="AFH1" t="s">
        <v>7909</v>
      </c>
      <c r="AFI1" t="s">
        <v>7910</v>
      </c>
      <c r="AFJ1" t="s">
        <v>7911</v>
      </c>
      <c r="AFK1" t="s">
        <v>7912</v>
      </c>
      <c r="AFL1" t="s">
        <v>7913</v>
      </c>
      <c r="AFM1" t="s">
        <v>7914</v>
      </c>
      <c r="AFN1" t="s">
        <v>7915</v>
      </c>
      <c r="AFO1" t="s">
        <v>7916</v>
      </c>
      <c r="AFP1" t="s">
        <v>7917</v>
      </c>
      <c r="AFQ1" t="s">
        <v>7918</v>
      </c>
      <c r="AFR1" t="s">
        <v>7919</v>
      </c>
      <c r="AFS1" t="s">
        <v>7920</v>
      </c>
      <c r="AFT1" t="s">
        <v>7921</v>
      </c>
      <c r="AFU1" t="s">
        <v>7922</v>
      </c>
      <c r="AFV1" t="s">
        <v>7923</v>
      </c>
      <c r="AFW1" t="s">
        <v>7924</v>
      </c>
      <c r="AFX1" t="s">
        <v>7925</v>
      </c>
      <c r="AFY1" t="s">
        <v>7926</v>
      </c>
      <c r="AFZ1" t="s">
        <v>7927</v>
      </c>
      <c r="AGA1" t="s">
        <v>7928</v>
      </c>
      <c r="AGB1" t="s">
        <v>7929</v>
      </c>
      <c r="AGC1" t="s">
        <v>7930</v>
      </c>
      <c r="AGD1" t="s">
        <v>7931</v>
      </c>
      <c r="AGE1" t="s">
        <v>7932</v>
      </c>
      <c r="AGF1" t="s">
        <v>7933</v>
      </c>
      <c r="AGG1" t="s">
        <v>7934</v>
      </c>
      <c r="AGH1" t="s">
        <v>7935</v>
      </c>
      <c r="AGI1" t="s">
        <v>7936</v>
      </c>
      <c r="AGJ1" t="s">
        <v>7937</v>
      </c>
      <c r="AGK1" t="s">
        <v>7938</v>
      </c>
      <c r="AGL1" t="s">
        <v>7939</v>
      </c>
      <c r="AGM1" t="s">
        <v>7940</v>
      </c>
      <c r="AGN1" t="s">
        <v>7941</v>
      </c>
      <c r="AGO1" t="s">
        <v>7942</v>
      </c>
      <c r="AGP1" t="s">
        <v>7943</v>
      </c>
      <c r="AGQ1" t="s">
        <v>7944</v>
      </c>
      <c r="AGR1" t="s">
        <v>7945</v>
      </c>
      <c r="AGS1" t="s">
        <v>7946</v>
      </c>
      <c r="AGT1" t="s">
        <v>7947</v>
      </c>
      <c r="AGU1" t="s">
        <v>7948</v>
      </c>
      <c r="AGV1" t="s">
        <v>7949</v>
      </c>
      <c r="AGW1" t="s">
        <v>7950</v>
      </c>
      <c r="AGX1" t="s">
        <v>7951</v>
      </c>
      <c r="AGY1" t="s">
        <v>7952</v>
      </c>
      <c r="AGZ1" t="s">
        <v>7953</v>
      </c>
      <c r="AHA1" t="s">
        <v>7954</v>
      </c>
      <c r="AHB1" t="s">
        <v>7955</v>
      </c>
      <c r="AHC1" t="s">
        <v>7956</v>
      </c>
      <c r="AHD1" t="s">
        <v>7957</v>
      </c>
      <c r="AHE1" t="s">
        <v>7958</v>
      </c>
      <c r="AHF1" t="s">
        <v>7959</v>
      </c>
      <c r="AHG1" t="s">
        <v>7960</v>
      </c>
      <c r="AHH1" t="s">
        <v>7961</v>
      </c>
      <c r="AHI1" t="s">
        <v>7962</v>
      </c>
      <c r="AHJ1" t="s">
        <v>7963</v>
      </c>
      <c r="AHK1" t="s">
        <v>7964</v>
      </c>
      <c r="AHL1" t="s">
        <v>7965</v>
      </c>
      <c r="AHM1" t="s">
        <v>7966</v>
      </c>
      <c r="AHN1" t="s">
        <v>7967</v>
      </c>
      <c r="AHO1" t="s">
        <v>7968</v>
      </c>
      <c r="AHP1" t="s">
        <v>7969</v>
      </c>
      <c r="AHQ1" t="s">
        <v>7970</v>
      </c>
      <c r="AHR1" t="s">
        <v>7971</v>
      </c>
      <c r="AHS1" t="s">
        <v>7972</v>
      </c>
      <c r="AHT1" t="s">
        <v>7973</v>
      </c>
      <c r="AHU1" t="s">
        <v>7974</v>
      </c>
      <c r="AHV1" t="s">
        <v>7975</v>
      </c>
      <c r="AHW1" t="s">
        <v>7976</v>
      </c>
      <c r="AHX1" t="s">
        <v>7977</v>
      </c>
      <c r="AHY1" t="s">
        <v>7978</v>
      </c>
      <c r="AHZ1" t="s">
        <v>7979</v>
      </c>
      <c r="AIA1" t="s">
        <v>7980</v>
      </c>
      <c r="AIB1" t="s">
        <v>7981</v>
      </c>
      <c r="AIC1" t="s">
        <v>7982</v>
      </c>
      <c r="AID1" t="s">
        <v>7983</v>
      </c>
      <c r="AIE1" t="s">
        <v>7984</v>
      </c>
      <c r="AIF1" t="s">
        <v>7985</v>
      </c>
      <c r="AIG1" t="s">
        <v>7986</v>
      </c>
      <c r="AIH1" t="s">
        <v>7987</v>
      </c>
      <c r="AII1" t="s">
        <v>7988</v>
      </c>
      <c r="AIJ1" t="s">
        <v>7989</v>
      </c>
      <c r="AIK1" t="s">
        <v>7990</v>
      </c>
      <c r="AIL1" t="s">
        <v>7991</v>
      </c>
      <c r="AIM1" t="s">
        <v>7992</v>
      </c>
      <c r="AIN1" t="s">
        <v>7993</v>
      </c>
      <c r="AIO1" t="s">
        <v>7994</v>
      </c>
      <c r="AIP1" t="s">
        <v>7995</v>
      </c>
      <c r="AIQ1" t="s">
        <v>7996</v>
      </c>
      <c r="AIR1" t="s">
        <v>7997</v>
      </c>
      <c r="AIS1" t="s">
        <v>7998</v>
      </c>
      <c r="AIT1" t="s">
        <v>7999</v>
      </c>
      <c r="AIU1" t="s">
        <v>8000</v>
      </c>
      <c r="AIV1" t="s">
        <v>8001</v>
      </c>
      <c r="AIW1" t="s">
        <v>8002</v>
      </c>
      <c r="AIX1" t="s">
        <v>8003</v>
      </c>
      <c r="AIY1" t="s">
        <v>8004</v>
      </c>
      <c r="AIZ1" t="s">
        <v>8005</v>
      </c>
      <c r="AJA1" t="s">
        <v>8006</v>
      </c>
      <c r="AJB1" t="s">
        <v>8007</v>
      </c>
      <c r="AJC1" t="s">
        <v>8008</v>
      </c>
      <c r="AJD1" t="s">
        <v>8009</v>
      </c>
      <c r="AJE1" t="s">
        <v>8010</v>
      </c>
      <c r="AJF1" t="s">
        <v>8011</v>
      </c>
      <c r="AJG1" t="s">
        <v>8012</v>
      </c>
      <c r="AJH1" t="s">
        <v>8013</v>
      </c>
      <c r="AJI1" t="s">
        <v>8014</v>
      </c>
      <c r="AJJ1" t="s">
        <v>8015</v>
      </c>
      <c r="AJK1" t="s">
        <v>8016</v>
      </c>
      <c r="AJL1" t="s">
        <v>8017</v>
      </c>
      <c r="AJM1" t="s">
        <v>8018</v>
      </c>
      <c r="AJN1" t="s">
        <v>8019</v>
      </c>
      <c r="AJO1" t="s">
        <v>8020</v>
      </c>
      <c r="AJP1" t="s">
        <v>8021</v>
      </c>
      <c r="AJQ1" t="s">
        <v>8022</v>
      </c>
      <c r="AJR1" t="s">
        <v>8023</v>
      </c>
      <c r="AJS1" t="s">
        <v>8024</v>
      </c>
      <c r="AJT1" t="s">
        <v>8025</v>
      </c>
      <c r="AJU1" t="s">
        <v>8026</v>
      </c>
      <c r="AJV1" t="s">
        <v>8027</v>
      </c>
      <c r="AJW1" t="s">
        <v>8028</v>
      </c>
      <c r="AJX1" t="s">
        <v>8029</v>
      </c>
      <c r="AJY1" t="s">
        <v>8030</v>
      </c>
      <c r="AJZ1" t="s">
        <v>8031</v>
      </c>
      <c r="AKA1" t="s">
        <v>8032</v>
      </c>
      <c r="AKB1" t="s">
        <v>8033</v>
      </c>
      <c r="AKC1" t="s">
        <v>8034</v>
      </c>
      <c r="AKD1" t="s">
        <v>8035</v>
      </c>
      <c r="AKE1" t="s">
        <v>8036</v>
      </c>
      <c r="AKF1" t="s">
        <v>8037</v>
      </c>
      <c r="AKG1" t="s">
        <v>8038</v>
      </c>
      <c r="AKH1" t="s">
        <v>8039</v>
      </c>
      <c r="AKI1" t="s">
        <v>8040</v>
      </c>
      <c r="AKJ1" t="s">
        <v>8041</v>
      </c>
      <c r="AKK1" t="s">
        <v>8042</v>
      </c>
      <c r="AKL1" t="s">
        <v>8043</v>
      </c>
      <c r="AKM1" t="s">
        <v>8044</v>
      </c>
      <c r="AKN1" t="s">
        <v>8045</v>
      </c>
      <c r="AKO1" t="s">
        <v>8046</v>
      </c>
      <c r="AKP1" t="s">
        <v>8047</v>
      </c>
      <c r="AKQ1" t="s">
        <v>8048</v>
      </c>
      <c r="AKR1" t="s">
        <v>8049</v>
      </c>
      <c r="AKS1" t="s">
        <v>8050</v>
      </c>
      <c r="AKT1" t="s">
        <v>8051</v>
      </c>
      <c r="AKU1" t="s">
        <v>8052</v>
      </c>
      <c r="AKV1" t="s">
        <v>8053</v>
      </c>
      <c r="AKW1" t="s">
        <v>8054</v>
      </c>
      <c r="AKX1" t="s">
        <v>8055</v>
      </c>
      <c r="AKY1" t="s">
        <v>8056</v>
      </c>
      <c r="AKZ1" t="s">
        <v>8057</v>
      </c>
      <c r="ALA1" t="s">
        <v>8058</v>
      </c>
      <c r="ALB1" t="s">
        <v>8059</v>
      </c>
      <c r="ALC1" t="s">
        <v>8060</v>
      </c>
      <c r="ALD1" t="s">
        <v>8061</v>
      </c>
      <c r="ALE1" t="s">
        <v>8062</v>
      </c>
      <c r="ALF1" t="s">
        <v>8063</v>
      </c>
      <c r="ALG1" t="s">
        <v>8064</v>
      </c>
      <c r="ALH1" t="s">
        <v>8065</v>
      </c>
      <c r="ALI1" t="s">
        <v>8066</v>
      </c>
      <c r="ALJ1" t="s">
        <v>8067</v>
      </c>
      <c r="ALK1" t="s">
        <v>8068</v>
      </c>
      <c r="ALL1" t="s">
        <v>8069</v>
      </c>
      <c r="ALM1" t="s">
        <v>8070</v>
      </c>
      <c r="ALN1" t="s">
        <v>8071</v>
      </c>
      <c r="ALO1" t="s">
        <v>8072</v>
      </c>
      <c r="ALP1" t="s">
        <v>8073</v>
      </c>
      <c r="ALQ1" t="s">
        <v>8074</v>
      </c>
      <c r="ALR1" t="s">
        <v>8075</v>
      </c>
      <c r="ALS1" t="s">
        <v>8076</v>
      </c>
      <c r="ALT1" t="s">
        <v>8077</v>
      </c>
      <c r="ALU1" t="s">
        <v>8078</v>
      </c>
      <c r="ALV1" t="s">
        <v>8079</v>
      </c>
      <c r="ALW1" t="s">
        <v>8080</v>
      </c>
      <c r="ALX1" t="s">
        <v>8081</v>
      </c>
      <c r="ALY1" t="s">
        <v>8082</v>
      </c>
      <c r="ALZ1" t="s">
        <v>8083</v>
      </c>
      <c r="AMA1" t="s">
        <v>8084</v>
      </c>
      <c r="AMB1" t="s">
        <v>8085</v>
      </c>
      <c r="AMC1" t="s">
        <v>8086</v>
      </c>
      <c r="AMD1" t="s">
        <v>8087</v>
      </c>
      <c r="AME1" t="s">
        <v>8088</v>
      </c>
      <c r="AMF1" t="s">
        <v>8089</v>
      </c>
      <c r="AMG1" t="s">
        <v>8090</v>
      </c>
      <c r="AMH1" t="s">
        <v>8091</v>
      </c>
      <c r="AMI1" t="s">
        <v>8092</v>
      </c>
      <c r="AMJ1" t="s">
        <v>8093</v>
      </c>
      <c r="AMK1" t="s">
        <v>8094</v>
      </c>
      <c r="AML1" t="s">
        <v>8095</v>
      </c>
      <c r="AMM1" t="s">
        <v>8096</v>
      </c>
      <c r="AMN1" t="s">
        <v>8097</v>
      </c>
      <c r="AMO1" t="s">
        <v>8098</v>
      </c>
      <c r="AMP1" t="s">
        <v>8099</v>
      </c>
      <c r="AMQ1" t="s">
        <v>8100</v>
      </c>
      <c r="AMR1" t="s">
        <v>8101</v>
      </c>
      <c r="AMS1" t="s">
        <v>8102</v>
      </c>
      <c r="AMT1" t="s">
        <v>8103</v>
      </c>
      <c r="AMU1" t="s">
        <v>8104</v>
      </c>
      <c r="AMV1" t="s">
        <v>8105</v>
      </c>
      <c r="AMW1" t="s">
        <v>8106</v>
      </c>
      <c r="AMX1" t="s">
        <v>8107</v>
      </c>
      <c r="AMY1" t="s">
        <v>8108</v>
      </c>
      <c r="AMZ1" t="s">
        <v>8109</v>
      </c>
      <c r="ANA1" t="s">
        <v>8110</v>
      </c>
      <c r="ANB1" t="s">
        <v>8111</v>
      </c>
      <c r="ANC1" t="s">
        <v>8112</v>
      </c>
      <c r="AND1" t="s">
        <v>8113</v>
      </c>
      <c r="ANE1" t="s">
        <v>8114</v>
      </c>
      <c r="ANF1" t="s">
        <v>8115</v>
      </c>
      <c r="ANG1" t="s">
        <v>8116</v>
      </c>
      <c r="ANH1" t="s">
        <v>8117</v>
      </c>
      <c r="ANI1" t="s">
        <v>8118</v>
      </c>
      <c r="ANJ1" t="s">
        <v>8119</v>
      </c>
      <c r="ANK1" t="s">
        <v>8120</v>
      </c>
      <c r="ANL1" t="s">
        <v>8121</v>
      </c>
      <c r="ANM1" t="s">
        <v>8122</v>
      </c>
      <c r="ANN1" t="s">
        <v>8123</v>
      </c>
      <c r="ANO1" t="s">
        <v>8124</v>
      </c>
      <c r="ANP1" t="s">
        <v>8125</v>
      </c>
      <c r="ANQ1" t="s">
        <v>8126</v>
      </c>
      <c r="ANR1" t="s">
        <v>8127</v>
      </c>
      <c r="ANS1" t="s">
        <v>8128</v>
      </c>
      <c r="ANT1" t="s">
        <v>8129</v>
      </c>
      <c r="ANU1" t="s">
        <v>8130</v>
      </c>
      <c r="ANV1" t="s">
        <v>8131</v>
      </c>
      <c r="ANW1" t="s">
        <v>8132</v>
      </c>
      <c r="ANX1" t="s">
        <v>8133</v>
      </c>
      <c r="ANY1" t="s">
        <v>8134</v>
      </c>
      <c r="ANZ1" t="s">
        <v>8135</v>
      </c>
      <c r="AOA1" t="s">
        <v>8136</v>
      </c>
      <c r="AOB1" t="s">
        <v>8137</v>
      </c>
      <c r="AOC1" t="s">
        <v>8138</v>
      </c>
      <c r="AOD1" t="s">
        <v>8139</v>
      </c>
      <c r="AOE1" t="s">
        <v>8140</v>
      </c>
      <c r="AOF1" t="s">
        <v>8141</v>
      </c>
      <c r="AOG1" t="s">
        <v>8142</v>
      </c>
      <c r="AOH1" t="s">
        <v>8143</v>
      </c>
      <c r="AOI1" t="s">
        <v>8144</v>
      </c>
      <c r="AOJ1" t="s">
        <v>8145</v>
      </c>
      <c r="AOK1" t="s">
        <v>8146</v>
      </c>
      <c r="AOL1" t="s">
        <v>8147</v>
      </c>
      <c r="AOM1" t="s">
        <v>8148</v>
      </c>
      <c r="AON1" t="s">
        <v>8149</v>
      </c>
      <c r="AOO1" t="s">
        <v>8150</v>
      </c>
      <c r="AOP1" t="s">
        <v>8151</v>
      </c>
      <c r="AOQ1" t="s">
        <v>8152</v>
      </c>
      <c r="AOR1" t="s">
        <v>8153</v>
      </c>
      <c r="AOS1" t="s">
        <v>8154</v>
      </c>
      <c r="AOT1" t="s">
        <v>8155</v>
      </c>
      <c r="AOU1" t="s">
        <v>8156</v>
      </c>
      <c r="AOV1" t="s">
        <v>8157</v>
      </c>
      <c r="AOW1" t="s">
        <v>8158</v>
      </c>
      <c r="AOX1" t="s">
        <v>8159</v>
      </c>
      <c r="AOY1" t="s">
        <v>8160</v>
      </c>
      <c r="AOZ1" t="s">
        <v>8161</v>
      </c>
      <c r="APA1" t="s">
        <v>8162</v>
      </c>
      <c r="APB1" t="s">
        <v>8163</v>
      </c>
      <c r="APC1" t="s">
        <v>8164</v>
      </c>
      <c r="APD1" t="s">
        <v>8165</v>
      </c>
      <c r="APE1" t="s">
        <v>8166</v>
      </c>
      <c r="APF1" t="s">
        <v>8167</v>
      </c>
      <c r="APG1" t="s">
        <v>8168</v>
      </c>
      <c r="APH1" t="s">
        <v>8169</v>
      </c>
      <c r="API1" t="s">
        <v>8170</v>
      </c>
      <c r="APJ1" t="s">
        <v>8171</v>
      </c>
      <c r="APK1" t="s">
        <v>8172</v>
      </c>
      <c r="APL1" t="s">
        <v>8173</v>
      </c>
      <c r="APM1" t="s">
        <v>8174</v>
      </c>
      <c r="APN1" t="s">
        <v>8175</v>
      </c>
      <c r="APO1" t="s">
        <v>8176</v>
      </c>
      <c r="APP1" t="s">
        <v>8177</v>
      </c>
      <c r="APQ1" t="s">
        <v>8178</v>
      </c>
      <c r="APR1" t="s">
        <v>8179</v>
      </c>
      <c r="APS1" t="s">
        <v>8180</v>
      </c>
      <c r="APT1" t="s">
        <v>8181</v>
      </c>
      <c r="APU1" t="s">
        <v>8182</v>
      </c>
      <c r="APV1" t="s">
        <v>8183</v>
      </c>
      <c r="APW1" t="s">
        <v>8184</v>
      </c>
      <c r="APX1" t="s">
        <v>8185</v>
      </c>
      <c r="APY1" t="s">
        <v>8186</v>
      </c>
      <c r="APZ1" t="s">
        <v>8187</v>
      </c>
      <c r="AQA1" t="s">
        <v>8188</v>
      </c>
      <c r="AQB1" t="s">
        <v>8189</v>
      </c>
      <c r="AQC1" t="s">
        <v>8190</v>
      </c>
      <c r="AQD1" t="s">
        <v>8191</v>
      </c>
      <c r="AQE1" t="s">
        <v>8192</v>
      </c>
      <c r="AQF1" t="s">
        <v>8193</v>
      </c>
      <c r="AQG1" t="s">
        <v>8194</v>
      </c>
      <c r="AQH1" t="s">
        <v>8195</v>
      </c>
      <c r="AQI1" t="s">
        <v>8196</v>
      </c>
      <c r="AQJ1" t="s">
        <v>8197</v>
      </c>
      <c r="AQK1" t="s">
        <v>8198</v>
      </c>
      <c r="AQL1" t="s">
        <v>8199</v>
      </c>
      <c r="AQM1" t="s">
        <v>8200</v>
      </c>
      <c r="AQN1" t="s">
        <v>8201</v>
      </c>
      <c r="AQO1" t="s">
        <v>8202</v>
      </c>
      <c r="AQP1" t="s">
        <v>8203</v>
      </c>
      <c r="AQQ1" t="s">
        <v>8204</v>
      </c>
      <c r="AQR1" t="s">
        <v>8205</v>
      </c>
      <c r="AQS1" t="s">
        <v>8206</v>
      </c>
      <c r="AQT1" t="s">
        <v>8207</v>
      </c>
      <c r="AQU1" t="s">
        <v>8208</v>
      </c>
      <c r="AQV1" t="s">
        <v>8209</v>
      </c>
      <c r="AQW1" t="s">
        <v>8210</v>
      </c>
      <c r="AQX1" t="s">
        <v>8211</v>
      </c>
      <c r="AQY1" t="s">
        <v>8212</v>
      </c>
      <c r="AQZ1" t="s">
        <v>8213</v>
      </c>
      <c r="ARA1" t="s">
        <v>8214</v>
      </c>
      <c r="ARB1" t="s">
        <v>8215</v>
      </c>
      <c r="ARC1" t="s">
        <v>8216</v>
      </c>
      <c r="ARD1" t="s">
        <v>8217</v>
      </c>
      <c r="ARE1" t="s">
        <v>8218</v>
      </c>
      <c r="ARF1" t="s">
        <v>8219</v>
      </c>
      <c r="ARG1" t="s">
        <v>8220</v>
      </c>
      <c r="ARH1" t="s">
        <v>8221</v>
      </c>
      <c r="ARI1" t="s">
        <v>8222</v>
      </c>
      <c r="ARJ1" t="s">
        <v>8223</v>
      </c>
      <c r="ARK1" t="s">
        <v>8224</v>
      </c>
      <c r="ARL1" t="s">
        <v>8225</v>
      </c>
      <c r="ARM1" t="s">
        <v>8226</v>
      </c>
      <c r="ARN1" t="s">
        <v>8227</v>
      </c>
      <c r="ARO1" t="s">
        <v>8228</v>
      </c>
      <c r="ARP1" t="s">
        <v>8229</v>
      </c>
      <c r="ARQ1" t="s">
        <v>8230</v>
      </c>
      <c r="ARR1" t="s">
        <v>8231</v>
      </c>
      <c r="ARS1" t="s">
        <v>8232</v>
      </c>
      <c r="ART1" t="s">
        <v>8233</v>
      </c>
      <c r="ARU1" t="s">
        <v>8234</v>
      </c>
      <c r="ARV1" t="s">
        <v>8235</v>
      </c>
      <c r="ARW1" t="s">
        <v>8236</v>
      </c>
      <c r="ARX1" t="s">
        <v>8237</v>
      </c>
      <c r="ARY1" t="s">
        <v>8238</v>
      </c>
      <c r="ARZ1" t="s">
        <v>8239</v>
      </c>
      <c r="ASA1" t="s">
        <v>8240</v>
      </c>
      <c r="ASB1" t="s">
        <v>8241</v>
      </c>
      <c r="ASC1" t="s">
        <v>8242</v>
      </c>
      <c r="ASD1" t="s">
        <v>8243</v>
      </c>
      <c r="ASE1" t="s">
        <v>8244</v>
      </c>
      <c r="ASF1" t="s">
        <v>8245</v>
      </c>
      <c r="ASG1" t="s">
        <v>8246</v>
      </c>
      <c r="ASH1" t="s">
        <v>8247</v>
      </c>
      <c r="ASI1" t="s">
        <v>8248</v>
      </c>
      <c r="ASJ1" t="s">
        <v>8249</v>
      </c>
      <c r="ASK1" t="s">
        <v>8250</v>
      </c>
      <c r="ASL1" t="s">
        <v>8251</v>
      </c>
      <c r="ASM1" t="s">
        <v>8252</v>
      </c>
      <c r="ASN1" t="s">
        <v>8253</v>
      </c>
      <c r="ASO1" t="s">
        <v>8254</v>
      </c>
      <c r="ASP1" t="s">
        <v>8255</v>
      </c>
      <c r="ASQ1" t="s">
        <v>8256</v>
      </c>
      <c r="ASR1" t="s">
        <v>8257</v>
      </c>
      <c r="ASS1" t="s">
        <v>8258</v>
      </c>
      <c r="AST1" t="s">
        <v>8259</v>
      </c>
      <c r="ASU1" t="s">
        <v>8260</v>
      </c>
      <c r="ASV1" t="s">
        <v>8261</v>
      </c>
      <c r="ASW1" t="s">
        <v>8262</v>
      </c>
      <c r="ASX1" t="s">
        <v>8263</v>
      </c>
      <c r="ASY1" t="s">
        <v>8264</v>
      </c>
      <c r="ASZ1" t="s">
        <v>8265</v>
      </c>
      <c r="ATA1" t="s">
        <v>8266</v>
      </c>
      <c r="ATB1" t="s">
        <v>8267</v>
      </c>
      <c r="ATC1" t="s">
        <v>8268</v>
      </c>
      <c r="ATD1" t="s">
        <v>8269</v>
      </c>
      <c r="ATE1" t="s">
        <v>8270</v>
      </c>
      <c r="ATF1" t="s">
        <v>8271</v>
      </c>
      <c r="ATG1" t="s">
        <v>8272</v>
      </c>
      <c r="ATH1" t="s">
        <v>8273</v>
      </c>
      <c r="ATI1" t="s">
        <v>8274</v>
      </c>
      <c r="ATJ1" t="s">
        <v>8275</v>
      </c>
      <c r="ATK1" t="s">
        <v>8276</v>
      </c>
      <c r="ATL1" t="s">
        <v>8277</v>
      </c>
      <c r="ATM1" t="s">
        <v>8278</v>
      </c>
      <c r="ATN1" t="s">
        <v>8279</v>
      </c>
      <c r="ATO1" t="s">
        <v>8280</v>
      </c>
      <c r="ATP1" t="s">
        <v>8281</v>
      </c>
      <c r="ATQ1" t="s">
        <v>8282</v>
      </c>
      <c r="ATR1" t="s">
        <v>8283</v>
      </c>
      <c r="ATS1" t="s">
        <v>8284</v>
      </c>
      <c r="ATT1" t="s">
        <v>8285</v>
      </c>
      <c r="ATU1" t="s">
        <v>8286</v>
      </c>
      <c r="ATV1" t="s">
        <v>8287</v>
      </c>
      <c r="ATW1" t="s">
        <v>8288</v>
      </c>
      <c r="ATX1" t="s">
        <v>8289</v>
      </c>
      <c r="ATY1" t="s">
        <v>8290</v>
      </c>
      <c r="ATZ1" t="s">
        <v>8291</v>
      </c>
      <c r="AUA1" t="s">
        <v>8292</v>
      </c>
      <c r="AUB1" t="s">
        <v>8293</v>
      </c>
      <c r="AUC1" t="s">
        <v>8294</v>
      </c>
      <c r="AUD1" t="s">
        <v>8295</v>
      </c>
      <c r="AUE1" t="s">
        <v>8296</v>
      </c>
      <c r="AUF1" t="s">
        <v>8297</v>
      </c>
      <c r="AUG1" t="s">
        <v>8298</v>
      </c>
      <c r="AUH1" t="s">
        <v>8299</v>
      </c>
      <c r="AUI1" t="s">
        <v>8300</v>
      </c>
      <c r="AUJ1" t="s">
        <v>8301</v>
      </c>
      <c r="AUK1" t="s">
        <v>8302</v>
      </c>
      <c r="AUL1" t="s">
        <v>8303</v>
      </c>
      <c r="AUM1" t="s">
        <v>8304</v>
      </c>
      <c r="AUN1" t="s">
        <v>8305</v>
      </c>
      <c r="AUO1" t="s">
        <v>8306</v>
      </c>
      <c r="AUP1" t="s">
        <v>8307</v>
      </c>
      <c r="AUQ1" t="s">
        <v>8308</v>
      </c>
      <c r="AUR1" t="s">
        <v>8309</v>
      </c>
      <c r="AUS1" t="s">
        <v>8310</v>
      </c>
      <c r="AUT1" t="s">
        <v>8311</v>
      </c>
      <c r="AUU1" t="s">
        <v>8312</v>
      </c>
      <c r="AUV1" t="s">
        <v>8313</v>
      </c>
      <c r="AUW1" t="s">
        <v>8314</v>
      </c>
      <c r="AUX1" t="s">
        <v>8315</v>
      </c>
      <c r="AUY1" t="s">
        <v>8316</v>
      </c>
      <c r="AUZ1" t="s">
        <v>8317</v>
      </c>
      <c r="AVA1" t="s">
        <v>8318</v>
      </c>
      <c r="AVB1" t="s">
        <v>8319</v>
      </c>
      <c r="AVC1" t="s">
        <v>8320</v>
      </c>
      <c r="AVD1" t="s">
        <v>8321</v>
      </c>
      <c r="AVE1" t="s">
        <v>8322</v>
      </c>
      <c r="AVF1" t="s">
        <v>8323</v>
      </c>
      <c r="AVG1" t="s">
        <v>8324</v>
      </c>
      <c r="AVH1" t="s">
        <v>8325</v>
      </c>
      <c r="AVI1" t="s">
        <v>8326</v>
      </c>
      <c r="AVJ1" t="s">
        <v>8327</v>
      </c>
      <c r="AVK1" t="s">
        <v>8328</v>
      </c>
      <c r="AVL1" t="s">
        <v>8329</v>
      </c>
      <c r="AVM1" t="s">
        <v>8330</v>
      </c>
      <c r="AVN1" t="s">
        <v>8331</v>
      </c>
      <c r="AVO1" t="s">
        <v>8332</v>
      </c>
      <c r="AVP1" t="s">
        <v>8333</v>
      </c>
      <c r="AVQ1" t="s">
        <v>8334</v>
      </c>
      <c r="AVR1" t="s">
        <v>8335</v>
      </c>
      <c r="AVS1" t="s">
        <v>8336</v>
      </c>
      <c r="AVT1" t="s">
        <v>8337</v>
      </c>
      <c r="AVU1" t="s">
        <v>8338</v>
      </c>
      <c r="AVV1" t="s">
        <v>8339</v>
      </c>
      <c r="AVW1" t="s">
        <v>8340</v>
      </c>
      <c r="AVX1" t="s">
        <v>8341</v>
      </c>
      <c r="AVY1" t="s">
        <v>8342</v>
      </c>
      <c r="AVZ1" t="s">
        <v>8343</v>
      </c>
      <c r="AWA1" t="s">
        <v>8344</v>
      </c>
      <c r="AWB1" t="s">
        <v>8345</v>
      </c>
      <c r="AWC1" t="s">
        <v>8346</v>
      </c>
      <c r="AWD1" t="s">
        <v>8347</v>
      </c>
      <c r="AWE1" t="s">
        <v>8348</v>
      </c>
      <c r="AWF1" t="s">
        <v>8349</v>
      </c>
      <c r="AWG1" t="s">
        <v>8350</v>
      </c>
      <c r="AWH1" t="s">
        <v>8351</v>
      </c>
      <c r="AWI1" t="s">
        <v>8352</v>
      </c>
      <c r="AWJ1" t="s">
        <v>8353</v>
      </c>
      <c r="AWK1" t="s">
        <v>8354</v>
      </c>
      <c r="AWL1" t="s">
        <v>8355</v>
      </c>
      <c r="AWM1" t="s">
        <v>8356</v>
      </c>
      <c r="AWN1" t="s">
        <v>8357</v>
      </c>
      <c r="AWO1" t="s">
        <v>8358</v>
      </c>
      <c r="AWP1" t="s">
        <v>8359</v>
      </c>
      <c r="AWQ1" t="s">
        <v>8360</v>
      </c>
      <c r="AWR1" t="s">
        <v>8361</v>
      </c>
      <c r="AWS1" t="s">
        <v>8362</v>
      </c>
      <c r="AWT1" t="s">
        <v>8363</v>
      </c>
      <c r="AWU1" t="s">
        <v>8364</v>
      </c>
      <c r="AWV1" t="s">
        <v>8365</v>
      </c>
      <c r="AWW1" t="s">
        <v>8366</v>
      </c>
      <c r="AWX1" t="s">
        <v>8367</v>
      </c>
      <c r="AWY1" t="s">
        <v>8368</v>
      </c>
      <c r="AWZ1" t="s">
        <v>8369</v>
      </c>
      <c r="AXA1" t="s">
        <v>8370</v>
      </c>
      <c r="AXB1" t="s">
        <v>8371</v>
      </c>
      <c r="AXC1" t="s">
        <v>8372</v>
      </c>
      <c r="AXD1" t="s">
        <v>8373</v>
      </c>
      <c r="AXE1" t="s">
        <v>8374</v>
      </c>
      <c r="AXF1" t="s">
        <v>8375</v>
      </c>
      <c r="AXG1" t="s">
        <v>8376</v>
      </c>
      <c r="AXH1" t="s">
        <v>8377</v>
      </c>
      <c r="AXI1" t="s">
        <v>8378</v>
      </c>
      <c r="AXJ1" t="s">
        <v>8379</v>
      </c>
      <c r="AXK1" t="s">
        <v>8380</v>
      </c>
      <c r="AXL1" t="s">
        <v>8381</v>
      </c>
      <c r="AXM1" t="s">
        <v>8382</v>
      </c>
      <c r="AXN1" t="s">
        <v>8383</v>
      </c>
      <c r="AXO1" t="s">
        <v>8384</v>
      </c>
      <c r="AXP1" t="s">
        <v>8385</v>
      </c>
      <c r="AXQ1" t="s">
        <v>8386</v>
      </c>
      <c r="AXR1" t="s">
        <v>8387</v>
      </c>
      <c r="AXS1" t="s">
        <v>8388</v>
      </c>
      <c r="AXT1" t="s">
        <v>8389</v>
      </c>
      <c r="AXU1" t="s">
        <v>8390</v>
      </c>
      <c r="AXV1" t="s">
        <v>8391</v>
      </c>
      <c r="AXW1" t="s">
        <v>8392</v>
      </c>
      <c r="AXX1" t="s">
        <v>8393</v>
      </c>
      <c r="AXY1" t="s">
        <v>8394</v>
      </c>
      <c r="AXZ1" t="s">
        <v>8395</v>
      </c>
      <c r="AYA1" t="s">
        <v>8396</v>
      </c>
      <c r="AYB1" t="s">
        <v>8397</v>
      </c>
      <c r="AYC1" t="s">
        <v>8398</v>
      </c>
      <c r="AYD1" t="s">
        <v>8399</v>
      </c>
      <c r="AYE1" t="s">
        <v>8400</v>
      </c>
      <c r="AYF1" t="s">
        <v>8401</v>
      </c>
      <c r="AYG1" t="s">
        <v>8402</v>
      </c>
      <c r="AYH1" t="s">
        <v>8403</v>
      </c>
      <c r="AYI1" t="s">
        <v>8404</v>
      </c>
      <c r="AYJ1" t="s">
        <v>8405</v>
      </c>
      <c r="AYK1" t="s">
        <v>8406</v>
      </c>
      <c r="AYL1" t="s">
        <v>8407</v>
      </c>
      <c r="AYM1" t="s">
        <v>8408</v>
      </c>
      <c r="AYN1" t="s">
        <v>8409</v>
      </c>
      <c r="AYO1" t="s">
        <v>8410</v>
      </c>
      <c r="AYP1" t="s">
        <v>8411</v>
      </c>
      <c r="AYQ1" t="s">
        <v>8412</v>
      </c>
      <c r="AYR1" t="s">
        <v>8413</v>
      </c>
      <c r="AYS1" t="s">
        <v>8414</v>
      </c>
      <c r="AYT1" t="s">
        <v>8415</v>
      </c>
      <c r="AYU1" t="s">
        <v>8416</v>
      </c>
      <c r="AYV1" t="s">
        <v>8417</v>
      </c>
      <c r="AYW1" t="s">
        <v>8418</v>
      </c>
      <c r="AYX1" t="s">
        <v>8419</v>
      </c>
      <c r="AYY1" t="s">
        <v>8420</v>
      </c>
      <c r="AYZ1" t="s">
        <v>8421</v>
      </c>
      <c r="AZA1" t="s">
        <v>8422</v>
      </c>
      <c r="AZB1" t="s">
        <v>8423</v>
      </c>
      <c r="AZC1" t="s">
        <v>8424</v>
      </c>
      <c r="AZD1" t="s">
        <v>8425</v>
      </c>
      <c r="AZE1" t="s">
        <v>8426</v>
      </c>
      <c r="AZF1" t="s">
        <v>8427</v>
      </c>
      <c r="AZG1" t="s">
        <v>8428</v>
      </c>
      <c r="AZH1" t="s">
        <v>8429</v>
      </c>
      <c r="AZI1" t="s">
        <v>8430</v>
      </c>
      <c r="AZJ1" t="s">
        <v>8431</v>
      </c>
      <c r="AZK1" t="s">
        <v>8432</v>
      </c>
      <c r="AZL1" t="s">
        <v>8433</v>
      </c>
      <c r="AZM1" t="s">
        <v>8434</v>
      </c>
      <c r="AZN1" t="s">
        <v>8435</v>
      </c>
      <c r="AZO1" t="s">
        <v>8436</v>
      </c>
      <c r="AZP1" t="s">
        <v>8437</v>
      </c>
      <c r="AZQ1" t="s">
        <v>8438</v>
      </c>
      <c r="AZR1" t="s">
        <v>8439</v>
      </c>
      <c r="AZS1" t="s">
        <v>8440</v>
      </c>
      <c r="AZT1" t="s">
        <v>8441</v>
      </c>
      <c r="AZU1" t="s">
        <v>8442</v>
      </c>
      <c r="AZV1" t="s">
        <v>8443</v>
      </c>
      <c r="AZW1" t="s">
        <v>8444</v>
      </c>
      <c r="AZX1" t="s">
        <v>8445</v>
      </c>
      <c r="AZY1" t="s">
        <v>8446</v>
      </c>
      <c r="AZZ1" t="s">
        <v>8447</v>
      </c>
      <c r="BAA1" t="s">
        <v>8448</v>
      </c>
      <c r="BAB1" t="s">
        <v>8449</v>
      </c>
      <c r="BAC1" t="s">
        <v>8450</v>
      </c>
      <c r="BAD1" t="s">
        <v>8451</v>
      </c>
      <c r="BAE1" t="s">
        <v>8452</v>
      </c>
      <c r="BAF1" t="s">
        <v>8453</v>
      </c>
      <c r="BAG1" t="s">
        <v>8454</v>
      </c>
      <c r="BAH1" t="s">
        <v>8455</v>
      </c>
      <c r="BAI1" t="s">
        <v>8456</v>
      </c>
      <c r="BAJ1" t="s">
        <v>8457</v>
      </c>
      <c r="BAK1" t="s">
        <v>8458</v>
      </c>
      <c r="BAL1" t="s">
        <v>8459</v>
      </c>
      <c r="BAM1" t="s">
        <v>8460</v>
      </c>
      <c r="BAN1" t="s">
        <v>8461</v>
      </c>
      <c r="BAO1" t="s">
        <v>8462</v>
      </c>
      <c r="BAP1" t="s">
        <v>8463</v>
      </c>
      <c r="BAQ1" t="s">
        <v>8464</v>
      </c>
      <c r="BAR1" t="s">
        <v>8465</v>
      </c>
      <c r="BAS1" t="s">
        <v>8466</v>
      </c>
      <c r="BAT1" t="s">
        <v>8467</v>
      </c>
      <c r="BAU1" t="s">
        <v>8468</v>
      </c>
      <c r="BAV1" t="s">
        <v>8469</v>
      </c>
      <c r="BAW1" t="s">
        <v>8470</v>
      </c>
      <c r="BAX1" t="s">
        <v>8471</v>
      </c>
      <c r="BAY1" t="s">
        <v>8472</v>
      </c>
      <c r="BAZ1" t="s">
        <v>8473</v>
      </c>
      <c r="BBA1" t="s">
        <v>8474</v>
      </c>
      <c r="BBB1" t="s">
        <v>8475</v>
      </c>
      <c r="BBC1" t="s">
        <v>8476</v>
      </c>
      <c r="BBD1" t="s">
        <v>8477</v>
      </c>
      <c r="BBE1" t="s">
        <v>8478</v>
      </c>
      <c r="BBF1" t="s">
        <v>8479</v>
      </c>
      <c r="BBG1" t="s">
        <v>8480</v>
      </c>
      <c r="BBH1" t="s">
        <v>8481</v>
      </c>
      <c r="BBI1" t="s">
        <v>8482</v>
      </c>
      <c r="BBJ1" t="s">
        <v>8483</v>
      </c>
      <c r="BBK1" t="s">
        <v>8484</v>
      </c>
      <c r="BBL1" t="s">
        <v>8485</v>
      </c>
      <c r="BBM1" t="s">
        <v>8486</v>
      </c>
      <c r="BBN1" t="s">
        <v>8487</v>
      </c>
      <c r="BBO1" t="s">
        <v>8488</v>
      </c>
      <c r="BBP1" t="s">
        <v>8489</v>
      </c>
      <c r="BBQ1" t="s">
        <v>8490</v>
      </c>
      <c r="BBR1" t="s">
        <v>8491</v>
      </c>
      <c r="BBS1" t="s">
        <v>8492</v>
      </c>
      <c r="BBT1" t="s">
        <v>8493</v>
      </c>
      <c r="BBU1" t="s">
        <v>8494</v>
      </c>
      <c r="BBV1" t="s">
        <v>8495</v>
      </c>
      <c r="BBW1" t="s">
        <v>8496</v>
      </c>
      <c r="BBX1" t="s">
        <v>8497</v>
      </c>
      <c r="BBY1" t="s">
        <v>8498</v>
      </c>
      <c r="BBZ1" t="s">
        <v>8499</v>
      </c>
      <c r="BCA1" t="s">
        <v>8500</v>
      </c>
      <c r="BCB1" t="s">
        <v>8501</v>
      </c>
      <c r="BCC1" t="s">
        <v>8502</v>
      </c>
      <c r="BCD1" t="s">
        <v>8503</v>
      </c>
      <c r="BCE1" t="s">
        <v>8504</v>
      </c>
      <c r="BCF1" t="s">
        <v>8505</v>
      </c>
      <c r="BCG1" t="s">
        <v>8506</v>
      </c>
      <c r="BCH1" t="s">
        <v>8507</v>
      </c>
      <c r="BCI1" t="s">
        <v>8508</v>
      </c>
      <c r="BCJ1" t="s">
        <v>8509</v>
      </c>
      <c r="BCK1" t="s">
        <v>8510</v>
      </c>
      <c r="BCL1" t="s">
        <v>8511</v>
      </c>
      <c r="BCM1" t="s">
        <v>8512</v>
      </c>
      <c r="BCN1" t="s">
        <v>8513</v>
      </c>
      <c r="BCO1" t="s">
        <v>8514</v>
      </c>
      <c r="BCP1" t="s">
        <v>8515</v>
      </c>
      <c r="BCQ1" t="s">
        <v>8516</v>
      </c>
      <c r="BCR1" t="s">
        <v>8517</v>
      </c>
      <c r="BCS1" t="s">
        <v>8518</v>
      </c>
      <c r="BCT1" t="s">
        <v>8519</v>
      </c>
      <c r="BCU1" t="s">
        <v>8520</v>
      </c>
      <c r="BCV1" t="s">
        <v>8521</v>
      </c>
      <c r="BCW1" t="s">
        <v>8522</v>
      </c>
      <c r="BCX1" t="s">
        <v>8523</v>
      </c>
      <c r="BCY1" t="s">
        <v>8524</v>
      </c>
      <c r="BCZ1" t="s">
        <v>8525</v>
      </c>
      <c r="BDA1" t="s">
        <v>8526</v>
      </c>
      <c r="BDB1" t="s">
        <v>8527</v>
      </c>
      <c r="BDC1" t="s">
        <v>8528</v>
      </c>
      <c r="BDD1" t="s">
        <v>8529</v>
      </c>
      <c r="BDE1" t="s">
        <v>8530</v>
      </c>
      <c r="BDF1" t="s">
        <v>8531</v>
      </c>
      <c r="BDG1" t="s">
        <v>8532</v>
      </c>
      <c r="BDH1" t="s">
        <v>8533</v>
      </c>
      <c r="BDI1" t="s">
        <v>8534</v>
      </c>
      <c r="BDJ1" t="s">
        <v>8535</v>
      </c>
      <c r="BDK1" t="s">
        <v>8536</v>
      </c>
      <c r="BDL1" t="s">
        <v>8537</v>
      </c>
      <c r="BDM1" t="s">
        <v>8538</v>
      </c>
      <c r="BDN1" t="s">
        <v>8539</v>
      </c>
      <c r="BDO1" t="s">
        <v>8540</v>
      </c>
      <c r="BDP1" t="s">
        <v>8541</v>
      </c>
      <c r="BDQ1" t="s">
        <v>8542</v>
      </c>
      <c r="BDR1" t="s">
        <v>8543</v>
      </c>
      <c r="BDS1" t="s">
        <v>8544</v>
      </c>
      <c r="BDT1" t="s">
        <v>8545</v>
      </c>
      <c r="BDU1" t="s">
        <v>8546</v>
      </c>
      <c r="BDV1" t="s">
        <v>8547</v>
      </c>
      <c r="BDW1" t="s">
        <v>8548</v>
      </c>
      <c r="BDX1" t="s">
        <v>8549</v>
      </c>
      <c r="BDY1" t="s">
        <v>8550</v>
      </c>
      <c r="BDZ1" t="s">
        <v>8551</v>
      </c>
      <c r="BEA1" t="s">
        <v>8552</v>
      </c>
      <c r="BEB1" t="s">
        <v>8553</v>
      </c>
      <c r="BEC1" t="s">
        <v>8554</v>
      </c>
      <c r="BED1" t="s">
        <v>8555</v>
      </c>
      <c r="BEE1" t="s">
        <v>8556</v>
      </c>
      <c r="BEF1" t="s">
        <v>8557</v>
      </c>
      <c r="BEG1" t="s">
        <v>8558</v>
      </c>
      <c r="BEH1" t="s">
        <v>8559</v>
      </c>
      <c r="BEI1" t="s">
        <v>8560</v>
      </c>
      <c r="BEJ1" t="s">
        <v>8561</v>
      </c>
      <c r="BEK1" t="s">
        <v>8562</v>
      </c>
      <c r="BEL1" t="s">
        <v>8563</v>
      </c>
      <c r="BEM1" t="s">
        <v>8564</v>
      </c>
      <c r="BEN1" t="s">
        <v>8565</v>
      </c>
      <c r="BEO1" t="s">
        <v>8566</v>
      </c>
      <c r="BEP1" t="s">
        <v>8567</v>
      </c>
      <c r="BEQ1" t="s">
        <v>8568</v>
      </c>
      <c r="BER1" t="s">
        <v>8569</v>
      </c>
      <c r="BES1" t="s">
        <v>8570</v>
      </c>
      <c r="BET1" t="s">
        <v>8571</v>
      </c>
      <c r="BEU1" t="s">
        <v>8572</v>
      </c>
      <c r="BEV1" t="s">
        <v>8573</v>
      </c>
      <c r="BEW1" t="s">
        <v>8574</v>
      </c>
      <c r="BEX1" t="s">
        <v>8575</v>
      </c>
      <c r="BEY1" t="s">
        <v>8576</v>
      </c>
      <c r="BEZ1" t="s">
        <v>8577</v>
      </c>
      <c r="BFA1" t="s">
        <v>8578</v>
      </c>
      <c r="BFB1" t="s">
        <v>8579</v>
      </c>
      <c r="BFC1" t="s">
        <v>8580</v>
      </c>
      <c r="BFD1" t="s">
        <v>8581</v>
      </c>
      <c r="BFE1" t="s">
        <v>8582</v>
      </c>
      <c r="BFF1" t="s">
        <v>8583</v>
      </c>
      <c r="BFG1" t="s">
        <v>8584</v>
      </c>
      <c r="BFH1" t="s">
        <v>8585</v>
      </c>
      <c r="BFI1" t="s">
        <v>8586</v>
      </c>
      <c r="BFJ1" t="s">
        <v>8587</v>
      </c>
      <c r="BFK1" t="s">
        <v>8588</v>
      </c>
      <c r="BFL1" t="s">
        <v>8589</v>
      </c>
      <c r="BFM1" t="s">
        <v>8590</v>
      </c>
      <c r="BFN1" t="s">
        <v>8591</v>
      </c>
      <c r="BFO1" t="s">
        <v>8592</v>
      </c>
      <c r="BFP1" t="s">
        <v>8593</v>
      </c>
      <c r="BFQ1" t="s">
        <v>8594</v>
      </c>
      <c r="BFR1" t="s">
        <v>8595</v>
      </c>
      <c r="BFS1" t="s">
        <v>8596</v>
      </c>
      <c r="BFT1" t="s">
        <v>8597</v>
      </c>
      <c r="BFU1" t="s">
        <v>8598</v>
      </c>
      <c r="BFV1" t="s">
        <v>8599</v>
      </c>
      <c r="BFW1" t="s">
        <v>8600</v>
      </c>
      <c r="BFX1" t="s">
        <v>8601</v>
      </c>
      <c r="BFY1" t="s">
        <v>8602</v>
      </c>
      <c r="BFZ1" t="s">
        <v>8603</v>
      </c>
      <c r="BGA1" t="s">
        <v>8604</v>
      </c>
      <c r="BGB1" t="s">
        <v>8605</v>
      </c>
      <c r="BGC1" t="s">
        <v>8606</v>
      </c>
      <c r="BGD1" t="s">
        <v>8607</v>
      </c>
      <c r="BGE1" t="s">
        <v>8608</v>
      </c>
      <c r="BGF1" t="s">
        <v>8609</v>
      </c>
      <c r="BGG1" t="s">
        <v>8610</v>
      </c>
      <c r="BGH1" t="s">
        <v>8611</v>
      </c>
      <c r="BGI1" t="s">
        <v>8612</v>
      </c>
      <c r="BGJ1" t="s">
        <v>8613</v>
      </c>
      <c r="BGK1" t="s">
        <v>8614</v>
      </c>
      <c r="BGL1" t="s">
        <v>8615</v>
      </c>
      <c r="BGM1" t="s">
        <v>8616</v>
      </c>
      <c r="BGN1" t="s">
        <v>8617</v>
      </c>
      <c r="BGO1" t="s">
        <v>8618</v>
      </c>
      <c r="BGP1" t="s">
        <v>8619</v>
      </c>
      <c r="BGQ1" t="s">
        <v>8620</v>
      </c>
      <c r="BGR1" t="s">
        <v>8621</v>
      </c>
      <c r="BGS1" t="s">
        <v>8622</v>
      </c>
      <c r="BGT1" t="s">
        <v>8623</v>
      </c>
      <c r="BGU1" t="s">
        <v>8624</v>
      </c>
      <c r="BGV1" t="s">
        <v>8625</v>
      </c>
      <c r="BGW1" t="s">
        <v>8626</v>
      </c>
      <c r="BGX1" t="s">
        <v>8627</v>
      </c>
      <c r="BGY1" t="s">
        <v>8628</v>
      </c>
      <c r="BGZ1" t="s">
        <v>8629</v>
      </c>
      <c r="BHA1" t="s">
        <v>8630</v>
      </c>
      <c r="BHB1" t="s">
        <v>8631</v>
      </c>
      <c r="BHC1" t="s">
        <v>8632</v>
      </c>
      <c r="BHD1" t="s">
        <v>8633</v>
      </c>
      <c r="BHE1" t="s">
        <v>8634</v>
      </c>
      <c r="BHF1" t="s">
        <v>8635</v>
      </c>
      <c r="BHG1" t="s">
        <v>8636</v>
      </c>
      <c r="BHH1" t="s">
        <v>8637</v>
      </c>
      <c r="BHI1" t="s">
        <v>8638</v>
      </c>
      <c r="BHJ1" t="s">
        <v>8639</v>
      </c>
      <c r="BHK1" t="s">
        <v>8640</v>
      </c>
      <c r="BHL1" t="s">
        <v>8641</v>
      </c>
      <c r="BHM1" t="s">
        <v>8642</v>
      </c>
      <c r="BHN1" t="s">
        <v>8643</v>
      </c>
      <c r="BHO1" t="s">
        <v>8644</v>
      </c>
      <c r="BHP1" t="s">
        <v>8645</v>
      </c>
      <c r="BHQ1" t="s">
        <v>8646</v>
      </c>
      <c r="BHR1" t="s">
        <v>8647</v>
      </c>
      <c r="BHS1" t="s">
        <v>8648</v>
      </c>
      <c r="BHT1" t="s">
        <v>8649</v>
      </c>
      <c r="BHU1" t="s">
        <v>8650</v>
      </c>
      <c r="BHV1" t="s">
        <v>8651</v>
      </c>
      <c r="BHW1" t="s">
        <v>8652</v>
      </c>
      <c r="BHX1" t="s">
        <v>8653</v>
      </c>
      <c r="BHY1" t="s">
        <v>8654</v>
      </c>
      <c r="BHZ1" t="s">
        <v>8655</v>
      </c>
      <c r="BIA1" t="s">
        <v>8656</v>
      </c>
      <c r="BIB1" t="s">
        <v>8657</v>
      </c>
      <c r="BIC1" t="s">
        <v>8658</v>
      </c>
      <c r="BID1" t="s">
        <v>8659</v>
      </c>
      <c r="BIE1" t="s">
        <v>8660</v>
      </c>
      <c r="BIF1" t="s">
        <v>8661</v>
      </c>
      <c r="BIG1" t="s">
        <v>8662</v>
      </c>
      <c r="BIH1" t="s">
        <v>8663</v>
      </c>
      <c r="BII1" t="s">
        <v>8664</v>
      </c>
      <c r="BIJ1" t="s">
        <v>8665</v>
      </c>
      <c r="BIK1" t="s">
        <v>8666</v>
      </c>
      <c r="BIL1" t="s">
        <v>8667</v>
      </c>
      <c r="BIM1" t="s">
        <v>8668</v>
      </c>
      <c r="BIN1" t="s">
        <v>8669</v>
      </c>
      <c r="BIO1" t="s">
        <v>8670</v>
      </c>
      <c r="BIP1" t="s">
        <v>8671</v>
      </c>
      <c r="BIQ1" t="s">
        <v>8672</v>
      </c>
      <c r="BIR1" t="s">
        <v>8673</v>
      </c>
      <c r="BIS1" t="s">
        <v>8674</v>
      </c>
      <c r="BIT1" t="s">
        <v>8675</v>
      </c>
      <c r="BIU1" t="s">
        <v>8676</v>
      </c>
      <c r="BIV1" t="s">
        <v>8677</v>
      </c>
      <c r="BIW1" t="s">
        <v>8678</v>
      </c>
      <c r="BIX1" t="s">
        <v>8679</v>
      </c>
      <c r="BIY1" t="s">
        <v>8680</v>
      </c>
      <c r="BIZ1" t="s">
        <v>8681</v>
      </c>
      <c r="BJA1" t="s">
        <v>8682</v>
      </c>
      <c r="BJB1" t="s">
        <v>8683</v>
      </c>
      <c r="BJC1" t="s">
        <v>8684</v>
      </c>
      <c r="BJD1" t="s">
        <v>8685</v>
      </c>
      <c r="BJE1" t="s">
        <v>8686</v>
      </c>
      <c r="BJF1" t="s">
        <v>8687</v>
      </c>
      <c r="BJG1" t="s">
        <v>8688</v>
      </c>
      <c r="BJH1" t="s">
        <v>8689</v>
      </c>
      <c r="BJI1" t="s">
        <v>8690</v>
      </c>
      <c r="BJJ1" t="s">
        <v>8691</v>
      </c>
      <c r="BJK1" t="s">
        <v>8692</v>
      </c>
      <c r="BJL1" t="s">
        <v>8693</v>
      </c>
      <c r="BJM1" t="s">
        <v>8694</v>
      </c>
      <c r="BJN1" t="s">
        <v>8695</v>
      </c>
      <c r="BJO1" t="s">
        <v>8696</v>
      </c>
      <c r="BJP1" t="s">
        <v>8697</v>
      </c>
      <c r="BJQ1" t="s">
        <v>8698</v>
      </c>
      <c r="BJR1" t="s">
        <v>8699</v>
      </c>
      <c r="BJS1" t="s">
        <v>8700</v>
      </c>
      <c r="BJT1" t="s">
        <v>8701</v>
      </c>
      <c r="BJU1" t="s">
        <v>8702</v>
      </c>
      <c r="BJV1" t="s">
        <v>8703</v>
      </c>
      <c r="BJW1" t="s">
        <v>8704</v>
      </c>
      <c r="BJX1" t="s">
        <v>8705</v>
      </c>
      <c r="BJY1" t="s">
        <v>8706</v>
      </c>
      <c r="BJZ1" t="s">
        <v>8707</v>
      </c>
      <c r="BKA1" t="s">
        <v>8708</v>
      </c>
      <c r="BKB1" t="s">
        <v>8709</v>
      </c>
      <c r="BKC1" t="s">
        <v>8710</v>
      </c>
      <c r="BKD1" t="s">
        <v>8711</v>
      </c>
      <c r="BKE1" t="s">
        <v>8712</v>
      </c>
      <c r="BKF1" t="s">
        <v>8713</v>
      </c>
      <c r="BKG1" t="s">
        <v>8714</v>
      </c>
      <c r="BKH1" t="s">
        <v>8715</v>
      </c>
      <c r="BKI1" t="s">
        <v>8716</v>
      </c>
      <c r="BKJ1" t="s">
        <v>8717</v>
      </c>
      <c r="BKK1" t="s">
        <v>8718</v>
      </c>
      <c r="BKL1" t="s">
        <v>8719</v>
      </c>
      <c r="BKM1" t="s">
        <v>8720</v>
      </c>
      <c r="BKN1" t="s">
        <v>8721</v>
      </c>
      <c r="BKO1" t="s">
        <v>8722</v>
      </c>
      <c r="BKP1" t="s">
        <v>8723</v>
      </c>
      <c r="BKQ1" t="s">
        <v>8724</v>
      </c>
      <c r="BKR1" t="s">
        <v>8725</v>
      </c>
      <c r="BKS1" t="s">
        <v>8726</v>
      </c>
      <c r="BKT1" t="s">
        <v>8727</v>
      </c>
      <c r="BKU1" t="s">
        <v>8728</v>
      </c>
      <c r="BKV1" t="s">
        <v>8729</v>
      </c>
      <c r="BKW1" t="s">
        <v>8730</v>
      </c>
      <c r="BKX1" t="s">
        <v>8731</v>
      </c>
      <c r="BKY1" t="s">
        <v>8732</v>
      </c>
      <c r="BKZ1" t="s">
        <v>8733</v>
      </c>
      <c r="BLA1" t="s">
        <v>8734</v>
      </c>
      <c r="BLB1" t="s">
        <v>8735</v>
      </c>
      <c r="BLC1" t="s">
        <v>8736</v>
      </c>
      <c r="BLD1" t="s">
        <v>8737</v>
      </c>
      <c r="BLE1" t="s">
        <v>8738</v>
      </c>
      <c r="BLF1" t="s">
        <v>8739</v>
      </c>
      <c r="BLG1" t="s">
        <v>8740</v>
      </c>
      <c r="BLH1" t="s">
        <v>8741</v>
      </c>
      <c r="BLI1" t="s">
        <v>8742</v>
      </c>
      <c r="BLJ1" t="s">
        <v>8743</v>
      </c>
      <c r="BLK1" t="s">
        <v>8744</v>
      </c>
      <c r="BLL1" t="s">
        <v>8745</v>
      </c>
      <c r="BLM1" t="s">
        <v>8746</v>
      </c>
      <c r="BLN1" t="s">
        <v>8747</v>
      </c>
      <c r="BLO1" t="s">
        <v>8748</v>
      </c>
      <c r="BLP1" t="s">
        <v>8749</v>
      </c>
      <c r="BLQ1" t="s">
        <v>8750</v>
      </c>
      <c r="BLR1" t="s">
        <v>8751</v>
      </c>
      <c r="BLS1" t="s">
        <v>8752</v>
      </c>
      <c r="BLT1" t="s">
        <v>8753</v>
      </c>
      <c r="BLU1" t="s">
        <v>8754</v>
      </c>
      <c r="BLV1" t="s">
        <v>8755</v>
      </c>
      <c r="BLW1" t="s">
        <v>8756</v>
      </c>
      <c r="BLX1" t="s">
        <v>8757</v>
      </c>
      <c r="BLY1" t="s">
        <v>8758</v>
      </c>
      <c r="BLZ1" t="s">
        <v>8759</v>
      </c>
      <c r="BMA1" t="s">
        <v>8760</v>
      </c>
      <c r="BMB1" t="s">
        <v>8761</v>
      </c>
      <c r="BMC1" t="s">
        <v>8762</v>
      </c>
      <c r="BMD1" t="s">
        <v>8763</v>
      </c>
      <c r="BME1" t="s">
        <v>8764</v>
      </c>
      <c r="BMF1" t="s">
        <v>8765</v>
      </c>
      <c r="BMG1" t="s">
        <v>8766</v>
      </c>
      <c r="BMH1" t="s">
        <v>8767</v>
      </c>
      <c r="BMI1" t="s">
        <v>8768</v>
      </c>
      <c r="BMJ1" t="s">
        <v>8769</v>
      </c>
      <c r="BMK1" t="s">
        <v>8770</v>
      </c>
      <c r="BML1" t="s">
        <v>8771</v>
      </c>
      <c r="BMM1" t="s">
        <v>8772</v>
      </c>
      <c r="BMN1" t="s">
        <v>8773</v>
      </c>
      <c r="BMO1" t="s">
        <v>8774</v>
      </c>
      <c r="BMP1" t="s">
        <v>8775</v>
      </c>
      <c r="BMQ1" t="s">
        <v>8776</v>
      </c>
      <c r="BMR1" t="s">
        <v>8777</v>
      </c>
      <c r="BMS1" t="s">
        <v>8778</v>
      </c>
      <c r="BMT1" t="s">
        <v>8779</v>
      </c>
      <c r="BMU1" t="s">
        <v>8780</v>
      </c>
      <c r="BMV1" t="s">
        <v>8781</v>
      </c>
      <c r="BMW1" t="s">
        <v>8782</v>
      </c>
      <c r="BMX1" t="s">
        <v>8783</v>
      </c>
      <c r="BMY1" t="s">
        <v>8784</v>
      </c>
      <c r="BMZ1" t="s">
        <v>8785</v>
      </c>
      <c r="BNA1" t="s">
        <v>8786</v>
      </c>
      <c r="BNB1" t="s">
        <v>8787</v>
      </c>
      <c r="BNC1" t="s">
        <v>8788</v>
      </c>
      <c r="BND1" t="s">
        <v>8789</v>
      </c>
      <c r="BNE1" t="s">
        <v>8790</v>
      </c>
      <c r="BNF1" t="s">
        <v>8791</v>
      </c>
      <c r="BNG1" t="s">
        <v>8792</v>
      </c>
      <c r="BNH1" t="s">
        <v>8793</v>
      </c>
      <c r="BNI1" t="s">
        <v>8794</v>
      </c>
      <c r="BNJ1" t="s">
        <v>8795</v>
      </c>
      <c r="BNK1" t="s">
        <v>8796</v>
      </c>
      <c r="BNL1" t="s">
        <v>8797</v>
      </c>
      <c r="BNM1" t="s">
        <v>8798</v>
      </c>
      <c r="BNN1" t="s">
        <v>8799</v>
      </c>
      <c r="BNO1" t="s">
        <v>8800</v>
      </c>
      <c r="BNP1" t="s">
        <v>8801</v>
      </c>
      <c r="BNQ1" t="s">
        <v>8802</v>
      </c>
      <c r="BNR1" t="s">
        <v>8803</v>
      </c>
      <c r="BNS1" t="s">
        <v>8804</v>
      </c>
      <c r="BNT1" t="s">
        <v>8805</v>
      </c>
      <c r="BNU1" t="s">
        <v>8806</v>
      </c>
      <c r="BNV1" t="s">
        <v>8807</v>
      </c>
      <c r="BNW1" t="s">
        <v>8808</v>
      </c>
      <c r="BNX1" t="s">
        <v>8809</v>
      </c>
      <c r="BNY1" t="s">
        <v>8810</v>
      </c>
      <c r="BNZ1" t="s">
        <v>8811</v>
      </c>
      <c r="BOA1" t="s">
        <v>8812</v>
      </c>
      <c r="BOB1" t="s">
        <v>8813</v>
      </c>
      <c r="BOC1" t="s">
        <v>8814</v>
      </c>
      <c r="BOD1" t="s">
        <v>8815</v>
      </c>
      <c r="BOE1" t="s">
        <v>8816</v>
      </c>
      <c r="BOF1" t="s">
        <v>8817</v>
      </c>
      <c r="BOG1" t="s">
        <v>8818</v>
      </c>
      <c r="BOH1" t="s">
        <v>8819</v>
      </c>
      <c r="BOI1" t="s">
        <v>8820</v>
      </c>
      <c r="BOJ1" t="s">
        <v>8821</v>
      </c>
      <c r="BOK1" t="s">
        <v>8822</v>
      </c>
      <c r="BOL1" t="s">
        <v>8823</v>
      </c>
      <c r="BOM1" t="s">
        <v>8824</v>
      </c>
      <c r="BON1" t="s">
        <v>8825</v>
      </c>
      <c r="BOO1" t="s">
        <v>8826</v>
      </c>
      <c r="BOP1" t="s">
        <v>8827</v>
      </c>
      <c r="BOQ1" t="s">
        <v>8828</v>
      </c>
      <c r="BOR1" t="s">
        <v>8829</v>
      </c>
      <c r="BOS1" t="s">
        <v>8830</v>
      </c>
      <c r="BOT1" t="s">
        <v>8831</v>
      </c>
      <c r="BOU1" t="s">
        <v>8832</v>
      </c>
      <c r="BOV1" t="s">
        <v>8833</v>
      </c>
      <c r="BOW1" t="s">
        <v>8834</v>
      </c>
      <c r="BOX1" t="s">
        <v>8835</v>
      </c>
      <c r="BOY1" t="s">
        <v>8836</v>
      </c>
      <c r="BOZ1" t="s">
        <v>8837</v>
      </c>
      <c r="BPA1" t="s">
        <v>8838</v>
      </c>
      <c r="BPB1" t="s">
        <v>8839</v>
      </c>
      <c r="BPC1" t="s">
        <v>8840</v>
      </c>
      <c r="BPD1" t="s">
        <v>8841</v>
      </c>
      <c r="BPE1" t="s">
        <v>8842</v>
      </c>
      <c r="BPF1" t="s">
        <v>8843</v>
      </c>
      <c r="BPG1" t="s">
        <v>8844</v>
      </c>
      <c r="BPH1" t="s">
        <v>8845</v>
      </c>
      <c r="BPI1" t="s">
        <v>8846</v>
      </c>
      <c r="BPJ1" t="s">
        <v>8847</v>
      </c>
      <c r="BPK1" t="s">
        <v>8848</v>
      </c>
      <c r="BPL1" t="s">
        <v>8849</v>
      </c>
      <c r="BPM1" t="s">
        <v>8850</v>
      </c>
      <c r="BPN1" t="s">
        <v>8851</v>
      </c>
      <c r="BPO1" t="s">
        <v>8852</v>
      </c>
      <c r="BPP1" t="s">
        <v>8853</v>
      </c>
      <c r="BPQ1" t="s">
        <v>8854</v>
      </c>
      <c r="BPR1" t="s">
        <v>8855</v>
      </c>
      <c r="BPS1" t="s">
        <v>8856</v>
      </c>
      <c r="BPT1" t="s">
        <v>8857</v>
      </c>
      <c r="BPU1" t="s">
        <v>8858</v>
      </c>
      <c r="BPV1" t="s">
        <v>8859</v>
      </c>
      <c r="BPW1" t="s">
        <v>8860</v>
      </c>
      <c r="BPX1" t="s">
        <v>8861</v>
      </c>
      <c r="BPY1" t="s">
        <v>8862</v>
      </c>
      <c r="BPZ1" t="s">
        <v>8863</v>
      </c>
      <c r="BQA1" t="s">
        <v>8864</v>
      </c>
      <c r="BQB1" t="s">
        <v>8865</v>
      </c>
      <c r="BQC1" t="s">
        <v>8866</v>
      </c>
      <c r="BQD1" t="s">
        <v>8867</v>
      </c>
      <c r="BQE1" t="s">
        <v>8868</v>
      </c>
      <c r="BQF1" t="s">
        <v>8869</v>
      </c>
      <c r="BQG1" t="s">
        <v>8870</v>
      </c>
      <c r="BQH1" t="s">
        <v>8871</v>
      </c>
      <c r="BQI1" t="s">
        <v>8872</v>
      </c>
      <c r="BQJ1" t="s">
        <v>8873</v>
      </c>
      <c r="BQK1" t="s">
        <v>8874</v>
      </c>
      <c r="BQL1" t="s">
        <v>8875</v>
      </c>
      <c r="BQM1" t="s">
        <v>8876</v>
      </c>
      <c r="BQN1" t="s">
        <v>8877</v>
      </c>
      <c r="BQO1" t="s">
        <v>8878</v>
      </c>
      <c r="BQP1" t="s">
        <v>8879</v>
      </c>
      <c r="BQQ1" t="s">
        <v>8880</v>
      </c>
      <c r="BQR1" t="s">
        <v>8881</v>
      </c>
      <c r="BQS1" t="s">
        <v>8882</v>
      </c>
      <c r="BQT1" t="s">
        <v>8883</v>
      </c>
      <c r="BQU1" t="s">
        <v>8884</v>
      </c>
      <c r="BQV1" t="s">
        <v>8885</v>
      </c>
      <c r="BQW1" t="s">
        <v>8886</v>
      </c>
      <c r="BQX1" t="s">
        <v>8887</v>
      </c>
      <c r="BQY1" t="s">
        <v>8888</v>
      </c>
      <c r="BQZ1" t="s">
        <v>8889</v>
      </c>
      <c r="BRA1" t="s">
        <v>8890</v>
      </c>
      <c r="BRB1" t="s">
        <v>8891</v>
      </c>
      <c r="BRC1" t="s">
        <v>8892</v>
      </c>
      <c r="BRD1" t="s">
        <v>8893</v>
      </c>
      <c r="BRE1" t="s">
        <v>8894</v>
      </c>
      <c r="BRF1" t="s">
        <v>8895</v>
      </c>
      <c r="BRG1" t="s">
        <v>8896</v>
      </c>
      <c r="BRH1" t="s">
        <v>8897</v>
      </c>
      <c r="BRI1" t="s">
        <v>8898</v>
      </c>
      <c r="BRJ1" t="s">
        <v>8899</v>
      </c>
      <c r="BRK1" t="s">
        <v>8900</v>
      </c>
      <c r="BRL1" t="s">
        <v>8901</v>
      </c>
      <c r="BRM1" t="s">
        <v>8902</v>
      </c>
      <c r="BRN1" t="s">
        <v>8903</v>
      </c>
      <c r="BRO1" t="s">
        <v>8904</v>
      </c>
      <c r="BRP1" t="s">
        <v>8905</v>
      </c>
      <c r="BRQ1" t="s">
        <v>8906</v>
      </c>
      <c r="BRR1" t="s">
        <v>8907</v>
      </c>
      <c r="BRS1" t="s">
        <v>8908</v>
      </c>
      <c r="BRT1" t="s">
        <v>8909</v>
      </c>
      <c r="BRU1" t="s">
        <v>8910</v>
      </c>
      <c r="BRV1" t="s">
        <v>8911</v>
      </c>
      <c r="BRW1" t="s">
        <v>8912</v>
      </c>
      <c r="BRX1" t="s">
        <v>8913</v>
      </c>
      <c r="BRY1" t="s">
        <v>8914</v>
      </c>
      <c r="BRZ1" t="s">
        <v>8915</v>
      </c>
      <c r="BSA1" t="s">
        <v>8916</v>
      </c>
      <c r="BSB1" t="s">
        <v>8917</v>
      </c>
      <c r="BSC1" t="s">
        <v>8918</v>
      </c>
      <c r="BSD1" t="s">
        <v>8919</v>
      </c>
      <c r="BSE1" t="s">
        <v>8920</v>
      </c>
      <c r="BSF1" t="s">
        <v>8921</v>
      </c>
      <c r="BSG1" t="s">
        <v>8922</v>
      </c>
      <c r="BSH1" t="s">
        <v>8923</v>
      </c>
      <c r="BSI1" t="s">
        <v>8924</v>
      </c>
      <c r="BSJ1" t="s">
        <v>8925</v>
      </c>
      <c r="BSK1" t="s">
        <v>8926</v>
      </c>
      <c r="BSL1" t="s">
        <v>8927</v>
      </c>
      <c r="BSM1" t="s">
        <v>8928</v>
      </c>
      <c r="BSN1" t="s">
        <v>8929</v>
      </c>
      <c r="BSO1" t="s">
        <v>8930</v>
      </c>
      <c r="BSP1" t="s">
        <v>8931</v>
      </c>
      <c r="BSQ1" t="s">
        <v>8932</v>
      </c>
      <c r="BSR1" t="s">
        <v>8933</v>
      </c>
      <c r="BSS1" t="s">
        <v>8934</v>
      </c>
      <c r="BST1" t="s">
        <v>8935</v>
      </c>
      <c r="BSU1" t="s">
        <v>8936</v>
      </c>
      <c r="BSV1" t="s">
        <v>8937</v>
      </c>
      <c r="BSW1" t="s">
        <v>8938</v>
      </c>
      <c r="BSX1" t="s">
        <v>8939</v>
      </c>
      <c r="BSY1" t="s">
        <v>8940</v>
      </c>
      <c r="BSZ1" t="s">
        <v>8941</v>
      </c>
      <c r="BTA1" t="s">
        <v>8942</v>
      </c>
      <c r="BTB1" t="s">
        <v>8943</v>
      </c>
      <c r="BTC1" t="s">
        <v>8944</v>
      </c>
      <c r="BTD1" t="s">
        <v>8945</v>
      </c>
      <c r="BTE1" t="s">
        <v>8946</v>
      </c>
      <c r="BTF1" t="s">
        <v>8947</v>
      </c>
      <c r="BTG1" t="s">
        <v>8948</v>
      </c>
      <c r="BTH1" t="s">
        <v>8949</v>
      </c>
      <c r="BTI1" t="s">
        <v>8950</v>
      </c>
      <c r="BTJ1" t="s">
        <v>8951</v>
      </c>
      <c r="BTK1" t="s">
        <v>8952</v>
      </c>
      <c r="BTL1" t="s">
        <v>8953</v>
      </c>
      <c r="BTM1" t="s">
        <v>8954</v>
      </c>
      <c r="BTN1" t="s">
        <v>8955</v>
      </c>
      <c r="BTO1" t="s">
        <v>8956</v>
      </c>
      <c r="BTP1" t="s">
        <v>8957</v>
      </c>
      <c r="BTQ1" t="s">
        <v>8958</v>
      </c>
      <c r="BTR1" t="s">
        <v>8959</v>
      </c>
      <c r="BTS1" t="s">
        <v>8960</v>
      </c>
      <c r="BTT1" t="s">
        <v>8961</v>
      </c>
      <c r="BTU1" t="s">
        <v>8962</v>
      </c>
      <c r="BTV1" t="s">
        <v>8963</v>
      </c>
      <c r="BTW1" t="s">
        <v>8964</v>
      </c>
      <c r="BTX1" t="s">
        <v>8965</v>
      </c>
      <c r="BTY1" t="s">
        <v>8966</v>
      </c>
      <c r="BTZ1" t="s">
        <v>8967</v>
      </c>
      <c r="BUA1" t="s">
        <v>8968</v>
      </c>
      <c r="BUB1" t="s">
        <v>8969</v>
      </c>
      <c r="BUC1" t="s">
        <v>8970</v>
      </c>
      <c r="BUD1" t="s">
        <v>8971</v>
      </c>
      <c r="BUE1" t="s">
        <v>8972</v>
      </c>
      <c r="BUF1" t="s">
        <v>8973</v>
      </c>
      <c r="BUG1" t="s">
        <v>8974</v>
      </c>
      <c r="BUH1" t="s">
        <v>8975</v>
      </c>
      <c r="BUI1" t="s">
        <v>8976</v>
      </c>
      <c r="BUJ1" t="s">
        <v>8977</v>
      </c>
      <c r="BUK1" t="s">
        <v>8978</v>
      </c>
      <c r="BUL1" t="s">
        <v>8979</v>
      </c>
      <c r="BUM1" t="s">
        <v>8980</v>
      </c>
      <c r="BUN1" t="s">
        <v>8981</v>
      </c>
      <c r="BUO1" t="s">
        <v>8982</v>
      </c>
      <c r="BUP1" t="s">
        <v>8983</v>
      </c>
      <c r="BUQ1" t="s">
        <v>8984</v>
      </c>
      <c r="BUR1" t="s">
        <v>8985</v>
      </c>
      <c r="BUS1" t="s">
        <v>8986</v>
      </c>
      <c r="BUT1" t="s">
        <v>8987</v>
      </c>
      <c r="BUU1" t="s">
        <v>8988</v>
      </c>
      <c r="BUV1" t="s">
        <v>8989</v>
      </c>
      <c r="BUW1" t="s">
        <v>8990</v>
      </c>
      <c r="BUX1" t="s">
        <v>8991</v>
      </c>
      <c r="BUY1" t="s">
        <v>8992</v>
      </c>
      <c r="BUZ1" t="s">
        <v>8993</v>
      </c>
      <c r="BVA1" t="s">
        <v>8994</v>
      </c>
      <c r="BVB1" t="s">
        <v>8995</v>
      </c>
      <c r="BVC1" t="s">
        <v>8996</v>
      </c>
      <c r="BVD1" t="s">
        <v>8997</v>
      </c>
      <c r="BVE1" t="s">
        <v>8998</v>
      </c>
      <c r="BVF1" t="s">
        <v>8999</v>
      </c>
      <c r="BVG1" t="s">
        <v>9000</v>
      </c>
      <c r="BVH1" t="s">
        <v>9001</v>
      </c>
      <c r="BVI1" t="s">
        <v>9002</v>
      </c>
      <c r="BVJ1" t="s">
        <v>9003</v>
      </c>
      <c r="BVK1" t="s">
        <v>9004</v>
      </c>
      <c r="BVL1" t="s">
        <v>9005</v>
      </c>
      <c r="BVM1" t="s">
        <v>9006</v>
      </c>
      <c r="BVN1" t="s">
        <v>9007</v>
      </c>
      <c r="BVO1" t="s">
        <v>9008</v>
      </c>
      <c r="BVP1" t="s">
        <v>9009</v>
      </c>
      <c r="BVQ1" t="s">
        <v>9010</v>
      </c>
      <c r="BVR1" t="s">
        <v>9011</v>
      </c>
      <c r="BVS1" t="s">
        <v>9012</v>
      </c>
      <c r="BVT1" t="s">
        <v>9013</v>
      </c>
      <c r="BVU1" t="s">
        <v>9014</v>
      </c>
      <c r="BVV1" t="s">
        <v>9015</v>
      </c>
      <c r="BVW1" t="s">
        <v>9016</v>
      </c>
      <c r="BVX1" t="s">
        <v>9017</v>
      </c>
      <c r="BVY1" t="s">
        <v>9018</v>
      </c>
      <c r="BVZ1" t="s">
        <v>9019</v>
      </c>
      <c r="BWA1" t="s">
        <v>9020</v>
      </c>
      <c r="BWB1" t="s">
        <v>9021</v>
      </c>
      <c r="BWC1" t="s">
        <v>9022</v>
      </c>
      <c r="BWD1" t="s">
        <v>9023</v>
      </c>
      <c r="BWE1" t="s">
        <v>9024</v>
      </c>
      <c r="BWF1" t="s">
        <v>9025</v>
      </c>
      <c r="BWG1" t="s">
        <v>9026</v>
      </c>
      <c r="BWH1" t="s">
        <v>9027</v>
      </c>
      <c r="BWI1" t="s">
        <v>9028</v>
      </c>
      <c r="BWJ1" t="s">
        <v>9029</v>
      </c>
      <c r="BWK1" t="s">
        <v>9030</v>
      </c>
      <c r="BWL1" t="s">
        <v>9031</v>
      </c>
      <c r="BWM1" t="s">
        <v>9032</v>
      </c>
      <c r="BWN1" t="s">
        <v>9033</v>
      </c>
      <c r="BWO1" t="s">
        <v>9034</v>
      </c>
      <c r="BWP1" t="s">
        <v>9035</v>
      </c>
      <c r="BWQ1" t="s">
        <v>9036</v>
      </c>
      <c r="BWR1" t="s">
        <v>9037</v>
      </c>
      <c r="BWS1" t="s">
        <v>9038</v>
      </c>
      <c r="BWT1" t="s">
        <v>9039</v>
      </c>
      <c r="BWU1" t="s">
        <v>9040</v>
      </c>
      <c r="BWV1" t="s">
        <v>9041</v>
      </c>
      <c r="BWW1" t="s">
        <v>9042</v>
      </c>
      <c r="BWX1" t="s">
        <v>9043</v>
      </c>
      <c r="BWY1" t="s">
        <v>9044</v>
      </c>
      <c r="BWZ1" t="s">
        <v>9045</v>
      </c>
      <c r="BXA1" t="s">
        <v>9046</v>
      </c>
      <c r="BXB1" t="s">
        <v>9047</v>
      </c>
      <c r="BXC1" t="s">
        <v>9048</v>
      </c>
      <c r="BXD1" t="s">
        <v>9049</v>
      </c>
      <c r="BXE1" t="s">
        <v>9050</v>
      </c>
      <c r="BXF1" t="s">
        <v>9051</v>
      </c>
      <c r="BXG1" t="s">
        <v>9052</v>
      </c>
      <c r="BXH1" t="s">
        <v>9053</v>
      </c>
      <c r="BXI1" t="s">
        <v>9054</v>
      </c>
      <c r="BXJ1" t="s">
        <v>9055</v>
      </c>
      <c r="BXK1" t="s">
        <v>9056</v>
      </c>
      <c r="BXL1" t="s">
        <v>9057</v>
      </c>
      <c r="BXM1" t="s">
        <v>9058</v>
      </c>
      <c r="BXN1" t="s">
        <v>9059</v>
      </c>
      <c r="BXO1" t="s">
        <v>9060</v>
      </c>
      <c r="BXP1" t="s">
        <v>9061</v>
      </c>
      <c r="BXQ1" t="s">
        <v>9062</v>
      </c>
      <c r="BXR1" t="s">
        <v>9063</v>
      </c>
      <c r="BXS1" t="s">
        <v>9064</v>
      </c>
      <c r="BXT1" t="s">
        <v>9065</v>
      </c>
      <c r="BXU1" t="s">
        <v>9066</v>
      </c>
      <c r="BXV1" t="s">
        <v>9067</v>
      </c>
      <c r="BXW1" t="s">
        <v>9068</v>
      </c>
      <c r="BXX1" t="s">
        <v>9069</v>
      </c>
      <c r="BXY1" t="s">
        <v>9070</v>
      </c>
      <c r="BXZ1" t="s">
        <v>9071</v>
      </c>
      <c r="BYA1" t="s">
        <v>9072</v>
      </c>
      <c r="BYB1" t="s">
        <v>9073</v>
      </c>
      <c r="BYC1" t="s">
        <v>9074</v>
      </c>
      <c r="BYD1" t="s">
        <v>9075</v>
      </c>
      <c r="BYE1" t="s">
        <v>9076</v>
      </c>
      <c r="BYF1" t="s">
        <v>9077</v>
      </c>
      <c r="BYG1" t="s">
        <v>9078</v>
      </c>
      <c r="BYH1" t="s">
        <v>9079</v>
      </c>
      <c r="BYI1" t="s">
        <v>9080</v>
      </c>
      <c r="BYJ1" t="s">
        <v>9081</v>
      </c>
      <c r="BYK1" t="s">
        <v>9082</v>
      </c>
      <c r="BYL1" t="s">
        <v>9083</v>
      </c>
      <c r="BYM1" t="s">
        <v>9084</v>
      </c>
      <c r="BYN1" t="s">
        <v>9085</v>
      </c>
      <c r="BYO1" t="s">
        <v>9086</v>
      </c>
      <c r="BYP1" t="s">
        <v>9087</v>
      </c>
      <c r="BYQ1" t="s">
        <v>9088</v>
      </c>
      <c r="BYR1" t="s">
        <v>9089</v>
      </c>
      <c r="BYS1" t="s">
        <v>9090</v>
      </c>
      <c r="BYT1" t="s">
        <v>9091</v>
      </c>
      <c r="BYU1" t="s">
        <v>9092</v>
      </c>
      <c r="BYV1" t="s">
        <v>9093</v>
      </c>
      <c r="BYW1" t="s">
        <v>9094</v>
      </c>
      <c r="BYX1" t="s">
        <v>9095</v>
      </c>
      <c r="BYY1" t="s">
        <v>9096</v>
      </c>
      <c r="BYZ1" t="s">
        <v>9097</v>
      </c>
      <c r="BZA1" t="s">
        <v>9098</v>
      </c>
      <c r="BZB1" t="s">
        <v>9099</v>
      </c>
      <c r="BZC1" t="s">
        <v>9100</v>
      </c>
      <c r="BZD1" t="s">
        <v>9101</v>
      </c>
      <c r="BZE1" t="s">
        <v>9102</v>
      </c>
      <c r="BZF1" t="s">
        <v>9103</v>
      </c>
      <c r="BZG1" t="s">
        <v>9104</v>
      </c>
      <c r="BZH1" t="s">
        <v>9105</v>
      </c>
      <c r="BZI1" t="s">
        <v>9106</v>
      </c>
      <c r="BZJ1" t="s">
        <v>9107</v>
      </c>
      <c r="BZK1" t="s">
        <v>9108</v>
      </c>
      <c r="BZL1" t="s">
        <v>9109</v>
      </c>
      <c r="BZM1" t="s">
        <v>9110</v>
      </c>
      <c r="BZN1" t="s">
        <v>9111</v>
      </c>
      <c r="BZO1" t="s">
        <v>9112</v>
      </c>
      <c r="BZP1" t="s">
        <v>9113</v>
      </c>
      <c r="BZQ1" t="s">
        <v>9114</v>
      </c>
      <c r="BZR1" t="s">
        <v>9115</v>
      </c>
      <c r="BZS1" t="s">
        <v>9116</v>
      </c>
      <c r="BZT1" t="s">
        <v>9117</v>
      </c>
      <c r="BZU1" t="s">
        <v>9118</v>
      </c>
      <c r="BZV1" t="s">
        <v>9119</v>
      </c>
      <c r="BZW1" t="s">
        <v>9120</v>
      </c>
      <c r="BZX1" t="s">
        <v>9121</v>
      </c>
      <c r="BZY1" t="s">
        <v>9122</v>
      </c>
      <c r="BZZ1" t="s">
        <v>9123</v>
      </c>
      <c r="CAA1" t="s">
        <v>9124</v>
      </c>
      <c r="CAB1" t="s">
        <v>9125</v>
      </c>
      <c r="CAC1" t="s">
        <v>9126</v>
      </c>
      <c r="CAD1" t="s">
        <v>9127</v>
      </c>
      <c r="CAE1" t="s">
        <v>9128</v>
      </c>
      <c r="CAF1" t="s">
        <v>9129</v>
      </c>
      <c r="CAG1" t="s">
        <v>9130</v>
      </c>
      <c r="CAH1" t="s">
        <v>9131</v>
      </c>
      <c r="CAI1" t="s">
        <v>9132</v>
      </c>
      <c r="CAJ1" t="s">
        <v>9133</v>
      </c>
      <c r="CAK1" t="s">
        <v>9134</v>
      </c>
      <c r="CAL1" t="s">
        <v>9135</v>
      </c>
      <c r="CAM1" t="s">
        <v>9136</v>
      </c>
      <c r="CAN1" t="s">
        <v>9137</v>
      </c>
      <c r="CAO1" t="s">
        <v>9138</v>
      </c>
      <c r="CAP1" t="s">
        <v>9139</v>
      </c>
      <c r="CAQ1" t="s">
        <v>9140</v>
      </c>
      <c r="CAR1" t="s">
        <v>9141</v>
      </c>
      <c r="CAS1" t="s">
        <v>9142</v>
      </c>
      <c r="CAT1" t="s">
        <v>9143</v>
      </c>
      <c r="CAU1" t="s">
        <v>9144</v>
      </c>
      <c r="CAV1" t="s">
        <v>9145</v>
      </c>
      <c r="CAW1" t="s">
        <v>9146</v>
      </c>
      <c r="CAX1" t="s">
        <v>9147</v>
      </c>
      <c r="CAY1" t="s">
        <v>9148</v>
      </c>
      <c r="CAZ1" t="s">
        <v>9149</v>
      </c>
      <c r="CBA1" t="s">
        <v>9150</v>
      </c>
      <c r="CBB1" t="s">
        <v>9151</v>
      </c>
      <c r="CBC1" t="s">
        <v>9152</v>
      </c>
      <c r="CBD1" t="s">
        <v>9153</v>
      </c>
      <c r="CBE1" t="s">
        <v>9154</v>
      </c>
      <c r="CBF1" t="s">
        <v>9155</v>
      </c>
      <c r="CBG1" t="s">
        <v>9156</v>
      </c>
      <c r="CBH1" t="s">
        <v>9157</v>
      </c>
      <c r="CBI1" t="s">
        <v>9158</v>
      </c>
      <c r="CBJ1" t="s">
        <v>9159</v>
      </c>
      <c r="CBK1" t="s">
        <v>9160</v>
      </c>
      <c r="CBL1" t="s">
        <v>9161</v>
      </c>
      <c r="CBM1" t="s">
        <v>9162</v>
      </c>
      <c r="CBN1" t="s">
        <v>9163</v>
      </c>
      <c r="CBO1" t="s">
        <v>9164</v>
      </c>
      <c r="CBP1" t="s">
        <v>9165</v>
      </c>
      <c r="CBQ1" t="s">
        <v>9166</v>
      </c>
      <c r="CBR1" t="s">
        <v>9167</v>
      </c>
      <c r="CBS1" t="s">
        <v>9168</v>
      </c>
      <c r="CBT1" t="s">
        <v>9169</v>
      </c>
      <c r="CBU1" t="s">
        <v>9170</v>
      </c>
      <c r="CBV1" t="s">
        <v>9171</v>
      </c>
      <c r="CBW1" t="s">
        <v>9172</v>
      </c>
      <c r="CBX1" t="s">
        <v>9173</v>
      </c>
      <c r="CBY1" t="s">
        <v>9174</v>
      </c>
      <c r="CBZ1" t="s">
        <v>9175</v>
      </c>
      <c r="CCA1" t="s">
        <v>9176</v>
      </c>
      <c r="CCB1" t="s">
        <v>9177</v>
      </c>
      <c r="CCC1" t="s">
        <v>9178</v>
      </c>
      <c r="CCD1" t="s">
        <v>9179</v>
      </c>
      <c r="CCE1" t="s">
        <v>9180</v>
      </c>
      <c r="CCF1" t="s">
        <v>9181</v>
      </c>
      <c r="CCG1" t="s">
        <v>9182</v>
      </c>
      <c r="CCH1" t="s">
        <v>9183</v>
      </c>
      <c r="CCI1" t="s">
        <v>9184</v>
      </c>
      <c r="CCJ1" t="s">
        <v>9185</v>
      </c>
      <c r="CCK1" t="s">
        <v>9186</v>
      </c>
      <c r="CCL1" t="s">
        <v>9187</v>
      </c>
      <c r="CCM1" t="s">
        <v>9188</v>
      </c>
      <c r="CCN1" t="s">
        <v>9189</v>
      </c>
      <c r="CCO1" t="s">
        <v>9190</v>
      </c>
      <c r="CCP1" t="s">
        <v>9191</v>
      </c>
      <c r="CCQ1" t="s">
        <v>9192</v>
      </c>
      <c r="CCR1" t="s">
        <v>9193</v>
      </c>
      <c r="CCS1" t="s">
        <v>9194</v>
      </c>
      <c r="CCT1" t="s">
        <v>9195</v>
      </c>
      <c r="CCU1" t="s">
        <v>9196</v>
      </c>
      <c r="CCV1" t="s">
        <v>9197</v>
      </c>
      <c r="CCW1" t="s">
        <v>9198</v>
      </c>
      <c r="CCX1" t="s">
        <v>9199</v>
      </c>
      <c r="CCY1" t="s">
        <v>9200</v>
      </c>
      <c r="CCZ1" t="s">
        <v>9201</v>
      </c>
      <c r="CDA1" t="s">
        <v>9202</v>
      </c>
      <c r="CDB1" t="s">
        <v>9203</v>
      </c>
      <c r="CDC1" t="s">
        <v>9204</v>
      </c>
      <c r="CDD1" t="s">
        <v>9205</v>
      </c>
      <c r="CDE1" t="s">
        <v>9206</v>
      </c>
      <c r="CDF1" t="s">
        <v>9207</v>
      </c>
      <c r="CDG1" t="s">
        <v>9208</v>
      </c>
      <c r="CDH1" t="s">
        <v>9209</v>
      </c>
      <c r="CDI1" t="s">
        <v>9210</v>
      </c>
      <c r="CDJ1" t="s">
        <v>9211</v>
      </c>
      <c r="CDK1" t="s">
        <v>9212</v>
      </c>
      <c r="CDL1" t="s">
        <v>9213</v>
      </c>
      <c r="CDM1" t="s">
        <v>9214</v>
      </c>
      <c r="CDN1" t="s">
        <v>9215</v>
      </c>
      <c r="CDO1" t="s">
        <v>9216</v>
      </c>
      <c r="CDP1" t="s">
        <v>9217</v>
      </c>
      <c r="CDQ1" t="s">
        <v>9218</v>
      </c>
      <c r="CDR1" t="s">
        <v>9219</v>
      </c>
      <c r="CDS1" t="s">
        <v>9220</v>
      </c>
      <c r="CDT1" t="s">
        <v>9221</v>
      </c>
      <c r="CDU1" t="s">
        <v>9222</v>
      </c>
      <c r="CDV1" t="s">
        <v>9223</v>
      </c>
      <c r="CDW1" t="s">
        <v>9224</v>
      </c>
      <c r="CDX1" t="s">
        <v>9225</v>
      </c>
      <c r="CDY1" t="s">
        <v>9226</v>
      </c>
      <c r="CDZ1" t="s">
        <v>9227</v>
      </c>
      <c r="CEA1" t="s">
        <v>9228</v>
      </c>
      <c r="CEB1" t="s">
        <v>9229</v>
      </c>
      <c r="CEC1" t="s">
        <v>9230</v>
      </c>
      <c r="CED1" t="s">
        <v>9231</v>
      </c>
      <c r="CEE1" t="s">
        <v>9232</v>
      </c>
      <c r="CEF1" t="s">
        <v>9233</v>
      </c>
      <c r="CEG1" t="s">
        <v>9234</v>
      </c>
      <c r="CEH1" t="s">
        <v>9235</v>
      </c>
      <c r="CEI1" t="s">
        <v>9236</v>
      </c>
      <c r="CEJ1" t="s">
        <v>9237</v>
      </c>
      <c r="CEK1" t="s">
        <v>9238</v>
      </c>
      <c r="CEL1" t="s">
        <v>9239</v>
      </c>
      <c r="CEM1" t="s">
        <v>9240</v>
      </c>
      <c r="CEN1" t="s">
        <v>9241</v>
      </c>
      <c r="CEO1" t="s">
        <v>9242</v>
      </c>
      <c r="CEP1" t="s">
        <v>9243</v>
      </c>
      <c r="CEQ1" t="s">
        <v>9244</v>
      </c>
      <c r="CER1" t="s">
        <v>9245</v>
      </c>
      <c r="CES1" t="s">
        <v>9246</v>
      </c>
      <c r="CET1" t="s">
        <v>9247</v>
      </c>
      <c r="CEU1" t="s">
        <v>9248</v>
      </c>
      <c r="CEV1" t="s">
        <v>9249</v>
      </c>
      <c r="CEW1" t="s">
        <v>9250</v>
      </c>
      <c r="CEX1" t="s">
        <v>9251</v>
      </c>
      <c r="CEY1" t="s">
        <v>9252</v>
      </c>
      <c r="CEZ1" t="s">
        <v>9253</v>
      </c>
      <c r="CFA1" t="s">
        <v>9254</v>
      </c>
      <c r="CFB1" t="s">
        <v>9255</v>
      </c>
      <c r="CFC1" t="s">
        <v>9256</v>
      </c>
      <c r="CFD1" t="s">
        <v>9257</v>
      </c>
      <c r="CFE1" t="s">
        <v>9258</v>
      </c>
      <c r="CFF1" t="s">
        <v>9259</v>
      </c>
      <c r="CFG1" t="s">
        <v>9260</v>
      </c>
      <c r="CFH1" t="s">
        <v>9261</v>
      </c>
      <c r="CFI1" t="s">
        <v>9262</v>
      </c>
      <c r="CFJ1" t="s">
        <v>9263</v>
      </c>
      <c r="CFK1" t="s">
        <v>9264</v>
      </c>
      <c r="CFL1" t="s">
        <v>9265</v>
      </c>
      <c r="CFM1" t="s">
        <v>9266</v>
      </c>
      <c r="CFN1" t="s">
        <v>9267</v>
      </c>
      <c r="CFO1" t="s">
        <v>9268</v>
      </c>
      <c r="CFP1" t="s">
        <v>9269</v>
      </c>
      <c r="CFQ1" t="s">
        <v>9270</v>
      </c>
      <c r="CFR1" t="s">
        <v>9271</v>
      </c>
      <c r="CFS1" t="s">
        <v>9272</v>
      </c>
      <c r="CFT1" t="s">
        <v>9273</v>
      </c>
      <c r="CFU1" t="s">
        <v>9274</v>
      </c>
      <c r="CFV1" t="s">
        <v>9275</v>
      </c>
      <c r="CFW1" t="s">
        <v>9276</v>
      </c>
      <c r="CFX1" t="s">
        <v>9277</v>
      </c>
      <c r="CFY1" t="s">
        <v>9278</v>
      </c>
      <c r="CFZ1" t="s">
        <v>9279</v>
      </c>
      <c r="CGA1" t="s">
        <v>9280</v>
      </c>
      <c r="CGB1" t="s">
        <v>9281</v>
      </c>
      <c r="CGC1" t="s">
        <v>9282</v>
      </c>
      <c r="CGD1" t="s">
        <v>9283</v>
      </c>
      <c r="CGE1" t="s">
        <v>9284</v>
      </c>
      <c r="CGF1" t="s">
        <v>9285</v>
      </c>
      <c r="CGG1" t="s">
        <v>9286</v>
      </c>
      <c r="CGH1" t="s">
        <v>9287</v>
      </c>
      <c r="CGI1" t="s">
        <v>9288</v>
      </c>
      <c r="CGJ1" t="s">
        <v>9289</v>
      </c>
      <c r="CGK1" t="s">
        <v>9290</v>
      </c>
      <c r="CGL1" t="s">
        <v>9291</v>
      </c>
      <c r="CGM1" t="s">
        <v>9292</v>
      </c>
      <c r="CGN1" t="s">
        <v>9293</v>
      </c>
      <c r="CGO1" t="s">
        <v>9294</v>
      </c>
      <c r="CGP1" t="s">
        <v>9295</v>
      </c>
      <c r="CGQ1" t="s">
        <v>9296</v>
      </c>
      <c r="CGR1" t="s">
        <v>9297</v>
      </c>
      <c r="CGS1" t="s">
        <v>9298</v>
      </c>
      <c r="CGT1" t="s">
        <v>9299</v>
      </c>
      <c r="CGU1" t="s">
        <v>9300</v>
      </c>
      <c r="CGV1" t="s">
        <v>9301</v>
      </c>
      <c r="CGW1" t="s">
        <v>9302</v>
      </c>
      <c r="CGX1" t="s">
        <v>9303</v>
      </c>
      <c r="CGY1" t="s">
        <v>9304</v>
      </c>
      <c r="CGZ1" t="s">
        <v>9305</v>
      </c>
      <c r="CHA1" t="s">
        <v>9306</v>
      </c>
      <c r="CHB1" t="s">
        <v>9307</v>
      </c>
      <c r="CHC1" t="s">
        <v>9308</v>
      </c>
      <c r="CHD1" t="s">
        <v>9309</v>
      </c>
      <c r="CHE1" t="s">
        <v>9310</v>
      </c>
      <c r="CHF1" t="s">
        <v>9311</v>
      </c>
      <c r="CHG1" t="s">
        <v>9312</v>
      </c>
      <c r="CHH1" t="s">
        <v>9313</v>
      </c>
      <c r="CHI1" t="s">
        <v>9314</v>
      </c>
      <c r="CHJ1" t="s">
        <v>9315</v>
      </c>
      <c r="CHK1" t="s">
        <v>9316</v>
      </c>
      <c r="CHL1" t="s">
        <v>9317</v>
      </c>
      <c r="CHM1" t="s">
        <v>9318</v>
      </c>
      <c r="CHN1" t="s">
        <v>9319</v>
      </c>
      <c r="CHO1" t="s">
        <v>9320</v>
      </c>
      <c r="CHP1" t="s">
        <v>9321</v>
      </c>
      <c r="CHQ1" t="s">
        <v>9322</v>
      </c>
      <c r="CHR1" t="s">
        <v>9323</v>
      </c>
      <c r="CHS1" t="s">
        <v>9324</v>
      </c>
      <c r="CHT1" t="s">
        <v>9325</v>
      </c>
      <c r="CHU1" t="s">
        <v>9326</v>
      </c>
      <c r="CHV1" t="s">
        <v>9327</v>
      </c>
      <c r="CHW1" t="s">
        <v>9328</v>
      </c>
      <c r="CHX1" t="s">
        <v>9329</v>
      </c>
      <c r="CHY1" t="s">
        <v>9330</v>
      </c>
      <c r="CHZ1" t="s">
        <v>9331</v>
      </c>
      <c r="CIA1" t="s">
        <v>9332</v>
      </c>
      <c r="CIB1" t="s">
        <v>9333</v>
      </c>
      <c r="CIC1" t="s">
        <v>9334</v>
      </c>
      <c r="CID1" t="s">
        <v>9335</v>
      </c>
      <c r="CIE1" t="s">
        <v>9336</v>
      </c>
      <c r="CIF1" t="s">
        <v>9337</v>
      </c>
      <c r="CIG1" t="s">
        <v>9338</v>
      </c>
      <c r="CIH1" t="s">
        <v>9339</v>
      </c>
      <c r="CII1" t="s">
        <v>9340</v>
      </c>
      <c r="CIJ1" t="s">
        <v>9341</v>
      </c>
      <c r="CIK1" t="s">
        <v>9342</v>
      </c>
      <c r="CIL1" t="s">
        <v>9343</v>
      </c>
      <c r="CIM1" t="s">
        <v>9344</v>
      </c>
      <c r="CIN1" t="s">
        <v>9345</v>
      </c>
      <c r="CIO1" t="s">
        <v>9346</v>
      </c>
      <c r="CIP1" t="s">
        <v>9347</v>
      </c>
      <c r="CIQ1" t="s">
        <v>9348</v>
      </c>
      <c r="CIR1" t="s">
        <v>9349</v>
      </c>
      <c r="CIS1" t="s">
        <v>9350</v>
      </c>
      <c r="CIT1" t="s">
        <v>9351</v>
      </c>
      <c r="CIU1" t="s">
        <v>9352</v>
      </c>
      <c r="CIV1" t="s">
        <v>9353</v>
      </c>
      <c r="CIW1" t="s">
        <v>9354</v>
      </c>
      <c r="CIX1" t="s">
        <v>9355</v>
      </c>
      <c r="CIY1" t="s">
        <v>9356</v>
      </c>
      <c r="CIZ1" t="s">
        <v>9357</v>
      </c>
      <c r="CJA1" t="s">
        <v>9358</v>
      </c>
      <c r="CJB1" t="s">
        <v>9359</v>
      </c>
      <c r="CJC1" t="s">
        <v>9360</v>
      </c>
      <c r="CJD1" t="s">
        <v>9361</v>
      </c>
      <c r="CJE1" t="s">
        <v>9362</v>
      </c>
      <c r="CJF1" t="s">
        <v>9363</v>
      </c>
      <c r="CJG1" t="s">
        <v>9364</v>
      </c>
      <c r="CJH1" t="s">
        <v>9365</v>
      </c>
      <c r="CJI1" t="s">
        <v>9366</v>
      </c>
      <c r="CJJ1" t="s">
        <v>9367</v>
      </c>
      <c r="CJK1" t="s">
        <v>9368</v>
      </c>
      <c r="CJL1" t="s">
        <v>9369</v>
      </c>
      <c r="CJM1" t="s">
        <v>9370</v>
      </c>
      <c r="CJN1" t="s">
        <v>9371</v>
      </c>
      <c r="CJO1" t="s">
        <v>9372</v>
      </c>
      <c r="CJP1" t="s">
        <v>9373</v>
      </c>
      <c r="CJQ1" t="s">
        <v>9374</v>
      </c>
      <c r="CJR1" t="s">
        <v>9375</v>
      </c>
      <c r="CJS1" t="s">
        <v>9376</v>
      </c>
      <c r="CJT1" t="s">
        <v>9377</v>
      </c>
      <c r="CJU1" t="s">
        <v>9378</v>
      </c>
      <c r="CJV1" t="s">
        <v>9379</v>
      </c>
      <c r="CJW1" t="s">
        <v>9380</v>
      </c>
      <c r="CJX1" t="s">
        <v>9381</v>
      </c>
      <c r="CJY1" t="s">
        <v>9382</v>
      </c>
      <c r="CJZ1" t="s">
        <v>9383</v>
      </c>
      <c r="CKA1" t="s">
        <v>9384</v>
      </c>
      <c r="CKB1" t="s">
        <v>9385</v>
      </c>
      <c r="CKC1" t="s">
        <v>9386</v>
      </c>
      <c r="CKD1" t="s">
        <v>9387</v>
      </c>
      <c r="CKE1" t="s">
        <v>9388</v>
      </c>
      <c r="CKF1" t="s">
        <v>9389</v>
      </c>
      <c r="CKG1" t="s">
        <v>9390</v>
      </c>
      <c r="CKH1" t="s">
        <v>9391</v>
      </c>
      <c r="CKI1" t="s">
        <v>9392</v>
      </c>
      <c r="CKJ1" t="s">
        <v>9393</v>
      </c>
      <c r="CKK1" t="s">
        <v>9394</v>
      </c>
      <c r="CKL1" t="s">
        <v>9395</v>
      </c>
      <c r="CKM1" t="s">
        <v>9396</v>
      </c>
      <c r="CKN1" t="s">
        <v>9397</v>
      </c>
      <c r="CKO1" t="s">
        <v>9398</v>
      </c>
      <c r="CKP1" t="s">
        <v>9399</v>
      </c>
      <c r="CKQ1" t="s">
        <v>9400</v>
      </c>
      <c r="CKR1" t="s">
        <v>9401</v>
      </c>
      <c r="CKS1" t="s">
        <v>9402</v>
      </c>
      <c r="CKT1" t="s">
        <v>9403</v>
      </c>
      <c r="CKU1" t="s">
        <v>9404</v>
      </c>
      <c r="CKV1" t="s">
        <v>9405</v>
      </c>
      <c r="CKW1" t="s">
        <v>9406</v>
      </c>
      <c r="CKX1" t="s">
        <v>9407</v>
      </c>
      <c r="CKY1" t="s">
        <v>9408</v>
      </c>
      <c r="CKZ1" t="s">
        <v>9409</v>
      </c>
      <c r="CLA1" t="s">
        <v>9410</v>
      </c>
      <c r="CLB1" t="s">
        <v>9411</v>
      </c>
      <c r="CLC1" t="s">
        <v>9412</v>
      </c>
      <c r="CLD1" t="s">
        <v>9413</v>
      </c>
      <c r="CLE1" t="s">
        <v>9414</v>
      </c>
      <c r="CLF1" t="s">
        <v>9415</v>
      </c>
      <c r="CLG1" t="s">
        <v>9416</v>
      </c>
      <c r="CLH1" t="s">
        <v>9417</v>
      </c>
      <c r="CLI1" t="s">
        <v>9418</v>
      </c>
      <c r="CLJ1" t="s">
        <v>9419</v>
      </c>
      <c r="CLK1" t="s">
        <v>9420</v>
      </c>
      <c r="CLL1" t="s">
        <v>9421</v>
      </c>
      <c r="CLM1" t="s">
        <v>9422</v>
      </c>
      <c r="CLN1" t="s">
        <v>9423</v>
      </c>
      <c r="CLO1" t="s">
        <v>9424</v>
      </c>
      <c r="CLP1" t="s">
        <v>9425</v>
      </c>
      <c r="CLQ1" t="s">
        <v>9426</v>
      </c>
      <c r="CLR1" t="s">
        <v>9427</v>
      </c>
      <c r="CLS1" t="s">
        <v>9428</v>
      </c>
      <c r="CLT1" t="s">
        <v>9429</v>
      </c>
      <c r="CLU1" t="s">
        <v>9430</v>
      </c>
      <c r="CLV1" t="s">
        <v>9431</v>
      </c>
      <c r="CLW1" t="s">
        <v>9432</v>
      </c>
      <c r="CLX1" t="s">
        <v>9433</v>
      </c>
      <c r="CLY1" t="s">
        <v>9434</v>
      </c>
      <c r="CLZ1" t="s">
        <v>9435</v>
      </c>
      <c r="CMA1" t="s">
        <v>9436</v>
      </c>
      <c r="CMB1" t="s">
        <v>9437</v>
      </c>
      <c r="CMC1" t="s">
        <v>9438</v>
      </c>
      <c r="CMD1" t="s">
        <v>9439</v>
      </c>
      <c r="CME1" t="s">
        <v>9440</v>
      </c>
      <c r="CMF1" t="s">
        <v>9441</v>
      </c>
      <c r="CMG1" t="s">
        <v>9442</v>
      </c>
      <c r="CMH1" t="s">
        <v>9443</v>
      </c>
      <c r="CMI1" t="s">
        <v>9444</v>
      </c>
      <c r="CMJ1" t="s">
        <v>9445</v>
      </c>
      <c r="CMK1" t="s">
        <v>9446</v>
      </c>
      <c r="CML1" t="s">
        <v>9447</v>
      </c>
      <c r="CMM1" t="s">
        <v>9448</v>
      </c>
      <c r="CMN1" t="s">
        <v>9449</v>
      </c>
      <c r="CMO1" t="s">
        <v>9450</v>
      </c>
      <c r="CMP1" t="s">
        <v>9451</v>
      </c>
      <c r="CMQ1" t="s">
        <v>9452</v>
      </c>
      <c r="CMR1" t="s">
        <v>9453</v>
      </c>
      <c r="CMS1" t="s">
        <v>9454</v>
      </c>
      <c r="CMT1" t="s">
        <v>9455</v>
      </c>
      <c r="CMU1" t="s">
        <v>9456</v>
      </c>
      <c r="CMV1" t="s">
        <v>9457</v>
      </c>
      <c r="CMW1" t="s">
        <v>9458</v>
      </c>
      <c r="CMX1" t="s">
        <v>9459</v>
      </c>
      <c r="CMY1" t="s">
        <v>9460</v>
      </c>
      <c r="CMZ1" t="s">
        <v>9461</v>
      </c>
      <c r="CNA1" t="s">
        <v>9462</v>
      </c>
      <c r="CNB1" t="s">
        <v>9463</v>
      </c>
      <c r="CNC1" t="s">
        <v>9464</v>
      </c>
      <c r="CND1" t="s">
        <v>9465</v>
      </c>
      <c r="CNE1" t="s">
        <v>9466</v>
      </c>
      <c r="CNF1" t="s">
        <v>9467</v>
      </c>
      <c r="CNG1" t="s">
        <v>9468</v>
      </c>
      <c r="CNH1" t="s">
        <v>9469</v>
      </c>
      <c r="CNI1" t="s">
        <v>9470</v>
      </c>
      <c r="CNJ1" t="s">
        <v>9471</v>
      </c>
      <c r="CNK1" t="s">
        <v>9472</v>
      </c>
      <c r="CNL1" t="s">
        <v>9473</v>
      </c>
      <c r="CNM1" t="s">
        <v>9474</v>
      </c>
      <c r="CNN1" t="s">
        <v>9475</v>
      </c>
      <c r="CNO1" t="s">
        <v>9476</v>
      </c>
      <c r="CNP1" t="s">
        <v>9477</v>
      </c>
      <c r="CNQ1" t="s">
        <v>9478</v>
      </c>
      <c r="CNR1" t="s">
        <v>9479</v>
      </c>
      <c r="CNS1" t="s">
        <v>9480</v>
      </c>
      <c r="CNT1" t="s">
        <v>9481</v>
      </c>
      <c r="CNU1" t="s">
        <v>9482</v>
      </c>
      <c r="CNV1" t="s">
        <v>9483</v>
      </c>
      <c r="CNW1" t="s">
        <v>9484</v>
      </c>
      <c r="CNX1" t="s">
        <v>9485</v>
      </c>
      <c r="CNY1" t="s">
        <v>9486</v>
      </c>
      <c r="CNZ1" t="s">
        <v>9487</v>
      </c>
      <c r="COA1" t="s">
        <v>9488</v>
      </c>
      <c r="COB1" t="s">
        <v>9489</v>
      </c>
      <c r="COC1" t="s">
        <v>9490</v>
      </c>
      <c r="COD1" t="s">
        <v>9491</v>
      </c>
      <c r="COE1" t="s">
        <v>9492</v>
      </c>
      <c r="COF1" t="s">
        <v>9493</v>
      </c>
      <c r="COG1" t="s">
        <v>9494</v>
      </c>
      <c r="COH1" t="s">
        <v>9495</v>
      </c>
      <c r="COI1" t="s">
        <v>9496</v>
      </c>
      <c r="COJ1" t="s">
        <v>9497</v>
      </c>
      <c r="COK1" t="s">
        <v>9498</v>
      </c>
      <c r="COL1" t="s">
        <v>9499</v>
      </c>
      <c r="COM1" t="s">
        <v>9500</v>
      </c>
      <c r="CON1" t="s">
        <v>9501</v>
      </c>
      <c r="COO1" t="s">
        <v>9502</v>
      </c>
      <c r="COP1" t="s">
        <v>9503</v>
      </c>
      <c r="COQ1" t="s">
        <v>9504</v>
      </c>
      <c r="COR1" t="s">
        <v>9505</v>
      </c>
      <c r="COS1" t="s">
        <v>9506</v>
      </c>
      <c r="COT1" t="s">
        <v>9507</v>
      </c>
      <c r="COU1" t="s">
        <v>9508</v>
      </c>
      <c r="COV1" t="s">
        <v>9509</v>
      </c>
      <c r="COW1" t="s">
        <v>9510</v>
      </c>
      <c r="COX1" t="s">
        <v>9511</v>
      </c>
      <c r="COY1" t="s">
        <v>9512</v>
      </c>
      <c r="COZ1" t="s">
        <v>9513</v>
      </c>
      <c r="CPA1" t="s">
        <v>9514</v>
      </c>
      <c r="CPB1" t="s">
        <v>9515</v>
      </c>
      <c r="CPC1" t="s">
        <v>9516</v>
      </c>
      <c r="CPD1" t="s">
        <v>9517</v>
      </c>
      <c r="CPE1" t="s">
        <v>9518</v>
      </c>
      <c r="CPF1" t="s">
        <v>9519</v>
      </c>
      <c r="CPG1" t="s">
        <v>9520</v>
      </c>
      <c r="CPH1" t="s">
        <v>9521</v>
      </c>
      <c r="CPI1" t="s">
        <v>9522</v>
      </c>
      <c r="CPJ1" t="s">
        <v>9523</v>
      </c>
      <c r="CPK1" t="s">
        <v>9524</v>
      </c>
      <c r="CPL1" t="s">
        <v>9525</v>
      </c>
      <c r="CPM1" t="s">
        <v>9526</v>
      </c>
      <c r="CPN1" t="s">
        <v>9527</v>
      </c>
      <c r="CPO1" t="s">
        <v>9528</v>
      </c>
      <c r="CPP1" t="s">
        <v>9529</v>
      </c>
      <c r="CPQ1" t="s">
        <v>9530</v>
      </c>
      <c r="CPR1" t="s">
        <v>9531</v>
      </c>
      <c r="CPS1" t="s">
        <v>9532</v>
      </c>
      <c r="CPT1" t="s">
        <v>9533</v>
      </c>
      <c r="CPU1" t="s">
        <v>9534</v>
      </c>
      <c r="CPV1" t="s">
        <v>9535</v>
      </c>
      <c r="CPW1" t="s">
        <v>9536</v>
      </c>
      <c r="CPX1" t="s">
        <v>9537</v>
      </c>
      <c r="CPY1" t="s">
        <v>9538</v>
      </c>
      <c r="CPZ1" t="s">
        <v>9539</v>
      </c>
      <c r="CQA1" t="s">
        <v>9540</v>
      </c>
      <c r="CQB1" t="s">
        <v>9541</v>
      </c>
      <c r="CQC1" t="s">
        <v>9542</v>
      </c>
      <c r="CQD1" t="s">
        <v>9543</v>
      </c>
      <c r="CQE1" t="s">
        <v>9544</v>
      </c>
      <c r="CQF1" t="s">
        <v>9545</v>
      </c>
      <c r="CQG1" t="s">
        <v>9546</v>
      </c>
      <c r="CQH1" t="s">
        <v>9547</v>
      </c>
      <c r="CQI1" t="s">
        <v>9548</v>
      </c>
      <c r="CQJ1" t="s">
        <v>9549</v>
      </c>
      <c r="CQK1" t="s">
        <v>9550</v>
      </c>
      <c r="CQL1" t="s">
        <v>9551</v>
      </c>
      <c r="CQM1" t="s">
        <v>9552</v>
      </c>
      <c r="CQN1" t="s">
        <v>9553</v>
      </c>
      <c r="CQO1" t="s">
        <v>9554</v>
      </c>
      <c r="CQP1" t="s">
        <v>9555</v>
      </c>
      <c r="CQQ1" t="s">
        <v>9556</v>
      </c>
      <c r="CQR1" t="s">
        <v>9557</v>
      </c>
      <c r="CQS1" t="s">
        <v>9558</v>
      </c>
      <c r="CQT1" t="s">
        <v>9559</v>
      </c>
      <c r="CQU1" t="s">
        <v>9560</v>
      </c>
      <c r="CQV1" t="s">
        <v>9561</v>
      </c>
      <c r="CQW1" t="s">
        <v>9562</v>
      </c>
      <c r="CQX1" t="s">
        <v>9563</v>
      </c>
      <c r="CQY1" t="s">
        <v>9564</v>
      </c>
      <c r="CQZ1" t="s">
        <v>9565</v>
      </c>
      <c r="CRA1" t="s">
        <v>9566</v>
      </c>
      <c r="CRB1" t="s">
        <v>9567</v>
      </c>
      <c r="CRC1" t="s">
        <v>9568</v>
      </c>
      <c r="CRD1" t="s">
        <v>9569</v>
      </c>
      <c r="CRE1" t="s">
        <v>9570</v>
      </c>
      <c r="CRF1" t="s">
        <v>9571</v>
      </c>
      <c r="CRG1" t="s">
        <v>9572</v>
      </c>
      <c r="CRH1" t="s">
        <v>9573</v>
      </c>
      <c r="CRI1" t="s">
        <v>9574</v>
      </c>
      <c r="CRJ1" t="s">
        <v>9575</v>
      </c>
      <c r="CRK1" t="s">
        <v>9576</v>
      </c>
      <c r="CRL1" t="s">
        <v>9577</v>
      </c>
      <c r="CRM1" t="s">
        <v>9578</v>
      </c>
      <c r="CRN1" t="s">
        <v>9579</v>
      </c>
      <c r="CRO1" t="s">
        <v>9580</v>
      </c>
      <c r="CRP1" t="s">
        <v>9581</v>
      </c>
      <c r="CRQ1" t="s">
        <v>9582</v>
      </c>
      <c r="CRR1" t="s">
        <v>9583</v>
      </c>
      <c r="CRS1" t="s">
        <v>9584</v>
      </c>
      <c r="CRT1" t="s">
        <v>9585</v>
      </c>
      <c r="CRU1" t="s">
        <v>9586</v>
      </c>
      <c r="CRV1" t="s">
        <v>9587</v>
      </c>
      <c r="CRW1" t="s">
        <v>9588</v>
      </c>
      <c r="CRX1" t="s">
        <v>9589</v>
      </c>
      <c r="CRY1" t="s">
        <v>9590</v>
      </c>
      <c r="CRZ1" t="s">
        <v>9591</v>
      </c>
      <c r="CSA1" t="s">
        <v>9592</v>
      </c>
      <c r="CSB1" t="s">
        <v>9593</v>
      </c>
      <c r="CSC1" t="s">
        <v>9594</v>
      </c>
      <c r="CSD1" t="s">
        <v>9595</v>
      </c>
      <c r="CSE1" t="s">
        <v>9596</v>
      </c>
      <c r="CSF1" t="s">
        <v>9597</v>
      </c>
      <c r="CSG1" t="s">
        <v>9598</v>
      </c>
      <c r="CSH1" t="s">
        <v>9599</v>
      </c>
      <c r="CSI1" t="s">
        <v>9600</v>
      </c>
      <c r="CSJ1" t="s">
        <v>9601</v>
      </c>
      <c r="CSK1" t="s">
        <v>9602</v>
      </c>
      <c r="CSL1" t="s">
        <v>9603</v>
      </c>
      <c r="CSM1" t="s">
        <v>9604</v>
      </c>
      <c r="CSN1" t="s">
        <v>9605</v>
      </c>
      <c r="CSO1" t="s">
        <v>9606</v>
      </c>
      <c r="CSP1" t="s">
        <v>9607</v>
      </c>
      <c r="CSQ1" t="s">
        <v>9608</v>
      </c>
      <c r="CSR1" t="s">
        <v>9609</v>
      </c>
      <c r="CSS1" t="s">
        <v>9610</v>
      </c>
      <c r="CST1" t="s">
        <v>9611</v>
      </c>
      <c r="CSU1" t="s">
        <v>9612</v>
      </c>
      <c r="CSV1" t="s">
        <v>9613</v>
      </c>
      <c r="CSW1" t="s">
        <v>9614</v>
      </c>
      <c r="CSX1" t="s">
        <v>9615</v>
      </c>
      <c r="CSY1" t="s">
        <v>9616</v>
      </c>
      <c r="CSZ1" t="s">
        <v>9617</v>
      </c>
      <c r="CTA1" t="s">
        <v>9618</v>
      </c>
      <c r="CTB1" t="s">
        <v>9619</v>
      </c>
      <c r="CTC1" t="s">
        <v>9620</v>
      </c>
      <c r="CTD1" t="s">
        <v>9621</v>
      </c>
      <c r="CTE1" t="s">
        <v>9622</v>
      </c>
      <c r="CTF1" t="s">
        <v>9623</v>
      </c>
      <c r="CTG1" t="s">
        <v>9624</v>
      </c>
      <c r="CTH1" t="s">
        <v>9625</v>
      </c>
      <c r="CTI1" t="s">
        <v>9626</v>
      </c>
      <c r="CTJ1" t="s">
        <v>9627</v>
      </c>
      <c r="CTK1" t="s">
        <v>9628</v>
      </c>
      <c r="CTL1" t="s">
        <v>9629</v>
      </c>
      <c r="CTM1" t="s">
        <v>9630</v>
      </c>
      <c r="CTN1" t="s">
        <v>9631</v>
      </c>
      <c r="CTO1" t="s">
        <v>9632</v>
      </c>
      <c r="CTP1" t="s">
        <v>9633</v>
      </c>
      <c r="CTQ1" t="s">
        <v>9634</v>
      </c>
      <c r="CTR1" t="s">
        <v>9635</v>
      </c>
      <c r="CTS1" t="s">
        <v>9636</v>
      </c>
      <c r="CTT1" t="s">
        <v>9637</v>
      </c>
      <c r="CTU1" t="s">
        <v>9638</v>
      </c>
      <c r="CTV1" t="s">
        <v>9639</v>
      </c>
      <c r="CTW1" t="s">
        <v>9640</v>
      </c>
      <c r="CTX1" t="s">
        <v>9641</v>
      </c>
      <c r="CTY1" t="s">
        <v>9642</v>
      </c>
      <c r="CTZ1" t="s">
        <v>9643</v>
      </c>
      <c r="CUA1" t="s">
        <v>9644</v>
      </c>
      <c r="CUB1" t="s">
        <v>9645</v>
      </c>
      <c r="CUC1" t="s">
        <v>9646</v>
      </c>
      <c r="CUD1" t="s">
        <v>9647</v>
      </c>
      <c r="CUE1" t="s">
        <v>9648</v>
      </c>
      <c r="CUF1" t="s">
        <v>9649</v>
      </c>
      <c r="CUG1" t="s">
        <v>9650</v>
      </c>
      <c r="CUH1" t="s">
        <v>9651</v>
      </c>
      <c r="CUI1" t="s">
        <v>9652</v>
      </c>
      <c r="CUJ1" t="s">
        <v>9653</v>
      </c>
      <c r="CUK1" t="s">
        <v>9654</v>
      </c>
      <c r="CUL1" t="s">
        <v>9655</v>
      </c>
      <c r="CUM1" t="s">
        <v>9656</v>
      </c>
      <c r="CUN1" t="s">
        <v>9657</v>
      </c>
      <c r="CUO1" t="s">
        <v>9658</v>
      </c>
      <c r="CUP1" t="s">
        <v>9659</v>
      </c>
      <c r="CUQ1" t="s">
        <v>9660</v>
      </c>
      <c r="CUR1" t="s">
        <v>9661</v>
      </c>
      <c r="CUS1" t="s">
        <v>9662</v>
      </c>
      <c r="CUT1" t="s">
        <v>9663</v>
      </c>
      <c r="CUU1" t="s">
        <v>9664</v>
      </c>
      <c r="CUV1" t="s">
        <v>9665</v>
      </c>
      <c r="CUW1" t="s">
        <v>9666</v>
      </c>
      <c r="CUX1" t="s">
        <v>9667</v>
      </c>
      <c r="CUY1" t="s">
        <v>9668</v>
      </c>
      <c r="CUZ1" t="s">
        <v>9669</v>
      </c>
      <c r="CVA1" t="s">
        <v>9670</v>
      </c>
      <c r="CVB1" t="s">
        <v>9671</v>
      </c>
      <c r="CVC1" t="s">
        <v>9672</v>
      </c>
      <c r="CVD1" t="s">
        <v>9673</v>
      </c>
      <c r="CVE1" t="s">
        <v>9674</v>
      </c>
      <c r="CVF1" t="s">
        <v>9675</v>
      </c>
      <c r="CVG1" t="s">
        <v>9676</v>
      </c>
      <c r="CVH1" t="s">
        <v>9677</v>
      </c>
      <c r="CVI1" t="s">
        <v>9678</v>
      </c>
      <c r="CVJ1" t="s">
        <v>9679</v>
      </c>
      <c r="CVK1" t="s">
        <v>9680</v>
      </c>
      <c r="CVL1" t="s">
        <v>9681</v>
      </c>
      <c r="CVM1" t="s">
        <v>9682</v>
      </c>
      <c r="CVN1" t="s">
        <v>9683</v>
      </c>
      <c r="CVO1" t="s">
        <v>9684</v>
      </c>
      <c r="CVP1" t="s">
        <v>9685</v>
      </c>
      <c r="CVQ1" t="s">
        <v>9686</v>
      </c>
      <c r="CVR1" t="s">
        <v>9687</v>
      </c>
      <c r="CVS1" t="s">
        <v>9688</v>
      </c>
      <c r="CVT1" t="s">
        <v>9689</v>
      </c>
      <c r="CVU1" t="s">
        <v>9690</v>
      </c>
      <c r="CVV1" t="s">
        <v>9691</v>
      </c>
      <c r="CVW1" t="s">
        <v>9692</v>
      </c>
      <c r="CVX1" t="s">
        <v>9693</v>
      </c>
      <c r="CVY1" t="s">
        <v>9694</v>
      </c>
      <c r="CVZ1" t="s">
        <v>9695</v>
      </c>
      <c r="CWA1" t="s">
        <v>9696</v>
      </c>
      <c r="CWB1" t="s">
        <v>9697</v>
      </c>
      <c r="CWC1" t="s">
        <v>9698</v>
      </c>
      <c r="CWD1" t="s">
        <v>9699</v>
      </c>
      <c r="CWE1" t="s">
        <v>9700</v>
      </c>
      <c r="CWF1" t="s">
        <v>9701</v>
      </c>
      <c r="CWG1" t="s">
        <v>9702</v>
      </c>
      <c r="CWH1" t="s">
        <v>9703</v>
      </c>
      <c r="CWI1" t="s">
        <v>9704</v>
      </c>
      <c r="CWJ1" t="s">
        <v>9705</v>
      </c>
      <c r="CWK1" t="s">
        <v>9706</v>
      </c>
      <c r="CWL1" t="s">
        <v>9707</v>
      </c>
      <c r="CWM1" t="s">
        <v>9708</v>
      </c>
      <c r="CWN1" t="s">
        <v>9709</v>
      </c>
      <c r="CWO1" t="s">
        <v>9710</v>
      </c>
      <c r="CWP1" t="s">
        <v>9711</v>
      </c>
      <c r="CWQ1" t="s">
        <v>9712</v>
      </c>
      <c r="CWR1" t="s">
        <v>9713</v>
      </c>
      <c r="CWS1" t="s">
        <v>9714</v>
      </c>
      <c r="CWT1" t="s">
        <v>9715</v>
      </c>
      <c r="CWU1" t="s">
        <v>9716</v>
      </c>
      <c r="CWV1" t="s">
        <v>9717</v>
      </c>
      <c r="CWW1" t="s">
        <v>9718</v>
      </c>
      <c r="CWX1" t="s">
        <v>9719</v>
      </c>
      <c r="CWY1" t="s">
        <v>9720</v>
      </c>
      <c r="CWZ1" t="s">
        <v>9721</v>
      </c>
      <c r="CXA1" t="s">
        <v>9722</v>
      </c>
      <c r="CXB1" t="s">
        <v>9723</v>
      </c>
      <c r="CXC1" t="s">
        <v>9724</v>
      </c>
      <c r="CXD1" t="s">
        <v>9725</v>
      </c>
      <c r="CXE1" t="s">
        <v>9726</v>
      </c>
      <c r="CXF1" t="s">
        <v>9727</v>
      </c>
      <c r="CXG1" t="s">
        <v>9728</v>
      </c>
      <c r="CXH1" t="s">
        <v>9729</v>
      </c>
      <c r="CXI1" t="s">
        <v>9730</v>
      </c>
      <c r="CXJ1" t="s">
        <v>9731</v>
      </c>
      <c r="CXK1" t="s">
        <v>9732</v>
      </c>
      <c r="CXL1" t="s">
        <v>9733</v>
      </c>
      <c r="CXM1" t="s">
        <v>9734</v>
      </c>
      <c r="CXN1" t="s">
        <v>9735</v>
      </c>
      <c r="CXO1" t="s">
        <v>9736</v>
      </c>
      <c r="CXP1" t="s">
        <v>9737</v>
      </c>
      <c r="CXQ1" t="s">
        <v>9738</v>
      </c>
      <c r="CXR1" t="s">
        <v>9739</v>
      </c>
      <c r="CXS1" t="s">
        <v>9740</v>
      </c>
      <c r="CXT1" t="s">
        <v>9741</v>
      </c>
      <c r="CXU1" t="s">
        <v>9742</v>
      </c>
      <c r="CXV1" t="s">
        <v>9743</v>
      </c>
      <c r="CXW1" t="s">
        <v>9744</v>
      </c>
      <c r="CXX1" t="s">
        <v>9745</v>
      </c>
      <c r="CXY1" t="s">
        <v>9746</v>
      </c>
      <c r="CXZ1" t="s">
        <v>9747</v>
      </c>
      <c r="CYA1" t="s">
        <v>9748</v>
      </c>
      <c r="CYB1" t="s">
        <v>9749</v>
      </c>
      <c r="CYC1" t="s">
        <v>9750</v>
      </c>
      <c r="CYD1" t="s">
        <v>9751</v>
      </c>
      <c r="CYE1" t="s">
        <v>9752</v>
      </c>
      <c r="CYF1" t="s">
        <v>9753</v>
      </c>
      <c r="CYG1" t="s">
        <v>9754</v>
      </c>
      <c r="CYH1" t="s">
        <v>9755</v>
      </c>
      <c r="CYI1" t="s">
        <v>9756</v>
      </c>
      <c r="CYJ1" t="s">
        <v>9757</v>
      </c>
      <c r="CYK1" t="s">
        <v>9758</v>
      </c>
      <c r="CYL1" t="s">
        <v>9759</v>
      </c>
      <c r="CYM1" t="s">
        <v>9760</v>
      </c>
      <c r="CYN1" t="s">
        <v>9761</v>
      </c>
      <c r="CYO1" t="s">
        <v>9762</v>
      </c>
      <c r="CYP1" t="s">
        <v>9763</v>
      </c>
      <c r="CYQ1" t="s">
        <v>9764</v>
      </c>
      <c r="CYR1" t="s">
        <v>9765</v>
      </c>
      <c r="CYS1" t="s">
        <v>9766</v>
      </c>
      <c r="CYT1" t="s">
        <v>9767</v>
      </c>
      <c r="CYU1" t="s">
        <v>9768</v>
      </c>
      <c r="CYV1" t="s">
        <v>9769</v>
      </c>
      <c r="CYW1" t="s">
        <v>9770</v>
      </c>
      <c r="CYX1" t="s">
        <v>9771</v>
      </c>
      <c r="CYY1" t="s">
        <v>9772</v>
      </c>
      <c r="CYZ1" t="s">
        <v>9773</v>
      </c>
      <c r="CZA1" t="s">
        <v>9774</v>
      </c>
      <c r="CZB1" t="s">
        <v>9775</v>
      </c>
      <c r="CZC1" t="s">
        <v>9776</v>
      </c>
      <c r="CZD1" t="s">
        <v>9777</v>
      </c>
      <c r="CZE1" t="s">
        <v>9778</v>
      </c>
      <c r="CZF1" t="s">
        <v>9779</v>
      </c>
      <c r="CZG1" t="s">
        <v>9780</v>
      </c>
      <c r="CZH1" t="s">
        <v>9781</v>
      </c>
      <c r="CZI1" t="s">
        <v>9782</v>
      </c>
      <c r="CZJ1" t="s">
        <v>9783</v>
      </c>
      <c r="CZK1" t="s">
        <v>9784</v>
      </c>
      <c r="CZL1" t="s">
        <v>9785</v>
      </c>
      <c r="CZM1" t="s">
        <v>9786</v>
      </c>
      <c r="CZN1" t="s">
        <v>9787</v>
      </c>
      <c r="CZO1" t="s">
        <v>9788</v>
      </c>
      <c r="CZP1" t="s">
        <v>9789</v>
      </c>
      <c r="CZQ1" t="s">
        <v>9790</v>
      </c>
      <c r="CZR1" t="s">
        <v>9791</v>
      </c>
      <c r="CZS1" t="s">
        <v>9792</v>
      </c>
      <c r="CZT1" t="s">
        <v>9793</v>
      </c>
      <c r="CZU1" t="s">
        <v>9794</v>
      </c>
      <c r="CZV1" t="s">
        <v>9795</v>
      </c>
      <c r="CZW1" t="s">
        <v>9796</v>
      </c>
      <c r="CZX1" t="s">
        <v>9797</v>
      </c>
      <c r="CZY1" t="s">
        <v>9798</v>
      </c>
      <c r="CZZ1" t="s">
        <v>9799</v>
      </c>
      <c r="DAA1" t="s">
        <v>9800</v>
      </c>
      <c r="DAB1" t="s">
        <v>9801</v>
      </c>
      <c r="DAC1" t="s">
        <v>9802</v>
      </c>
      <c r="DAD1" t="s">
        <v>9803</v>
      </c>
      <c r="DAE1" t="s">
        <v>9804</v>
      </c>
      <c r="DAF1" t="s">
        <v>9805</v>
      </c>
      <c r="DAG1" t="s">
        <v>9806</v>
      </c>
      <c r="DAH1" t="s">
        <v>9807</v>
      </c>
      <c r="DAI1" t="s">
        <v>9808</v>
      </c>
      <c r="DAJ1" t="s">
        <v>9809</v>
      </c>
      <c r="DAK1" t="s">
        <v>9810</v>
      </c>
      <c r="DAL1" t="s">
        <v>9811</v>
      </c>
      <c r="DAM1" t="s">
        <v>9812</v>
      </c>
      <c r="DAN1" t="s">
        <v>9813</v>
      </c>
      <c r="DAO1" t="s">
        <v>9814</v>
      </c>
      <c r="DAP1" t="s">
        <v>9815</v>
      </c>
      <c r="DAQ1" t="s">
        <v>9816</v>
      </c>
      <c r="DAR1" t="s">
        <v>9817</v>
      </c>
      <c r="DAS1" t="s">
        <v>9818</v>
      </c>
      <c r="DAT1" t="s">
        <v>9819</v>
      </c>
      <c r="DAU1" t="s">
        <v>9820</v>
      </c>
      <c r="DAV1" t="s">
        <v>9821</v>
      </c>
      <c r="DAW1" t="s">
        <v>9822</v>
      </c>
      <c r="DAX1" t="s">
        <v>9823</v>
      </c>
      <c r="DAY1" t="s">
        <v>9824</v>
      </c>
      <c r="DAZ1" t="s">
        <v>9825</v>
      </c>
      <c r="DBA1" t="s">
        <v>9826</v>
      </c>
      <c r="DBB1" t="s">
        <v>9827</v>
      </c>
      <c r="DBC1" t="s">
        <v>9828</v>
      </c>
      <c r="DBD1" t="s">
        <v>9829</v>
      </c>
      <c r="DBE1" t="s">
        <v>9830</v>
      </c>
      <c r="DBF1" t="s">
        <v>9831</v>
      </c>
      <c r="DBG1" t="s">
        <v>9832</v>
      </c>
      <c r="DBH1" t="s">
        <v>9833</v>
      </c>
      <c r="DBI1" t="s">
        <v>9834</v>
      </c>
      <c r="DBJ1" t="s">
        <v>9835</v>
      </c>
      <c r="DBK1" t="s">
        <v>9836</v>
      </c>
      <c r="DBL1" t="s">
        <v>9837</v>
      </c>
      <c r="DBM1" t="s">
        <v>9838</v>
      </c>
      <c r="DBN1" t="s">
        <v>9839</v>
      </c>
      <c r="DBO1" t="s">
        <v>9840</v>
      </c>
      <c r="DBP1" t="s">
        <v>9841</v>
      </c>
      <c r="DBQ1" t="s">
        <v>9842</v>
      </c>
      <c r="DBR1" t="s">
        <v>9843</v>
      </c>
      <c r="DBS1" t="s">
        <v>9844</v>
      </c>
      <c r="DBT1" t="s">
        <v>9845</v>
      </c>
      <c r="DBU1" t="s">
        <v>9846</v>
      </c>
      <c r="DBV1" t="s">
        <v>9847</v>
      </c>
      <c r="DBW1" t="s">
        <v>9848</v>
      </c>
      <c r="DBX1" t="s">
        <v>9849</v>
      </c>
      <c r="DBY1" t="s">
        <v>9850</v>
      </c>
      <c r="DBZ1" t="s">
        <v>9851</v>
      </c>
      <c r="DCA1" t="s">
        <v>9852</v>
      </c>
      <c r="DCB1" t="s">
        <v>9853</v>
      </c>
      <c r="DCC1" t="s">
        <v>9854</v>
      </c>
      <c r="DCD1" t="s">
        <v>9855</v>
      </c>
      <c r="DCE1" t="s">
        <v>9856</v>
      </c>
      <c r="DCF1" t="s">
        <v>9857</v>
      </c>
      <c r="DCG1" t="s">
        <v>9858</v>
      </c>
      <c r="DCH1" t="s">
        <v>9859</v>
      </c>
      <c r="DCI1" t="s">
        <v>9860</v>
      </c>
      <c r="DCJ1" t="s">
        <v>9861</v>
      </c>
      <c r="DCK1" t="s">
        <v>9862</v>
      </c>
      <c r="DCL1" t="s">
        <v>9863</v>
      </c>
      <c r="DCM1" t="s">
        <v>9864</v>
      </c>
      <c r="DCN1" t="s">
        <v>9865</v>
      </c>
      <c r="DCO1" t="s">
        <v>9866</v>
      </c>
      <c r="DCP1" t="s">
        <v>9867</v>
      </c>
      <c r="DCQ1" t="s">
        <v>9868</v>
      </c>
      <c r="DCR1" t="s">
        <v>9869</v>
      </c>
      <c r="DCS1" t="s">
        <v>9870</v>
      </c>
      <c r="DCT1" t="s">
        <v>9871</v>
      </c>
      <c r="DCU1" t="s">
        <v>9872</v>
      </c>
      <c r="DCV1" t="s">
        <v>9873</v>
      </c>
      <c r="DCW1" t="s">
        <v>9874</v>
      </c>
      <c r="DCX1" t="s">
        <v>9875</v>
      </c>
      <c r="DCY1" t="s">
        <v>9876</v>
      </c>
      <c r="DCZ1" t="s">
        <v>9877</v>
      </c>
      <c r="DDA1" t="s">
        <v>9878</v>
      </c>
      <c r="DDB1" t="s">
        <v>9879</v>
      </c>
      <c r="DDC1" t="s">
        <v>9880</v>
      </c>
      <c r="DDD1" t="s">
        <v>9881</v>
      </c>
      <c r="DDE1" t="s">
        <v>9882</v>
      </c>
      <c r="DDF1" t="s">
        <v>9883</v>
      </c>
      <c r="DDG1" t="s">
        <v>9884</v>
      </c>
      <c r="DDH1" t="s">
        <v>9885</v>
      </c>
      <c r="DDI1" t="s">
        <v>9886</v>
      </c>
      <c r="DDJ1" t="s">
        <v>9887</v>
      </c>
      <c r="DDK1" t="s">
        <v>9888</v>
      </c>
      <c r="DDL1" t="s">
        <v>9889</v>
      </c>
      <c r="DDM1" t="s">
        <v>9890</v>
      </c>
      <c r="DDN1" t="s">
        <v>9891</v>
      </c>
      <c r="DDO1" t="s">
        <v>9892</v>
      </c>
      <c r="DDP1" t="s">
        <v>9893</v>
      </c>
      <c r="DDQ1" t="s">
        <v>9894</v>
      </c>
      <c r="DDR1" t="s">
        <v>9895</v>
      </c>
      <c r="DDS1" t="s">
        <v>9896</v>
      </c>
      <c r="DDT1" t="s">
        <v>9897</v>
      </c>
      <c r="DDU1" t="s">
        <v>9898</v>
      </c>
      <c r="DDV1" t="s">
        <v>9899</v>
      </c>
      <c r="DDW1" t="s">
        <v>9900</v>
      </c>
      <c r="DDX1" t="s">
        <v>9901</v>
      </c>
      <c r="DDY1" t="s">
        <v>9902</v>
      </c>
      <c r="DDZ1" t="s">
        <v>9903</v>
      </c>
      <c r="DEA1" t="s">
        <v>9904</v>
      </c>
      <c r="DEB1" t="s">
        <v>9905</v>
      </c>
      <c r="DEC1" t="s">
        <v>9906</v>
      </c>
      <c r="DED1" t="s">
        <v>9907</v>
      </c>
      <c r="DEE1" t="s">
        <v>9908</v>
      </c>
      <c r="DEF1" t="s">
        <v>9909</v>
      </c>
      <c r="DEG1" t="s">
        <v>9910</v>
      </c>
      <c r="DEH1" t="s">
        <v>9911</v>
      </c>
      <c r="DEI1" t="s">
        <v>9912</v>
      </c>
      <c r="DEJ1" t="s">
        <v>9913</v>
      </c>
      <c r="DEK1" t="s">
        <v>9914</v>
      </c>
      <c r="DEL1" t="s">
        <v>9915</v>
      </c>
      <c r="DEM1" t="s">
        <v>9916</v>
      </c>
      <c r="DEN1" t="s">
        <v>9917</v>
      </c>
      <c r="DEO1" t="s">
        <v>9918</v>
      </c>
      <c r="DEP1" t="s">
        <v>9919</v>
      </c>
      <c r="DEQ1" t="s">
        <v>9920</v>
      </c>
      <c r="DER1" t="s">
        <v>9921</v>
      </c>
      <c r="DES1" t="s">
        <v>9922</v>
      </c>
      <c r="DET1" t="s">
        <v>9923</v>
      </c>
      <c r="DEU1" t="s">
        <v>9924</v>
      </c>
      <c r="DEV1" t="s">
        <v>9925</v>
      </c>
      <c r="DEW1" t="s">
        <v>9926</v>
      </c>
      <c r="DEX1" t="s">
        <v>9927</v>
      </c>
      <c r="DEY1" t="s">
        <v>9928</v>
      </c>
      <c r="DEZ1" t="s">
        <v>9929</v>
      </c>
      <c r="DFA1" t="s">
        <v>9930</v>
      </c>
      <c r="DFB1" t="s">
        <v>9931</v>
      </c>
      <c r="DFC1" t="s">
        <v>9932</v>
      </c>
      <c r="DFD1" t="s">
        <v>9933</v>
      </c>
      <c r="DFE1" t="s">
        <v>9934</v>
      </c>
      <c r="DFF1" t="s">
        <v>9935</v>
      </c>
      <c r="DFG1" t="s">
        <v>9936</v>
      </c>
      <c r="DFH1" t="s">
        <v>9937</v>
      </c>
      <c r="DFI1" t="s">
        <v>9938</v>
      </c>
      <c r="DFJ1" t="s">
        <v>9939</v>
      </c>
      <c r="DFK1" t="s">
        <v>9940</v>
      </c>
      <c r="DFL1" t="s">
        <v>9941</v>
      </c>
      <c r="DFM1" t="s">
        <v>9942</v>
      </c>
      <c r="DFN1" t="s">
        <v>9943</v>
      </c>
      <c r="DFO1" t="s">
        <v>9944</v>
      </c>
      <c r="DFP1" t="s">
        <v>9945</v>
      </c>
      <c r="DFQ1" t="s">
        <v>9946</v>
      </c>
      <c r="DFR1" t="s">
        <v>9947</v>
      </c>
      <c r="DFS1" t="s">
        <v>9948</v>
      </c>
      <c r="DFT1" t="s">
        <v>9949</v>
      </c>
      <c r="DFU1" t="s">
        <v>9950</v>
      </c>
      <c r="DFV1" t="s">
        <v>9951</v>
      </c>
      <c r="DFW1" t="s">
        <v>9952</v>
      </c>
      <c r="DFX1" t="s">
        <v>9953</v>
      </c>
      <c r="DFY1" t="s">
        <v>9954</v>
      </c>
      <c r="DFZ1" t="s">
        <v>9955</v>
      </c>
      <c r="DGA1" t="s">
        <v>9956</v>
      </c>
      <c r="DGB1" t="s">
        <v>9957</v>
      </c>
      <c r="DGC1" t="s">
        <v>9958</v>
      </c>
      <c r="DGD1" t="s">
        <v>9959</v>
      </c>
      <c r="DGE1" t="s">
        <v>9960</v>
      </c>
      <c r="DGF1" t="s">
        <v>9961</v>
      </c>
      <c r="DGG1" t="s">
        <v>9962</v>
      </c>
      <c r="DGH1" t="s">
        <v>9963</v>
      </c>
      <c r="DGI1" t="s">
        <v>9964</v>
      </c>
      <c r="DGJ1" t="s">
        <v>9965</v>
      </c>
      <c r="DGK1" t="s">
        <v>9966</v>
      </c>
      <c r="DGL1" t="s">
        <v>9967</v>
      </c>
      <c r="DGM1" t="s">
        <v>9968</v>
      </c>
      <c r="DGN1" t="s">
        <v>9969</v>
      </c>
      <c r="DGO1" t="s">
        <v>9970</v>
      </c>
      <c r="DGP1" t="s">
        <v>9971</v>
      </c>
      <c r="DGQ1" t="s">
        <v>9972</v>
      </c>
      <c r="DGR1" t="s">
        <v>9973</v>
      </c>
      <c r="DGS1" t="s">
        <v>9974</v>
      </c>
      <c r="DGT1" t="s">
        <v>9975</v>
      </c>
      <c r="DGU1" t="s">
        <v>9976</v>
      </c>
      <c r="DGV1" t="s">
        <v>9977</v>
      </c>
      <c r="DGW1" t="s">
        <v>9978</v>
      </c>
      <c r="DGX1" t="s">
        <v>9979</v>
      </c>
      <c r="DGY1" t="s">
        <v>9980</v>
      </c>
      <c r="DGZ1" t="s">
        <v>9981</v>
      </c>
      <c r="DHA1" t="s">
        <v>9982</v>
      </c>
      <c r="DHB1" t="s">
        <v>9983</v>
      </c>
      <c r="DHC1" t="s">
        <v>9984</v>
      </c>
      <c r="DHD1" t="s">
        <v>9985</v>
      </c>
      <c r="DHE1" t="s">
        <v>9986</v>
      </c>
      <c r="DHF1" t="s">
        <v>9987</v>
      </c>
      <c r="DHG1" t="s">
        <v>9988</v>
      </c>
      <c r="DHH1" t="s">
        <v>9989</v>
      </c>
      <c r="DHI1" t="s">
        <v>9990</v>
      </c>
      <c r="DHJ1" t="s">
        <v>9991</v>
      </c>
      <c r="DHK1" t="s">
        <v>9992</v>
      </c>
      <c r="DHL1" t="s">
        <v>9993</v>
      </c>
      <c r="DHM1" t="s">
        <v>9994</v>
      </c>
      <c r="DHN1" t="s">
        <v>9995</v>
      </c>
      <c r="DHO1" t="s">
        <v>9996</v>
      </c>
      <c r="DHP1" t="s">
        <v>9997</v>
      </c>
      <c r="DHQ1" t="s">
        <v>9998</v>
      </c>
      <c r="DHR1" t="s">
        <v>9999</v>
      </c>
      <c r="DHS1" t="s">
        <v>10000</v>
      </c>
      <c r="DHT1" t="s">
        <v>10001</v>
      </c>
      <c r="DHU1" t="s">
        <v>10002</v>
      </c>
      <c r="DHV1" t="s">
        <v>10003</v>
      </c>
      <c r="DHW1" t="s">
        <v>10004</v>
      </c>
      <c r="DHX1" t="s">
        <v>10005</v>
      </c>
      <c r="DHY1" t="s">
        <v>10006</v>
      </c>
      <c r="DHZ1" t="s">
        <v>10007</v>
      </c>
      <c r="DIA1" t="s">
        <v>10008</v>
      </c>
      <c r="DIB1" t="s">
        <v>10009</v>
      </c>
      <c r="DIC1" t="s">
        <v>10010</v>
      </c>
      <c r="DID1" t="s">
        <v>10011</v>
      </c>
      <c r="DIE1" t="s">
        <v>10012</v>
      </c>
      <c r="DIF1" t="s">
        <v>10013</v>
      </c>
      <c r="DIG1" t="s">
        <v>10014</v>
      </c>
      <c r="DIH1" t="s">
        <v>10015</v>
      </c>
      <c r="DII1" t="s">
        <v>10016</v>
      </c>
      <c r="DIJ1" t="s">
        <v>10017</v>
      </c>
      <c r="DIK1" t="s">
        <v>10018</v>
      </c>
      <c r="DIL1" t="s">
        <v>10019</v>
      </c>
      <c r="DIM1" t="s">
        <v>10020</v>
      </c>
      <c r="DIN1" t="s">
        <v>10021</v>
      </c>
      <c r="DIO1" t="s">
        <v>10022</v>
      </c>
      <c r="DIP1" t="s">
        <v>10023</v>
      </c>
      <c r="DIQ1" t="s">
        <v>10024</v>
      </c>
      <c r="DIR1" t="s">
        <v>10025</v>
      </c>
      <c r="DIS1" t="s">
        <v>10026</v>
      </c>
      <c r="DIT1" t="s">
        <v>10027</v>
      </c>
      <c r="DIU1" t="s">
        <v>10028</v>
      </c>
      <c r="DIV1" t="s">
        <v>10029</v>
      </c>
      <c r="DIW1" t="s">
        <v>10030</v>
      </c>
      <c r="DIX1" t="s">
        <v>10031</v>
      </c>
      <c r="DIY1" t="s">
        <v>10032</v>
      </c>
      <c r="DIZ1" t="s">
        <v>10033</v>
      </c>
      <c r="DJA1" t="s">
        <v>10034</v>
      </c>
      <c r="DJB1" t="s">
        <v>10035</v>
      </c>
      <c r="DJC1" t="s">
        <v>10036</v>
      </c>
      <c r="DJD1" t="s">
        <v>10037</v>
      </c>
      <c r="DJE1" t="s">
        <v>10038</v>
      </c>
      <c r="DJF1" t="s">
        <v>10039</v>
      </c>
      <c r="DJG1" t="s">
        <v>10040</v>
      </c>
      <c r="DJH1" t="s">
        <v>10041</v>
      </c>
      <c r="DJI1" t="s">
        <v>10042</v>
      </c>
      <c r="DJJ1" t="s">
        <v>10043</v>
      </c>
      <c r="DJK1" t="s">
        <v>10044</v>
      </c>
      <c r="DJL1" t="s">
        <v>10045</v>
      </c>
      <c r="DJM1" t="s">
        <v>10046</v>
      </c>
      <c r="DJN1" t="s">
        <v>10047</v>
      </c>
      <c r="DJO1" t="s">
        <v>10048</v>
      </c>
      <c r="DJP1" t="s">
        <v>10049</v>
      </c>
      <c r="DJQ1" t="s">
        <v>10050</v>
      </c>
      <c r="DJR1" t="s">
        <v>10051</v>
      </c>
      <c r="DJS1" t="s">
        <v>10052</v>
      </c>
      <c r="DJT1" t="s">
        <v>10053</v>
      </c>
      <c r="DJU1" t="s">
        <v>10054</v>
      </c>
      <c r="DJV1" t="s">
        <v>10055</v>
      </c>
      <c r="DJW1" t="s">
        <v>10056</v>
      </c>
      <c r="DJX1" t="s">
        <v>10057</v>
      </c>
      <c r="DJY1" t="s">
        <v>10058</v>
      </c>
      <c r="DJZ1" t="s">
        <v>10059</v>
      </c>
      <c r="DKA1" t="s">
        <v>10060</v>
      </c>
      <c r="DKB1" t="s">
        <v>10061</v>
      </c>
      <c r="DKC1" t="s">
        <v>10062</v>
      </c>
      <c r="DKD1" t="s">
        <v>10063</v>
      </c>
      <c r="DKE1" t="s">
        <v>10064</v>
      </c>
      <c r="DKF1" t="s">
        <v>10065</v>
      </c>
      <c r="DKG1" t="s">
        <v>10066</v>
      </c>
      <c r="DKH1" t="s">
        <v>10067</v>
      </c>
      <c r="DKI1" t="s">
        <v>10068</v>
      </c>
      <c r="DKJ1" t="s">
        <v>10069</v>
      </c>
      <c r="DKK1" t="s">
        <v>10070</v>
      </c>
      <c r="DKL1" t="s">
        <v>10071</v>
      </c>
      <c r="DKM1" t="s">
        <v>10072</v>
      </c>
      <c r="DKN1" t="s">
        <v>10073</v>
      </c>
      <c r="DKO1" t="s">
        <v>10074</v>
      </c>
      <c r="DKP1" t="s">
        <v>10075</v>
      </c>
      <c r="DKQ1" t="s">
        <v>10076</v>
      </c>
      <c r="DKR1" t="s">
        <v>10077</v>
      </c>
      <c r="DKS1" t="s">
        <v>10078</v>
      </c>
      <c r="DKT1" t="s">
        <v>10079</v>
      </c>
      <c r="DKU1" t="s">
        <v>10080</v>
      </c>
      <c r="DKV1" t="s">
        <v>10081</v>
      </c>
      <c r="DKW1" t="s">
        <v>10082</v>
      </c>
      <c r="DKX1" t="s">
        <v>10083</v>
      </c>
      <c r="DKY1" t="s">
        <v>10084</v>
      </c>
      <c r="DKZ1" t="s">
        <v>10085</v>
      </c>
      <c r="DLA1" t="s">
        <v>10086</v>
      </c>
      <c r="DLB1" t="s">
        <v>10087</v>
      </c>
      <c r="DLC1" t="s">
        <v>10088</v>
      </c>
      <c r="DLD1" t="s">
        <v>10089</v>
      </c>
      <c r="DLE1" t="s">
        <v>10090</v>
      </c>
      <c r="DLF1" t="s">
        <v>10091</v>
      </c>
      <c r="DLG1" t="s">
        <v>10092</v>
      </c>
      <c r="DLH1" t="s">
        <v>10093</v>
      </c>
      <c r="DLI1" t="s">
        <v>10094</v>
      </c>
      <c r="DLJ1" t="s">
        <v>10095</v>
      </c>
      <c r="DLK1" t="s">
        <v>10096</v>
      </c>
      <c r="DLL1" t="s">
        <v>10097</v>
      </c>
      <c r="DLM1" t="s">
        <v>10098</v>
      </c>
      <c r="DLN1" t="s">
        <v>10099</v>
      </c>
      <c r="DLO1" t="s">
        <v>10100</v>
      </c>
      <c r="DLP1" t="s">
        <v>10101</v>
      </c>
      <c r="DLQ1" t="s">
        <v>10102</v>
      </c>
      <c r="DLR1" t="s">
        <v>10103</v>
      </c>
      <c r="DLS1" t="s">
        <v>10104</v>
      </c>
      <c r="DLT1" t="s">
        <v>10105</v>
      </c>
      <c r="DLU1" t="s">
        <v>10106</v>
      </c>
      <c r="DLV1" t="s">
        <v>10107</v>
      </c>
      <c r="DLW1" t="s">
        <v>10108</v>
      </c>
      <c r="DLX1" t="s">
        <v>10109</v>
      </c>
      <c r="DLY1" t="s">
        <v>10110</v>
      </c>
      <c r="DLZ1" t="s">
        <v>10111</v>
      </c>
      <c r="DMA1" t="s">
        <v>10112</v>
      </c>
      <c r="DMB1" t="s">
        <v>10113</v>
      </c>
      <c r="DMC1" t="s">
        <v>10114</v>
      </c>
      <c r="DMD1" t="s">
        <v>10115</v>
      </c>
      <c r="DME1" t="s">
        <v>10116</v>
      </c>
      <c r="DMF1" t="s">
        <v>10117</v>
      </c>
      <c r="DMG1" t="s">
        <v>10118</v>
      </c>
      <c r="DMH1" t="s">
        <v>10119</v>
      </c>
      <c r="DMI1" t="s">
        <v>10120</v>
      </c>
      <c r="DMJ1" t="s">
        <v>10121</v>
      </c>
      <c r="DMK1" t="s">
        <v>10122</v>
      </c>
      <c r="DML1" t="s">
        <v>10123</v>
      </c>
      <c r="DMM1" t="s">
        <v>10124</v>
      </c>
      <c r="DMN1" t="s">
        <v>10125</v>
      </c>
      <c r="DMO1" t="s">
        <v>10126</v>
      </c>
      <c r="DMP1" t="s">
        <v>10127</v>
      </c>
      <c r="DMQ1" t="s">
        <v>10128</v>
      </c>
      <c r="DMR1" t="s">
        <v>10129</v>
      </c>
      <c r="DMS1" t="s">
        <v>10130</v>
      </c>
      <c r="DMT1" t="s">
        <v>10131</v>
      </c>
      <c r="DMU1" t="s">
        <v>10132</v>
      </c>
      <c r="DMV1" t="s">
        <v>10133</v>
      </c>
      <c r="DMW1" t="s">
        <v>10134</v>
      </c>
      <c r="DMX1" t="s">
        <v>10135</v>
      </c>
      <c r="DMY1" t="s">
        <v>10136</v>
      </c>
      <c r="DMZ1" t="s">
        <v>10137</v>
      </c>
      <c r="DNA1" t="s">
        <v>10138</v>
      </c>
      <c r="DNB1" t="s">
        <v>10139</v>
      </c>
      <c r="DNC1" t="s">
        <v>10140</v>
      </c>
      <c r="DND1" t="s">
        <v>10141</v>
      </c>
      <c r="DNE1" t="s">
        <v>10142</v>
      </c>
      <c r="DNF1" t="s">
        <v>10143</v>
      </c>
      <c r="DNG1" t="s">
        <v>10144</v>
      </c>
      <c r="DNH1" t="s">
        <v>10145</v>
      </c>
      <c r="DNI1" t="s">
        <v>10146</v>
      </c>
      <c r="DNJ1" t="s">
        <v>10147</v>
      </c>
      <c r="DNK1" t="s">
        <v>10148</v>
      </c>
      <c r="DNL1" t="s">
        <v>10149</v>
      </c>
      <c r="DNM1" t="s">
        <v>10150</v>
      </c>
      <c r="DNN1" t="s">
        <v>10151</v>
      </c>
      <c r="DNO1" t="s">
        <v>10152</v>
      </c>
      <c r="DNP1" t="s">
        <v>10153</v>
      </c>
      <c r="DNQ1" t="s">
        <v>10154</v>
      </c>
      <c r="DNR1" t="s">
        <v>10155</v>
      </c>
      <c r="DNS1" t="s">
        <v>10156</v>
      </c>
      <c r="DNT1" t="s">
        <v>10157</v>
      </c>
      <c r="DNU1" t="s">
        <v>10158</v>
      </c>
      <c r="DNV1" t="s">
        <v>10159</v>
      </c>
      <c r="DNW1" t="s">
        <v>10160</v>
      </c>
      <c r="DNX1" t="s">
        <v>10161</v>
      </c>
      <c r="DNY1" t="s">
        <v>10162</v>
      </c>
      <c r="DNZ1" t="s">
        <v>10163</v>
      </c>
      <c r="DOA1" t="s">
        <v>10164</v>
      </c>
      <c r="DOB1" t="s">
        <v>10165</v>
      </c>
      <c r="DOC1" t="s">
        <v>10166</v>
      </c>
      <c r="DOD1" t="s">
        <v>10167</v>
      </c>
      <c r="DOE1" t="s">
        <v>10168</v>
      </c>
      <c r="DOF1" t="s">
        <v>10169</v>
      </c>
      <c r="DOG1" t="s">
        <v>10170</v>
      </c>
      <c r="DOH1" t="s">
        <v>10171</v>
      </c>
      <c r="DOI1" t="s">
        <v>10172</v>
      </c>
      <c r="DOJ1" t="s">
        <v>10173</v>
      </c>
      <c r="DOK1" t="s">
        <v>10174</v>
      </c>
      <c r="DOL1" t="s">
        <v>10175</v>
      </c>
      <c r="DOM1" t="s">
        <v>10176</v>
      </c>
      <c r="DON1" t="s">
        <v>10177</v>
      </c>
      <c r="DOO1" t="s">
        <v>10178</v>
      </c>
      <c r="DOP1" t="s">
        <v>10179</v>
      </c>
      <c r="DOQ1" t="s">
        <v>10180</v>
      </c>
      <c r="DOR1" t="s">
        <v>10181</v>
      </c>
      <c r="DOS1" t="s">
        <v>10182</v>
      </c>
      <c r="DOT1" t="s">
        <v>10183</v>
      </c>
      <c r="DOU1" t="s">
        <v>10184</v>
      </c>
      <c r="DOV1" t="s">
        <v>10185</v>
      </c>
      <c r="DOW1" t="s">
        <v>10186</v>
      </c>
      <c r="DOX1" t="s">
        <v>10187</v>
      </c>
      <c r="DOY1" t="s">
        <v>10188</v>
      </c>
      <c r="DOZ1" t="s">
        <v>10189</v>
      </c>
      <c r="DPA1" t="s">
        <v>10190</v>
      </c>
      <c r="DPB1" t="s">
        <v>10191</v>
      </c>
      <c r="DPC1" t="s">
        <v>10192</v>
      </c>
      <c r="DPD1" t="s">
        <v>10193</v>
      </c>
      <c r="DPE1" t="s">
        <v>10194</v>
      </c>
      <c r="DPF1" t="s">
        <v>10195</v>
      </c>
      <c r="DPG1" t="s">
        <v>10196</v>
      </c>
      <c r="DPH1" t="s">
        <v>10197</v>
      </c>
      <c r="DPI1" t="s">
        <v>10198</v>
      </c>
      <c r="DPJ1" t="s">
        <v>10199</v>
      </c>
      <c r="DPK1" t="s">
        <v>10200</v>
      </c>
      <c r="DPL1" t="s">
        <v>10201</v>
      </c>
      <c r="DPM1" t="s">
        <v>10202</v>
      </c>
      <c r="DPN1" t="s">
        <v>10203</v>
      </c>
      <c r="DPO1" t="s">
        <v>10204</v>
      </c>
      <c r="DPP1" t="s">
        <v>10205</v>
      </c>
      <c r="DPQ1" t="s">
        <v>10206</v>
      </c>
      <c r="DPR1" t="s">
        <v>10207</v>
      </c>
      <c r="DPS1" t="s">
        <v>10208</v>
      </c>
      <c r="DPT1" t="s">
        <v>10209</v>
      </c>
      <c r="DPU1" t="s">
        <v>10210</v>
      </c>
      <c r="DPV1" t="s">
        <v>10211</v>
      </c>
      <c r="DPW1" t="s">
        <v>10212</v>
      </c>
      <c r="DPX1" t="s">
        <v>10213</v>
      </c>
      <c r="DPY1" t="s">
        <v>10214</v>
      </c>
      <c r="DPZ1" t="s">
        <v>10215</v>
      </c>
      <c r="DQA1" t="s">
        <v>10216</v>
      </c>
      <c r="DQB1" t="s">
        <v>10217</v>
      </c>
      <c r="DQC1" t="s">
        <v>10218</v>
      </c>
      <c r="DQD1" t="s">
        <v>10219</v>
      </c>
      <c r="DQE1" t="s">
        <v>10220</v>
      </c>
      <c r="DQF1" t="s">
        <v>10221</v>
      </c>
      <c r="DQG1" t="s">
        <v>10222</v>
      </c>
      <c r="DQH1" t="s">
        <v>10223</v>
      </c>
      <c r="DQI1" t="s">
        <v>10224</v>
      </c>
      <c r="DQJ1" t="s">
        <v>10225</v>
      </c>
      <c r="DQK1" t="s">
        <v>10226</v>
      </c>
      <c r="DQL1" t="s">
        <v>10227</v>
      </c>
      <c r="DQM1" t="s">
        <v>10228</v>
      </c>
      <c r="DQN1" t="s">
        <v>10229</v>
      </c>
      <c r="DQO1" t="s">
        <v>10230</v>
      </c>
      <c r="DQP1" t="s">
        <v>10231</v>
      </c>
      <c r="DQQ1" t="s">
        <v>10232</v>
      </c>
      <c r="DQR1" t="s">
        <v>10233</v>
      </c>
      <c r="DQS1" t="s">
        <v>10234</v>
      </c>
      <c r="DQT1" t="s">
        <v>10235</v>
      </c>
      <c r="DQU1" t="s">
        <v>10236</v>
      </c>
      <c r="DQV1" t="s">
        <v>10237</v>
      </c>
      <c r="DQW1" t="s">
        <v>10238</v>
      </c>
      <c r="DQX1" t="s">
        <v>10239</v>
      </c>
      <c r="DQY1" t="s">
        <v>10240</v>
      </c>
      <c r="DQZ1" t="s">
        <v>10241</v>
      </c>
      <c r="DRA1" t="s">
        <v>10242</v>
      </c>
      <c r="DRB1" t="s">
        <v>10243</v>
      </c>
      <c r="DRC1" t="s">
        <v>10244</v>
      </c>
      <c r="DRD1" t="s">
        <v>10245</v>
      </c>
      <c r="DRE1" t="s">
        <v>10246</v>
      </c>
      <c r="DRF1" t="s">
        <v>10247</v>
      </c>
      <c r="DRG1" t="s">
        <v>10248</v>
      </c>
      <c r="DRH1" t="s">
        <v>10249</v>
      </c>
      <c r="DRI1" t="s">
        <v>10250</v>
      </c>
      <c r="DRJ1" t="s">
        <v>10251</v>
      </c>
      <c r="DRK1" t="s">
        <v>10252</v>
      </c>
      <c r="DRL1" t="s">
        <v>10253</v>
      </c>
      <c r="DRM1" t="s">
        <v>10254</v>
      </c>
      <c r="DRN1" t="s">
        <v>10255</v>
      </c>
      <c r="DRO1" t="s">
        <v>10256</v>
      </c>
      <c r="DRP1" t="s">
        <v>10257</v>
      </c>
      <c r="DRQ1" t="s">
        <v>10258</v>
      </c>
      <c r="DRR1" t="s">
        <v>10259</v>
      </c>
      <c r="DRS1" t="s">
        <v>10260</v>
      </c>
      <c r="DRT1" t="s">
        <v>10261</v>
      </c>
      <c r="DRU1" t="s">
        <v>10262</v>
      </c>
      <c r="DRV1" t="s">
        <v>10263</v>
      </c>
      <c r="DRW1" t="s">
        <v>10264</v>
      </c>
      <c r="DRX1" t="s">
        <v>10265</v>
      </c>
      <c r="DRY1" t="s">
        <v>10266</v>
      </c>
      <c r="DRZ1" t="s">
        <v>10267</v>
      </c>
      <c r="DSA1" t="s">
        <v>10268</v>
      </c>
      <c r="DSB1" t="s">
        <v>10269</v>
      </c>
      <c r="DSC1" t="s">
        <v>10270</v>
      </c>
      <c r="DSD1" t="s">
        <v>10271</v>
      </c>
      <c r="DSE1" t="s">
        <v>10272</v>
      </c>
      <c r="DSF1" t="s">
        <v>10273</v>
      </c>
      <c r="DSG1" t="s">
        <v>10274</v>
      </c>
      <c r="DSH1" t="s">
        <v>10275</v>
      </c>
      <c r="DSI1" t="s">
        <v>10276</v>
      </c>
      <c r="DSJ1" t="s">
        <v>10277</v>
      </c>
      <c r="DSK1" t="s">
        <v>10278</v>
      </c>
      <c r="DSL1" t="s">
        <v>10279</v>
      </c>
      <c r="DSM1" t="s">
        <v>10280</v>
      </c>
      <c r="DSN1" t="s">
        <v>10281</v>
      </c>
      <c r="DSO1" t="s">
        <v>10282</v>
      </c>
      <c r="DSP1" t="s">
        <v>10283</v>
      </c>
      <c r="DSQ1" t="s">
        <v>10284</v>
      </c>
      <c r="DSR1" t="s">
        <v>10285</v>
      </c>
      <c r="DSS1" t="s">
        <v>10286</v>
      </c>
      <c r="DST1" t="s">
        <v>10287</v>
      </c>
      <c r="DSU1" t="s">
        <v>10288</v>
      </c>
      <c r="DSV1" t="s">
        <v>10289</v>
      </c>
      <c r="DSW1" t="s">
        <v>10290</v>
      </c>
      <c r="DSX1" t="s">
        <v>10291</v>
      </c>
      <c r="DSY1" t="s">
        <v>10292</v>
      </c>
      <c r="DSZ1" t="s">
        <v>10293</v>
      </c>
      <c r="DTA1" t="s">
        <v>10294</v>
      </c>
      <c r="DTB1" t="s">
        <v>10295</v>
      </c>
      <c r="DTC1" t="s">
        <v>10296</v>
      </c>
      <c r="DTD1" t="s">
        <v>10297</v>
      </c>
      <c r="DTE1" t="s">
        <v>10298</v>
      </c>
      <c r="DTF1" t="s">
        <v>10299</v>
      </c>
      <c r="DTG1" t="s">
        <v>10300</v>
      </c>
      <c r="DTH1" t="s">
        <v>10301</v>
      </c>
      <c r="DTI1" t="s">
        <v>10302</v>
      </c>
      <c r="DTJ1" t="s">
        <v>10303</v>
      </c>
      <c r="DTK1" t="s">
        <v>10304</v>
      </c>
      <c r="DTL1" t="s">
        <v>10305</v>
      </c>
      <c r="DTM1" t="s">
        <v>10306</v>
      </c>
      <c r="DTN1" t="s">
        <v>10307</v>
      </c>
      <c r="DTO1" t="s">
        <v>10308</v>
      </c>
      <c r="DTP1" t="s">
        <v>10309</v>
      </c>
      <c r="DTQ1" t="s">
        <v>10310</v>
      </c>
      <c r="DTR1" t="s">
        <v>10311</v>
      </c>
      <c r="DTS1" t="s">
        <v>10312</v>
      </c>
      <c r="DTT1" t="s">
        <v>10313</v>
      </c>
      <c r="DTU1" t="s">
        <v>10314</v>
      </c>
      <c r="DTV1" t="s">
        <v>10315</v>
      </c>
      <c r="DTW1" t="s">
        <v>10316</v>
      </c>
      <c r="DTX1" t="s">
        <v>10317</v>
      </c>
      <c r="DTY1" t="s">
        <v>10318</v>
      </c>
      <c r="DTZ1" t="s">
        <v>10319</v>
      </c>
      <c r="DUA1" t="s">
        <v>10320</v>
      </c>
      <c r="DUB1" t="s">
        <v>10321</v>
      </c>
      <c r="DUC1" t="s">
        <v>10322</v>
      </c>
      <c r="DUD1" t="s">
        <v>10323</v>
      </c>
      <c r="DUE1" t="s">
        <v>10324</v>
      </c>
      <c r="DUF1" t="s">
        <v>10325</v>
      </c>
      <c r="DUG1" t="s">
        <v>10326</v>
      </c>
      <c r="DUH1" t="s">
        <v>10327</v>
      </c>
      <c r="DUI1" t="s">
        <v>10328</v>
      </c>
      <c r="DUJ1" t="s">
        <v>10329</v>
      </c>
      <c r="DUK1" t="s">
        <v>10330</v>
      </c>
      <c r="DUL1" t="s">
        <v>10331</v>
      </c>
      <c r="DUM1" t="s">
        <v>10332</v>
      </c>
      <c r="DUN1" t="s">
        <v>10333</v>
      </c>
      <c r="DUO1" t="s">
        <v>10334</v>
      </c>
      <c r="DUP1" t="s">
        <v>10335</v>
      </c>
      <c r="DUQ1" t="s">
        <v>10336</v>
      </c>
      <c r="DUR1" t="s">
        <v>10337</v>
      </c>
      <c r="DUS1" t="s">
        <v>10338</v>
      </c>
      <c r="DUT1" t="s">
        <v>10339</v>
      </c>
      <c r="DUU1" t="s">
        <v>10340</v>
      </c>
      <c r="DUV1" t="s">
        <v>10341</v>
      </c>
      <c r="DUW1" t="s">
        <v>10342</v>
      </c>
      <c r="DUX1" t="s">
        <v>10343</v>
      </c>
      <c r="DUY1" t="s">
        <v>10344</v>
      </c>
      <c r="DUZ1" t="s">
        <v>10345</v>
      </c>
      <c r="DVA1" t="s">
        <v>10346</v>
      </c>
      <c r="DVB1" t="s">
        <v>10347</v>
      </c>
      <c r="DVC1" t="s">
        <v>10348</v>
      </c>
      <c r="DVD1" t="s">
        <v>10349</v>
      </c>
      <c r="DVE1" t="s">
        <v>10350</v>
      </c>
      <c r="DVF1" t="s">
        <v>10351</v>
      </c>
      <c r="DVG1" t="s">
        <v>10352</v>
      </c>
      <c r="DVH1" t="s">
        <v>10353</v>
      </c>
      <c r="DVI1" t="s">
        <v>10354</v>
      </c>
      <c r="DVJ1" t="s">
        <v>10355</v>
      </c>
      <c r="DVK1" t="s">
        <v>10356</v>
      </c>
      <c r="DVL1" t="s">
        <v>10357</v>
      </c>
      <c r="DVM1" t="s">
        <v>10358</v>
      </c>
      <c r="DVN1" t="s">
        <v>10359</v>
      </c>
      <c r="DVO1" t="s">
        <v>10360</v>
      </c>
      <c r="DVP1" t="s">
        <v>10361</v>
      </c>
      <c r="DVQ1" t="s">
        <v>10362</v>
      </c>
      <c r="DVR1" t="s">
        <v>10363</v>
      </c>
      <c r="DVS1" t="s">
        <v>10364</v>
      </c>
      <c r="DVT1" t="s">
        <v>10365</v>
      </c>
      <c r="DVU1" t="s">
        <v>10366</v>
      </c>
      <c r="DVV1" t="s">
        <v>10367</v>
      </c>
      <c r="DVW1" t="s">
        <v>10368</v>
      </c>
      <c r="DVX1" t="s">
        <v>10369</v>
      </c>
      <c r="DVY1" t="s">
        <v>10370</v>
      </c>
      <c r="DVZ1" t="s">
        <v>10371</v>
      </c>
      <c r="DWA1" t="s">
        <v>10372</v>
      </c>
      <c r="DWB1" t="s">
        <v>10373</v>
      </c>
      <c r="DWC1" t="s">
        <v>10374</v>
      </c>
      <c r="DWD1" t="s">
        <v>10375</v>
      </c>
      <c r="DWE1" t="s">
        <v>10376</v>
      </c>
      <c r="DWF1" t="s">
        <v>10377</v>
      </c>
      <c r="DWG1" t="s">
        <v>10378</v>
      </c>
      <c r="DWH1" t="s">
        <v>10379</v>
      </c>
      <c r="DWI1" t="s">
        <v>10380</v>
      </c>
      <c r="DWJ1" t="s">
        <v>10381</v>
      </c>
      <c r="DWK1" t="s">
        <v>10382</v>
      </c>
      <c r="DWL1" t="s">
        <v>10383</v>
      </c>
      <c r="DWM1" t="s">
        <v>10384</v>
      </c>
      <c r="DWN1" t="s">
        <v>10385</v>
      </c>
      <c r="DWO1" t="s">
        <v>10386</v>
      </c>
      <c r="DWP1" t="s">
        <v>10387</v>
      </c>
      <c r="DWQ1" t="s">
        <v>10388</v>
      </c>
      <c r="DWR1" t="s">
        <v>10389</v>
      </c>
      <c r="DWS1" t="s">
        <v>10390</v>
      </c>
      <c r="DWT1" t="s">
        <v>10391</v>
      </c>
      <c r="DWU1" t="s">
        <v>10392</v>
      </c>
      <c r="DWV1" t="s">
        <v>10393</v>
      </c>
      <c r="DWW1" t="s">
        <v>10394</v>
      </c>
      <c r="DWX1" t="s">
        <v>10395</v>
      </c>
      <c r="DWY1" t="s">
        <v>10396</v>
      </c>
      <c r="DWZ1" t="s">
        <v>10397</v>
      </c>
      <c r="DXA1" t="s">
        <v>10398</v>
      </c>
      <c r="DXB1" t="s">
        <v>10399</v>
      </c>
      <c r="DXC1" t="s">
        <v>10400</v>
      </c>
      <c r="DXD1" t="s">
        <v>10401</v>
      </c>
      <c r="DXE1" t="s">
        <v>10402</v>
      </c>
      <c r="DXF1" t="s">
        <v>10403</v>
      </c>
      <c r="DXG1" t="s">
        <v>10404</v>
      </c>
      <c r="DXH1" t="s">
        <v>10405</v>
      </c>
      <c r="DXI1" t="s">
        <v>10406</v>
      </c>
      <c r="DXJ1" t="s">
        <v>10407</v>
      </c>
      <c r="DXK1" t="s">
        <v>10408</v>
      </c>
      <c r="DXL1" t="s">
        <v>10409</v>
      </c>
      <c r="DXM1" t="s">
        <v>10410</v>
      </c>
      <c r="DXN1" t="s">
        <v>10411</v>
      </c>
      <c r="DXO1" t="s">
        <v>10412</v>
      </c>
      <c r="DXP1" t="s">
        <v>10413</v>
      </c>
      <c r="DXQ1" t="s">
        <v>10414</v>
      </c>
      <c r="DXR1" t="s">
        <v>10415</v>
      </c>
      <c r="DXS1" t="s">
        <v>10416</v>
      </c>
      <c r="DXT1" t="s">
        <v>10417</v>
      </c>
      <c r="DXU1" t="s">
        <v>10418</v>
      </c>
      <c r="DXV1" t="s">
        <v>10419</v>
      </c>
      <c r="DXW1" t="s">
        <v>10420</v>
      </c>
      <c r="DXX1" t="s">
        <v>10421</v>
      </c>
      <c r="DXY1" t="s">
        <v>10422</v>
      </c>
      <c r="DXZ1" t="s">
        <v>10423</v>
      </c>
      <c r="DYA1" t="s">
        <v>10424</v>
      </c>
      <c r="DYB1" t="s">
        <v>10425</v>
      </c>
      <c r="DYC1" t="s">
        <v>10426</v>
      </c>
      <c r="DYD1" t="s">
        <v>10427</v>
      </c>
      <c r="DYE1" t="s">
        <v>10428</v>
      </c>
      <c r="DYF1" t="s">
        <v>10429</v>
      </c>
      <c r="DYG1" t="s">
        <v>10430</v>
      </c>
      <c r="DYH1" t="s">
        <v>10431</v>
      </c>
      <c r="DYI1" t="s">
        <v>10432</v>
      </c>
      <c r="DYJ1" t="s">
        <v>10433</v>
      </c>
      <c r="DYK1" t="s">
        <v>10434</v>
      </c>
      <c r="DYL1" t="s">
        <v>10435</v>
      </c>
      <c r="DYM1" t="s">
        <v>10436</v>
      </c>
      <c r="DYN1" t="s">
        <v>10437</v>
      </c>
      <c r="DYO1" t="s">
        <v>10438</v>
      </c>
      <c r="DYP1" t="s">
        <v>10439</v>
      </c>
      <c r="DYQ1" t="s">
        <v>10440</v>
      </c>
      <c r="DYR1" t="s">
        <v>10441</v>
      </c>
      <c r="DYS1" t="s">
        <v>10442</v>
      </c>
      <c r="DYT1" t="s">
        <v>10443</v>
      </c>
      <c r="DYU1" t="s">
        <v>10444</v>
      </c>
      <c r="DYV1" t="s">
        <v>10445</v>
      </c>
      <c r="DYW1" t="s">
        <v>10446</v>
      </c>
      <c r="DYX1" t="s">
        <v>10447</v>
      </c>
      <c r="DYY1" t="s">
        <v>10448</v>
      </c>
      <c r="DYZ1" t="s">
        <v>10449</v>
      </c>
      <c r="DZA1" t="s">
        <v>10450</v>
      </c>
      <c r="DZB1" t="s">
        <v>10451</v>
      </c>
      <c r="DZC1" t="s">
        <v>10452</v>
      </c>
      <c r="DZD1" t="s">
        <v>10453</v>
      </c>
      <c r="DZE1" t="s">
        <v>10454</v>
      </c>
      <c r="DZF1" t="s">
        <v>10455</v>
      </c>
      <c r="DZG1" t="s">
        <v>10456</v>
      </c>
      <c r="DZH1" t="s">
        <v>10457</v>
      </c>
      <c r="DZI1" t="s">
        <v>10458</v>
      </c>
      <c r="DZJ1" t="s">
        <v>10459</v>
      </c>
      <c r="DZK1" t="s">
        <v>10460</v>
      </c>
      <c r="DZL1" t="s">
        <v>10461</v>
      </c>
      <c r="DZM1" t="s">
        <v>10462</v>
      </c>
      <c r="DZN1" t="s">
        <v>10463</v>
      </c>
      <c r="DZO1" t="s">
        <v>10464</v>
      </c>
      <c r="DZP1" t="s">
        <v>10465</v>
      </c>
      <c r="DZQ1" t="s">
        <v>10466</v>
      </c>
      <c r="DZR1" t="s">
        <v>10467</v>
      </c>
      <c r="DZS1" t="s">
        <v>10468</v>
      </c>
      <c r="DZT1" t="s">
        <v>10469</v>
      </c>
      <c r="DZU1" t="s">
        <v>10470</v>
      </c>
      <c r="DZV1" t="s">
        <v>10471</v>
      </c>
      <c r="DZW1" t="s">
        <v>10472</v>
      </c>
      <c r="DZX1" t="s">
        <v>10473</v>
      </c>
      <c r="DZY1" t="s">
        <v>10474</v>
      </c>
      <c r="DZZ1" t="s">
        <v>10475</v>
      </c>
      <c r="EAA1" t="s">
        <v>10476</v>
      </c>
      <c r="EAB1" t="s">
        <v>10477</v>
      </c>
      <c r="EAC1" t="s">
        <v>10478</v>
      </c>
      <c r="EAD1" t="s">
        <v>10479</v>
      </c>
      <c r="EAE1" t="s">
        <v>10480</v>
      </c>
      <c r="EAF1" t="s">
        <v>10481</v>
      </c>
      <c r="EAG1" t="s">
        <v>10482</v>
      </c>
      <c r="EAH1" t="s">
        <v>10483</v>
      </c>
      <c r="EAI1" t="s">
        <v>10484</v>
      </c>
      <c r="EAJ1" t="s">
        <v>10485</v>
      </c>
      <c r="EAK1" t="s">
        <v>10486</v>
      </c>
      <c r="EAL1" t="s">
        <v>10487</v>
      </c>
      <c r="EAM1" t="s">
        <v>10488</v>
      </c>
      <c r="EAN1" t="s">
        <v>10489</v>
      </c>
      <c r="EAO1" t="s">
        <v>10490</v>
      </c>
      <c r="EAP1" t="s">
        <v>10491</v>
      </c>
      <c r="EAQ1" t="s">
        <v>10492</v>
      </c>
      <c r="EAR1" t="s">
        <v>10493</v>
      </c>
      <c r="EAS1" t="s">
        <v>10494</v>
      </c>
      <c r="EAT1" t="s">
        <v>10495</v>
      </c>
      <c r="EAU1" t="s">
        <v>10496</v>
      </c>
      <c r="EAV1" t="s">
        <v>10497</v>
      </c>
      <c r="EAW1" t="s">
        <v>10498</v>
      </c>
      <c r="EAX1" t="s">
        <v>10499</v>
      </c>
      <c r="EAY1" t="s">
        <v>10500</v>
      </c>
      <c r="EAZ1" t="s">
        <v>10501</v>
      </c>
      <c r="EBA1" t="s">
        <v>10502</v>
      </c>
      <c r="EBB1" t="s">
        <v>10503</v>
      </c>
      <c r="EBC1" t="s">
        <v>10504</v>
      </c>
      <c r="EBD1" t="s">
        <v>10505</v>
      </c>
      <c r="EBE1" t="s">
        <v>10506</v>
      </c>
      <c r="EBF1" t="s">
        <v>10507</v>
      </c>
      <c r="EBG1" t="s">
        <v>10508</v>
      </c>
      <c r="EBH1" t="s">
        <v>10509</v>
      </c>
      <c r="EBI1" t="s">
        <v>10510</v>
      </c>
      <c r="EBJ1" t="s">
        <v>10511</v>
      </c>
      <c r="EBK1" t="s">
        <v>10512</v>
      </c>
      <c r="EBL1" t="s">
        <v>10513</v>
      </c>
      <c r="EBM1" t="s">
        <v>10514</v>
      </c>
      <c r="EBN1" t="s">
        <v>10515</v>
      </c>
      <c r="EBO1" t="s">
        <v>10516</v>
      </c>
      <c r="EBP1" t="s">
        <v>10517</v>
      </c>
      <c r="EBQ1" t="s">
        <v>10518</v>
      </c>
      <c r="EBR1" t="s">
        <v>10519</v>
      </c>
      <c r="EBS1" t="s">
        <v>10520</v>
      </c>
      <c r="EBT1" t="s">
        <v>10521</v>
      </c>
      <c r="EBU1" t="s">
        <v>10522</v>
      </c>
      <c r="EBV1" t="s">
        <v>10523</v>
      </c>
      <c r="EBW1" t="s">
        <v>10524</v>
      </c>
      <c r="EBX1" t="s">
        <v>10525</v>
      </c>
      <c r="EBY1" t="s">
        <v>10526</v>
      </c>
      <c r="EBZ1" t="s">
        <v>10527</v>
      </c>
      <c r="ECA1" t="s">
        <v>10528</v>
      </c>
      <c r="ECB1" t="s">
        <v>10529</v>
      </c>
      <c r="ECC1" t="s">
        <v>10530</v>
      </c>
      <c r="ECD1" t="s">
        <v>10531</v>
      </c>
      <c r="ECE1" t="s">
        <v>10532</v>
      </c>
      <c r="ECF1" t="s">
        <v>10533</v>
      </c>
      <c r="ECG1" t="s">
        <v>10534</v>
      </c>
      <c r="ECH1" t="s">
        <v>10535</v>
      </c>
      <c r="ECI1" t="s">
        <v>10536</v>
      </c>
      <c r="ECJ1" t="s">
        <v>10537</v>
      </c>
      <c r="ECK1" t="s">
        <v>10538</v>
      </c>
      <c r="ECL1" t="s">
        <v>10539</v>
      </c>
      <c r="ECM1" t="s">
        <v>10540</v>
      </c>
      <c r="ECN1" t="s">
        <v>10541</v>
      </c>
      <c r="ECO1" t="s">
        <v>10542</v>
      </c>
      <c r="ECP1" t="s">
        <v>10543</v>
      </c>
      <c r="ECQ1" t="s">
        <v>10544</v>
      </c>
      <c r="ECR1" t="s">
        <v>10545</v>
      </c>
      <c r="ECS1" t="s">
        <v>10546</v>
      </c>
      <c r="ECT1" t="s">
        <v>10547</v>
      </c>
      <c r="ECU1" t="s">
        <v>10548</v>
      </c>
      <c r="ECV1" t="s">
        <v>10549</v>
      </c>
      <c r="ECW1" t="s">
        <v>10550</v>
      </c>
      <c r="ECX1" t="s">
        <v>10551</v>
      </c>
      <c r="ECY1" t="s">
        <v>10552</v>
      </c>
      <c r="ECZ1" t="s">
        <v>10553</v>
      </c>
      <c r="EDA1" t="s">
        <v>10554</v>
      </c>
      <c r="EDB1" t="s">
        <v>10555</v>
      </c>
      <c r="EDC1" t="s">
        <v>10556</v>
      </c>
      <c r="EDD1" t="s">
        <v>10557</v>
      </c>
      <c r="EDE1" t="s">
        <v>10558</v>
      </c>
      <c r="EDF1" t="s">
        <v>10559</v>
      </c>
      <c r="EDG1" t="s">
        <v>10560</v>
      </c>
      <c r="EDH1" t="s">
        <v>10561</v>
      </c>
      <c r="EDI1" t="s">
        <v>10562</v>
      </c>
      <c r="EDJ1" t="s">
        <v>10563</v>
      </c>
      <c r="EDK1" t="s">
        <v>10564</v>
      </c>
      <c r="EDL1" t="s">
        <v>10565</v>
      </c>
      <c r="EDM1" t="s">
        <v>10566</v>
      </c>
      <c r="EDN1" t="s">
        <v>10567</v>
      </c>
      <c r="EDO1" t="s">
        <v>10568</v>
      </c>
      <c r="EDP1" t="s">
        <v>10569</v>
      </c>
      <c r="EDQ1" t="s">
        <v>10570</v>
      </c>
      <c r="EDR1" t="s">
        <v>10571</v>
      </c>
      <c r="EDS1" t="s">
        <v>10572</v>
      </c>
      <c r="EDT1" t="s">
        <v>10573</v>
      </c>
      <c r="EDU1" t="s">
        <v>10574</v>
      </c>
      <c r="EDV1" t="s">
        <v>10575</v>
      </c>
      <c r="EDW1" t="s">
        <v>10576</v>
      </c>
      <c r="EDX1" t="s">
        <v>10577</v>
      </c>
      <c r="EDY1" t="s">
        <v>10578</v>
      </c>
      <c r="EDZ1" t="s">
        <v>10579</v>
      </c>
      <c r="EEA1" t="s">
        <v>10580</v>
      </c>
      <c r="EEB1" t="s">
        <v>10581</v>
      </c>
      <c r="EEC1" t="s">
        <v>10582</v>
      </c>
      <c r="EED1" t="s">
        <v>10583</v>
      </c>
      <c r="EEE1" t="s">
        <v>10584</v>
      </c>
      <c r="EEF1" t="s">
        <v>10585</v>
      </c>
      <c r="EEG1" t="s">
        <v>10586</v>
      </c>
      <c r="EEH1" t="s">
        <v>10587</v>
      </c>
      <c r="EEI1" t="s">
        <v>10588</v>
      </c>
      <c r="EEJ1" t="s">
        <v>10589</v>
      </c>
      <c r="EEK1" t="s">
        <v>10590</v>
      </c>
      <c r="EEL1" t="s">
        <v>10591</v>
      </c>
      <c r="EEM1" t="s">
        <v>10592</v>
      </c>
      <c r="EEN1" t="s">
        <v>10593</v>
      </c>
      <c r="EEO1" t="s">
        <v>10594</v>
      </c>
      <c r="EEP1" t="s">
        <v>10595</v>
      </c>
      <c r="EEQ1" t="s">
        <v>10596</v>
      </c>
      <c r="EER1" t="s">
        <v>10597</v>
      </c>
      <c r="EES1" t="s">
        <v>10598</v>
      </c>
      <c r="EET1" t="s">
        <v>10599</v>
      </c>
      <c r="EEU1" t="s">
        <v>10600</v>
      </c>
      <c r="EEV1" t="s">
        <v>10601</v>
      </c>
      <c r="EEW1" t="s">
        <v>10602</v>
      </c>
      <c r="EEX1" t="s">
        <v>10603</v>
      </c>
      <c r="EEY1" t="s">
        <v>10604</v>
      </c>
      <c r="EEZ1" t="s">
        <v>10605</v>
      </c>
      <c r="EFA1" t="s">
        <v>10606</v>
      </c>
      <c r="EFB1" t="s">
        <v>10607</v>
      </c>
      <c r="EFC1" t="s">
        <v>10608</v>
      </c>
      <c r="EFD1" t="s">
        <v>10609</v>
      </c>
      <c r="EFE1" t="s">
        <v>10610</v>
      </c>
      <c r="EFF1" t="s">
        <v>10611</v>
      </c>
      <c r="EFG1" t="s">
        <v>10612</v>
      </c>
      <c r="EFH1" t="s">
        <v>10613</v>
      </c>
      <c r="EFI1" t="s">
        <v>10614</v>
      </c>
      <c r="EFJ1" t="s">
        <v>10615</v>
      </c>
      <c r="EFK1" t="s">
        <v>10616</v>
      </c>
      <c r="EFL1" t="s">
        <v>10617</v>
      </c>
      <c r="EFM1" t="s">
        <v>10618</v>
      </c>
      <c r="EFN1" t="s">
        <v>10619</v>
      </c>
      <c r="EFO1" t="s">
        <v>10620</v>
      </c>
      <c r="EFP1" t="s">
        <v>10621</v>
      </c>
      <c r="EFQ1" t="s">
        <v>10622</v>
      </c>
      <c r="EFR1" t="s">
        <v>10623</v>
      </c>
      <c r="EFS1" t="s">
        <v>10624</v>
      </c>
      <c r="EFT1" t="s">
        <v>10625</v>
      </c>
      <c r="EFU1" t="s">
        <v>10626</v>
      </c>
      <c r="EFV1" t="s">
        <v>10627</v>
      </c>
      <c r="EFW1" t="s">
        <v>10628</v>
      </c>
      <c r="EFX1" t="s">
        <v>10629</v>
      </c>
      <c r="EFY1" t="s">
        <v>10630</v>
      </c>
      <c r="EFZ1" t="s">
        <v>10631</v>
      </c>
      <c r="EGA1" t="s">
        <v>10632</v>
      </c>
      <c r="EGB1" t="s">
        <v>10633</v>
      </c>
      <c r="EGC1" t="s">
        <v>10634</v>
      </c>
      <c r="EGD1" t="s">
        <v>10635</v>
      </c>
      <c r="EGE1" t="s">
        <v>10636</v>
      </c>
      <c r="EGF1" t="s">
        <v>10637</v>
      </c>
      <c r="EGG1" t="s">
        <v>10638</v>
      </c>
      <c r="EGH1" t="s">
        <v>10639</v>
      </c>
      <c r="EGI1" t="s">
        <v>10640</v>
      </c>
      <c r="EGJ1" t="s">
        <v>10641</v>
      </c>
      <c r="EGK1" t="s">
        <v>10642</v>
      </c>
      <c r="EGL1" t="s">
        <v>10643</v>
      </c>
      <c r="EGM1" t="s">
        <v>10644</v>
      </c>
      <c r="EGN1" t="s">
        <v>10645</v>
      </c>
      <c r="EGO1" t="s">
        <v>10646</v>
      </c>
      <c r="EGP1" t="s">
        <v>10647</v>
      </c>
      <c r="EGQ1" t="s">
        <v>10648</v>
      </c>
      <c r="EGR1" t="s">
        <v>10649</v>
      </c>
      <c r="EGS1" t="s">
        <v>10650</v>
      </c>
      <c r="EGT1" t="s">
        <v>10651</v>
      </c>
      <c r="EGU1" t="s">
        <v>10652</v>
      </c>
      <c r="EGV1" t="s">
        <v>10653</v>
      </c>
      <c r="EGW1" t="s">
        <v>10654</v>
      </c>
      <c r="EGX1" t="s">
        <v>10655</v>
      </c>
      <c r="EGY1" t="s">
        <v>10656</v>
      </c>
      <c r="EGZ1" t="s">
        <v>10657</v>
      </c>
      <c r="EHA1" t="s">
        <v>10658</v>
      </c>
      <c r="EHB1" t="s">
        <v>10659</v>
      </c>
      <c r="EHC1" t="s">
        <v>10660</v>
      </c>
      <c r="EHD1" t="s">
        <v>10661</v>
      </c>
      <c r="EHE1" t="s">
        <v>10662</v>
      </c>
      <c r="EHF1" t="s">
        <v>10663</v>
      </c>
      <c r="EHG1" t="s">
        <v>10664</v>
      </c>
      <c r="EHH1" t="s">
        <v>10665</v>
      </c>
      <c r="EHI1" t="s">
        <v>10666</v>
      </c>
      <c r="EHJ1" t="s">
        <v>10667</v>
      </c>
      <c r="EHK1" t="s">
        <v>10668</v>
      </c>
      <c r="EHL1" t="s">
        <v>10669</v>
      </c>
      <c r="EHM1" t="s">
        <v>10670</v>
      </c>
      <c r="EHN1" t="s">
        <v>10671</v>
      </c>
      <c r="EHO1" t="s">
        <v>10672</v>
      </c>
      <c r="EHP1" t="s">
        <v>10673</v>
      </c>
      <c r="EHQ1" t="s">
        <v>10674</v>
      </c>
      <c r="EHR1" t="s">
        <v>10675</v>
      </c>
      <c r="EHS1" t="s">
        <v>10676</v>
      </c>
      <c r="EHT1" t="s">
        <v>10677</v>
      </c>
      <c r="EHU1" t="s">
        <v>10678</v>
      </c>
      <c r="EHV1" t="s">
        <v>10679</v>
      </c>
      <c r="EHW1" t="s">
        <v>10680</v>
      </c>
      <c r="EHX1" t="s">
        <v>10681</v>
      </c>
      <c r="EHY1" t="s">
        <v>10682</v>
      </c>
      <c r="EHZ1" t="s">
        <v>10683</v>
      </c>
      <c r="EIA1" t="s">
        <v>10684</v>
      </c>
      <c r="EIB1" t="s">
        <v>10685</v>
      </c>
      <c r="EIC1" t="s">
        <v>10686</v>
      </c>
      <c r="EID1" t="s">
        <v>10687</v>
      </c>
      <c r="EIE1" t="s">
        <v>10688</v>
      </c>
      <c r="EIF1" t="s">
        <v>10689</v>
      </c>
      <c r="EIG1" t="s">
        <v>10690</v>
      </c>
      <c r="EIH1" t="s">
        <v>10691</v>
      </c>
      <c r="EII1" t="s">
        <v>10692</v>
      </c>
      <c r="EIJ1" t="s">
        <v>10693</v>
      </c>
      <c r="EIK1" t="s">
        <v>10694</v>
      </c>
      <c r="EIL1" t="s">
        <v>10695</v>
      </c>
      <c r="EIM1" t="s">
        <v>10696</v>
      </c>
      <c r="EIN1" t="s">
        <v>10697</v>
      </c>
      <c r="EIO1" t="s">
        <v>10698</v>
      </c>
      <c r="EIP1" t="s">
        <v>10699</v>
      </c>
      <c r="EIQ1" t="s">
        <v>10700</v>
      </c>
      <c r="EIR1" t="s">
        <v>10701</v>
      </c>
      <c r="EIS1" t="s">
        <v>10702</v>
      </c>
      <c r="EIT1" t="s">
        <v>10703</v>
      </c>
      <c r="EIU1" t="s">
        <v>10704</v>
      </c>
      <c r="EIV1" t="s">
        <v>10705</v>
      </c>
      <c r="EIW1" t="s">
        <v>10706</v>
      </c>
      <c r="EIX1" t="s">
        <v>10707</v>
      </c>
      <c r="EIY1" t="s">
        <v>10708</v>
      </c>
      <c r="EIZ1" t="s">
        <v>10709</v>
      </c>
      <c r="EJA1" t="s">
        <v>10710</v>
      </c>
      <c r="EJB1" t="s">
        <v>10711</v>
      </c>
      <c r="EJC1" t="s">
        <v>10712</v>
      </c>
      <c r="EJD1" t="s">
        <v>10713</v>
      </c>
      <c r="EJE1" t="s">
        <v>10714</v>
      </c>
      <c r="EJF1" t="s">
        <v>10715</v>
      </c>
      <c r="EJG1" t="s">
        <v>10716</v>
      </c>
      <c r="EJH1" t="s">
        <v>10717</v>
      </c>
      <c r="EJI1" t="s">
        <v>10718</v>
      </c>
      <c r="EJJ1" t="s">
        <v>10719</v>
      </c>
      <c r="EJK1" t="s">
        <v>10720</v>
      </c>
      <c r="EJL1" t="s">
        <v>10721</v>
      </c>
      <c r="EJM1" t="s">
        <v>10722</v>
      </c>
      <c r="EJN1" t="s">
        <v>10723</v>
      </c>
      <c r="EJO1" t="s">
        <v>10724</v>
      </c>
      <c r="EJP1" t="s">
        <v>10725</v>
      </c>
      <c r="EJQ1" t="s">
        <v>10726</v>
      </c>
      <c r="EJR1" t="s">
        <v>10727</v>
      </c>
      <c r="EJS1" t="s">
        <v>10728</v>
      </c>
      <c r="EJT1" t="s">
        <v>10729</v>
      </c>
      <c r="EJU1" t="s">
        <v>10730</v>
      </c>
      <c r="EJV1" t="s">
        <v>10731</v>
      </c>
      <c r="EJW1" t="s">
        <v>10732</v>
      </c>
      <c r="EJX1" t="s">
        <v>10733</v>
      </c>
      <c r="EJY1" t="s">
        <v>10734</v>
      </c>
      <c r="EJZ1" t="s">
        <v>10735</v>
      </c>
      <c r="EKA1" t="s">
        <v>10736</v>
      </c>
      <c r="EKB1" t="s">
        <v>10737</v>
      </c>
      <c r="EKC1" t="s">
        <v>10738</v>
      </c>
      <c r="EKD1" t="s">
        <v>10739</v>
      </c>
      <c r="EKE1" t="s">
        <v>10740</v>
      </c>
      <c r="EKF1" t="s">
        <v>10741</v>
      </c>
      <c r="EKG1" t="s">
        <v>10742</v>
      </c>
      <c r="EKH1" t="s">
        <v>10743</v>
      </c>
      <c r="EKI1" t="s">
        <v>10744</v>
      </c>
      <c r="EKJ1" t="s">
        <v>10745</v>
      </c>
      <c r="EKK1" t="s">
        <v>10746</v>
      </c>
      <c r="EKL1" t="s">
        <v>10747</v>
      </c>
      <c r="EKM1" t="s">
        <v>10748</v>
      </c>
      <c r="EKN1" t="s">
        <v>10749</v>
      </c>
      <c r="EKO1" t="s">
        <v>10750</v>
      </c>
      <c r="EKP1" t="s">
        <v>10751</v>
      </c>
      <c r="EKQ1" t="s">
        <v>10752</v>
      </c>
      <c r="EKR1" t="s">
        <v>10753</v>
      </c>
      <c r="EKS1" t="s">
        <v>10754</v>
      </c>
      <c r="EKT1" t="s">
        <v>10755</v>
      </c>
      <c r="EKU1" t="s">
        <v>10756</v>
      </c>
      <c r="EKV1" t="s">
        <v>10757</v>
      </c>
      <c r="EKW1" t="s">
        <v>10758</v>
      </c>
      <c r="EKX1" t="s">
        <v>10759</v>
      </c>
      <c r="EKY1" t="s">
        <v>10760</v>
      </c>
      <c r="EKZ1" t="s">
        <v>10761</v>
      </c>
      <c r="ELA1" t="s">
        <v>10762</v>
      </c>
      <c r="ELB1" t="s">
        <v>10763</v>
      </c>
      <c r="ELC1" t="s">
        <v>10764</v>
      </c>
      <c r="ELD1" t="s">
        <v>10765</v>
      </c>
      <c r="ELE1" t="s">
        <v>10766</v>
      </c>
      <c r="ELF1" t="s">
        <v>10767</v>
      </c>
      <c r="ELG1" t="s">
        <v>10768</v>
      </c>
      <c r="ELH1" t="s">
        <v>10769</v>
      </c>
      <c r="ELI1" t="s">
        <v>10770</v>
      </c>
      <c r="ELJ1" t="s">
        <v>10771</v>
      </c>
      <c r="ELK1" t="s">
        <v>10772</v>
      </c>
      <c r="ELL1" t="s">
        <v>10773</v>
      </c>
      <c r="ELM1" t="s">
        <v>10774</v>
      </c>
      <c r="ELN1" t="s">
        <v>10775</v>
      </c>
      <c r="ELO1" t="s">
        <v>10776</v>
      </c>
      <c r="ELP1" t="s">
        <v>10777</v>
      </c>
      <c r="ELQ1" t="s">
        <v>10778</v>
      </c>
      <c r="ELR1" t="s">
        <v>10779</v>
      </c>
      <c r="ELS1" t="s">
        <v>10780</v>
      </c>
      <c r="ELT1" t="s">
        <v>10781</v>
      </c>
      <c r="ELU1" t="s">
        <v>10782</v>
      </c>
      <c r="ELV1" t="s">
        <v>10783</v>
      </c>
      <c r="ELW1" t="s">
        <v>10784</v>
      </c>
      <c r="ELX1" t="s">
        <v>10785</v>
      </c>
      <c r="ELY1" t="s">
        <v>10786</v>
      </c>
      <c r="ELZ1" t="s">
        <v>10787</v>
      </c>
      <c r="EMA1" t="s">
        <v>10788</v>
      </c>
      <c r="EMB1" t="s">
        <v>10789</v>
      </c>
      <c r="EMC1" t="s">
        <v>10790</v>
      </c>
      <c r="EMD1" t="s">
        <v>10791</v>
      </c>
      <c r="EME1" t="s">
        <v>10792</v>
      </c>
      <c r="EMF1" t="s">
        <v>10793</v>
      </c>
      <c r="EMG1" t="s">
        <v>10794</v>
      </c>
      <c r="EMH1" t="s">
        <v>10795</v>
      </c>
      <c r="EMI1" t="s">
        <v>10796</v>
      </c>
      <c r="EMJ1" t="s">
        <v>10797</v>
      </c>
      <c r="EMK1" t="s">
        <v>10798</v>
      </c>
      <c r="EML1" t="s">
        <v>10799</v>
      </c>
      <c r="EMM1" t="s">
        <v>10800</v>
      </c>
      <c r="EMN1" t="s">
        <v>10801</v>
      </c>
      <c r="EMO1" t="s">
        <v>10802</v>
      </c>
      <c r="EMP1" t="s">
        <v>10803</v>
      </c>
      <c r="EMQ1" t="s">
        <v>10804</v>
      </c>
      <c r="EMR1" t="s">
        <v>10805</v>
      </c>
      <c r="EMS1" t="s">
        <v>10806</v>
      </c>
      <c r="EMT1" t="s">
        <v>10807</v>
      </c>
      <c r="EMU1" t="s">
        <v>10808</v>
      </c>
      <c r="EMV1" t="s">
        <v>10809</v>
      </c>
      <c r="EMW1" t="s">
        <v>10810</v>
      </c>
      <c r="EMX1" t="s">
        <v>10811</v>
      </c>
      <c r="EMY1" t="s">
        <v>10812</v>
      </c>
      <c r="EMZ1" t="s">
        <v>10813</v>
      </c>
      <c r="ENA1" t="s">
        <v>10814</v>
      </c>
      <c r="ENB1" t="s">
        <v>10815</v>
      </c>
      <c r="ENC1" t="s">
        <v>10816</v>
      </c>
      <c r="END1" t="s">
        <v>10817</v>
      </c>
      <c r="ENE1" t="s">
        <v>10818</v>
      </c>
      <c r="ENF1" t="s">
        <v>10819</v>
      </c>
      <c r="ENG1" t="s">
        <v>10820</v>
      </c>
      <c r="ENH1" t="s">
        <v>10821</v>
      </c>
      <c r="ENI1" t="s">
        <v>10822</v>
      </c>
      <c r="ENJ1" t="s">
        <v>10823</v>
      </c>
      <c r="ENK1" t="s">
        <v>10824</v>
      </c>
      <c r="ENL1" t="s">
        <v>10825</v>
      </c>
      <c r="ENM1" t="s">
        <v>10826</v>
      </c>
      <c r="ENN1" t="s">
        <v>10827</v>
      </c>
      <c r="ENO1" t="s">
        <v>10828</v>
      </c>
      <c r="ENP1" t="s">
        <v>10829</v>
      </c>
      <c r="ENQ1" t="s">
        <v>10830</v>
      </c>
      <c r="ENR1" t="s">
        <v>10831</v>
      </c>
      <c r="ENS1" t="s">
        <v>10832</v>
      </c>
      <c r="ENT1" t="s">
        <v>10833</v>
      </c>
      <c r="ENU1" t="s">
        <v>10834</v>
      </c>
      <c r="ENV1" t="s">
        <v>10835</v>
      </c>
      <c r="ENW1" t="s">
        <v>10836</v>
      </c>
      <c r="ENX1" t="s">
        <v>10837</v>
      </c>
      <c r="ENY1" t="s">
        <v>10838</v>
      </c>
      <c r="ENZ1" t="s">
        <v>10839</v>
      </c>
      <c r="EOA1" t="s">
        <v>10840</v>
      </c>
      <c r="EOB1" t="s">
        <v>10841</v>
      </c>
      <c r="EOC1" t="s">
        <v>10842</v>
      </c>
      <c r="EOD1" t="s">
        <v>10843</v>
      </c>
      <c r="EOE1" t="s">
        <v>10844</v>
      </c>
      <c r="EOF1" t="s">
        <v>10845</v>
      </c>
      <c r="EOG1" t="s">
        <v>10846</v>
      </c>
      <c r="EOH1" t="s">
        <v>10847</v>
      </c>
      <c r="EOI1" t="s">
        <v>10848</v>
      </c>
      <c r="EOJ1" t="s">
        <v>10849</v>
      </c>
      <c r="EOK1" t="s">
        <v>10850</v>
      </c>
      <c r="EOL1" t="s">
        <v>10851</v>
      </c>
      <c r="EOM1" t="s">
        <v>10852</v>
      </c>
      <c r="EON1" t="s">
        <v>10853</v>
      </c>
      <c r="EOO1" t="s">
        <v>10854</v>
      </c>
      <c r="EOP1" t="s">
        <v>10855</v>
      </c>
      <c r="EOQ1" t="s">
        <v>10856</v>
      </c>
      <c r="EOR1" t="s">
        <v>10857</v>
      </c>
      <c r="EOS1" t="s">
        <v>10858</v>
      </c>
      <c r="EOT1" t="s">
        <v>10859</v>
      </c>
      <c r="EOU1" t="s">
        <v>10860</v>
      </c>
      <c r="EOV1" t="s">
        <v>10861</v>
      </c>
      <c r="EOW1" t="s">
        <v>10862</v>
      </c>
      <c r="EOX1" t="s">
        <v>10863</v>
      </c>
      <c r="EOY1" t="s">
        <v>10864</v>
      </c>
      <c r="EOZ1" t="s">
        <v>10865</v>
      </c>
      <c r="EPA1" t="s">
        <v>10866</v>
      </c>
      <c r="EPB1" t="s">
        <v>10867</v>
      </c>
      <c r="EPC1" t="s">
        <v>10868</v>
      </c>
      <c r="EPD1" t="s">
        <v>10869</v>
      </c>
      <c r="EPE1" t="s">
        <v>10870</v>
      </c>
      <c r="EPF1" t="s">
        <v>10871</v>
      </c>
      <c r="EPG1" t="s">
        <v>10872</v>
      </c>
      <c r="EPH1" t="s">
        <v>10873</v>
      </c>
      <c r="EPI1" t="s">
        <v>10874</v>
      </c>
      <c r="EPJ1" t="s">
        <v>10875</v>
      </c>
      <c r="EPK1" t="s">
        <v>10876</v>
      </c>
      <c r="EPL1" t="s">
        <v>10877</v>
      </c>
      <c r="EPM1" t="s">
        <v>10878</v>
      </c>
      <c r="EPN1" t="s">
        <v>10879</v>
      </c>
      <c r="EPO1" t="s">
        <v>10880</v>
      </c>
      <c r="EPP1" t="s">
        <v>10881</v>
      </c>
      <c r="EPQ1" t="s">
        <v>10882</v>
      </c>
      <c r="EPR1" t="s">
        <v>10883</v>
      </c>
      <c r="EPS1" t="s">
        <v>10884</v>
      </c>
      <c r="EPT1" t="s">
        <v>10885</v>
      </c>
      <c r="EPU1" t="s">
        <v>10886</v>
      </c>
      <c r="EPV1" t="s">
        <v>10887</v>
      </c>
      <c r="EPW1" t="s">
        <v>10888</v>
      </c>
      <c r="EPX1" t="s">
        <v>10889</v>
      </c>
      <c r="EPY1" t="s">
        <v>10890</v>
      </c>
      <c r="EPZ1" t="s">
        <v>10891</v>
      </c>
      <c r="EQA1" t="s">
        <v>10892</v>
      </c>
      <c r="EQB1" t="s">
        <v>10893</v>
      </c>
      <c r="EQC1" t="s">
        <v>10894</v>
      </c>
      <c r="EQD1" t="s">
        <v>10895</v>
      </c>
      <c r="EQE1" t="s">
        <v>10896</v>
      </c>
      <c r="EQF1" t="s">
        <v>10897</v>
      </c>
      <c r="EQG1" t="s">
        <v>10898</v>
      </c>
      <c r="EQH1" t="s">
        <v>10899</v>
      </c>
      <c r="EQI1" t="s">
        <v>10900</v>
      </c>
      <c r="EQJ1" t="s">
        <v>10901</v>
      </c>
      <c r="EQK1" t="s">
        <v>10902</v>
      </c>
      <c r="EQL1" t="s">
        <v>10903</v>
      </c>
      <c r="EQM1" t="s">
        <v>10904</v>
      </c>
      <c r="EQN1" t="s">
        <v>10905</v>
      </c>
      <c r="EQO1" t="s">
        <v>10906</v>
      </c>
      <c r="EQP1" t="s">
        <v>10907</v>
      </c>
      <c r="EQQ1" t="s">
        <v>10908</v>
      </c>
      <c r="EQR1" t="s">
        <v>10909</v>
      </c>
      <c r="EQS1" t="s">
        <v>10910</v>
      </c>
      <c r="EQT1" t="s">
        <v>10911</v>
      </c>
      <c r="EQU1" t="s">
        <v>10912</v>
      </c>
      <c r="EQV1" t="s">
        <v>10913</v>
      </c>
      <c r="EQW1" t="s">
        <v>10914</v>
      </c>
      <c r="EQX1" t="s">
        <v>10915</v>
      </c>
      <c r="EQY1" t="s">
        <v>10916</v>
      </c>
      <c r="EQZ1" t="s">
        <v>10917</v>
      </c>
      <c r="ERA1" t="s">
        <v>10918</v>
      </c>
      <c r="ERB1" t="s">
        <v>10919</v>
      </c>
      <c r="ERC1" t="s">
        <v>10920</v>
      </c>
      <c r="ERD1" t="s">
        <v>10921</v>
      </c>
      <c r="ERE1" t="s">
        <v>10922</v>
      </c>
      <c r="ERF1" t="s">
        <v>10923</v>
      </c>
      <c r="ERG1" t="s">
        <v>10924</v>
      </c>
      <c r="ERH1" t="s">
        <v>10925</v>
      </c>
      <c r="ERI1" t="s">
        <v>10926</v>
      </c>
      <c r="ERJ1" t="s">
        <v>10927</v>
      </c>
      <c r="ERK1" t="s">
        <v>10928</v>
      </c>
      <c r="ERL1" t="s">
        <v>10929</v>
      </c>
      <c r="ERM1" t="s">
        <v>10930</v>
      </c>
      <c r="ERN1" t="s">
        <v>10931</v>
      </c>
      <c r="ERO1" t="s">
        <v>10932</v>
      </c>
      <c r="ERP1" t="s">
        <v>10933</v>
      </c>
      <c r="ERQ1" t="s">
        <v>10934</v>
      </c>
      <c r="ERR1" t="s">
        <v>10935</v>
      </c>
      <c r="ERS1" t="s">
        <v>10936</v>
      </c>
      <c r="ERT1" t="s">
        <v>10937</v>
      </c>
      <c r="ERU1" t="s">
        <v>10938</v>
      </c>
      <c r="ERV1" t="s">
        <v>10939</v>
      </c>
      <c r="ERW1" t="s">
        <v>10940</v>
      </c>
      <c r="ERX1" t="s">
        <v>10941</v>
      </c>
      <c r="ERY1" t="s">
        <v>10942</v>
      </c>
      <c r="ERZ1" t="s">
        <v>10943</v>
      </c>
      <c r="ESA1" t="s">
        <v>10944</v>
      </c>
      <c r="ESB1" t="s">
        <v>10945</v>
      </c>
      <c r="ESC1" t="s">
        <v>10946</v>
      </c>
      <c r="ESD1" t="s">
        <v>10947</v>
      </c>
      <c r="ESE1" t="s">
        <v>10948</v>
      </c>
      <c r="ESF1" t="s">
        <v>10949</v>
      </c>
      <c r="ESG1" t="s">
        <v>10950</v>
      </c>
      <c r="ESH1" t="s">
        <v>10951</v>
      </c>
      <c r="ESI1" t="s">
        <v>10952</v>
      </c>
      <c r="ESJ1" t="s">
        <v>10953</v>
      </c>
      <c r="ESK1" t="s">
        <v>10954</v>
      </c>
      <c r="ESL1" t="s">
        <v>10955</v>
      </c>
      <c r="ESM1" t="s">
        <v>10956</v>
      </c>
      <c r="ESN1" t="s">
        <v>10957</v>
      </c>
      <c r="ESO1" t="s">
        <v>10958</v>
      </c>
      <c r="ESP1" t="s">
        <v>10959</v>
      </c>
      <c r="ESQ1" t="s">
        <v>10960</v>
      </c>
      <c r="ESR1" t="s">
        <v>10961</v>
      </c>
      <c r="ESS1" t="s">
        <v>10962</v>
      </c>
      <c r="EST1" t="s">
        <v>10963</v>
      </c>
      <c r="ESU1" t="s">
        <v>10964</v>
      </c>
      <c r="ESV1" t="s">
        <v>10965</v>
      </c>
      <c r="ESW1" t="s">
        <v>10966</v>
      </c>
      <c r="ESX1" t="s">
        <v>10967</v>
      </c>
      <c r="ESY1" t="s">
        <v>10968</v>
      </c>
      <c r="ESZ1" t="s">
        <v>10969</v>
      </c>
      <c r="ETA1" t="s">
        <v>10970</v>
      </c>
      <c r="ETB1" t="s">
        <v>10971</v>
      </c>
      <c r="ETC1" t="s">
        <v>10972</v>
      </c>
      <c r="ETD1" t="s">
        <v>10973</v>
      </c>
      <c r="ETE1" t="s">
        <v>10974</v>
      </c>
      <c r="ETF1" t="s">
        <v>10975</v>
      </c>
      <c r="ETG1" t="s">
        <v>10976</v>
      </c>
      <c r="ETH1" t="s">
        <v>10977</v>
      </c>
      <c r="ETI1" t="s">
        <v>10978</v>
      </c>
      <c r="ETJ1" t="s">
        <v>10979</v>
      </c>
      <c r="ETK1" t="s">
        <v>10980</v>
      </c>
      <c r="ETL1" t="s">
        <v>10981</v>
      </c>
      <c r="ETM1" t="s">
        <v>10982</v>
      </c>
      <c r="ETN1" t="s">
        <v>10983</v>
      </c>
      <c r="ETO1" t="s">
        <v>10984</v>
      </c>
      <c r="ETP1" t="s">
        <v>10985</v>
      </c>
      <c r="ETQ1" t="s">
        <v>10986</v>
      </c>
      <c r="ETR1" t="s">
        <v>10987</v>
      </c>
      <c r="ETS1" t="s">
        <v>10988</v>
      </c>
      <c r="ETT1" t="s">
        <v>10989</v>
      </c>
      <c r="ETU1" t="s">
        <v>10990</v>
      </c>
      <c r="ETV1" t="s">
        <v>10991</v>
      </c>
      <c r="ETW1" t="s">
        <v>10992</v>
      </c>
      <c r="ETX1" t="s">
        <v>10993</v>
      </c>
      <c r="ETY1" t="s">
        <v>10994</v>
      </c>
      <c r="ETZ1" t="s">
        <v>10995</v>
      </c>
      <c r="EUA1" t="s">
        <v>10996</v>
      </c>
      <c r="EUB1" t="s">
        <v>10997</v>
      </c>
      <c r="EUC1" t="s">
        <v>10998</v>
      </c>
      <c r="EUD1" t="s">
        <v>10999</v>
      </c>
      <c r="EUE1" t="s">
        <v>11000</v>
      </c>
      <c r="EUF1" t="s">
        <v>11001</v>
      </c>
      <c r="EUG1" t="s">
        <v>11002</v>
      </c>
      <c r="EUH1" t="s">
        <v>11003</v>
      </c>
      <c r="EUI1" t="s">
        <v>11004</v>
      </c>
      <c r="EUJ1" t="s">
        <v>11005</v>
      </c>
      <c r="EUK1" t="s">
        <v>11006</v>
      </c>
      <c r="EUL1" t="s">
        <v>11007</v>
      </c>
      <c r="EUM1" t="s">
        <v>11008</v>
      </c>
      <c r="EUN1" t="s">
        <v>11009</v>
      </c>
      <c r="EUO1" t="s">
        <v>11010</v>
      </c>
      <c r="EUP1" t="s">
        <v>11011</v>
      </c>
      <c r="EUQ1" t="s">
        <v>11012</v>
      </c>
      <c r="EUR1" t="s">
        <v>11013</v>
      </c>
      <c r="EUS1" t="s">
        <v>11014</v>
      </c>
      <c r="EUT1" t="s">
        <v>11015</v>
      </c>
      <c r="EUU1" t="s">
        <v>11016</v>
      </c>
      <c r="EUV1" t="s">
        <v>11017</v>
      </c>
      <c r="EUW1" t="s">
        <v>11018</v>
      </c>
      <c r="EUX1" t="s">
        <v>11019</v>
      </c>
      <c r="EUY1" t="s">
        <v>11020</v>
      </c>
      <c r="EUZ1" t="s">
        <v>11021</v>
      </c>
      <c r="EVA1" t="s">
        <v>11022</v>
      </c>
      <c r="EVB1" t="s">
        <v>11023</v>
      </c>
      <c r="EVC1" t="s">
        <v>11024</v>
      </c>
      <c r="EVD1" t="s">
        <v>11025</v>
      </c>
      <c r="EVE1" t="s">
        <v>11026</v>
      </c>
      <c r="EVF1" t="s">
        <v>11027</v>
      </c>
      <c r="EVG1" t="s">
        <v>11028</v>
      </c>
      <c r="EVH1" t="s">
        <v>11029</v>
      </c>
      <c r="EVI1" t="s">
        <v>11030</v>
      </c>
      <c r="EVJ1" t="s">
        <v>11031</v>
      </c>
      <c r="EVK1" t="s">
        <v>11032</v>
      </c>
      <c r="EVL1" t="s">
        <v>11033</v>
      </c>
      <c r="EVM1" t="s">
        <v>11034</v>
      </c>
      <c r="EVN1" t="s">
        <v>11035</v>
      </c>
      <c r="EVO1" t="s">
        <v>11036</v>
      </c>
      <c r="EVP1" t="s">
        <v>11037</v>
      </c>
      <c r="EVQ1" t="s">
        <v>11038</v>
      </c>
      <c r="EVR1" t="s">
        <v>11039</v>
      </c>
      <c r="EVS1" t="s">
        <v>11040</v>
      </c>
      <c r="EVT1" t="s">
        <v>11041</v>
      </c>
      <c r="EVU1" t="s">
        <v>11042</v>
      </c>
      <c r="EVV1" t="s">
        <v>11043</v>
      </c>
      <c r="EVW1" t="s">
        <v>11044</v>
      </c>
      <c r="EVX1" t="s">
        <v>11045</v>
      </c>
      <c r="EVY1" t="s">
        <v>11046</v>
      </c>
      <c r="EVZ1" t="s">
        <v>11047</v>
      </c>
      <c r="EWA1" t="s">
        <v>11048</v>
      </c>
      <c r="EWB1" t="s">
        <v>11049</v>
      </c>
      <c r="EWC1" t="s">
        <v>11050</v>
      </c>
      <c r="EWD1" t="s">
        <v>11051</v>
      </c>
      <c r="EWE1" t="s">
        <v>11052</v>
      </c>
      <c r="EWF1" t="s">
        <v>11053</v>
      </c>
      <c r="EWG1" t="s">
        <v>11054</v>
      </c>
      <c r="EWH1" t="s">
        <v>11055</v>
      </c>
      <c r="EWI1" t="s">
        <v>11056</v>
      </c>
      <c r="EWJ1" t="s">
        <v>11057</v>
      </c>
      <c r="EWK1" t="s">
        <v>11058</v>
      </c>
      <c r="EWL1" t="s">
        <v>11059</v>
      </c>
      <c r="EWM1" t="s">
        <v>11060</v>
      </c>
      <c r="EWN1" t="s">
        <v>11061</v>
      </c>
      <c r="EWO1" t="s">
        <v>11062</v>
      </c>
      <c r="EWP1" t="s">
        <v>11063</v>
      </c>
      <c r="EWQ1" t="s">
        <v>11064</v>
      </c>
      <c r="EWR1" t="s">
        <v>11065</v>
      </c>
      <c r="EWS1" t="s">
        <v>11066</v>
      </c>
      <c r="EWT1" t="s">
        <v>11067</v>
      </c>
      <c r="EWU1" t="s">
        <v>11068</v>
      </c>
      <c r="EWV1" t="s">
        <v>11069</v>
      </c>
      <c r="EWW1" t="s">
        <v>11070</v>
      </c>
      <c r="EWX1" t="s">
        <v>11071</v>
      </c>
      <c r="EWY1" t="s">
        <v>11072</v>
      </c>
      <c r="EWZ1" t="s">
        <v>11073</v>
      </c>
      <c r="EXA1" t="s">
        <v>11074</v>
      </c>
      <c r="EXB1" t="s">
        <v>11075</v>
      </c>
      <c r="EXC1" t="s">
        <v>11076</v>
      </c>
      <c r="EXD1" t="s">
        <v>11077</v>
      </c>
      <c r="EXE1" t="s">
        <v>11078</v>
      </c>
      <c r="EXF1" t="s">
        <v>11079</v>
      </c>
      <c r="EXG1" t="s">
        <v>11080</v>
      </c>
      <c r="EXH1" t="s">
        <v>11081</v>
      </c>
      <c r="EXI1" t="s">
        <v>11082</v>
      </c>
      <c r="EXJ1" t="s">
        <v>11083</v>
      </c>
      <c r="EXK1" t="s">
        <v>11084</v>
      </c>
      <c r="EXL1" t="s">
        <v>11085</v>
      </c>
      <c r="EXM1" t="s">
        <v>11086</v>
      </c>
      <c r="EXN1" t="s">
        <v>11087</v>
      </c>
      <c r="EXO1" t="s">
        <v>11088</v>
      </c>
      <c r="EXP1" t="s">
        <v>11089</v>
      </c>
      <c r="EXQ1" t="s">
        <v>11090</v>
      </c>
      <c r="EXR1" t="s">
        <v>11091</v>
      </c>
      <c r="EXS1" t="s">
        <v>11092</v>
      </c>
      <c r="EXT1" t="s">
        <v>11093</v>
      </c>
      <c r="EXU1" t="s">
        <v>11094</v>
      </c>
      <c r="EXV1" t="s">
        <v>11095</v>
      </c>
      <c r="EXW1" t="s">
        <v>11096</v>
      </c>
      <c r="EXX1" t="s">
        <v>11097</v>
      </c>
      <c r="EXY1" t="s">
        <v>11098</v>
      </c>
      <c r="EXZ1" t="s">
        <v>11099</v>
      </c>
      <c r="EYA1" t="s">
        <v>11100</v>
      </c>
      <c r="EYB1" t="s">
        <v>11101</v>
      </c>
      <c r="EYC1" t="s">
        <v>11102</v>
      </c>
      <c r="EYD1" t="s">
        <v>11103</v>
      </c>
      <c r="EYE1" t="s">
        <v>11104</v>
      </c>
      <c r="EYF1" t="s">
        <v>11105</v>
      </c>
      <c r="EYG1" t="s">
        <v>11106</v>
      </c>
      <c r="EYH1" t="s">
        <v>11107</v>
      </c>
      <c r="EYI1" t="s">
        <v>11108</v>
      </c>
      <c r="EYJ1" t="s">
        <v>11109</v>
      </c>
      <c r="EYK1" t="s">
        <v>11110</v>
      </c>
      <c r="EYL1" t="s">
        <v>11111</v>
      </c>
      <c r="EYM1" t="s">
        <v>11112</v>
      </c>
      <c r="EYN1" t="s">
        <v>11113</v>
      </c>
      <c r="EYO1" t="s">
        <v>11114</v>
      </c>
      <c r="EYP1" t="s">
        <v>11115</v>
      </c>
      <c r="EYQ1" t="s">
        <v>11116</v>
      </c>
      <c r="EYR1" t="s">
        <v>11117</v>
      </c>
      <c r="EYS1" t="s">
        <v>11118</v>
      </c>
      <c r="EYT1" t="s">
        <v>11119</v>
      </c>
      <c r="EYU1" t="s">
        <v>11120</v>
      </c>
      <c r="EYV1" t="s">
        <v>11121</v>
      </c>
      <c r="EYW1" t="s">
        <v>11122</v>
      </c>
      <c r="EYX1" t="s">
        <v>11123</v>
      </c>
      <c r="EYY1" t="s">
        <v>11124</v>
      </c>
      <c r="EYZ1" t="s">
        <v>11125</v>
      </c>
      <c r="EZA1" t="s">
        <v>11126</v>
      </c>
      <c r="EZB1" t="s">
        <v>11127</v>
      </c>
      <c r="EZC1" t="s">
        <v>11128</v>
      </c>
      <c r="EZD1" t="s">
        <v>11129</v>
      </c>
      <c r="EZE1" t="s">
        <v>11130</v>
      </c>
      <c r="EZF1" t="s">
        <v>11131</v>
      </c>
      <c r="EZG1" t="s">
        <v>11132</v>
      </c>
      <c r="EZH1" t="s">
        <v>11133</v>
      </c>
      <c r="EZI1" t="s">
        <v>11134</v>
      </c>
      <c r="EZJ1" t="s">
        <v>11135</v>
      </c>
      <c r="EZK1" t="s">
        <v>11136</v>
      </c>
      <c r="EZL1" t="s">
        <v>11137</v>
      </c>
      <c r="EZM1" t="s">
        <v>11138</v>
      </c>
      <c r="EZN1" t="s">
        <v>11139</v>
      </c>
      <c r="EZO1" t="s">
        <v>11140</v>
      </c>
      <c r="EZP1" t="s">
        <v>11141</v>
      </c>
      <c r="EZQ1" t="s">
        <v>11142</v>
      </c>
      <c r="EZR1" t="s">
        <v>11143</v>
      </c>
      <c r="EZS1" t="s">
        <v>11144</v>
      </c>
      <c r="EZT1" t="s">
        <v>11145</v>
      </c>
      <c r="EZU1" t="s">
        <v>11146</v>
      </c>
      <c r="EZV1" t="s">
        <v>11147</v>
      </c>
      <c r="EZW1" t="s">
        <v>11148</v>
      </c>
      <c r="EZX1" t="s">
        <v>11149</v>
      </c>
      <c r="EZY1" t="s">
        <v>11150</v>
      </c>
      <c r="EZZ1" t="s">
        <v>11151</v>
      </c>
      <c r="FAA1" t="s">
        <v>11152</v>
      </c>
      <c r="FAB1" t="s">
        <v>11153</v>
      </c>
      <c r="FAC1" t="s">
        <v>11154</v>
      </c>
      <c r="FAD1" t="s">
        <v>11155</v>
      </c>
      <c r="FAE1" t="s">
        <v>11156</v>
      </c>
      <c r="FAF1" t="s">
        <v>11157</v>
      </c>
      <c r="FAG1" t="s">
        <v>11158</v>
      </c>
      <c r="FAH1" t="s">
        <v>11159</v>
      </c>
      <c r="FAI1" t="s">
        <v>11160</v>
      </c>
      <c r="FAJ1" t="s">
        <v>11161</v>
      </c>
      <c r="FAK1" t="s">
        <v>11162</v>
      </c>
      <c r="FAL1" t="s">
        <v>11163</v>
      </c>
      <c r="FAM1" t="s">
        <v>11164</v>
      </c>
      <c r="FAN1" t="s">
        <v>11165</v>
      </c>
      <c r="FAO1" t="s">
        <v>11166</v>
      </c>
      <c r="FAP1" t="s">
        <v>11167</v>
      </c>
      <c r="FAQ1" t="s">
        <v>11168</v>
      </c>
      <c r="FAR1" t="s">
        <v>11169</v>
      </c>
      <c r="FAS1" t="s">
        <v>11170</v>
      </c>
      <c r="FAT1" t="s">
        <v>11171</v>
      </c>
      <c r="FAU1" t="s">
        <v>11172</v>
      </c>
      <c r="FAV1" t="s">
        <v>11173</v>
      </c>
      <c r="FAW1" t="s">
        <v>11174</v>
      </c>
      <c r="FAX1" t="s">
        <v>11175</v>
      </c>
      <c r="FAY1" t="s">
        <v>11176</v>
      </c>
      <c r="FAZ1" t="s">
        <v>11177</v>
      </c>
      <c r="FBA1" t="s">
        <v>11178</v>
      </c>
      <c r="FBB1" t="s">
        <v>11179</v>
      </c>
      <c r="FBC1" t="s">
        <v>11180</v>
      </c>
      <c r="FBD1" t="s">
        <v>11181</v>
      </c>
      <c r="FBE1" t="s">
        <v>11182</v>
      </c>
      <c r="FBF1" t="s">
        <v>11183</v>
      </c>
      <c r="FBG1" t="s">
        <v>11184</v>
      </c>
      <c r="FBH1" t="s">
        <v>11185</v>
      </c>
      <c r="FBI1" t="s">
        <v>11186</v>
      </c>
      <c r="FBJ1" t="s">
        <v>11187</v>
      </c>
      <c r="FBK1" t="s">
        <v>11188</v>
      </c>
      <c r="FBL1" t="s">
        <v>11189</v>
      </c>
      <c r="FBM1" t="s">
        <v>11190</v>
      </c>
      <c r="FBN1" t="s">
        <v>11191</v>
      </c>
      <c r="FBO1" t="s">
        <v>11192</v>
      </c>
      <c r="FBP1" t="s">
        <v>11193</v>
      </c>
      <c r="FBQ1" t="s">
        <v>11194</v>
      </c>
      <c r="FBR1" t="s">
        <v>11195</v>
      </c>
      <c r="FBS1" t="s">
        <v>11196</v>
      </c>
      <c r="FBT1" t="s">
        <v>11197</v>
      </c>
      <c r="FBU1" t="s">
        <v>11198</v>
      </c>
      <c r="FBV1" t="s">
        <v>11199</v>
      </c>
      <c r="FBW1" t="s">
        <v>11200</v>
      </c>
      <c r="FBX1" t="s">
        <v>11201</v>
      </c>
      <c r="FBY1" t="s">
        <v>11202</v>
      </c>
      <c r="FBZ1" t="s">
        <v>11203</v>
      </c>
      <c r="FCA1" t="s">
        <v>11204</v>
      </c>
      <c r="FCB1" t="s">
        <v>11205</v>
      </c>
      <c r="FCC1" t="s">
        <v>11206</v>
      </c>
      <c r="FCD1" t="s">
        <v>11207</v>
      </c>
      <c r="FCE1" t="s">
        <v>11208</v>
      </c>
      <c r="FCF1" t="s">
        <v>11209</v>
      </c>
      <c r="FCG1" t="s">
        <v>11210</v>
      </c>
      <c r="FCH1" t="s">
        <v>11211</v>
      </c>
      <c r="FCI1" t="s">
        <v>11212</v>
      </c>
      <c r="FCJ1" t="s">
        <v>11213</v>
      </c>
      <c r="FCK1" t="s">
        <v>11214</v>
      </c>
      <c r="FCL1" t="s">
        <v>11215</v>
      </c>
      <c r="FCM1" t="s">
        <v>11216</v>
      </c>
      <c r="FCN1" t="s">
        <v>11217</v>
      </c>
      <c r="FCO1" t="s">
        <v>11218</v>
      </c>
      <c r="FCP1" t="s">
        <v>11219</v>
      </c>
      <c r="FCQ1" t="s">
        <v>11220</v>
      </c>
      <c r="FCR1" t="s">
        <v>11221</v>
      </c>
      <c r="FCS1" t="s">
        <v>11222</v>
      </c>
      <c r="FCT1" t="s">
        <v>11223</v>
      </c>
      <c r="FCU1" t="s">
        <v>11224</v>
      </c>
      <c r="FCV1" t="s">
        <v>11225</v>
      </c>
      <c r="FCW1" t="s">
        <v>11226</v>
      </c>
      <c r="FCX1" t="s">
        <v>11227</v>
      </c>
      <c r="FCY1" t="s">
        <v>11228</v>
      </c>
      <c r="FCZ1" t="s">
        <v>11229</v>
      </c>
      <c r="FDA1" t="s">
        <v>11230</v>
      </c>
      <c r="FDB1" t="s">
        <v>11231</v>
      </c>
      <c r="FDC1" t="s">
        <v>11232</v>
      </c>
      <c r="FDD1" t="s">
        <v>11233</v>
      </c>
      <c r="FDE1" t="s">
        <v>11234</v>
      </c>
      <c r="FDF1" t="s">
        <v>11235</v>
      </c>
      <c r="FDG1" t="s">
        <v>11236</v>
      </c>
      <c r="FDH1" t="s">
        <v>11237</v>
      </c>
      <c r="FDI1" t="s">
        <v>11238</v>
      </c>
      <c r="FDJ1" t="s">
        <v>11239</v>
      </c>
      <c r="FDK1" t="s">
        <v>11240</v>
      </c>
      <c r="FDL1" t="s">
        <v>11241</v>
      </c>
      <c r="FDM1" t="s">
        <v>11242</v>
      </c>
      <c r="FDN1" t="s">
        <v>11243</v>
      </c>
      <c r="FDO1" t="s">
        <v>11244</v>
      </c>
      <c r="FDP1" t="s">
        <v>11245</v>
      </c>
      <c r="FDQ1" t="s">
        <v>11246</v>
      </c>
      <c r="FDR1" t="s">
        <v>11247</v>
      </c>
      <c r="FDS1" t="s">
        <v>11248</v>
      </c>
      <c r="FDT1" t="s">
        <v>11249</v>
      </c>
      <c r="FDU1" t="s">
        <v>11250</v>
      </c>
      <c r="FDV1" t="s">
        <v>11251</v>
      </c>
      <c r="FDW1" t="s">
        <v>11252</v>
      </c>
      <c r="FDX1" t="s">
        <v>11253</v>
      </c>
      <c r="FDY1" t="s">
        <v>11254</v>
      </c>
      <c r="FDZ1" t="s">
        <v>11255</v>
      </c>
      <c r="FEA1" t="s">
        <v>11256</v>
      </c>
      <c r="FEB1" t="s">
        <v>11257</v>
      </c>
      <c r="FEC1" t="s">
        <v>11258</v>
      </c>
      <c r="FED1" t="s">
        <v>11259</v>
      </c>
      <c r="FEE1" t="s">
        <v>11260</v>
      </c>
      <c r="FEF1" t="s">
        <v>11261</v>
      </c>
      <c r="FEG1" t="s">
        <v>11262</v>
      </c>
      <c r="FEH1" t="s">
        <v>11263</v>
      </c>
      <c r="FEI1" t="s">
        <v>11264</v>
      </c>
      <c r="FEJ1" t="s">
        <v>11265</v>
      </c>
      <c r="FEK1" t="s">
        <v>11266</v>
      </c>
      <c r="FEL1" t="s">
        <v>11267</v>
      </c>
      <c r="FEM1" t="s">
        <v>11268</v>
      </c>
      <c r="FEN1" t="s">
        <v>11269</v>
      </c>
      <c r="FEO1" t="s">
        <v>11270</v>
      </c>
      <c r="FEP1" t="s">
        <v>11271</v>
      </c>
      <c r="FEQ1" t="s">
        <v>11272</v>
      </c>
      <c r="FER1" t="s">
        <v>11273</v>
      </c>
      <c r="FES1" t="s">
        <v>11274</v>
      </c>
      <c r="FET1" t="s">
        <v>11275</v>
      </c>
      <c r="FEU1" t="s">
        <v>11276</v>
      </c>
      <c r="FEV1" t="s">
        <v>11277</v>
      </c>
      <c r="FEW1" t="s">
        <v>11278</v>
      </c>
      <c r="FEX1" t="s">
        <v>11279</v>
      </c>
      <c r="FEY1" t="s">
        <v>11280</v>
      </c>
      <c r="FEZ1" t="s">
        <v>11281</v>
      </c>
      <c r="FFA1" t="s">
        <v>11282</v>
      </c>
      <c r="FFB1" t="s">
        <v>11283</v>
      </c>
      <c r="FFC1" t="s">
        <v>11284</v>
      </c>
      <c r="FFD1" t="s">
        <v>11285</v>
      </c>
      <c r="FFE1" t="s">
        <v>11286</v>
      </c>
      <c r="FFF1" t="s">
        <v>11287</v>
      </c>
      <c r="FFG1" t="s">
        <v>11288</v>
      </c>
      <c r="FFH1" t="s">
        <v>11289</v>
      </c>
      <c r="FFI1" t="s">
        <v>11290</v>
      </c>
      <c r="FFJ1" t="s">
        <v>11291</v>
      </c>
      <c r="FFK1" t="s">
        <v>11292</v>
      </c>
      <c r="FFL1" t="s">
        <v>11293</v>
      </c>
      <c r="FFM1" t="s">
        <v>11294</v>
      </c>
      <c r="FFN1" t="s">
        <v>11295</v>
      </c>
      <c r="FFO1" t="s">
        <v>11296</v>
      </c>
      <c r="FFP1" t="s">
        <v>11297</v>
      </c>
      <c r="FFQ1" t="s">
        <v>11298</v>
      </c>
      <c r="FFR1" t="s">
        <v>11299</v>
      </c>
      <c r="FFS1" t="s">
        <v>11300</v>
      </c>
      <c r="FFT1" t="s">
        <v>11301</v>
      </c>
      <c r="FFU1" t="s">
        <v>11302</v>
      </c>
      <c r="FFV1" t="s">
        <v>11303</v>
      </c>
      <c r="FFW1" t="s">
        <v>11304</v>
      </c>
      <c r="FFX1" t="s">
        <v>11305</v>
      </c>
      <c r="FFY1" t="s">
        <v>11306</v>
      </c>
      <c r="FFZ1" t="s">
        <v>11307</v>
      </c>
      <c r="FGA1" t="s">
        <v>11308</v>
      </c>
      <c r="FGB1" t="s">
        <v>11309</v>
      </c>
      <c r="FGC1" t="s">
        <v>11310</v>
      </c>
      <c r="FGD1" t="s">
        <v>11311</v>
      </c>
      <c r="FGE1" t="s">
        <v>11312</v>
      </c>
      <c r="FGF1" t="s">
        <v>11313</v>
      </c>
      <c r="FGG1" t="s">
        <v>11314</v>
      </c>
      <c r="FGH1" t="s">
        <v>11315</v>
      </c>
      <c r="FGI1" t="s">
        <v>11316</v>
      </c>
      <c r="FGJ1" t="s">
        <v>11317</v>
      </c>
      <c r="FGK1" t="s">
        <v>11318</v>
      </c>
      <c r="FGL1" t="s">
        <v>11319</v>
      </c>
      <c r="FGM1" t="s">
        <v>11320</v>
      </c>
      <c r="FGN1" t="s">
        <v>11321</v>
      </c>
      <c r="FGO1" t="s">
        <v>11322</v>
      </c>
      <c r="FGP1" t="s">
        <v>11323</v>
      </c>
      <c r="FGQ1" t="s">
        <v>11324</v>
      </c>
      <c r="FGR1" t="s">
        <v>11325</v>
      </c>
      <c r="FGS1" t="s">
        <v>11326</v>
      </c>
      <c r="FGT1" t="s">
        <v>11327</v>
      </c>
      <c r="FGU1" t="s">
        <v>11328</v>
      </c>
      <c r="FGV1" t="s">
        <v>11329</v>
      </c>
      <c r="FGW1" t="s">
        <v>11330</v>
      </c>
      <c r="FGX1" t="s">
        <v>11331</v>
      </c>
      <c r="FGY1" t="s">
        <v>11332</v>
      </c>
      <c r="FGZ1" t="s">
        <v>11333</v>
      </c>
      <c r="FHA1" t="s">
        <v>11334</v>
      </c>
      <c r="FHB1" t="s">
        <v>11335</v>
      </c>
      <c r="FHC1" t="s">
        <v>11336</v>
      </c>
      <c r="FHD1" t="s">
        <v>11337</v>
      </c>
      <c r="FHE1" t="s">
        <v>11338</v>
      </c>
      <c r="FHF1" t="s">
        <v>11339</v>
      </c>
      <c r="FHG1" t="s">
        <v>11340</v>
      </c>
      <c r="FHH1" t="s">
        <v>11341</v>
      </c>
      <c r="FHI1" t="s">
        <v>11342</v>
      </c>
      <c r="FHJ1" t="s">
        <v>11343</v>
      </c>
      <c r="FHK1" t="s">
        <v>11344</v>
      </c>
      <c r="FHL1" t="s">
        <v>11345</v>
      </c>
      <c r="FHM1" t="s">
        <v>11346</v>
      </c>
      <c r="FHN1" t="s">
        <v>11347</v>
      </c>
      <c r="FHO1" t="s">
        <v>11348</v>
      </c>
      <c r="FHP1" t="s">
        <v>11349</v>
      </c>
      <c r="FHQ1" t="s">
        <v>11350</v>
      </c>
      <c r="FHR1" t="s">
        <v>11351</v>
      </c>
      <c r="FHS1" t="s">
        <v>11352</v>
      </c>
      <c r="FHT1" t="s">
        <v>11353</v>
      </c>
      <c r="FHU1" t="s">
        <v>11354</v>
      </c>
      <c r="FHV1" t="s">
        <v>11355</v>
      </c>
      <c r="FHW1" t="s">
        <v>11356</v>
      </c>
      <c r="FHX1" t="s">
        <v>11357</v>
      </c>
      <c r="FHY1" t="s">
        <v>11358</v>
      </c>
      <c r="FHZ1" t="s">
        <v>11359</v>
      </c>
      <c r="FIA1" t="s">
        <v>11360</v>
      </c>
      <c r="FIB1" t="s">
        <v>11361</v>
      </c>
      <c r="FIC1" t="s">
        <v>11362</v>
      </c>
      <c r="FID1" t="s">
        <v>11363</v>
      </c>
      <c r="FIE1" t="s">
        <v>11364</v>
      </c>
      <c r="FIF1" t="s">
        <v>11365</v>
      </c>
      <c r="FIG1" t="s">
        <v>11366</v>
      </c>
      <c r="FIH1" t="s">
        <v>11367</v>
      </c>
      <c r="FII1" t="s">
        <v>11368</v>
      </c>
      <c r="FIJ1" t="s">
        <v>11369</v>
      </c>
      <c r="FIK1" t="s">
        <v>11370</v>
      </c>
      <c r="FIL1" t="s">
        <v>11371</v>
      </c>
      <c r="FIM1" t="s">
        <v>11372</v>
      </c>
      <c r="FIN1" t="s">
        <v>11373</v>
      </c>
      <c r="FIO1" t="s">
        <v>11374</v>
      </c>
      <c r="FIP1" t="s">
        <v>11375</v>
      </c>
      <c r="FIQ1" t="s">
        <v>11376</v>
      </c>
      <c r="FIR1" t="s">
        <v>11377</v>
      </c>
      <c r="FIS1" t="s">
        <v>11378</v>
      </c>
      <c r="FIT1" t="s">
        <v>11379</v>
      </c>
      <c r="FIU1" t="s">
        <v>11380</v>
      </c>
      <c r="FIV1" t="s">
        <v>11381</v>
      </c>
      <c r="FIW1" t="s">
        <v>11382</v>
      </c>
      <c r="FIX1" t="s">
        <v>11383</v>
      </c>
      <c r="FIY1" t="s">
        <v>11384</v>
      </c>
      <c r="FIZ1" t="s">
        <v>11385</v>
      </c>
      <c r="FJA1" t="s">
        <v>11386</v>
      </c>
      <c r="FJB1" t="s">
        <v>11387</v>
      </c>
      <c r="FJC1" t="s">
        <v>11388</v>
      </c>
      <c r="FJD1" t="s">
        <v>11389</v>
      </c>
      <c r="FJE1" t="s">
        <v>11390</v>
      </c>
      <c r="FJF1" t="s">
        <v>11391</v>
      </c>
      <c r="FJG1" t="s">
        <v>11392</v>
      </c>
      <c r="FJH1" t="s">
        <v>11393</v>
      </c>
      <c r="FJI1" t="s">
        <v>11394</v>
      </c>
      <c r="FJJ1" t="s">
        <v>11395</v>
      </c>
      <c r="FJK1" t="s">
        <v>11396</v>
      </c>
      <c r="FJL1" t="s">
        <v>11397</v>
      </c>
      <c r="FJM1" t="s">
        <v>11398</v>
      </c>
      <c r="FJN1" t="s">
        <v>11399</v>
      </c>
      <c r="FJO1" t="s">
        <v>11400</v>
      </c>
      <c r="FJP1" t="s">
        <v>11401</v>
      </c>
      <c r="FJQ1" t="s">
        <v>11402</v>
      </c>
      <c r="FJR1" t="s">
        <v>11403</v>
      </c>
      <c r="FJS1" t="s">
        <v>11404</v>
      </c>
      <c r="FJT1" t="s">
        <v>11405</v>
      </c>
      <c r="FJU1" t="s">
        <v>11406</v>
      </c>
      <c r="FJV1" t="s">
        <v>11407</v>
      </c>
      <c r="FJW1" t="s">
        <v>11408</v>
      </c>
      <c r="FJX1" t="s">
        <v>11409</v>
      </c>
      <c r="FJY1" t="s">
        <v>11410</v>
      </c>
      <c r="FJZ1" t="s">
        <v>11411</v>
      </c>
      <c r="FKA1" t="s">
        <v>11412</v>
      </c>
      <c r="FKB1" t="s">
        <v>11413</v>
      </c>
      <c r="FKC1" t="s">
        <v>11414</v>
      </c>
      <c r="FKD1" t="s">
        <v>11415</v>
      </c>
      <c r="FKE1" t="s">
        <v>11416</v>
      </c>
      <c r="FKF1" t="s">
        <v>11417</v>
      </c>
      <c r="FKG1" t="s">
        <v>11418</v>
      </c>
      <c r="FKH1" t="s">
        <v>11419</v>
      </c>
      <c r="FKI1" t="s">
        <v>11420</v>
      </c>
      <c r="FKJ1" t="s">
        <v>11421</v>
      </c>
      <c r="FKK1" t="s">
        <v>11422</v>
      </c>
      <c r="FKL1" t="s">
        <v>11423</v>
      </c>
      <c r="FKM1" t="s">
        <v>11424</v>
      </c>
      <c r="FKN1" t="s">
        <v>11425</v>
      </c>
      <c r="FKO1" t="s">
        <v>11426</v>
      </c>
      <c r="FKP1" t="s">
        <v>11427</v>
      </c>
      <c r="FKQ1" t="s">
        <v>11428</v>
      </c>
      <c r="FKR1" t="s">
        <v>11429</v>
      </c>
      <c r="FKS1" t="s">
        <v>11430</v>
      </c>
      <c r="FKT1" t="s">
        <v>11431</v>
      </c>
      <c r="FKU1" t="s">
        <v>11432</v>
      </c>
      <c r="FKV1" t="s">
        <v>11433</v>
      </c>
      <c r="FKW1" t="s">
        <v>11434</v>
      </c>
      <c r="FKX1" t="s">
        <v>11435</v>
      </c>
      <c r="FKY1" t="s">
        <v>11436</v>
      </c>
      <c r="FKZ1" t="s">
        <v>11437</v>
      </c>
      <c r="FLA1" t="s">
        <v>11438</v>
      </c>
      <c r="FLB1" t="s">
        <v>11439</v>
      </c>
      <c r="FLC1" t="s">
        <v>11440</v>
      </c>
      <c r="FLD1" t="s">
        <v>11441</v>
      </c>
      <c r="FLE1" t="s">
        <v>11442</v>
      </c>
      <c r="FLF1" t="s">
        <v>11443</v>
      </c>
      <c r="FLG1" t="s">
        <v>11444</v>
      </c>
      <c r="FLH1" t="s">
        <v>11445</v>
      </c>
      <c r="FLI1" t="s">
        <v>11446</v>
      </c>
      <c r="FLJ1" t="s">
        <v>11447</v>
      </c>
      <c r="FLK1" t="s">
        <v>11448</v>
      </c>
      <c r="FLL1" t="s">
        <v>11449</v>
      </c>
      <c r="FLM1" t="s">
        <v>11450</v>
      </c>
      <c r="FLN1" t="s">
        <v>11451</v>
      </c>
      <c r="FLO1" t="s">
        <v>11452</v>
      </c>
      <c r="FLP1" t="s">
        <v>11453</v>
      </c>
      <c r="FLQ1" t="s">
        <v>11454</v>
      </c>
      <c r="FLR1" t="s">
        <v>11455</v>
      </c>
      <c r="FLS1" t="s">
        <v>11456</v>
      </c>
      <c r="FLT1" t="s">
        <v>11457</v>
      </c>
      <c r="FLU1" t="s">
        <v>11458</v>
      </c>
      <c r="FLV1" t="s">
        <v>11459</v>
      </c>
      <c r="FLW1" t="s">
        <v>11460</v>
      </c>
      <c r="FLX1" t="s">
        <v>11461</v>
      </c>
      <c r="FLY1" t="s">
        <v>11462</v>
      </c>
      <c r="FLZ1" t="s">
        <v>11463</v>
      </c>
      <c r="FMA1" t="s">
        <v>11464</v>
      </c>
      <c r="FMB1" t="s">
        <v>11465</v>
      </c>
      <c r="FMC1" t="s">
        <v>11466</v>
      </c>
      <c r="FMD1" t="s">
        <v>11467</v>
      </c>
      <c r="FME1" t="s">
        <v>11468</v>
      </c>
      <c r="FMF1" t="s">
        <v>11469</v>
      </c>
      <c r="FMG1" t="s">
        <v>11470</v>
      </c>
      <c r="FMH1" t="s">
        <v>11471</v>
      </c>
      <c r="FMI1" t="s">
        <v>11472</v>
      </c>
      <c r="FMJ1" t="s">
        <v>11473</v>
      </c>
      <c r="FMK1" t="s">
        <v>11474</v>
      </c>
      <c r="FML1" t="s">
        <v>11475</v>
      </c>
      <c r="FMM1" t="s">
        <v>11476</v>
      </c>
      <c r="FMN1" t="s">
        <v>11477</v>
      </c>
      <c r="FMO1" t="s">
        <v>11478</v>
      </c>
      <c r="FMP1" t="s">
        <v>11479</v>
      </c>
      <c r="FMQ1" t="s">
        <v>11480</v>
      </c>
      <c r="FMR1" t="s">
        <v>11481</v>
      </c>
      <c r="FMS1" t="s">
        <v>11482</v>
      </c>
      <c r="FMT1" t="s">
        <v>11483</v>
      </c>
      <c r="FMU1" t="s">
        <v>11484</v>
      </c>
      <c r="FMV1" t="s">
        <v>11485</v>
      </c>
      <c r="FMW1" t="s">
        <v>11486</v>
      </c>
      <c r="FMX1" t="s">
        <v>11487</v>
      </c>
      <c r="FMY1" t="s">
        <v>11488</v>
      </c>
      <c r="FMZ1" t="s">
        <v>11489</v>
      </c>
      <c r="FNA1" t="s">
        <v>11490</v>
      </c>
      <c r="FNB1" t="s">
        <v>11491</v>
      </c>
      <c r="FNC1" t="s">
        <v>11492</v>
      </c>
      <c r="FND1" t="s">
        <v>11493</v>
      </c>
      <c r="FNE1" t="s">
        <v>11494</v>
      </c>
      <c r="FNF1" t="s">
        <v>11495</v>
      </c>
      <c r="FNG1" t="s">
        <v>11496</v>
      </c>
      <c r="FNH1" t="s">
        <v>11497</v>
      </c>
      <c r="FNI1" t="s">
        <v>11498</v>
      </c>
      <c r="FNJ1" t="s">
        <v>11499</v>
      </c>
      <c r="FNK1" t="s">
        <v>11500</v>
      </c>
      <c r="FNL1" t="s">
        <v>11501</v>
      </c>
      <c r="FNM1" t="s">
        <v>11502</v>
      </c>
      <c r="FNN1" t="s">
        <v>11503</v>
      </c>
      <c r="FNO1" t="s">
        <v>11504</v>
      </c>
      <c r="FNP1" t="s">
        <v>11505</v>
      </c>
      <c r="FNQ1" t="s">
        <v>11506</v>
      </c>
      <c r="FNR1" t="s">
        <v>11507</v>
      </c>
      <c r="FNS1" t="s">
        <v>11508</v>
      </c>
      <c r="FNT1" t="s">
        <v>11509</v>
      </c>
      <c r="FNU1" t="s">
        <v>11510</v>
      </c>
      <c r="FNV1" t="s">
        <v>11511</v>
      </c>
      <c r="FNW1" t="s">
        <v>11512</v>
      </c>
      <c r="FNX1" t="s">
        <v>11513</v>
      </c>
      <c r="FNY1" t="s">
        <v>11514</v>
      </c>
      <c r="FNZ1" t="s">
        <v>11515</v>
      </c>
      <c r="FOA1" t="s">
        <v>11516</v>
      </c>
      <c r="FOB1" t="s">
        <v>11517</v>
      </c>
      <c r="FOC1" t="s">
        <v>11518</v>
      </c>
      <c r="FOD1" t="s">
        <v>11519</v>
      </c>
      <c r="FOE1" t="s">
        <v>11520</v>
      </c>
      <c r="FOF1" t="s">
        <v>11521</v>
      </c>
      <c r="FOG1" t="s">
        <v>11522</v>
      </c>
      <c r="FOH1" t="s">
        <v>11523</v>
      </c>
      <c r="FOI1" t="s">
        <v>11524</v>
      </c>
      <c r="FOJ1" t="s">
        <v>11525</v>
      </c>
      <c r="FOK1" t="s">
        <v>11526</v>
      </c>
      <c r="FOL1" t="s">
        <v>11527</v>
      </c>
      <c r="FOM1" t="s">
        <v>11528</v>
      </c>
      <c r="FON1" t="s">
        <v>11529</v>
      </c>
      <c r="FOO1" t="s">
        <v>11530</v>
      </c>
      <c r="FOP1" t="s">
        <v>11531</v>
      </c>
      <c r="FOQ1" t="s">
        <v>11532</v>
      </c>
      <c r="FOR1" t="s">
        <v>11533</v>
      </c>
      <c r="FOS1" t="s">
        <v>11534</v>
      </c>
      <c r="FOT1" t="s">
        <v>11535</v>
      </c>
      <c r="FOU1" t="s">
        <v>11536</v>
      </c>
      <c r="FOV1" t="s">
        <v>11537</v>
      </c>
      <c r="FOW1" t="s">
        <v>11538</v>
      </c>
      <c r="FOX1" t="s">
        <v>11539</v>
      </c>
      <c r="FOY1" t="s">
        <v>11540</v>
      </c>
      <c r="FOZ1" t="s">
        <v>11541</v>
      </c>
      <c r="FPA1" t="s">
        <v>11542</v>
      </c>
      <c r="FPB1" t="s">
        <v>11543</v>
      </c>
      <c r="FPC1" t="s">
        <v>11544</v>
      </c>
      <c r="FPD1" t="s">
        <v>11545</v>
      </c>
      <c r="FPE1" t="s">
        <v>11546</v>
      </c>
      <c r="FPF1" t="s">
        <v>11547</v>
      </c>
      <c r="FPG1" t="s">
        <v>11548</v>
      </c>
      <c r="FPH1" t="s">
        <v>11549</v>
      </c>
      <c r="FPI1" t="s">
        <v>11550</v>
      </c>
      <c r="FPJ1" t="s">
        <v>11551</v>
      </c>
      <c r="FPK1" t="s">
        <v>11552</v>
      </c>
      <c r="FPL1" t="s">
        <v>11553</v>
      </c>
      <c r="FPM1" t="s">
        <v>11554</v>
      </c>
      <c r="FPN1" t="s">
        <v>11555</v>
      </c>
      <c r="FPO1" t="s">
        <v>11556</v>
      </c>
      <c r="FPP1" t="s">
        <v>11557</v>
      </c>
      <c r="FPQ1" t="s">
        <v>11558</v>
      </c>
      <c r="FPR1" t="s">
        <v>11559</v>
      </c>
      <c r="FPS1" t="s">
        <v>11560</v>
      </c>
      <c r="FPT1" t="s">
        <v>11561</v>
      </c>
      <c r="FPU1" t="s">
        <v>11562</v>
      </c>
      <c r="FPV1" t="s">
        <v>11563</v>
      </c>
      <c r="FPW1" t="s">
        <v>11564</v>
      </c>
      <c r="FPX1" t="s">
        <v>11565</v>
      </c>
      <c r="FPY1" t="s">
        <v>11566</v>
      </c>
      <c r="FPZ1" t="s">
        <v>11567</v>
      </c>
      <c r="FQA1" t="s">
        <v>11568</v>
      </c>
      <c r="FQB1" t="s">
        <v>11569</v>
      </c>
      <c r="FQC1" t="s">
        <v>11570</v>
      </c>
      <c r="FQD1" t="s">
        <v>11571</v>
      </c>
      <c r="FQE1" t="s">
        <v>11572</v>
      </c>
      <c r="FQF1" t="s">
        <v>11573</v>
      </c>
      <c r="FQG1" t="s">
        <v>11574</v>
      </c>
      <c r="FQH1" t="s">
        <v>11575</v>
      </c>
      <c r="FQI1" t="s">
        <v>11576</v>
      </c>
      <c r="FQJ1" t="s">
        <v>11577</v>
      </c>
      <c r="FQK1" t="s">
        <v>11578</v>
      </c>
      <c r="FQL1" t="s">
        <v>11579</v>
      </c>
      <c r="FQM1" t="s">
        <v>11580</v>
      </c>
      <c r="FQN1" t="s">
        <v>11581</v>
      </c>
      <c r="FQO1" t="s">
        <v>11582</v>
      </c>
      <c r="FQP1" t="s">
        <v>11583</v>
      </c>
      <c r="FQQ1" t="s">
        <v>11584</v>
      </c>
      <c r="FQR1" t="s">
        <v>11585</v>
      </c>
      <c r="FQS1" t="s">
        <v>11586</v>
      </c>
      <c r="FQT1" t="s">
        <v>11587</v>
      </c>
      <c r="FQU1" t="s">
        <v>11588</v>
      </c>
      <c r="FQV1" t="s">
        <v>11589</v>
      </c>
      <c r="FQW1" t="s">
        <v>11590</v>
      </c>
      <c r="FQX1" t="s">
        <v>11591</v>
      </c>
      <c r="FQY1" t="s">
        <v>11592</v>
      </c>
      <c r="FQZ1" t="s">
        <v>11593</v>
      </c>
      <c r="FRA1" t="s">
        <v>11594</v>
      </c>
      <c r="FRB1" t="s">
        <v>11595</v>
      </c>
      <c r="FRC1" t="s">
        <v>11596</v>
      </c>
      <c r="FRD1" t="s">
        <v>11597</v>
      </c>
      <c r="FRE1" t="s">
        <v>11598</v>
      </c>
      <c r="FRF1" t="s">
        <v>11599</v>
      </c>
      <c r="FRG1" t="s">
        <v>11600</v>
      </c>
      <c r="FRH1" t="s">
        <v>11601</v>
      </c>
      <c r="FRI1" t="s">
        <v>11602</v>
      </c>
      <c r="FRJ1" t="s">
        <v>11603</v>
      </c>
      <c r="FRK1" t="s">
        <v>11604</v>
      </c>
      <c r="FRL1" t="s">
        <v>11605</v>
      </c>
      <c r="FRM1" t="s">
        <v>11606</v>
      </c>
      <c r="FRN1" t="s">
        <v>11607</v>
      </c>
      <c r="FRO1" t="s">
        <v>11608</v>
      </c>
      <c r="FRP1" t="s">
        <v>11609</v>
      </c>
      <c r="FRQ1" t="s">
        <v>11610</v>
      </c>
      <c r="FRR1" t="s">
        <v>11611</v>
      </c>
      <c r="FRS1" t="s">
        <v>11612</v>
      </c>
      <c r="FRT1" t="s">
        <v>11613</v>
      </c>
      <c r="FRU1" t="s">
        <v>11614</v>
      </c>
      <c r="FRV1" t="s">
        <v>11615</v>
      </c>
      <c r="FRW1" t="s">
        <v>11616</v>
      </c>
      <c r="FRX1" t="s">
        <v>11617</v>
      </c>
      <c r="FRY1" t="s">
        <v>11618</v>
      </c>
      <c r="FRZ1" t="s">
        <v>11619</v>
      </c>
      <c r="FSA1" t="s">
        <v>11620</v>
      </c>
      <c r="FSB1" t="s">
        <v>11621</v>
      </c>
      <c r="FSC1" t="s">
        <v>11622</v>
      </c>
      <c r="FSD1" t="s">
        <v>11623</v>
      </c>
      <c r="FSE1" t="s">
        <v>11624</v>
      </c>
      <c r="FSF1" t="s">
        <v>11625</v>
      </c>
      <c r="FSG1" t="s">
        <v>11626</v>
      </c>
      <c r="FSH1" t="s">
        <v>11627</v>
      </c>
      <c r="FSI1" t="s">
        <v>11628</v>
      </c>
      <c r="FSJ1" t="s">
        <v>11629</v>
      </c>
      <c r="FSK1" t="s">
        <v>11630</v>
      </c>
      <c r="FSL1" t="s">
        <v>11631</v>
      </c>
      <c r="FSM1" t="s">
        <v>11632</v>
      </c>
      <c r="FSN1" t="s">
        <v>11633</v>
      </c>
      <c r="FSO1" t="s">
        <v>11634</v>
      </c>
      <c r="FSP1" t="s">
        <v>11635</v>
      </c>
      <c r="FSQ1" t="s">
        <v>11636</v>
      </c>
      <c r="FSR1" t="s">
        <v>11637</v>
      </c>
      <c r="FSS1" t="s">
        <v>11638</v>
      </c>
      <c r="FST1" t="s">
        <v>11639</v>
      </c>
      <c r="FSU1" t="s">
        <v>11640</v>
      </c>
      <c r="FSV1" t="s">
        <v>11641</v>
      </c>
      <c r="FSW1" t="s">
        <v>11642</v>
      </c>
      <c r="FSX1" t="s">
        <v>11643</v>
      </c>
      <c r="FSY1" t="s">
        <v>11644</v>
      </c>
      <c r="FSZ1" t="s">
        <v>11645</v>
      </c>
      <c r="FTA1" t="s">
        <v>11646</v>
      </c>
      <c r="FTB1" t="s">
        <v>11647</v>
      </c>
      <c r="FTC1" t="s">
        <v>11648</v>
      </c>
      <c r="FTD1" t="s">
        <v>11649</v>
      </c>
      <c r="FTE1" t="s">
        <v>11650</v>
      </c>
      <c r="FTF1" t="s">
        <v>11651</v>
      </c>
      <c r="FTG1" t="s">
        <v>11652</v>
      </c>
      <c r="FTH1" t="s">
        <v>11653</v>
      </c>
      <c r="FTI1" t="s">
        <v>11654</v>
      </c>
      <c r="FTJ1" t="s">
        <v>11655</v>
      </c>
      <c r="FTK1" t="s">
        <v>11656</v>
      </c>
      <c r="FTL1" t="s">
        <v>11657</v>
      </c>
      <c r="FTM1" t="s">
        <v>11658</v>
      </c>
      <c r="FTN1" t="s">
        <v>11659</v>
      </c>
      <c r="FTO1" t="s">
        <v>11660</v>
      </c>
      <c r="FTP1" t="s">
        <v>11661</v>
      </c>
      <c r="FTQ1" t="s">
        <v>11662</v>
      </c>
      <c r="FTR1" t="s">
        <v>11663</v>
      </c>
      <c r="FTS1" t="s">
        <v>11664</v>
      </c>
      <c r="FTT1" t="s">
        <v>11665</v>
      </c>
      <c r="FTU1" t="s">
        <v>11666</v>
      </c>
      <c r="FTV1" t="s">
        <v>11667</v>
      </c>
      <c r="FTW1" t="s">
        <v>11668</v>
      </c>
      <c r="FTX1" t="s">
        <v>11669</v>
      </c>
      <c r="FTY1" t="s">
        <v>11670</v>
      </c>
      <c r="FTZ1" t="s">
        <v>11671</v>
      </c>
      <c r="FUA1" t="s">
        <v>11672</v>
      </c>
      <c r="FUB1" t="s">
        <v>11673</v>
      </c>
      <c r="FUC1" t="s">
        <v>11674</v>
      </c>
      <c r="FUD1" t="s">
        <v>11675</v>
      </c>
      <c r="FUE1" t="s">
        <v>11676</v>
      </c>
      <c r="FUF1" t="s">
        <v>11677</v>
      </c>
      <c r="FUG1" t="s">
        <v>11678</v>
      </c>
      <c r="FUH1" t="s">
        <v>11679</v>
      </c>
      <c r="FUI1" t="s">
        <v>11680</v>
      </c>
      <c r="FUJ1" t="s">
        <v>11681</v>
      </c>
      <c r="FUK1" t="s">
        <v>11682</v>
      </c>
      <c r="FUL1" t="s">
        <v>11683</v>
      </c>
      <c r="FUM1" t="s">
        <v>11684</v>
      </c>
      <c r="FUN1" t="s">
        <v>11685</v>
      </c>
      <c r="FUO1" t="s">
        <v>11686</v>
      </c>
      <c r="FUP1" t="s">
        <v>11687</v>
      </c>
      <c r="FUQ1" t="s">
        <v>11688</v>
      </c>
      <c r="FUR1" t="s">
        <v>11689</v>
      </c>
      <c r="FUS1" t="s">
        <v>11690</v>
      </c>
      <c r="FUT1" t="s">
        <v>11691</v>
      </c>
      <c r="FUU1" t="s">
        <v>11692</v>
      </c>
      <c r="FUV1" t="s">
        <v>11693</v>
      </c>
      <c r="FUW1" t="s">
        <v>11694</v>
      </c>
      <c r="FUX1" t="s">
        <v>11695</v>
      </c>
      <c r="FUY1" t="s">
        <v>11696</v>
      </c>
      <c r="FUZ1" t="s">
        <v>11697</v>
      </c>
      <c r="FVA1" t="s">
        <v>11698</v>
      </c>
      <c r="FVB1" t="s">
        <v>11699</v>
      </c>
      <c r="FVC1" t="s">
        <v>11700</v>
      </c>
      <c r="FVD1" t="s">
        <v>11701</v>
      </c>
      <c r="FVE1" t="s">
        <v>11702</v>
      </c>
      <c r="FVF1" t="s">
        <v>11703</v>
      </c>
      <c r="FVG1" t="s">
        <v>11704</v>
      </c>
      <c r="FVH1" t="s">
        <v>11705</v>
      </c>
      <c r="FVI1" t="s">
        <v>11706</v>
      </c>
      <c r="FVJ1" t="s">
        <v>11707</v>
      </c>
      <c r="FVK1" t="s">
        <v>11708</v>
      </c>
      <c r="FVL1" t="s">
        <v>11709</v>
      </c>
      <c r="FVM1" t="s">
        <v>11710</v>
      </c>
      <c r="FVN1" t="s">
        <v>11711</v>
      </c>
      <c r="FVO1" t="s">
        <v>11712</v>
      </c>
      <c r="FVP1" t="s">
        <v>11713</v>
      </c>
      <c r="FVQ1" t="s">
        <v>11714</v>
      </c>
      <c r="FVR1" t="s">
        <v>11715</v>
      </c>
      <c r="FVS1" t="s">
        <v>11716</v>
      </c>
      <c r="FVT1" t="s">
        <v>11717</v>
      </c>
      <c r="FVU1" t="s">
        <v>11718</v>
      </c>
      <c r="FVV1" t="s">
        <v>11719</v>
      </c>
      <c r="FVW1" t="s">
        <v>11720</v>
      </c>
      <c r="FVX1" t="s">
        <v>11721</v>
      </c>
      <c r="FVY1" t="s">
        <v>11722</v>
      </c>
      <c r="FVZ1" t="s">
        <v>11723</v>
      </c>
      <c r="FWA1" t="s">
        <v>11724</v>
      </c>
      <c r="FWB1" t="s">
        <v>11725</v>
      </c>
      <c r="FWC1" t="s">
        <v>11726</v>
      </c>
      <c r="FWD1" t="s">
        <v>11727</v>
      </c>
      <c r="FWE1" t="s">
        <v>11728</v>
      </c>
      <c r="FWF1" t="s">
        <v>11729</v>
      </c>
      <c r="FWG1" t="s">
        <v>11730</v>
      </c>
      <c r="FWH1" t="s">
        <v>11731</v>
      </c>
      <c r="FWI1" t="s">
        <v>11732</v>
      </c>
      <c r="FWJ1" t="s">
        <v>11733</v>
      </c>
      <c r="FWK1" t="s">
        <v>11734</v>
      </c>
      <c r="FWL1" t="s">
        <v>11735</v>
      </c>
      <c r="FWM1" t="s">
        <v>11736</v>
      </c>
      <c r="FWN1" t="s">
        <v>11737</v>
      </c>
      <c r="FWO1" t="s">
        <v>11738</v>
      </c>
      <c r="FWP1" t="s">
        <v>11739</v>
      </c>
      <c r="FWQ1" t="s">
        <v>11740</v>
      </c>
      <c r="FWR1" t="s">
        <v>11741</v>
      </c>
      <c r="FWS1" t="s">
        <v>11742</v>
      </c>
      <c r="FWT1" t="s">
        <v>11743</v>
      </c>
      <c r="FWU1" t="s">
        <v>11744</v>
      </c>
      <c r="FWV1" t="s">
        <v>11745</v>
      </c>
      <c r="FWW1" t="s">
        <v>11746</v>
      </c>
      <c r="FWX1" t="s">
        <v>11747</v>
      </c>
      <c r="FWY1" t="s">
        <v>11748</v>
      </c>
      <c r="FWZ1" t="s">
        <v>11749</v>
      </c>
      <c r="FXA1" t="s">
        <v>11750</v>
      </c>
      <c r="FXB1" t="s">
        <v>11751</v>
      </c>
      <c r="FXC1" t="s">
        <v>11752</v>
      </c>
      <c r="FXD1" t="s">
        <v>11753</v>
      </c>
      <c r="FXE1" t="s">
        <v>11754</v>
      </c>
      <c r="FXF1" t="s">
        <v>11755</v>
      </c>
      <c r="FXG1" t="s">
        <v>11756</v>
      </c>
      <c r="FXH1" t="s">
        <v>11757</v>
      </c>
      <c r="FXI1" t="s">
        <v>11758</v>
      </c>
      <c r="FXJ1" t="s">
        <v>11759</v>
      </c>
      <c r="FXK1" t="s">
        <v>11760</v>
      </c>
      <c r="FXL1" t="s">
        <v>11761</v>
      </c>
      <c r="FXM1" t="s">
        <v>11762</v>
      </c>
      <c r="FXN1" t="s">
        <v>11763</v>
      </c>
      <c r="FXO1" t="s">
        <v>11764</v>
      </c>
      <c r="FXP1" t="s">
        <v>11765</v>
      </c>
      <c r="FXQ1" t="s">
        <v>11766</v>
      </c>
      <c r="FXR1" t="s">
        <v>11767</v>
      </c>
      <c r="FXS1" t="s">
        <v>11768</v>
      </c>
      <c r="FXT1" t="s">
        <v>11769</v>
      </c>
      <c r="FXU1" t="s">
        <v>11770</v>
      </c>
      <c r="FXV1" t="s">
        <v>11771</v>
      </c>
      <c r="FXW1" t="s">
        <v>11772</v>
      </c>
      <c r="FXX1" t="s">
        <v>11773</v>
      </c>
      <c r="FXY1" t="s">
        <v>11774</v>
      </c>
      <c r="FXZ1" t="s">
        <v>11775</v>
      </c>
      <c r="FYA1" t="s">
        <v>11776</v>
      </c>
      <c r="FYB1" t="s">
        <v>11777</v>
      </c>
      <c r="FYC1" t="s">
        <v>11778</v>
      </c>
      <c r="FYD1" t="s">
        <v>11779</v>
      </c>
      <c r="FYE1" t="s">
        <v>11780</v>
      </c>
      <c r="FYF1" t="s">
        <v>11781</v>
      </c>
      <c r="FYG1" t="s">
        <v>11782</v>
      </c>
      <c r="FYH1" t="s">
        <v>11783</v>
      </c>
      <c r="FYI1" t="s">
        <v>11784</v>
      </c>
      <c r="FYJ1" t="s">
        <v>11785</v>
      </c>
      <c r="FYK1" t="s">
        <v>11786</v>
      </c>
      <c r="FYL1" t="s">
        <v>11787</v>
      </c>
      <c r="FYM1" t="s">
        <v>11788</v>
      </c>
      <c r="FYN1" t="s">
        <v>11789</v>
      </c>
      <c r="FYO1" t="s">
        <v>11790</v>
      </c>
      <c r="FYP1" t="s">
        <v>11791</v>
      </c>
      <c r="FYQ1" t="s">
        <v>11792</v>
      </c>
      <c r="FYR1" t="s">
        <v>11793</v>
      </c>
      <c r="FYS1" t="s">
        <v>11794</v>
      </c>
      <c r="FYT1" t="s">
        <v>11795</v>
      </c>
      <c r="FYU1" t="s">
        <v>11796</v>
      </c>
      <c r="FYV1" t="s">
        <v>11797</v>
      </c>
      <c r="FYW1" t="s">
        <v>11798</v>
      </c>
      <c r="FYX1" t="s">
        <v>11799</v>
      </c>
      <c r="FYY1" t="s">
        <v>11800</v>
      </c>
      <c r="FYZ1" t="s">
        <v>11801</v>
      </c>
      <c r="FZA1" t="s">
        <v>11802</v>
      </c>
      <c r="FZB1" t="s">
        <v>11803</v>
      </c>
      <c r="FZC1" t="s">
        <v>11804</v>
      </c>
      <c r="FZD1" t="s">
        <v>11805</v>
      </c>
      <c r="FZE1" t="s">
        <v>11806</v>
      </c>
      <c r="FZF1" t="s">
        <v>11807</v>
      </c>
      <c r="FZG1" t="s">
        <v>11808</v>
      </c>
      <c r="FZH1" t="s">
        <v>11809</v>
      </c>
      <c r="FZI1" t="s">
        <v>11810</v>
      </c>
      <c r="FZJ1" t="s">
        <v>11811</v>
      </c>
      <c r="FZK1" t="s">
        <v>11812</v>
      </c>
      <c r="FZL1" t="s">
        <v>11813</v>
      </c>
      <c r="FZM1" t="s">
        <v>11814</v>
      </c>
      <c r="FZN1" t="s">
        <v>11815</v>
      </c>
      <c r="FZO1" t="s">
        <v>11816</v>
      </c>
      <c r="FZP1" t="s">
        <v>11817</v>
      </c>
      <c r="FZQ1" t="s">
        <v>11818</v>
      </c>
      <c r="FZR1" t="s">
        <v>11819</v>
      </c>
      <c r="FZS1" t="s">
        <v>11820</v>
      </c>
      <c r="FZT1" t="s">
        <v>11821</v>
      </c>
      <c r="FZU1" t="s">
        <v>11822</v>
      </c>
      <c r="FZV1" t="s">
        <v>11823</v>
      </c>
      <c r="FZW1" t="s">
        <v>11824</v>
      </c>
      <c r="FZX1" t="s">
        <v>11825</v>
      </c>
      <c r="FZY1" t="s">
        <v>11826</v>
      </c>
      <c r="FZZ1" t="s">
        <v>11827</v>
      </c>
      <c r="GAA1" t="s">
        <v>11828</v>
      </c>
      <c r="GAB1" t="s">
        <v>11829</v>
      </c>
      <c r="GAC1" t="s">
        <v>11830</v>
      </c>
      <c r="GAD1" t="s">
        <v>11831</v>
      </c>
      <c r="GAE1" t="s">
        <v>11832</v>
      </c>
      <c r="GAF1" t="s">
        <v>11833</v>
      </c>
      <c r="GAG1" t="s">
        <v>11834</v>
      </c>
      <c r="GAH1" t="s">
        <v>11835</v>
      </c>
      <c r="GAI1" t="s">
        <v>11836</v>
      </c>
      <c r="GAJ1" t="s">
        <v>11837</v>
      </c>
      <c r="GAK1" t="s">
        <v>11838</v>
      </c>
      <c r="GAL1" t="s">
        <v>11839</v>
      </c>
      <c r="GAM1" t="s">
        <v>11840</v>
      </c>
      <c r="GAN1" t="s">
        <v>11841</v>
      </c>
      <c r="GAO1" t="s">
        <v>11842</v>
      </c>
      <c r="GAP1" t="s">
        <v>11843</v>
      </c>
      <c r="GAQ1" t="s">
        <v>11844</v>
      </c>
      <c r="GAR1" t="s">
        <v>11845</v>
      </c>
      <c r="GAS1" t="s">
        <v>11846</v>
      </c>
      <c r="GAT1" t="s">
        <v>11847</v>
      </c>
      <c r="GAU1" t="s">
        <v>11848</v>
      </c>
      <c r="GAV1" t="s">
        <v>11849</v>
      </c>
      <c r="GAW1" t="s">
        <v>11850</v>
      </c>
      <c r="GAX1" t="s">
        <v>11851</v>
      </c>
      <c r="GAY1" t="s">
        <v>11852</v>
      </c>
      <c r="GAZ1" t="s">
        <v>11853</v>
      </c>
      <c r="GBA1" t="s">
        <v>11854</v>
      </c>
      <c r="GBB1" t="s">
        <v>11855</v>
      </c>
      <c r="GBC1" t="s">
        <v>11856</v>
      </c>
      <c r="GBD1" t="s">
        <v>11857</v>
      </c>
      <c r="GBE1" t="s">
        <v>11858</v>
      </c>
      <c r="GBF1" t="s">
        <v>11859</v>
      </c>
      <c r="GBG1" t="s">
        <v>11860</v>
      </c>
      <c r="GBH1" t="s">
        <v>11861</v>
      </c>
      <c r="GBI1" t="s">
        <v>11862</v>
      </c>
      <c r="GBJ1" t="s">
        <v>11863</v>
      </c>
      <c r="GBK1" t="s">
        <v>11864</v>
      </c>
      <c r="GBL1" t="s">
        <v>11865</v>
      </c>
      <c r="GBM1" t="s">
        <v>11866</v>
      </c>
      <c r="GBN1" t="s">
        <v>11867</v>
      </c>
      <c r="GBO1" t="s">
        <v>11868</v>
      </c>
      <c r="GBP1" t="s">
        <v>11869</v>
      </c>
      <c r="GBQ1" t="s">
        <v>11870</v>
      </c>
      <c r="GBR1" t="s">
        <v>11871</v>
      </c>
      <c r="GBS1" t="s">
        <v>11872</v>
      </c>
      <c r="GBT1" t="s">
        <v>11873</v>
      </c>
      <c r="GBU1" t="s">
        <v>11874</v>
      </c>
      <c r="GBV1" t="s">
        <v>11875</v>
      </c>
      <c r="GBW1" t="s">
        <v>11876</v>
      </c>
      <c r="GBX1" t="s">
        <v>11877</v>
      </c>
      <c r="GBY1" t="s">
        <v>11878</v>
      </c>
      <c r="GBZ1" t="s">
        <v>11879</v>
      </c>
      <c r="GCA1" t="s">
        <v>11880</v>
      </c>
      <c r="GCB1" t="s">
        <v>11881</v>
      </c>
      <c r="GCC1" t="s">
        <v>11882</v>
      </c>
      <c r="GCD1" t="s">
        <v>11883</v>
      </c>
      <c r="GCE1" t="s">
        <v>11884</v>
      </c>
      <c r="GCF1" t="s">
        <v>11885</v>
      </c>
      <c r="GCG1" t="s">
        <v>11886</v>
      </c>
      <c r="GCH1" t="s">
        <v>11887</v>
      </c>
      <c r="GCI1" t="s">
        <v>11888</v>
      </c>
      <c r="GCJ1" t="s">
        <v>11889</v>
      </c>
      <c r="GCK1" t="s">
        <v>11890</v>
      </c>
      <c r="GCL1" t="s">
        <v>11891</v>
      </c>
      <c r="GCM1" t="s">
        <v>11892</v>
      </c>
      <c r="GCN1" t="s">
        <v>11893</v>
      </c>
      <c r="GCO1" t="s">
        <v>11894</v>
      </c>
      <c r="GCP1" t="s">
        <v>11895</v>
      </c>
      <c r="GCQ1" t="s">
        <v>11896</v>
      </c>
      <c r="GCR1" t="s">
        <v>11897</v>
      </c>
      <c r="GCS1" t="s">
        <v>11898</v>
      </c>
      <c r="GCT1" t="s">
        <v>11899</v>
      </c>
      <c r="GCU1" t="s">
        <v>11900</v>
      </c>
      <c r="GCV1" t="s">
        <v>11901</v>
      </c>
      <c r="GCW1" t="s">
        <v>11902</v>
      </c>
      <c r="GCX1" t="s">
        <v>11903</v>
      </c>
      <c r="GCY1" t="s">
        <v>11904</v>
      </c>
      <c r="GCZ1" t="s">
        <v>11905</v>
      </c>
      <c r="GDA1" t="s">
        <v>11906</v>
      </c>
      <c r="GDB1" t="s">
        <v>11907</v>
      </c>
      <c r="GDC1" t="s">
        <v>11908</v>
      </c>
      <c r="GDD1" t="s">
        <v>11909</v>
      </c>
      <c r="GDE1" t="s">
        <v>11910</v>
      </c>
      <c r="GDF1" t="s">
        <v>11911</v>
      </c>
      <c r="GDG1" t="s">
        <v>11912</v>
      </c>
      <c r="GDH1" t="s">
        <v>11913</v>
      </c>
      <c r="GDI1" t="s">
        <v>11914</v>
      </c>
      <c r="GDJ1" t="s">
        <v>11915</v>
      </c>
      <c r="GDK1" t="s">
        <v>11916</v>
      </c>
      <c r="GDL1" t="s">
        <v>11917</v>
      </c>
      <c r="GDM1" t="s">
        <v>11918</v>
      </c>
      <c r="GDN1" t="s">
        <v>11919</v>
      </c>
      <c r="GDO1" t="s">
        <v>11920</v>
      </c>
      <c r="GDP1" t="s">
        <v>11921</v>
      </c>
      <c r="GDQ1" t="s">
        <v>11922</v>
      </c>
      <c r="GDR1" t="s">
        <v>11923</v>
      </c>
      <c r="GDS1" t="s">
        <v>11924</v>
      </c>
      <c r="GDT1" t="s">
        <v>11925</v>
      </c>
      <c r="GDU1" t="s">
        <v>11926</v>
      </c>
      <c r="GDV1" t="s">
        <v>11927</v>
      </c>
      <c r="GDW1" t="s">
        <v>11928</v>
      </c>
      <c r="GDX1" t="s">
        <v>11929</v>
      </c>
      <c r="GDY1" t="s">
        <v>11930</v>
      </c>
      <c r="GDZ1" t="s">
        <v>11931</v>
      </c>
      <c r="GEA1" t="s">
        <v>11932</v>
      </c>
      <c r="GEB1" t="s">
        <v>11933</v>
      </c>
      <c r="GEC1" t="s">
        <v>11934</v>
      </c>
      <c r="GED1" t="s">
        <v>11935</v>
      </c>
      <c r="GEE1" t="s">
        <v>11936</v>
      </c>
      <c r="GEF1" t="s">
        <v>11937</v>
      </c>
      <c r="GEG1" t="s">
        <v>11938</v>
      </c>
      <c r="GEH1" t="s">
        <v>11939</v>
      </c>
      <c r="GEI1" t="s">
        <v>11940</v>
      </c>
      <c r="GEJ1" t="s">
        <v>11941</v>
      </c>
      <c r="GEK1" t="s">
        <v>11942</v>
      </c>
      <c r="GEL1" t="s">
        <v>11943</v>
      </c>
      <c r="GEM1" t="s">
        <v>11944</v>
      </c>
      <c r="GEN1" t="s">
        <v>11945</v>
      </c>
      <c r="GEO1" t="s">
        <v>11946</v>
      </c>
      <c r="GEP1" t="s">
        <v>11947</v>
      </c>
      <c r="GEQ1" t="s">
        <v>11948</v>
      </c>
      <c r="GER1" t="s">
        <v>11949</v>
      </c>
      <c r="GES1" t="s">
        <v>11950</v>
      </c>
      <c r="GET1" t="s">
        <v>11951</v>
      </c>
      <c r="GEU1" t="s">
        <v>11952</v>
      </c>
      <c r="GEV1" t="s">
        <v>11953</v>
      </c>
      <c r="GEW1" t="s">
        <v>11954</v>
      </c>
      <c r="GEX1" t="s">
        <v>11955</v>
      </c>
      <c r="GEY1" t="s">
        <v>11956</v>
      </c>
      <c r="GEZ1" t="s">
        <v>11957</v>
      </c>
      <c r="GFA1" t="s">
        <v>11958</v>
      </c>
      <c r="GFB1" t="s">
        <v>11959</v>
      </c>
      <c r="GFC1" t="s">
        <v>11960</v>
      </c>
      <c r="GFD1" t="s">
        <v>11961</v>
      </c>
      <c r="GFE1" t="s">
        <v>11962</v>
      </c>
      <c r="GFF1" t="s">
        <v>11963</v>
      </c>
      <c r="GFG1" t="s">
        <v>11964</v>
      </c>
      <c r="GFH1" t="s">
        <v>11965</v>
      </c>
      <c r="GFI1" t="s">
        <v>11966</v>
      </c>
      <c r="GFJ1" t="s">
        <v>11967</v>
      </c>
      <c r="GFK1" t="s">
        <v>11968</v>
      </c>
      <c r="GFL1" t="s">
        <v>11969</v>
      </c>
      <c r="GFM1" t="s">
        <v>11970</v>
      </c>
      <c r="GFN1" t="s">
        <v>11971</v>
      </c>
      <c r="GFO1" t="s">
        <v>11972</v>
      </c>
      <c r="GFP1" t="s">
        <v>11973</v>
      </c>
      <c r="GFQ1" t="s">
        <v>11974</v>
      </c>
      <c r="GFR1" t="s">
        <v>11975</v>
      </c>
      <c r="GFS1" t="s">
        <v>11976</v>
      </c>
      <c r="GFT1" t="s">
        <v>11977</v>
      </c>
      <c r="GFU1" t="s">
        <v>11978</v>
      </c>
      <c r="GFV1" t="s">
        <v>11979</v>
      </c>
      <c r="GFW1" t="s">
        <v>11980</v>
      </c>
      <c r="GFX1" t="s">
        <v>11981</v>
      </c>
      <c r="GFY1" t="s">
        <v>11982</v>
      </c>
      <c r="GFZ1" t="s">
        <v>11983</v>
      </c>
      <c r="GGA1" t="s">
        <v>11984</v>
      </c>
      <c r="GGB1" t="s">
        <v>11985</v>
      </c>
      <c r="GGC1" t="s">
        <v>11986</v>
      </c>
      <c r="GGD1" t="s">
        <v>11987</v>
      </c>
      <c r="GGE1" t="s">
        <v>11988</v>
      </c>
      <c r="GGF1" t="s">
        <v>11989</v>
      </c>
      <c r="GGG1" t="s">
        <v>11990</v>
      </c>
      <c r="GGH1" t="s">
        <v>11991</v>
      </c>
      <c r="GGI1" t="s">
        <v>11992</v>
      </c>
      <c r="GGJ1" t="s">
        <v>11993</v>
      </c>
      <c r="GGK1" t="s">
        <v>11994</v>
      </c>
      <c r="GGL1" t="s">
        <v>11995</v>
      </c>
      <c r="GGM1" t="s">
        <v>11996</v>
      </c>
      <c r="GGN1" t="s">
        <v>11997</v>
      </c>
      <c r="GGO1" t="s">
        <v>11998</v>
      </c>
      <c r="GGP1" t="s">
        <v>11999</v>
      </c>
      <c r="GGQ1" t="s">
        <v>12000</v>
      </c>
      <c r="GGR1" t="s">
        <v>12001</v>
      </c>
      <c r="GGS1" t="s">
        <v>12002</v>
      </c>
      <c r="GGT1" t="s">
        <v>12003</v>
      </c>
      <c r="GGU1" t="s">
        <v>12004</v>
      </c>
      <c r="GGV1" t="s">
        <v>12005</v>
      </c>
      <c r="GGW1" t="s">
        <v>12006</v>
      </c>
      <c r="GGX1" t="s">
        <v>12007</v>
      </c>
      <c r="GGY1" t="s">
        <v>12008</v>
      </c>
      <c r="GGZ1" t="s">
        <v>12009</v>
      </c>
      <c r="GHA1" t="s">
        <v>12010</v>
      </c>
      <c r="GHB1" t="s">
        <v>12011</v>
      </c>
      <c r="GHC1" t="s">
        <v>12012</v>
      </c>
      <c r="GHD1" t="s">
        <v>12013</v>
      </c>
      <c r="GHE1" t="s">
        <v>12014</v>
      </c>
      <c r="GHF1" t="s">
        <v>12015</v>
      </c>
      <c r="GHG1" t="s">
        <v>12016</v>
      </c>
      <c r="GHH1" t="s">
        <v>12017</v>
      </c>
      <c r="GHI1" t="s">
        <v>12018</v>
      </c>
      <c r="GHJ1" t="s">
        <v>12019</v>
      </c>
      <c r="GHK1" t="s">
        <v>12020</v>
      </c>
      <c r="GHL1" t="s">
        <v>12021</v>
      </c>
      <c r="GHM1" t="s">
        <v>12022</v>
      </c>
      <c r="GHN1" t="s">
        <v>12023</v>
      </c>
      <c r="GHO1" t="s">
        <v>12024</v>
      </c>
      <c r="GHP1" t="s">
        <v>12025</v>
      </c>
      <c r="GHQ1" t="s">
        <v>12026</v>
      </c>
      <c r="GHR1" t="s">
        <v>12027</v>
      </c>
      <c r="GHS1" t="s">
        <v>12028</v>
      </c>
      <c r="GHT1" t="s">
        <v>12029</v>
      </c>
      <c r="GHU1" t="s">
        <v>12030</v>
      </c>
      <c r="GHV1" t="s">
        <v>12031</v>
      </c>
      <c r="GHW1" t="s">
        <v>12032</v>
      </c>
      <c r="GHX1" t="s">
        <v>12033</v>
      </c>
      <c r="GHY1" t="s">
        <v>12034</v>
      </c>
      <c r="GHZ1" t="s">
        <v>12035</v>
      </c>
      <c r="GIA1" t="s">
        <v>12036</v>
      </c>
      <c r="GIB1" t="s">
        <v>12037</v>
      </c>
      <c r="GIC1" t="s">
        <v>12038</v>
      </c>
      <c r="GID1" t="s">
        <v>12039</v>
      </c>
      <c r="GIE1" t="s">
        <v>12040</v>
      </c>
      <c r="GIF1" t="s">
        <v>12041</v>
      </c>
      <c r="GIG1" t="s">
        <v>12042</v>
      </c>
      <c r="GIH1" t="s">
        <v>12043</v>
      </c>
      <c r="GII1" t="s">
        <v>12044</v>
      </c>
      <c r="GIJ1" t="s">
        <v>12045</v>
      </c>
      <c r="GIK1" t="s">
        <v>12046</v>
      </c>
      <c r="GIL1" t="s">
        <v>12047</v>
      </c>
      <c r="GIM1" t="s">
        <v>12048</v>
      </c>
      <c r="GIN1" t="s">
        <v>12049</v>
      </c>
      <c r="GIO1" t="s">
        <v>12050</v>
      </c>
      <c r="GIP1" t="s">
        <v>12051</v>
      </c>
      <c r="GIQ1" t="s">
        <v>12052</v>
      </c>
      <c r="GIR1" t="s">
        <v>12053</v>
      </c>
      <c r="GIS1" t="s">
        <v>12054</v>
      </c>
      <c r="GIT1" t="s">
        <v>12055</v>
      </c>
      <c r="GIU1" t="s">
        <v>12056</v>
      </c>
      <c r="GIV1" t="s">
        <v>12057</v>
      </c>
      <c r="GIW1" t="s">
        <v>12058</v>
      </c>
      <c r="GIX1" t="s">
        <v>12059</v>
      </c>
      <c r="GIY1" t="s">
        <v>12060</v>
      </c>
      <c r="GIZ1" t="s">
        <v>12061</v>
      </c>
      <c r="GJA1" t="s">
        <v>12062</v>
      </c>
      <c r="GJB1" t="s">
        <v>12063</v>
      </c>
      <c r="GJC1" t="s">
        <v>12064</v>
      </c>
      <c r="GJD1" t="s">
        <v>12065</v>
      </c>
      <c r="GJE1" t="s">
        <v>12066</v>
      </c>
      <c r="GJF1" t="s">
        <v>12067</v>
      </c>
      <c r="GJG1" t="s">
        <v>12068</v>
      </c>
      <c r="GJH1" t="s">
        <v>12069</v>
      </c>
      <c r="GJI1" t="s">
        <v>12070</v>
      </c>
      <c r="GJJ1" t="s">
        <v>12071</v>
      </c>
      <c r="GJK1" t="s">
        <v>12072</v>
      </c>
      <c r="GJL1" t="s">
        <v>12073</v>
      </c>
      <c r="GJM1" t="s">
        <v>12074</v>
      </c>
      <c r="GJN1" t="s">
        <v>12075</v>
      </c>
      <c r="GJO1" t="s">
        <v>12076</v>
      </c>
      <c r="GJP1" t="s">
        <v>12077</v>
      </c>
      <c r="GJQ1" t="s">
        <v>12078</v>
      </c>
      <c r="GJR1" t="s">
        <v>12079</v>
      </c>
      <c r="GJS1" t="s">
        <v>12080</v>
      </c>
      <c r="GJT1" t="s">
        <v>12081</v>
      </c>
      <c r="GJU1" t="s">
        <v>12082</v>
      </c>
      <c r="GJV1" t="s">
        <v>12083</v>
      </c>
      <c r="GJW1" t="s">
        <v>12084</v>
      </c>
      <c r="GJX1" t="s">
        <v>12085</v>
      </c>
      <c r="GJY1" t="s">
        <v>12086</v>
      </c>
      <c r="GJZ1" t="s">
        <v>12087</v>
      </c>
      <c r="GKA1" t="s">
        <v>12088</v>
      </c>
      <c r="GKB1" t="s">
        <v>12089</v>
      </c>
      <c r="GKC1" t="s">
        <v>12090</v>
      </c>
      <c r="GKD1" t="s">
        <v>12091</v>
      </c>
      <c r="GKE1" t="s">
        <v>12092</v>
      </c>
      <c r="GKF1" t="s">
        <v>12093</v>
      </c>
      <c r="GKG1" t="s">
        <v>12094</v>
      </c>
      <c r="GKH1" t="s">
        <v>12095</v>
      </c>
      <c r="GKI1" t="s">
        <v>12096</v>
      </c>
      <c r="GKJ1" t="s">
        <v>12097</v>
      </c>
      <c r="GKK1" t="s">
        <v>12098</v>
      </c>
      <c r="GKL1" t="s">
        <v>12099</v>
      </c>
      <c r="GKM1" t="s">
        <v>12100</v>
      </c>
      <c r="GKN1" t="s">
        <v>12101</v>
      </c>
      <c r="GKO1" t="s">
        <v>12102</v>
      </c>
      <c r="GKP1" t="s">
        <v>12103</v>
      </c>
      <c r="GKQ1" t="s">
        <v>12104</v>
      </c>
      <c r="GKR1" t="s">
        <v>12105</v>
      </c>
      <c r="GKS1" t="s">
        <v>12106</v>
      </c>
      <c r="GKT1" t="s">
        <v>12107</v>
      </c>
      <c r="GKU1" t="s">
        <v>12108</v>
      </c>
      <c r="GKV1" t="s">
        <v>12109</v>
      </c>
      <c r="GKW1" t="s">
        <v>12110</v>
      </c>
      <c r="GKX1" t="s">
        <v>12111</v>
      </c>
      <c r="GKY1" t="s">
        <v>12112</v>
      </c>
      <c r="GKZ1" t="s">
        <v>12113</v>
      </c>
      <c r="GLA1" t="s">
        <v>12114</v>
      </c>
      <c r="GLB1" t="s">
        <v>12115</v>
      </c>
      <c r="GLC1" t="s">
        <v>12116</v>
      </c>
      <c r="GLD1" t="s">
        <v>12117</v>
      </c>
      <c r="GLE1" t="s">
        <v>12118</v>
      </c>
      <c r="GLF1" t="s">
        <v>12119</v>
      </c>
      <c r="GLG1" t="s">
        <v>12120</v>
      </c>
      <c r="GLH1" t="s">
        <v>12121</v>
      </c>
      <c r="GLI1" t="s">
        <v>12122</v>
      </c>
      <c r="GLJ1" t="s">
        <v>12123</v>
      </c>
      <c r="GLK1" t="s">
        <v>12124</v>
      </c>
      <c r="GLL1" t="s">
        <v>12125</v>
      </c>
      <c r="GLM1" t="s">
        <v>12126</v>
      </c>
      <c r="GLN1" t="s">
        <v>12127</v>
      </c>
      <c r="GLO1" t="s">
        <v>12128</v>
      </c>
      <c r="GLP1" t="s">
        <v>12129</v>
      </c>
      <c r="GLQ1" t="s">
        <v>12130</v>
      </c>
      <c r="GLR1" t="s">
        <v>12131</v>
      </c>
      <c r="GLS1" t="s">
        <v>12132</v>
      </c>
      <c r="GLT1" t="s">
        <v>12133</v>
      </c>
      <c r="GLU1" t="s">
        <v>12134</v>
      </c>
      <c r="GLV1" t="s">
        <v>12135</v>
      </c>
      <c r="GLW1" t="s">
        <v>12136</v>
      </c>
      <c r="GLX1" t="s">
        <v>12137</v>
      </c>
      <c r="GLY1" t="s">
        <v>12138</v>
      </c>
      <c r="GLZ1" t="s">
        <v>12139</v>
      </c>
      <c r="GMA1" t="s">
        <v>12140</v>
      </c>
      <c r="GMB1" t="s">
        <v>12141</v>
      </c>
      <c r="GMC1" t="s">
        <v>12142</v>
      </c>
      <c r="GMD1" t="s">
        <v>12143</v>
      </c>
      <c r="GME1" t="s">
        <v>12144</v>
      </c>
      <c r="GMF1" t="s">
        <v>12145</v>
      </c>
      <c r="GMG1" t="s">
        <v>12146</v>
      </c>
      <c r="GMH1" t="s">
        <v>12147</v>
      </c>
      <c r="GMI1" t="s">
        <v>12148</v>
      </c>
      <c r="GMJ1" t="s">
        <v>12149</v>
      </c>
      <c r="GMK1" t="s">
        <v>12150</v>
      </c>
      <c r="GML1" t="s">
        <v>12151</v>
      </c>
      <c r="GMM1" t="s">
        <v>12152</v>
      </c>
      <c r="GMN1" t="s">
        <v>12153</v>
      </c>
      <c r="GMO1" t="s">
        <v>12154</v>
      </c>
      <c r="GMP1" t="s">
        <v>12155</v>
      </c>
      <c r="GMQ1" t="s">
        <v>12156</v>
      </c>
      <c r="GMR1" t="s">
        <v>12157</v>
      </c>
      <c r="GMS1" t="s">
        <v>12158</v>
      </c>
      <c r="GMT1" t="s">
        <v>12159</v>
      </c>
      <c r="GMU1" t="s">
        <v>12160</v>
      </c>
      <c r="GMV1" t="s">
        <v>12161</v>
      </c>
      <c r="GMW1" t="s">
        <v>12162</v>
      </c>
      <c r="GMX1" t="s">
        <v>12163</v>
      </c>
      <c r="GMY1" t="s">
        <v>12164</v>
      </c>
      <c r="GMZ1" t="s">
        <v>12165</v>
      </c>
      <c r="GNA1" t="s">
        <v>12166</v>
      </c>
      <c r="GNB1" t="s">
        <v>12167</v>
      </c>
      <c r="GNC1" t="s">
        <v>12168</v>
      </c>
      <c r="GND1" t="s">
        <v>12169</v>
      </c>
      <c r="GNE1" t="s">
        <v>12170</v>
      </c>
      <c r="GNF1" t="s">
        <v>12171</v>
      </c>
      <c r="GNG1" t="s">
        <v>12172</v>
      </c>
      <c r="GNH1" t="s">
        <v>12173</v>
      </c>
      <c r="GNI1" t="s">
        <v>12174</v>
      </c>
      <c r="GNJ1" t="s">
        <v>12175</v>
      </c>
      <c r="GNK1" t="s">
        <v>12176</v>
      </c>
      <c r="GNL1" t="s">
        <v>12177</v>
      </c>
      <c r="GNM1" t="s">
        <v>12178</v>
      </c>
      <c r="GNN1" t="s">
        <v>12179</v>
      </c>
      <c r="GNO1" t="s">
        <v>12180</v>
      </c>
      <c r="GNP1" t="s">
        <v>12181</v>
      </c>
      <c r="GNQ1" t="s">
        <v>12182</v>
      </c>
      <c r="GNR1" t="s">
        <v>12183</v>
      </c>
      <c r="GNS1" t="s">
        <v>12184</v>
      </c>
      <c r="GNT1" t="s">
        <v>12185</v>
      </c>
      <c r="GNU1" t="s">
        <v>12186</v>
      </c>
      <c r="GNV1" t="s">
        <v>12187</v>
      </c>
      <c r="GNW1" t="s">
        <v>12188</v>
      </c>
      <c r="GNX1" t="s">
        <v>12189</v>
      </c>
      <c r="GNY1" t="s">
        <v>12190</v>
      </c>
      <c r="GNZ1" t="s">
        <v>12191</v>
      </c>
      <c r="GOA1" t="s">
        <v>12192</v>
      </c>
      <c r="GOB1" t="s">
        <v>12193</v>
      </c>
      <c r="GOC1" t="s">
        <v>12194</v>
      </c>
      <c r="GOD1" t="s">
        <v>12195</v>
      </c>
      <c r="GOE1" t="s">
        <v>12196</v>
      </c>
      <c r="GOF1" t="s">
        <v>12197</v>
      </c>
      <c r="GOG1" t="s">
        <v>12198</v>
      </c>
      <c r="GOH1" t="s">
        <v>12199</v>
      </c>
      <c r="GOI1" t="s">
        <v>12200</v>
      </c>
      <c r="GOJ1" t="s">
        <v>12201</v>
      </c>
      <c r="GOK1" t="s">
        <v>12202</v>
      </c>
      <c r="GOL1" t="s">
        <v>12203</v>
      </c>
      <c r="GOM1" t="s">
        <v>12204</v>
      </c>
      <c r="GON1" t="s">
        <v>12205</v>
      </c>
      <c r="GOO1" t="s">
        <v>12206</v>
      </c>
      <c r="GOP1" t="s">
        <v>12207</v>
      </c>
      <c r="GOQ1" t="s">
        <v>12208</v>
      </c>
      <c r="GOR1" t="s">
        <v>12209</v>
      </c>
      <c r="GOS1" t="s">
        <v>12210</v>
      </c>
      <c r="GOT1" t="s">
        <v>12211</v>
      </c>
      <c r="GOU1" t="s">
        <v>12212</v>
      </c>
      <c r="GOV1" t="s">
        <v>12213</v>
      </c>
      <c r="GOW1" t="s">
        <v>12214</v>
      </c>
      <c r="GOX1" t="s">
        <v>12215</v>
      </c>
      <c r="GOY1" t="s">
        <v>12216</v>
      </c>
      <c r="GOZ1" t="s">
        <v>12217</v>
      </c>
      <c r="GPA1" t="s">
        <v>12218</v>
      </c>
      <c r="GPB1" t="s">
        <v>12219</v>
      </c>
      <c r="GPC1" t="s">
        <v>12220</v>
      </c>
      <c r="GPD1" t="s">
        <v>12221</v>
      </c>
      <c r="GPE1" t="s">
        <v>12222</v>
      </c>
      <c r="GPF1" t="s">
        <v>12223</v>
      </c>
      <c r="GPG1" t="s">
        <v>12224</v>
      </c>
      <c r="GPH1" t="s">
        <v>12225</v>
      </c>
      <c r="GPI1" t="s">
        <v>12226</v>
      </c>
      <c r="GPJ1" t="s">
        <v>12227</v>
      </c>
      <c r="GPK1" t="s">
        <v>12228</v>
      </c>
      <c r="GPL1" t="s">
        <v>12229</v>
      </c>
      <c r="GPM1" t="s">
        <v>12230</v>
      </c>
      <c r="GPN1" t="s">
        <v>12231</v>
      </c>
      <c r="GPO1" t="s">
        <v>12232</v>
      </c>
      <c r="GPP1" t="s">
        <v>12233</v>
      </c>
      <c r="GPQ1" t="s">
        <v>12234</v>
      </c>
      <c r="GPR1" t="s">
        <v>12235</v>
      </c>
      <c r="GPS1" t="s">
        <v>12236</v>
      </c>
      <c r="GPT1" t="s">
        <v>12237</v>
      </c>
      <c r="GPU1" t="s">
        <v>12238</v>
      </c>
      <c r="GPV1" t="s">
        <v>12239</v>
      </c>
      <c r="GPW1" t="s">
        <v>12240</v>
      </c>
      <c r="GPX1" t="s">
        <v>12241</v>
      </c>
      <c r="GPY1" t="s">
        <v>12242</v>
      </c>
      <c r="GPZ1" t="s">
        <v>12243</v>
      </c>
      <c r="GQA1" t="s">
        <v>12244</v>
      </c>
      <c r="GQB1" t="s">
        <v>12245</v>
      </c>
      <c r="GQC1" t="s">
        <v>12246</v>
      </c>
      <c r="GQD1" t="s">
        <v>12247</v>
      </c>
      <c r="GQE1" t="s">
        <v>12248</v>
      </c>
      <c r="GQF1" t="s">
        <v>12249</v>
      </c>
      <c r="GQG1" t="s">
        <v>12250</v>
      </c>
      <c r="GQH1" t="s">
        <v>12251</v>
      </c>
      <c r="GQI1" t="s">
        <v>12252</v>
      </c>
      <c r="GQJ1" t="s">
        <v>12253</v>
      </c>
      <c r="GQK1" t="s">
        <v>12254</v>
      </c>
      <c r="GQL1" t="s">
        <v>12255</v>
      </c>
      <c r="GQM1" t="s">
        <v>12256</v>
      </c>
      <c r="GQN1" t="s">
        <v>12257</v>
      </c>
      <c r="GQO1" t="s">
        <v>12258</v>
      </c>
      <c r="GQP1" t="s">
        <v>12259</v>
      </c>
      <c r="GQQ1" t="s">
        <v>12260</v>
      </c>
      <c r="GQR1" t="s">
        <v>12261</v>
      </c>
      <c r="GQS1" t="s">
        <v>12262</v>
      </c>
      <c r="GQT1" t="s">
        <v>12263</v>
      </c>
      <c r="GQU1" t="s">
        <v>12264</v>
      </c>
      <c r="GQV1" t="s">
        <v>12265</v>
      </c>
      <c r="GQW1" t="s">
        <v>12266</v>
      </c>
      <c r="GQX1" t="s">
        <v>12267</v>
      </c>
      <c r="GQY1" t="s">
        <v>12268</v>
      </c>
      <c r="GQZ1" t="s">
        <v>12269</v>
      </c>
      <c r="GRA1" t="s">
        <v>12270</v>
      </c>
      <c r="GRB1" t="s">
        <v>12271</v>
      </c>
      <c r="GRC1" t="s">
        <v>12272</v>
      </c>
      <c r="GRD1" t="s">
        <v>12273</v>
      </c>
      <c r="GRE1" t="s">
        <v>12274</v>
      </c>
      <c r="GRF1" t="s">
        <v>12275</v>
      </c>
      <c r="GRG1" t="s">
        <v>12276</v>
      </c>
      <c r="GRH1" t="s">
        <v>12277</v>
      </c>
      <c r="GRI1" t="s">
        <v>12278</v>
      </c>
      <c r="GRJ1" t="s">
        <v>12279</v>
      </c>
      <c r="GRK1" t="s">
        <v>12280</v>
      </c>
      <c r="GRL1" t="s">
        <v>12281</v>
      </c>
      <c r="GRM1" t="s">
        <v>12282</v>
      </c>
      <c r="GRN1" t="s">
        <v>12283</v>
      </c>
      <c r="GRO1" t="s">
        <v>12284</v>
      </c>
      <c r="GRP1" t="s">
        <v>12285</v>
      </c>
      <c r="GRQ1" t="s">
        <v>12286</v>
      </c>
      <c r="GRR1" t="s">
        <v>12287</v>
      </c>
      <c r="GRS1" t="s">
        <v>12288</v>
      </c>
      <c r="GRT1" t="s">
        <v>12289</v>
      </c>
      <c r="GRU1" t="s">
        <v>12290</v>
      </c>
      <c r="GRV1" t="s">
        <v>12291</v>
      </c>
      <c r="GRW1" t="s">
        <v>12292</v>
      </c>
      <c r="GRX1" t="s">
        <v>12293</v>
      </c>
      <c r="GRY1" t="s">
        <v>12294</v>
      </c>
      <c r="GRZ1" t="s">
        <v>12295</v>
      </c>
      <c r="GSA1" t="s">
        <v>12296</v>
      </c>
      <c r="GSB1" t="s">
        <v>12297</v>
      </c>
      <c r="GSC1" t="s">
        <v>12298</v>
      </c>
      <c r="GSD1" t="s">
        <v>12299</v>
      </c>
      <c r="GSE1" t="s">
        <v>12300</v>
      </c>
      <c r="GSF1" t="s">
        <v>12301</v>
      </c>
      <c r="GSG1" t="s">
        <v>12302</v>
      </c>
      <c r="GSH1" t="s">
        <v>12303</v>
      </c>
      <c r="GSI1" t="s">
        <v>12304</v>
      </c>
      <c r="GSJ1" t="s">
        <v>12305</v>
      </c>
      <c r="GSK1" t="s">
        <v>12306</v>
      </c>
      <c r="GSL1" t="s">
        <v>12307</v>
      </c>
      <c r="GSM1" t="s">
        <v>12308</v>
      </c>
      <c r="GSN1" t="s">
        <v>12309</v>
      </c>
      <c r="GSO1" t="s">
        <v>12310</v>
      </c>
      <c r="GSP1" t="s">
        <v>12311</v>
      </c>
      <c r="GSQ1" t="s">
        <v>12312</v>
      </c>
      <c r="GSR1" t="s">
        <v>12313</v>
      </c>
      <c r="GSS1" t="s">
        <v>12314</v>
      </c>
      <c r="GST1" t="s">
        <v>12315</v>
      </c>
      <c r="GSU1" t="s">
        <v>12316</v>
      </c>
      <c r="GSV1" t="s">
        <v>12317</v>
      </c>
      <c r="GSW1" t="s">
        <v>12318</v>
      </c>
      <c r="GSX1" t="s">
        <v>12319</v>
      </c>
      <c r="GSY1" t="s">
        <v>12320</v>
      </c>
      <c r="GSZ1" t="s">
        <v>12321</v>
      </c>
      <c r="GTA1" t="s">
        <v>12322</v>
      </c>
      <c r="GTB1" t="s">
        <v>12323</v>
      </c>
      <c r="GTC1" t="s">
        <v>12324</v>
      </c>
      <c r="GTD1" t="s">
        <v>12325</v>
      </c>
      <c r="GTE1" t="s">
        <v>12326</v>
      </c>
      <c r="GTF1" t="s">
        <v>12327</v>
      </c>
      <c r="GTG1" t="s">
        <v>12328</v>
      </c>
      <c r="GTH1" t="s">
        <v>12329</v>
      </c>
      <c r="GTI1" t="s">
        <v>12330</v>
      </c>
      <c r="GTJ1" t="s">
        <v>12331</v>
      </c>
      <c r="GTK1" t="s">
        <v>12332</v>
      </c>
      <c r="GTL1" t="s">
        <v>12333</v>
      </c>
      <c r="GTM1" t="s">
        <v>12334</v>
      </c>
      <c r="GTN1" t="s">
        <v>12335</v>
      </c>
      <c r="GTO1" t="s">
        <v>12336</v>
      </c>
      <c r="GTP1" t="s">
        <v>12337</v>
      </c>
      <c r="GTQ1" t="s">
        <v>12338</v>
      </c>
      <c r="GTR1" t="s">
        <v>12339</v>
      </c>
      <c r="GTS1" t="s">
        <v>12340</v>
      </c>
      <c r="GTT1" t="s">
        <v>12341</v>
      </c>
      <c r="GTU1" t="s">
        <v>12342</v>
      </c>
      <c r="GTV1" t="s">
        <v>12343</v>
      </c>
      <c r="GTW1" t="s">
        <v>12344</v>
      </c>
      <c r="GTX1" t="s">
        <v>12345</v>
      </c>
      <c r="GTY1" t="s">
        <v>12346</v>
      </c>
      <c r="GTZ1" t="s">
        <v>12347</v>
      </c>
      <c r="GUA1" t="s">
        <v>12348</v>
      </c>
      <c r="GUB1" t="s">
        <v>12349</v>
      </c>
      <c r="GUC1" t="s">
        <v>12350</v>
      </c>
      <c r="GUD1" t="s">
        <v>12351</v>
      </c>
      <c r="GUE1" t="s">
        <v>12352</v>
      </c>
      <c r="GUF1" t="s">
        <v>12353</v>
      </c>
      <c r="GUG1" t="s">
        <v>12354</v>
      </c>
      <c r="GUH1" t="s">
        <v>12355</v>
      </c>
      <c r="GUI1" t="s">
        <v>12356</v>
      </c>
      <c r="GUJ1" t="s">
        <v>12357</v>
      </c>
      <c r="GUK1" t="s">
        <v>12358</v>
      </c>
      <c r="GUL1" t="s">
        <v>12359</v>
      </c>
      <c r="GUM1" t="s">
        <v>12360</v>
      </c>
      <c r="GUN1" t="s">
        <v>12361</v>
      </c>
      <c r="GUO1" t="s">
        <v>12362</v>
      </c>
      <c r="GUP1" t="s">
        <v>12363</v>
      </c>
      <c r="GUQ1" t="s">
        <v>12364</v>
      </c>
      <c r="GUR1" t="s">
        <v>12365</v>
      </c>
      <c r="GUS1" t="s">
        <v>12366</v>
      </c>
      <c r="GUT1" t="s">
        <v>12367</v>
      </c>
      <c r="GUU1" t="s">
        <v>12368</v>
      </c>
      <c r="GUV1" t="s">
        <v>12369</v>
      </c>
      <c r="GUW1" t="s">
        <v>12370</v>
      </c>
      <c r="GUX1" t="s">
        <v>12371</v>
      </c>
      <c r="GUY1" t="s">
        <v>12372</v>
      </c>
      <c r="GUZ1" t="s">
        <v>12373</v>
      </c>
      <c r="GVA1" t="s">
        <v>12374</v>
      </c>
      <c r="GVB1" t="s">
        <v>12375</v>
      </c>
      <c r="GVC1" t="s">
        <v>12376</v>
      </c>
      <c r="GVD1" t="s">
        <v>12377</v>
      </c>
      <c r="GVE1" t="s">
        <v>12378</v>
      </c>
      <c r="GVF1" t="s">
        <v>12379</v>
      </c>
      <c r="GVG1" t="s">
        <v>12380</v>
      </c>
      <c r="GVH1" t="s">
        <v>12381</v>
      </c>
      <c r="GVI1" t="s">
        <v>12382</v>
      </c>
      <c r="GVJ1" t="s">
        <v>12383</v>
      </c>
      <c r="GVK1" t="s">
        <v>12384</v>
      </c>
      <c r="GVL1" t="s">
        <v>12385</v>
      </c>
      <c r="GVM1" t="s">
        <v>12386</v>
      </c>
      <c r="GVN1" t="s">
        <v>12387</v>
      </c>
      <c r="GVO1" t="s">
        <v>12388</v>
      </c>
      <c r="GVP1" t="s">
        <v>12389</v>
      </c>
      <c r="GVQ1" t="s">
        <v>12390</v>
      </c>
      <c r="GVR1" t="s">
        <v>12391</v>
      </c>
      <c r="GVS1" t="s">
        <v>12392</v>
      </c>
      <c r="GVT1" t="s">
        <v>12393</v>
      </c>
      <c r="GVU1" t="s">
        <v>12394</v>
      </c>
      <c r="GVV1" t="s">
        <v>12395</v>
      </c>
      <c r="GVW1" t="s">
        <v>12396</v>
      </c>
      <c r="GVX1" t="s">
        <v>12397</v>
      </c>
      <c r="GVY1" t="s">
        <v>12398</v>
      </c>
      <c r="GVZ1" t="s">
        <v>12399</v>
      </c>
      <c r="GWA1" t="s">
        <v>12400</v>
      </c>
      <c r="GWB1" t="s">
        <v>12401</v>
      </c>
      <c r="GWC1" t="s">
        <v>12402</v>
      </c>
      <c r="GWD1" t="s">
        <v>12403</v>
      </c>
      <c r="GWE1" t="s">
        <v>12404</v>
      </c>
      <c r="GWF1" t="s">
        <v>12405</v>
      </c>
      <c r="GWG1" t="s">
        <v>12406</v>
      </c>
      <c r="GWH1" t="s">
        <v>12407</v>
      </c>
      <c r="GWI1" t="s">
        <v>12408</v>
      </c>
      <c r="GWJ1" t="s">
        <v>12409</v>
      </c>
      <c r="GWK1" t="s">
        <v>12410</v>
      </c>
      <c r="GWL1" t="s">
        <v>12411</v>
      </c>
      <c r="GWM1" t="s">
        <v>12412</v>
      </c>
      <c r="GWN1" t="s">
        <v>12413</v>
      </c>
      <c r="GWO1" t="s">
        <v>12414</v>
      </c>
      <c r="GWP1" t="s">
        <v>12415</v>
      </c>
      <c r="GWQ1" t="s">
        <v>12416</v>
      </c>
      <c r="GWR1" t="s">
        <v>12417</v>
      </c>
      <c r="GWS1" t="s">
        <v>12418</v>
      </c>
      <c r="GWT1" t="s">
        <v>12419</v>
      </c>
      <c r="GWU1" t="s">
        <v>12420</v>
      </c>
      <c r="GWV1" t="s">
        <v>12421</v>
      </c>
      <c r="GWW1" t="s">
        <v>12422</v>
      </c>
      <c r="GWX1" t="s">
        <v>12423</v>
      </c>
      <c r="GWY1" t="s">
        <v>12424</v>
      </c>
      <c r="GWZ1" t="s">
        <v>12425</v>
      </c>
      <c r="GXA1" t="s">
        <v>12426</v>
      </c>
      <c r="GXB1" t="s">
        <v>12427</v>
      </c>
      <c r="GXC1" t="s">
        <v>12428</v>
      </c>
      <c r="GXD1" t="s">
        <v>12429</v>
      </c>
      <c r="GXE1" t="s">
        <v>12430</v>
      </c>
      <c r="GXF1" t="s">
        <v>12431</v>
      </c>
      <c r="GXG1" t="s">
        <v>12432</v>
      </c>
      <c r="GXH1" t="s">
        <v>12433</v>
      </c>
      <c r="GXI1" t="s">
        <v>12434</v>
      </c>
      <c r="GXJ1" t="s">
        <v>12435</v>
      </c>
      <c r="GXK1" t="s">
        <v>12436</v>
      </c>
      <c r="GXL1" t="s">
        <v>12437</v>
      </c>
      <c r="GXM1" t="s">
        <v>12438</v>
      </c>
      <c r="GXN1" t="s">
        <v>12439</v>
      </c>
      <c r="GXO1" t="s">
        <v>12440</v>
      </c>
      <c r="GXP1" t="s">
        <v>12441</v>
      </c>
      <c r="GXQ1" t="s">
        <v>12442</v>
      </c>
      <c r="GXR1" t="s">
        <v>12443</v>
      </c>
      <c r="GXS1" t="s">
        <v>12444</v>
      </c>
      <c r="GXT1" t="s">
        <v>12445</v>
      </c>
      <c r="GXU1" t="s">
        <v>12446</v>
      </c>
      <c r="GXV1" t="s">
        <v>12447</v>
      </c>
      <c r="GXW1" t="s">
        <v>12448</v>
      </c>
      <c r="GXX1" t="s">
        <v>12449</v>
      </c>
      <c r="GXY1" t="s">
        <v>12450</v>
      </c>
      <c r="GXZ1" t="s">
        <v>12451</v>
      </c>
      <c r="GYA1" t="s">
        <v>12452</v>
      </c>
      <c r="GYB1" t="s">
        <v>12453</v>
      </c>
      <c r="GYC1" t="s">
        <v>12454</v>
      </c>
      <c r="GYD1" t="s">
        <v>12455</v>
      </c>
      <c r="GYE1" t="s">
        <v>12456</v>
      </c>
      <c r="GYF1" t="s">
        <v>12457</v>
      </c>
      <c r="GYG1" t="s">
        <v>12458</v>
      </c>
      <c r="GYH1" t="s">
        <v>12459</v>
      </c>
      <c r="GYI1" t="s">
        <v>12460</v>
      </c>
      <c r="GYJ1" t="s">
        <v>12461</v>
      </c>
      <c r="GYK1" t="s">
        <v>12462</v>
      </c>
      <c r="GYL1" t="s">
        <v>12463</v>
      </c>
      <c r="GYM1" t="s">
        <v>12464</v>
      </c>
      <c r="GYN1" t="s">
        <v>12465</v>
      </c>
      <c r="GYO1" t="s">
        <v>12466</v>
      </c>
      <c r="GYP1" t="s">
        <v>12467</v>
      </c>
      <c r="GYQ1" t="s">
        <v>12468</v>
      </c>
      <c r="GYR1" t="s">
        <v>12469</v>
      </c>
      <c r="GYS1" t="s">
        <v>12470</v>
      </c>
      <c r="GYT1" t="s">
        <v>12471</v>
      </c>
      <c r="GYU1" t="s">
        <v>12472</v>
      </c>
      <c r="GYV1" t="s">
        <v>12473</v>
      </c>
      <c r="GYW1" t="s">
        <v>12474</v>
      </c>
      <c r="GYX1" t="s">
        <v>12475</v>
      </c>
      <c r="GYY1" t="s">
        <v>12476</v>
      </c>
      <c r="GYZ1" t="s">
        <v>12477</v>
      </c>
      <c r="GZA1" t="s">
        <v>12478</v>
      </c>
      <c r="GZB1" t="s">
        <v>12479</v>
      </c>
      <c r="GZC1" t="s">
        <v>12480</v>
      </c>
      <c r="GZD1" t="s">
        <v>12481</v>
      </c>
      <c r="GZE1" t="s">
        <v>12482</v>
      </c>
      <c r="GZF1" t="s">
        <v>12483</v>
      </c>
      <c r="GZG1" t="s">
        <v>12484</v>
      </c>
      <c r="GZH1" t="s">
        <v>12485</v>
      </c>
      <c r="GZI1" t="s">
        <v>12486</v>
      </c>
      <c r="GZJ1" t="s">
        <v>12487</v>
      </c>
      <c r="GZK1" t="s">
        <v>12488</v>
      </c>
      <c r="GZL1" t="s">
        <v>12489</v>
      </c>
      <c r="GZM1" t="s">
        <v>12490</v>
      </c>
      <c r="GZN1" t="s">
        <v>12491</v>
      </c>
      <c r="GZO1" t="s">
        <v>12492</v>
      </c>
      <c r="GZP1" t="s">
        <v>12493</v>
      </c>
      <c r="GZQ1" t="s">
        <v>12494</v>
      </c>
      <c r="GZR1" t="s">
        <v>12495</v>
      </c>
      <c r="GZS1" t="s">
        <v>12496</v>
      </c>
      <c r="GZT1" t="s">
        <v>12497</v>
      </c>
      <c r="GZU1" t="s">
        <v>12498</v>
      </c>
      <c r="GZV1" t="s">
        <v>12499</v>
      </c>
      <c r="GZW1" t="s">
        <v>12500</v>
      </c>
      <c r="GZX1" t="s">
        <v>12501</v>
      </c>
      <c r="GZY1" t="s">
        <v>12502</v>
      </c>
      <c r="GZZ1" t="s">
        <v>12503</v>
      </c>
      <c r="HAA1" t="s">
        <v>12504</v>
      </c>
      <c r="HAB1" t="s">
        <v>12505</v>
      </c>
      <c r="HAC1" t="s">
        <v>12506</v>
      </c>
      <c r="HAD1" t="s">
        <v>12507</v>
      </c>
      <c r="HAE1" t="s">
        <v>12508</v>
      </c>
      <c r="HAF1" t="s">
        <v>12509</v>
      </c>
      <c r="HAG1" t="s">
        <v>12510</v>
      </c>
      <c r="HAH1" t="s">
        <v>12511</v>
      </c>
      <c r="HAI1" t="s">
        <v>12512</v>
      </c>
      <c r="HAJ1" t="s">
        <v>12513</v>
      </c>
      <c r="HAK1" t="s">
        <v>12514</v>
      </c>
      <c r="HAL1" t="s">
        <v>12515</v>
      </c>
      <c r="HAM1" t="s">
        <v>12516</v>
      </c>
      <c r="HAN1" t="s">
        <v>12517</v>
      </c>
      <c r="HAO1" t="s">
        <v>12518</v>
      </c>
      <c r="HAP1" t="s">
        <v>12519</v>
      </c>
      <c r="HAQ1" t="s">
        <v>12520</v>
      </c>
      <c r="HAR1" t="s">
        <v>12521</v>
      </c>
      <c r="HAS1" t="s">
        <v>12522</v>
      </c>
      <c r="HAT1" t="s">
        <v>12523</v>
      </c>
      <c r="HAU1" t="s">
        <v>12524</v>
      </c>
      <c r="HAV1" t="s">
        <v>12525</v>
      </c>
      <c r="HAW1" t="s">
        <v>12526</v>
      </c>
      <c r="HAX1" t="s">
        <v>12527</v>
      </c>
      <c r="HAY1" t="s">
        <v>12528</v>
      </c>
      <c r="HAZ1" t="s">
        <v>12529</v>
      </c>
      <c r="HBA1" t="s">
        <v>12530</v>
      </c>
      <c r="HBB1" t="s">
        <v>12531</v>
      </c>
      <c r="HBC1" t="s">
        <v>12532</v>
      </c>
      <c r="HBD1" t="s">
        <v>12533</v>
      </c>
      <c r="HBE1" t="s">
        <v>12534</v>
      </c>
      <c r="HBF1" t="s">
        <v>12535</v>
      </c>
      <c r="HBG1" t="s">
        <v>12536</v>
      </c>
      <c r="HBH1" t="s">
        <v>12537</v>
      </c>
      <c r="HBI1" t="s">
        <v>12538</v>
      </c>
      <c r="HBJ1" t="s">
        <v>12539</v>
      </c>
      <c r="HBK1" t="s">
        <v>12540</v>
      </c>
      <c r="HBL1" t="s">
        <v>12541</v>
      </c>
      <c r="HBM1" t="s">
        <v>12542</v>
      </c>
      <c r="HBN1" t="s">
        <v>12543</v>
      </c>
      <c r="HBO1" t="s">
        <v>12544</v>
      </c>
      <c r="HBP1" t="s">
        <v>12545</v>
      </c>
      <c r="HBQ1" t="s">
        <v>12546</v>
      </c>
      <c r="HBR1" t="s">
        <v>12547</v>
      </c>
      <c r="HBS1" t="s">
        <v>12548</v>
      </c>
      <c r="HBT1" t="s">
        <v>12549</v>
      </c>
      <c r="HBU1" t="s">
        <v>12550</v>
      </c>
      <c r="HBV1" t="s">
        <v>12551</v>
      </c>
      <c r="HBW1" t="s">
        <v>12552</v>
      </c>
      <c r="HBX1" t="s">
        <v>12553</v>
      </c>
      <c r="HBY1" t="s">
        <v>12554</v>
      </c>
      <c r="HBZ1" t="s">
        <v>12555</v>
      </c>
      <c r="HCA1" t="s">
        <v>12556</v>
      </c>
      <c r="HCB1" t="s">
        <v>12557</v>
      </c>
      <c r="HCC1" t="s">
        <v>12558</v>
      </c>
      <c r="HCD1" t="s">
        <v>12559</v>
      </c>
      <c r="HCE1" t="s">
        <v>12560</v>
      </c>
      <c r="HCF1" t="s">
        <v>12561</v>
      </c>
      <c r="HCG1" t="s">
        <v>12562</v>
      </c>
      <c r="HCH1" t="s">
        <v>12563</v>
      </c>
      <c r="HCI1" t="s">
        <v>12564</v>
      </c>
      <c r="HCJ1" t="s">
        <v>12565</v>
      </c>
      <c r="HCK1" t="s">
        <v>12566</v>
      </c>
      <c r="HCL1" t="s">
        <v>12567</v>
      </c>
      <c r="HCM1" t="s">
        <v>12568</v>
      </c>
      <c r="HCN1" t="s">
        <v>12569</v>
      </c>
      <c r="HCO1" t="s">
        <v>12570</v>
      </c>
      <c r="HCP1" t="s">
        <v>12571</v>
      </c>
      <c r="HCQ1" t="s">
        <v>12572</v>
      </c>
      <c r="HCR1" t="s">
        <v>12573</v>
      </c>
      <c r="HCS1" t="s">
        <v>12574</v>
      </c>
      <c r="HCT1" t="s">
        <v>12575</v>
      </c>
      <c r="HCU1" t="s">
        <v>12576</v>
      </c>
      <c r="HCV1" t="s">
        <v>12577</v>
      </c>
      <c r="HCW1" t="s">
        <v>12578</v>
      </c>
      <c r="HCX1" t="s">
        <v>12579</v>
      </c>
      <c r="HCY1" t="s">
        <v>12580</v>
      </c>
      <c r="HCZ1" t="s">
        <v>12581</v>
      </c>
      <c r="HDA1" t="s">
        <v>12582</v>
      </c>
      <c r="HDB1" t="s">
        <v>12583</v>
      </c>
      <c r="HDC1" t="s">
        <v>12584</v>
      </c>
      <c r="HDD1" t="s">
        <v>12585</v>
      </c>
      <c r="HDE1" t="s">
        <v>12586</v>
      </c>
      <c r="HDF1" t="s">
        <v>12587</v>
      </c>
      <c r="HDG1" t="s">
        <v>12588</v>
      </c>
      <c r="HDH1" t="s">
        <v>12589</v>
      </c>
      <c r="HDI1" t="s">
        <v>12590</v>
      </c>
      <c r="HDJ1" t="s">
        <v>12591</v>
      </c>
      <c r="HDK1" t="s">
        <v>12592</v>
      </c>
      <c r="HDL1" t="s">
        <v>12593</v>
      </c>
      <c r="HDM1" t="s">
        <v>12594</v>
      </c>
      <c r="HDN1" t="s">
        <v>12595</v>
      </c>
      <c r="HDO1" t="s">
        <v>12596</v>
      </c>
      <c r="HDP1" t="s">
        <v>12597</v>
      </c>
      <c r="HDQ1" t="s">
        <v>12598</v>
      </c>
      <c r="HDR1" t="s">
        <v>12599</v>
      </c>
      <c r="HDS1" t="s">
        <v>12600</v>
      </c>
      <c r="HDT1" t="s">
        <v>12601</v>
      </c>
      <c r="HDU1" t="s">
        <v>12602</v>
      </c>
      <c r="HDV1" t="s">
        <v>12603</v>
      </c>
      <c r="HDW1" t="s">
        <v>12604</v>
      </c>
      <c r="HDX1" t="s">
        <v>12605</v>
      </c>
      <c r="HDY1" t="s">
        <v>12606</v>
      </c>
      <c r="HDZ1" t="s">
        <v>12607</v>
      </c>
      <c r="HEA1" t="s">
        <v>12608</v>
      </c>
      <c r="HEB1" t="s">
        <v>12609</v>
      </c>
      <c r="HEC1" t="s">
        <v>12610</v>
      </c>
      <c r="HED1" t="s">
        <v>12611</v>
      </c>
      <c r="HEE1" t="s">
        <v>12612</v>
      </c>
      <c r="HEF1" t="s">
        <v>12613</v>
      </c>
      <c r="HEG1" t="s">
        <v>12614</v>
      </c>
      <c r="HEH1" t="s">
        <v>12615</v>
      </c>
      <c r="HEI1" t="s">
        <v>12616</v>
      </c>
      <c r="HEJ1" t="s">
        <v>12617</v>
      </c>
      <c r="HEK1" t="s">
        <v>12618</v>
      </c>
      <c r="HEL1" t="s">
        <v>12619</v>
      </c>
      <c r="HEM1" t="s">
        <v>12620</v>
      </c>
      <c r="HEN1" t="s">
        <v>12621</v>
      </c>
      <c r="HEO1" t="s">
        <v>12622</v>
      </c>
      <c r="HEP1" t="s">
        <v>12623</v>
      </c>
      <c r="HEQ1" t="s">
        <v>12624</v>
      </c>
      <c r="HER1" t="s">
        <v>12625</v>
      </c>
      <c r="HES1" t="s">
        <v>12626</v>
      </c>
      <c r="HET1" t="s">
        <v>12627</v>
      </c>
      <c r="HEU1" t="s">
        <v>12628</v>
      </c>
      <c r="HEV1" t="s">
        <v>12629</v>
      </c>
      <c r="HEW1" t="s">
        <v>12630</v>
      </c>
      <c r="HEX1" t="s">
        <v>12631</v>
      </c>
      <c r="HEY1" t="s">
        <v>12632</v>
      </c>
      <c r="HEZ1" t="s">
        <v>12633</v>
      </c>
      <c r="HFA1" t="s">
        <v>12634</v>
      </c>
      <c r="HFB1" t="s">
        <v>12635</v>
      </c>
      <c r="HFC1" t="s">
        <v>12636</v>
      </c>
      <c r="HFD1" t="s">
        <v>12637</v>
      </c>
      <c r="HFE1" t="s">
        <v>12638</v>
      </c>
      <c r="HFF1" t="s">
        <v>12639</v>
      </c>
      <c r="HFG1" t="s">
        <v>12640</v>
      </c>
      <c r="HFH1" t="s">
        <v>12641</v>
      </c>
      <c r="HFI1" t="s">
        <v>12642</v>
      </c>
      <c r="HFJ1" t="s">
        <v>12643</v>
      </c>
      <c r="HFK1" t="s">
        <v>12644</v>
      </c>
      <c r="HFL1" t="s">
        <v>12645</v>
      </c>
      <c r="HFM1" t="s">
        <v>12646</v>
      </c>
      <c r="HFN1" t="s">
        <v>12647</v>
      </c>
      <c r="HFO1" t="s">
        <v>12648</v>
      </c>
      <c r="HFP1" t="s">
        <v>12649</v>
      </c>
      <c r="HFQ1" t="s">
        <v>12650</v>
      </c>
      <c r="HFR1" t="s">
        <v>12651</v>
      </c>
      <c r="HFS1" t="s">
        <v>12652</v>
      </c>
      <c r="HFT1" t="s">
        <v>12653</v>
      </c>
      <c r="HFU1" t="s">
        <v>12654</v>
      </c>
      <c r="HFV1" t="s">
        <v>12655</v>
      </c>
      <c r="HFW1" t="s">
        <v>12656</v>
      </c>
      <c r="HFX1" t="s">
        <v>12657</v>
      </c>
      <c r="HFY1" t="s">
        <v>12658</v>
      </c>
      <c r="HFZ1" t="s">
        <v>12659</v>
      </c>
      <c r="HGA1" t="s">
        <v>12660</v>
      </c>
      <c r="HGB1" t="s">
        <v>12661</v>
      </c>
      <c r="HGC1" t="s">
        <v>12662</v>
      </c>
      <c r="HGD1" t="s">
        <v>12663</v>
      </c>
      <c r="HGE1" t="s">
        <v>12664</v>
      </c>
      <c r="HGF1" t="s">
        <v>12665</v>
      </c>
      <c r="HGG1" t="s">
        <v>12666</v>
      </c>
      <c r="HGH1" t="s">
        <v>12667</v>
      </c>
      <c r="HGI1" t="s">
        <v>12668</v>
      </c>
      <c r="HGJ1" t="s">
        <v>12669</v>
      </c>
      <c r="HGK1" t="s">
        <v>12670</v>
      </c>
      <c r="HGL1" t="s">
        <v>12671</v>
      </c>
      <c r="HGM1" t="s">
        <v>12672</v>
      </c>
      <c r="HGN1" t="s">
        <v>12673</v>
      </c>
      <c r="HGO1" t="s">
        <v>12674</v>
      </c>
      <c r="HGP1" t="s">
        <v>12675</v>
      </c>
      <c r="HGQ1" t="s">
        <v>12676</v>
      </c>
      <c r="HGR1" t="s">
        <v>12677</v>
      </c>
      <c r="HGS1" t="s">
        <v>12678</v>
      </c>
      <c r="HGT1" t="s">
        <v>12679</v>
      </c>
      <c r="HGU1" t="s">
        <v>12680</v>
      </c>
      <c r="HGV1" t="s">
        <v>12681</v>
      </c>
      <c r="HGW1" t="s">
        <v>12682</v>
      </c>
      <c r="HGX1" t="s">
        <v>12683</v>
      </c>
      <c r="HGY1" t="s">
        <v>12684</v>
      </c>
      <c r="HGZ1" t="s">
        <v>12685</v>
      </c>
      <c r="HHA1" t="s">
        <v>12686</v>
      </c>
      <c r="HHB1" t="s">
        <v>12687</v>
      </c>
      <c r="HHC1" t="s">
        <v>12688</v>
      </c>
      <c r="HHD1" t="s">
        <v>12689</v>
      </c>
      <c r="HHE1" t="s">
        <v>12690</v>
      </c>
      <c r="HHF1" t="s">
        <v>12691</v>
      </c>
      <c r="HHG1" t="s">
        <v>12692</v>
      </c>
      <c r="HHH1" t="s">
        <v>12693</v>
      </c>
      <c r="HHI1" t="s">
        <v>12694</v>
      </c>
      <c r="HHJ1" t="s">
        <v>12695</v>
      </c>
      <c r="HHK1" t="s">
        <v>12696</v>
      </c>
      <c r="HHL1" t="s">
        <v>12697</v>
      </c>
      <c r="HHM1" t="s">
        <v>12698</v>
      </c>
      <c r="HHN1" t="s">
        <v>12699</v>
      </c>
      <c r="HHO1" t="s">
        <v>12700</v>
      </c>
      <c r="HHP1" t="s">
        <v>12701</v>
      </c>
      <c r="HHQ1" t="s">
        <v>12702</v>
      </c>
      <c r="HHR1" t="s">
        <v>12703</v>
      </c>
      <c r="HHS1" t="s">
        <v>12704</v>
      </c>
      <c r="HHT1" t="s">
        <v>12705</v>
      </c>
      <c r="HHU1" t="s">
        <v>12706</v>
      </c>
      <c r="HHV1" t="s">
        <v>12707</v>
      </c>
      <c r="HHW1" t="s">
        <v>12708</v>
      </c>
      <c r="HHX1" t="s">
        <v>12709</v>
      </c>
      <c r="HHY1" t="s">
        <v>12710</v>
      </c>
      <c r="HHZ1" t="s">
        <v>12711</v>
      </c>
      <c r="HIA1" t="s">
        <v>12712</v>
      </c>
      <c r="HIB1" t="s">
        <v>12713</v>
      </c>
      <c r="HIC1" t="s">
        <v>12714</v>
      </c>
      <c r="HID1" t="s">
        <v>12715</v>
      </c>
      <c r="HIE1" t="s">
        <v>12716</v>
      </c>
      <c r="HIF1" t="s">
        <v>12717</v>
      </c>
      <c r="HIG1" t="s">
        <v>12718</v>
      </c>
      <c r="HIH1" t="s">
        <v>12719</v>
      </c>
      <c r="HII1" t="s">
        <v>12720</v>
      </c>
      <c r="HIJ1" t="s">
        <v>12721</v>
      </c>
      <c r="HIK1" t="s">
        <v>12722</v>
      </c>
      <c r="HIL1" t="s">
        <v>12723</v>
      </c>
      <c r="HIM1" t="s">
        <v>12724</v>
      </c>
      <c r="HIN1" t="s">
        <v>12725</v>
      </c>
      <c r="HIO1" t="s">
        <v>12726</v>
      </c>
      <c r="HIP1" t="s">
        <v>12727</v>
      </c>
      <c r="HIQ1" t="s">
        <v>12728</v>
      </c>
      <c r="HIR1" t="s">
        <v>12729</v>
      </c>
      <c r="HIS1" t="s">
        <v>12730</v>
      </c>
      <c r="HIT1" t="s">
        <v>12731</v>
      </c>
      <c r="HIU1" t="s">
        <v>12732</v>
      </c>
      <c r="HIV1" t="s">
        <v>12733</v>
      </c>
      <c r="HIW1" t="s">
        <v>12734</v>
      </c>
      <c r="HIX1" t="s">
        <v>12735</v>
      </c>
      <c r="HIY1" t="s">
        <v>12736</v>
      </c>
      <c r="HIZ1" t="s">
        <v>12737</v>
      </c>
      <c r="HJA1" t="s">
        <v>12738</v>
      </c>
      <c r="HJB1" t="s">
        <v>12739</v>
      </c>
      <c r="HJC1" t="s">
        <v>12740</v>
      </c>
      <c r="HJD1" t="s">
        <v>12741</v>
      </c>
      <c r="HJE1" t="s">
        <v>12742</v>
      </c>
      <c r="HJF1" t="s">
        <v>12743</v>
      </c>
      <c r="HJG1" t="s">
        <v>12744</v>
      </c>
      <c r="HJH1" t="s">
        <v>12745</v>
      </c>
      <c r="HJI1" t="s">
        <v>12746</v>
      </c>
      <c r="HJJ1" t="s">
        <v>12747</v>
      </c>
      <c r="HJK1" t="s">
        <v>12748</v>
      </c>
      <c r="HJL1" t="s">
        <v>12749</v>
      </c>
      <c r="HJM1" t="s">
        <v>12750</v>
      </c>
      <c r="HJN1" t="s">
        <v>12751</v>
      </c>
      <c r="HJO1" t="s">
        <v>12752</v>
      </c>
      <c r="HJP1" t="s">
        <v>12753</v>
      </c>
      <c r="HJQ1" t="s">
        <v>12754</v>
      </c>
      <c r="HJR1" t="s">
        <v>12755</v>
      </c>
      <c r="HJS1" t="s">
        <v>12756</v>
      </c>
      <c r="HJT1" t="s">
        <v>12757</v>
      </c>
      <c r="HJU1" t="s">
        <v>12758</v>
      </c>
      <c r="HJV1" t="s">
        <v>12759</v>
      </c>
      <c r="HJW1" t="s">
        <v>12760</v>
      </c>
      <c r="HJX1" t="s">
        <v>12761</v>
      </c>
      <c r="HJY1" t="s">
        <v>12762</v>
      </c>
      <c r="HJZ1" t="s">
        <v>12763</v>
      </c>
      <c r="HKA1" t="s">
        <v>12764</v>
      </c>
      <c r="HKB1" t="s">
        <v>12765</v>
      </c>
      <c r="HKC1" t="s">
        <v>12766</v>
      </c>
      <c r="HKD1" t="s">
        <v>12767</v>
      </c>
      <c r="HKE1" t="s">
        <v>12768</v>
      </c>
      <c r="HKF1" t="s">
        <v>12769</v>
      </c>
      <c r="HKG1" t="s">
        <v>12770</v>
      </c>
      <c r="HKH1" t="s">
        <v>12771</v>
      </c>
      <c r="HKI1" t="s">
        <v>12772</v>
      </c>
      <c r="HKJ1" t="s">
        <v>12773</v>
      </c>
      <c r="HKK1" t="s">
        <v>12774</v>
      </c>
      <c r="HKL1" t="s">
        <v>12775</v>
      </c>
      <c r="HKM1" t="s">
        <v>12776</v>
      </c>
      <c r="HKN1" t="s">
        <v>12777</v>
      </c>
      <c r="HKO1" t="s">
        <v>12778</v>
      </c>
      <c r="HKP1" t="s">
        <v>12779</v>
      </c>
      <c r="HKQ1" t="s">
        <v>12780</v>
      </c>
      <c r="HKR1" t="s">
        <v>12781</v>
      </c>
      <c r="HKS1" t="s">
        <v>12782</v>
      </c>
      <c r="HKT1" t="s">
        <v>12783</v>
      </c>
      <c r="HKU1" t="s">
        <v>12784</v>
      </c>
      <c r="HKV1" t="s">
        <v>12785</v>
      </c>
      <c r="HKW1" t="s">
        <v>12786</v>
      </c>
      <c r="HKX1" t="s">
        <v>12787</v>
      </c>
      <c r="HKY1" t="s">
        <v>12788</v>
      </c>
      <c r="HKZ1" t="s">
        <v>12789</v>
      </c>
      <c r="HLA1" t="s">
        <v>12790</v>
      </c>
      <c r="HLB1" t="s">
        <v>12791</v>
      </c>
      <c r="HLC1" t="s">
        <v>12792</v>
      </c>
      <c r="HLD1" t="s">
        <v>12793</v>
      </c>
      <c r="HLE1" t="s">
        <v>12794</v>
      </c>
      <c r="HLF1" t="s">
        <v>12795</v>
      </c>
      <c r="HLG1" t="s">
        <v>12796</v>
      </c>
      <c r="HLH1" t="s">
        <v>12797</v>
      </c>
      <c r="HLI1" t="s">
        <v>12798</v>
      </c>
      <c r="HLJ1" t="s">
        <v>12799</v>
      </c>
      <c r="HLK1" t="s">
        <v>12800</v>
      </c>
      <c r="HLL1" t="s">
        <v>12801</v>
      </c>
      <c r="HLM1" t="s">
        <v>12802</v>
      </c>
      <c r="HLN1" t="s">
        <v>12803</v>
      </c>
      <c r="HLO1" t="s">
        <v>12804</v>
      </c>
      <c r="HLP1" t="s">
        <v>12805</v>
      </c>
      <c r="HLQ1" t="s">
        <v>12806</v>
      </c>
      <c r="HLR1" t="s">
        <v>12807</v>
      </c>
      <c r="HLS1" t="s">
        <v>12808</v>
      </c>
      <c r="HLT1" t="s">
        <v>12809</v>
      </c>
      <c r="HLU1" t="s">
        <v>12810</v>
      </c>
      <c r="HLV1" t="s">
        <v>12811</v>
      </c>
      <c r="HLW1" t="s">
        <v>12812</v>
      </c>
      <c r="HLX1" t="s">
        <v>12813</v>
      </c>
      <c r="HLY1" t="s">
        <v>12814</v>
      </c>
      <c r="HLZ1" t="s">
        <v>12815</v>
      </c>
      <c r="HMA1" t="s">
        <v>12816</v>
      </c>
      <c r="HMB1" t="s">
        <v>12817</v>
      </c>
      <c r="HMC1" t="s">
        <v>12818</v>
      </c>
      <c r="HMD1" t="s">
        <v>12819</v>
      </c>
      <c r="HME1" t="s">
        <v>12820</v>
      </c>
      <c r="HMF1" t="s">
        <v>12821</v>
      </c>
      <c r="HMG1" t="s">
        <v>12822</v>
      </c>
      <c r="HMH1" t="s">
        <v>12823</v>
      </c>
      <c r="HMI1" t="s">
        <v>12824</v>
      </c>
      <c r="HMJ1" t="s">
        <v>12825</v>
      </c>
      <c r="HMK1" t="s">
        <v>12826</v>
      </c>
      <c r="HML1" t="s">
        <v>12827</v>
      </c>
      <c r="HMM1" t="s">
        <v>12828</v>
      </c>
      <c r="HMN1" t="s">
        <v>12829</v>
      </c>
      <c r="HMO1" t="s">
        <v>12830</v>
      </c>
      <c r="HMP1" t="s">
        <v>12831</v>
      </c>
      <c r="HMQ1" t="s">
        <v>12832</v>
      </c>
      <c r="HMR1" t="s">
        <v>12833</v>
      </c>
      <c r="HMS1" t="s">
        <v>12834</v>
      </c>
      <c r="HMT1" t="s">
        <v>12835</v>
      </c>
      <c r="HMU1" t="s">
        <v>12836</v>
      </c>
      <c r="HMV1" t="s">
        <v>12837</v>
      </c>
      <c r="HMW1" t="s">
        <v>12838</v>
      </c>
      <c r="HMX1" t="s">
        <v>12839</v>
      </c>
      <c r="HMY1" t="s">
        <v>12840</v>
      </c>
      <c r="HMZ1" t="s">
        <v>12841</v>
      </c>
      <c r="HNA1" t="s">
        <v>12842</v>
      </c>
      <c r="HNB1" t="s">
        <v>12843</v>
      </c>
      <c r="HNC1" t="s">
        <v>12844</v>
      </c>
      <c r="HND1" t="s">
        <v>12845</v>
      </c>
      <c r="HNE1" t="s">
        <v>12846</v>
      </c>
      <c r="HNF1" t="s">
        <v>12847</v>
      </c>
      <c r="HNG1" t="s">
        <v>12848</v>
      </c>
      <c r="HNH1" t="s">
        <v>12849</v>
      </c>
      <c r="HNI1" t="s">
        <v>12850</v>
      </c>
      <c r="HNJ1" t="s">
        <v>12851</v>
      </c>
      <c r="HNK1" t="s">
        <v>12852</v>
      </c>
      <c r="HNL1" t="s">
        <v>12853</v>
      </c>
      <c r="HNM1" t="s">
        <v>12854</v>
      </c>
      <c r="HNN1" t="s">
        <v>12855</v>
      </c>
      <c r="HNO1" t="s">
        <v>12856</v>
      </c>
      <c r="HNP1" t="s">
        <v>12857</v>
      </c>
      <c r="HNQ1" t="s">
        <v>12858</v>
      </c>
      <c r="HNR1" t="s">
        <v>12859</v>
      </c>
      <c r="HNS1" t="s">
        <v>12860</v>
      </c>
      <c r="HNT1" t="s">
        <v>12861</v>
      </c>
      <c r="HNU1" t="s">
        <v>12862</v>
      </c>
      <c r="HNV1" t="s">
        <v>12863</v>
      </c>
      <c r="HNW1" t="s">
        <v>12864</v>
      </c>
      <c r="HNX1" t="s">
        <v>12865</v>
      </c>
      <c r="HNY1" t="s">
        <v>12866</v>
      </c>
      <c r="HNZ1" t="s">
        <v>12867</v>
      </c>
      <c r="HOA1" t="s">
        <v>12868</v>
      </c>
      <c r="HOB1" t="s">
        <v>12869</v>
      </c>
      <c r="HOC1" t="s">
        <v>12870</v>
      </c>
      <c r="HOD1" t="s">
        <v>12871</v>
      </c>
      <c r="HOE1" t="s">
        <v>12872</v>
      </c>
      <c r="HOF1" t="s">
        <v>12873</v>
      </c>
      <c r="HOG1" t="s">
        <v>12874</v>
      </c>
      <c r="HOH1" t="s">
        <v>12875</v>
      </c>
      <c r="HOI1" t="s">
        <v>12876</v>
      </c>
      <c r="HOJ1" t="s">
        <v>12877</v>
      </c>
      <c r="HOK1" t="s">
        <v>12878</v>
      </c>
      <c r="HOL1" t="s">
        <v>12879</v>
      </c>
      <c r="HOM1" t="s">
        <v>12880</v>
      </c>
      <c r="HON1" t="s">
        <v>12881</v>
      </c>
      <c r="HOO1" t="s">
        <v>12882</v>
      </c>
      <c r="HOP1" t="s">
        <v>12883</v>
      </c>
      <c r="HOQ1" t="s">
        <v>12884</v>
      </c>
      <c r="HOR1" t="s">
        <v>12885</v>
      </c>
      <c r="HOS1" t="s">
        <v>12886</v>
      </c>
      <c r="HOT1" t="s">
        <v>12887</v>
      </c>
      <c r="HOU1" t="s">
        <v>12888</v>
      </c>
      <c r="HOV1" t="s">
        <v>12889</v>
      </c>
      <c r="HOW1" t="s">
        <v>12890</v>
      </c>
      <c r="HOX1" t="s">
        <v>12891</v>
      </c>
      <c r="HOY1" t="s">
        <v>12892</v>
      </c>
      <c r="HOZ1" t="s">
        <v>12893</v>
      </c>
      <c r="HPA1" t="s">
        <v>12894</v>
      </c>
      <c r="HPB1" t="s">
        <v>12895</v>
      </c>
      <c r="HPC1" t="s">
        <v>12896</v>
      </c>
      <c r="HPD1" t="s">
        <v>12897</v>
      </c>
      <c r="HPE1" t="s">
        <v>12898</v>
      </c>
      <c r="HPF1" t="s">
        <v>12899</v>
      </c>
      <c r="HPG1" t="s">
        <v>12900</v>
      </c>
      <c r="HPH1" t="s">
        <v>12901</v>
      </c>
      <c r="HPI1" t="s">
        <v>12902</v>
      </c>
      <c r="HPJ1" t="s">
        <v>12903</v>
      </c>
      <c r="HPK1" t="s">
        <v>12904</v>
      </c>
      <c r="HPL1" t="s">
        <v>12905</v>
      </c>
      <c r="HPM1" t="s">
        <v>12906</v>
      </c>
      <c r="HPN1" t="s">
        <v>12907</v>
      </c>
      <c r="HPO1" t="s">
        <v>12908</v>
      </c>
      <c r="HPP1" t="s">
        <v>12909</v>
      </c>
      <c r="HPQ1" t="s">
        <v>12910</v>
      </c>
      <c r="HPR1" t="s">
        <v>12911</v>
      </c>
      <c r="HPS1" t="s">
        <v>12912</v>
      </c>
      <c r="HPT1" t="s">
        <v>12913</v>
      </c>
      <c r="HPU1" t="s">
        <v>12914</v>
      </c>
      <c r="HPV1" t="s">
        <v>12915</v>
      </c>
      <c r="HPW1" t="s">
        <v>12916</v>
      </c>
      <c r="HPX1" t="s">
        <v>12917</v>
      </c>
      <c r="HPY1" t="s">
        <v>12918</v>
      </c>
      <c r="HPZ1" t="s">
        <v>12919</v>
      </c>
      <c r="HQA1" t="s">
        <v>12920</v>
      </c>
      <c r="HQB1" t="s">
        <v>12921</v>
      </c>
      <c r="HQC1" t="s">
        <v>12922</v>
      </c>
      <c r="HQD1" t="s">
        <v>12923</v>
      </c>
      <c r="HQE1" t="s">
        <v>12924</v>
      </c>
      <c r="HQF1" t="s">
        <v>12925</v>
      </c>
      <c r="HQG1" t="s">
        <v>12926</v>
      </c>
      <c r="HQH1" t="s">
        <v>12927</v>
      </c>
      <c r="HQI1" t="s">
        <v>12928</v>
      </c>
      <c r="HQJ1" t="s">
        <v>12929</v>
      </c>
      <c r="HQK1" t="s">
        <v>12930</v>
      </c>
      <c r="HQL1" t="s">
        <v>12931</v>
      </c>
      <c r="HQM1" t="s">
        <v>12932</v>
      </c>
      <c r="HQN1" t="s">
        <v>12933</v>
      </c>
      <c r="HQO1" t="s">
        <v>12934</v>
      </c>
      <c r="HQP1" t="s">
        <v>12935</v>
      </c>
      <c r="HQQ1" t="s">
        <v>12936</v>
      </c>
      <c r="HQR1" t="s">
        <v>12937</v>
      </c>
      <c r="HQS1" t="s">
        <v>12938</v>
      </c>
      <c r="HQT1" t="s">
        <v>12939</v>
      </c>
      <c r="HQU1" t="s">
        <v>12940</v>
      </c>
      <c r="HQV1" t="s">
        <v>12941</v>
      </c>
      <c r="HQW1" t="s">
        <v>12942</v>
      </c>
      <c r="HQX1" t="s">
        <v>12943</v>
      </c>
      <c r="HQY1" t="s">
        <v>12944</v>
      </c>
      <c r="HQZ1" t="s">
        <v>12945</v>
      </c>
      <c r="HRA1" t="s">
        <v>12946</v>
      </c>
      <c r="HRB1" t="s">
        <v>12947</v>
      </c>
      <c r="HRC1" t="s">
        <v>12948</v>
      </c>
      <c r="HRD1" t="s">
        <v>12949</v>
      </c>
      <c r="HRE1" t="s">
        <v>12950</v>
      </c>
      <c r="HRF1" t="s">
        <v>12951</v>
      </c>
      <c r="HRG1" t="s">
        <v>12952</v>
      </c>
      <c r="HRH1" t="s">
        <v>12953</v>
      </c>
      <c r="HRI1" t="s">
        <v>12954</v>
      </c>
      <c r="HRJ1" t="s">
        <v>12955</v>
      </c>
      <c r="HRK1" t="s">
        <v>12956</v>
      </c>
      <c r="HRL1" t="s">
        <v>12957</v>
      </c>
      <c r="HRM1" t="s">
        <v>12958</v>
      </c>
      <c r="HRN1" t="s">
        <v>12959</v>
      </c>
      <c r="HRO1" t="s">
        <v>12960</v>
      </c>
      <c r="HRP1" t="s">
        <v>12961</v>
      </c>
      <c r="HRQ1" t="s">
        <v>12962</v>
      </c>
      <c r="HRR1" t="s">
        <v>12963</v>
      </c>
      <c r="HRS1" t="s">
        <v>12964</v>
      </c>
      <c r="HRT1" t="s">
        <v>12965</v>
      </c>
      <c r="HRU1" t="s">
        <v>12966</v>
      </c>
      <c r="HRV1" t="s">
        <v>12967</v>
      </c>
      <c r="HRW1" t="s">
        <v>12968</v>
      </c>
      <c r="HRX1" t="s">
        <v>12969</v>
      </c>
      <c r="HRY1" t="s">
        <v>12970</v>
      </c>
      <c r="HRZ1" t="s">
        <v>12971</v>
      </c>
      <c r="HSA1" t="s">
        <v>12972</v>
      </c>
      <c r="HSB1" t="s">
        <v>12973</v>
      </c>
      <c r="HSC1" t="s">
        <v>12974</v>
      </c>
      <c r="HSD1" t="s">
        <v>12975</v>
      </c>
      <c r="HSE1" t="s">
        <v>12976</v>
      </c>
      <c r="HSF1" t="s">
        <v>12977</v>
      </c>
      <c r="HSG1" t="s">
        <v>12978</v>
      </c>
      <c r="HSH1" t="s">
        <v>12979</v>
      </c>
      <c r="HSI1" t="s">
        <v>12980</v>
      </c>
      <c r="HSJ1" t="s">
        <v>12981</v>
      </c>
      <c r="HSK1" t="s">
        <v>12982</v>
      </c>
      <c r="HSL1" t="s">
        <v>12983</v>
      </c>
      <c r="HSM1" t="s">
        <v>12984</v>
      </c>
      <c r="HSN1" t="s">
        <v>12985</v>
      </c>
      <c r="HSO1" t="s">
        <v>12986</v>
      </c>
      <c r="HSP1" t="s">
        <v>12987</v>
      </c>
      <c r="HSQ1" t="s">
        <v>12988</v>
      </c>
      <c r="HSR1" t="s">
        <v>12989</v>
      </c>
      <c r="HSS1" t="s">
        <v>12990</v>
      </c>
      <c r="HST1" t="s">
        <v>12991</v>
      </c>
      <c r="HSU1" t="s">
        <v>12992</v>
      </c>
      <c r="HSV1" t="s">
        <v>12993</v>
      </c>
      <c r="HSW1" t="s">
        <v>12994</v>
      </c>
      <c r="HSX1" t="s">
        <v>12995</v>
      </c>
      <c r="HSY1" t="s">
        <v>12996</v>
      </c>
      <c r="HSZ1" t="s">
        <v>12997</v>
      </c>
      <c r="HTA1" t="s">
        <v>12998</v>
      </c>
      <c r="HTB1" t="s">
        <v>12999</v>
      </c>
      <c r="HTC1" t="s">
        <v>13000</v>
      </c>
      <c r="HTD1" t="s">
        <v>13001</v>
      </c>
      <c r="HTE1" t="s">
        <v>13002</v>
      </c>
      <c r="HTF1" t="s">
        <v>13003</v>
      </c>
      <c r="HTG1" t="s">
        <v>13004</v>
      </c>
      <c r="HTH1" t="s">
        <v>13005</v>
      </c>
      <c r="HTI1" t="s">
        <v>13006</v>
      </c>
      <c r="HTJ1" t="s">
        <v>13007</v>
      </c>
      <c r="HTK1" t="s">
        <v>13008</v>
      </c>
      <c r="HTL1" t="s">
        <v>13009</v>
      </c>
      <c r="HTM1" t="s">
        <v>13010</v>
      </c>
      <c r="HTN1" t="s">
        <v>13011</v>
      </c>
      <c r="HTO1" t="s">
        <v>13012</v>
      </c>
      <c r="HTP1" t="s">
        <v>13013</v>
      </c>
      <c r="HTQ1" t="s">
        <v>13014</v>
      </c>
      <c r="HTR1" t="s">
        <v>13015</v>
      </c>
      <c r="HTS1" t="s">
        <v>13016</v>
      </c>
      <c r="HTT1" t="s">
        <v>13017</v>
      </c>
      <c r="HTU1" t="s">
        <v>13018</v>
      </c>
      <c r="HTV1" t="s">
        <v>13019</v>
      </c>
      <c r="HTW1" t="s">
        <v>13020</v>
      </c>
      <c r="HTX1" t="s">
        <v>13021</v>
      </c>
      <c r="HTY1" t="s">
        <v>13022</v>
      </c>
      <c r="HTZ1" t="s">
        <v>13023</v>
      </c>
      <c r="HUA1" t="s">
        <v>13024</v>
      </c>
      <c r="HUB1" t="s">
        <v>13025</v>
      </c>
      <c r="HUC1" t="s">
        <v>13026</v>
      </c>
      <c r="HUD1" t="s">
        <v>13027</v>
      </c>
      <c r="HUE1" t="s">
        <v>13028</v>
      </c>
      <c r="HUF1" t="s">
        <v>13029</v>
      </c>
      <c r="HUG1" t="s">
        <v>13030</v>
      </c>
      <c r="HUH1" t="s">
        <v>13031</v>
      </c>
      <c r="HUI1" t="s">
        <v>13032</v>
      </c>
      <c r="HUJ1" t="s">
        <v>13033</v>
      </c>
      <c r="HUK1" t="s">
        <v>13034</v>
      </c>
      <c r="HUL1" t="s">
        <v>13035</v>
      </c>
      <c r="HUM1" t="s">
        <v>13036</v>
      </c>
      <c r="HUN1" t="s">
        <v>13037</v>
      </c>
      <c r="HUO1" t="s">
        <v>13038</v>
      </c>
      <c r="HUP1" t="s">
        <v>13039</v>
      </c>
      <c r="HUQ1" t="s">
        <v>13040</v>
      </c>
      <c r="HUR1" t="s">
        <v>13041</v>
      </c>
      <c r="HUS1" t="s">
        <v>13042</v>
      </c>
      <c r="HUT1" t="s">
        <v>13043</v>
      </c>
      <c r="HUU1" t="s">
        <v>13044</v>
      </c>
      <c r="HUV1" t="s">
        <v>13045</v>
      </c>
      <c r="HUW1" t="s">
        <v>13046</v>
      </c>
      <c r="HUX1" t="s">
        <v>13047</v>
      </c>
      <c r="HUY1" t="s">
        <v>13048</v>
      </c>
      <c r="HUZ1" t="s">
        <v>13049</v>
      </c>
      <c r="HVA1" t="s">
        <v>13050</v>
      </c>
      <c r="HVB1" t="s">
        <v>13051</v>
      </c>
      <c r="HVC1" t="s">
        <v>13052</v>
      </c>
      <c r="HVD1" t="s">
        <v>13053</v>
      </c>
      <c r="HVE1" t="s">
        <v>13054</v>
      </c>
      <c r="HVF1" t="s">
        <v>13055</v>
      </c>
      <c r="HVG1" t="s">
        <v>13056</v>
      </c>
      <c r="HVH1" t="s">
        <v>13057</v>
      </c>
      <c r="HVI1" t="s">
        <v>13058</v>
      </c>
      <c r="HVJ1" t="s">
        <v>13059</v>
      </c>
      <c r="HVK1" t="s">
        <v>13060</v>
      </c>
      <c r="HVL1" t="s">
        <v>13061</v>
      </c>
      <c r="HVM1" t="s">
        <v>13062</v>
      </c>
      <c r="HVN1" t="s">
        <v>13063</v>
      </c>
      <c r="HVO1" t="s">
        <v>13064</v>
      </c>
      <c r="HVP1" t="s">
        <v>13065</v>
      </c>
      <c r="HVQ1" t="s">
        <v>13066</v>
      </c>
      <c r="HVR1" t="s">
        <v>13067</v>
      </c>
      <c r="HVS1" t="s">
        <v>13068</v>
      </c>
      <c r="HVT1" t="s">
        <v>13069</v>
      </c>
      <c r="HVU1" t="s">
        <v>13070</v>
      </c>
      <c r="HVV1" t="s">
        <v>13071</v>
      </c>
      <c r="HVW1" t="s">
        <v>13072</v>
      </c>
      <c r="HVX1" t="s">
        <v>13073</v>
      </c>
      <c r="HVY1" t="s">
        <v>13074</v>
      </c>
      <c r="HVZ1" t="s">
        <v>13075</v>
      </c>
      <c r="HWA1" t="s">
        <v>13076</v>
      </c>
      <c r="HWB1" t="s">
        <v>13077</v>
      </c>
      <c r="HWC1" t="s">
        <v>13078</v>
      </c>
      <c r="HWD1" t="s">
        <v>13079</v>
      </c>
      <c r="HWE1" t="s">
        <v>13080</v>
      </c>
      <c r="HWF1" t="s">
        <v>13081</v>
      </c>
      <c r="HWG1" t="s">
        <v>13082</v>
      </c>
      <c r="HWH1" t="s">
        <v>13083</v>
      </c>
      <c r="HWI1" t="s">
        <v>13084</v>
      </c>
      <c r="HWJ1" t="s">
        <v>13085</v>
      </c>
      <c r="HWK1" t="s">
        <v>13086</v>
      </c>
      <c r="HWL1" t="s">
        <v>13087</v>
      </c>
      <c r="HWM1" t="s">
        <v>13088</v>
      </c>
      <c r="HWN1" t="s">
        <v>13089</v>
      </c>
      <c r="HWO1" t="s">
        <v>13090</v>
      </c>
      <c r="HWP1" t="s">
        <v>13091</v>
      </c>
      <c r="HWQ1" t="s">
        <v>13092</v>
      </c>
      <c r="HWR1" t="s">
        <v>13093</v>
      </c>
      <c r="HWS1" t="s">
        <v>13094</v>
      </c>
      <c r="HWT1" t="s">
        <v>13095</v>
      </c>
      <c r="HWU1" t="s">
        <v>13096</v>
      </c>
      <c r="HWV1" t="s">
        <v>13097</v>
      </c>
      <c r="HWW1" t="s">
        <v>13098</v>
      </c>
      <c r="HWX1" t="s">
        <v>13099</v>
      </c>
      <c r="HWY1" t="s">
        <v>13100</v>
      </c>
      <c r="HWZ1" t="s">
        <v>13101</v>
      </c>
      <c r="HXA1" t="s">
        <v>13102</v>
      </c>
      <c r="HXB1" t="s">
        <v>13103</v>
      </c>
      <c r="HXC1" t="s">
        <v>13104</v>
      </c>
      <c r="HXD1" t="s">
        <v>13105</v>
      </c>
      <c r="HXE1" t="s">
        <v>13106</v>
      </c>
      <c r="HXF1" t="s">
        <v>13107</v>
      </c>
      <c r="HXG1" t="s">
        <v>13108</v>
      </c>
      <c r="HXH1" t="s">
        <v>13109</v>
      </c>
      <c r="HXI1" t="s">
        <v>13110</v>
      </c>
      <c r="HXJ1" t="s">
        <v>13111</v>
      </c>
      <c r="HXK1" t="s">
        <v>13112</v>
      </c>
      <c r="HXL1" t="s">
        <v>13113</v>
      </c>
      <c r="HXM1" t="s">
        <v>13114</v>
      </c>
      <c r="HXN1" t="s">
        <v>13115</v>
      </c>
      <c r="HXO1" t="s">
        <v>13116</v>
      </c>
      <c r="HXP1" t="s">
        <v>13117</v>
      </c>
      <c r="HXQ1" t="s">
        <v>13118</v>
      </c>
      <c r="HXR1" t="s">
        <v>13119</v>
      </c>
      <c r="HXS1" t="s">
        <v>13120</v>
      </c>
      <c r="HXT1" t="s">
        <v>13121</v>
      </c>
      <c r="HXU1" t="s">
        <v>13122</v>
      </c>
      <c r="HXV1" t="s">
        <v>13123</v>
      </c>
      <c r="HXW1" t="s">
        <v>13124</v>
      </c>
      <c r="HXX1" t="s">
        <v>13125</v>
      </c>
      <c r="HXY1" t="s">
        <v>13126</v>
      </c>
      <c r="HXZ1" t="s">
        <v>13127</v>
      </c>
      <c r="HYA1" t="s">
        <v>13128</v>
      </c>
      <c r="HYB1" t="s">
        <v>13129</v>
      </c>
      <c r="HYC1" t="s">
        <v>13130</v>
      </c>
      <c r="HYD1" t="s">
        <v>13131</v>
      </c>
      <c r="HYE1" t="s">
        <v>13132</v>
      </c>
      <c r="HYF1" t="s">
        <v>13133</v>
      </c>
      <c r="HYG1" t="s">
        <v>13134</v>
      </c>
      <c r="HYH1" t="s">
        <v>13135</v>
      </c>
      <c r="HYI1" t="s">
        <v>13136</v>
      </c>
      <c r="HYJ1" t="s">
        <v>13137</v>
      </c>
      <c r="HYK1" t="s">
        <v>13138</v>
      </c>
      <c r="HYL1" t="s">
        <v>13139</v>
      </c>
      <c r="HYM1" t="s">
        <v>13140</v>
      </c>
      <c r="HYN1" t="s">
        <v>13141</v>
      </c>
      <c r="HYO1" t="s">
        <v>13142</v>
      </c>
      <c r="HYP1" t="s">
        <v>13143</v>
      </c>
      <c r="HYQ1" t="s">
        <v>13144</v>
      </c>
      <c r="HYR1" t="s">
        <v>13145</v>
      </c>
      <c r="HYS1" t="s">
        <v>13146</v>
      </c>
      <c r="HYT1" t="s">
        <v>13147</v>
      </c>
      <c r="HYU1" t="s">
        <v>13148</v>
      </c>
      <c r="HYV1" t="s">
        <v>13149</v>
      </c>
      <c r="HYW1" t="s">
        <v>13150</v>
      </c>
      <c r="HYX1" t="s">
        <v>13151</v>
      </c>
      <c r="HYY1" t="s">
        <v>13152</v>
      </c>
      <c r="HYZ1" t="s">
        <v>13153</v>
      </c>
      <c r="HZA1" t="s">
        <v>13154</v>
      </c>
      <c r="HZB1" t="s">
        <v>13155</v>
      </c>
      <c r="HZC1" t="s">
        <v>13156</v>
      </c>
      <c r="HZD1" t="s">
        <v>13157</v>
      </c>
      <c r="HZE1" t="s">
        <v>13158</v>
      </c>
      <c r="HZF1" t="s">
        <v>13159</v>
      </c>
      <c r="HZG1" t="s">
        <v>13160</v>
      </c>
      <c r="HZH1" t="s">
        <v>13161</v>
      </c>
      <c r="HZI1" t="s">
        <v>13162</v>
      </c>
      <c r="HZJ1" t="s">
        <v>13163</v>
      </c>
      <c r="HZK1" t="s">
        <v>13164</v>
      </c>
      <c r="HZL1" t="s">
        <v>13165</v>
      </c>
      <c r="HZM1" t="s">
        <v>13166</v>
      </c>
      <c r="HZN1" t="s">
        <v>13167</v>
      </c>
      <c r="HZO1" t="s">
        <v>13168</v>
      </c>
      <c r="HZP1" t="s">
        <v>13169</v>
      </c>
      <c r="HZQ1" t="s">
        <v>13170</v>
      </c>
      <c r="HZR1" t="s">
        <v>13171</v>
      </c>
      <c r="HZS1" t="s">
        <v>13172</v>
      </c>
      <c r="HZT1" t="s">
        <v>13173</v>
      </c>
      <c r="HZU1" t="s">
        <v>13174</v>
      </c>
      <c r="HZV1" t="s">
        <v>13175</v>
      </c>
      <c r="HZW1" t="s">
        <v>13176</v>
      </c>
      <c r="HZX1" t="s">
        <v>13177</v>
      </c>
      <c r="HZY1" t="s">
        <v>13178</v>
      </c>
      <c r="HZZ1" t="s">
        <v>13179</v>
      </c>
      <c r="IAA1" t="s">
        <v>13180</v>
      </c>
      <c r="IAB1" t="s">
        <v>13181</v>
      </c>
      <c r="IAC1" t="s">
        <v>13182</v>
      </c>
      <c r="IAD1" t="s">
        <v>13183</v>
      </c>
      <c r="IAE1" t="s">
        <v>13184</v>
      </c>
      <c r="IAF1" t="s">
        <v>13185</v>
      </c>
      <c r="IAG1" t="s">
        <v>13186</v>
      </c>
      <c r="IAH1" t="s">
        <v>13187</v>
      </c>
      <c r="IAI1" t="s">
        <v>13188</v>
      </c>
      <c r="IAJ1" t="s">
        <v>13189</v>
      </c>
      <c r="IAK1" t="s">
        <v>13190</v>
      </c>
      <c r="IAL1" t="s">
        <v>13191</v>
      </c>
      <c r="IAM1" t="s">
        <v>13192</v>
      </c>
      <c r="IAN1" t="s">
        <v>13193</v>
      </c>
      <c r="IAO1" t="s">
        <v>13194</v>
      </c>
      <c r="IAP1" t="s">
        <v>13195</v>
      </c>
      <c r="IAQ1" t="s">
        <v>13196</v>
      </c>
      <c r="IAR1" t="s">
        <v>13197</v>
      </c>
      <c r="IAS1" t="s">
        <v>13198</v>
      </c>
      <c r="IAT1" t="s">
        <v>13199</v>
      </c>
      <c r="IAU1" t="s">
        <v>13200</v>
      </c>
      <c r="IAV1" t="s">
        <v>13201</v>
      </c>
      <c r="IAW1" t="s">
        <v>13202</v>
      </c>
      <c r="IAX1" t="s">
        <v>13203</v>
      </c>
      <c r="IAY1" t="s">
        <v>13204</v>
      </c>
      <c r="IAZ1" t="s">
        <v>13205</v>
      </c>
      <c r="IBA1" t="s">
        <v>13206</v>
      </c>
      <c r="IBB1" t="s">
        <v>13207</v>
      </c>
      <c r="IBC1" t="s">
        <v>13208</v>
      </c>
      <c r="IBD1" t="s">
        <v>13209</v>
      </c>
      <c r="IBE1" t="s">
        <v>13210</v>
      </c>
      <c r="IBF1" t="s">
        <v>13211</v>
      </c>
      <c r="IBG1" t="s">
        <v>13212</v>
      </c>
      <c r="IBH1" t="s">
        <v>13213</v>
      </c>
      <c r="IBI1" t="s">
        <v>13214</v>
      </c>
      <c r="IBJ1" t="s">
        <v>13215</v>
      </c>
      <c r="IBK1" t="s">
        <v>13216</v>
      </c>
      <c r="IBL1" t="s">
        <v>13217</v>
      </c>
      <c r="IBM1" t="s">
        <v>13218</v>
      </c>
      <c r="IBN1" t="s">
        <v>13219</v>
      </c>
      <c r="IBO1" t="s">
        <v>13220</v>
      </c>
      <c r="IBP1" t="s">
        <v>13221</v>
      </c>
      <c r="IBQ1" t="s">
        <v>13222</v>
      </c>
      <c r="IBR1" t="s">
        <v>13223</v>
      </c>
      <c r="IBS1" t="s">
        <v>13224</v>
      </c>
      <c r="IBT1" t="s">
        <v>13225</v>
      </c>
      <c r="IBU1" t="s">
        <v>13226</v>
      </c>
      <c r="IBV1" t="s">
        <v>13227</v>
      </c>
      <c r="IBW1" t="s">
        <v>13228</v>
      </c>
      <c r="IBX1" t="s">
        <v>13229</v>
      </c>
      <c r="IBY1" t="s">
        <v>13230</v>
      </c>
      <c r="IBZ1" t="s">
        <v>13231</v>
      </c>
      <c r="ICA1" t="s">
        <v>13232</v>
      </c>
      <c r="ICB1" t="s">
        <v>13233</v>
      </c>
      <c r="ICC1" t="s">
        <v>13234</v>
      </c>
      <c r="ICD1" t="s">
        <v>13235</v>
      </c>
      <c r="ICE1" t="s">
        <v>13236</v>
      </c>
      <c r="ICF1" t="s">
        <v>13237</v>
      </c>
      <c r="ICG1" t="s">
        <v>13238</v>
      </c>
      <c r="ICH1" t="s">
        <v>13239</v>
      </c>
      <c r="ICI1" t="s">
        <v>13240</v>
      </c>
      <c r="ICJ1" t="s">
        <v>13241</v>
      </c>
      <c r="ICK1" t="s">
        <v>13242</v>
      </c>
      <c r="ICL1" t="s">
        <v>13243</v>
      </c>
      <c r="ICM1" t="s">
        <v>13244</v>
      </c>
      <c r="ICN1" t="s">
        <v>13245</v>
      </c>
      <c r="ICO1" t="s">
        <v>13246</v>
      </c>
      <c r="ICP1" t="s">
        <v>13247</v>
      </c>
      <c r="ICQ1" t="s">
        <v>13248</v>
      </c>
      <c r="ICR1" t="s">
        <v>13249</v>
      </c>
      <c r="ICS1" t="s">
        <v>13250</v>
      </c>
      <c r="ICT1" t="s">
        <v>13251</v>
      </c>
      <c r="ICU1" t="s">
        <v>13252</v>
      </c>
      <c r="ICV1" t="s">
        <v>13253</v>
      </c>
      <c r="ICW1" t="s">
        <v>13254</v>
      </c>
      <c r="ICX1" t="s">
        <v>13255</v>
      </c>
      <c r="ICY1" t="s">
        <v>13256</v>
      </c>
      <c r="ICZ1" t="s">
        <v>13257</v>
      </c>
      <c r="IDA1" t="s">
        <v>13258</v>
      </c>
      <c r="IDB1" t="s">
        <v>13259</v>
      </c>
      <c r="IDC1" t="s">
        <v>13260</v>
      </c>
      <c r="IDD1" t="s">
        <v>13261</v>
      </c>
      <c r="IDE1" t="s">
        <v>13262</v>
      </c>
      <c r="IDF1" t="s">
        <v>13263</v>
      </c>
      <c r="IDG1" t="s">
        <v>13264</v>
      </c>
      <c r="IDH1" t="s">
        <v>13265</v>
      </c>
      <c r="IDI1" t="s">
        <v>13266</v>
      </c>
      <c r="IDJ1" t="s">
        <v>13267</v>
      </c>
      <c r="IDK1" t="s">
        <v>13268</v>
      </c>
      <c r="IDL1" t="s">
        <v>13269</v>
      </c>
      <c r="IDM1" t="s">
        <v>13270</v>
      </c>
      <c r="IDN1" t="s">
        <v>13271</v>
      </c>
      <c r="IDO1" t="s">
        <v>13272</v>
      </c>
      <c r="IDP1" t="s">
        <v>13273</v>
      </c>
      <c r="IDQ1" t="s">
        <v>13274</v>
      </c>
      <c r="IDR1" t="s">
        <v>13275</v>
      </c>
      <c r="IDS1" t="s">
        <v>13276</v>
      </c>
      <c r="IDT1" t="s">
        <v>13277</v>
      </c>
      <c r="IDU1" t="s">
        <v>13278</v>
      </c>
      <c r="IDV1" t="s">
        <v>13279</v>
      </c>
      <c r="IDW1" t="s">
        <v>13280</v>
      </c>
      <c r="IDX1" t="s">
        <v>13281</v>
      </c>
      <c r="IDY1" t="s">
        <v>13282</v>
      </c>
      <c r="IDZ1" t="s">
        <v>13283</v>
      </c>
      <c r="IEA1" t="s">
        <v>13284</v>
      </c>
      <c r="IEB1" t="s">
        <v>13285</v>
      </c>
      <c r="IEC1" t="s">
        <v>13286</v>
      </c>
      <c r="IED1" t="s">
        <v>13287</v>
      </c>
      <c r="IEE1" t="s">
        <v>13288</v>
      </c>
      <c r="IEF1" t="s">
        <v>13289</v>
      </c>
      <c r="IEG1" t="s">
        <v>13290</v>
      </c>
      <c r="IEH1" t="s">
        <v>13291</v>
      </c>
      <c r="IEI1" t="s">
        <v>13292</v>
      </c>
      <c r="IEJ1" t="s">
        <v>13293</v>
      </c>
      <c r="IEK1" t="s">
        <v>13294</v>
      </c>
      <c r="IEL1" t="s">
        <v>13295</v>
      </c>
      <c r="IEM1" t="s">
        <v>13296</v>
      </c>
      <c r="IEN1" t="s">
        <v>13297</v>
      </c>
      <c r="IEO1" t="s">
        <v>13298</v>
      </c>
      <c r="IEP1" t="s">
        <v>13299</v>
      </c>
      <c r="IEQ1" t="s">
        <v>13300</v>
      </c>
      <c r="IER1" t="s">
        <v>13301</v>
      </c>
      <c r="IES1" t="s">
        <v>13302</v>
      </c>
      <c r="IET1" t="s">
        <v>13303</v>
      </c>
      <c r="IEU1" t="s">
        <v>13304</v>
      </c>
      <c r="IEV1" t="s">
        <v>13305</v>
      </c>
      <c r="IEW1" t="s">
        <v>13306</v>
      </c>
      <c r="IEX1" t="s">
        <v>13307</v>
      </c>
      <c r="IEY1" t="s">
        <v>13308</v>
      </c>
      <c r="IEZ1" t="s">
        <v>13309</v>
      </c>
      <c r="IFA1" t="s">
        <v>13310</v>
      </c>
      <c r="IFB1" t="s">
        <v>13311</v>
      </c>
      <c r="IFC1" t="s">
        <v>13312</v>
      </c>
      <c r="IFD1" t="s">
        <v>13313</v>
      </c>
      <c r="IFE1" t="s">
        <v>13314</v>
      </c>
      <c r="IFF1" t="s">
        <v>13315</v>
      </c>
      <c r="IFG1" t="s">
        <v>13316</v>
      </c>
      <c r="IFH1" t="s">
        <v>13317</v>
      </c>
      <c r="IFI1" t="s">
        <v>13318</v>
      </c>
      <c r="IFJ1" t="s">
        <v>13319</v>
      </c>
      <c r="IFK1" t="s">
        <v>13320</v>
      </c>
      <c r="IFL1" t="s">
        <v>13321</v>
      </c>
      <c r="IFM1" t="s">
        <v>13322</v>
      </c>
      <c r="IFN1" t="s">
        <v>13323</v>
      </c>
      <c r="IFO1" t="s">
        <v>13324</v>
      </c>
      <c r="IFP1" t="s">
        <v>13325</v>
      </c>
      <c r="IFQ1" t="s">
        <v>13326</v>
      </c>
      <c r="IFR1" t="s">
        <v>13327</v>
      </c>
      <c r="IFS1" t="s">
        <v>13328</v>
      </c>
      <c r="IFT1" t="s">
        <v>13329</v>
      </c>
      <c r="IFU1" t="s">
        <v>13330</v>
      </c>
      <c r="IFV1" t="s">
        <v>13331</v>
      </c>
      <c r="IFW1" t="s">
        <v>13332</v>
      </c>
      <c r="IFX1" t="s">
        <v>13333</v>
      </c>
      <c r="IFY1" t="s">
        <v>13334</v>
      </c>
      <c r="IFZ1" t="s">
        <v>13335</v>
      </c>
      <c r="IGA1" t="s">
        <v>13336</v>
      </c>
      <c r="IGB1" t="s">
        <v>13337</v>
      </c>
      <c r="IGC1" t="s">
        <v>13338</v>
      </c>
      <c r="IGD1" t="s">
        <v>13339</v>
      </c>
      <c r="IGE1" t="s">
        <v>13340</v>
      </c>
      <c r="IGF1" t="s">
        <v>13341</v>
      </c>
      <c r="IGG1" t="s">
        <v>13342</v>
      </c>
      <c r="IGH1" t="s">
        <v>13343</v>
      </c>
      <c r="IGI1" t="s">
        <v>13344</v>
      </c>
      <c r="IGJ1" t="s">
        <v>13345</v>
      </c>
      <c r="IGK1" t="s">
        <v>13346</v>
      </c>
      <c r="IGL1" t="s">
        <v>13347</v>
      </c>
      <c r="IGM1" t="s">
        <v>13348</v>
      </c>
      <c r="IGN1" t="s">
        <v>13349</v>
      </c>
      <c r="IGO1" t="s">
        <v>13350</v>
      </c>
      <c r="IGP1" t="s">
        <v>13351</v>
      </c>
      <c r="IGQ1" t="s">
        <v>13352</v>
      </c>
      <c r="IGR1" t="s">
        <v>13353</v>
      </c>
      <c r="IGS1" t="s">
        <v>13354</v>
      </c>
      <c r="IGT1" t="s">
        <v>13355</v>
      </c>
      <c r="IGU1" t="s">
        <v>13356</v>
      </c>
      <c r="IGV1" t="s">
        <v>13357</v>
      </c>
      <c r="IGW1" t="s">
        <v>13358</v>
      </c>
      <c r="IGX1" t="s">
        <v>13359</v>
      </c>
      <c r="IGY1" t="s">
        <v>13360</v>
      </c>
      <c r="IGZ1" t="s">
        <v>13361</v>
      </c>
      <c r="IHA1" t="s">
        <v>13362</v>
      </c>
      <c r="IHB1" t="s">
        <v>13363</v>
      </c>
      <c r="IHC1" t="s">
        <v>13364</v>
      </c>
      <c r="IHD1" t="s">
        <v>13365</v>
      </c>
      <c r="IHE1" t="s">
        <v>13366</v>
      </c>
      <c r="IHF1" t="s">
        <v>13367</v>
      </c>
      <c r="IHG1" t="s">
        <v>13368</v>
      </c>
      <c r="IHH1" t="s">
        <v>13369</v>
      </c>
      <c r="IHI1" t="s">
        <v>13370</v>
      </c>
      <c r="IHJ1" t="s">
        <v>13371</v>
      </c>
      <c r="IHK1" t="s">
        <v>13372</v>
      </c>
      <c r="IHL1" t="s">
        <v>13373</v>
      </c>
      <c r="IHM1" t="s">
        <v>13374</v>
      </c>
      <c r="IHN1" t="s">
        <v>13375</v>
      </c>
      <c r="IHO1" t="s">
        <v>13376</v>
      </c>
      <c r="IHP1" t="s">
        <v>13377</v>
      </c>
      <c r="IHQ1" t="s">
        <v>13378</v>
      </c>
      <c r="IHR1" t="s">
        <v>13379</v>
      </c>
      <c r="IHS1" t="s">
        <v>13380</v>
      </c>
      <c r="IHT1" t="s">
        <v>13381</v>
      </c>
      <c r="IHU1" t="s">
        <v>13382</v>
      </c>
      <c r="IHV1" t="s">
        <v>13383</v>
      </c>
      <c r="IHW1" t="s">
        <v>13384</v>
      </c>
      <c r="IHX1" t="s">
        <v>13385</v>
      </c>
      <c r="IHY1" t="s">
        <v>13386</v>
      </c>
      <c r="IHZ1" t="s">
        <v>13387</v>
      </c>
      <c r="IIA1" t="s">
        <v>13388</v>
      </c>
      <c r="IIB1" t="s">
        <v>13389</v>
      </c>
      <c r="IIC1" t="s">
        <v>13390</v>
      </c>
      <c r="IID1" t="s">
        <v>13391</v>
      </c>
      <c r="IIE1" t="s">
        <v>13392</v>
      </c>
      <c r="IIF1" t="s">
        <v>13393</v>
      </c>
      <c r="IIG1" t="s">
        <v>13394</v>
      </c>
      <c r="IIH1" t="s">
        <v>13395</v>
      </c>
      <c r="III1" t="s">
        <v>13396</v>
      </c>
      <c r="IIJ1" t="s">
        <v>13397</v>
      </c>
      <c r="IIK1" t="s">
        <v>13398</v>
      </c>
      <c r="IIL1" t="s">
        <v>13399</v>
      </c>
      <c r="IIM1" t="s">
        <v>13400</v>
      </c>
      <c r="IIN1" t="s">
        <v>13401</v>
      </c>
      <c r="IIO1" t="s">
        <v>13402</v>
      </c>
      <c r="IIP1" t="s">
        <v>13403</v>
      </c>
      <c r="IIQ1" t="s">
        <v>13404</v>
      </c>
      <c r="IIR1" t="s">
        <v>13405</v>
      </c>
      <c r="IIS1" t="s">
        <v>13406</v>
      </c>
      <c r="IIT1" t="s">
        <v>13407</v>
      </c>
      <c r="IIU1" t="s">
        <v>13408</v>
      </c>
      <c r="IIV1" t="s">
        <v>13409</v>
      </c>
      <c r="IIW1" t="s">
        <v>13410</v>
      </c>
      <c r="IIX1" t="s">
        <v>13411</v>
      </c>
      <c r="IIY1" t="s">
        <v>13412</v>
      </c>
      <c r="IIZ1" t="s">
        <v>13413</v>
      </c>
      <c r="IJA1" t="s">
        <v>13414</v>
      </c>
      <c r="IJB1" t="s">
        <v>13415</v>
      </c>
      <c r="IJC1" t="s">
        <v>13416</v>
      </c>
      <c r="IJD1" t="s">
        <v>13417</v>
      </c>
      <c r="IJE1" t="s">
        <v>13418</v>
      </c>
      <c r="IJF1" t="s">
        <v>13419</v>
      </c>
      <c r="IJG1" t="s">
        <v>13420</v>
      </c>
      <c r="IJH1" t="s">
        <v>13421</v>
      </c>
      <c r="IJI1" t="s">
        <v>13422</v>
      </c>
      <c r="IJJ1" t="s">
        <v>13423</v>
      </c>
      <c r="IJK1" t="s">
        <v>13424</v>
      </c>
      <c r="IJL1" t="s">
        <v>13425</v>
      </c>
      <c r="IJM1" t="s">
        <v>13426</v>
      </c>
      <c r="IJN1" t="s">
        <v>13427</v>
      </c>
      <c r="IJO1" t="s">
        <v>13428</v>
      </c>
      <c r="IJP1" t="s">
        <v>13429</v>
      </c>
      <c r="IJQ1" t="s">
        <v>13430</v>
      </c>
      <c r="IJR1" t="s">
        <v>13431</v>
      </c>
      <c r="IJS1" t="s">
        <v>13432</v>
      </c>
      <c r="IJT1" t="s">
        <v>13433</v>
      </c>
      <c r="IJU1" t="s">
        <v>13434</v>
      </c>
      <c r="IJV1" t="s">
        <v>13435</v>
      </c>
      <c r="IJW1" t="s">
        <v>13436</v>
      </c>
      <c r="IJX1" t="s">
        <v>13437</v>
      </c>
      <c r="IJY1" t="s">
        <v>13438</v>
      </c>
      <c r="IJZ1" t="s">
        <v>13439</v>
      </c>
      <c r="IKA1" t="s">
        <v>13440</v>
      </c>
      <c r="IKB1" t="s">
        <v>13441</v>
      </c>
      <c r="IKC1" t="s">
        <v>13442</v>
      </c>
      <c r="IKD1" t="s">
        <v>13443</v>
      </c>
      <c r="IKE1" t="s">
        <v>13444</v>
      </c>
      <c r="IKF1" t="s">
        <v>13445</v>
      </c>
      <c r="IKG1" t="s">
        <v>13446</v>
      </c>
      <c r="IKH1" t="s">
        <v>13447</v>
      </c>
      <c r="IKI1" t="s">
        <v>13448</v>
      </c>
      <c r="IKJ1" t="s">
        <v>13449</v>
      </c>
      <c r="IKK1" t="s">
        <v>13450</v>
      </c>
      <c r="IKL1" t="s">
        <v>13451</v>
      </c>
      <c r="IKM1" t="s">
        <v>13452</v>
      </c>
      <c r="IKN1" t="s">
        <v>13453</v>
      </c>
      <c r="IKO1" t="s">
        <v>13454</v>
      </c>
      <c r="IKP1" t="s">
        <v>13455</v>
      </c>
      <c r="IKQ1" t="s">
        <v>13456</v>
      </c>
      <c r="IKR1" t="s">
        <v>13457</v>
      </c>
      <c r="IKS1" t="s">
        <v>13458</v>
      </c>
      <c r="IKT1" t="s">
        <v>13459</v>
      </c>
      <c r="IKU1" t="s">
        <v>13460</v>
      </c>
      <c r="IKV1" t="s">
        <v>13461</v>
      </c>
      <c r="IKW1" t="s">
        <v>13462</v>
      </c>
      <c r="IKX1" t="s">
        <v>13463</v>
      </c>
      <c r="IKY1" t="s">
        <v>13464</v>
      </c>
      <c r="IKZ1" t="s">
        <v>13465</v>
      </c>
      <c r="ILA1" t="s">
        <v>13466</v>
      </c>
      <c r="ILB1" t="s">
        <v>13467</v>
      </c>
      <c r="ILC1" t="s">
        <v>13468</v>
      </c>
      <c r="ILD1" t="s">
        <v>13469</v>
      </c>
      <c r="ILE1" t="s">
        <v>13470</v>
      </c>
      <c r="ILF1" t="s">
        <v>13471</v>
      </c>
      <c r="ILG1" t="s">
        <v>13472</v>
      </c>
      <c r="ILH1" t="s">
        <v>13473</v>
      </c>
      <c r="ILI1" t="s">
        <v>13474</v>
      </c>
      <c r="ILJ1" t="s">
        <v>13475</v>
      </c>
      <c r="ILK1" t="s">
        <v>13476</v>
      </c>
      <c r="ILL1" t="s">
        <v>13477</v>
      </c>
      <c r="ILM1" t="s">
        <v>13478</v>
      </c>
      <c r="ILN1" t="s">
        <v>13479</v>
      </c>
      <c r="ILO1" t="s">
        <v>13480</v>
      </c>
      <c r="ILP1" t="s">
        <v>13481</v>
      </c>
      <c r="ILQ1" t="s">
        <v>13482</v>
      </c>
      <c r="ILR1" t="s">
        <v>13483</v>
      </c>
      <c r="ILS1" t="s">
        <v>13484</v>
      </c>
      <c r="ILT1" t="s">
        <v>13485</v>
      </c>
      <c r="ILU1" t="s">
        <v>13486</v>
      </c>
      <c r="ILV1" t="s">
        <v>13487</v>
      </c>
      <c r="ILW1" t="s">
        <v>13488</v>
      </c>
      <c r="ILX1" t="s">
        <v>13489</v>
      </c>
      <c r="ILY1" t="s">
        <v>13490</v>
      </c>
      <c r="ILZ1" t="s">
        <v>13491</v>
      </c>
      <c r="IMA1" t="s">
        <v>13492</v>
      </c>
      <c r="IMB1" t="s">
        <v>13493</v>
      </c>
      <c r="IMC1" t="s">
        <v>13494</v>
      </c>
      <c r="IMD1" t="s">
        <v>13495</v>
      </c>
      <c r="IME1" t="s">
        <v>13496</v>
      </c>
      <c r="IMF1" t="s">
        <v>13497</v>
      </c>
      <c r="IMG1" t="s">
        <v>13498</v>
      </c>
      <c r="IMH1" t="s">
        <v>13499</v>
      </c>
      <c r="IMI1" t="s">
        <v>13500</v>
      </c>
      <c r="IMJ1" t="s">
        <v>13501</v>
      </c>
      <c r="IMK1" t="s">
        <v>13502</v>
      </c>
      <c r="IML1" t="s">
        <v>13503</v>
      </c>
      <c r="IMM1" t="s">
        <v>13504</v>
      </c>
      <c r="IMN1" t="s">
        <v>13505</v>
      </c>
      <c r="IMO1" t="s">
        <v>13506</v>
      </c>
      <c r="IMP1" t="s">
        <v>13507</v>
      </c>
      <c r="IMQ1" t="s">
        <v>13508</v>
      </c>
      <c r="IMR1" t="s">
        <v>13509</v>
      </c>
      <c r="IMS1" t="s">
        <v>13510</v>
      </c>
      <c r="IMT1" t="s">
        <v>13511</v>
      </c>
      <c r="IMU1" t="s">
        <v>13512</v>
      </c>
      <c r="IMV1" t="s">
        <v>13513</v>
      </c>
      <c r="IMW1" t="s">
        <v>13514</v>
      </c>
      <c r="IMX1" t="s">
        <v>13515</v>
      </c>
      <c r="IMY1" t="s">
        <v>13516</v>
      </c>
      <c r="IMZ1" t="s">
        <v>13517</v>
      </c>
      <c r="INA1" t="s">
        <v>13518</v>
      </c>
      <c r="INB1" t="s">
        <v>13519</v>
      </c>
      <c r="INC1" t="s">
        <v>13520</v>
      </c>
      <c r="IND1" t="s">
        <v>13521</v>
      </c>
      <c r="INE1" t="s">
        <v>13522</v>
      </c>
      <c r="INF1" t="s">
        <v>13523</v>
      </c>
      <c r="ING1" t="s">
        <v>13524</v>
      </c>
      <c r="INH1" t="s">
        <v>13525</v>
      </c>
      <c r="INI1" t="s">
        <v>13526</v>
      </c>
      <c r="INJ1" t="s">
        <v>13527</v>
      </c>
      <c r="INK1" t="s">
        <v>13528</v>
      </c>
      <c r="INL1" t="s">
        <v>13529</v>
      </c>
      <c r="INM1" t="s">
        <v>13530</v>
      </c>
      <c r="INN1" t="s">
        <v>13531</v>
      </c>
      <c r="INO1" t="s">
        <v>13532</v>
      </c>
      <c r="INP1" t="s">
        <v>13533</v>
      </c>
      <c r="INQ1" t="s">
        <v>13534</v>
      </c>
      <c r="INR1" t="s">
        <v>13535</v>
      </c>
      <c r="INS1" t="s">
        <v>13536</v>
      </c>
      <c r="INT1" t="s">
        <v>13537</v>
      </c>
      <c r="INU1" t="s">
        <v>13538</v>
      </c>
      <c r="INV1" t="s">
        <v>13539</v>
      </c>
      <c r="INW1" t="s">
        <v>13540</v>
      </c>
      <c r="INX1" t="s">
        <v>13541</v>
      </c>
      <c r="INY1" t="s">
        <v>13542</v>
      </c>
      <c r="INZ1" t="s">
        <v>13543</v>
      </c>
      <c r="IOA1" t="s">
        <v>13544</v>
      </c>
      <c r="IOB1" t="s">
        <v>13545</v>
      </c>
      <c r="IOC1" t="s">
        <v>13546</v>
      </c>
      <c r="IOD1" t="s">
        <v>13547</v>
      </c>
      <c r="IOE1" t="s">
        <v>13548</v>
      </c>
      <c r="IOF1" t="s">
        <v>13549</v>
      </c>
      <c r="IOG1" t="s">
        <v>13550</v>
      </c>
      <c r="IOH1" t="s">
        <v>13551</v>
      </c>
      <c r="IOI1" t="s">
        <v>13552</v>
      </c>
      <c r="IOJ1" t="s">
        <v>13553</v>
      </c>
      <c r="IOK1" t="s">
        <v>13554</v>
      </c>
      <c r="IOL1" t="s">
        <v>13555</v>
      </c>
      <c r="IOM1" t="s">
        <v>13556</v>
      </c>
      <c r="ION1" t="s">
        <v>13557</v>
      </c>
      <c r="IOO1" t="s">
        <v>13558</v>
      </c>
      <c r="IOP1" t="s">
        <v>13559</v>
      </c>
      <c r="IOQ1" t="s">
        <v>13560</v>
      </c>
      <c r="IOR1" t="s">
        <v>13561</v>
      </c>
      <c r="IOS1" t="s">
        <v>13562</v>
      </c>
      <c r="IOT1" t="s">
        <v>13563</v>
      </c>
      <c r="IOU1" t="s">
        <v>13564</v>
      </c>
      <c r="IOV1" t="s">
        <v>13565</v>
      </c>
      <c r="IOW1" t="s">
        <v>13566</v>
      </c>
      <c r="IOX1" t="s">
        <v>13567</v>
      </c>
      <c r="IOY1" t="s">
        <v>13568</v>
      </c>
      <c r="IOZ1" t="s">
        <v>13569</v>
      </c>
      <c r="IPA1" t="s">
        <v>13570</v>
      </c>
      <c r="IPB1" t="s">
        <v>13571</v>
      </c>
      <c r="IPC1" t="s">
        <v>13572</v>
      </c>
      <c r="IPD1" t="s">
        <v>13573</v>
      </c>
      <c r="IPE1" t="s">
        <v>13574</v>
      </c>
      <c r="IPF1" t="s">
        <v>13575</v>
      </c>
      <c r="IPG1" t="s">
        <v>13576</v>
      </c>
      <c r="IPH1" t="s">
        <v>13577</v>
      </c>
      <c r="IPI1" t="s">
        <v>13578</v>
      </c>
      <c r="IPJ1" t="s">
        <v>13579</v>
      </c>
      <c r="IPK1" t="s">
        <v>13580</v>
      </c>
      <c r="IPL1" t="s">
        <v>13581</v>
      </c>
      <c r="IPM1" t="s">
        <v>13582</v>
      </c>
      <c r="IPN1" t="s">
        <v>13583</v>
      </c>
      <c r="IPO1" t="s">
        <v>13584</v>
      </c>
      <c r="IPP1" t="s">
        <v>13585</v>
      </c>
      <c r="IPQ1" t="s">
        <v>13586</v>
      </c>
      <c r="IPR1" t="s">
        <v>13587</v>
      </c>
      <c r="IPS1" t="s">
        <v>13588</v>
      </c>
      <c r="IPT1" t="s">
        <v>13589</v>
      </c>
      <c r="IPU1" t="s">
        <v>13590</v>
      </c>
      <c r="IPV1" t="s">
        <v>13591</v>
      </c>
      <c r="IPW1" t="s">
        <v>13592</v>
      </c>
      <c r="IPX1" t="s">
        <v>13593</v>
      </c>
      <c r="IPY1" t="s">
        <v>13594</v>
      </c>
      <c r="IPZ1" t="s">
        <v>13595</v>
      </c>
      <c r="IQA1" t="s">
        <v>13596</v>
      </c>
      <c r="IQB1" t="s">
        <v>13597</v>
      </c>
      <c r="IQC1" t="s">
        <v>13598</v>
      </c>
      <c r="IQD1" t="s">
        <v>13599</v>
      </c>
      <c r="IQE1" t="s">
        <v>13600</v>
      </c>
      <c r="IQF1" t="s">
        <v>13601</v>
      </c>
      <c r="IQG1" t="s">
        <v>13602</v>
      </c>
      <c r="IQH1" t="s">
        <v>13603</v>
      </c>
      <c r="IQI1" t="s">
        <v>13604</v>
      </c>
      <c r="IQJ1" t="s">
        <v>13605</v>
      </c>
      <c r="IQK1" t="s">
        <v>13606</v>
      </c>
      <c r="IQL1" t="s">
        <v>13607</v>
      </c>
      <c r="IQM1" t="s">
        <v>13608</v>
      </c>
      <c r="IQN1" t="s">
        <v>13609</v>
      </c>
      <c r="IQO1" t="s">
        <v>13610</v>
      </c>
      <c r="IQP1" t="s">
        <v>13611</v>
      </c>
      <c r="IQQ1" t="s">
        <v>13612</v>
      </c>
      <c r="IQR1" t="s">
        <v>13613</v>
      </c>
      <c r="IQS1" t="s">
        <v>13614</v>
      </c>
      <c r="IQT1" t="s">
        <v>13615</v>
      </c>
      <c r="IQU1" t="s">
        <v>13616</v>
      </c>
      <c r="IQV1" t="s">
        <v>13617</v>
      </c>
      <c r="IQW1" t="s">
        <v>13618</v>
      </c>
      <c r="IQX1" t="s">
        <v>13619</v>
      </c>
      <c r="IQY1" t="s">
        <v>13620</v>
      </c>
      <c r="IQZ1" t="s">
        <v>13621</v>
      </c>
      <c r="IRA1" t="s">
        <v>13622</v>
      </c>
      <c r="IRB1" t="s">
        <v>13623</v>
      </c>
      <c r="IRC1" t="s">
        <v>13624</v>
      </c>
      <c r="IRD1" t="s">
        <v>13625</v>
      </c>
      <c r="IRE1" t="s">
        <v>13626</v>
      </c>
      <c r="IRF1" t="s">
        <v>13627</v>
      </c>
      <c r="IRG1" t="s">
        <v>13628</v>
      </c>
      <c r="IRH1" t="s">
        <v>13629</v>
      </c>
      <c r="IRI1" t="s">
        <v>13630</v>
      </c>
      <c r="IRJ1" t="s">
        <v>13631</v>
      </c>
      <c r="IRK1" t="s">
        <v>13632</v>
      </c>
      <c r="IRL1" t="s">
        <v>13633</v>
      </c>
      <c r="IRM1" t="s">
        <v>13634</v>
      </c>
      <c r="IRN1" t="s">
        <v>13635</v>
      </c>
      <c r="IRO1" t="s">
        <v>13636</v>
      </c>
      <c r="IRP1" t="s">
        <v>13637</v>
      </c>
      <c r="IRQ1" t="s">
        <v>13638</v>
      </c>
      <c r="IRR1" t="s">
        <v>13639</v>
      </c>
      <c r="IRS1" t="s">
        <v>13640</v>
      </c>
      <c r="IRT1" t="s">
        <v>13641</v>
      </c>
      <c r="IRU1" t="s">
        <v>13642</v>
      </c>
      <c r="IRV1" t="s">
        <v>13643</v>
      </c>
      <c r="IRW1" t="s">
        <v>13644</v>
      </c>
      <c r="IRX1" t="s">
        <v>13645</v>
      </c>
      <c r="IRY1" t="s">
        <v>13646</v>
      </c>
      <c r="IRZ1" t="s">
        <v>13647</v>
      </c>
      <c r="ISA1" t="s">
        <v>13648</v>
      </c>
      <c r="ISB1" t="s">
        <v>13649</v>
      </c>
      <c r="ISC1" t="s">
        <v>13650</v>
      </c>
      <c r="ISD1" t="s">
        <v>13651</v>
      </c>
      <c r="ISE1" t="s">
        <v>13652</v>
      </c>
      <c r="ISF1" t="s">
        <v>13653</v>
      </c>
      <c r="ISG1" t="s">
        <v>13654</v>
      </c>
      <c r="ISH1" t="s">
        <v>13655</v>
      </c>
      <c r="ISI1" t="s">
        <v>13656</v>
      </c>
      <c r="ISJ1" t="s">
        <v>13657</v>
      </c>
      <c r="ISK1" t="s">
        <v>13658</v>
      </c>
      <c r="ISL1" t="s">
        <v>13659</v>
      </c>
      <c r="ISM1" t="s">
        <v>13660</v>
      </c>
      <c r="ISN1" t="s">
        <v>13661</v>
      </c>
      <c r="ISO1" t="s">
        <v>13662</v>
      </c>
      <c r="ISP1" t="s">
        <v>13663</v>
      </c>
      <c r="ISQ1" t="s">
        <v>13664</v>
      </c>
      <c r="ISR1" t="s">
        <v>13665</v>
      </c>
      <c r="ISS1" t="s">
        <v>13666</v>
      </c>
      <c r="IST1" t="s">
        <v>13667</v>
      </c>
      <c r="ISU1" t="s">
        <v>13668</v>
      </c>
      <c r="ISV1" t="s">
        <v>13669</v>
      </c>
      <c r="ISW1" t="s">
        <v>13670</v>
      </c>
      <c r="ISX1" t="s">
        <v>13671</v>
      </c>
      <c r="ISY1" t="s">
        <v>13672</v>
      </c>
      <c r="ISZ1" t="s">
        <v>13673</v>
      </c>
      <c r="ITA1" t="s">
        <v>13674</v>
      </c>
      <c r="ITB1" t="s">
        <v>13675</v>
      </c>
      <c r="ITC1" t="s">
        <v>13676</v>
      </c>
      <c r="ITD1" t="s">
        <v>13677</v>
      </c>
      <c r="ITE1" t="s">
        <v>13678</v>
      </c>
      <c r="ITF1" t="s">
        <v>13679</v>
      </c>
      <c r="ITG1" t="s">
        <v>13680</v>
      </c>
      <c r="ITH1" t="s">
        <v>13681</v>
      </c>
      <c r="ITI1" t="s">
        <v>13682</v>
      </c>
      <c r="ITJ1" t="s">
        <v>13683</v>
      </c>
      <c r="ITK1" t="s">
        <v>13684</v>
      </c>
      <c r="ITL1" t="s">
        <v>13685</v>
      </c>
      <c r="ITM1" t="s">
        <v>13686</v>
      </c>
      <c r="ITN1" t="s">
        <v>13687</v>
      </c>
      <c r="ITO1" t="s">
        <v>13688</v>
      </c>
      <c r="ITP1" t="s">
        <v>13689</v>
      </c>
      <c r="ITQ1" t="s">
        <v>13690</v>
      </c>
      <c r="ITR1" t="s">
        <v>13691</v>
      </c>
      <c r="ITS1" t="s">
        <v>13692</v>
      </c>
      <c r="ITT1" t="s">
        <v>13693</v>
      </c>
      <c r="ITU1" t="s">
        <v>13694</v>
      </c>
      <c r="ITV1" t="s">
        <v>13695</v>
      </c>
      <c r="ITW1" t="s">
        <v>13696</v>
      </c>
      <c r="ITX1" t="s">
        <v>13697</v>
      </c>
      <c r="ITY1" t="s">
        <v>13698</v>
      </c>
      <c r="ITZ1" t="s">
        <v>13699</v>
      </c>
      <c r="IUA1" t="s">
        <v>13700</v>
      </c>
      <c r="IUB1" t="s">
        <v>13701</v>
      </c>
      <c r="IUC1" t="s">
        <v>13702</v>
      </c>
      <c r="IUD1" t="s">
        <v>13703</v>
      </c>
      <c r="IUE1" t="s">
        <v>13704</v>
      </c>
      <c r="IUF1" t="s">
        <v>13705</v>
      </c>
      <c r="IUG1" t="s">
        <v>13706</v>
      </c>
      <c r="IUH1" t="s">
        <v>13707</v>
      </c>
      <c r="IUI1" t="s">
        <v>13708</v>
      </c>
      <c r="IUJ1" t="s">
        <v>13709</v>
      </c>
      <c r="IUK1" t="s">
        <v>13710</v>
      </c>
      <c r="IUL1" t="s">
        <v>13711</v>
      </c>
      <c r="IUM1" t="s">
        <v>13712</v>
      </c>
      <c r="IUN1" t="s">
        <v>13713</v>
      </c>
      <c r="IUO1" t="s">
        <v>13714</v>
      </c>
      <c r="IUP1" t="s">
        <v>13715</v>
      </c>
      <c r="IUQ1" t="s">
        <v>13716</v>
      </c>
      <c r="IUR1" t="s">
        <v>13717</v>
      </c>
      <c r="IUS1" t="s">
        <v>13718</v>
      </c>
      <c r="IUT1" t="s">
        <v>13719</v>
      </c>
      <c r="IUU1" t="s">
        <v>13720</v>
      </c>
      <c r="IUV1" t="s">
        <v>13721</v>
      </c>
      <c r="IUW1" t="s">
        <v>13722</v>
      </c>
      <c r="IUX1" t="s">
        <v>13723</v>
      </c>
      <c r="IUY1" t="s">
        <v>13724</v>
      </c>
      <c r="IUZ1" t="s">
        <v>13725</v>
      </c>
      <c r="IVA1" t="s">
        <v>13726</v>
      </c>
      <c r="IVB1" t="s">
        <v>13727</v>
      </c>
      <c r="IVC1" t="s">
        <v>13728</v>
      </c>
      <c r="IVD1" t="s">
        <v>13729</v>
      </c>
      <c r="IVE1" t="s">
        <v>13730</v>
      </c>
      <c r="IVF1" t="s">
        <v>13731</v>
      </c>
      <c r="IVG1" t="s">
        <v>13732</v>
      </c>
      <c r="IVH1" t="s">
        <v>13733</v>
      </c>
      <c r="IVI1" t="s">
        <v>13734</v>
      </c>
      <c r="IVJ1" t="s">
        <v>13735</v>
      </c>
      <c r="IVK1" t="s">
        <v>13736</v>
      </c>
      <c r="IVL1" t="s">
        <v>13737</v>
      </c>
      <c r="IVM1" t="s">
        <v>13738</v>
      </c>
      <c r="IVN1" t="s">
        <v>13739</v>
      </c>
      <c r="IVO1" t="s">
        <v>13740</v>
      </c>
      <c r="IVP1" t="s">
        <v>13741</v>
      </c>
      <c r="IVQ1" t="s">
        <v>13742</v>
      </c>
      <c r="IVR1" t="s">
        <v>13743</v>
      </c>
      <c r="IVS1" t="s">
        <v>13744</v>
      </c>
      <c r="IVT1" t="s">
        <v>13745</v>
      </c>
      <c r="IVU1" t="s">
        <v>13746</v>
      </c>
      <c r="IVV1" t="s">
        <v>13747</v>
      </c>
      <c r="IVW1" t="s">
        <v>13748</v>
      </c>
      <c r="IVX1" t="s">
        <v>13749</v>
      </c>
      <c r="IVY1" t="s">
        <v>13750</v>
      </c>
      <c r="IVZ1" t="s">
        <v>13751</v>
      </c>
      <c r="IWA1" t="s">
        <v>13752</v>
      </c>
      <c r="IWB1" t="s">
        <v>13753</v>
      </c>
      <c r="IWC1" t="s">
        <v>13754</v>
      </c>
      <c r="IWD1" t="s">
        <v>13755</v>
      </c>
      <c r="IWE1" t="s">
        <v>13756</v>
      </c>
      <c r="IWF1" t="s">
        <v>13757</v>
      </c>
      <c r="IWG1" t="s">
        <v>13758</v>
      </c>
      <c r="IWH1" t="s">
        <v>13759</v>
      </c>
      <c r="IWI1" t="s">
        <v>13760</v>
      </c>
      <c r="IWJ1" t="s">
        <v>13761</v>
      </c>
      <c r="IWK1" t="s">
        <v>13762</v>
      </c>
      <c r="IWL1" t="s">
        <v>13763</v>
      </c>
      <c r="IWM1" t="s">
        <v>13764</v>
      </c>
      <c r="IWN1" t="s">
        <v>13765</v>
      </c>
      <c r="IWO1" t="s">
        <v>13766</v>
      </c>
      <c r="IWP1" t="s">
        <v>13767</v>
      </c>
      <c r="IWQ1" t="s">
        <v>13768</v>
      </c>
      <c r="IWR1" t="s">
        <v>13769</v>
      </c>
      <c r="IWS1" t="s">
        <v>13770</v>
      </c>
      <c r="IWT1" t="s">
        <v>13771</v>
      </c>
      <c r="IWU1" t="s">
        <v>13772</v>
      </c>
      <c r="IWV1" t="s">
        <v>13773</v>
      </c>
      <c r="IWW1" t="s">
        <v>13774</v>
      </c>
      <c r="IWX1" t="s">
        <v>13775</v>
      </c>
      <c r="IWY1" t="s">
        <v>13776</v>
      </c>
      <c r="IWZ1" t="s">
        <v>13777</v>
      </c>
      <c r="IXA1" t="s">
        <v>13778</v>
      </c>
      <c r="IXB1" t="s">
        <v>13779</v>
      </c>
      <c r="IXC1" t="s">
        <v>13780</v>
      </c>
      <c r="IXD1" t="s">
        <v>13781</v>
      </c>
      <c r="IXE1" t="s">
        <v>13782</v>
      </c>
      <c r="IXF1" t="s">
        <v>13783</v>
      </c>
      <c r="IXG1" t="s">
        <v>13784</v>
      </c>
      <c r="IXH1" t="s">
        <v>13785</v>
      </c>
      <c r="IXI1" t="s">
        <v>13786</v>
      </c>
      <c r="IXJ1" t="s">
        <v>13787</v>
      </c>
      <c r="IXK1" t="s">
        <v>13788</v>
      </c>
      <c r="IXL1" t="s">
        <v>13789</v>
      </c>
      <c r="IXM1" t="s">
        <v>13790</v>
      </c>
      <c r="IXN1" t="s">
        <v>13791</v>
      </c>
      <c r="IXO1" t="s">
        <v>13792</v>
      </c>
      <c r="IXP1" t="s">
        <v>13793</v>
      </c>
      <c r="IXQ1" t="s">
        <v>13794</v>
      </c>
      <c r="IXR1" t="s">
        <v>13795</v>
      </c>
      <c r="IXS1" t="s">
        <v>13796</v>
      </c>
      <c r="IXT1" t="s">
        <v>13797</v>
      </c>
      <c r="IXU1" t="s">
        <v>13798</v>
      </c>
      <c r="IXV1" t="s">
        <v>13799</v>
      </c>
      <c r="IXW1" t="s">
        <v>13800</v>
      </c>
      <c r="IXX1" t="s">
        <v>13801</v>
      </c>
      <c r="IXY1" t="s">
        <v>13802</v>
      </c>
      <c r="IXZ1" t="s">
        <v>13803</v>
      </c>
      <c r="IYA1" t="s">
        <v>13804</v>
      </c>
      <c r="IYB1" t="s">
        <v>13805</v>
      </c>
      <c r="IYC1" t="s">
        <v>13806</v>
      </c>
      <c r="IYD1" t="s">
        <v>13807</v>
      </c>
      <c r="IYE1" t="s">
        <v>13808</v>
      </c>
      <c r="IYF1" t="s">
        <v>13809</v>
      </c>
      <c r="IYG1" t="s">
        <v>13810</v>
      </c>
      <c r="IYH1" t="s">
        <v>13811</v>
      </c>
      <c r="IYI1" t="s">
        <v>13812</v>
      </c>
      <c r="IYJ1" t="s">
        <v>13813</v>
      </c>
      <c r="IYK1" t="s">
        <v>13814</v>
      </c>
      <c r="IYL1" t="s">
        <v>13815</v>
      </c>
      <c r="IYM1" t="s">
        <v>13816</v>
      </c>
      <c r="IYN1" t="s">
        <v>13817</v>
      </c>
      <c r="IYO1" t="s">
        <v>13818</v>
      </c>
      <c r="IYP1" t="s">
        <v>13819</v>
      </c>
      <c r="IYQ1" t="s">
        <v>13820</v>
      </c>
      <c r="IYR1" t="s">
        <v>13821</v>
      </c>
      <c r="IYS1" t="s">
        <v>13822</v>
      </c>
      <c r="IYT1" t="s">
        <v>13823</v>
      </c>
      <c r="IYU1" t="s">
        <v>13824</v>
      </c>
      <c r="IYV1" t="s">
        <v>13825</v>
      </c>
      <c r="IYW1" t="s">
        <v>13826</v>
      </c>
      <c r="IYX1" t="s">
        <v>13827</v>
      </c>
      <c r="IYY1" t="s">
        <v>13828</v>
      </c>
      <c r="IYZ1" t="s">
        <v>13829</v>
      </c>
      <c r="IZA1" t="s">
        <v>13830</v>
      </c>
      <c r="IZB1" t="s">
        <v>13831</v>
      </c>
      <c r="IZC1" t="s">
        <v>13832</v>
      </c>
      <c r="IZD1" t="s">
        <v>13833</v>
      </c>
      <c r="IZE1" t="s">
        <v>13834</v>
      </c>
      <c r="IZF1" t="s">
        <v>13835</v>
      </c>
      <c r="IZG1" t="s">
        <v>13836</v>
      </c>
      <c r="IZH1" t="s">
        <v>13837</v>
      </c>
      <c r="IZI1" t="s">
        <v>13838</v>
      </c>
      <c r="IZJ1" t="s">
        <v>13839</v>
      </c>
      <c r="IZK1" t="s">
        <v>13840</v>
      </c>
      <c r="IZL1" t="s">
        <v>13841</v>
      </c>
      <c r="IZM1" t="s">
        <v>13842</v>
      </c>
      <c r="IZN1" t="s">
        <v>13843</v>
      </c>
      <c r="IZO1" t="s">
        <v>13844</v>
      </c>
      <c r="IZP1" t="s">
        <v>13845</v>
      </c>
      <c r="IZQ1" t="s">
        <v>13846</v>
      </c>
      <c r="IZR1" t="s">
        <v>13847</v>
      </c>
      <c r="IZS1" t="s">
        <v>13848</v>
      </c>
      <c r="IZT1" t="s">
        <v>13849</v>
      </c>
      <c r="IZU1" t="s">
        <v>13850</v>
      </c>
      <c r="IZV1" t="s">
        <v>13851</v>
      </c>
      <c r="IZW1" t="s">
        <v>13852</v>
      </c>
      <c r="IZX1" t="s">
        <v>13853</v>
      </c>
      <c r="IZY1" t="s">
        <v>13854</v>
      </c>
      <c r="IZZ1" t="s">
        <v>13855</v>
      </c>
      <c r="JAA1" t="s">
        <v>13856</v>
      </c>
      <c r="JAB1" t="s">
        <v>13857</v>
      </c>
      <c r="JAC1" t="s">
        <v>13858</v>
      </c>
      <c r="JAD1" t="s">
        <v>13859</v>
      </c>
      <c r="JAE1" t="s">
        <v>13860</v>
      </c>
      <c r="JAF1" t="s">
        <v>13861</v>
      </c>
      <c r="JAG1" t="s">
        <v>13862</v>
      </c>
      <c r="JAH1" t="s">
        <v>13863</v>
      </c>
      <c r="JAI1" t="s">
        <v>13864</v>
      </c>
      <c r="JAJ1" t="s">
        <v>13865</v>
      </c>
      <c r="JAK1" t="s">
        <v>13866</v>
      </c>
      <c r="JAL1" t="s">
        <v>13867</v>
      </c>
      <c r="JAM1" t="s">
        <v>13868</v>
      </c>
      <c r="JAN1" t="s">
        <v>13869</v>
      </c>
      <c r="JAO1" t="s">
        <v>13870</v>
      </c>
      <c r="JAP1" t="s">
        <v>13871</v>
      </c>
      <c r="JAQ1" t="s">
        <v>13872</v>
      </c>
      <c r="JAR1" t="s">
        <v>13873</v>
      </c>
      <c r="JAS1" t="s">
        <v>13874</v>
      </c>
      <c r="JAT1" t="s">
        <v>13875</v>
      </c>
      <c r="JAU1" t="s">
        <v>13876</v>
      </c>
      <c r="JAV1" t="s">
        <v>13877</v>
      </c>
      <c r="JAW1" t="s">
        <v>13878</v>
      </c>
      <c r="JAX1" t="s">
        <v>13879</v>
      </c>
      <c r="JAY1" t="s">
        <v>13880</v>
      </c>
      <c r="JAZ1" t="s">
        <v>13881</v>
      </c>
      <c r="JBA1" t="s">
        <v>13882</v>
      </c>
      <c r="JBB1" t="s">
        <v>13883</v>
      </c>
      <c r="JBC1" t="s">
        <v>13884</v>
      </c>
      <c r="JBD1" t="s">
        <v>13885</v>
      </c>
      <c r="JBE1" t="s">
        <v>13886</v>
      </c>
      <c r="JBF1" t="s">
        <v>13887</v>
      </c>
      <c r="JBG1" t="s">
        <v>13888</v>
      </c>
      <c r="JBH1" t="s">
        <v>13889</v>
      </c>
      <c r="JBI1" t="s">
        <v>13890</v>
      </c>
      <c r="JBJ1" t="s">
        <v>13891</v>
      </c>
      <c r="JBK1" t="s">
        <v>13892</v>
      </c>
      <c r="JBL1" t="s">
        <v>13893</v>
      </c>
      <c r="JBM1" t="s">
        <v>13894</v>
      </c>
      <c r="JBN1" t="s">
        <v>13895</v>
      </c>
      <c r="JBO1" t="s">
        <v>13896</v>
      </c>
      <c r="JBP1" t="s">
        <v>13897</v>
      </c>
      <c r="JBQ1" t="s">
        <v>13898</v>
      </c>
      <c r="JBR1" t="s">
        <v>13899</v>
      </c>
      <c r="JBS1" t="s">
        <v>13900</v>
      </c>
      <c r="JBT1" t="s">
        <v>13901</v>
      </c>
      <c r="JBU1" t="s">
        <v>13902</v>
      </c>
      <c r="JBV1" t="s">
        <v>13903</v>
      </c>
      <c r="JBW1" t="s">
        <v>13904</v>
      </c>
      <c r="JBX1" t="s">
        <v>13905</v>
      </c>
      <c r="JBY1" t="s">
        <v>13906</v>
      </c>
      <c r="JBZ1" t="s">
        <v>13907</v>
      </c>
      <c r="JCA1" t="s">
        <v>13908</v>
      </c>
      <c r="JCB1" t="s">
        <v>13909</v>
      </c>
      <c r="JCC1" t="s">
        <v>13910</v>
      </c>
      <c r="JCD1" t="s">
        <v>13911</v>
      </c>
      <c r="JCE1" t="s">
        <v>13912</v>
      </c>
      <c r="JCF1" t="s">
        <v>13913</v>
      </c>
      <c r="JCG1" t="s">
        <v>13914</v>
      </c>
      <c r="JCH1" t="s">
        <v>13915</v>
      </c>
      <c r="JCI1" t="s">
        <v>13916</v>
      </c>
      <c r="JCJ1" t="s">
        <v>13917</v>
      </c>
      <c r="JCK1" t="s">
        <v>13918</v>
      </c>
      <c r="JCL1" t="s">
        <v>13919</v>
      </c>
      <c r="JCM1" t="s">
        <v>13920</v>
      </c>
      <c r="JCN1" t="s">
        <v>13921</v>
      </c>
      <c r="JCO1" t="s">
        <v>13922</v>
      </c>
      <c r="JCP1" t="s">
        <v>13923</v>
      </c>
      <c r="JCQ1" t="s">
        <v>13924</v>
      </c>
      <c r="JCR1" t="s">
        <v>13925</v>
      </c>
      <c r="JCS1" t="s">
        <v>13926</v>
      </c>
      <c r="JCT1" t="s">
        <v>13927</v>
      </c>
      <c r="JCU1" t="s">
        <v>13928</v>
      </c>
      <c r="JCV1" t="s">
        <v>13929</v>
      </c>
      <c r="JCW1" t="s">
        <v>13930</v>
      </c>
      <c r="JCX1" t="s">
        <v>13931</v>
      </c>
      <c r="JCY1" t="s">
        <v>13932</v>
      </c>
      <c r="JCZ1" t="s">
        <v>13933</v>
      </c>
      <c r="JDA1" t="s">
        <v>13934</v>
      </c>
      <c r="JDB1" t="s">
        <v>13935</v>
      </c>
      <c r="JDC1" t="s">
        <v>13936</v>
      </c>
      <c r="JDD1" t="s">
        <v>13937</v>
      </c>
      <c r="JDE1" t="s">
        <v>13938</v>
      </c>
      <c r="JDF1" t="s">
        <v>13939</v>
      </c>
      <c r="JDG1" t="s">
        <v>13940</v>
      </c>
      <c r="JDH1" t="s">
        <v>13941</v>
      </c>
      <c r="JDI1" t="s">
        <v>13942</v>
      </c>
      <c r="JDJ1" t="s">
        <v>13943</v>
      </c>
      <c r="JDK1" t="s">
        <v>13944</v>
      </c>
      <c r="JDL1" t="s">
        <v>13945</v>
      </c>
      <c r="JDM1" t="s">
        <v>13946</v>
      </c>
      <c r="JDN1" t="s">
        <v>13947</v>
      </c>
      <c r="JDO1" t="s">
        <v>13948</v>
      </c>
      <c r="JDP1" t="s">
        <v>13949</v>
      </c>
      <c r="JDQ1" t="s">
        <v>13950</v>
      </c>
      <c r="JDR1" t="s">
        <v>13951</v>
      </c>
      <c r="JDS1" t="s">
        <v>13952</v>
      </c>
      <c r="JDT1" t="s">
        <v>13953</v>
      </c>
      <c r="JDU1" t="s">
        <v>13954</v>
      </c>
      <c r="JDV1" t="s">
        <v>13955</v>
      </c>
      <c r="JDW1" t="s">
        <v>13956</v>
      </c>
      <c r="JDX1" t="s">
        <v>13957</v>
      </c>
      <c r="JDY1" t="s">
        <v>13958</v>
      </c>
      <c r="JDZ1" t="s">
        <v>13959</v>
      </c>
      <c r="JEA1" t="s">
        <v>13960</v>
      </c>
      <c r="JEB1" t="s">
        <v>13961</v>
      </c>
      <c r="JEC1" t="s">
        <v>13962</v>
      </c>
      <c r="JED1" t="s">
        <v>13963</v>
      </c>
      <c r="JEE1" t="s">
        <v>13964</v>
      </c>
      <c r="JEF1" t="s">
        <v>13965</v>
      </c>
      <c r="JEG1" t="s">
        <v>13966</v>
      </c>
      <c r="JEH1" t="s">
        <v>13967</v>
      </c>
      <c r="JEI1" t="s">
        <v>13968</v>
      </c>
      <c r="JEJ1" t="s">
        <v>13969</v>
      </c>
      <c r="JEK1" t="s">
        <v>13970</v>
      </c>
      <c r="JEL1" t="s">
        <v>13971</v>
      </c>
      <c r="JEM1" t="s">
        <v>13972</v>
      </c>
      <c r="JEN1" t="s">
        <v>13973</v>
      </c>
      <c r="JEO1" t="s">
        <v>13974</v>
      </c>
      <c r="JEP1" t="s">
        <v>13975</v>
      </c>
      <c r="JEQ1" t="s">
        <v>13976</v>
      </c>
      <c r="JER1" t="s">
        <v>13977</v>
      </c>
      <c r="JES1" t="s">
        <v>13978</v>
      </c>
      <c r="JET1" t="s">
        <v>13979</v>
      </c>
      <c r="JEU1" t="s">
        <v>13980</v>
      </c>
      <c r="JEV1" t="s">
        <v>13981</v>
      </c>
      <c r="JEW1" t="s">
        <v>13982</v>
      </c>
      <c r="JEX1" t="s">
        <v>13983</v>
      </c>
      <c r="JEY1" t="s">
        <v>13984</v>
      </c>
      <c r="JEZ1" t="s">
        <v>13985</v>
      </c>
      <c r="JFA1" t="s">
        <v>13986</v>
      </c>
      <c r="JFB1" t="s">
        <v>13987</v>
      </c>
      <c r="JFC1" t="s">
        <v>13988</v>
      </c>
      <c r="JFD1" t="s">
        <v>13989</v>
      </c>
      <c r="JFE1" t="s">
        <v>13990</v>
      </c>
      <c r="JFF1" t="s">
        <v>13991</v>
      </c>
      <c r="JFG1" t="s">
        <v>13992</v>
      </c>
      <c r="JFH1" t="s">
        <v>13993</v>
      </c>
      <c r="JFI1" t="s">
        <v>13994</v>
      </c>
      <c r="JFJ1" t="s">
        <v>13995</v>
      </c>
      <c r="JFK1" t="s">
        <v>13996</v>
      </c>
      <c r="JFL1" t="s">
        <v>13997</v>
      </c>
      <c r="JFM1" t="s">
        <v>13998</v>
      </c>
      <c r="JFN1" t="s">
        <v>13999</v>
      </c>
      <c r="JFO1" t="s">
        <v>14000</v>
      </c>
      <c r="JFP1" t="s">
        <v>14001</v>
      </c>
      <c r="JFQ1" t="s">
        <v>14002</v>
      </c>
      <c r="JFR1" t="s">
        <v>14003</v>
      </c>
      <c r="JFS1" t="s">
        <v>14004</v>
      </c>
      <c r="JFT1" t="s">
        <v>14005</v>
      </c>
      <c r="JFU1" t="s">
        <v>14006</v>
      </c>
      <c r="JFV1" t="s">
        <v>14007</v>
      </c>
      <c r="JFW1" t="s">
        <v>14008</v>
      </c>
      <c r="JFX1" t="s">
        <v>14009</v>
      </c>
      <c r="JFY1" t="s">
        <v>14010</v>
      </c>
      <c r="JFZ1" t="s">
        <v>14011</v>
      </c>
      <c r="JGA1" t="s">
        <v>14012</v>
      </c>
      <c r="JGB1" t="s">
        <v>14013</v>
      </c>
      <c r="JGC1" t="s">
        <v>14014</v>
      </c>
      <c r="JGD1" t="s">
        <v>14015</v>
      </c>
      <c r="JGE1" t="s">
        <v>14016</v>
      </c>
      <c r="JGF1" t="s">
        <v>14017</v>
      </c>
      <c r="JGG1" t="s">
        <v>14018</v>
      </c>
      <c r="JGH1" t="s">
        <v>14019</v>
      </c>
      <c r="JGI1" t="s">
        <v>14020</v>
      </c>
      <c r="JGJ1" t="s">
        <v>14021</v>
      </c>
      <c r="JGK1" t="s">
        <v>14022</v>
      </c>
      <c r="JGL1" t="s">
        <v>14023</v>
      </c>
      <c r="JGM1" t="s">
        <v>14024</v>
      </c>
      <c r="JGN1" t="s">
        <v>14025</v>
      </c>
      <c r="JGO1" t="s">
        <v>14026</v>
      </c>
      <c r="JGP1" t="s">
        <v>14027</v>
      </c>
      <c r="JGQ1" t="s">
        <v>14028</v>
      </c>
      <c r="JGR1" t="s">
        <v>14029</v>
      </c>
      <c r="JGS1" t="s">
        <v>14030</v>
      </c>
      <c r="JGT1" t="s">
        <v>14031</v>
      </c>
      <c r="JGU1" t="s">
        <v>14032</v>
      </c>
      <c r="JGV1" t="s">
        <v>14033</v>
      </c>
      <c r="JGW1" t="s">
        <v>14034</v>
      </c>
      <c r="JGX1" t="s">
        <v>14035</v>
      </c>
      <c r="JGY1" t="s">
        <v>14036</v>
      </c>
      <c r="JGZ1" t="s">
        <v>14037</v>
      </c>
      <c r="JHA1" t="s">
        <v>14038</v>
      </c>
      <c r="JHB1" t="s">
        <v>14039</v>
      </c>
      <c r="JHC1" t="s">
        <v>14040</v>
      </c>
      <c r="JHD1" t="s">
        <v>14041</v>
      </c>
      <c r="JHE1" t="s">
        <v>14042</v>
      </c>
      <c r="JHF1" t="s">
        <v>14043</v>
      </c>
      <c r="JHG1" t="s">
        <v>14044</v>
      </c>
      <c r="JHH1" t="s">
        <v>14045</v>
      </c>
      <c r="JHI1" t="s">
        <v>14046</v>
      </c>
      <c r="JHJ1" t="s">
        <v>14047</v>
      </c>
      <c r="JHK1" t="s">
        <v>14048</v>
      </c>
      <c r="JHL1" t="s">
        <v>14049</v>
      </c>
      <c r="JHM1" t="s">
        <v>14050</v>
      </c>
      <c r="JHN1" t="s">
        <v>14051</v>
      </c>
      <c r="JHO1" t="s">
        <v>14052</v>
      </c>
      <c r="JHP1" t="s">
        <v>14053</v>
      </c>
      <c r="JHQ1" t="s">
        <v>14054</v>
      </c>
      <c r="JHR1" t="s">
        <v>14055</v>
      </c>
      <c r="JHS1" t="s">
        <v>14056</v>
      </c>
      <c r="JHT1" t="s">
        <v>14057</v>
      </c>
      <c r="JHU1" t="s">
        <v>14058</v>
      </c>
      <c r="JHV1" t="s">
        <v>14059</v>
      </c>
      <c r="JHW1" t="s">
        <v>14060</v>
      </c>
      <c r="JHX1" t="s">
        <v>14061</v>
      </c>
      <c r="JHY1" t="s">
        <v>14062</v>
      </c>
      <c r="JHZ1" t="s">
        <v>14063</v>
      </c>
      <c r="JIA1" t="s">
        <v>14064</v>
      </c>
      <c r="JIB1" t="s">
        <v>14065</v>
      </c>
      <c r="JIC1" t="s">
        <v>14066</v>
      </c>
      <c r="JID1" t="s">
        <v>14067</v>
      </c>
      <c r="JIE1" t="s">
        <v>14068</v>
      </c>
      <c r="JIF1" t="s">
        <v>14069</v>
      </c>
      <c r="JIG1" t="s">
        <v>14070</v>
      </c>
      <c r="JIH1" t="s">
        <v>14071</v>
      </c>
      <c r="JII1" t="s">
        <v>14072</v>
      </c>
      <c r="JIJ1" t="s">
        <v>14073</v>
      </c>
      <c r="JIK1" t="s">
        <v>14074</v>
      </c>
      <c r="JIL1" t="s">
        <v>14075</v>
      </c>
      <c r="JIM1" t="s">
        <v>14076</v>
      </c>
      <c r="JIN1" t="s">
        <v>14077</v>
      </c>
      <c r="JIO1" t="s">
        <v>14078</v>
      </c>
      <c r="JIP1" t="s">
        <v>14079</v>
      </c>
      <c r="JIQ1" t="s">
        <v>14080</v>
      </c>
      <c r="JIR1" t="s">
        <v>14081</v>
      </c>
      <c r="JIS1" t="s">
        <v>14082</v>
      </c>
      <c r="JIT1" t="s">
        <v>14083</v>
      </c>
      <c r="JIU1" t="s">
        <v>14084</v>
      </c>
      <c r="JIV1" t="s">
        <v>14085</v>
      </c>
      <c r="JIW1" t="s">
        <v>14086</v>
      </c>
      <c r="JIX1" t="s">
        <v>14087</v>
      </c>
      <c r="JIY1" t="s">
        <v>14088</v>
      </c>
      <c r="JIZ1" t="s">
        <v>14089</v>
      </c>
      <c r="JJA1" t="s">
        <v>14090</v>
      </c>
      <c r="JJB1" t="s">
        <v>14091</v>
      </c>
      <c r="JJC1" t="s">
        <v>14092</v>
      </c>
      <c r="JJD1" t="s">
        <v>14093</v>
      </c>
      <c r="JJE1" t="s">
        <v>14094</v>
      </c>
      <c r="JJF1" t="s">
        <v>14095</v>
      </c>
      <c r="JJG1" t="s">
        <v>14096</v>
      </c>
      <c r="JJH1" t="s">
        <v>14097</v>
      </c>
      <c r="JJI1" t="s">
        <v>14098</v>
      </c>
      <c r="JJJ1" t="s">
        <v>14099</v>
      </c>
      <c r="JJK1" t="s">
        <v>14100</v>
      </c>
      <c r="JJL1" t="s">
        <v>14101</v>
      </c>
      <c r="JJM1" t="s">
        <v>14102</v>
      </c>
      <c r="JJN1" t="s">
        <v>14103</v>
      </c>
      <c r="JJO1" t="s">
        <v>14104</v>
      </c>
      <c r="JJP1" t="s">
        <v>14105</v>
      </c>
      <c r="JJQ1" t="s">
        <v>14106</v>
      </c>
      <c r="JJR1" t="s">
        <v>14107</v>
      </c>
      <c r="JJS1" t="s">
        <v>14108</v>
      </c>
      <c r="JJT1" t="s">
        <v>14109</v>
      </c>
      <c r="JJU1" t="s">
        <v>14110</v>
      </c>
      <c r="JJV1" t="s">
        <v>14111</v>
      </c>
      <c r="JJW1" t="s">
        <v>14112</v>
      </c>
      <c r="JJX1" t="s">
        <v>14113</v>
      </c>
      <c r="JJY1" t="s">
        <v>14114</v>
      </c>
      <c r="JJZ1" t="s">
        <v>14115</v>
      </c>
      <c r="JKA1" t="s">
        <v>14116</v>
      </c>
      <c r="JKB1" t="s">
        <v>14117</v>
      </c>
      <c r="JKC1" t="s">
        <v>14118</v>
      </c>
      <c r="JKD1" t="s">
        <v>14119</v>
      </c>
      <c r="JKE1" t="s">
        <v>14120</v>
      </c>
      <c r="JKF1" t="s">
        <v>14121</v>
      </c>
      <c r="JKG1" t="s">
        <v>14122</v>
      </c>
      <c r="JKH1" t="s">
        <v>14123</v>
      </c>
      <c r="JKI1" t="s">
        <v>14124</v>
      </c>
      <c r="JKJ1" t="s">
        <v>14125</v>
      </c>
      <c r="JKK1" t="s">
        <v>14126</v>
      </c>
      <c r="JKL1" t="s">
        <v>14127</v>
      </c>
      <c r="JKM1" t="s">
        <v>14128</v>
      </c>
      <c r="JKN1" t="s">
        <v>14129</v>
      </c>
      <c r="JKO1" t="s">
        <v>14130</v>
      </c>
      <c r="JKP1" t="s">
        <v>14131</v>
      </c>
      <c r="JKQ1" t="s">
        <v>14132</v>
      </c>
      <c r="JKR1" t="s">
        <v>14133</v>
      </c>
      <c r="JKS1" t="s">
        <v>14134</v>
      </c>
      <c r="JKT1" t="s">
        <v>14135</v>
      </c>
      <c r="JKU1" t="s">
        <v>14136</v>
      </c>
      <c r="JKV1" t="s">
        <v>14137</v>
      </c>
      <c r="JKW1" t="s">
        <v>14138</v>
      </c>
      <c r="JKX1" t="s">
        <v>14139</v>
      </c>
      <c r="JKY1" t="s">
        <v>14140</v>
      </c>
      <c r="JKZ1" t="s">
        <v>14141</v>
      </c>
      <c r="JLA1" t="s">
        <v>14142</v>
      </c>
      <c r="JLB1" t="s">
        <v>14143</v>
      </c>
      <c r="JLC1" t="s">
        <v>14144</v>
      </c>
      <c r="JLD1" t="s">
        <v>14145</v>
      </c>
      <c r="JLE1" t="s">
        <v>14146</v>
      </c>
      <c r="JLF1" t="s">
        <v>14147</v>
      </c>
      <c r="JLG1" t="s">
        <v>14148</v>
      </c>
      <c r="JLH1" t="s">
        <v>14149</v>
      </c>
      <c r="JLI1" t="s">
        <v>14150</v>
      </c>
      <c r="JLJ1" t="s">
        <v>14151</v>
      </c>
      <c r="JLK1" t="s">
        <v>14152</v>
      </c>
      <c r="JLL1" t="s">
        <v>14153</v>
      </c>
      <c r="JLM1" t="s">
        <v>14154</v>
      </c>
      <c r="JLN1" t="s">
        <v>14155</v>
      </c>
      <c r="JLO1" t="s">
        <v>14156</v>
      </c>
      <c r="JLP1" t="s">
        <v>14157</v>
      </c>
      <c r="JLQ1" t="s">
        <v>14158</v>
      </c>
      <c r="JLR1" t="s">
        <v>14159</v>
      </c>
      <c r="JLS1" t="s">
        <v>14160</v>
      </c>
      <c r="JLT1" t="s">
        <v>14161</v>
      </c>
      <c r="JLU1" t="s">
        <v>14162</v>
      </c>
      <c r="JLV1" t="s">
        <v>14163</v>
      </c>
      <c r="JLW1" t="s">
        <v>14164</v>
      </c>
      <c r="JLX1" t="s">
        <v>14165</v>
      </c>
      <c r="JLY1" t="s">
        <v>14166</v>
      </c>
      <c r="JLZ1" t="s">
        <v>14167</v>
      </c>
      <c r="JMA1" t="s">
        <v>14168</v>
      </c>
      <c r="JMB1" t="s">
        <v>14169</v>
      </c>
      <c r="JMC1" t="s">
        <v>14170</v>
      </c>
      <c r="JMD1" t="s">
        <v>14171</v>
      </c>
      <c r="JME1" t="s">
        <v>14172</v>
      </c>
      <c r="JMF1" t="s">
        <v>14173</v>
      </c>
      <c r="JMG1" t="s">
        <v>14174</v>
      </c>
      <c r="JMH1" t="s">
        <v>14175</v>
      </c>
      <c r="JMI1" t="s">
        <v>14176</v>
      </c>
      <c r="JMJ1" t="s">
        <v>14177</v>
      </c>
      <c r="JMK1" t="s">
        <v>14178</v>
      </c>
      <c r="JML1" t="s">
        <v>14179</v>
      </c>
      <c r="JMM1" t="s">
        <v>14180</v>
      </c>
      <c r="JMN1" t="s">
        <v>14181</v>
      </c>
      <c r="JMO1" t="s">
        <v>14182</v>
      </c>
      <c r="JMP1" t="s">
        <v>14183</v>
      </c>
      <c r="JMQ1" t="s">
        <v>14184</v>
      </c>
      <c r="JMR1" t="s">
        <v>14185</v>
      </c>
      <c r="JMS1" t="s">
        <v>14186</v>
      </c>
      <c r="JMT1" t="s">
        <v>14187</v>
      </c>
      <c r="JMU1" t="s">
        <v>14188</v>
      </c>
      <c r="JMV1" t="s">
        <v>14189</v>
      </c>
      <c r="JMW1" t="s">
        <v>14190</v>
      </c>
      <c r="JMX1" t="s">
        <v>14191</v>
      </c>
      <c r="JMY1" t="s">
        <v>14192</v>
      </c>
      <c r="JMZ1" t="s">
        <v>14193</v>
      </c>
      <c r="JNA1" t="s">
        <v>14194</v>
      </c>
      <c r="JNB1" t="s">
        <v>14195</v>
      </c>
      <c r="JNC1" t="s">
        <v>14196</v>
      </c>
      <c r="JND1" t="s">
        <v>14197</v>
      </c>
      <c r="JNE1" t="s">
        <v>14198</v>
      </c>
      <c r="JNF1" t="s">
        <v>14199</v>
      </c>
      <c r="JNG1" t="s">
        <v>14200</v>
      </c>
      <c r="JNH1" t="s">
        <v>14201</v>
      </c>
      <c r="JNI1" t="s">
        <v>14202</v>
      </c>
      <c r="JNJ1" t="s">
        <v>14203</v>
      </c>
      <c r="JNK1" t="s">
        <v>14204</v>
      </c>
      <c r="JNL1" t="s">
        <v>14205</v>
      </c>
      <c r="JNM1" t="s">
        <v>14206</v>
      </c>
      <c r="JNN1" t="s">
        <v>14207</v>
      </c>
      <c r="JNO1" t="s">
        <v>14208</v>
      </c>
      <c r="JNP1" t="s">
        <v>14209</v>
      </c>
      <c r="JNQ1" t="s">
        <v>14210</v>
      </c>
      <c r="JNR1" t="s">
        <v>14211</v>
      </c>
      <c r="JNS1" t="s">
        <v>14212</v>
      </c>
      <c r="JNT1" t="s">
        <v>14213</v>
      </c>
      <c r="JNU1" t="s">
        <v>14214</v>
      </c>
      <c r="JNV1" t="s">
        <v>14215</v>
      </c>
      <c r="JNW1" t="s">
        <v>14216</v>
      </c>
      <c r="JNX1" t="s">
        <v>14217</v>
      </c>
      <c r="JNY1" t="s">
        <v>14218</v>
      </c>
      <c r="JNZ1" t="s">
        <v>14219</v>
      </c>
      <c r="JOA1" t="s">
        <v>14220</v>
      </c>
      <c r="JOB1" t="s">
        <v>14221</v>
      </c>
      <c r="JOC1" t="s">
        <v>14222</v>
      </c>
      <c r="JOD1" t="s">
        <v>14223</v>
      </c>
      <c r="JOE1" t="s">
        <v>14224</v>
      </c>
      <c r="JOF1" t="s">
        <v>14225</v>
      </c>
      <c r="JOG1" t="s">
        <v>14226</v>
      </c>
      <c r="JOH1" t="s">
        <v>14227</v>
      </c>
      <c r="JOI1" t="s">
        <v>14228</v>
      </c>
      <c r="JOJ1" t="s">
        <v>14229</v>
      </c>
      <c r="JOK1" t="s">
        <v>14230</v>
      </c>
      <c r="JOL1" t="s">
        <v>14231</v>
      </c>
      <c r="JOM1" t="s">
        <v>14232</v>
      </c>
      <c r="JON1" t="s">
        <v>14233</v>
      </c>
      <c r="JOO1" t="s">
        <v>14234</v>
      </c>
      <c r="JOP1" t="s">
        <v>14235</v>
      </c>
      <c r="JOQ1" t="s">
        <v>14236</v>
      </c>
      <c r="JOR1" t="s">
        <v>14237</v>
      </c>
      <c r="JOS1" t="s">
        <v>14238</v>
      </c>
      <c r="JOT1" t="s">
        <v>14239</v>
      </c>
      <c r="JOU1" t="s">
        <v>14240</v>
      </c>
      <c r="JOV1" t="s">
        <v>14241</v>
      </c>
      <c r="JOW1" t="s">
        <v>14242</v>
      </c>
      <c r="JOX1" t="s">
        <v>14243</v>
      </c>
      <c r="JOY1" t="s">
        <v>14244</v>
      </c>
      <c r="JOZ1" t="s">
        <v>14245</v>
      </c>
      <c r="JPA1" t="s">
        <v>14246</v>
      </c>
      <c r="JPB1" t="s">
        <v>14247</v>
      </c>
      <c r="JPC1" t="s">
        <v>14248</v>
      </c>
      <c r="JPD1" t="s">
        <v>14249</v>
      </c>
      <c r="JPE1" t="s">
        <v>14250</v>
      </c>
      <c r="JPF1" t="s">
        <v>14251</v>
      </c>
      <c r="JPG1" t="s">
        <v>14252</v>
      </c>
      <c r="JPH1" t="s">
        <v>14253</v>
      </c>
      <c r="JPI1" t="s">
        <v>14254</v>
      </c>
      <c r="JPJ1" t="s">
        <v>14255</v>
      </c>
      <c r="JPK1" t="s">
        <v>14256</v>
      </c>
      <c r="JPL1" t="s">
        <v>14257</v>
      </c>
      <c r="JPM1" t="s">
        <v>14258</v>
      </c>
      <c r="JPN1" t="s">
        <v>14259</v>
      </c>
      <c r="JPO1" t="s">
        <v>14260</v>
      </c>
      <c r="JPP1" t="s">
        <v>14261</v>
      </c>
      <c r="JPQ1" t="s">
        <v>14262</v>
      </c>
      <c r="JPR1" t="s">
        <v>14263</v>
      </c>
      <c r="JPS1" t="s">
        <v>14264</v>
      </c>
      <c r="JPT1" t="s">
        <v>14265</v>
      </c>
      <c r="JPU1" t="s">
        <v>14266</v>
      </c>
      <c r="JPV1" t="s">
        <v>14267</v>
      </c>
      <c r="JPW1" t="s">
        <v>14268</v>
      </c>
      <c r="JPX1" t="s">
        <v>14269</v>
      </c>
      <c r="JPY1" t="s">
        <v>14270</v>
      </c>
      <c r="JPZ1" t="s">
        <v>14271</v>
      </c>
      <c r="JQA1" t="s">
        <v>14272</v>
      </c>
      <c r="JQB1" t="s">
        <v>14273</v>
      </c>
      <c r="JQC1" t="s">
        <v>14274</v>
      </c>
      <c r="JQD1" t="s">
        <v>14275</v>
      </c>
      <c r="JQE1" t="s">
        <v>14276</v>
      </c>
      <c r="JQF1" t="s">
        <v>14277</v>
      </c>
      <c r="JQG1" t="s">
        <v>14278</v>
      </c>
      <c r="JQH1" t="s">
        <v>14279</v>
      </c>
      <c r="JQI1" t="s">
        <v>14280</v>
      </c>
      <c r="JQJ1" t="s">
        <v>14281</v>
      </c>
      <c r="JQK1" t="s">
        <v>14282</v>
      </c>
      <c r="JQL1" t="s">
        <v>14283</v>
      </c>
      <c r="JQM1" t="s">
        <v>14284</v>
      </c>
      <c r="JQN1" t="s">
        <v>14285</v>
      </c>
      <c r="JQO1" t="s">
        <v>14286</v>
      </c>
      <c r="JQP1" t="s">
        <v>14287</v>
      </c>
      <c r="JQQ1" t="s">
        <v>14288</v>
      </c>
      <c r="JQR1" t="s">
        <v>14289</v>
      </c>
      <c r="JQS1" t="s">
        <v>14290</v>
      </c>
      <c r="JQT1" t="s">
        <v>14291</v>
      </c>
      <c r="JQU1" t="s">
        <v>14292</v>
      </c>
      <c r="JQV1" t="s">
        <v>14293</v>
      </c>
      <c r="JQW1" t="s">
        <v>14294</v>
      </c>
      <c r="JQX1" t="s">
        <v>14295</v>
      </c>
      <c r="JQY1" t="s">
        <v>14296</v>
      </c>
      <c r="JQZ1" t="s">
        <v>14297</v>
      </c>
      <c r="JRA1" t="s">
        <v>14298</v>
      </c>
      <c r="JRB1" t="s">
        <v>14299</v>
      </c>
      <c r="JRC1" t="s">
        <v>14300</v>
      </c>
      <c r="JRD1" t="s">
        <v>14301</v>
      </c>
      <c r="JRE1" t="s">
        <v>14302</v>
      </c>
      <c r="JRF1" t="s">
        <v>14303</v>
      </c>
      <c r="JRG1" t="s">
        <v>14304</v>
      </c>
      <c r="JRH1" t="s">
        <v>14305</v>
      </c>
      <c r="JRI1" t="s">
        <v>14306</v>
      </c>
      <c r="JRJ1" t="s">
        <v>14307</v>
      </c>
      <c r="JRK1" t="s">
        <v>14308</v>
      </c>
      <c r="JRL1" t="s">
        <v>14309</v>
      </c>
      <c r="JRM1" t="s">
        <v>14310</v>
      </c>
      <c r="JRN1" t="s">
        <v>14311</v>
      </c>
      <c r="JRO1" t="s">
        <v>14312</v>
      </c>
      <c r="JRP1" t="s">
        <v>14313</v>
      </c>
      <c r="JRQ1" t="s">
        <v>14314</v>
      </c>
      <c r="JRR1" t="s">
        <v>14315</v>
      </c>
      <c r="JRS1" t="s">
        <v>14316</v>
      </c>
      <c r="JRT1" t="s">
        <v>14317</v>
      </c>
      <c r="JRU1" t="s">
        <v>14318</v>
      </c>
      <c r="JRV1" t="s">
        <v>14319</v>
      </c>
      <c r="JRW1" t="s">
        <v>14320</v>
      </c>
      <c r="JRX1" t="s">
        <v>14321</v>
      </c>
      <c r="JRY1" t="s">
        <v>14322</v>
      </c>
      <c r="JRZ1" t="s">
        <v>14323</v>
      </c>
      <c r="JSA1" t="s">
        <v>14324</v>
      </c>
      <c r="JSB1" t="s">
        <v>14325</v>
      </c>
      <c r="JSC1" t="s">
        <v>14326</v>
      </c>
      <c r="JSD1" t="s">
        <v>14327</v>
      </c>
      <c r="JSE1" t="s">
        <v>14328</v>
      </c>
      <c r="JSF1" t="s">
        <v>14329</v>
      </c>
      <c r="JSG1" t="s">
        <v>14330</v>
      </c>
      <c r="JSH1" t="s">
        <v>14331</v>
      </c>
      <c r="JSI1" t="s">
        <v>14332</v>
      </c>
      <c r="JSJ1" t="s">
        <v>14333</v>
      </c>
      <c r="JSK1" t="s">
        <v>14334</v>
      </c>
      <c r="JSL1" t="s">
        <v>14335</v>
      </c>
      <c r="JSM1" t="s">
        <v>14336</v>
      </c>
      <c r="JSN1" t="s">
        <v>14337</v>
      </c>
      <c r="JSO1" t="s">
        <v>14338</v>
      </c>
      <c r="JSP1" t="s">
        <v>14339</v>
      </c>
      <c r="JSQ1" t="s">
        <v>14340</v>
      </c>
      <c r="JSR1" t="s">
        <v>14341</v>
      </c>
      <c r="JSS1" t="s">
        <v>14342</v>
      </c>
      <c r="JST1" t="s">
        <v>14343</v>
      </c>
      <c r="JSU1" t="s">
        <v>14344</v>
      </c>
      <c r="JSV1" t="s">
        <v>14345</v>
      </c>
      <c r="JSW1" t="s">
        <v>14346</v>
      </c>
      <c r="JSX1" t="s">
        <v>14347</v>
      </c>
      <c r="JSY1" t="s">
        <v>14348</v>
      </c>
      <c r="JSZ1" t="s">
        <v>14349</v>
      </c>
      <c r="JTA1" t="s">
        <v>14350</v>
      </c>
      <c r="JTB1" t="s">
        <v>14351</v>
      </c>
      <c r="JTC1" t="s">
        <v>14352</v>
      </c>
      <c r="JTD1" t="s">
        <v>14353</v>
      </c>
      <c r="JTE1" t="s">
        <v>14354</v>
      </c>
      <c r="JTF1" t="s">
        <v>14355</v>
      </c>
      <c r="JTG1" t="s">
        <v>14356</v>
      </c>
      <c r="JTH1" t="s">
        <v>14357</v>
      </c>
      <c r="JTI1" t="s">
        <v>14358</v>
      </c>
      <c r="JTJ1" t="s">
        <v>14359</v>
      </c>
      <c r="JTK1" t="s">
        <v>14360</v>
      </c>
      <c r="JTL1" t="s">
        <v>14361</v>
      </c>
      <c r="JTM1" t="s">
        <v>14362</v>
      </c>
      <c r="JTN1" t="s">
        <v>14363</v>
      </c>
      <c r="JTO1" t="s">
        <v>14364</v>
      </c>
      <c r="JTP1" t="s">
        <v>14365</v>
      </c>
      <c r="JTQ1" t="s">
        <v>14366</v>
      </c>
      <c r="JTR1" t="s">
        <v>14367</v>
      </c>
      <c r="JTS1" t="s">
        <v>14368</v>
      </c>
      <c r="JTT1" t="s">
        <v>14369</v>
      </c>
      <c r="JTU1" t="s">
        <v>14370</v>
      </c>
      <c r="JTV1" t="s">
        <v>14371</v>
      </c>
      <c r="JTW1" t="s">
        <v>14372</v>
      </c>
      <c r="JTX1" t="s">
        <v>14373</v>
      </c>
      <c r="JTY1" t="s">
        <v>14374</v>
      </c>
      <c r="JTZ1" t="s">
        <v>14375</v>
      </c>
      <c r="JUA1" t="s">
        <v>14376</v>
      </c>
      <c r="JUB1" t="s">
        <v>14377</v>
      </c>
      <c r="JUC1" t="s">
        <v>14378</v>
      </c>
      <c r="JUD1" t="s">
        <v>14379</v>
      </c>
      <c r="JUE1" t="s">
        <v>14380</v>
      </c>
      <c r="JUF1" t="s">
        <v>14381</v>
      </c>
      <c r="JUG1" t="s">
        <v>14382</v>
      </c>
      <c r="JUH1" t="s">
        <v>14383</v>
      </c>
      <c r="JUI1" t="s">
        <v>14384</v>
      </c>
      <c r="JUJ1" t="s">
        <v>14385</v>
      </c>
      <c r="JUK1" t="s">
        <v>14386</v>
      </c>
      <c r="JUL1" t="s">
        <v>14387</v>
      </c>
      <c r="JUM1" t="s">
        <v>14388</v>
      </c>
      <c r="JUN1" t="s">
        <v>14389</v>
      </c>
      <c r="JUO1" t="s">
        <v>14390</v>
      </c>
      <c r="JUP1" t="s">
        <v>14391</v>
      </c>
      <c r="JUQ1" t="s">
        <v>14392</v>
      </c>
      <c r="JUR1" t="s">
        <v>14393</v>
      </c>
      <c r="JUS1" t="s">
        <v>14394</v>
      </c>
      <c r="JUT1" t="s">
        <v>14395</v>
      </c>
      <c r="JUU1" t="s">
        <v>14396</v>
      </c>
      <c r="JUV1" t="s">
        <v>14397</v>
      </c>
      <c r="JUW1" t="s">
        <v>14398</v>
      </c>
      <c r="JUX1" t="s">
        <v>14399</v>
      </c>
      <c r="JUY1" t="s">
        <v>14400</v>
      </c>
      <c r="JUZ1" t="s">
        <v>14401</v>
      </c>
      <c r="JVA1" t="s">
        <v>14402</v>
      </c>
      <c r="JVB1" t="s">
        <v>14403</v>
      </c>
      <c r="JVC1" t="s">
        <v>14404</v>
      </c>
      <c r="JVD1" t="s">
        <v>14405</v>
      </c>
      <c r="JVE1" t="s">
        <v>14406</v>
      </c>
      <c r="JVF1" t="s">
        <v>14407</v>
      </c>
      <c r="JVG1" t="s">
        <v>14408</v>
      </c>
      <c r="JVH1" t="s">
        <v>14409</v>
      </c>
      <c r="JVI1" t="s">
        <v>14410</v>
      </c>
      <c r="JVJ1" t="s">
        <v>14411</v>
      </c>
      <c r="JVK1" t="s">
        <v>14412</v>
      </c>
      <c r="JVL1" t="s">
        <v>14413</v>
      </c>
      <c r="JVM1" t="s">
        <v>14414</v>
      </c>
      <c r="JVN1" t="s">
        <v>14415</v>
      </c>
      <c r="JVO1" t="s">
        <v>14416</v>
      </c>
      <c r="JVP1" t="s">
        <v>14417</v>
      </c>
      <c r="JVQ1" t="s">
        <v>14418</v>
      </c>
      <c r="JVR1" t="s">
        <v>14419</v>
      </c>
      <c r="JVS1" t="s">
        <v>14420</v>
      </c>
      <c r="JVT1" t="s">
        <v>14421</v>
      </c>
      <c r="JVU1" t="s">
        <v>14422</v>
      </c>
      <c r="JVV1" t="s">
        <v>14423</v>
      </c>
      <c r="JVW1" t="s">
        <v>14424</v>
      </c>
      <c r="JVX1" t="s">
        <v>14425</v>
      </c>
      <c r="JVY1" t="s">
        <v>14426</v>
      </c>
      <c r="JVZ1" t="s">
        <v>14427</v>
      </c>
      <c r="JWA1" t="s">
        <v>14428</v>
      </c>
      <c r="JWB1" t="s">
        <v>14429</v>
      </c>
      <c r="JWC1" t="s">
        <v>14430</v>
      </c>
      <c r="JWD1" t="s">
        <v>14431</v>
      </c>
      <c r="JWE1" t="s">
        <v>14432</v>
      </c>
      <c r="JWF1" t="s">
        <v>14433</v>
      </c>
      <c r="JWG1" t="s">
        <v>14434</v>
      </c>
      <c r="JWH1" t="s">
        <v>14435</v>
      </c>
      <c r="JWI1" t="s">
        <v>14436</v>
      </c>
      <c r="JWJ1" t="s">
        <v>14437</v>
      </c>
      <c r="JWK1" t="s">
        <v>14438</v>
      </c>
      <c r="JWL1" t="s">
        <v>14439</v>
      </c>
      <c r="JWM1" t="s">
        <v>14440</v>
      </c>
      <c r="JWN1" t="s">
        <v>14441</v>
      </c>
      <c r="JWO1" t="s">
        <v>14442</v>
      </c>
      <c r="JWP1" t="s">
        <v>14443</v>
      </c>
      <c r="JWQ1" t="s">
        <v>14444</v>
      </c>
      <c r="JWR1" t="s">
        <v>14445</v>
      </c>
      <c r="JWS1" t="s">
        <v>14446</v>
      </c>
      <c r="JWT1" t="s">
        <v>14447</v>
      </c>
      <c r="JWU1" t="s">
        <v>14448</v>
      </c>
      <c r="JWV1" t="s">
        <v>14449</v>
      </c>
      <c r="JWW1" t="s">
        <v>14450</v>
      </c>
      <c r="JWX1" t="s">
        <v>14451</v>
      </c>
      <c r="JWY1" t="s">
        <v>14452</v>
      </c>
      <c r="JWZ1" t="s">
        <v>14453</v>
      </c>
      <c r="JXA1" t="s">
        <v>14454</v>
      </c>
      <c r="JXB1" t="s">
        <v>14455</v>
      </c>
      <c r="JXC1" t="s">
        <v>14456</v>
      </c>
      <c r="JXD1" t="s">
        <v>14457</v>
      </c>
      <c r="JXE1" t="s">
        <v>14458</v>
      </c>
      <c r="JXF1" t="s">
        <v>14459</v>
      </c>
      <c r="JXG1" t="s">
        <v>14460</v>
      </c>
      <c r="JXH1" t="s">
        <v>14461</v>
      </c>
      <c r="JXI1" t="s">
        <v>14462</v>
      </c>
      <c r="JXJ1" t="s">
        <v>14463</v>
      </c>
      <c r="JXK1" t="s">
        <v>14464</v>
      </c>
      <c r="JXL1" t="s">
        <v>14465</v>
      </c>
      <c r="JXM1" t="s">
        <v>14466</v>
      </c>
      <c r="JXN1" t="s">
        <v>14467</v>
      </c>
      <c r="JXO1" t="s">
        <v>14468</v>
      </c>
      <c r="JXP1" t="s">
        <v>14469</v>
      </c>
      <c r="JXQ1" t="s">
        <v>14470</v>
      </c>
      <c r="JXR1" t="s">
        <v>14471</v>
      </c>
      <c r="JXS1" t="s">
        <v>14472</v>
      </c>
      <c r="JXT1" t="s">
        <v>14473</v>
      </c>
      <c r="JXU1" t="s">
        <v>14474</v>
      </c>
      <c r="JXV1" t="s">
        <v>14475</v>
      </c>
      <c r="JXW1" t="s">
        <v>14476</v>
      </c>
      <c r="JXX1" t="s">
        <v>14477</v>
      </c>
      <c r="JXY1" t="s">
        <v>14478</v>
      </c>
      <c r="JXZ1" t="s">
        <v>14479</v>
      </c>
      <c r="JYA1" t="s">
        <v>14480</v>
      </c>
      <c r="JYB1" t="s">
        <v>14481</v>
      </c>
      <c r="JYC1" t="s">
        <v>14482</v>
      </c>
      <c r="JYD1" t="s">
        <v>14483</v>
      </c>
      <c r="JYE1" t="s">
        <v>14484</v>
      </c>
      <c r="JYF1" t="s">
        <v>14485</v>
      </c>
      <c r="JYG1" t="s">
        <v>14486</v>
      </c>
      <c r="JYH1" t="s">
        <v>14487</v>
      </c>
      <c r="JYI1" t="s">
        <v>14488</v>
      </c>
      <c r="JYJ1" t="s">
        <v>14489</v>
      </c>
      <c r="JYK1" t="s">
        <v>14490</v>
      </c>
      <c r="JYL1" t="s">
        <v>14491</v>
      </c>
      <c r="JYM1" t="s">
        <v>14492</v>
      </c>
      <c r="JYN1" t="s">
        <v>14493</v>
      </c>
      <c r="JYO1" t="s">
        <v>14494</v>
      </c>
      <c r="JYP1" t="s">
        <v>14495</v>
      </c>
      <c r="JYQ1" t="s">
        <v>14496</v>
      </c>
      <c r="JYR1" t="s">
        <v>14497</v>
      </c>
      <c r="JYS1" t="s">
        <v>14498</v>
      </c>
      <c r="JYT1" t="s">
        <v>14499</v>
      </c>
      <c r="JYU1" t="s">
        <v>14500</v>
      </c>
      <c r="JYV1" t="s">
        <v>14501</v>
      </c>
      <c r="JYW1" t="s">
        <v>14502</v>
      </c>
      <c r="JYX1" t="s">
        <v>14503</v>
      </c>
      <c r="JYY1" t="s">
        <v>14504</v>
      </c>
      <c r="JYZ1" t="s">
        <v>14505</v>
      </c>
      <c r="JZA1" t="s">
        <v>14506</v>
      </c>
      <c r="JZB1" t="s">
        <v>14507</v>
      </c>
      <c r="JZC1" t="s">
        <v>14508</v>
      </c>
      <c r="JZD1" t="s">
        <v>14509</v>
      </c>
      <c r="JZE1" t="s">
        <v>14510</v>
      </c>
      <c r="JZF1" t="s">
        <v>14511</v>
      </c>
      <c r="JZG1" t="s">
        <v>14512</v>
      </c>
      <c r="JZH1" t="s">
        <v>14513</v>
      </c>
      <c r="JZI1" t="s">
        <v>14514</v>
      </c>
      <c r="JZJ1" t="s">
        <v>14515</v>
      </c>
      <c r="JZK1" t="s">
        <v>14516</v>
      </c>
      <c r="JZL1" t="s">
        <v>14517</v>
      </c>
      <c r="JZM1" t="s">
        <v>14518</v>
      </c>
      <c r="JZN1" t="s">
        <v>14519</v>
      </c>
      <c r="JZO1" t="s">
        <v>14520</v>
      </c>
      <c r="JZP1" t="s">
        <v>14521</v>
      </c>
      <c r="JZQ1" t="s">
        <v>14522</v>
      </c>
      <c r="JZR1" t="s">
        <v>14523</v>
      </c>
      <c r="JZS1" t="s">
        <v>14524</v>
      </c>
      <c r="JZT1" t="s">
        <v>14525</v>
      </c>
      <c r="JZU1" t="s">
        <v>14526</v>
      </c>
      <c r="JZV1" t="s">
        <v>14527</v>
      </c>
      <c r="JZW1" t="s">
        <v>14528</v>
      </c>
      <c r="JZX1" t="s">
        <v>14529</v>
      </c>
      <c r="JZY1" t="s">
        <v>14530</v>
      </c>
      <c r="JZZ1" t="s">
        <v>14531</v>
      </c>
      <c r="KAA1" t="s">
        <v>14532</v>
      </c>
      <c r="KAB1" t="s">
        <v>14533</v>
      </c>
      <c r="KAC1" t="s">
        <v>14534</v>
      </c>
      <c r="KAD1" t="s">
        <v>14535</v>
      </c>
      <c r="KAE1" t="s">
        <v>14536</v>
      </c>
      <c r="KAF1" t="s">
        <v>14537</v>
      </c>
      <c r="KAG1" t="s">
        <v>14538</v>
      </c>
      <c r="KAH1" t="s">
        <v>14539</v>
      </c>
      <c r="KAI1" t="s">
        <v>14540</v>
      </c>
      <c r="KAJ1" t="s">
        <v>14541</v>
      </c>
      <c r="KAK1" t="s">
        <v>14542</v>
      </c>
      <c r="KAL1" t="s">
        <v>14543</v>
      </c>
      <c r="KAM1" t="s">
        <v>14544</v>
      </c>
      <c r="KAN1" t="s">
        <v>14545</v>
      </c>
      <c r="KAO1" t="s">
        <v>14546</v>
      </c>
      <c r="KAP1" t="s">
        <v>14547</v>
      </c>
      <c r="KAQ1" t="s">
        <v>14548</v>
      </c>
      <c r="KAR1" t="s">
        <v>14549</v>
      </c>
      <c r="KAS1" t="s">
        <v>14550</v>
      </c>
      <c r="KAT1" t="s">
        <v>14551</v>
      </c>
      <c r="KAU1" t="s">
        <v>14552</v>
      </c>
      <c r="KAV1" t="s">
        <v>14553</v>
      </c>
      <c r="KAW1" t="s">
        <v>14554</v>
      </c>
      <c r="KAX1" t="s">
        <v>14555</v>
      </c>
      <c r="KAY1" t="s">
        <v>14556</v>
      </c>
      <c r="KAZ1" t="s">
        <v>14557</v>
      </c>
      <c r="KBA1" t="s">
        <v>14558</v>
      </c>
      <c r="KBB1" t="s">
        <v>14559</v>
      </c>
      <c r="KBC1" t="s">
        <v>14560</v>
      </c>
      <c r="KBD1" t="s">
        <v>14561</v>
      </c>
      <c r="KBE1" t="s">
        <v>14562</v>
      </c>
      <c r="KBF1" t="s">
        <v>14563</v>
      </c>
      <c r="KBG1" t="s">
        <v>14564</v>
      </c>
      <c r="KBH1" t="s">
        <v>14565</v>
      </c>
      <c r="KBI1" t="s">
        <v>14566</v>
      </c>
      <c r="KBJ1" t="s">
        <v>14567</v>
      </c>
      <c r="KBK1" t="s">
        <v>14568</v>
      </c>
      <c r="KBL1" t="s">
        <v>14569</v>
      </c>
      <c r="KBM1" t="s">
        <v>14570</v>
      </c>
      <c r="KBN1" t="s">
        <v>14571</v>
      </c>
      <c r="KBO1" t="s">
        <v>14572</v>
      </c>
      <c r="KBP1" t="s">
        <v>14573</v>
      </c>
      <c r="KBQ1" t="s">
        <v>14574</v>
      </c>
      <c r="KBR1" t="s">
        <v>14575</v>
      </c>
      <c r="KBS1" t="s">
        <v>14576</v>
      </c>
      <c r="KBT1" t="s">
        <v>14577</v>
      </c>
      <c r="KBU1" t="s">
        <v>14578</v>
      </c>
      <c r="KBV1" t="s">
        <v>14579</v>
      </c>
      <c r="KBW1" t="s">
        <v>14580</v>
      </c>
      <c r="KBX1" t="s">
        <v>14581</v>
      </c>
      <c r="KBY1" t="s">
        <v>14582</v>
      </c>
      <c r="KBZ1" t="s">
        <v>14583</v>
      </c>
      <c r="KCA1" t="s">
        <v>14584</v>
      </c>
      <c r="KCB1" t="s">
        <v>14585</v>
      </c>
      <c r="KCC1" t="s">
        <v>14586</v>
      </c>
      <c r="KCD1" t="s">
        <v>14587</v>
      </c>
      <c r="KCE1" t="s">
        <v>14588</v>
      </c>
      <c r="KCF1" t="s">
        <v>14589</v>
      </c>
      <c r="KCG1" t="s">
        <v>14590</v>
      </c>
      <c r="KCH1" t="s">
        <v>14591</v>
      </c>
      <c r="KCI1" t="s">
        <v>14592</v>
      </c>
      <c r="KCJ1" t="s">
        <v>14593</v>
      </c>
      <c r="KCK1" t="s">
        <v>14594</v>
      </c>
      <c r="KCL1" t="s">
        <v>14595</v>
      </c>
      <c r="KCM1" t="s">
        <v>14596</v>
      </c>
      <c r="KCN1" t="s">
        <v>14597</v>
      </c>
      <c r="KCO1" t="s">
        <v>14598</v>
      </c>
      <c r="KCP1" t="s">
        <v>14599</v>
      </c>
      <c r="KCQ1" t="s">
        <v>14600</v>
      </c>
      <c r="KCR1" t="s">
        <v>14601</v>
      </c>
      <c r="KCS1" t="s">
        <v>14602</v>
      </c>
      <c r="KCT1" t="s">
        <v>14603</v>
      </c>
      <c r="KCU1" t="s">
        <v>14604</v>
      </c>
      <c r="KCV1" t="s">
        <v>14605</v>
      </c>
      <c r="KCW1" t="s">
        <v>14606</v>
      </c>
      <c r="KCX1" t="s">
        <v>14607</v>
      </c>
      <c r="KCY1" t="s">
        <v>14608</v>
      </c>
      <c r="KCZ1" t="s">
        <v>14609</v>
      </c>
      <c r="KDA1" t="s">
        <v>14610</v>
      </c>
      <c r="KDB1" t="s">
        <v>14611</v>
      </c>
      <c r="KDC1" t="s">
        <v>14612</v>
      </c>
      <c r="KDD1" t="s">
        <v>14613</v>
      </c>
      <c r="KDE1" t="s">
        <v>14614</v>
      </c>
      <c r="KDF1" t="s">
        <v>14615</v>
      </c>
      <c r="KDG1" t="s">
        <v>14616</v>
      </c>
      <c r="KDH1" t="s">
        <v>14617</v>
      </c>
      <c r="KDI1" t="s">
        <v>14618</v>
      </c>
      <c r="KDJ1" t="s">
        <v>14619</v>
      </c>
      <c r="KDK1" t="s">
        <v>14620</v>
      </c>
      <c r="KDL1" t="s">
        <v>14621</v>
      </c>
      <c r="KDM1" t="s">
        <v>14622</v>
      </c>
      <c r="KDN1" t="s">
        <v>14623</v>
      </c>
      <c r="KDO1" t="s">
        <v>14624</v>
      </c>
      <c r="KDP1" t="s">
        <v>14625</v>
      </c>
      <c r="KDQ1" t="s">
        <v>14626</v>
      </c>
      <c r="KDR1" t="s">
        <v>14627</v>
      </c>
      <c r="KDS1" t="s">
        <v>14628</v>
      </c>
      <c r="KDT1" t="s">
        <v>14629</v>
      </c>
      <c r="KDU1" t="s">
        <v>14630</v>
      </c>
      <c r="KDV1" t="s">
        <v>14631</v>
      </c>
      <c r="KDW1" t="s">
        <v>14632</v>
      </c>
      <c r="KDX1" t="s">
        <v>14633</v>
      </c>
      <c r="KDY1" t="s">
        <v>14634</v>
      </c>
      <c r="KDZ1" t="s">
        <v>14635</v>
      </c>
      <c r="KEA1" t="s">
        <v>14636</v>
      </c>
      <c r="KEB1" t="s">
        <v>14637</v>
      </c>
      <c r="KEC1" t="s">
        <v>14638</v>
      </c>
      <c r="KED1" t="s">
        <v>14639</v>
      </c>
      <c r="KEE1" t="s">
        <v>14640</v>
      </c>
      <c r="KEF1" t="s">
        <v>14641</v>
      </c>
      <c r="KEG1" t="s">
        <v>14642</v>
      </c>
      <c r="KEH1" t="s">
        <v>14643</v>
      </c>
      <c r="KEI1" t="s">
        <v>14644</v>
      </c>
      <c r="KEJ1" t="s">
        <v>14645</v>
      </c>
      <c r="KEK1" t="s">
        <v>14646</v>
      </c>
      <c r="KEL1" t="s">
        <v>14647</v>
      </c>
      <c r="KEM1" t="s">
        <v>14648</v>
      </c>
      <c r="KEN1" t="s">
        <v>14649</v>
      </c>
      <c r="KEO1" t="s">
        <v>14650</v>
      </c>
      <c r="KEP1" t="s">
        <v>14651</v>
      </c>
      <c r="KEQ1" t="s">
        <v>14652</v>
      </c>
      <c r="KER1" t="s">
        <v>14653</v>
      </c>
      <c r="KES1" t="s">
        <v>14654</v>
      </c>
      <c r="KET1" t="s">
        <v>14655</v>
      </c>
      <c r="KEU1" t="s">
        <v>14656</v>
      </c>
      <c r="KEV1" t="s">
        <v>14657</v>
      </c>
      <c r="KEW1" t="s">
        <v>14658</v>
      </c>
      <c r="KEX1" t="s">
        <v>14659</v>
      </c>
      <c r="KEY1" t="s">
        <v>14660</v>
      </c>
      <c r="KEZ1" t="s">
        <v>14661</v>
      </c>
      <c r="KFA1" t="s">
        <v>14662</v>
      </c>
      <c r="KFB1" t="s">
        <v>14663</v>
      </c>
      <c r="KFC1" t="s">
        <v>14664</v>
      </c>
      <c r="KFD1" t="s">
        <v>14665</v>
      </c>
      <c r="KFE1" t="s">
        <v>14666</v>
      </c>
      <c r="KFF1" t="s">
        <v>14667</v>
      </c>
      <c r="KFG1" t="s">
        <v>14668</v>
      </c>
      <c r="KFH1" t="s">
        <v>14669</v>
      </c>
      <c r="KFI1" t="s">
        <v>14670</v>
      </c>
      <c r="KFJ1" t="s">
        <v>14671</v>
      </c>
      <c r="KFK1" t="s">
        <v>14672</v>
      </c>
      <c r="KFL1" t="s">
        <v>14673</v>
      </c>
      <c r="KFM1" t="s">
        <v>14674</v>
      </c>
      <c r="KFN1" t="s">
        <v>14675</v>
      </c>
      <c r="KFO1" t="s">
        <v>14676</v>
      </c>
      <c r="KFP1" t="s">
        <v>14677</v>
      </c>
      <c r="KFQ1" t="s">
        <v>14678</v>
      </c>
      <c r="KFR1" t="s">
        <v>14679</v>
      </c>
      <c r="KFS1" t="s">
        <v>14680</v>
      </c>
      <c r="KFT1" t="s">
        <v>14681</v>
      </c>
      <c r="KFU1" t="s">
        <v>14682</v>
      </c>
      <c r="KFV1" t="s">
        <v>14683</v>
      </c>
      <c r="KFW1" t="s">
        <v>14684</v>
      </c>
      <c r="KFX1" t="s">
        <v>14685</v>
      </c>
      <c r="KFY1" t="s">
        <v>14686</v>
      </c>
      <c r="KFZ1" t="s">
        <v>14687</v>
      </c>
      <c r="KGA1" t="s">
        <v>14688</v>
      </c>
      <c r="KGB1" t="s">
        <v>14689</v>
      </c>
      <c r="KGC1" t="s">
        <v>14690</v>
      </c>
      <c r="KGD1" t="s">
        <v>14691</v>
      </c>
      <c r="KGE1" t="s">
        <v>14692</v>
      </c>
      <c r="KGF1" t="s">
        <v>14693</v>
      </c>
      <c r="KGG1" t="s">
        <v>14694</v>
      </c>
      <c r="KGH1" t="s">
        <v>14695</v>
      </c>
      <c r="KGI1" t="s">
        <v>14696</v>
      </c>
      <c r="KGJ1" t="s">
        <v>14697</v>
      </c>
      <c r="KGK1" t="s">
        <v>14698</v>
      </c>
      <c r="KGL1" t="s">
        <v>14699</v>
      </c>
      <c r="KGM1" t="s">
        <v>14700</v>
      </c>
      <c r="KGN1" t="s">
        <v>14701</v>
      </c>
      <c r="KGO1" t="s">
        <v>14702</v>
      </c>
      <c r="KGP1" t="s">
        <v>14703</v>
      </c>
      <c r="KGQ1" t="s">
        <v>14704</v>
      </c>
      <c r="KGR1" t="s">
        <v>14705</v>
      </c>
      <c r="KGS1" t="s">
        <v>14706</v>
      </c>
      <c r="KGT1" t="s">
        <v>14707</v>
      </c>
      <c r="KGU1" t="s">
        <v>14708</v>
      </c>
      <c r="KGV1" t="s">
        <v>14709</v>
      </c>
      <c r="KGW1" t="s">
        <v>14710</v>
      </c>
      <c r="KGX1" t="s">
        <v>14711</v>
      </c>
      <c r="KGY1" t="s">
        <v>14712</v>
      </c>
      <c r="KGZ1" t="s">
        <v>14713</v>
      </c>
      <c r="KHA1" t="s">
        <v>14714</v>
      </c>
      <c r="KHB1" t="s">
        <v>14715</v>
      </c>
      <c r="KHC1" t="s">
        <v>14716</v>
      </c>
      <c r="KHD1" t="s">
        <v>14717</v>
      </c>
      <c r="KHE1" t="s">
        <v>14718</v>
      </c>
      <c r="KHF1" t="s">
        <v>14719</v>
      </c>
      <c r="KHG1" t="s">
        <v>14720</v>
      </c>
      <c r="KHH1" t="s">
        <v>14721</v>
      </c>
      <c r="KHI1" t="s">
        <v>14722</v>
      </c>
      <c r="KHJ1" t="s">
        <v>14723</v>
      </c>
      <c r="KHK1" t="s">
        <v>14724</v>
      </c>
      <c r="KHL1" t="s">
        <v>14725</v>
      </c>
      <c r="KHM1" t="s">
        <v>14726</v>
      </c>
      <c r="KHN1" t="s">
        <v>14727</v>
      </c>
      <c r="KHO1" t="s">
        <v>14728</v>
      </c>
      <c r="KHP1" t="s">
        <v>14729</v>
      </c>
      <c r="KHQ1" t="s">
        <v>14730</v>
      </c>
      <c r="KHR1" t="s">
        <v>14731</v>
      </c>
      <c r="KHS1" t="s">
        <v>14732</v>
      </c>
      <c r="KHT1" t="s">
        <v>14733</v>
      </c>
      <c r="KHU1" t="s">
        <v>14734</v>
      </c>
      <c r="KHV1" t="s">
        <v>14735</v>
      </c>
      <c r="KHW1" t="s">
        <v>14736</v>
      </c>
      <c r="KHX1" t="s">
        <v>14737</v>
      </c>
      <c r="KHY1" t="s">
        <v>14738</v>
      </c>
      <c r="KHZ1" t="s">
        <v>14739</v>
      </c>
      <c r="KIA1" t="s">
        <v>14740</v>
      </c>
      <c r="KIB1" t="s">
        <v>14741</v>
      </c>
      <c r="KIC1" t="s">
        <v>14742</v>
      </c>
      <c r="KID1" t="s">
        <v>14743</v>
      </c>
      <c r="KIE1" t="s">
        <v>14744</v>
      </c>
      <c r="KIF1" t="s">
        <v>14745</v>
      </c>
      <c r="KIG1" t="s">
        <v>14746</v>
      </c>
      <c r="KIH1" t="s">
        <v>14747</v>
      </c>
      <c r="KII1" t="s">
        <v>14748</v>
      </c>
      <c r="KIJ1" t="s">
        <v>14749</v>
      </c>
      <c r="KIK1" t="s">
        <v>14750</v>
      </c>
      <c r="KIL1" t="s">
        <v>14751</v>
      </c>
      <c r="KIM1" t="s">
        <v>14752</v>
      </c>
      <c r="KIN1" t="s">
        <v>14753</v>
      </c>
      <c r="KIO1" t="s">
        <v>14754</v>
      </c>
      <c r="KIP1" t="s">
        <v>14755</v>
      </c>
      <c r="KIQ1" t="s">
        <v>14756</v>
      </c>
      <c r="KIR1" t="s">
        <v>14757</v>
      </c>
      <c r="KIS1" t="s">
        <v>14758</v>
      </c>
      <c r="KIT1" t="s">
        <v>14759</v>
      </c>
      <c r="KIU1" t="s">
        <v>14760</v>
      </c>
      <c r="KIV1" t="s">
        <v>14761</v>
      </c>
      <c r="KIW1" t="s">
        <v>14762</v>
      </c>
      <c r="KIX1" t="s">
        <v>14763</v>
      </c>
      <c r="KIY1" t="s">
        <v>14764</v>
      </c>
      <c r="KIZ1" t="s">
        <v>14765</v>
      </c>
      <c r="KJA1" t="s">
        <v>14766</v>
      </c>
      <c r="KJB1" t="s">
        <v>14767</v>
      </c>
      <c r="KJC1" t="s">
        <v>14768</v>
      </c>
      <c r="KJD1" t="s">
        <v>14769</v>
      </c>
      <c r="KJE1" t="s">
        <v>14770</v>
      </c>
      <c r="KJF1" t="s">
        <v>14771</v>
      </c>
      <c r="KJG1" t="s">
        <v>14772</v>
      </c>
      <c r="KJH1" t="s">
        <v>14773</v>
      </c>
      <c r="KJI1" t="s">
        <v>14774</v>
      </c>
      <c r="KJJ1" t="s">
        <v>14775</v>
      </c>
      <c r="KJK1" t="s">
        <v>14776</v>
      </c>
      <c r="KJL1" t="s">
        <v>14777</v>
      </c>
      <c r="KJM1" t="s">
        <v>14778</v>
      </c>
      <c r="KJN1" t="s">
        <v>14779</v>
      </c>
      <c r="KJO1" t="s">
        <v>14780</v>
      </c>
      <c r="KJP1" t="s">
        <v>14781</v>
      </c>
      <c r="KJQ1" t="s">
        <v>14782</v>
      </c>
      <c r="KJR1" t="s">
        <v>14783</v>
      </c>
      <c r="KJS1" t="s">
        <v>14784</v>
      </c>
      <c r="KJT1" t="s">
        <v>14785</v>
      </c>
      <c r="KJU1" t="s">
        <v>14786</v>
      </c>
      <c r="KJV1" t="s">
        <v>14787</v>
      </c>
      <c r="KJW1" t="s">
        <v>14788</v>
      </c>
      <c r="KJX1" t="s">
        <v>14789</v>
      </c>
      <c r="KJY1" t="s">
        <v>14790</v>
      </c>
      <c r="KJZ1" t="s">
        <v>14791</v>
      </c>
      <c r="KKA1" t="s">
        <v>14792</v>
      </c>
      <c r="KKB1" t="s">
        <v>14793</v>
      </c>
      <c r="KKC1" t="s">
        <v>14794</v>
      </c>
      <c r="KKD1" t="s">
        <v>14795</v>
      </c>
      <c r="KKE1" t="s">
        <v>14796</v>
      </c>
      <c r="KKF1" t="s">
        <v>14797</v>
      </c>
      <c r="KKG1" t="s">
        <v>14798</v>
      </c>
      <c r="KKH1" t="s">
        <v>14799</v>
      </c>
      <c r="KKI1" t="s">
        <v>14800</v>
      </c>
      <c r="KKJ1" t="s">
        <v>14801</v>
      </c>
      <c r="KKK1" t="s">
        <v>14802</v>
      </c>
      <c r="KKL1" t="s">
        <v>14803</v>
      </c>
      <c r="KKM1" t="s">
        <v>14804</v>
      </c>
      <c r="KKN1" t="s">
        <v>14805</v>
      </c>
      <c r="KKO1" t="s">
        <v>14806</v>
      </c>
      <c r="KKP1" t="s">
        <v>14807</v>
      </c>
      <c r="KKQ1" t="s">
        <v>14808</v>
      </c>
      <c r="KKR1" t="s">
        <v>14809</v>
      </c>
      <c r="KKS1" t="s">
        <v>14810</v>
      </c>
      <c r="KKT1" t="s">
        <v>14811</v>
      </c>
      <c r="KKU1" t="s">
        <v>14812</v>
      </c>
      <c r="KKV1" t="s">
        <v>14813</v>
      </c>
      <c r="KKW1" t="s">
        <v>14814</v>
      </c>
      <c r="KKX1" t="s">
        <v>14815</v>
      </c>
      <c r="KKY1" t="s">
        <v>14816</v>
      </c>
      <c r="KKZ1" t="s">
        <v>14817</v>
      </c>
      <c r="KLA1" t="s">
        <v>14818</v>
      </c>
      <c r="KLB1" t="s">
        <v>14819</v>
      </c>
      <c r="KLC1" t="s">
        <v>14820</v>
      </c>
      <c r="KLD1" t="s">
        <v>14821</v>
      </c>
      <c r="KLE1" t="s">
        <v>14822</v>
      </c>
      <c r="KLF1" t="s">
        <v>14823</v>
      </c>
      <c r="KLG1" t="s">
        <v>14824</v>
      </c>
      <c r="KLH1" t="s">
        <v>14825</v>
      </c>
      <c r="KLI1" t="s">
        <v>14826</v>
      </c>
      <c r="KLJ1" t="s">
        <v>14827</v>
      </c>
      <c r="KLK1" t="s">
        <v>14828</v>
      </c>
      <c r="KLL1" t="s">
        <v>14829</v>
      </c>
      <c r="KLM1" t="s">
        <v>14830</v>
      </c>
      <c r="KLN1" t="s">
        <v>14831</v>
      </c>
      <c r="KLO1" t="s">
        <v>14832</v>
      </c>
      <c r="KLP1" t="s">
        <v>14833</v>
      </c>
      <c r="KLQ1" t="s">
        <v>14834</v>
      </c>
      <c r="KLR1" t="s">
        <v>14835</v>
      </c>
      <c r="KLS1" t="s">
        <v>14836</v>
      </c>
      <c r="KLT1" t="s">
        <v>14837</v>
      </c>
      <c r="KLU1" t="s">
        <v>14838</v>
      </c>
      <c r="KLV1" t="s">
        <v>14839</v>
      </c>
      <c r="KLW1" t="s">
        <v>14840</v>
      </c>
      <c r="KLX1" t="s">
        <v>14841</v>
      </c>
      <c r="KLY1" t="s">
        <v>14842</v>
      </c>
      <c r="KLZ1" t="s">
        <v>14843</v>
      </c>
      <c r="KMA1" t="s">
        <v>14844</v>
      </c>
      <c r="KMB1" t="s">
        <v>14845</v>
      </c>
      <c r="KMC1" t="s">
        <v>14846</v>
      </c>
      <c r="KMD1" t="s">
        <v>14847</v>
      </c>
      <c r="KME1" t="s">
        <v>14848</v>
      </c>
      <c r="KMF1" t="s">
        <v>14849</v>
      </c>
      <c r="KMG1" t="s">
        <v>14850</v>
      </c>
      <c r="KMH1" t="s">
        <v>14851</v>
      </c>
      <c r="KMI1" t="s">
        <v>14852</v>
      </c>
      <c r="KMJ1" t="s">
        <v>14853</v>
      </c>
      <c r="KMK1" t="s">
        <v>14854</v>
      </c>
      <c r="KML1" t="s">
        <v>14855</v>
      </c>
      <c r="KMM1" t="s">
        <v>14856</v>
      </c>
      <c r="KMN1" t="s">
        <v>14857</v>
      </c>
      <c r="KMO1" t="s">
        <v>14858</v>
      </c>
      <c r="KMP1" t="s">
        <v>14859</v>
      </c>
      <c r="KMQ1" t="s">
        <v>14860</v>
      </c>
      <c r="KMR1" t="s">
        <v>14861</v>
      </c>
      <c r="KMS1" t="s">
        <v>14862</v>
      </c>
      <c r="KMT1" t="s">
        <v>14863</v>
      </c>
      <c r="KMU1" t="s">
        <v>14864</v>
      </c>
      <c r="KMV1" t="s">
        <v>14865</v>
      </c>
      <c r="KMW1" t="s">
        <v>14866</v>
      </c>
      <c r="KMX1" t="s">
        <v>14867</v>
      </c>
      <c r="KMY1" t="s">
        <v>14868</v>
      </c>
      <c r="KMZ1" t="s">
        <v>14869</v>
      </c>
      <c r="KNA1" t="s">
        <v>14870</v>
      </c>
      <c r="KNB1" t="s">
        <v>14871</v>
      </c>
      <c r="KNC1" t="s">
        <v>14872</v>
      </c>
      <c r="KND1" t="s">
        <v>14873</v>
      </c>
      <c r="KNE1" t="s">
        <v>14874</v>
      </c>
      <c r="KNF1" t="s">
        <v>14875</v>
      </c>
      <c r="KNG1" t="s">
        <v>14876</v>
      </c>
      <c r="KNH1" t="s">
        <v>14877</v>
      </c>
      <c r="KNI1" t="s">
        <v>14878</v>
      </c>
      <c r="KNJ1" t="s">
        <v>14879</v>
      </c>
      <c r="KNK1" t="s">
        <v>14880</v>
      </c>
      <c r="KNL1" t="s">
        <v>14881</v>
      </c>
      <c r="KNM1" t="s">
        <v>14882</v>
      </c>
      <c r="KNN1" t="s">
        <v>14883</v>
      </c>
      <c r="KNO1" t="s">
        <v>14884</v>
      </c>
      <c r="KNP1" t="s">
        <v>14885</v>
      </c>
      <c r="KNQ1" t="s">
        <v>14886</v>
      </c>
      <c r="KNR1" t="s">
        <v>14887</v>
      </c>
      <c r="KNS1" t="s">
        <v>14888</v>
      </c>
      <c r="KNT1" t="s">
        <v>14889</v>
      </c>
      <c r="KNU1" t="s">
        <v>14890</v>
      </c>
      <c r="KNV1" t="s">
        <v>14891</v>
      </c>
      <c r="KNW1" t="s">
        <v>14892</v>
      </c>
      <c r="KNX1" t="s">
        <v>14893</v>
      </c>
      <c r="KNY1" t="s">
        <v>14894</v>
      </c>
      <c r="KNZ1" t="s">
        <v>14895</v>
      </c>
      <c r="KOA1" t="s">
        <v>14896</v>
      </c>
      <c r="KOB1" t="s">
        <v>14897</v>
      </c>
      <c r="KOC1" t="s">
        <v>14898</v>
      </c>
      <c r="KOD1" t="s">
        <v>14899</v>
      </c>
      <c r="KOE1" t="s">
        <v>14900</v>
      </c>
      <c r="KOF1" t="s">
        <v>14901</v>
      </c>
      <c r="KOG1" t="s">
        <v>14902</v>
      </c>
      <c r="KOH1" t="s">
        <v>14903</v>
      </c>
      <c r="KOI1" t="s">
        <v>14904</v>
      </c>
      <c r="KOJ1" t="s">
        <v>14905</v>
      </c>
      <c r="KOK1" t="s">
        <v>14906</v>
      </c>
      <c r="KOL1" t="s">
        <v>14907</v>
      </c>
      <c r="KOM1" t="s">
        <v>14908</v>
      </c>
      <c r="KON1" t="s">
        <v>14909</v>
      </c>
      <c r="KOO1" t="s">
        <v>14910</v>
      </c>
      <c r="KOP1" t="s">
        <v>14911</v>
      </c>
      <c r="KOQ1" t="s">
        <v>14912</v>
      </c>
      <c r="KOR1" t="s">
        <v>14913</v>
      </c>
      <c r="KOS1" t="s">
        <v>14914</v>
      </c>
      <c r="KOT1" t="s">
        <v>14915</v>
      </c>
      <c r="KOU1" t="s">
        <v>14916</v>
      </c>
      <c r="KOV1" t="s">
        <v>14917</v>
      </c>
      <c r="KOW1" t="s">
        <v>14918</v>
      </c>
      <c r="KOX1" t="s">
        <v>14919</v>
      </c>
      <c r="KOY1" t="s">
        <v>14920</v>
      </c>
      <c r="KOZ1" t="s">
        <v>14921</v>
      </c>
      <c r="KPA1" t="s">
        <v>14922</v>
      </c>
      <c r="KPB1" t="s">
        <v>14923</v>
      </c>
      <c r="KPC1" t="s">
        <v>14924</v>
      </c>
      <c r="KPD1" t="s">
        <v>14925</v>
      </c>
      <c r="KPE1" t="s">
        <v>14926</v>
      </c>
      <c r="KPF1" t="s">
        <v>14927</v>
      </c>
      <c r="KPG1" t="s">
        <v>14928</v>
      </c>
      <c r="KPH1" t="s">
        <v>14929</v>
      </c>
      <c r="KPI1" t="s">
        <v>14930</v>
      </c>
      <c r="KPJ1" t="s">
        <v>14931</v>
      </c>
      <c r="KPK1" t="s">
        <v>14932</v>
      </c>
      <c r="KPL1" t="s">
        <v>14933</v>
      </c>
      <c r="KPM1" t="s">
        <v>14934</v>
      </c>
      <c r="KPN1" t="s">
        <v>14935</v>
      </c>
      <c r="KPO1" t="s">
        <v>14936</v>
      </c>
      <c r="KPP1" t="s">
        <v>14937</v>
      </c>
      <c r="KPQ1" t="s">
        <v>14938</v>
      </c>
      <c r="KPR1" t="s">
        <v>14939</v>
      </c>
      <c r="KPS1" t="s">
        <v>14940</v>
      </c>
      <c r="KPT1" t="s">
        <v>14941</v>
      </c>
      <c r="KPU1" t="s">
        <v>14942</v>
      </c>
      <c r="KPV1" t="s">
        <v>14943</v>
      </c>
      <c r="KPW1" t="s">
        <v>14944</v>
      </c>
      <c r="KPX1" t="s">
        <v>14945</v>
      </c>
      <c r="KPY1" t="s">
        <v>14946</v>
      </c>
      <c r="KPZ1" t="s">
        <v>14947</v>
      </c>
      <c r="KQA1" t="s">
        <v>14948</v>
      </c>
      <c r="KQB1" t="s">
        <v>14949</v>
      </c>
      <c r="KQC1" t="s">
        <v>14950</v>
      </c>
      <c r="KQD1" t="s">
        <v>14951</v>
      </c>
      <c r="KQE1" t="s">
        <v>14952</v>
      </c>
      <c r="KQF1" t="s">
        <v>14953</v>
      </c>
      <c r="KQG1" t="s">
        <v>14954</v>
      </c>
      <c r="KQH1" t="s">
        <v>14955</v>
      </c>
      <c r="KQI1" t="s">
        <v>14956</v>
      </c>
      <c r="KQJ1" t="s">
        <v>14957</v>
      </c>
      <c r="KQK1" t="s">
        <v>14958</v>
      </c>
      <c r="KQL1" t="s">
        <v>14959</v>
      </c>
      <c r="KQM1" t="s">
        <v>14960</v>
      </c>
      <c r="KQN1" t="s">
        <v>14961</v>
      </c>
      <c r="KQO1" t="s">
        <v>14962</v>
      </c>
      <c r="KQP1" t="s">
        <v>14963</v>
      </c>
      <c r="KQQ1" t="s">
        <v>14964</v>
      </c>
      <c r="KQR1" t="s">
        <v>14965</v>
      </c>
      <c r="KQS1" t="s">
        <v>14966</v>
      </c>
      <c r="KQT1" t="s">
        <v>14967</v>
      </c>
      <c r="KQU1" t="s">
        <v>14968</v>
      </c>
      <c r="KQV1" t="s">
        <v>14969</v>
      </c>
      <c r="KQW1" t="s">
        <v>14970</v>
      </c>
      <c r="KQX1" t="s">
        <v>14971</v>
      </c>
      <c r="KQY1" t="s">
        <v>14972</v>
      </c>
      <c r="KQZ1" t="s">
        <v>14973</v>
      </c>
      <c r="KRA1" t="s">
        <v>14974</v>
      </c>
      <c r="KRB1" t="s">
        <v>14975</v>
      </c>
      <c r="KRC1" t="s">
        <v>14976</v>
      </c>
      <c r="KRD1" t="s">
        <v>14977</v>
      </c>
      <c r="KRE1" t="s">
        <v>14978</v>
      </c>
      <c r="KRF1" t="s">
        <v>14979</v>
      </c>
      <c r="KRG1" t="s">
        <v>14980</v>
      </c>
      <c r="KRH1" t="s">
        <v>14981</v>
      </c>
      <c r="KRI1" t="s">
        <v>14982</v>
      </c>
      <c r="KRJ1" t="s">
        <v>14983</v>
      </c>
      <c r="KRK1" t="s">
        <v>14984</v>
      </c>
      <c r="KRL1" t="s">
        <v>14985</v>
      </c>
      <c r="KRM1" t="s">
        <v>14986</v>
      </c>
      <c r="KRN1" t="s">
        <v>14987</v>
      </c>
      <c r="KRO1" t="s">
        <v>14988</v>
      </c>
      <c r="KRP1" t="s">
        <v>14989</v>
      </c>
      <c r="KRQ1" t="s">
        <v>14990</v>
      </c>
      <c r="KRR1" t="s">
        <v>14991</v>
      </c>
      <c r="KRS1" t="s">
        <v>14992</v>
      </c>
      <c r="KRT1" t="s">
        <v>14993</v>
      </c>
      <c r="KRU1" t="s">
        <v>14994</v>
      </c>
      <c r="KRV1" t="s">
        <v>14995</v>
      </c>
      <c r="KRW1" t="s">
        <v>14996</v>
      </c>
      <c r="KRX1" t="s">
        <v>14997</v>
      </c>
      <c r="KRY1" t="s">
        <v>14998</v>
      </c>
      <c r="KRZ1" t="s">
        <v>14999</v>
      </c>
      <c r="KSA1" t="s">
        <v>15000</v>
      </c>
      <c r="KSB1" t="s">
        <v>15001</v>
      </c>
      <c r="KSC1" t="s">
        <v>15002</v>
      </c>
      <c r="KSD1" t="s">
        <v>15003</v>
      </c>
      <c r="KSE1" t="s">
        <v>15004</v>
      </c>
      <c r="KSF1" t="s">
        <v>15005</v>
      </c>
      <c r="KSG1" t="s">
        <v>15006</v>
      </c>
      <c r="KSH1" t="s">
        <v>15007</v>
      </c>
      <c r="KSI1" t="s">
        <v>15008</v>
      </c>
      <c r="KSJ1" t="s">
        <v>15009</v>
      </c>
      <c r="KSK1" t="s">
        <v>15010</v>
      </c>
      <c r="KSL1" t="s">
        <v>15011</v>
      </c>
      <c r="KSM1" t="s">
        <v>15012</v>
      </c>
      <c r="KSN1" t="s">
        <v>15013</v>
      </c>
      <c r="KSO1" t="s">
        <v>15014</v>
      </c>
      <c r="KSP1" t="s">
        <v>15015</v>
      </c>
      <c r="KSQ1" t="s">
        <v>15016</v>
      </c>
      <c r="KSR1" t="s">
        <v>15017</v>
      </c>
      <c r="KSS1" t="s">
        <v>15018</v>
      </c>
      <c r="KST1" t="s">
        <v>15019</v>
      </c>
      <c r="KSU1" t="s">
        <v>15020</v>
      </c>
      <c r="KSV1" t="s">
        <v>15021</v>
      </c>
      <c r="KSW1" t="s">
        <v>15022</v>
      </c>
      <c r="KSX1" t="s">
        <v>15023</v>
      </c>
      <c r="KSY1" t="s">
        <v>15024</v>
      </c>
      <c r="KSZ1" t="s">
        <v>15025</v>
      </c>
      <c r="KTA1" t="s">
        <v>15026</v>
      </c>
      <c r="KTB1" t="s">
        <v>15027</v>
      </c>
      <c r="KTC1" t="s">
        <v>15028</v>
      </c>
      <c r="KTD1" t="s">
        <v>15029</v>
      </c>
      <c r="KTE1" t="s">
        <v>15030</v>
      </c>
      <c r="KTF1" t="s">
        <v>15031</v>
      </c>
      <c r="KTG1" t="s">
        <v>15032</v>
      </c>
      <c r="KTH1" t="s">
        <v>15033</v>
      </c>
      <c r="KTI1" t="s">
        <v>15034</v>
      </c>
      <c r="KTJ1" t="s">
        <v>15035</v>
      </c>
      <c r="KTK1" t="s">
        <v>15036</v>
      </c>
      <c r="KTL1" t="s">
        <v>15037</v>
      </c>
      <c r="KTM1" t="s">
        <v>15038</v>
      </c>
      <c r="KTN1" t="s">
        <v>15039</v>
      </c>
      <c r="KTO1" t="s">
        <v>15040</v>
      </c>
      <c r="KTP1" t="s">
        <v>15041</v>
      </c>
      <c r="KTQ1" t="s">
        <v>15042</v>
      </c>
      <c r="KTR1" t="s">
        <v>15043</v>
      </c>
      <c r="KTS1" t="s">
        <v>15044</v>
      </c>
      <c r="KTT1" t="s">
        <v>15045</v>
      </c>
      <c r="KTU1" t="s">
        <v>15046</v>
      </c>
      <c r="KTV1" t="s">
        <v>15047</v>
      </c>
      <c r="KTW1" t="s">
        <v>15048</v>
      </c>
      <c r="KTX1" t="s">
        <v>15049</v>
      </c>
      <c r="KTY1" t="s">
        <v>15050</v>
      </c>
      <c r="KTZ1" t="s">
        <v>15051</v>
      </c>
      <c r="KUA1" t="s">
        <v>15052</v>
      </c>
      <c r="KUB1" t="s">
        <v>15053</v>
      </c>
      <c r="KUC1" t="s">
        <v>15054</v>
      </c>
      <c r="KUD1" t="s">
        <v>15055</v>
      </c>
      <c r="KUE1" t="s">
        <v>15056</v>
      </c>
      <c r="KUF1" t="s">
        <v>15057</v>
      </c>
      <c r="KUG1" t="s">
        <v>15058</v>
      </c>
      <c r="KUH1" t="s">
        <v>15059</v>
      </c>
      <c r="KUI1" t="s">
        <v>15060</v>
      </c>
      <c r="KUJ1" t="s">
        <v>15061</v>
      </c>
      <c r="KUK1" t="s">
        <v>15062</v>
      </c>
      <c r="KUL1" t="s">
        <v>15063</v>
      </c>
      <c r="KUM1" t="s">
        <v>15064</v>
      </c>
      <c r="KUN1" t="s">
        <v>15065</v>
      </c>
      <c r="KUO1" t="s">
        <v>15066</v>
      </c>
      <c r="KUP1" t="s">
        <v>15067</v>
      </c>
      <c r="KUQ1" t="s">
        <v>15068</v>
      </c>
      <c r="KUR1" t="s">
        <v>15069</v>
      </c>
      <c r="KUS1" t="s">
        <v>15070</v>
      </c>
      <c r="KUT1" t="s">
        <v>15071</v>
      </c>
      <c r="KUU1" t="s">
        <v>15072</v>
      </c>
      <c r="KUV1" t="s">
        <v>15073</v>
      </c>
      <c r="KUW1" t="s">
        <v>15074</v>
      </c>
      <c r="KUX1" t="s">
        <v>15075</v>
      </c>
      <c r="KUY1" t="s">
        <v>15076</v>
      </c>
      <c r="KUZ1" t="s">
        <v>15077</v>
      </c>
      <c r="KVA1" t="s">
        <v>15078</v>
      </c>
      <c r="KVB1" t="s">
        <v>15079</v>
      </c>
      <c r="KVC1" t="s">
        <v>15080</v>
      </c>
      <c r="KVD1" t="s">
        <v>15081</v>
      </c>
      <c r="KVE1" t="s">
        <v>15082</v>
      </c>
      <c r="KVF1" t="s">
        <v>15083</v>
      </c>
      <c r="KVG1" t="s">
        <v>15084</v>
      </c>
      <c r="KVH1" t="s">
        <v>15085</v>
      </c>
      <c r="KVI1" t="s">
        <v>15086</v>
      </c>
      <c r="KVJ1" t="s">
        <v>15087</v>
      </c>
      <c r="KVK1" t="s">
        <v>15088</v>
      </c>
      <c r="KVL1" t="s">
        <v>15089</v>
      </c>
      <c r="KVM1" t="s">
        <v>15090</v>
      </c>
      <c r="KVN1" t="s">
        <v>15091</v>
      </c>
      <c r="KVO1" t="s">
        <v>15092</v>
      </c>
      <c r="KVP1" t="s">
        <v>15093</v>
      </c>
      <c r="KVQ1" t="s">
        <v>15094</v>
      </c>
      <c r="KVR1" t="s">
        <v>15095</v>
      </c>
      <c r="KVS1" t="s">
        <v>15096</v>
      </c>
      <c r="KVT1" t="s">
        <v>15097</v>
      </c>
      <c r="KVU1" t="s">
        <v>15098</v>
      </c>
      <c r="KVV1" t="s">
        <v>15099</v>
      </c>
      <c r="KVW1" t="s">
        <v>15100</v>
      </c>
      <c r="KVX1" t="s">
        <v>15101</v>
      </c>
      <c r="KVY1" t="s">
        <v>15102</v>
      </c>
      <c r="KVZ1" t="s">
        <v>15103</v>
      </c>
      <c r="KWA1" t="s">
        <v>15104</v>
      </c>
      <c r="KWB1" t="s">
        <v>15105</v>
      </c>
      <c r="KWC1" t="s">
        <v>15106</v>
      </c>
      <c r="KWD1" t="s">
        <v>15107</v>
      </c>
      <c r="KWE1" t="s">
        <v>15108</v>
      </c>
      <c r="KWF1" t="s">
        <v>15109</v>
      </c>
      <c r="KWG1" t="s">
        <v>15110</v>
      </c>
      <c r="KWH1" t="s">
        <v>15111</v>
      </c>
      <c r="KWI1" t="s">
        <v>15112</v>
      </c>
      <c r="KWJ1" t="s">
        <v>15113</v>
      </c>
      <c r="KWK1" t="s">
        <v>15114</v>
      </c>
      <c r="KWL1" t="s">
        <v>15115</v>
      </c>
      <c r="KWM1" t="s">
        <v>15116</v>
      </c>
      <c r="KWN1" t="s">
        <v>15117</v>
      </c>
      <c r="KWO1" t="s">
        <v>15118</v>
      </c>
      <c r="KWP1" t="s">
        <v>15119</v>
      </c>
      <c r="KWQ1" t="s">
        <v>15120</v>
      </c>
      <c r="KWR1" t="s">
        <v>15121</v>
      </c>
      <c r="KWS1" t="s">
        <v>15122</v>
      </c>
      <c r="KWT1" t="s">
        <v>15123</v>
      </c>
      <c r="KWU1" t="s">
        <v>15124</v>
      </c>
      <c r="KWV1" t="s">
        <v>15125</v>
      </c>
      <c r="KWW1" t="s">
        <v>15126</v>
      </c>
      <c r="KWX1" t="s">
        <v>15127</v>
      </c>
      <c r="KWY1" t="s">
        <v>15128</v>
      </c>
      <c r="KWZ1" t="s">
        <v>15129</v>
      </c>
      <c r="KXA1" t="s">
        <v>15130</v>
      </c>
      <c r="KXB1" t="s">
        <v>15131</v>
      </c>
      <c r="KXC1" t="s">
        <v>15132</v>
      </c>
      <c r="KXD1" t="s">
        <v>15133</v>
      </c>
      <c r="KXE1" t="s">
        <v>15134</v>
      </c>
      <c r="KXF1" t="s">
        <v>15135</v>
      </c>
      <c r="KXG1" t="s">
        <v>15136</v>
      </c>
      <c r="KXH1" t="s">
        <v>15137</v>
      </c>
      <c r="KXI1" t="s">
        <v>15138</v>
      </c>
      <c r="KXJ1" t="s">
        <v>15139</v>
      </c>
      <c r="KXK1" t="s">
        <v>15140</v>
      </c>
      <c r="KXL1" t="s">
        <v>15141</v>
      </c>
      <c r="KXM1" t="s">
        <v>15142</v>
      </c>
      <c r="KXN1" t="s">
        <v>15143</v>
      </c>
      <c r="KXO1" t="s">
        <v>15144</v>
      </c>
      <c r="KXP1" t="s">
        <v>15145</v>
      </c>
      <c r="KXQ1" t="s">
        <v>15146</v>
      </c>
      <c r="KXR1" t="s">
        <v>15147</v>
      </c>
      <c r="KXS1" t="s">
        <v>15148</v>
      </c>
      <c r="KXT1" t="s">
        <v>15149</v>
      </c>
      <c r="KXU1" t="s">
        <v>15150</v>
      </c>
      <c r="KXV1" t="s">
        <v>15151</v>
      </c>
      <c r="KXW1" t="s">
        <v>15152</v>
      </c>
      <c r="KXX1" t="s">
        <v>15153</v>
      </c>
      <c r="KXY1" t="s">
        <v>15154</v>
      </c>
      <c r="KXZ1" t="s">
        <v>15155</v>
      </c>
      <c r="KYA1" t="s">
        <v>15156</v>
      </c>
      <c r="KYB1" t="s">
        <v>15157</v>
      </c>
      <c r="KYC1" t="s">
        <v>15158</v>
      </c>
      <c r="KYD1" t="s">
        <v>15159</v>
      </c>
      <c r="KYE1" t="s">
        <v>15160</v>
      </c>
      <c r="KYF1" t="s">
        <v>15161</v>
      </c>
      <c r="KYG1" t="s">
        <v>15162</v>
      </c>
      <c r="KYH1" t="s">
        <v>15163</v>
      </c>
      <c r="KYI1" t="s">
        <v>15164</v>
      </c>
      <c r="KYJ1" t="s">
        <v>15165</v>
      </c>
      <c r="KYK1" t="s">
        <v>15166</v>
      </c>
      <c r="KYL1" t="s">
        <v>15167</v>
      </c>
      <c r="KYM1" t="s">
        <v>15168</v>
      </c>
      <c r="KYN1" t="s">
        <v>15169</v>
      </c>
      <c r="KYO1" t="s">
        <v>15170</v>
      </c>
      <c r="KYP1" t="s">
        <v>15171</v>
      </c>
      <c r="KYQ1" t="s">
        <v>15172</v>
      </c>
      <c r="KYR1" t="s">
        <v>15173</v>
      </c>
      <c r="KYS1" t="s">
        <v>15174</v>
      </c>
      <c r="KYT1" t="s">
        <v>15175</v>
      </c>
      <c r="KYU1" t="s">
        <v>15176</v>
      </c>
      <c r="KYV1" t="s">
        <v>15177</v>
      </c>
      <c r="KYW1" t="s">
        <v>15178</v>
      </c>
      <c r="KYX1" t="s">
        <v>15179</v>
      </c>
      <c r="KYY1" t="s">
        <v>15180</v>
      </c>
      <c r="KYZ1" t="s">
        <v>15181</v>
      </c>
      <c r="KZA1" t="s">
        <v>15182</v>
      </c>
      <c r="KZB1" t="s">
        <v>15183</v>
      </c>
      <c r="KZC1" t="s">
        <v>15184</v>
      </c>
      <c r="KZD1" t="s">
        <v>15185</v>
      </c>
      <c r="KZE1" t="s">
        <v>15186</v>
      </c>
      <c r="KZF1" t="s">
        <v>15187</v>
      </c>
      <c r="KZG1" t="s">
        <v>15188</v>
      </c>
      <c r="KZH1" t="s">
        <v>15189</v>
      </c>
      <c r="KZI1" t="s">
        <v>15190</v>
      </c>
      <c r="KZJ1" t="s">
        <v>15191</v>
      </c>
      <c r="KZK1" t="s">
        <v>15192</v>
      </c>
      <c r="KZL1" t="s">
        <v>15193</v>
      </c>
      <c r="KZM1" t="s">
        <v>15194</v>
      </c>
      <c r="KZN1" t="s">
        <v>15195</v>
      </c>
      <c r="KZO1" t="s">
        <v>15196</v>
      </c>
      <c r="KZP1" t="s">
        <v>15197</v>
      </c>
      <c r="KZQ1" t="s">
        <v>15198</v>
      </c>
      <c r="KZR1" t="s">
        <v>15199</v>
      </c>
      <c r="KZS1" t="s">
        <v>15200</v>
      </c>
      <c r="KZT1" t="s">
        <v>15201</v>
      </c>
      <c r="KZU1" t="s">
        <v>15202</v>
      </c>
      <c r="KZV1" t="s">
        <v>15203</v>
      </c>
      <c r="KZW1" t="s">
        <v>15204</v>
      </c>
      <c r="KZX1" t="s">
        <v>15205</v>
      </c>
      <c r="KZY1" t="s">
        <v>15206</v>
      </c>
      <c r="KZZ1" t="s">
        <v>15207</v>
      </c>
      <c r="LAA1" t="s">
        <v>15208</v>
      </c>
      <c r="LAB1" t="s">
        <v>15209</v>
      </c>
      <c r="LAC1" t="s">
        <v>15210</v>
      </c>
      <c r="LAD1" t="s">
        <v>15211</v>
      </c>
      <c r="LAE1" t="s">
        <v>15212</v>
      </c>
      <c r="LAF1" t="s">
        <v>15213</v>
      </c>
      <c r="LAG1" t="s">
        <v>15214</v>
      </c>
      <c r="LAH1" t="s">
        <v>15215</v>
      </c>
      <c r="LAI1" t="s">
        <v>15216</v>
      </c>
      <c r="LAJ1" t="s">
        <v>15217</v>
      </c>
      <c r="LAK1" t="s">
        <v>15218</v>
      </c>
      <c r="LAL1" t="s">
        <v>15219</v>
      </c>
      <c r="LAM1" t="s">
        <v>15220</v>
      </c>
      <c r="LAN1" t="s">
        <v>15221</v>
      </c>
      <c r="LAO1" t="s">
        <v>15222</v>
      </c>
      <c r="LAP1" t="s">
        <v>15223</v>
      </c>
      <c r="LAQ1" t="s">
        <v>15224</v>
      </c>
      <c r="LAR1" t="s">
        <v>15225</v>
      </c>
      <c r="LAS1" t="s">
        <v>15226</v>
      </c>
      <c r="LAT1" t="s">
        <v>15227</v>
      </c>
      <c r="LAU1" t="s">
        <v>15228</v>
      </c>
      <c r="LAV1" t="s">
        <v>15229</v>
      </c>
      <c r="LAW1" t="s">
        <v>15230</v>
      </c>
      <c r="LAX1" t="s">
        <v>15231</v>
      </c>
      <c r="LAY1" t="s">
        <v>15232</v>
      </c>
      <c r="LAZ1" t="s">
        <v>15233</v>
      </c>
      <c r="LBA1" t="s">
        <v>15234</v>
      </c>
      <c r="LBB1" t="s">
        <v>15235</v>
      </c>
      <c r="LBC1" t="s">
        <v>15236</v>
      </c>
      <c r="LBD1" t="s">
        <v>15237</v>
      </c>
      <c r="LBE1" t="s">
        <v>15238</v>
      </c>
      <c r="LBF1" t="s">
        <v>15239</v>
      </c>
      <c r="LBG1" t="s">
        <v>15240</v>
      </c>
      <c r="LBH1" t="s">
        <v>15241</v>
      </c>
      <c r="LBI1" t="s">
        <v>15242</v>
      </c>
      <c r="LBJ1" t="s">
        <v>15243</v>
      </c>
      <c r="LBK1" t="s">
        <v>15244</v>
      </c>
      <c r="LBL1" t="s">
        <v>15245</v>
      </c>
      <c r="LBM1" t="s">
        <v>15246</v>
      </c>
      <c r="LBN1" t="s">
        <v>15247</v>
      </c>
      <c r="LBO1" t="s">
        <v>15248</v>
      </c>
      <c r="LBP1" t="s">
        <v>15249</v>
      </c>
      <c r="LBQ1" t="s">
        <v>15250</v>
      </c>
      <c r="LBR1" t="s">
        <v>15251</v>
      </c>
      <c r="LBS1" t="s">
        <v>15252</v>
      </c>
      <c r="LBT1" t="s">
        <v>15253</v>
      </c>
      <c r="LBU1" t="s">
        <v>15254</v>
      </c>
      <c r="LBV1" t="s">
        <v>15255</v>
      </c>
      <c r="LBW1" t="s">
        <v>15256</v>
      </c>
      <c r="LBX1" t="s">
        <v>15257</v>
      </c>
      <c r="LBY1" t="s">
        <v>15258</v>
      </c>
      <c r="LBZ1" t="s">
        <v>15259</v>
      </c>
      <c r="LCA1" t="s">
        <v>15260</v>
      </c>
      <c r="LCB1" t="s">
        <v>15261</v>
      </c>
      <c r="LCC1" t="s">
        <v>15262</v>
      </c>
      <c r="LCD1" t="s">
        <v>15263</v>
      </c>
      <c r="LCE1" t="s">
        <v>15264</v>
      </c>
      <c r="LCF1" t="s">
        <v>15265</v>
      </c>
      <c r="LCG1" t="s">
        <v>15266</v>
      </c>
      <c r="LCH1" t="s">
        <v>15267</v>
      </c>
      <c r="LCI1" t="s">
        <v>15268</v>
      </c>
      <c r="LCJ1" t="s">
        <v>15269</v>
      </c>
      <c r="LCK1" t="s">
        <v>15270</v>
      </c>
      <c r="LCL1" t="s">
        <v>15271</v>
      </c>
      <c r="LCM1" t="s">
        <v>15272</v>
      </c>
      <c r="LCN1" t="s">
        <v>15273</v>
      </c>
      <c r="LCO1" t="s">
        <v>15274</v>
      </c>
      <c r="LCP1" t="s">
        <v>15275</v>
      </c>
      <c r="LCQ1" t="s">
        <v>15276</v>
      </c>
      <c r="LCR1" t="s">
        <v>15277</v>
      </c>
      <c r="LCS1" t="s">
        <v>15278</v>
      </c>
      <c r="LCT1" t="s">
        <v>15279</v>
      </c>
      <c r="LCU1" t="s">
        <v>15280</v>
      </c>
      <c r="LCV1" t="s">
        <v>15281</v>
      </c>
      <c r="LCW1" t="s">
        <v>15282</v>
      </c>
      <c r="LCX1" t="s">
        <v>15283</v>
      </c>
      <c r="LCY1" t="s">
        <v>15284</v>
      </c>
      <c r="LCZ1" t="s">
        <v>15285</v>
      </c>
      <c r="LDA1" t="s">
        <v>15286</v>
      </c>
      <c r="LDB1" t="s">
        <v>15287</v>
      </c>
      <c r="LDC1" t="s">
        <v>15288</v>
      </c>
      <c r="LDD1" t="s">
        <v>15289</v>
      </c>
      <c r="LDE1" t="s">
        <v>15290</v>
      </c>
      <c r="LDF1" t="s">
        <v>15291</v>
      </c>
      <c r="LDG1" t="s">
        <v>15292</v>
      </c>
      <c r="LDH1" t="s">
        <v>15293</v>
      </c>
      <c r="LDI1" t="s">
        <v>15294</v>
      </c>
      <c r="LDJ1" t="s">
        <v>15295</v>
      </c>
      <c r="LDK1" t="s">
        <v>15296</v>
      </c>
      <c r="LDL1" t="s">
        <v>15297</v>
      </c>
      <c r="LDM1" t="s">
        <v>15298</v>
      </c>
      <c r="LDN1" t="s">
        <v>15299</v>
      </c>
      <c r="LDO1" t="s">
        <v>15300</v>
      </c>
      <c r="LDP1" t="s">
        <v>15301</v>
      </c>
      <c r="LDQ1" t="s">
        <v>15302</v>
      </c>
      <c r="LDR1" t="s">
        <v>15303</v>
      </c>
      <c r="LDS1" t="s">
        <v>15304</v>
      </c>
      <c r="LDT1" t="s">
        <v>15305</v>
      </c>
      <c r="LDU1" t="s">
        <v>15306</v>
      </c>
      <c r="LDV1" t="s">
        <v>15307</v>
      </c>
      <c r="LDW1" t="s">
        <v>15308</v>
      </c>
      <c r="LDX1" t="s">
        <v>15309</v>
      </c>
      <c r="LDY1" t="s">
        <v>15310</v>
      </c>
      <c r="LDZ1" t="s">
        <v>15311</v>
      </c>
      <c r="LEA1" t="s">
        <v>15312</v>
      </c>
      <c r="LEB1" t="s">
        <v>15313</v>
      </c>
      <c r="LEC1" t="s">
        <v>15314</v>
      </c>
      <c r="LED1" t="s">
        <v>15315</v>
      </c>
      <c r="LEE1" t="s">
        <v>15316</v>
      </c>
      <c r="LEF1" t="s">
        <v>15317</v>
      </c>
      <c r="LEG1" t="s">
        <v>15318</v>
      </c>
      <c r="LEH1" t="s">
        <v>15319</v>
      </c>
      <c r="LEI1" t="s">
        <v>15320</v>
      </c>
      <c r="LEJ1" t="s">
        <v>15321</v>
      </c>
      <c r="LEK1" t="s">
        <v>15322</v>
      </c>
      <c r="LEL1" t="s">
        <v>15323</v>
      </c>
      <c r="LEM1" t="s">
        <v>15324</v>
      </c>
      <c r="LEN1" t="s">
        <v>15325</v>
      </c>
      <c r="LEO1" t="s">
        <v>15326</v>
      </c>
      <c r="LEP1" t="s">
        <v>15327</v>
      </c>
      <c r="LEQ1" t="s">
        <v>15328</v>
      </c>
      <c r="LER1" t="s">
        <v>15329</v>
      </c>
      <c r="LES1" t="s">
        <v>15330</v>
      </c>
      <c r="LET1" t="s">
        <v>15331</v>
      </c>
      <c r="LEU1" t="s">
        <v>15332</v>
      </c>
      <c r="LEV1" t="s">
        <v>15333</v>
      </c>
      <c r="LEW1" t="s">
        <v>15334</v>
      </c>
      <c r="LEX1" t="s">
        <v>15335</v>
      </c>
      <c r="LEY1" t="s">
        <v>15336</v>
      </c>
      <c r="LEZ1" t="s">
        <v>15337</v>
      </c>
      <c r="LFA1" t="s">
        <v>15338</v>
      </c>
      <c r="LFB1" t="s">
        <v>15339</v>
      </c>
      <c r="LFC1" t="s">
        <v>15340</v>
      </c>
      <c r="LFD1" t="s">
        <v>15341</v>
      </c>
      <c r="LFE1" t="s">
        <v>15342</v>
      </c>
      <c r="LFF1" t="s">
        <v>15343</v>
      </c>
      <c r="LFG1" t="s">
        <v>15344</v>
      </c>
      <c r="LFH1" t="s">
        <v>15345</v>
      </c>
      <c r="LFI1" t="s">
        <v>15346</v>
      </c>
      <c r="LFJ1" t="s">
        <v>15347</v>
      </c>
      <c r="LFK1" t="s">
        <v>15348</v>
      </c>
      <c r="LFL1" t="s">
        <v>15349</v>
      </c>
      <c r="LFM1" t="s">
        <v>15350</v>
      </c>
      <c r="LFN1" t="s">
        <v>15351</v>
      </c>
      <c r="LFO1" t="s">
        <v>15352</v>
      </c>
      <c r="LFP1" t="s">
        <v>15353</v>
      </c>
      <c r="LFQ1" t="s">
        <v>15354</v>
      </c>
      <c r="LFR1" t="s">
        <v>15355</v>
      </c>
      <c r="LFS1" t="s">
        <v>15356</v>
      </c>
      <c r="LFT1" t="s">
        <v>15357</v>
      </c>
      <c r="LFU1" t="s">
        <v>15358</v>
      </c>
      <c r="LFV1" t="s">
        <v>15359</v>
      </c>
      <c r="LFW1" t="s">
        <v>15360</v>
      </c>
      <c r="LFX1" t="s">
        <v>15361</v>
      </c>
      <c r="LFY1" t="s">
        <v>15362</v>
      </c>
      <c r="LFZ1" t="s">
        <v>15363</v>
      </c>
      <c r="LGA1" t="s">
        <v>15364</v>
      </c>
      <c r="LGB1" t="s">
        <v>15365</v>
      </c>
      <c r="LGC1" t="s">
        <v>15366</v>
      </c>
      <c r="LGD1" t="s">
        <v>15367</v>
      </c>
      <c r="LGE1" t="s">
        <v>15368</v>
      </c>
      <c r="LGF1" t="s">
        <v>15369</v>
      </c>
      <c r="LGG1" t="s">
        <v>15370</v>
      </c>
      <c r="LGH1" t="s">
        <v>15371</v>
      </c>
      <c r="LGI1" t="s">
        <v>15372</v>
      </c>
      <c r="LGJ1" t="s">
        <v>15373</v>
      </c>
      <c r="LGK1" t="s">
        <v>15374</v>
      </c>
      <c r="LGL1" t="s">
        <v>15375</v>
      </c>
      <c r="LGM1" t="s">
        <v>15376</v>
      </c>
      <c r="LGN1" t="s">
        <v>15377</v>
      </c>
      <c r="LGO1" t="s">
        <v>15378</v>
      </c>
      <c r="LGP1" t="s">
        <v>15379</v>
      </c>
      <c r="LGQ1" t="s">
        <v>15380</v>
      </c>
      <c r="LGR1" t="s">
        <v>15381</v>
      </c>
      <c r="LGS1" t="s">
        <v>15382</v>
      </c>
      <c r="LGT1" t="s">
        <v>15383</v>
      </c>
      <c r="LGU1" t="s">
        <v>15384</v>
      </c>
      <c r="LGV1" t="s">
        <v>15385</v>
      </c>
      <c r="LGW1" t="s">
        <v>15386</v>
      </c>
      <c r="LGX1" t="s">
        <v>15387</v>
      </c>
      <c r="LGY1" t="s">
        <v>15388</v>
      </c>
      <c r="LGZ1" t="s">
        <v>15389</v>
      </c>
      <c r="LHA1" t="s">
        <v>15390</v>
      </c>
      <c r="LHB1" t="s">
        <v>15391</v>
      </c>
      <c r="LHC1" t="s">
        <v>15392</v>
      </c>
      <c r="LHD1" t="s">
        <v>15393</v>
      </c>
      <c r="LHE1" t="s">
        <v>15394</v>
      </c>
      <c r="LHF1" t="s">
        <v>15395</v>
      </c>
      <c r="LHG1" t="s">
        <v>15396</v>
      </c>
      <c r="LHH1" t="s">
        <v>15397</v>
      </c>
      <c r="LHI1" t="s">
        <v>15398</v>
      </c>
      <c r="LHJ1" t="s">
        <v>15399</v>
      </c>
      <c r="LHK1" t="s">
        <v>15400</v>
      </c>
      <c r="LHL1" t="s">
        <v>15401</v>
      </c>
      <c r="LHM1" t="s">
        <v>15402</v>
      </c>
      <c r="LHN1" t="s">
        <v>15403</v>
      </c>
      <c r="LHO1" t="s">
        <v>15404</v>
      </c>
      <c r="LHP1" t="s">
        <v>15405</v>
      </c>
      <c r="LHQ1" t="s">
        <v>15406</v>
      </c>
      <c r="LHR1" t="s">
        <v>15407</v>
      </c>
      <c r="LHS1" t="s">
        <v>15408</v>
      </c>
      <c r="LHT1" t="s">
        <v>15409</v>
      </c>
      <c r="LHU1" t="s">
        <v>15410</v>
      </c>
      <c r="LHV1" t="s">
        <v>15411</v>
      </c>
      <c r="LHW1" t="s">
        <v>15412</v>
      </c>
      <c r="LHX1" t="s">
        <v>15413</v>
      </c>
      <c r="LHY1" t="s">
        <v>15414</v>
      </c>
      <c r="LHZ1" t="s">
        <v>15415</v>
      </c>
      <c r="LIA1" t="s">
        <v>15416</v>
      </c>
      <c r="LIB1" t="s">
        <v>15417</v>
      </c>
      <c r="LIC1" t="s">
        <v>15418</v>
      </c>
      <c r="LID1" t="s">
        <v>15419</v>
      </c>
      <c r="LIE1" t="s">
        <v>15420</v>
      </c>
      <c r="LIF1" t="s">
        <v>15421</v>
      </c>
      <c r="LIG1" t="s">
        <v>15422</v>
      </c>
      <c r="LIH1" t="s">
        <v>15423</v>
      </c>
      <c r="LII1" t="s">
        <v>15424</v>
      </c>
      <c r="LIJ1" t="s">
        <v>15425</v>
      </c>
      <c r="LIK1" t="s">
        <v>15426</v>
      </c>
      <c r="LIL1" t="s">
        <v>15427</v>
      </c>
      <c r="LIM1" t="s">
        <v>15428</v>
      </c>
      <c r="LIN1" t="s">
        <v>15429</v>
      </c>
      <c r="LIO1" t="s">
        <v>15430</v>
      </c>
      <c r="LIP1" t="s">
        <v>15431</v>
      </c>
      <c r="LIQ1" t="s">
        <v>15432</v>
      </c>
      <c r="LIR1" t="s">
        <v>15433</v>
      </c>
      <c r="LIS1" t="s">
        <v>15434</v>
      </c>
      <c r="LIT1" t="s">
        <v>15435</v>
      </c>
      <c r="LIU1" t="s">
        <v>15436</v>
      </c>
      <c r="LIV1" t="s">
        <v>15437</v>
      </c>
      <c r="LIW1" t="s">
        <v>15438</v>
      </c>
      <c r="LIX1" t="s">
        <v>15439</v>
      </c>
      <c r="LIY1" t="s">
        <v>15440</v>
      </c>
      <c r="LIZ1" t="s">
        <v>15441</v>
      </c>
      <c r="LJA1" t="s">
        <v>15442</v>
      </c>
      <c r="LJB1" t="s">
        <v>15443</v>
      </c>
      <c r="LJC1" t="s">
        <v>15444</v>
      </c>
      <c r="LJD1" t="s">
        <v>15445</v>
      </c>
      <c r="LJE1" t="s">
        <v>15446</v>
      </c>
      <c r="LJF1" t="s">
        <v>15447</v>
      </c>
      <c r="LJG1" t="s">
        <v>15448</v>
      </c>
      <c r="LJH1" t="s">
        <v>15449</v>
      </c>
      <c r="LJI1" t="s">
        <v>15450</v>
      </c>
      <c r="LJJ1" t="s">
        <v>15451</v>
      </c>
      <c r="LJK1" t="s">
        <v>15452</v>
      </c>
      <c r="LJL1" t="s">
        <v>15453</v>
      </c>
      <c r="LJM1" t="s">
        <v>15454</v>
      </c>
      <c r="LJN1" t="s">
        <v>15455</v>
      </c>
      <c r="LJO1" t="s">
        <v>15456</v>
      </c>
      <c r="LJP1" t="s">
        <v>15457</v>
      </c>
      <c r="LJQ1" t="s">
        <v>15458</v>
      </c>
      <c r="LJR1" t="s">
        <v>15459</v>
      </c>
      <c r="LJS1" t="s">
        <v>15460</v>
      </c>
      <c r="LJT1" t="s">
        <v>15461</v>
      </c>
      <c r="LJU1" t="s">
        <v>15462</v>
      </c>
      <c r="LJV1" t="s">
        <v>15463</v>
      </c>
      <c r="LJW1" t="s">
        <v>15464</v>
      </c>
      <c r="LJX1" t="s">
        <v>15465</v>
      </c>
      <c r="LJY1" t="s">
        <v>15466</v>
      </c>
      <c r="LJZ1" t="s">
        <v>15467</v>
      </c>
      <c r="LKA1" t="s">
        <v>15468</v>
      </c>
      <c r="LKB1" t="s">
        <v>15469</v>
      </c>
      <c r="LKC1" t="s">
        <v>15470</v>
      </c>
      <c r="LKD1" t="s">
        <v>15471</v>
      </c>
      <c r="LKE1" t="s">
        <v>15472</v>
      </c>
      <c r="LKF1" t="s">
        <v>15473</v>
      </c>
      <c r="LKG1" t="s">
        <v>15474</v>
      </c>
      <c r="LKH1" t="s">
        <v>15475</v>
      </c>
      <c r="LKI1" t="s">
        <v>15476</v>
      </c>
      <c r="LKJ1" t="s">
        <v>15477</v>
      </c>
      <c r="LKK1" t="s">
        <v>15478</v>
      </c>
      <c r="LKL1" t="s">
        <v>15479</v>
      </c>
      <c r="LKM1" t="s">
        <v>15480</v>
      </c>
      <c r="LKN1" t="s">
        <v>15481</v>
      </c>
      <c r="LKO1" t="s">
        <v>15482</v>
      </c>
      <c r="LKP1" t="s">
        <v>15483</v>
      </c>
      <c r="LKQ1" t="s">
        <v>15484</v>
      </c>
      <c r="LKR1" t="s">
        <v>15485</v>
      </c>
      <c r="LKS1" t="s">
        <v>15486</v>
      </c>
      <c r="LKT1" t="s">
        <v>15487</v>
      </c>
      <c r="LKU1" t="s">
        <v>15488</v>
      </c>
      <c r="LKV1" t="s">
        <v>15489</v>
      </c>
      <c r="LKW1" t="s">
        <v>15490</v>
      </c>
      <c r="LKX1" t="s">
        <v>15491</v>
      </c>
      <c r="LKY1" t="s">
        <v>15492</v>
      </c>
      <c r="LKZ1" t="s">
        <v>15493</v>
      </c>
      <c r="LLA1" t="s">
        <v>15494</v>
      </c>
      <c r="LLB1" t="s">
        <v>15495</v>
      </c>
      <c r="LLC1" t="s">
        <v>15496</v>
      </c>
      <c r="LLD1" t="s">
        <v>15497</v>
      </c>
      <c r="LLE1" t="s">
        <v>15498</v>
      </c>
      <c r="LLF1" t="s">
        <v>15499</v>
      </c>
      <c r="LLG1" t="s">
        <v>15500</v>
      </c>
      <c r="LLH1" t="s">
        <v>15501</v>
      </c>
      <c r="LLI1" t="s">
        <v>15502</v>
      </c>
      <c r="LLJ1" t="s">
        <v>15503</v>
      </c>
      <c r="LLK1" t="s">
        <v>15504</v>
      </c>
      <c r="LLL1" t="s">
        <v>15505</v>
      </c>
      <c r="LLM1" t="s">
        <v>15506</v>
      </c>
      <c r="LLN1" t="s">
        <v>15507</v>
      </c>
      <c r="LLO1" t="s">
        <v>15508</v>
      </c>
      <c r="LLP1" t="s">
        <v>15509</v>
      </c>
      <c r="LLQ1" t="s">
        <v>15510</v>
      </c>
      <c r="LLR1" t="s">
        <v>15511</v>
      </c>
      <c r="LLS1" t="s">
        <v>15512</v>
      </c>
      <c r="LLT1" t="s">
        <v>15513</v>
      </c>
      <c r="LLU1" t="s">
        <v>15514</v>
      </c>
      <c r="LLV1" t="s">
        <v>15515</v>
      </c>
      <c r="LLW1" t="s">
        <v>15516</v>
      </c>
      <c r="LLX1" t="s">
        <v>15517</v>
      </c>
      <c r="LLY1" t="s">
        <v>15518</v>
      </c>
      <c r="LLZ1" t="s">
        <v>15519</v>
      </c>
      <c r="LMA1" t="s">
        <v>15520</v>
      </c>
      <c r="LMB1" t="s">
        <v>15521</v>
      </c>
      <c r="LMC1" t="s">
        <v>15522</v>
      </c>
      <c r="LMD1" t="s">
        <v>15523</v>
      </c>
      <c r="LME1" t="s">
        <v>15524</v>
      </c>
      <c r="LMF1" t="s">
        <v>15525</v>
      </c>
      <c r="LMG1" t="s">
        <v>15526</v>
      </c>
      <c r="LMH1" t="s">
        <v>15527</v>
      </c>
      <c r="LMI1" t="s">
        <v>15528</v>
      </c>
      <c r="LMJ1" t="s">
        <v>15529</v>
      </c>
      <c r="LMK1" t="s">
        <v>15530</v>
      </c>
      <c r="LML1" t="s">
        <v>15531</v>
      </c>
      <c r="LMM1" t="s">
        <v>15532</v>
      </c>
      <c r="LMN1" t="s">
        <v>15533</v>
      </c>
      <c r="LMO1" t="s">
        <v>15534</v>
      </c>
      <c r="LMP1" t="s">
        <v>15535</v>
      </c>
      <c r="LMQ1" t="s">
        <v>15536</v>
      </c>
      <c r="LMR1" t="s">
        <v>15537</v>
      </c>
      <c r="LMS1" t="s">
        <v>15538</v>
      </c>
      <c r="LMT1" t="s">
        <v>15539</v>
      </c>
      <c r="LMU1" t="s">
        <v>15540</v>
      </c>
      <c r="LMV1" t="s">
        <v>15541</v>
      </c>
      <c r="LMW1" t="s">
        <v>15542</v>
      </c>
      <c r="LMX1" t="s">
        <v>15543</v>
      </c>
      <c r="LMY1" t="s">
        <v>15544</v>
      </c>
      <c r="LMZ1" t="s">
        <v>15545</v>
      </c>
      <c r="LNA1" t="s">
        <v>15546</v>
      </c>
      <c r="LNB1" t="s">
        <v>15547</v>
      </c>
      <c r="LNC1" t="s">
        <v>15548</v>
      </c>
      <c r="LND1" t="s">
        <v>15549</v>
      </c>
      <c r="LNE1" t="s">
        <v>15550</v>
      </c>
      <c r="LNF1" t="s">
        <v>15551</v>
      </c>
      <c r="LNG1" t="s">
        <v>15552</v>
      </c>
      <c r="LNH1" t="s">
        <v>15553</v>
      </c>
      <c r="LNI1" t="s">
        <v>15554</v>
      </c>
      <c r="LNJ1" t="s">
        <v>15555</v>
      </c>
      <c r="LNK1" t="s">
        <v>15556</v>
      </c>
      <c r="LNL1" t="s">
        <v>15557</v>
      </c>
      <c r="LNM1" t="s">
        <v>15558</v>
      </c>
      <c r="LNN1" t="s">
        <v>15559</v>
      </c>
      <c r="LNO1" t="s">
        <v>15560</v>
      </c>
      <c r="LNP1" t="s">
        <v>15561</v>
      </c>
      <c r="LNQ1" t="s">
        <v>15562</v>
      </c>
      <c r="LNR1" t="s">
        <v>15563</v>
      </c>
      <c r="LNS1" t="s">
        <v>15564</v>
      </c>
      <c r="LNT1" t="s">
        <v>15565</v>
      </c>
      <c r="LNU1" t="s">
        <v>15566</v>
      </c>
      <c r="LNV1" t="s">
        <v>15567</v>
      </c>
      <c r="LNW1" t="s">
        <v>15568</v>
      </c>
      <c r="LNX1" t="s">
        <v>15569</v>
      </c>
      <c r="LNY1" t="s">
        <v>15570</v>
      </c>
      <c r="LNZ1" t="s">
        <v>15571</v>
      </c>
      <c r="LOA1" t="s">
        <v>15572</v>
      </c>
      <c r="LOB1" t="s">
        <v>15573</v>
      </c>
      <c r="LOC1" t="s">
        <v>15574</v>
      </c>
      <c r="LOD1" t="s">
        <v>15575</v>
      </c>
      <c r="LOE1" t="s">
        <v>15576</v>
      </c>
      <c r="LOF1" t="s">
        <v>15577</v>
      </c>
      <c r="LOG1" t="s">
        <v>15578</v>
      </c>
      <c r="LOH1" t="s">
        <v>15579</v>
      </c>
      <c r="LOI1" t="s">
        <v>15580</v>
      </c>
      <c r="LOJ1" t="s">
        <v>15581</v>
      </c>
      <c r="LOK1" t="s">
        <v>15582</v>
      </c>
      <c r="LOL1" t="s">
        <v>15583</v>
      </c>
      <c r="LOM1" t="s">
        <v>15584</v>
      </c>
      <c r="LON1" t="s">
        <v>15585</v>
      </c>
      <c r="LOO1" t="s">
        <v>15586</v>
      </c>
      <c r="LOP1" t="s">
        <v>15587</v>
      </c>
      <c r="LOQ1" t="s">
        <v>15588</v>
      </c>
      <c r="LOR1" t="s">
        <v>15589</v>
      </c>
      <c r="LOS1" t="s">
        <v>15590</v>
      </c>
      <c r="LOT1" t="s">
        <v>15591</v>
      </c>
      <c r="LOU1" t="s">
        <v>15592</v>
      </c>
      <c r="LOV1" t="s">
        <v>15593</v>
      </c>
      <c r="LOW1" t="s">
        <v>15594</v>
      </c>
      <c r="LOX1" t="s">
        <v>15595</v>
      </c>
      <c r="LOY1" t="s">
        <v>15596</v>
      </c>
      <c r="LOZ1" t="s">
        <v>15597</v>
      </c>
      <c r="LPA1" t="s">
        <v>15598</v>
      </c>
      <c r="LPB1" t="s">
        <v>15599</v>
      </c>
      <c r="LPC1" t="s">
        <v>15600</v>
      </c>
      <c r="LPD1" t="s">
        <v>15601</v>
      </c>
      <c r="LPE1" t="s">
        <v>15602</v>
      </c>
      <c r="LPF1" t="s">
        <v>15603</v>
      </c>
      <c r="LPG1" t="s">
        <v>15604</v>
      </c>
      <c r="LPH1" t="s">
        <v>15605</v>
      </c>
      <c r="LPI1" t="s">
        <v>15606</v>
      </c>
      <c r="LPJ1" t="s">
        <v>15607</v>
      </c>
      <c r="LPK1" t="s">
        <v>15608</v>
      </c>
      <c r="LPL1" t="s">
        <v>15609</v>
      </c>
      <c r="LPM1" t="s">
        <v>15610</v>
      </c>
      <c r="LPN1" t="s">
        <v>15611</v>
      </c>
      <c r="LPO1" t="s">
        <v>15612</v>
      </c>
      <c r="LPP1" t="s">
        <v>15613</v>
      </c>
      <c r="LPQ1" t="s">
        <v>15614</v>
      </c>
      <c r="LPR1" t="s">
        <v>15615</v>
      </c>
      <c r="LPS1" t="s">
        <v>15616</v>
      </c>
      <c r="LPT1" t="s">
        <v>15617</v>
      </c>
      <c r="LPU1" t="s">
        <v>15618</v>
      </c>
      <c r="LPV1" t="s">
        <v>15619</v>
      </c>
      <c r="LPW1" t="s">
        <v>15620</v>
      </c>
      <c r="LPX1" t="s">
        <v>15621</v>
      </c>
      <c r="LPY1" t="s">
        <v>15622</v>
      </c>
      <c r="LPZ1" t="s">
        <v>15623</v>
      </c>
      <c r="LQA1" t="s">
        <v>15624</v>
      </c>
      <c r="LQB1" t="s">
        <v>15625</v>
      </c>
      <c r="LQC1" t="s">
        <v>15626</v>
      </c>
      <c r="LQD1" t="s">
        <v>15627</v>
      </c>
      <c r="LQE1" t="s">
        <v>15628</v>
      </c>
      <c r="LQF1" t="s">
        <v>15629</v>
      </c>
      <c r="LQG1" t="s">
        <v>15630</v>
      </c>
      <c r="LQH1" t="s">
        <v>15631</v>
      </c>
      <c r="LQI1" t="s">
        <v>15632</v>
      </c>
      <c r="LQJ1" t="s">
        <v>15633</v>
      </c>
      <c r="LQK1" t="s">
        <v>15634</v>
      </c>
      <c r="LQL1" t="s">
        <v>15635</v>
      </c>
      <c r="LQM1" t="s">
        <v>15636</v>
      </c>
      <c r="LQN1" t="s">
        <v>15637</v>
      </c>
      <c r="LQO1" t="s">
        <v>15638</v>
      </c>
      <c r="LQP1" t="s">
        <v>15639</v>
      </c>
      <c r="LQQ1" t="s">
        <v>15640</v>
      </c>
      <c r="LQR1" t="s">
        <v>15641</v>
      </c>
      <c r="LQS1" t="s">
        <v>15642</v>
      </c>
      <c r="LQT1" t="s">
        <v>15643</v>
      </c>
      <c r="LQU1" t="s">
        <v>15644</v>
      </c>
      <c r="LQV1" t="s">
        <v>15645</v>
      </c>
      <c r="LQW1" t="s">
        <v>15646</v>
      </c>
      <c r="LQX1" t="s">
        <v>15647</v>
      </c>
      <c r="LQY1" t="s">
        <v>15648</v>
      </c>
      <c r="LQZ1" t="s">
        <v>15649</v>
      </c>
      <c r="LRA1" t="s">
        <v>15650</v>
      </c>
      <c r="LRB1" t="s">
        <v>15651</v>
      </c>
      <c r="LRC1" t="s">
        <v>15652</v>
      </c>
      <c r="LRD1" t="s">
        <v>15653</v>
      </c>
      <c r="LRE1" t="s">
        <v>15654</v>
      </c>
      <c r="LRF1" t="s">
        <v>15655</v>
      </c>
      <c r="LRG1" t="s">
        <v>15656</v>
      </c>
      <c r="LRH1" t="s">
        <v>15657</v>
      </c>
      <c r="LRI1" t="s">
        <v>15658</v>
      </c>
      <c r="LRJ1" t="s">
        <v>15659</v>
      </c>
      <c r="LRK1" t="s">
        <v>15660</v>
      </c>
      <c r="LRL1" t="s">
        <v>15661</v>
      </c>
      <c r="LRM1" t="s">
        <v>15662</v>
      </c>
      <c r="LRN1" t="s">
        <v>15663</v>
      </c>
      <c r="LRO1" t="s">
        <v>15664</v>
      </c>
      <c r="LRP1" t="s">
        <v>15665</v>
      </c>
      <c r="LRQ1" t="s">
        <v>15666</v>
      </c>
      <c r="LRR1" t="s">
        <v>15667</v>
      </c>
      <c r="LRS1" t="s">
        <v>15668</v>
      </c>
      <c r="LRT1" t="s">
        <v>15669</v>
      </c>
      <c r="LRU1" t="s">
        <v>15670</v>
      </c>
      <c r="LRV1" t="s">
        <v>15671</v>
      </c>
      <c r="LRW1" t="s">
        <v>15672</v>
      </c>
      <c r="LRX1" t="s">
        <v>15673</v>
      </c>
      <c r="LRY1" t="s">
        <v>15674</v>
      </c>
      <c r="LRZ1" t="s">
        <v>15675</v>
      </c>
      <c r="LSA1" t="s">
        <v>15676</v>
      </c>
      <c r="LSB1" t="s">
        <v>15677</v>
      </c>
      <c r="LSC1" t="s">
        <v>15678</v>
      </c>
      <c r="LSD1" t="s">
        <v>15679</v>
      </c>
      <c r="LSE1" t="s">
        <v>15680</v>
      </c>
      <c r="LSF1" t="s">
        <v>15681</v>
      </c>
      <c r="LSG1" t="s">
        <v>15682</v>
      </c>
      <c r="LSH1" t="s">
        <v>15683</v>
      </c>
      <c r="LSI1" t="s">
        <v>15684</v>
      </c>
      <c r="LSJ1" t="s">
        <v>15685</v>
      </c>
      <c r="LSK1" t="s">
        <v>15686</v>
      </c>
      <c r="LSL1" t="s">
        <v>15687</v>
      </c>
      <c r="LSM1" t="s">
        <v>15688</v>
      </c>
      <c r="LSN1" t="s">
        <v>15689</v>
      </c>
      <c r="LSO1" t="s">
        <v>15690</v>
      </c>
      <c r="LSP1" t="s">
        <v>15691</v>
      </c>
      <c r="LSQ1" t="s">
        <v>15692</v>
      </c>
      <c r="LSR1" t="s">
        <v>15693</v>
      </c>
      <c r="LSS1" t="s">
        <v>15694</v>
      </c>
      <c r="LST1" t="s">
        <v>15695</v>
      </c>
      <c r="LSU1" t="s">
        <v>15696</v>
      </c>
      <c r="LSV1" t="s">
        <v>15697</v>
      </c>
      <c r="LSW1" t="s">
        <v>15698</v>
      </c>
      <c r="LSX1" t="s">
        <v>15699</v>
      </c>
      <c r="LSY1" t="s">
        <v>15700</v>
      </c>
      <c r="LSZ1" t="s">
        <v>15701</v>
      </c>
      <c r="LTA1" t="s">
        <v>15702</v>
      </c>
      <c r="LTB1" t="s">
        <v>15703</v>
      </c>
      <c r="LTC1" t="s">
        <v>15704</v>
      </c>
      <c r="LTD1" t="s">
        <v>15705</v>
      </c>
      <c r="LTE1" t="s">
        <v>15706</v>
      </c>
      <c r="LTF1" t="s">
        <v>15707</v>
      </c>
      <c r="LTG1" t="s">
        <v>15708</v>
      </c>
      <c r="LTH1" t="s">
        <v>15709</v>
      </c>
      <c r="LTI1" t="s">
        <v>15710</v>
      </c>
      <c r="LTJ1" t="s">
        <v>15711</v>
      </c>
      <c r="LTK1" t="s">
        <v>15712</v>
      </c>
      <c r="LTL1" t="s">
        <v>15713</v>
      </c>
      <c r="LTM1" t="s">
        <v>15714</v>
      </c>
      <c r="LTN1" t="s">
        <v>15715</v>
      </c>
      <c r="LTO1" t="s">
        <v>15716</v>
      </c>
      <c r="LTP1" t="s">
        <v>15717</v>
      </c>
      <c r="LTQ1" t="s">
        <v>15718</v>
      </c>
      <c r="LTR1" t="s">
        <v>15719</v>
      </c>
      <c r="LTS1" t="s">
        <v>15720</v>
      </c>
      <c r="LTT1" t="s">
        <v>15721</v>
      </c>
      <c r="LTU1" t="s">
        <v>15722</v>
      </c>
      <c r="LTV1" t="s">
        <v>15723</v>
      </c>
      <c r="LTW1" t="s">
        <v>15724</v>
      </c>
      <c r="LTX1" t="s">
        <v>15725</v>
      </c>
      <c r="LTY1" t="s">
        <v>15726</v>
      </c>
      <c r="LTZ1" t="s">
        <v>15727</v>
      </c>
      <c r="LUA1" t="s">
        <v>15728</v>
      </c>
      <c r="LUB1" t="s">
        <v>15729</v>
      </c>
      <c r="LUC1" t="s">
        <v>15730</v>
      </c>
      <c r="LUD1" t="s">
        <v>15731</v>
      </c>
      <c r="LUE1" t="s">
        <v>15732</v>
      </c>
      <c r="LUF1" t="s">
        <v>15733</v>
      </c>
      <c r="LUG1" t="s">
        <v>15734</v>
      </c>
      <c r="LUH1" t="s">
        <v>15735</v>
      </c>
      <c r="LUI1" t="s">
        <v>15736</v>
      </c>
      <c r="LUJ1" t="s">
        <v>15737</v>
      </c>
      <c r="LUK1" t="s">
        <v>15738</v>
      </c>
      <c r="LUL1" t="s">
        <v>15739</v>
      </c>
      <c r="LUM1" t="s">
        <v>15740</v>
      </c>
      <c r="LUN1" t="s">
        <v>15741</v>
      </c>
      <c r="LUO1" t="s">
        <v>15742</v>
      </c>
      <c r="LUP1" t="s">
        <v>15743</v>
      </c>
      <c r="LUQ1" t="s">
        <v>15744</v>
      </c>
      <c r="LUR1" t="s">
        <v>15745</v>
      </c>
      <c r="LUS1" t="s">
        <v>15746</v>
      </c>
      <c r="LUT1" t="s">
        <v>15747</v>
      </c>
      <c r="LUU1" t="s">
        <v>15748</v>
      </c>
      <c r="LUV1" t="s">
        <v>15749</v>
      </c>
      <c r="LUW1" t="s">
        <v>15750</v>
      </c>
      <c r="LUX1" t="s">
        <v>15751</v>
      </c>
      <c r="LUY1" t="s">
        <v>15752</v>
      </c>
      <c r="LUZ1" t="s">
        <v>15753</v>
      </c>
      <c r="LVA1" t="s">
        <v>15754</v>
      </c>
      <c r="LVB1" t="s">
        <v>15755</v>
      </c>
      <c r="LVC1" t="s">
        <v>15756</v>
      </c>
      <c r="LVD1" t="s">
        <v>15757</v>
      </c>
      <c r="LVE1" t="s">
        <v>15758</v>
      </c>
      <c r="LVF1" t="s">
        <v>15759</v>
      </c>
      <c r="LVG1" t="s">
        <v>15760</v>
      </c>
      <c r="LVH1" t="s">
        <v>15761</v>
      </c>
      <c r="LVI1" t="s">
        <v>15762</v>
      </c>
      <c r="LVJ1" t="s">
        <v>15763</v>
      </c>
      <c r="LVK1" t="s">
        <v>15764</v>
      </c>
      <c r="LVL1" t="s">
        <v>15765</v>
      </c>
      <c r="LVM1" t="s">
        <v>15766</v>
      </c>
      <c r="LVN1" t="s">
        <v>15767</v>
      </c>
      <c r="LVO1" t="s">
        <v>15768</v>
      </c>
      <c r="LVP1" t="s">
        <v>15769</v>
      </c>
      <c r="LVQ1" t="s">
        <v>15770</v>
      </c>
      <c r="LVR1" t="s">
        <v>15771</v>
      </c>
      <c r="LVS1" t="s">
        <v>15772</v>
      </c>
      <c r="LVT1" t="s">
        <v>15773</v>
      </c>
      <c r="LVU1" t="s">
        <v>15774</v>
      </c>
      <c r="LVV1" t="s">
        <v>15775</v>
      </c>
      <c r="LVW1" t="s">
        <v>15776</v>
      </c>
      <c r="LVX1" t="s">
        <v>15777</v>
      </c>
      <c r="LVY1" t="s">
        <v>15778</v>
      </c>
      <c r="LVZ1" t="s">
        <v>15779</v>
      </c>
      <c r="LWA1" t="s">
        <v>15780</v>
      </c>
      <c r="LWB1" t="s">
        <v>15781</v>
      </c>
      <c r="LWC1" t="s">
        <v>15782</v>
      </c>
      <c r="LWD1" t="s">
        <v>15783</v>
      </c>
      <c r="LWE1" t="s">
        <v>15784</v>
      </c>
      <c r="LWF1" t="s">
        <v>15785</v>
      </c>
      <c r="LWG1" t="s">
        <v>15786</v>
      </c>
      <c r="LWH1" t="s">
        <v>15787</v>
      </c>
      <c r="LWI1" t="s">
        <v>15788</v>
      </c>
      <c r="LWJ1" t="s">
        <v>15789</v>
      </c>
      <c r="LWK1" t="s">
        <v>15790</v>
      </c>
      <c r="LWL1" t="s">
        <v>15791</v>
      </c>
      <c r="LWM1" t="s">
        <v>15792</v>
      </c>
      <c r="LWN1" t="s">
        <v>15793</v>
      </c>
      <c r="LWO1" t="s">
        <v>15794</v>
      </c>
      <c r="LWP1" t="s">
        <v>15795</v>
      </c>
      <c r="LWQ1" t="s">
        <v>15796</v>
      </c>
      <c r="LWR1" t="s">
        <v>15797</v>
      </c>
      <c r="LWS1" t="s">
        <v>15798</v>
      </c>
      <c r="LWT1" t="s">
        <v>15799</v>
      </c>
      <c r="LWU1" t="s">
        <v>15800</v>
      </c>
      <c r="LWV1" t="s">
        <v>15801</v>
      </c>
      <c r="LWW1" t="s">
        <v>15802</v>
      </c>
      <c r="LWX1" t="s">
        <v>15803</v>
      </c>
      <c r="LWY1" t="s">
        <v>15804</v>
      </c>
      <c r="LWZ1" t="s">
        <v>15805</v>
      </c>
      <c r="LXA1" t="s">
        <v>15806</v>
      </c>
      <c r="LXB1" t="s">
        <v>15807</v>
      </c>
      <c r="LXC1" t="s">
        <v>15808</v>
      </c>
      <c r="LXD1" t="s">
        <v>15809</v>
      </c>
      <c r="LXE1" t="s">
        <v>15810</v>
      </c>
      <c r="LXF1" t="s">
        <v>15811</v>
      </c>
      <c r="LXG1" t="s">
        <v>15812</v>
      </c>
      <c r="LXH1" t="s">
        <v>15813</v>
      </c>
      <c r="LXI1" t="s">
        <v>15814</v>
      </c>
      <c r="LXJ1" t="s">
        <v>15815</v>
      </c>
      <c r="LXK1" t="s">
        <v>15816</v>
      </c>
      <c r="LXL1" t="s">
        <v>15817</v>
      </c>
      <c r="LXM1" t="s">
        <v>15818</v>
      </c>
      <c r="LXN1" t="s">
        <v>15819</v>
      </c>
      <c r="LXO1" t="s">
        <v>15820</v>
      </c>
      <c r="LXP1" t="s">
        <v>15821</v>
      </c>
      <c r="LXQ1" t="s">
        <v>15822</v>
      </c>
      <c r="LXR1" t="s">
        <v>15823</v>
      </c>
      <c r="LXS1" t="s">
        <v>15824</v>
      </c>
      <c r="LXT1" t="s">
        <v>15825</v>
      </c>
      <c r="LXU1" t="s">
        <v>15826</v>
      </c>
      <c r="LXV1" t="s">
        <v>15827</v>
      </c>
      <c r="LXW1" t="s">
        <v>15828</v>
      </c>
      <c r="LXX1" t="s">
        <v>15829</v>
      </c>
      <c r="LXY1" t="s">
        <v>15830</v>
      </c>
      <c r="LXZ1" t="s">
        <v>15831</v>
      </c>
      <c r="LYA1" t="s">
        <v>15832</v>
      </c>
      <c r="LYB1" t="s">
        <v>15833</v>
      </c>
      <c r="LYC1" t="s">
        <v>15834</v>
      </c>
      <c r="LYD1" t="s">
        <v>15835</v>
      </c>
      <c r="LYE1" t="s">
        <v>15836</v>
      </c>
      <c r="LYF1" t="s">
        <v>15837</v>
      </c>
      <c r="LYG1" t="s">
        <v>15838</v>
      </c>
      <c r="LYH1" t="s">
        <v>15839</v>
      </c>
      <c r="LYI1" t="s">
        <v>15840</v>
      </c>
      <c r="LYJ1" t="s">
        <v>15841</v>
      </c>
      <c r="LYK1" t="s">
        <v>15842</v>
      </c>
      <c r="LYL1" t="s">
        <v>15843</v>
      </c>
      <c r="LYM1" t="s">
        <v>15844</v>
      </c>
      <c r="LYN1" t="s">
        <v>15845</v>
      </c>
      <c r="LYO1" t="s">
        <v>15846</v>
      </c>
      <c r="LYP1" t="s">
        <v>15847</v>
      </c>
      <c r="LYQ1" t="s">
        <v>15848</v>
      </c>
      <c r="LYR1" t="s">
        <v>15849</v>
      </c>
      <c r="LYS1" t="s">
        <v>15850</v>
      </c>
      <c r="LYT1" t="s">
        <v>15851</v>
      </c>
      <c r="LYU1" t="s">
        <v>15852</v>
      </c>
      <c r="LYV1" t="s">
        <v>15853</v>
      </c>
      <c r="LYW1" t="s">
        <v>15854</v>
      </c>
      <c r="LYX1" t="s">
        <v>15855</v>
      </c>
      <c r="LYY1" t="s">
        <v>15856</v>
      </c>
      <c r="LYZ1" t="s">
        <v>15857</v>
      </c>
      <c r="LZA1" t="s">
        <v>15858</v>
      </c>
      <c r="LZB1" t="s">
        <v>15859</v>
      </c>
      <c r="LZC1" t="s">
        <v>15860</v>
      </c>
      <c r="LZD1" t="s">
        <v>15861</v>
      </c>
      <c r="LZE1" t="s">
        <v>15862</v>
      </c>
      <c r="LZF1" t="s">
        <v>15863</v>
      </c>
      <c r="LZG1" t="s">
        <v>15864</v>
      </c>
      <c r="LZH1" t="s">
        <v>15865</v>
      </c>
      <c r="LZI1" t="s">
        <v>15866</v>
      </c>
      <c r="LZJ1" t="s">
        <v>15867</v>
      </c>
      <c r="LZK1" t="s">
        <v>15868</v>
      </c>
      <c r="LZL1" t="s">
        <v>15869</v>
      </c>
      <c r="LZM1" t="s">
        <v>15870</v>
      </c>
      <c r="LZN1" t="s">
        <v>15871</v>
      </c>
      <c r="LZO1" t="s">
        <v>15872</v>
      </c>
      <c r="LZP1" t="s">
        <v>15873</v>
      </c>
      <c r="LZQ1" t="s">
        <v>15874</v>
      </c>
      <c r="LZR1" t="s">
        <v>15875</v>
      </c>
      <c r="LZS1" t="s">
        <v>15876</v>
      </c>
      <c r="LZT1" t="s">
        <v>15877</v>
      </c>
      <c r="LZU1" t="s">
        <v>15878</v>
      </c>
      <c r="LZV1" t="s">
        <v>15879</v>
      </c>
      <c r="LZW1" t="s">
        <v>15880</v>
      </c>
      <c r="LZX1" t="s">
        <v>15881</v>
      </c>
      <c r="LZY1" t="s">
        <v>15882</v>
      </c>
      <c r="LZZ1" t="s">
        <v>15883</v>
      </c>
      <c r="MAA1" t="s">
        <v>15884</v>
      </c>
      <c r="MAB1" t="s">
        <v>15885</v>
      </c>
      <c r="MAC1" t="s">
        <v>15886</v>
      </c>
      <c r="MAD1" t="s">
        <v>15887</v>
      </c>
      <c r="MAE1" t="s">
        <v>15888</v>
      </c>
      <c r="MAF1" t="s">
        <v>15889</v>
      </c>
      <c r="MAG1" t="s">
        <v>15890</v>
      </c>
      <c r="MAH1" t="s">
        <v>15891</v>
      </c>
      <c r="MAI1" t="s">
        <v>15892</v>
      </c>
      <c r="MAJ1" t="s">
        <v>15893</v>
      </c>
      <c r="MAK1" t="s">
        <v>15894</v>
      </c>
      <c r="MAL1" t="s">
        <v>15895</v>
      </c>
      <c r="MAM1" t="s">
        <v>15896</v>
      </c>
      <c r="MAN1" t="s">
        <v>15897</v>
      </c>
      <c r="MAO1" t="s">
        <v>15898</v>
      </c>
      <c r="MAP1" t="s">
        <v>15899</v>
      </c>
      <c r="MAQ1" t="s">
        <v>15900</v>
      </c>
      <c r="MAR1" t="s">
        <v>15901</v>
      </c>
      <c r="MAS1" t="s">
        <v>15902</v>
      </c>
      <c r="MAT1" t="s">
        <v>15903</v>
      </c>
      <c r="MAU1" t="s">
        <v>15904</v>
      </c>
      <c r="MAV1" t="s">
        <v>15905</v>
      </c>
      <c r="MAW1" t="s">
        <v>15906</v>
      </c>
      <c r="MAX1" t="s">
        <v>15907</v>
      </c>
      <c r="MAY1" t="s">
        <v>15908</v>
      </c>
      <c r="MAZ1" t="s">
        <v>15909</v>
      </c>
      <c r="MBA1" t="s">
        <v>15910</v>
      </c>
      <c r="MBB1" t="s">
        <v>15911</v>
      </c>
      <c r="MBC1" t="s">
        <v>15912</v>
      </c>
      <c r="MBD1" t="s">
        <v>15913</v>
      </c>
      <c r="MBE1" t="s">
        <v>15914</v>
      </c>
      <c r="MBF1" t="s">
        <v>15915</v>
      </c>
      <c r="MBG1" t="s">
        <v>15916</v>
      </c>
      <c r="MBH1" t="s">
        <v>15917</v>
      </c>
      <c r="MBI1" t="s">
        <v>15918</v>
      </c>
      <c r="MBJ1" t="s">
        <v>15919</v>
      </c>
      <c r="MBK1" t="s">
        <v>15920</v>
      </c>
      <c r="MBL1" t="s">
        <v>15921</v>
      </c>
      <c r="MBM1" t="s">
        <v>15922</v>
      </c>
      <c r="MBN1" t="s">
        <v>15923</v>
      </c>
      <c r="MBO1" t="s">
        <v>15924</v>
      </c>
      <c r="MBP1" t="s">
        <v>15925</v>
      </c>
      <c r="MBQ1" t="s">
        <v>15926</v>
      </c>
      <c r="MBR1" t="s">
        <v>15927</v>
      </c>
      <c r="MBS1" t="s">
        <v>15928</v>
      </c>
      <c r="MBT1" t="s">
        <v>15929</v>
      </c>
      <c r="MBU1" t="s">
        <v>15930</v>
      </c>
      <c r="MBV1" t="s">
        <v>15931</v>
      </c>
      <c r="MBW1" t="s">
        <v>15932</v>
      </c>
      <c r="MBX1" t="s">
        <v>15933</v>
      </c>
      <c r="MBY1" t="s">
        <v>15934</v>
      </c>
      <c r="MBZ1" t="s">
        <v>15935</v>
      </c>
      <c r="MCA1" t="s">
        <v>15936</v>
      </c>
      <c r="MCB1" t="s">
        <v>15937</v>
      </c>
      <c r="MCC1" t="s">
        <v>15938</v>
      </c>
      <c r="MCD1" t="s">
        <v>15939</v>
      </c>
      <c r="MCE1" t="s">
        <v>15940</v>
      </c>
      <c r="MCF1" t="s">
        <v>15941</v>
      </c>
      <c r="MCG1" t="s">
        <v>15942</v>
      </c>
      <c r="MCH1" t="s">
        <v>15943</v>
      </c>
      <c r="MCI1" t="s">
        <v>15944</v>
      </c>
      <c r="MCJ1" t="s">
        <v>15945</v>
      </c>
      <c r="MCK1" t="s">
        <v>15946</v>
      </c>
      <c r="MCL1" t="s">
        <v>15947</v>
      </c>
      <c r="MCM1" t="s">
        <v>15948</v>
      </c>
      <c r="MCN1" t="s">
        <v>15949</v>
      </c>
      <c r="MCO1" t="s">
        <v>15950</v>
      </c>
      <c r="MCP1" t="s">
        <v>15951</v>
      </c>
      <c r="MCQ1" t="s">
        <v>15952</v>
      </c>
      <c r="MCR1" t="s">
        <v>15953</v>
      </c>
      <c r="MCS1" t="s">
        <v>15954</v>
      </c>
      <c r="MCT1" t="s">
        <v>15955</v>
      </c>
      <c r="MCU1" t="s">
        <v>15956</v>
      </c>
      <c r="MCV1" t="s">
        <v>15957</v>
      </c>
      <c r="MCW1" t="s">
        <v>15958</v>
      </c>
      <c r="MCX1" t="s">
        <v>15959</v>
      </c>
      <c r="MCY1" t="s">
        <v>15960</v>
      </c>
      <c r="MCZ1" t="s">
        <v>15961</v>
      </c>
      <c r="MDA1" t="s">
        <v>15962</v>
      </c>
      <c r="MDB1" t="s">
        <v>15963</v>
      </c>
      <c r="MDC1" t="s">
        <v>15964</v>
      </c>
      <c r="MDD1" t="s">
        <v>15965</v>
      </c>
      <c r="MDE1" t="s">
        <v>15966</v>
      </c>
      <c r="MDF1" t="s">
        <v>15967</v>
      </c>
      <c r="MDG1" t="s">
        <v>15968</v>
      </c>
      <c r="MDH1" t="s">
        <v>15969</v>
      </c>
      <c r="MDI1" t="s">
        <v>15970</v>
      </c>
      <c r="MDJ1" t="s">
        <v>15971</v>
      </c>
      <c r="MDK1" t="s">
        <v>15972</v>
      </c>
      <c r="MDL1" t="s">
        <v>15973</v>
      </c>
      <c r="MDM1" t="s">
        <v>15974</v>
      </c>
      <c r="MDN1" t="s">
        <v>15975</v>
      </c>
      <c r="MDO1" t="s">
        <v>15976</v>
      </c>
      <c r="MDP1" t="s">
        <v>15977</v>
      </c>
      <c r="MDQ1" t="s">
        <v>15978</v>
      </c>
      <c r="MDR1" t="s">
        <v>15979</v>
      </c>
      <c r="MDS1" t="s">
        <v>15980</v>
      </c>
      <c r="MDT1" t="s">
        <v>15981</v>
      </c>
      <c r="MDU1" t="s">
        <v>15982</v>
      </c>
      <c r="MDV1" t="s">
        <v>15983</v>
      </c>
      <c r="MDW1" t="s">
        <v>15984</v>
      </c>
      <c r="MDX1" t="s">
        <v>15985</v>
      </c>
      <c r="MDY1" t="s">
        <v>15986</v>
      </c>
      <c r="MDZ1" t="s">
        <v>15987</v>
      </c>
      <c r="MEA1" t="s">
        <v>15988</v>
      </c>
      <c r="MEB1" t="s">
        <v>15989</v>
      </c>
      <c r="MEC1" t="s">
        <v>15990</v>
      </c>
      <c r="MED1" t="s">
        <v>15991</v>
      </c>
      <c r="MEE1" t="s">
        <v>15992</v>
      </c>
      <c r="MEF1" t="s">
        <v>15993</v>
      </c>
      <c r="MEG1" t="s">
        <v>15994</v>
      </c>
      <c r="MEH1" t="s">
        <v>15995</v>
      </c>
      <c r="MEI1" t="s">
        <v>15996</v>
      </c>
      <c r="MEJ1" t="s">
        <v>15997</v>
      </c>
      <c r="MEK1" t="s">
        <v>15998</v>
      </c>
      <c r="MEL1" t="s">
        <v>15999</v>
      </c>
      <c r="MEM1" t="s">
        <v>16000</v>
      </c>
      <c r="MEN1" t="s">
        <v>16001</v>
      </c>
      <c r="MEO1" t="s">
        <v>16002</v>
      </c>
      <c r="MEP1" t="s">
        <v>16003</v>
      </c>
      <c r="MEQ1" t="s">
        <v>16004</v>
      </c>
      <c r="MER1" t="s">
        <v>16005</v>
      </c>
      <c r="MES1" t="s">
        <v>16006</v>
      </c>
      <c r="MET1" t="s">
        <v>16007</v>
      </c>
      <c r="MEU1" t="s">
        <v>16008</v>
      </c>
      <c r="MEV1" t="s">
        <v>16009</v>
      </c>
      <c r="MEW1" t="s">
        <v>16010</v>
      </c>
      <c r="MEX1" t="s">
        <v>16011</v>
      </c>
      <c r="MEY1" t="s">
        <v>16012</v>
      </c>
      <c r="MEZ1" t="s">
        <v>16013</v>
      </c>
      <c r="MFA1" t="s">
        <v>16014</v>
      </c>
      <c r="MFB1" t="s">
        <v>16015</v>
      </c>
      <c r="MFC1" t="s">
        <v>16016</v>
      </c>
      <c r="MFD1" t="s">
        <v>16017</v>
      </c>
      <c r="MFE1" t="s">
        <v>16018</v>
      </c>
      <c r="MFF1" t="s">
        <v>16019</v>
      </c>
      <c r="MFG1" t="s">
        <v>16020</v>
      </c>
      <c r="MFH1" t="s">
        <v>16021</v>
      </c>
      <c r="MFI1" t="s">
        <v>16022</v>
      </c>
      <c r="MFJ1" t="s">
        <v>16023</v>
      </c>
      <c r="MFK1" t="s">
        <v>16024</v>
      </c>
      <c r="MFL1" t="s">
        <v>16025</v>
      </c>
      <c r="MFM1" t="s">
        <v>16026</v>
      </c>
      <c r="MFN1" t="s">
        <v>16027</v>
      </c>
      <c r="MFO1" t="s">
        <v>16028</v>
      </c>
      <c r="MFP1" t="s">
        <v>16029</v>
      </c>
      <c r="MFQ1" t="s">
        <v>16030</v>
      </c>
      <c r="MFR1" t="s">
        <v>16031</v>
      </c>
      <c r="MFS1" t="s">
        <v>16032</v>
      </c>
      <c r="MFT1" t="s">
        <v>16033</v>
      </c>
      <c r="MFU1" t="s">
        <v>16034</v>
      </c>
      <c r="MFV1" t="s">
        <v>16035</v>
      </c>
      <c r="MFW1" t="s">
        <v>16036</v>
      </c>
      <c r="MFX1" t="s">
        <v>16037</v>
      </c>
      <c r="MFY1" t="s">
        <v>16038</v>
      </c>
      <c r="MFZ1" t="s">
        <v>16039</v>
      </c>
      <c r="MGA1" t="s">
        <v>16040</v>
      </c>
      <c r="MGB1" t="s">
        <v>16041</v>
      </c>
      <c r="MGC1" t="s">
        <v>16042</v>
      </c>
      <c r="MGD1" t="s">
        <v>16043</v>
      </c>
      <c r="MGE1" t="s">
        <v>16044</v>
      </c>
      <c r="MGF1" t="s">
        <v>16045</v>
      </c>
      <c r="MGG1" t="s">
        <v>16046</v>
      </c>
      <c r="MGH1" t="s">
        <v>16047</v>
      </c>
      <c r="MGI1" t="s">
        <v>16048</v>
      </c>
      <c r="MGJ1" t="s">
        <v>16049</v>
      </c>
      <c r="MGK1" t="s">
        <v>16050</v>
      </c>
      <c r="MGL1" t="s">
        <v>16051</v>
      </c>
      <c r="MGM1" t="s">
        <v>16052</v>
      </c>
      <c r="MGN1" t="s">
        <v>16053</v>
      </c>
      <c r="MGO1" t="s">
        <v>16054</v>
      </c>
      <c r="MGP1" t="s">
        <v>16055</v>
      </c>
      <c r="MGQ1" t="s">
        <v>16056</v>
      </c>
      <c r="MGR1" t="s">
        <v>16057</v>
      </c>
      <c r="MGS1" t="s">
        <v>16058</v>
      </c>
      <c r="MGT1" t="s">
        <v>16059</v>
      </c>
      <c r="MGU1" t="s">
        <v>16060</v>
      </c>
      <c r="MGV1" t="s">
        <v>16061</v>
      </c>
      <c r="MGW1" t="s">
        <v>16062</v>
      </c>
      <c r="MGX1" t="s">
        <v>16063</v>
      </c>
      <c r="MGY1" t="s">
        <v>16064</v>
      </c>
      <c r="MGZ1" t="s">
        <v>16065</v>
      </c>
      <c r="MHA1" t="s">
        <v>16066</v>
      </c>
      <c r="MHB1" t="s">
        <v>16067</v>
      </c>
      <c r="MHC1" t="s">
        <v>16068</v>
      </c>
      <c r="MHD1" t="s">
        <v>16069</v>
      </c>
      <c r="MHE1" t="s">
        <v>16070</v>
      </c>
      <c r="MHF1" t="s">
        <v>16071</v>
      </c>
      <c r="MHG1" t="s">
        <v>16072</v>
      </c>
      <c r="MHH1" t="s">
        <v>16073</v>
      </c>
      <c r="MHI1" t="s">
        <v>16074</v>
      </c>
      <c r="MHJ1" t="s">
        <v>16075</v>
      </c>
      <c r="MHK1" t="s">
        <v>16076</v>
      </c>
      <c r="MHL1" t="s">
        <v>16077</v>
      </c>
      <c r="MHM1" t="s">
        <v>16078</v>
      </c>
      <c r="MHN1" t="s">
        <v>16079</v>
      </c>
      <c r="MHO1" t="s">
        <v>16080</v>
      </c>
      <c r="MHP1" t="s">
        <v>16081</v>
      </c>
      <c r="MHQ1" t="s">
        <v>16082</v>
      </c>
      <c r="MHR1" t="s">
        <v>16083</v>
      </c>
      <c r="MHS1" t="s">
        <v>16084</v>
      </c>
      <c r="MHT1" t="s">
        <v>16085</v>
      </c>
      <c r="MHU1" t="s">
        <v>16086</v>
      </c>
      <c r="MHV1" t="s">
        <v>16087</v>
      </c>
      <c r="MHW1" t="s">
        <v>16088</v>
      </c>
      <c r="MHX1" t="s">
        <v>16089</v>
      </c>
      <c r="MHY1" t="s">
        <v>16090</v>
      </c>
      <c r="MHZ1" t="s">
        <v>16091</v>
      </c>
      <c r="MIA1" t="s">
        <v>16092</v>
      </c>
      <c r="MIB1" t="s">
        <v>16093</v>
      </c>
      <c r="MIC1" t="s">
        <v>16094</v>
      </c>
      <c r="MID1" t="s">
        <v>16095</v>
      </c>
      <c r="MIE1" t="s">
        <v>16096</v>
      </c>
      <c r="MIF1" t="s">
        <v>16097</v>
      </c>
      <c r="MIG1" t="s">
        <v>16098</v>
      </c>
      <c r="MIH1" t="s">
        <v>16099</v>
      </c>
      <c r="MII1" t="s">
        <v>16100</v>
      </c>
      <c r="MIJ1" t="s">
        <v>16101</v>
      </c>
      <c r="MIK1" t="s">
        <v>16102</v>
      </c>
      <c r="MIL1" t="s">
        <v>16103</v>
      </c>
      <c r="MIM1" t="s">
        <v>16104</v>
      </c>
      <c r="MIN1" t="s">
        <v>16105</v>
      </c>
      <c r="MIO1" t="s">
        <v>16106</v>
      </c>
      <c r="MIP1" t="s">
        <v>16107</v>
      </c>
      <c r="MIQ1" t="s">
        <v>16108</v>
      </c>
      <c r="MIR1" t="s">
        <v>16109</v>
      </c>
      <c r="MIS1" t="s">
        <v>16110</v>
      </c>
      <c r="MIT1" t="s">
        <v>16111</v>
      </c>
      <c r="MIU1" t="s">
        <v>16112</v>
      </c>
      <c r="MIV1" t="s">
        <v>16113</v>
      </c>
      <c r="MIW1" t="s">
        <v>16114</v>
      </c>
      <c r="MIX1" t="s">
        <v>16115</v>
      </c>
      <c r="MIY1" t="s">
        <v>16116</v>
      </c>
      <c r="MIZ1" t="s">
        <v>16117</v>
      </c>
      <c r="MJA1" t="s">
        <v>16118</v>
      </c>
      <c r="MJB1" t="s">
        <v>16119</v>
      </c>
      <c r="MJC1" t="s">
        <v>16120</v>
      </c>
      <c r="MJD1" t="s">
        <v>16121</v>
      </c>
      <c r="MJE1" t="s">
        <v>16122</v>
      </c>
      <c r="MJF1" t="s">
        <v>16123</v>
      </c>
      <c r="MJG1" t="s">
        <v>16124</v>
      </c>
      <c r="MJH1" t="s">
        <v>16125</v>
      </c>
      <c r="MJI1" t="s">
        <v>16126</v>
      </c>
      <c r="MJJ1" t="s">
        <v>16127</v>
      </c>
      <c r="MJK1" t="s">
        <v>16128</v>
      </c>
      <c r="MJL1" t="s">
        <v>16129</v>
      </c>
      <c r="MJM1" t="s">
        <v>16130</v>
      </c>
      <c r="MJN1" t="s">
        <v>16131</v>
      </c>
      <c r="MJO1" t="s">
        <v>16132</v>
      </c>
      <c r="MJP1" t="s">
        <v>16133</v>
      </c>
      <c r="MJQ1" t="s">
        <v>16134</v>
      </c>
      <c r="MJR1" t="s">
        <v>16135</v>
      </c>
      <c r="MJS1" t="s">
        <v>16136</v>
      </c>
      <c r="MJT1" t="s">
        <v>16137</v>
      </c>
      <c r="MJU1" t="s">
        <v>16138</v>
      </c>
      <c r="MJV1" t="s">
        <v>16139</v>
      </c>
      <c r="MJW1" t="s">
        <v>16140</v>
      </c>
      <c r="MJX1" t="s">
        <v>16141</v>
      </c>
      <c r="MJY1" t="s">
        <v>16142</v>
      </c>
      <c r="MJZ1" t="s">
        <v>16143</v>
      </c>
      <c r="MKA1" t="s">
        <v>16144</v>
      </c>
      <c r="MKB1" t="s">
        <v>16145</v>
      </c>
      <c r="MKC1" t="s">
        <v>16146</v>
      </c>
      <c r="MKD1" t="s">
        <v>16147</v>
      </c>
      <c r="MKE1" t="s">
        <v>16148</v>
      </c>
      <c r="MKF1" t="s">
        <v>16149</v>
      </c>
      <c r="MKG1" t="s">
        <v>16150</v>
      </c>
      <c r="MKH1" t="s">
        <v>16151</v>
      </c>
      <c r="MKI1" t="s">
        <v>16152</v>
      </c>
      <c r="MKJ1" t="s">
        <v>16153</v>
      </c>
      <c r="MKK1" t="s">
        <v>16154</v>
      </c>
      <c r="MKL1" t="s">
        <v>16155</v>
      </c>
      <c r="MKM1" t="s">
        <v>16156</v>
      </c>
      <c r="MKN1" t="s">
        <v>16157</v>
      </c>
      <c r="MKO1" t="s">
        <v>16158</v>
      </c>
      <c r="MKP1" t="s">
        <v>16159</v>
      </c>
      <c r="MKQ1" t="s">
        <v>16160</v>
      </c>
      <c r="MKR1" t="s">
        <v>16161</v>
      </c>
      <c r="MKS1" t="s">
        <v>16162</v>
      </c>
      <c r="MKT1" t="s">
        <v>16163</v>
      </c>
      <c r="MKU1" t="s">
        <v>16164</v>
      </c>
      <c r="MKV1" t="s">
        <v>16165</v>
      </c>
      <c r="MKW1" t="s">
        <v>16166</v>
      </c>
      <c r="MKX1" t="s">
        <v>16167</v>
      </c>
      <c r="MKY1" t="s">
        <v>16168</v>
      </c>
      <c r="MKZ1" t="s">
        <v>16169</v>
      </c>
      <c r="MLA1" t="s">
        <v>16170</v>
      </c>
      <c r="MLB1" t="s">
        <v>16171</v>
      </c>
      <c r="MLC1" t="s">
        <v>16172</v>
      </c>
      <c r="MLD1" t="s">
        <v>16173</v>
      </c>
      <c r="MLE1" t="s">
        <v>16174</v>
      </c>
      <c r="MLF1" t="s">
        <v>16175</v>
      </c>
      <c r="MLG1" t="s">
        <v>16176</v>
      </c>
      <c r="MLH1" t="s">
        <v>16177</v>
      </c>
      <c r="MLI1" t="s">
        <v>16178</v>
      </c>
      <c r="MLJ1" t="s">
        <v>16179</v>
      </c>
      <c r="MLK1" t="s">
        <v>16180</v>
      </c>
      <c r="MLL1" t="s">
        <v>16181</v>
      </c>
      <c r="MLM1" t="s">
        <v>16182</v>
      </c>
      <c r="MLN1" t="s">
        <v>16183</v>
      </c>
      <c r="MLO1" t="s">
        <v>16184</v>
      </c>
      <c r="MLP1" t="s">
        <v>16185</v>
      </c>
      <c r="MLQ1" t="s">
        <v>16186</v>
      </c>
      <c r="MLR1" t="s">
        <v>16187</v>
      </c>
      <c r="MLS1" t="s">
        <v>16188</v>
      </c>
      <c r="MLT1" t="s">
        <v>16189</v>
      </c>
      <c r="MLU1" t="s">
        <v>16190</v>
      </c>
      <c r="MLV1" t="s">
        <v>16191</v>
      </c>
      <c r="MLW1" t="s">
        <v>16192</v>
      </c>
      <c r="MLX1" t="s">
        <v>16193</v>
      </c>
      <c r="MLY1" t="s">
        <v>16194</v>
      </c>
      <c r="MLZ1" t="s">
        <v>16195</v>
      </c>
      <c r="MMA1" t="s">
        <v>16196</v>
      </c>
      <c r="MMB1" t="s">
        <v>16197</v>
      </c>
      <c r="MMC1" t="s">
        <v>16198</v>
      </c>
      <c r="MMD1" t="s">
        <v>16199</v>
      </c>
      <c r="MME1" t="s">
        <v>16200</v>
      </c>
      <c r="MMF1" t="s">
        <v>16201</v>
      </c>
      <c r="MMG1" t="s">
        <v>16202</v>
      </c>
      <c r="MMH1" t="s">
        <v>16203</v>
      </c>
      <c r="MMI1" t="s">
        <v>16204</v>
      </c>
      <c r="MMJ1" t="s">
        <v>16205</v>
      </c>
      <c r="MMK1" t="s">
        <v>16206</v>
      </c>
      <c r="MML1" t="s">
        <v>16207</v>
      </c>
      <c r="MMM1" t="s">
        <v>16208</v>
      </c>
      <c r="MMN1" t="s">
        <v>16209</v>
      </c>
      <c r="MMO1" t="s">
        <v>16210</v>
      </c>
      <c r="MMP1" t="s">
        <v>16211</v>
      </c>
      <c r="MMQ1" t="s">
        <v>16212</v>
      </c>
      <c r="MMR1" t="s">
        <v>16213</v>
      </c>
      <c r="MMS1" t="s">
        <v>16214</v>
      </c>
      <c r="MMT1" t="s">
        <v>16215</v>
      </c>
      <c r="MMU1" t="s">
        <v>16216</v>
      </c>
      <c r="MMV1" t="s">
        <v>16217</v>
      </c>
      <c r="MMW1" t="s">
        <v>16218</v>
      </c>
      <c r="MMX1" t="s">
        <v>16219</v>
      </c>
      <c r="MMY1" t="s">
        <v>16220</v>
      </c>
      <c r="MMZ1" t="s">
        <v>16221</v>
      </c>
      <c r="MNA1" t="s">
        <v>16222</v>
      </c>
      <c r="MNB1" t="s">
        <v>16223</v>
      </c>
      <c r="MNC1" t="s">
        <v>16224</v>
      </c>
      <c r="MND1" t="s">
        <v>16225</v>
      </c>
      <c r="MNE1" t="s">
        <v>16226</v>
      </c>
      <c r="MNF1" t="s">
        <v>16227</v>
      </c>
      <c r="MNG1" t="s">
        <v>16228</v>
      </c>
      <c r="MNH1" t="s">
        <v>16229</v>
      </c>
      <c r="MNI1" t="s">
        <v>16230</v>
      </c>
      <c r="MNJ1" t="s">
        <v>16231</v>
      </c>
      <c r="MNK1" t="s">
        <v>16232</v>
      </c>
      <c r="MNL1" t="s">
        <v>16233</v>
      </c>
      <c r="MNM1" t="s">
        <v>16234</v>
      </c>
      <c r="MNN1" t="s">
        <v>16235</v>
      </c>
      <c r="MNO1" t="s">
        <v>16236</v>
      </c>
      <c r="MNP1" t="s">
        <v>16237</v>
      </c>
      <c r="MNQ1" t="s">
        <v>16238</v>
      </c>
      <c r="MNR1" t="s">
        <v>16239</v>
      </c>
      <c r="MNS1" t="s">
        <v>16240</v>
      </c>
      <c r="MNT1" t="s">
        <v>16241</v>
      </c>
      <c r="MNU1" t="s">
        <v>16242</v>
      </c>
      <c r="MNV1" t="s">
        <v>16243</v>
      </c>
      <c r="MNW1" t="s">
        <v>16244</v>
      </c>
      <c r="MNX1" t="s">
        <v>16245</v>
      </c>
      <c r="MNY1" t="s">
        <v>16246</v>
      </c>
      <c r="MNZ1" t="s">
        <v>16247</v>
      </c>
      <c r="MOA1" t="s">
        <v>16248</v>
      </c>
      <c r="MOB1" t="s">
        <v>16249</v>
      </c>
      <c r="MOC1" t="s">
        <v>16250</v>
      </c>
      <c r="MOD1" t="s">
        <v>16251</v>
      </c>
      <c r="MOE1" t="s">
        <v>16252</v>
      </c>
      <c r="MOF1" t="s">
        <v>16253</v>
      </c>
      <c r="MOG1" t="s">
        <v>16254</v>
      </c>
      <c r="MOH1" t="s">
        <v>16255</v>
      </c>
      <c r="MOI1" t="s">
        <v>16256</v>
      </c>
      <c r="MOJ1" t="s">
        <v>16257</v>
      </c>
      <c r="MOK1" t="s">
        <v>16258</v>
      </c>
      <c r="MOL1" t="s">
        <v>16259</v>
      </c>
      <c r="MOM1" t="s">
        <v>16260</v>
      </c>
      <c r="MON1" t="s">
        <v>16261</v>
      </c>
      <c r="MOO1" t="s">
        <v>16262</v>
      </c>
      <c r="MOP1" t="s">
        <v>16263</v>
      </c>
      <c r="MOQ1" t="s">
        <v>16264</v>
      </c>
      <c r="MOR1" t="s">
        <v>16265</v>
      </c>
      <c r="MOS1" t="s">
        <v>16266</v>
      </c>
      <c r="MOT1" t="s">
        <v>16267</v>
      </c>
      <c r="MOU1" t="s">
        <v>16268</v>
      </c>
      <c r="MOV1" t="s">
        <v>16269</v>
      </c>
      <c r="MOW1" t="s">
        <v>16270</v>
      </c>
      <c r="MOX1" t="s">
        <v>16271</v>
      </c>
      <c r="MOY1" t="s">
        <v>16272</v>
      </c>
      <c r="MOZ1" t="s">
        <v>16273</v>
      </c>
      <c r="MPA1" t="s">
        <v>16274</v>
      </c>
      <c r="MPB1" t="s">
        <v>16275</v>
      </c>
      <c r="MPC1" t="s">
        <v>16276</v>
      </c>
      <c r="MPD1" t="s">
        <v>16277</v>
      </c>
      <c r="MPE1" t="s">
        <v>16278</v>
      </c>
      <c r="MPF1" t="s">
        <v>16279</v>
      </c>
      <c r="MPG1" t="s">
        <v>16280</v>
      </c>
      <c r="MPH1" t="s">
        <v>16281</v>
      </c>
      <c r="MPI1" t="s">
        <v>16282</v>
      </c>
      <c r="MPJ1" t="s">
        <v>16283</v>
      </c>
      <c r="MPK1" t="s">
        <v>16284</v>
      </c>
      <c r="MPL1" t="s">
        <v>16285</v>
      </c>
      <c r="MPM1" t="s">
        <v>16286</v>
      </c>
      <c r="MPN1" t="s">
        <v>16287</v>
      </c>
      <c r="MPO1" t="s">
        <v>16288</v>
      </c>
      <c r="MPP1" t="s">
        <v>16289</v>
      </c>
      <c r="MPQ1" t="s">
        <v>16290</v>
      </c>
      <c r="MPR1" t="s">
        <v>16291</v>
      </c>
      <c r="MPS1" t="s">
        <v>16292</v>
      </c>
      <c r="MPT1" t="s">
        <v>16293</v>
      </c>
      <c r="MPU1" t="s">
        <v>16294</v>
      </c>
      <c r="MPV1" t="s">
        <v>16295</v>
      </c>
      <c r="MPW1" t="s">
        <v>16296</v>
      </c>
      <c r="MPX1" t="s">
        <v>16297</v>
      </c>
      <c r="MPY1" t="s">
        <v>16298</v>
      </c>
      <c r="MPZ1" t="s">
        <v>16299</v>
      </c>
      <c r="MQA1" t="s">
        <v>16300</v>
      </c>
      <c r="MQB1" t="s">
        <v>16301</v>
      </c>
      <c r="MQC1" t="s">
        <v>16302</v>
      </c>
      <c r="MQD1" t="s">
        <v>16303</v>
      </c>
      <c r="MQE1" t="s">
        <v>16304</v>
      </c>
      <c r="MQF1" t="s">
        <v>16305</v>
      </c>
      <c r="MQG1" t="s">
        <v>16306</v>
      </c>
      <c r="MQH1" t="s">
        <v>16307</v>
      </c>
      <c r="MQI1" t="s">
        <v>16308</v>
      </c>
      <c r="MQJ1" t="s">
        <v>16309</v>
      </c>
      <c r="MQK1" t="s">
        <v>16310</v>
      </c>
      <c r="MQL1" t="s">
        <v>16311</v>
      </c>
      <c r="MQM1" t="s">
        <v>16312</v>
      </c>
      <c r="MQN1" t="s">
        <v>16313</v>
      </c>
      <c r="MQO1" t="s">
        <v>16314</v>
      </c>
      <c r="MQP1" t="s">
        <v>16315</v>
      </c>
      <c r="MQQ1" t="s">
        <v>16316</v>
      </c>
      <c r="MQR1" t="s">
        <v>16317</v>
      </c>
      <c r="MQS1" t="s">
        <v>16318</v>
      </c>
      <c r="MQT1" t="s">
        <v>16319</v>
      </c>
      <c r="MQU1" t="s">
        <v>16320</v>
      </c>
      <c r="MQV1" t="s">
        <v>16321</v>
      </c>
      <c r="MQW1" t="s">
        <v>16322</v>
      </c>
      <c r="MQX1" t="s">
        <v>16323</v>
      </c>
      <c r="MQY1" t="s">
        <v>16324</v>
      </c>
      <c r="MQZ1" t="s">
        <v>16325</v>
      </c>
      <c r="MRA1" t="s">
        <v>16326</v>
      </c>
      <c r="MRB1" t="s">
        <v>16327</v>
      </c>
      <c r="MRC1" t="s">
        <v>16328</v>
      </c>
      <c r="MRD1" t="s">
        <v>16329</v>
      </c>
      <c r="MRE1" t="s">
        <v>16330</v>
      </c>
      <c r="MRF1" t="s">
        <v>16331</v>
      </c>
      <c r="MRG1" t="s">
        <v>16332</v>
      </c>
      <c r="MRH1" t="s">
        <v>16333</v>
      </c>
      <c r="MRI1" t="s">
        <v>16334</v>
      </c>
      <c r="MRJ1" t="s">
        <v>16335</v>
      </c>
      <c r="MRK1" t="s">
        <v>16336</v>
      </c>
      <c r="MRL1" t="s">
        <v>16337</v>
      </c>
      <c r="MRM1" t="s">
        <v>16338</v>
      </c>
      <c r="MRN1" t="s">
        <v>16339</v>
      </c>
      <c r="MRO1" t="s">
        <v>16340</v>
      </c>
      <c r="MRP1" t="s">
        <v>16341</v>
      </c>
      <c r="MRQ1" t="s">
        <v>16342</v>
      </c>
      <c r="MRR1" t="s">
        <v>16343</v>
      </c>
      <c r="MRS1" t="s">
        <v>16344</v>
      </c>
      <c r="MRT1" t="s">
        <v>16345</v>
      </c>
      <c r="MRU1" t="s">
        <v>16346</v>
      </c>
      <c r="MRV1" t="s">
        <v>16347</v>
      </c>
      <c r="MRW1" t="s">
        <v>16348</v>
      </c>
      <c r="MRX1" t="s">
        <v>16349</v>
      </c>
      <c r="MRY1" t="s">
        <v>16350</v>
      </c>
      <c r="MRZ1" t="s">
        <v>16351</v>
      </c>
      <c r="MSA1" t="s">
        <v>16352</v>
      </c>
      <c r="MSB1" t="s">
        <v>16353</v>
      </c>
      <c r="MSC1" t="s">
        <v>16354</v>
      </c>
      <c r="MSD1" t="s">
        <v>16355</v>
      </c>
      <c r="MSE1" t="s">
        <v>16356</v>
      </c>
      <c r="MSF1" t="s">
        <v>16357</v>
      </c>
      <c r="MSG1" t="s">
        <v>16358</v>
      </c>
      <c r="MSH1" t="s">
        <v>16359</v>
      </c>
      <c r="MSI1" t="s">
        <v>16360</v>
      </c>
      <c r="MSJ1" t="s">
        <v>16361</v>
      </c>
      <c r="MSK1" t="s">
        <v>16362</v>
      </c>
      <c r="MSL1" t="s">
        <v>16363</v>
      </c>
      <c r="MSM1" t="s">
        <v>16364</v>
      </c>
      <c r="MSN1" t="s">
        <v>16365</v>
      </c>
      <c r="MSO1" t="s">
        <v>16366</v>
      </c>
      <c r="MSP1" t="s">
        <v>16367</v>
      </c>
      <c r="MSQ1" t="s">
        <v>16368</v>
      </c>
      <c r="MSR1" t="s">
        <v>16369</v>
      </c>
      <c r="MSS1" t="s">
        <v>16370</v>
      </c>
      <c r="MST1" t="s">
        <v>16371</v>
      </c>
      <c r="MSU1" t="s">
        <v>16372</v>
      </c>
      <c r="MSV1" t="s">
        <v>16373</v>
      </c>
      <c r="MSW1" t="s">
        <v>16374</v>
      </c>
      <c r="MSX1" t="s">
        <v>16375</v>
      </c>
      <c r="MSY1" t="s">
        <v>16376</v>
      </c>
      <c r="MSZ1" t="s">
        <v>16377</v>
      </c>
      <c r="MTA1" t="s">
        <v>16378</v>
      </c>
      <c r="MTB1" t="s">
        <v>16379</v>
      </c>
      <c r="MTC1" t="s">
        <v>16380</v>
      </c>
      <c r="MTD1" t="s">
        <v>16381</v>
      </c>
      <c r="MTE1" t="s">
        <v>16382</v>
      </c>
      <c r="MTF1" t="s">
        <v>16383</v>
      </c>
      <c r="MTG1" t="s">
        <v>16384</v>
      </c>
      <c r="MTH1" t="s">
        <v>16385</v>
      </c>
      <c r="MTI1" t="s">
        <v>16386</v>
      </c>
      <c r="MTJ1" t="s">
        <v>16387</v>
      </c>
      <c r="MTK1" t="s">
        <v>16388</v>
      </c>
      <c r="MTL1" t="s">
        <v>16389</v>
      </c>
      <c r="MTM1" t="s">
        <v>16390</v>
      </c>
      <c r="MTN1" t="s">
        <v>16391</v>
      </c>
      <c r="MTO1" t="s">
        <v>16392</v>
      </c>
      <c r="MTP1" t="s">
        <v>16393</v>
      </c>
      <c r="MTQ1" t="s">
        <v>16394</v>
      </c>
      <c r="MTR1" t="s">
        <v>16395</v>
      </c>
      <c r="MTS1" t="s">
        <v>16396</v>
      </c>
      <c r="MTT1" t="s">
        <v>16397</v>
      </c>
      <c r="MTU1" t="s">
        <v>16398</v>
      </c>
      <c r="MTV1" t="s">
        <v>16399</v>
      </c>
      <c r="MTW1" t="s">
        <v>16400</v>
      </c>
      <c r="MTX1" t="s">
        <v>16401</v>
      </c>
      <c r="MTY1" t="s">
        <v>16402</v>
      </c>
      <c r="MTZ1" t="s">
        <v>16403</v>
      </c>
      <c r="MUA1" t="s">
        <v>16404</v>
      </c>
      <c r="MUB1" t="s">
        <v>16405</v>
      </c>
      <c r="MUC1" t="s">
        <v>16406</v>
      </c>
      <c r="MUD1" t="s">
        <v>16407</v>
      </c>
      <c r="MUE1" t="s">
        <v>16408</v>
      </c>
      <c r="MUF1" t="s">
        <v>16409</v>
      </c>
      <c r="MUG1" t="s">
        <v>16410</v>
      </c>
      <c r="MUH1" t="s">
        <v>16411</v>
      </c>
      <c r="MUI1" t="s">
        <v>16412</v>
      </c>
      <c r="MUJ1" t="s">
        <v>16413</v>
      </c>
      <c r="MUK1" t="s">
        <v>16414</v>
      </c>
      <c r="MUL1" t="s">
        <v>16415</v>
      </c>
      <c r="MUM1" t="s">
        <v>16416</v>
      </c>
      <c r="MUN1" t="s">
        <v>16417</v>
      </c>
      <c r="MUO1" t="s">
        <v>16418</v>
      </c>
      <c r="MUP1" t="s">
        <v>16419</v>
      </c>
      <c r="MUQ1" t="s">
        <v>16420</v>
      </c>
      <c r="MUR1" t="s">
        <v>16421</v>
      </c>
      <c r="MUS1" t="s">
        <v>16422</v>
      </c>
      <c r="MUT1" t="s">
        <v>16423</v>
      </c>
      <c r="MUU1" t="s">
        <v>16424</v>
      </c>
      <c r="MUV1" t="s">
        <v>16425</v>
      </c>
      <c r="MUW1" t="s">
        <v>16426</v>
      </c>
      <c r="MUX1" t="s">
        <v>16427</v>
      </c>
      <c r="MUY1" t="s">
        <v>16428</v>
      </c>
      <c r="MUZ1" t="s">
        <v>16429</v>
      </c>
      <c r="MVA1" t="s">
        <v>16430</v>
      </c>
      <c r="MVB1" t="s">
        <v>16431</v>
      </c>
      <c r="MVC1" t="s">
        <v>16432</v>
      </c>
      <c r="MVD1" t="s">
        <v>16433</v>
      </c>
      <c r="MVE1" t="s">
        <v>16434</v>
      </c>
      <c r="MVF1" t="s">
        <v>16435</v>
      </c>
      <c r="MVG1" t="s">
        <v>16436</v>
      </c>
      <c r="MVH1" t="s">
        <v>16437</v>
      </c>
      <c r="MVI1" t="s">
        <v>16438</v>
      </c>
      <c r="MVJ1" t="s">
        <v>16439</v>
      </c>
      <c r="MVK1" t="s">
        <v>16440</v>
      </c>
      <c r="MVL1" t="s">
        <v>16441</v>
      </c>
      <c r="MVM1" t="s">
        <v>16442</v>
      </c>
      <c r="MVN1" t="s">
        <v>16443</v>
      </c>
      <c r="MVO1" t="s">
        <v>16444</v>
      </c>
      <c r="MVP1" t="s">
        <v>16445</v>
      </c>
      <c r="MVQ1" t="s">
        <v>16446</v>
      </c>
      <c r="MVR1" t="s">
        <v>16447</v>
      </c>
      <c r="MVS1" t="s">
        <v>16448</v>
      </c>
      <c r="MVT1" t="s">
        <v>16449</v>
      </c>
      <c r="MVU1" t="s">
        <v>16450</v>
      </c>
      <c r="MVV1" t="s">
        <v>16451</v>
      </c>
      <c r="MVW1" t="s">
        <v>16452</v>
      </c>
      <c r="MVX1" t="s">
        <v>16453</v>
      </c>
      <c r="MVY1" t="s">
        <v>16454</v>
      </c>
      <c r="MVZ1" t="s">
        <v>16455</v>
      </c>
      <c r="MWA1" t="s">
        <v>16456</v>
      </c>
      <c r="MWB1" t="s">
        <v>16457</v>
      </c>
      <c r="MWC1" t="s">
        <v>16458</v>
      </c>
      <c r="MWD1" t="s">
        <v>16459</v>
      </c>
      <c r="MWE1" t="s">
        <v>16460</v>
      </c>
      <c r="MWF1" t="s">
        <v>16461</v>
      </c>
      <c r="MWG1" t="s">
        <v>16462</v>
      </c>
      <c r="MWH1" t="s">
        <v>16463</v>
      </c>
      <c r="MWI1" t="s">
        <v>16464</v>
      </c>
      <c r="MWJ1" t="s">
        <v>16465</v>
      </c>
      <c r="MWK1" t="s">
        <v>16466</v>
      </c>
      <c r="MWL1" t="s">
        <v>16467</v>
      </c>
      <c r="MWM1" t="s">
        <v>16468</v>
      </c>
      <c r="MWN1" t="s">
        <v>16469</v>
      </c>
      <c r="MWO1" t="s">
        <v>16470</v>
      </c>
      <c r="MWP1" t="s">
        <v>16471</v>
      </c>
      <c r="MWQ1" t="s">
        <v>16472</v>
      </c>
      <c r="MWR1" t="s">
        <v>16473</v>
      </c>
      <c r="MWS1" t="s">
        <v>16474</v>
      </c>
      <c r="MWT1" t="s">
        <v>16475</v>
      </c>
      <c r="MWU1" t="s">
        <v>16476</v>
      </c>
      <c r="MWV1" t="s">
        <v>16477</v>
      </c>
      <c r="MWW1" t="s">
        <v>16478</v>
      </c>
      <c r="MWX1" t="s">
        <v>16479</v>
      </c>
      <c r="MWY1" t="s">
        <v>16480</v>
      </c>
      <c r="MWZ1" t="s">
        <v>16481</v>
      </c>
      <c r="MXA1" t="s">
        <v>16482</v>
      </c>
      <c r="MXB1" t="s">
        <v>16483</v>
      </c>
      <c r="MXC1" t="s">
        <v>16484</v>
      </c>
      <c r="MXD1" t="s">
        <v>16485</v>
      </c>
      <c r="MXE1" t="s">
        <v>16486</v>
      </c>
      <c r="MXF1" t="s">
        <v>16487</v>
      </c>
      <c r="MXG1" t="s">
        <v>16488</v>
      </c>
      <c r="MXH1" t="s">
        <v>16489</v>
      </c>
      <c r="MXI1" t="s">
        <v>16490</v>
      </c>
      <c r="MXJ1" t="s">
        <v>16491</v>
      </c>
      <c r="MXK1" t="s">
        <v>16492</v>
      </c>
      <c r="MXL1" t="s">
        <v>16493</v>
      </c>
      <c r="MXM1" t="s">
        <v>16494</v>
      </c>
      <c r="MXN1" t="s">
        <v>16495</v>
      </c>
      <c r="MXO1" t="s">
        <v>16496</v>
      </c>
      <c r="MXP1" t="s">
        <v>16497</v>
      </c>
      <c r="MXQ1" t="s">
        <v>16498</v>
      </c>
      <c r="MXR1" t="s">
        <v>16499</v>
      </c>
      <c r="MXS1" t="s">
        <v>16500</v>
      </c>
      <c r="MXT1" t="s">
        <v>16501</v>
      </c>
      <c r="MXU1" t="s">
        <v>16502</v>
      </c>
      <c r="MXV1" t="s">
        <v>16503</v>
      </c>
      <c r="MXW1" t="s">
        <v>16504</v>
      </c>
      <c r="MXX1" t="s">
        <v>16505</v>
      </c>
      <c r="MXY1" t="s">
        <v>16506</v>
      </c>
      <c r="MXZ1" t="s">
        <v>16507</v>
      </c>
      <c r="MYA1" t="s">
        <v>16508</v>
      </c>
      <c r="MYB1" t="s">
        <v>16509</v>
      </c>
      <c r="MYC1" t="s">
        <v>16510</v>
      </c>
      <c r="MYD1" t="s">
        <v>16511</v>
      </c>
      <c r="MYE1" t="s">
        <v>16512</v>
      </c>
      <c r="MYF1" t="s">
        <v>16513</v>
      </c>
      <c r="MYG1" t="s">
        <v>16514</v>
      </c>
      <c r="MYH1" t="s">
        <v>16515</v>
      </c>
      <c r="MYI1" t="s">
        <v>16516</v>
      </c>
      <c r="MYJ1" t="s">
        <v>16517</v>
      </c>
      <c r="MYK1" t="s">
        <v>16518</v>
      </c>
      <c r="MYL1" t="s">
        <v>16519</v>
      </c>
      <c r="MYM1" t="s">
        <v>16520</v>
      </c>
      <c r="MYN1" t="s">
        <v>16521</v>
      </c>
      <c r="MYO1" t="s">
        <v>16522</v>
      </c>
      <c r="MYP1" t="s">
        <v>16523</v>
      </c>
      <c r="MYQ1" t="s">
        <v>16524</v>
      </c>
      <c r="MYR1" t="s">
        <v>16525</v>
      </c>
      <c r="MYS1" t="s">
        <v>16526</v>
      </c>
      <c r="MYT1" t="s">
        <v>16527</v>
      </c>
      <c r="MYU1" t="s">
        <v>16528</v>
      </c>
      <c r="MYV1" t="s">
        <v>16529</v>
      </c>
      <c r="MYW1" t="s">
        <v>16530</v>
      </c>
      <c r="MYX1" t="s">
        <v>16531</v>
      </c>
      <c r="MYY1" t="s">
        <v>16532</v>
      </c>
      <c r="MYZ1" t="s">
        <v>16533</v>
      </c>
      <c r="MZA1" t="s">
        <v>16534</v>
      </c>
      <c r="MZB1" t="s">
        <v>16535</v>
      </c>
      <c r="MZC1" t="s">
        <v>16536</v>
      </c>
      <c r="MZD1" t="s">
        <v>16537</v>
      </c>
      <c r="MZE1" t="s">
        <v>16538</v>
      </c>
      <c r="MZF1" t="s">
        <v>16539</v>
      </c>
      <c r="MZG1" t="s">
        <v>16540</v>
      </c>
      <c r="MZH1" t="s">
        <v>16541</v>
      </c>
      <c r="MZI1" t="s">
        <v>16542</v>
      </c>
      <c r="MZJ1" t="s">
        <v>16543</v>
      </c>
      <c r="MZK1" t="s">
        <v>16544</v>
      </c>
      <c r="MZL1" t="s">
        <v>16545</v>
      </c>
      <c r="MZM1" t="s">
        <v>16546</v>
      </c>
      <c r="MZN1" t="s">
        <v>16547</v>
      </c>
      <c r="MZO1" t="s">
        <v>16548</v>
      </c>
      <c r="MZP1" t="s">
        <v>16549</v>
      </c>
      <c r="MZQ1" t="s">
        <v>16550</v>
      </c>
      <c r="MZR1" t="s">
        <v>16551</v>
      </c>
      <c r="MZS1" t="s">
        <v>16552</v>
      </c>
      <c r="MZT1" t="s">
        <v>16553</v>
      </c>
      <c r="MZU1" t="s">
        <v>16554</v>
      </c>
      <c r="MZV1" t="s">
        <v>16555</v>
      </c>
      <c r="MZW1" t="s">
        <v>16556</v>
      </c>
      <c r="MZX1" t="s">
        <v>16557</v>
      </c>
      <c r="MZY1" t="s">
        <v>16558</v>
      </c>
      <c r="MZZ1" t="s">
        <v>16559</v>
      </c>
      <c r="NAA1" t="s">
        <v>16560</v>
      </c>
      <c r="NAB1" t="s">
        <v>16561</v>
      </c>
      <c r="NAC1" t="s">
        <v>16562</v>
      </c>
      <c r="NAD1" t="s">
        <v>16563</v>
      </c>
      <c r="NAE1" t="s">
        <v>16564</v>
      </c>
      <c r="NAF1" t="s">
        <v>16565</v>
      </c>
      <c r="NAG1" t="s">
        <v>16566</v>
      </c>
      <c r="NAH1" t="s">
        <v>16567</v>
      </c>
      <c r="NAI1" t="s">
        <v>16568</v>
      </c>
      <c r="NAJ1" t="s">
        <v>16569</v>
      </c>
      <c r="NAK1" t="s">
        <v>16570</v>
      </c>
      <c r="NAL1" t="s">
        <v>16571</v>
      </c>
      <c r="NAM1" t="s">
        <v>16572</v>
      </c>
      <c r="NAN1" t="s">
        <v>16573</v>
      </c>
      <c r="NAO1" t="s">
        <v>16574</v>
      </c>
      <c r="NAP1" t="s">
        <v>16575</v>
      </c>
      <c r="NAQ1" t="s">
        <v>16576</v>
      </c>
      <c r="NAR1" t="s">
        <v>16577</v>
      </c>
      <c r="NAS1" t="s">
        <v>16578</v>
      </c>
      <c r="NAT1" t="s">
        <v>16579</v>
      </c>
      <c r="NAU1" t="s">
        <v>16580</v>
      </c>
      <c r="NAV1" t="s">
        <v>16581</v>
      </c>
      <c r="NAW1" t="s">
        <v>16582</v>
      </c>
      <c r="NAX1" t="s">
        <v>16583</v>
      </c>
      <c r="NAY1" t="s">
        <v>16584</v>
      </c>
      <c r="NAZ1" t="s">
        <v>16585</v>
      </c>
      <c r="NBA1" t="s">
        <v>16586</v>
      </c>
      <c r="NBB1" t="s">
        <v>16587</v>
      </c>
      <c r="NBC1" t="s">
        <v>16588</v>
      </c>
      <c r="NBD1" t="s">
        <v>16589</v>
      </c>
      <c r="NBE1" t="s">
        <v>16590</v>
      </c>
      <c r="NBF1" t="s">
        <v>16591</v>
      </c>
      <c r="NBG1" t="s">
        <v>16592</v>
      </c>
      <c r="NBH1" t="s">
        <v>16593</v>
      </c>
      <c r="NBI1" t="s">
        <v>16594</v>
      </c>
      <c r="NBJ1" t="s">
        <v>16595</v>
      </c>
      <c r="NBK1" t="s">
        <v>16596</v>
      </c>
      <c r="NBL1" t="s">
        <v>16597</v>
      </c>
      <c r="NBM1" t="s">
        <v>16598</v>
      </c>
      <c r="NBN1" t="s">
        <v>16599</v>
      </c>
      <c r="NBO1" t="s">
        <v>16600</v>
      </c>
      <c r="NBP1" t="s">
        <v>16601</v>
      </c>
      <c r="NBQ1" t="s">
        <v>16602</v>
      </c>
      <c r="NBR1" t="s">
        <v>16603</v>
      </c>
      <c r="NBS1" t="s">
        <v>16604</v>
      </c>
      <c r="NBT1" t="s">
        <v>16605</v>
      </c>
      <c r="NBU1" t="s">
        <v>16606</v>
      </c>
      <c r="NBV1" t="s">
        <v>16607</v>
      </c>
      <c r="NBW1" t="s">
        <v>16608</v>
      </c>
      <c r="NBX1" t="s">
        <v>16609</v>
      </c>
      <c r="NBY1" t="s">
        <v>16610</v>
      </c>
      <c r="NBZ1" t="s">
        <v>16611</v>
      </c>
      <c r="NCA1" t="s">
        <v>16612</v>
      </c>
      <c r="NCB1" t="s">
        <v>16613</v>
      </c>
      <c r="NCC1" t="s">
        <v>16614</v>
      </c>
      <c r="NCD1" t="s">
        <v>16615</v>
      </c>
      <c r="NCE1" t="s">
        <v>16616</v>
      </c>
      <c r="NCF1" t="s">
        <v>16617</v>
      </c>
      <c r="NCG1" t="s">
        <v>16618</v>
      </c>
      <c r="NCH1" t="s">
        <v>16619</v>
      </c>
      <c r="NCI1" t="s">
        <v>16620</v>
      </c>
      <c r="NCJ1" t="s">
        <v>16621</v>
      </c>
      <c r="NCK1" t="s">
        <v>16622</v>
      </c>
      <c r="NCL1" t="s">
        <v>16623</v>
      </c>
      <c r="NCM1" t="s">
        <v>16624</v>
      </c>
      <c r="NCN1" t="s">
        <v>16625</v>
      </c>
      <c r="NCO1" t="s">
        <v>16626</v>
      </c>
      <c r="NCP1" t="s">
        <v>16627</v>
      </c>
      <c r="NCQ1" t="s">
        <v>16628</v>
      </c>
      <c r="NCR1" t="s">
        <v>16629</v>
      </c>
      <c r="NCS1" t="s">
        <v>16630</v>
      </c>
      <c r="NCT1" t="s">
        <v>16631</v>
      </c>
      <c r="NCU1" t="s">
        <v>16632</v>
      </c>
      <c r="NCV1" t="s">
        <v>16633</v>
      </c>
      <c r="NCW1" t="s">
        <v>16634</v>
      </c>
      <c r="NCX1" t="s">
        <v>16635</v>
      </c>
      <c r="NCY1" t="s">
        <v>16636</v>
      </c>
      <c r="NCZ1" t="s">
        <v>16637</v>
      </c>
      <c r="NDA1" t="s">
        <v>16638</v>
      </c>
      <c r="NDB1" t="s">
        <v>16639</v>
      </c>
      <c r="NDC1" t="s">
        <v>16640</v>
      </c>
      <c r="NDD1" t="s">
        <v>16641</v>
      </c>
      <c r="NDE1" t="s">
        <v>16642</v>
      </c>
      <c r="NDF1" t="s">
        <v>16643</v>
      </c>
      <c r="NDG1" t="s">
        <v>16644</v>
      </c>
      <c r="NDH1" t="s">
        <v>16645</v>
      </c>
      <c r="NDI1" t="s">
        <v>16646</v>
      </c>
      <c r="NDJ1" t="s">
        <v>16647</v>
      </c>
      <c r="NDK1" t="s">
        <v>16648</v>
      </c>
      <c r="NDL1" t="s">
        <v>16649</v>
      </c>
      <c r="NDM1" t="s">
        <v>16650</v>
      </c>
      <c r="NDN1" t="s">
        <v>16651</v>
      </c>
      <c r="NDO1" t="s">
        <v>16652</v>
      </c>
      <c r="NDP1" t="s">
        <v>16653</v>
      </c>
      <c r="NDQ1" t="s">
        <v>16654</v>
      </c>
      <c r="NDR1" t="s">
        <v>16655</v>
      </c>
      <c r="NDS1" t="s">
        <v>16656</v>
      </c>
      <c r="NDT1" t="s">
        <v>16657</v>
      </c>
      <c r="NDU1" t="s">
        <v>16658</v>
      </c>
      <c r="NDV1" t="s">
        <v>16659</v>
      </c>
      <c r="NDW1" t="s">
        <v>16660</v>
      </c>
      <c r="NDX1" t="s">
        <v>16661</v>
      </c>
      <c r="NDY1" t="s">
        <v>16662</v>
      </c>
      <c r="NDZ1" t="s">
        <v>16663</v>
      </c>
      <c r="NEA1" t="s">
        <v>16664</v>
      </c>
      <c r="NEB1" t="s">
        <v>16665</v>
      </c>
      <c r="NEC1" t="s">
        <v>16666</v>
      </c>
      <c r="NED1" t="s">
        <v>16667</v>
      </c>
      <c r="NEE1" t="s">
        <v>16668</v>
      </c>
      <c r="NEF1" t="s">
        <v>16669</v>
      </c>
      <c r="NEG1" t="s">
        <v>16670</v>
      </c>
      <c r="NEH1" t="s">
        <v>16671</v>
      </c>
      <c r="NEI1" t="s">
        <v>16672</v>
      </c>
      <c r="NEJ1" t="s">
        <v>16673</v>
      </c>
      <c r="NEK1" t="s">
        <v>16674</v>
      </c>
      <c r="NEL1" t="s">
        <v>16675</v>
      </c>
      <c r="NEM1" t="s">
        <v>16676</v>
      </c>
      <c r="NEN1" t="s">
        <v>16677</v>
      </c>
      <c r="NEO1" t="s">
        <v>16678</v>
      </c>
      <c r="NEP1" t="s">
        <v>16679</v>
      </c>
      <c r="NEQ1" t="s">
        <v>16680</v>
      </c>
      <c r="NER1" t="s">
        <v>16681</v>
      </c>
      <c r="NES1" t="s">
        <v>16682</v>
      </c>
      <c r="NET1" t="s">
        <v>16683</v>
      </c>
      <c r="NEU1" t="s">
        <v>16684</v>
      </c>
      <c r="NEV1" t="s">
        <v>16685</v>
      </c>
      <c r="NEW1" t="s">
        <v>16686</v>
      </c>
      <c r="NEX1" t="s">
        <v>16687</v>
      </c>
      <c r="NEY1" t="s">
        <v>16688</v>
      </c>
      <c r="NEZ1" t="s">
        <v>16689</v>
      </c>
      <c r="NFA1" t="s">
        <v>16690</v>
      </c>
      <c r="NFB1" t="s">
        <v>16691</v>
      </c>
      <c r="NFC1" t="s">
        <v>16692</v>
      </c>
      <c r="NFD1" t="s">
        <v>16693</v>
      </c>
      <c r="NFE1" t="s">
        <v>16694</v>
      </c>
      <c r="NFF1" t="s">
        <v>16695</v>
      </c>
      <c r="NFG1" t="s">
        <v>16696</v>
      </c>
      <c r="NFH1" t="s">
        <v>16697</v>
      </c>
      <c r="NFI1" t="s">
        <v>16698</v>
      </c>
      <c r="NFJ1" t="s">
        <v>16699</v>
      </c>
      <c r="NFK1" t="s">
        <v>16700</v>
      </c>
      <c r="NFL1" t="s">
        <v>16701</v>
      </c>
      <c r="NFM1" t="s">
        <v>16702</v>
      </c>
      <c r="NFN1" t="s">
        <v>16703</v>
      </c>
      <c r="NFO1" t="s">
        <v>16704</v>
      </c>
      <c r="NFP1" t="s">
        <v>16705</v>
      </c>
      <c r="NFQ1" t="s">
        <v>16706</v>
      </c>
      <c r="NFR1" t="s">
        <v>16707</v>
      </c>
      <c r="NFS1" t="s">
        <v>16708</v>
      </c>
      <c r="NFT1" t="s">
        <v>16709</v>
      </c>
      <c r="NFU1" t="s">
        <v>16710</v>
      </c>
      <c r="NFV1" t="s">
        <v>16711</v>
      </c>
      <c r="NFW1" t="s">
        <v>16712</v>
      </c>
      <c r="NFX1" t="s">
        <v>16713</v>
      </c>
      <c r="NFY1" t="s">
        <v>16714</v>
      </c>
      <c r="NFZ1" t="s">
        <v>16715</v>
      </c>
      <c r="NGA1" t="s">
        <v>16716</v>
      </c>
      <c r="NGB1" t="s">
        <v>16717</v>
      </c>
      <c r="NGC1" t="s">
        <v>16718</v>
      </c>
      <c r="NGD1" t="s">
        <v>16719</v>
      </c>
      <c r="NGE1" t="s">
        <v>16720</v>
      </c>
      <c r="NGF1" t="s">
        <v>16721</v>
      </c>
      <c r="NGG1" t="s">
        <v>16722</v>
      </c>
      <c r="NGH1" t="s">
        <v>16723</v>
      </c>
      <c r="NGI1" t="s">
        <v>16724</v>
      </c>
      <c r="NGJ1" t="s">
        <v>16725</v>
      </c>
      <c r="NGK1" t="s">
        <v>16726</v>
      </c>
      <c r="NGL1" t="s">
        <v>16727</v>
      </c>
      <c r="NGM1" t="s">
        <v>16728</v>
      </c>
      <c r="NGN1" t="s">
        <v>16729</v>
      </c>
      <c r="NGO1" t="s">
        <v>16730</v>
      </c>
      <c r="NGP1" t="s">
        <v>16731</v>
      </c>
      <c r="NGQ1" t="s">
        <v>16732</v>
      </c>
      <c r="NGR1" t="s">
        <v>16733</v>
      </c>
      <c r="NGS1" t="s">
        <v>16734</v>
      </c>
      <c r="NGT1" t="s">
        <v>16735</v>
      </c>
      <c r="NGU1" t="s">
        <v>16736</v>
      </c>
      <c r="NGV1" t="s">
        <v>16737</v>
      </c>
      <c r="NGW1" t="s">
        <v>16738</v>
      </c>
      <c r="NGX1" t="s">
        <v>16739</v>
      </c>
      <c r="NGY1" t="s">
        <v>16740</v>
      </c>
      <c r="NGZ1" t="s">
        <v>16741</v>
      </c>
      <c r="NHA1" t="s">
        <v>16742</v>
      </c>
      <c r="NHB1" t="s">
        <v>16743</v>
      </c>
      <c r="NHC1" t="s">
        <v>16744</v>
      </c>
      <c r="NHD1" t="s">
        <v>16745</v>
      </c>
      <c r="NHE1" t="s">
        <v>16746</v>
      </c>
      <c r="NHF1" t="s">
        <v>16747</v>
      </c>
      <c r="NHG1" t="s">
        <v>16748</v>
      </c>
      <c r="NHH1" t="s">
        <v>16749</v>
      </c>
      <c r="NHI1" t="s">
        <v>16750</v>
      </c>
      <c r="NHJ1" t="s">
        <v>16751</v>
      </c>
      <c r="NHK1" t="s">
        <v>16752</v>
      </c>
      <c r="NHL1" t="s">
        <v>16753</v>
      </c>
      <c r="NHM1" t="s">
        <v>16754</v>
      </c>
      <c r="NHN1" t="s">
        <v>16755</v>
      </c>
      <c r="NHO1" t="s">
        <v>16756</v>
      </c>
      <c r="NHP1" t="s">
        <v>16757</v>
      </c>
      <c r="NHQ1" t="s">
        <v>16758</v>
      </c>
      <c r="NHR1" t="s">
        <v>16759</v>
      </c>
      <c r="NHS1" t="s">
        <v>16760</v>
      </c>
      <c r="NHT1" t="s">
        <v>16761</v>
      </c>
      <c r="NHU1" t="s">
        <v>16762</v>
      </c>
      <c r="NHV1" t="s">
        <v>16763</v>
      </c>
      <c r="NHW1" t="s">
        <v>16764</v>
      </c>
      <c r="NHX1" t="s">
        <v>16765</v>
      </c>
      <c r="NHY1" t="s">
        <v>16766</v>
      </c>
      <c r="NHZ1" t="s">
        <v>16767</v>
      </c>
      <c r="NIA1" t="s">
        <v>16768</v>
      </c>
      <c r="NIB1" t="s">
        <v>16769</v>
      </c>
      <c r="NIC1" t="s">
        <v>16770</v>
      </c>
      <c r="NID1" t="s">
        <v>16771</v>
      </c>
      <c r="NIE1" t="s">
        <v>16772</v>
      </c>
      <c r="NIF1" t="s">
        <v>16773</v>
      </c>
      <c r="NIG1" t="s">
        <v>16774</v>
      </c>
      <c r="NIH1" t="s">
        <v>16775</v>
      </c>
      <c r="NII1" t="s">
        <v>16776</v>
      </c>
      <c r="NIJ1" t="s">
        <v>16777</v>
      </c>
      <c r="NIK1" t="s">
        <v>16778</v>
      </c>
      <c r="NIL1" t="s">
        <v>16779</v>
      </c>
      <c r="NIM1" t="s">
        <v>16780</v>
      </c>
      <c r="NIN1" t="s">
        <v>16781</v>
      </c>
      <c r="NIO1" t="s">
        <v>16782</v>
      </c>
      <c r="NIP1" t="s">
        <v>16783</v>
      </c>
      <c r="NIQ1" t="s">
        <v>16784</v>
      </c>
      <c r="NIR1" t="s">
        <v>16785</v>
      </c>
      <c r="NIS1" t="s">
        <v>16786</v>
      </c>
      <c r="NIT1" t="s">
        <v>16787</v>
      </c>
      <c r="NIU1" t="s">
        <v>16788</v>
      </c>
      <c r="NIV1" t="s">
        <v>16789</v>
      </c>
      <c r="NIW1" t="s">
        <v>16790</v>
      </c>
      <c r="NIX1" t="s">
        <v>16791</v>
      </c>
      <c r="NIY1" t="s">
        <v>16792</v>
      </c>
      <c r="NIZ1" t="s">
        <v>16793</v>
      </c>
      <c r="NJA1" t="s">
        <v>16794</v>
      </c>
      <c r="NJB1" t="s">
        <v>16795</v>
      </c>
      <c r="NJC1" t="s">
        <v>16796</v>
      </c>
      <c r="NJD1" t="s">
        <v>16797</v>
      </c>
      <c r="NJE1" t="s">
        <v>16798</v>
      </c>
      <c r="NJF1" t="s">
        <v>16799</v>
      </c>
      <c r="NJG1" t="s">
        <v>16800</v>
      </c>
      <c r="NJH1" t="s">
        <v>16801</v>
      </c>
      <c r="NJI1" t="s">
        <v>16802</v>
      </c>
      <c r="NJJ1" t="s">
        <v>16803</v>
      </c>
      <c r="NJK1" t="s">
        <v>16804</v>
      </c>
      <c r="NJL1" t="s">
        <v>16805</v>
      </c>
      <c r="NJM1" t="s">
        <v>16806</v>
      </c>
      <c r="NJN1" t="s">
        <v>16807</v>
      </c>
      <c r="NJO1" t="s">
        <v>16808</v>
      </c>
      <c r="NJP1" t="s">
        <v>16809</v>
      </c>
      <c r="NJQ1" t="s">
        <v>16810</v>
      </c>
      <c r="NJR1" t="s">
        <v>16811</v>
      </c>
      <c r="NJS1" t="s">
        <v>16812</v>
      </c>
      <c r="NJT1" t="s">
        <v>16813</v>
      </c>
      <c r="NJU1" t="s">
        <v>16814</v>
      </c>
      <c r="NJV1" t="s">
        <v>16815</v>
      </c>
      <c r="NJW1" t="s">
        <v>16816</v>
      </c>
      <c r="NJX1" t="s">
        <v>16817</v>
      </c>
      <c r="NJY1" t="s">
        <v>16818</v>
      </c>
      <c r="NJZ1" t="s">
        <v>16819</v>
      </c>
      <c r="NKA1" t="s">
        <v>16820</v>
      </c>
      <c r="NKB1" t="s">
        <v>16821</v>
      </c>
      <c r="NKC1" t="s">
        <v>16822</v>
      </c>
      <c r="NKD1" t="s">
        <v>16823</v>
      </c>
      <c r="NKE1" t="s">
        <v>16824</v>
      </c>
      <c r="NKF1" t="s">
        <v>16825</v>
      </c>
      <c r="NKG1" t="s">
        <v>16826</v>
      </c>
      <c r="NKH1" t="s">
        <v>16827</v>
      </c>
      <c r="NKI1" t="s">
        <v>16828</v>
      </c>
      <c r="NKJ1" t="s">
        <v>16829</v>
      </c>
      <c r="NKK1" t="s">
        <v>16830</v>
      </c>
      <c r="NKL1" t="s">
        <v>16831</v>
      </c>
      <c r="NKM1" t="s">
        <v>16832</v>
      </c>
      <c r="NKN1" t="s">
        <v>16833</v>
      </c>
      <c r="NKO1" t="s">
        <v>16834</v>
      </c>
      <c r="NKP1" t="s">
        <v>16835</v>
      </c>
      <c r="NKQ1" t="s">
        <v>16836</v>
      </c>
      <c r="NKR1" t="s">
        <v>16837</v>
      </c>
      <c r="NKS1" t="s">
        <v>16838</v>
      </c>
      <c r="NKT1" t="s">
        <v>16839</v>
      </c>
      <c r="NKU1" t="s">
        <v>16840</v>
      </c>
      <c r="NKV1" t="s">
        <v>16841</v>
      </c>
      <c r="NKW1" t="s">
        <v>16842</v>
      </c>
      <c r="NKX1" t="s">
        <v>16843</v>
      </c>
      <c r="NKY1" t="s">
        <v>16844</v>
      </c>
      <c r="NKZ1" t="s">
        <v>16845</v>
      </c>
      <c r="NLA1" t="s">
        <v>16846</v>
      </c>
      <c r="NLB1" t="s">
        <v>16847</v>
      </c>
      <c r="NLC1" t="s">
        <v>16848</v>
      </c>
      <c r="NLD1" t="s">
        <v>16849</v>
      </c>
      <c r="NLE1" t="s">
        <v>16850</v>
      </c>
      <c r="NLF1" t="s">
        <v>16851</v>
      </c>
      <c r="NLG1" t="s">
        <v>16852</v>
      </c>
      <c r="NLH1" t="s">
        <v>16853</v>
      </c>
      <c r="NLI1" t="s">
        <v>16854</v>
      </c>
      <c r="NLJ1" t="s">
        <v>16855</v>
      </c>
      <c r="NLK1" t="s">
        <v>16856</v>
      </c>
      <c r="NLL1" t="s">
        <v>16857</v>
      </c>
      <c r="NLM1" t="s">
        <v>16858</v>
      </c>
      <c r="NLN1" t="s">
        <v>16859</v>
      </c>
      <c r="NLO1" t="s">
        <v>16860</v>
      </c>
      <c r="NLP1" t="s">
        <v>16861</v>
      </c>
      <c r="NLQ1" t="s">
        <v>16862</v>
      </c>
      <c r="NLR1" t="s">
        <v>16863</v>
      </c>
      <c r="NLS1" t="s">
        <v>16864</v>
      </c>
      <c r="NLT1" t="s">
        <v>16865</v>
      </c>
      <c r="NLU1" t="s">
        <v>16866</v>
      </c>
      <c r="NLV1" t="s">
        <v>16867</v>
      </c>
      <c r="NLW1" t="s">
        <v>16868</v>
      </c>
      <c r="NLX1" t="s">
        <v>16869</v>
      </c>
      <c r="NLY1" t="s">
        <v>16870</v>
      </c>
      <c r="NLZ1" t="s">
        <v>16871</v>
      </c>
      <c r="NMA1" t="s">
        <v>16872</v>
      </c>
      <c r="NMB1" t="s">
        <v>16873</v>
      </c>
      <c r="NMC1" t="s">
        <v>16874</v>
      </c>
      <c r="NMD1" t="s">
        <v>16875</v>
      </c>
      <c r="NME1" t="s">
        <v>16876</v>
      </c>
      <c r="NMF1" t="s">
        <v>16877</v>
      </c>
      <c r="NMG1" t="s">
        <v>16878</v>
      </c>
      <c r="NMH1" t="s">
        <v>16879</v>
      </c>
      <c r="NMI1" t="s">
        <v>16880</v>
      </c>
      <c r="NMJ1" t="s">
        <v>16881</v>
      </c>
      <c r="NMK1" t="s">
        <v>16882</v>
      </c>
      <c r="NML1" t="s">
        <v>16883</v>
      </c>
      <c r="NMM1" t="s">
        <v>16884</v>
      </c>
      <c r="NMN1" t="s">
        <v>16885</v>
      </c>
      <c r="NMO1" t="s">
        <v>16886</v>
      </c>
      <c r="NMP1" t="s">
        <v>16887</v>
      </c>
      <c r="NMQ1" t="s">
        <v>16888</v>
      </c>
      <c r="NMR1" t="s">
        <v>16889</v>
      </c>
      <c r="NMS1" t="s">
        <v>16890</v>
      </c>
      <c r="NMT1" t="s">
        <v>16891</v>
      </c>
      <c r="NMU1" t="s">
        <v>16892</v>
      </c>
      <c r="NMV1" t="s">
        <v>16893</v>
      </c>
      <c r="NMW1" t="s">
        <v>16894</v>
      </c>
      <c r="NMX1" t="s">
        <v>16895</v>
      </c>
      <c r="NMY1" t="s">
        <v>16896</v>
      </c>
      <c r="NMZ1" t="s">
        <v>16897</v>
      </c>
      <c r="NNA1" t="s">
        <v>16898</v>
      </c>
      <c r="NNB1" t="s">
        <v>16899</v>
      </c>
      <c r="NNC1" t="s">
        <v>16900</v>
      </c>
      <c r="NND1" t="s">
        <v>16901</v>
      </c>
      <c r="NNE1" t="s">
        <v>16902</v>
      </c>
      <c r="NNF1" t="s">
        <v>16903</v>
      </c>
      <c r="NNG1" t="s">
        <v>16904</v>
      </c>
      <c r="NNH1" t="s">
        <v>16905</v>
      </c>
      <c r="NNI1" t="s">
        <v>16906</v>
      </c>
      <c r="NNJ1" t="s">
        <v>16907</v>
      </c>
      <c r="NNK1" t="s">
        <v>16908</v>
      </c>
      <c r="NNL1" t="s">
        <v>16909</v>
      </c>
      <c r="NNM1" t="s">
        <v>16910</v>
      </c>
      <c r="NNN1" t="s">
        <v>16911</v>
      </c>
      <c r="NNO1" t="s">
        <v>16912</v>
      </c>
      <c r="NNP1" t="s">
        <v>16913</v>
      </c>
      <c r="NNQ1" t="s">
        <v>16914</v>
      </c>
      <c r="NNR1" t="s">
        <v>16915</v>
      </c>
      <c r="NNS1" t="s">
        <v>16916</v>
      </c>
      <c r="NNT1" t="s">
        <v>16917</v>
      </c>
      <c r="NNU1" t="s">
        <v>16918</v>
      </c>
      <c r="NNV1" t="s">
        <v>16919</v>
      </c>
      <c r="NNW1" t="s">
        <v>16920</v>
      </c>
      <c r="NNX1" t="s">
        <v>16921</v>
      </c>
      <c r="NNY1" t="s">
        <v>16922</v>
      </c>
      <c r="NNZ1" t="s">
        <v>16923</v>
      </c>
      <c r="NOA1" t="s">
        <v>16924</v>
      </c>
      <c r="NOB1" t="s">
        <v>16925</v>
      </c>
      <c r="NOC1" t="s">
        <v>16926</v>
      </c>
      <c r="NOD1" t="s">
        <v>16927</v>
      </c>
      <c r="NOE1" t="s">
        <v>16928</v>
      </c>
      <c r="NOF1" t="s">
        <v>16929</v>
      </c>
      <c r="NOG1" t="s">
        <v>16930</v>
      </c>
      <c r="NOH1" t="s">
        <v>16931</v>
      </c>
      <c r="NOI1" t="s">
        <v>16932</v>
      </c>
      <c r="NOJ1" t="s">
        <v>16933</v>
      </c>
      <c r="NOK1" t="s">
        <v>16934</v>
      </c>
      <c r="NOL1" t="s">
        <v>16935</v>
      </c>
      <c r="NOM1" t="s">
        <v>16936</v>
      </c>
      <c r="NON1" t="s">
        <v>16937</v>
      </c>
      <c r="NOO1" t="s">
        <v>16938</v>
      </c>
      <c r="NOP1" t="s">
        <v>16939</v>
      </c>
      <c r="NOQ1" t="s">
        <v>16940</v>
      </c>
      <c r="NOR1" t="s">
        <v>16941</v>
      </c>
      <c r="NOS1" t="s">
        <v>16942</v>
      </c>
      <c r="NOT1" t="s">
        <v>16943</v>
      </c>
      <c r="NOU1" t="s">
        <v>16944</v>
      </c>
      <c r="NOV1" t="s">
        <v>16945</v>
      </c>
      <c r="NOW1" t="s">
        <v>16946</v>
      </c>
      <c r="NOX1" t="s">
        <v>16947</v>
      </c>
      <c r="NOY1" t="s">
        <v>16948</v>
      </c>
      <c r="NOZ1" t="s">
        <v>16949</v>
      </c>
      <c r="NPA1" t="s">
        <v>16950</v>
      </c>
      <c r="NPB1" t="s">
        <v>16951</v>
      </c>
      <c r="NPC1" t="s">
        <v>16952</v>
      </c>
      <c r="NPD1" t="s">
        <v>16953</v>
      </c>
      <c r="NPE1" t="s">
        <v>16954</v>
      </c>
      <c r="NPF1" t="s">
        <v>16955</v>
      </c>
      <c r="NPG1" t="s">
        <v>16956</v>
      </c>
      <c r="NPH1" t="s">
        <v>16957</v>
      </c>
      <c r="NPI1" t="s">
        <v>16958</v>
      </c>
      <c r="NPJ1" t="s">
        <v>16959</v>
      </c>
      <c r="NPK1" t="s">
        <v>16960</v>
      </c>
      <c r="NPL1" t="s">
        <v>16961</v>
      </c>
      <c r="NPM1" t="s">
        <v>16962</v>
      </c>
      <c r="NPN1" t="s">
        <v>16963</v>
      </c>
      <c r="NPO1" t="s">
        <v>16964</v>
      </c>
      <c r="NPP1" t="s">
        <v>16965</v>
      </c>
      <c r="NPQ1" t="s">
        <v>16966</v>
      </c>
      <c r="NPR1" t="s">
        <v>16967</v>
      </c>
      <c r="NPS1" t="s">
        <v>16968</v>
      </c>
      <c r="NPT1" t="s">
        <v>16969</v>
      </c>
      <c r="NPU1" t="s">
        <v>16970</v>
      </c>
      <c r="NPV1" t="s">
        <v>16971</v>
      </c>
      <c r="NPW1" t="s">
        <v>16972</v>
      </c>
      <c r="NPX1" t="s">
        <v>16973</v>
      </c>
      <c r="NPY1" t="s">
        <v>16974</v>
      </c>
      <c r="NPZ1" t="s">
        <v>16975</v>
      </c>
      <c r="NQA1" t="s">
        <v>16976</v>
      </c>
      <c r="NQB1" t="s">
        <v>16977</v>
      </c>
      <c r="NQC1" t="s">
        <v>16978</v>
      </c>
      <c r="NQD1" t="s">
        <v>16979</v>
      </c>
      <c r="NQE1" t="s">
        <v>16980</v>
      </c>
      <c r="NQF1" t="s">
        <v>16981</v>
      </c>
      <c r="NQG1" t="s">
        <v>16982</v>
      </c>
      <c r="NQH1" t="s">
        <v>16983</v>
      </c>
      <c r="NQI1" t="s">
        <v>16984</v>
      </c>
      <c r="NQJ1" t="s">
        <v>16985</v>
      </c>
      <c r="NQK1" t="s">
        <v>16986</v>
      </c>
      <c r="NQL1" t="s">
        <v>16987</v>
      </c>
      <c r="NQM1" t="s">
        <v>16988</v>
      </c>
      <c r="NQN1" t="s">
        <v>16989</v>
      </c>
      <c r="NQO1" t="s">
        <v>16990</v>
      </c>
      <c r="NQP1" t="s">
        <v>16991</v>
      </c>
      <c r="NQQ1" t="s">
        <v>16992</v>
      </c>
      <c r="NQR1" t="s">
        <v>16993</v>
      </c>
      <c r="NQS1" t="s">
        <v>16994</v>
      </c>
      <c r="NQT1" t="s">
        <v>16995</v>
      </c>
      <c r="NQU1" t="s">
        <v>16996</v>
      </c>
      <c r="NQV1" t="s">
        <v>16997</v>
      </c>
      <c r="NQW1" t="s">
        <v>16998</v>
      </c>
      <c r="NQX1" t="s">
        <v>16999</v>
      </c>
      <c r="NQY1" t="s">
        <v>17000</v>
      </c>
      <c r="NQZ1" t="s">
        <v>17001</v>
      </c>
      <c r="NRA1" t="s">
        <v>17002</v>
      </c>
      <c r="NRB1" t="s">
        <v>17003</v>
      </c>
      <c r="NRC1" t="s">
        <v>17004</v>
      </c>
      <c r="NRD1" t="s">
        <v>17005</v>
      </c>
      <c r="NRE1" t="s">
        <v>17006</v>
      </c>
      <c r="NRF1" t="s">
        <v>17007</v>
      </c>
      <c r="NRG1" t="s">
        <v>17008</v>
      </c>
      <c r="NRH1" t="s">
        <v>17009</v>
      </c>
      <c r="NRI1" t="s">
        <v>17010</v>
      </c>
      <c r="NRJ1" t="s">
        <v>17011</v>
      </c>
      <c r="NRK1" t="s">
        <v>17012</v>
      </c>
      <c r="NRL1" t="s">
        <v>17013</v>
      </c>
      <c r="NRM1" t="s">
        <v>17014</v>
      </c>
      <c r="NRN1" t="s">
        <v>17015</v>
      </c>
      <c r="NRO1" t="s">
        <v>17016</v>
      </c>
      <c r="NRP1" t="s">
        <v>17017</v>
      </c>
      <c r="NRQ1" t="s">
        <v>17018</v>
      </c>
      <c r="NRR1" t="s">
        <v>17019</v>
      </c>
      <c r="NRS1" t="s">
        <v>17020</v>
      </c>
      <c r="NRT1" t="s">
        <v>17021</v>
      </c>
      <c r="NRU1" t="s">
        <v>17022</v>
      </c>
      <c r="NRV1" t="s">
        <v>17023</v>
      </c>
      <c r="NRW1" t="s">
        <v>17024</v>
      </c>
      <c r="NRX1" t="s">
        <v>17025</v>
      </c>
      <c r="NRY1" t="s">
        <v>17026</v>
      </c>
      <c r="NRZ1" t="s">
        <v>17027</v>
      </c>
      <c r="NSA1" t="s">
        <v>17028</v>
      </c>
      <c r="NSB1" t="s">
        <v>17029</v>
      </c>
      <c r="NSC1" t="s">
        <v>17030</v>
      </c>
      <c r="NSD1" t="s">
        <v>17031</v>
      </c>
      <c r="NSE1" t="s">
        <v>17032</v>
      </c>
      <c r="NSF1" t="s">
        <v>17033</v>
      </c>
      <c r="NSG1" t="s">
        <v>17034</v>
      </c>
      <c r="NSH1" t="s">
        <v>17035</v>
      </c>
      <c r="NSI1" t="s">
        <v>17036</v>
      </c>
      <c r="NSJ1" t="s">
        <v>17037</v>
      </c>
      <c r="NSK1" t="s">
        <v>17038</v>
      </c>
      <c r="NSL1" t="s">
        <v>17039</v>
      </c>
      <c r="NSM1" t="s">
        <v>17040</v>
      </c>
      <c r="NSN1" t="s">
        <v>17041</v>
      </c>
      <c r="NSO1" t="s">
        <v>17042</v>
      </c>
      <c r="NSP1" t="s">
        <v>17043</v>
      </c>
      <c r="NSQ1" t="s">
        <v>17044</v>
      </c>
      <c r="NSR1" t="s">
        <v>17045</v>
      </c>
      <c r="NSS1" t="s">
        <v>17046</v>
      </c>
      <c r="NST1" t="s">
        <v>17047</v>
      </c>
      <c r="NSU1" t="s">
        <v>17048</v>
      </c>
      <c r="NSV1" t="s">
        <v>17049</v>
      </c>
      <c r="NSW1" t="s">
        <v>17050</v>
      </c>
      <c r="NSX1" t="s">
        <v>17051</v>
      </c>
      <c r="NSY1" t="s">
        <v>17052</v>
      </c>
      <c r="NSZ1" t="s">
        <v>17053</v>
      </c>
      <c r="NTA1" t="s">
        <v>17054</v>
      </c>
      <c r="NTB1" t="s">
        <v>17055</v>
      </c>
      <c r="NTC1" t="s">
        <v>17056</v>
      </c>
      <c r="NTD1" t="s">
        <v>17057</v>
      </c>
      <c r="NTE1" t="s">
        <v>17058</v>
      </c>
      <c r="NTF1" t="s">
        <v>17059</v>
      </c>
      <c r="NTG1" t="s">
        <v>17060</v>
      </c>
      <c r="NTH1" t="s">
        <v>17061</v>
      </c>
      <c r="NTI1" t="s">
        <v>17062</v>
      </c>
      <c r="NTJ1" t="s">
        <v>17063</v>
      </c>
      <c r="NTK1" t="s">
        <v>17064</v>
      </c>
      <c r="NTL1" t="s">
        <v>17065</v>
      </c>
      <c r="NTM1" t="s">
        <v>17066</v>
      </c>
      <c r="NTN1" t="s">
        <v>17067</v>
      </c>
      <c r="NTO1" t="s">
        <v>17068</v>
      </c>
      <c r="NTP1" t="s">
        <v>17069</v>
      </c>
      <c r="NTQ1" t="s">
        <v>17070</v>
      </c>
      <c r="NTR1" t="s">
        <v>17071</v>
      </c>
      <c r="NTS1" t="s">
        <v>17072</v>
      </c>
      <c r="NTT1" t="s">
        <v>17073</v>
      </c>
      <c r="NTU1" t="s">
        <v>17074</v>
      </c>
      <c r="NTV1" t="s">
        <v>17075</v>
      </c>
      <c r="NTW1" t="s">
        <v>17076</v>
      </c>
      <c r="NTX1" t="s">
        <v>17077</v>
      </c>
      <c r="NTY1" t="s">
        <v>17078</v>
      </c>
      <c r="NTZ1" t="s">
        <v>17079</v>
      </c>
      <c r="NUA1" t="s">
        <v>17080</v>
      </c>
      <c r="NUB1" t="s">
        <v>17081</v>
      </c>
      <c r="NUC1" t="s">
        <v>17082</v>
      </c>
      <c r="NUD1" t="s">
        <v>17083</v>
      </c>
      <c r="NUE1" t="s">
        <v>17084</v>
      </c>
      <c r="NUF1" t="s">
        <v>17085</v>
      </c>
      <c r="NUG1" t="s">
        <v>17086</v>
      </c>
      <c r="NUH1" t="s">
        <v>17087</v>
      </c>
      <c r="NUI1" t="s">
        <v>17088</v>
      </c>
      <c r="NUJ1" t="s">
        <v>17089</v>
      </c>
      <c r="NUK1" t="s">
        <v>17090</v>
      </c>
      <c r="NUL1" t="s">
        <v>17091</v>
      </c>
      <c r="NUM1" t="s">
        <v>17092</v>
      </c>
      <c r="NUN1" t="s">
        <v>17093</v>
      </c>
      <c r="NUO1" t="s">
        <v>17094</v>
      </c>
      <c r="NUP1" t="s">
        <v>17095</v>
      </c>
      <c r="NUQ1" t="s">
        <v>17096</v>
      </c>
      <c r="NUR1" t="s">
        <v>17097</v>
      </c>
      <c r="NUS1" t="s">
        <v>17098</v>
      </c>
      <c r="NUT1" t="s">
        <v>17099</v>
      </c>
      <c r="NUU1" t="s">
        <v>17100</v>
      </c>
      <c r="NUV1" t="s">
        <v>17101</v>
      </c>
      <c r="NUW1" t="s">
        <v>17102</v>
      </c>
      <c r="NUX1" t="s">
        <v>17103</v>
      </c>
      <c r="NUY1" t="s">
        <v>17104</v>
      </c>
      <c r="NUZ1" t="s">
        <v>17105</v>
      </c>
      <c r="NVA1" t="s">
        <v>17106</v>
      </c>
      <c r="NVB1" t="s">
        <v>17107</v>
      </c>
      <c r="NVC1" t="s">
        <v>17108</v>
      </c>
      <c r="NVD1" t="s">
        <v>17109</v>
      </c>
      <c r="NVE1" t="s">
        <v>17110</v>
      </c>
      <c r="NVF1" t="s">
        <v>17111</v>
      </c>
      <c r="NVG1" t="s">
        <v>17112</v>
      </c>
      <c r="NVH1" t="s">
        <v>17113</v>
      </c>
      <c r="NVI1" t="s">
        <v>17114</v>
      </c>
      <c r="NVJ1" t="s">
        <v>17115</v>
      </c>
      <c r="NVK1" t="s">
        <v>17116</v>
      </c>
      <c r="NVL1" t="s">
        <v>17117</v>
      </c>
      <c r="NVM1" t="s">
        <v>17118</v>
      </c>
      <c r="NVN1" t="s">
        <v>17119</v>
      </c>
      <c r="NVO1" t="s">
        <v>17120</v>
      </c>
      <c r="NVP1" t="s">
        <v>17121</v>
      </c>
      <c r="NVQ1" t="s">
        <v>17122</v>
      </c>
      <c r="NVR1" t="s">
        <v>17123</v>
      </c>
      <c r="NVS1" t="s">
        <v>17124</v>
      </c>
      <c r="NVT1" t="s">
        <v>17125</v>
      </c>
      <c r="NVU1" t="s">
        <v>17126</v>
      </c>
      <c r="NVV1" t="s">
        <v>17127</v>
      </c>
      <c r="NVW1" t="s">
        <v>17128</v>
      </c>
      <c r="NVX1" t="s">
        <v>17129</v>
      </c>
      <c r="NVY1" t="s">
        <v>17130</v>
      </c>
      <c r="NVZ1" t="s">
        <v>17131</v>
      </c>
      <c r="NWA1" t="s">
        <v>17132</v>
      </c>
      <c r="NWB1" t="s">
        <v>17133</v>
      </c>
      <c r="NWC1" t="s">
        <v>17134</v>
      </c>
      <c r="NWD1" t="s">
        <v>17135</v>
      </c>
      <c r="NWE1" t="s">
        <v>17136</v>
      </c>
      <c r="NWF1" t="s">
        <v>17137</v>
      </c>
      <c r="NWG1" t="s">
        <v>17138</v>
      </c>
      <c r="NWH1" t="s">
        <v>17139</v>
      </c>
      <c r="NWI1" t="s">
        <v>17140</v>
      </c>
      <c r="NWJ1" t="s">
        <v>17141</v>
      </c>
      <c r="NWK1" t="s">
        <v>17142</v>
      </c>
      <c r="NWL1" t="s">
        <v>17143</v>
      </c>
      <c r="NWM1" t="s">
        <v>17144</v>
      </c>
      <c r="NWN1" t="s">
        <v>17145</v>
      </c>
      <c r="NWO1" t="s">
        <v>17146</v>
      </c>
      <c r="NWP1" t="s">
        <v>17147</v>
      </c>
      <c r="NWQ1" t="s">
        <v>17148</v>
      </c>
      <c r="NWR1" t="s">
        <v>17149</v>
      </c>
      <c r="NWS1" t="s">
        <v>17150</v>
      </c>
      <c r="NWT1" t="s">
        <v>17151</v>
      </c>
      <c r="NWU1" t="s">
        <v>17152</v>
      </c>
      <c r="NWV1" t="s">
        <v>17153</v>
      </c>
      <c r="NWW1" t="s">
        <v>17154</v>
      </c>
      <c r="NWX1" t="s">
        <v>17155</v>
      </c>
      <c r="NWY1" t="s">
        <v>17156</v>
      </c>
      <c r="NWZ1" t="s">
        <v>17157</v>
      </c>
      <c r="NXA1" t="s">
        <v>17158</v>
      </c>
      <c r="NXB1" t="s">
        <v>17159</v>
      </c>
      <c r="NXC1" t="s">
        <v>17160</v>
      </c>
      <c r="NXD1" t="s">
        <v>17161</v>
      </c>
      <c r="NXE1" t="s">
        <v>17162</v>
      </c>
      <c r="NXF1" t="s">
        <v>17163</v>
      </c>
      <c r="NXG1" t="s">
        <v>17164</v>
      </c>
      <c r="NXH1" t="s">
        <v>17165</v>
      </c>
      <c r="NXI1" t="s">
        <v>17166</v>
      </c>
      <c r="NXJ1" t="s">
        <v>17167</v>
      </c>
      <c r="NXK1" t="s">
        <v>17168</v>
      </c>
      <c r="NXL1" t="s">
        <v>17169</v>
      </c>
      <c r="NXM1" t="s">
        <v>17170</v>
      </c>
      <c r="NXN1" t="s">
        <v>17171</v>
      </c>
      <c r="NXO1" t="s">
        <v>17172</v>
      </c>
      <c r="NXP1" t="s">
        <v>17173</v>
      </c>
      <c r="NXQ1" t="s">
        <v>17174</v>
      </c>
      <c r="NXR1" t="s">
        <v>17175</v>
      </c>
      <c r="NXS1" t="s">
        <v>17176</v>
      </c>
      <c r="NXT1" t="s">
        <v>17177</v>
      </c>
      <c r="NXU1" t="s">
        <v>17178</v>
      </c>
      <c r="NXV1" t="s">
        <v>17179</v>
      </c>
      <c r="NXW1" t="s">
        <v>17180</v>
      </c>
      <c r="NXX1" t="s">
        <v>17181</v>
      </c>
      <c r="NXY1" t="s">
        <v>17182</v>
      </c>
      <c r="NXZ1" t="s">
        <v>17183</v>
      </c>
      <c r="NYA1" t="s">
        <v>17184</v>
      </c>
      <c r="NYB1" t="s">
        <v>17185</v>
      </c>
      <c r="NYC1" t="s">
        <v>17186</v>
      </c>
      <c r="NYD1" t="s">
        <v>17187</v>
      </c>
      <c r="NYE1" t="s">
        <v>17188</v>
      </c>
      <c r="NYF1" t="s">
        <v>17189</v>
      </c>
      <c r="NYG1" t="s">
        <v>17190</v>
      </c>
      <c r="NYH1" t="s">
        <v>17191</v>
      </c>
      <c r="NYI1" t="s">
        <v>17192</v>
      </c>
      <c r="NYJ1" t="s">
        <v>17193</v>
      </c>
      <c r="NYK1" t="s">
        <v>17194</v>
      </c>
      <c r="NYL1" t="s">
        <v>17195</v>
      </c>
      <c r="NYM1" t="s">
        <v>17196</v>
      </c>
      <c r="NYN1" t="s">
        <v>17197</v>
      </c>
      <c r="NYO1" t="s">
        <v>17198</v>
      </c>
      <c r="NYP1" t="s">
        <v>17199</v>
      </c>
      <c r="NYQ1" t="s">
        <v>17200</v>
      </c>
      <c r="NYR1" t="s">
        <v>17201</v>
      </c>
      <c r="NYS1" t="s">
        <v>17202</v>
      </c>
      <c r="NYT1" t="s">
        <v>17203</v>
      </c>
      <c r="NYU1" t="s">
        <v>17204</v>
      </c>
      <c r="NYV1" t="s">
        <v>17205</v>
      </c>
      <c r="NYW1" t="s">
        <v>17206</v>
      </c>
      <c r="NYX1" t="s">
        <v>17207</v>
      </c>
      <c r="NYY1" t="s">
        <v>17208</v>
      </c>
      <c r="NYZ1" t="s">
        <v>17209</v>
      </c>
      <c r="NZA1" t="s">
        <v>17210</v>
      </c>
      <c r="NZB1" t="s">
        <v>17211</v>
      </c>
      <c r="NZC1" t="s">
        <v>17212</v>
      </c>
      <c r="NZD1" t="s">
        <v>17213</v>
      </c>
      <c r="NZE1" t="s">
        <v>17214</v>
      </c>
      <c r="NZF1" t="s">
        <v>17215</v>
      </c>
      <c r="NZG1" t="s">
        <v>17216</v>
      </c>
      <c r="NZH1" t="s">
        <v>17217</v>
      </c>
      <c r="NZI1" t="s">
        <v>17218</v>
      </c>
      <c r="NZJ1" t="s">
        <v>17219</v>
      </c>
      <c r="NZK1" t="s">
        <v>17220</v>
      </c>
      <c r="NZL1" t="s">
        <v>17221</v>
      </c>
      <c r="NZM1" t="s">
        <v>17222</v>
      </c>
      <c r="NZN1" t="s">
        <v>17223</v>
      </c>
      <c r="NZO1" t="s">
        <v>17224</v>
      </c>
      <c r="NZP1" t="s">
        <v>17225</v>
      </c>
      <c r="NZQ1" t="s">
        <v>17226</v>
      </c>
      <c r="NZR1" t="s">
        <v>17227</v>
      </c>
      <c r="NZS1" t="s">
        <v>17228</v>
      </c>
      <c r="NZT1" t="s">
        <v>17229</v>
      </c>
      <c r="NZU1" t="s">
        <v>17230</v>
      </c>
      <c r="NZV1" t="s">
        <v>17231</v>
      </c>
      <c r="NZW1" t="s">
        <v>17232</v>
      </c>
      <c r="NZX1" t="s">
        <v>17233</v>
      </c>
      <c r="NZY1" t="s">
        <v>17234</v>
      </c>
      <c r="NZZ1" t="s">
        <v>17235</v>
      </c>
      <c r="OAA1" t="s">
        <v>17236</v>
      </c>
      <c r="OAB1" t="s">
        <v>17237</v>
      </c>
      <c r="OAC1" t="s">
        <v>17238</v>
      </c>
      <c r="OAD1" t="s">
        <v>17239</v>
      </c>
      <c r="OAE1" t="s">
        <v>17240</v>
      </c>
      <c r="OAF1" t="s">
        <v>17241</v>
      </c>
      <c r="OAG1" t="s">
        <v>17242</v>
      </c>
      <c r="OAH1" t="s">
        <v>17243</v>
      </c>
      <c r="OAI1" t="s">
        <v>17244</v>
      </c>
      <c r="OAJ1" t="s">
        <v>17245</v>
      </c>
      <c r="OAK1" t="s">
        <v>17246</v>
      </c>
      <c r="OAL1" t="s">
        <v>17247</v>
      </c>
      <c r="OAM1" t="s">
        <v>17248</v>
      </c>
      <c r="OAN1" t="s">
        <v>17249</v>
      </c>
      <c r="OAO1" t="s">
        <v>17250</v>
      </c>
      <c r="OAP1" t="s">
        <v>17251</v>
      </c>
      <c r="OAQ1" t="s">
        <v>17252</v>
      </c>
      <c r="OAR1" t="s">
        <v>17253</v>
      </c>
      <c r="OAS1" t="s">
        <v>17254</v>
      </c>
      <c r="OAT1" t="s">
        <v>17255</v>
      </c>
      <c r="OAU1" t="s">
        <v>17256</v>
      </c>
      <c r="OAV1" t="s">
        <v>17257</v>
      </c>
      <c r="OAW1" t="s">
        <v>17258</v>
      </c>
      <c r="OAX1" t="s">
        <v>17259</v>
      </c>
      <c r="OAY1" t="s">
        <v>17260</v>
      </c>
      <c r="OAZ1" t="s">
        <v>17261</v>
      </c>
      <c r="OBA1" t="s">
        <v>17262</v>
      </c>
      <c r="OBB1" t="s">
        <v>17263</v>
      </c>
      <c r="OBC1" t="s">
        <v>17264</v>
      </c>
      <c r="OBD1" t="s">
        <v>17265</v>
      </c>
      <c r="OBE1" t="s">
        <v>17266</v>
      </c>
      <c r="OBF1" t="s">
        <v>17267</v>
      </c>
      <c r="OBG1" t="s">
        <v>17268</v>
      </c>
      <c r="OBH1" t="s">
        <v>17269</v>
      </c>
      <c r="OBI1" t="s">
        <v>17270</v>
      </c>
      <c r="OBJ1" t="s">
        <v>17271</v>
      </c>
      <c r="OBK1" t="s">
        <v>17272</v>
      </c>
      <c r="OBL1" t="s">
        <v>17273</v>
      </c>
      <c r="OBM1" t="s">
        <v>17274</v>
      </c>
      <c r="OBN1" t="s">
        <v>17275</v>
      </c>
      <c r="OBO1" t="s">
        <v>17276</v>
      </c>
      <c r="OBP1" t="s">
        <v>17277</v>
      </c>
      <c r="OBQ1" t="s">
        <v>17278</v>
      </c>
      <c r="OBR1" t="s">
        <v>17279</v>
      </c>
      <c r="OBS1" t="s">
        <v>17280</v>
      </c>
      <c r="OBT1" t="s">
        <v>17281</v>
      </c>
      <c r="OBU1" t="s">
        <v>17282</v>
      </c>
      <c r="OBV1" t="s">
        <v>17283</v>
      </c>
      <c r="OBW1" t="s">
        <v>17284</v>
      </c>
      <c r="OBX1" t="s">
        <v>17285</v>
      </c>
      <c r="OBY1" t="s">
        <v>17286</v>
      </c>
      <c r="OBZ1" t="s">
        <v>17287</v>
      </c>
      <c r="OCA1" t="s">
        <v>17288</v>
      </c>
      <c r="OCB1" t="s">
        <v>17289</v>
      </c>
      <c r="OCC1" t="s">
        <v>17290</v>
      </c>
      <c r="OCD1" t="s">
        <v>17291</v>
      </c>
      <c r="OCE1" t="s">
        <v>17292</v>
      </c>
      <c r="OCF1" t="s">
        <v>17293</v>
      </c>
      <c r="OCG1" t="s">
        <v>17294</v>
      </c>
      <c r="OCH1" t="s">
        <v>17295</v>
      </c>
      <c r="OCI1" t="s">
        <v>17296</v>
      </c>
      <c r="OCJ1" t="s">
        <v>17297</v>
      </c>
      <c r="OCK1" t="s">
        <v>17298</v>
      </c>
      <c r="OCL1" t="s">
        <v>17299</v>
      </c>
      <c r="OCM1" t="s">
        <v>17300</v>
      </c>
      <c r="OCN1" t="s">
        <v>17301</v>
      </c>
      <c r="OCO1" t="s">
        <v>17302</v>
      </c>
      <c r="OCP1" t="s">
        <v>17303</v>
      </c>
      <c r="OCQ1" t="s">
        <v>17304</v>
      </c>
      <c r="OCR1" t="s">
        <v>17305</v>
      </c>
      <c r="OCS1" t="s">
        <v>17306</v>
      </c>
      <c r="OCT1" t="s">
        <v>17307</v>
      </c>
      <c r="OCU1" t="s">
        <v>17308</v>
      </c>
      <c r="OCV1" t="s">
        <v>17309</v>
      </c>
      <c r="OCW1" t="s">
        <v>17310</v>
      </c>
      <c r="OCX1" t="s">
        <v>17311</v>
      </c>
      <c r="OCY1" t="s">
        <v>17312</v>
      </c>
      <c r="OCZ1" t="s">
        <v>17313</v>
      </c>
      <c r="ODA1" t="s">
        <v>17314</v>
      </c>
      <c r="ODB1" t="s">
        <v>17315</v>
      </c>
      <c r="ODC1" t="s">
        <v>17316</v>
      </c>
      <c r="ODD1" t="s">
        <v>17317</v>
      </c>
      <c r="ODE1" t="s">
        <v>17318</v>
      </c>
      <c r="ODF1" t="s">
        <v>17319</v>
      </c>
      <c r="ODG1" t="s">
        <v>17320</v>
      </c>
      <c r="ODH1" t="s">
        <v>17321</v>
      </c>
      <c r="ODI1" t="s">
        <v>17322</v>
      </c>
      <c r="ODJ1" t="s">
        <v>17323</v>
      </c>
      <c r="ODK1" t="s">
        <v>17324</v>
      </c>
      <c r="ODL1" t="s">
        <v>17325</v>
      </c>
      <c r="ODM1" t="s">
        <v>17326</v>
      </c>
      <c r="ODN1" t="s">
        <v>17327</v>
      </c>
      <c r="ODO1" t="s">
        <v>17328</v>
      </c>
      <c r="ODP1" t="s">
        <v>17329</v>
      </c>
      <c r="ODQ1" t="s">
        <v>17330</v>
      </c>
      <c r="ODR1" t="s">
        <v>17331</v>
      </c>
      <c r="ODS1" t="s">
        <v>17332</v>
      </c>
      <c r="ODT1" t="s">
        <v>17333</v>
      </c>
      <c r="ODU1" t="s">
        <v>17334</v>
      </c>
      <c r="ODV1" t="s">
        <v>17335</v>
      </c>
      <c r="ODW1" t="s">
        <v>17336</v>
      </c>
      <c r="ODX1" t="s">
        <v>17337</v>
      </c>
      <c r="ODY1" t="s">
        <v>17338</v>
      </c>
      <c r="ODZ1" t="s">
        <v>17339</v>
      </c>
      <c r="OEA1" t="s">
        <v>17340</v>
      </c>
      <c r="OEB1" t="s">
        <v>17341</v>
      </c>
      <c r="OEC1" t="s">
        <v>17342</v>
      </c>
      <c r="OED1" t="s">
        <v>17343</v>
      </c>
      <c r="OEE1" t="s">
        <v>17344</v>
      </c>
      <c r="OEF1" t="s">
        <v>17345</v>
      </c>
      <c r="OEG1" t="s">
        <v>17346</v>
      </c>
      <c r="OEH1" t="s">
        <v>17347</v>
      </c>
      <c r="OEI1" t="s">
        <v>17348</v>
      </c>
      <c r="OEJ1" t="s">
        <v>17349</v>
      </c>
      <c r="OEK1" t="s">
        <v>17350</v>
      </c>
      <c r="OEL1" t="s">
        <v>17351</v>
      </c>
      <c r="OEM1" t="s">
        <v>17352</v>
      </c>
      <c r="OEN1" t="s">
        <v>17353</v>
      </c>
      <c r="OEO1" t="s">
        <v>17354</v>
      </c>
      <c r="OEP1" t="s">
        <v>17355</v>
      </c>
      <c r="OEQ1" t="s">
        <v>17356</v>
      </c>
      <c r="OER1" t="s">
        <v>17357</v>
      </c>
      <c r="OES1" t="s">
        <v>17358</v>
      </c>
      <c r="OET1" t="s">
        <v>17359</v>
      </c>
      <c r="OEU1" t="s">
        <v>17360</v>
      </c>
      <c r="OEV1" t="s">
        <v>17361</v>
      </c>
      <c r="OEW1" t="s">
        <v>17362</v>
      </c>
      <c r="OEX1" t="s">
        <v>17363</v>
      </c>
      <c r="OEY1" t="s">
        <v>17364</v>
      </c>
      <c r="OEZ1" t="s">
        <v>17365</v>
      </c>
      <c r="OFA1" t="s">
        <v>17366</v>
      </c>
      <c r="OFB1" t="s">
        <v>17367</v>
      </c>
      <c r="OFC1" t="s">
        <v>17368</v>
      </c>
      <c r="OFD1" t="s">
        <v>17369</v>
      </c>
      <c r="OFE1" t="s">
        <v>17370</v>
      </c>
      <c r="OFF1" t="s">
        <v>17371</v>
      </c>
      <c r="OFG1" t="s">
        <v>17372</v>
      </c>
      <c r="OFH1" t="s">
        <v>17373</v>
      </c>
      <c r="OFI1" t="s">
        <v>17374</v>
      </c>
      <c r="OFJ1" t="s">
        <v>17375</v>
      </c>
      <c r="OFK1" t="s">
        <v>17376</v>
      </c>
      <c r="OFL1" t="s">
        <v>17377</v>
      </c>
      <c r="OFM1" t="s">
        <v>17378</v>
      </c>
      <c r="OFN1" t="s">
        <v>17379</v>
      </c>
      <c r="OFO1" t="s">
        <v>17380</v>
      </c>
      <c r="OFP1" t="s">
        <v>17381</v>
      </c>
      <c r="OFQ1" t="s">
        <v>17382</v>
      </c>
      <c r="OFR1" t="s">
        <v>17383</v>
      </c>
      <c r="OFS1" t="s">
        <v>17384</v>
      </c>
      <c r="OFT1" t="s">
        <v>17385</v>
      </c>
      <c r="OFU1" t="s">
        <v>17386</v>
      </c>
      <c r="OFV1" t="s">
        <v>17387</v>
      </c>
      <c r="OFW1" t="s">
        <v>17388</v>
      </c>
      <c r="OFX1" t="s">
        <v>17389</v>
      </c>
      <c r="OFY1" t="s">
        <v>17390</v>
      </c>
      <c r="OFZ1" t="s">
        <v>17391</v>
      </c>
      <c r="OGA1" t="s">
        <v>17392</v>
      </c>
      <c r="OGB1" t="s">
        <v>17393</v>
      </c>
      <c r="OGC1" t="s">
        <v>17394</v>
      </c>
      <c r="OGD1" t="s">
        <v>17395</v>
      </c>
      <c r="OGE1" t="s">
        <v>17396</v>
      </c>
      <c r="OGF1" t="s">
        <v>17397</v>
      </c>
      <c r="OGG1" t="s">
        <v>17398</v>
      </c>
      <c r="OGH1" t="s">
        <v>17399</v>
      </c>
      <c r="OGI1" t="s">
        <v>17400</v>
      </c>
      <c r="OGJ1" t="s">
        <v>17401</v>
      </c>
      <c r="OGK1" t="s">
        <v>17402</v>
      </c>
      <c r="OGL1" t="s">
        <v>17403</v>
      </c>
      <c r="OGM1" t="s">
        <v>17404</v>
      </c>
      <c r="OGN1" t="s">
        <v>17405</v>
      </c>
      <c r="OGO1" t="s">
        <v>17406</v>
      </c>
      <c r="OGP1" t="s">
        <v>17407</v>
      </c>
      <c r="OGQ1" t="s">
        <v>17408</v>
      </c>
      <c r="OGR1" t="s">
        <v>17409</v>
      </c>
      <c r="OGS1" t="s">
        <v>17410</v>
      </c>
      <c r="OGT1" t="s">
        <v>17411</v>
      </c>
      <c r="OGU1" t="s">
        <v>17412</v>
      </c>
      <c r="OGV1" t="s">
        <v>17413</v>
      </c>
      <c r="OGW1" t="s">
        <v>17414</v>
      </c>
      <c r="OGX1" t="s">
        <v>17415</v>
      </c>
      <c r="OGY1" t="s">
        <v>17416</v>
      </c>
      <c r="OGZ1" t="s">
        <v>17417</v>
      </c>
      <c r="OHA1" t="s">
        <v>17418</v>
      </c>
      <c r="OHB1" t="s">
        <v>17419</v>
      </c>
      <c r="OHC1" t="s">
        <v>17420</v>
      </c>
      <c r="OHD1" t="s">
        <v>17421</v>
      </c>
      <c r="OHE1" t="s">
        <v>17422</v>
      </c>
      <c r="OHF1" t="s">
        <v>17423</v>
      </c>
      <c r="OHG1" t="s">
        <v>17424</v>
      </c>
      <c r="OHH1" t="s">
        <v>17425</v>
      </c>
      <c r="OHI1" t="s">
        <v>17426</v>
      </c>
      <c r="OHJ1" t="s">
        <v>17427</v>
      </c>
      <c r="OHK1" t="s">
        <v>17428</v>
      </c>
      <c r="OHL1" t="s">
        <v>17429</v>
      </c>
      <c r="OHM1" t="s">
        <v>17430</v>
      </c>
      <c r="OHN1" t="s">
        <v>17431</v>
      </c>
      <c r="OHO1" t="s">
        <v>17432</v>
      </c>
      <c r="OHP1" t="s">
        <v>17433</v>
      </c>
      <c r="OHQ1" t="s">
        <v>17434</v>
      </c>
      <c r="OHR1" t="s">
        <v>17435</v>
      </c>
      <c r="OHS1" t="s">
        <v>17436</v>
      </c>
      <c r="OHT1" t="s">
        <v>17437</v>
      </c>
      <c r="OHU1" t="s">
        <v>17438</v>
      </c>
      <c r="OHV1" t="s">
        <v>17439</v>
      </c>
      <c r="OHW1" t="s">
        <v>17440</v>
      </c>
      <c r="OHX1" t="s">
        <v>17441</v>
      </c>
      <c r="OHY1" t="s">
        <v>17442</v>
      </c>
      <c r="OHZ1" t="s">
        <v>17443</v>
      </c>
      <c r="OIA1" t="s">
        <v>17444</v>
      </c>
      <c r="OIB1" t="s">
        <v>17445</v>
      </c>
      <c r="OIC1" t="s">
        <v>17446</v>
      </c>
      <c r="OID1" t="s">
        <v>17447</v>
      </c>
      <c r="OIE1" t="s">
        <v>17448</v>
      </c>
      <c r="OIF1" t="s">
        <v>17449</v>
      </c>
      <c r="OIG1" t="s">
        <v>17450</v>
      </c>
      <c r="OIH1" t="s">
        <v>17451</v>
      </c>
      <c r="OII1" t="s">
        <v>17452</v>
      </c>
      <c r="OIJ1" t="s">
        <v>17453</v>
      </c>
      <c r="OIK1" t="s">
        <v>17454</v>
      </c>
      <c r="OIL1" t="s">
        <v>17455</v>
      </c>
      <c r="OIM1" t="s">
        <v>17456</v>
      </c>
      <c r="OIN1" t="s">
        <v>17457</v>
      </c>
      <c r="OIO1" t="s">
        <v>17458</v>
      </c>
      <c r="OIP1" t="s">
        <v>17459</v>
      </c>
      <c r="OIQ1" t="s">
        <v>17460</v>
      </c>
      <c r="OIR1" t="s">
        <v>17461</v>
      </c>
      <c r="OIS1" t="s">
        <v>17462</v>
      </c>
      <c r="OIT1" t="s">
        <v>17463</v>
      </c>
      <c r="OIU1" t="s">
        <v>17464</v>
      </c>
      <c r="OIV1" t="s">
        <v>17465</v>
      </c>
      <c r="OIW1" t="s">
        <v>17466</v>
      </c>
      <c r="OIX1" t="s">
        <v>17467</v>
      </c>
      <c r="OIY1" t="s">
        <v>17468</v>
      </c>
      <c r="OIZ1" t="s">
        <v>17469</v>
      </c>
      <c r="OJA1" t="s">
        <v>17470</v>
      </c>
      <c r="OJB1" t="s">
        <v>17471</v>
      </c>
      <c r="OJC1" t="s">
        <v>17472</v>
      </c>
      <c r="OJD1" t="s">
        <v>17473</v>
      </c>
      <c r="OJE1" t="s">
        <v>17474</v>
      </c>
      <c r="OJF1" t="s">
        <v>17475</v>
      </c>
      <c r="OJG1" t="s">
        <v>17476</v>
      </c>
      <c r="OJH1" t="s">
        <v>17477</v>
      </c>
      <c r="OJI1" t="s">
        <v>17478</v>
      </c>
      <c r="OJJ1" t="s">
        <v>17479</v>
      </c>
      <c r="OJK1" t="s">
        <v>17480</v>
      </c>
      <c r="OJL1" t="s">
        <v>17481</v>
      </c>
      <c r="OJM1" t="s">
        <v>17482</v>
      </c>
      <c r="OJN1" t="s">
        <v>17483</v>
      </c>
      <c r="OJO1" t="s">
        <v>17484</v>
      </c>
      <c r="OJP1" t="s">
        <v>17485</v>
      </c>
      <c r="OJQ1" t="s">
        <v>17486</v>
      </c>
      <c r="OJR1" t="s">
        <v>17487</v>
      </c>
      <c r="OJS1" t="s">
        <v>17488</v>
      </c>
      <c r="OJT1" t="s">
        <v>17489</v>
      </c>
      <c r="OJU1" t="s">
        <v>17490</v>
      </c>
      <c r="OJV1" t="s">
        <v>17491</v>
      </c>
      <c r="OJW1" t="s">
        <v>17492</v>
      </c>
      <c r="OJX1" t="s">
        <v>17493</v>
      </c>
      <c r="OJY1" t="s">
        <v>17494</v>
      </c>
      <c r="OJZ1" t="s">
        <v>17495</v>
      </c>
      <c r="OKA1" t="s">
        <v>17496</v>
      </c>
      <c r="OKB1" t="s">
        <v>17497</v>
      </c>
      <c r="OKC1" t="s">
        <v>17498</v>
      </c>
      <c r="OKD1" t="s">
        <v>17499</v>
      </c>
      <c r="OKE1" t="s">
        <v>17500</v>
      </c>
      <c r="OKF1" t="s">
        <v>17501</v>
      </c>
      <c r="OKG1" t="s">
        <v>17502</v>
      </c>
      <c r="OKH1" t="s">
        <v>17503</v>
      </c>
      <c r="OKI1" t="s">
        <v>17504</v>
      </c>
      <c r="OKJ1" t="s">
        <v>17505</v>
      </c>
      <c r="OKK1" t="s">
        <v>17506</v>
      </c>
      <c r="OKL1" t="s">
        <v>17507</v>
      </c>
      <c r="OKM1" t="s">
        <v>17508</v>
      </c>
      <c r="OKN1" t="s">
        <v>17509</v>
      </c>
      <c r="OKO1" t="s">
        <v>17510</v>
      </c>
      <c r="OKP1" t="s">
        <v>17511</v>
      </c>
      <c r="OKQ1" t="s">
        <v>17512</v>
      </c>
      <c r="OKR1" t="s">
        <v>17513</v>
      </c>
      <c r="OKS1" t="s">
        <v>17514</v>
      </c>
      <c r="OKT1" t="s">
        <v>17515</v>
      </c>
      <c r="OKU1" t="s">
        <v>17516</v>
      </c>
      <c r="OKV1" t="s">
        <v>17517</v>
      </c>
      <c r="OKW1" t="s">
        <v>17518</v>
      </c>
      <c r="OKX1" t="s">
        <v>17519</v>
      </c>
      <c r="OKY1" t="s">
        <v>17520</v>
      </c>
      <c r="OKZ1" t="s">
        <v>17521</v>
      </c>
      <c r="OLA1" t="s">
        <v>17522</v>
      </c>
      <c r="OLB1" t="s">
        <v>17523</v>
      </c>
      <c r="OLC1" t="s">
        <v>17524</v>
      </c>
      <c r="OLD1" t="s">
        <v>17525</v>
      </c>
      <c r="OLE1" t="s">
        <v>17526</v>
      </c>
      <c r="OLF1" t="s">
        <v>17527</v>
      </c>
      <c r="OLG1" t="s">
        <v>17528</v>
      </c>
      <c r="OLH1" t="s">
        <v>17529</v>
      </c>
      <c r="OLI1" t="s">
        <v>17530</v>
      </c>
      <c r="OLJ1" t="s">
        <v>17531</v>
      </c>
      <c r="OLK1" t="s">
        <v>17532</v>
      </c>
      <c r="OLL1" t="s">
        <v>17533</v>
      </c>
      <c r="OLM1" t="s">
        <v>17534</v>
      </c>
      <c r="OLN1" t="s">
        <v>17535</v>
      </c>
      <c r="OLO1" t="s">
        <v>17536</v>
      </c>
      <c r="OLP1" t="s">
        <v>17537</v>
      </c>
      <c r="OLQ1" t="s">
        <v>17538</v>
      </c>
      <c r="OLR1" t="s">
        <v>17539</v>
      </c>
      <c r="OLS1" t="s">
        <v>17540</v>
      </c>
      <c r="OLT1" t="s">
        <v>17541</v>
      </c>
      <c r="OLU1" t="s">
        <v>17542</v>
      </c>
      <c r="OLV1" t="s">
        <v>17543</v>
      </c>
      <c r="OLW1" t="s">
        <v>17544</v>
      </c>
      <c r="OLX1" t="s">
        <v>17545</v>
      </c>
      <c r="OLY1" t="s">
        <v>17546</v>
      </c>
      <c r="OLZ1" t="s">
        <v>17547</v>
      </c>
      <c r="OMA1" t="s">
        <v>17548</v>
      </c>
      <c r="OMB1" t="s">
        <v>17549</v>
      </c>
      <c r="OMC1" t="s">
        <v>17550</v>
      </c>
      <c r="OMD1" t="s">
        <v>17551</v>
      </c>
      <c r="OME1" t="s">
        <v>17552</v>
      </c>
      <c r="OMF1" t="s">
        <v>17553</v>
      </c>
      <c r="OMG1" t="s">
        <v>17554</v>
      </c>
      <c r="OMH1" t="s">
        <v>17555</v>
      </c>
      <c r="OMI1" t="s">
        <v>17556</v>
      </c>
      <c r="OMJ1" t="s">
        <v>17557</v>
      </c>
      <c r="OMK1" t="s">
        <v>17558</v>
      </c>
      <c r="OML1" t="s">
        <v>17559</v>
      </c>
      <c r="OMM1" t="s">
        <v>17560</v>
      </c>
      <c r="OMN1" t="s">
        <v>17561</v>
      </c>
      <c r="OMO1" t="s">
        <v>17562</v>
      </c>
      <c r="OMP1" t="s">
        <v>17563</v>
      </c>
      <c r="OMQ1" t="s">
        <v>17564</v>
      </c>
      <c r="OMR1" t="s">
        <v>17565</v>
      </c>
      <c r="OMS1" t="s">
        <v>17566</v>
      </c>
      <c r="OMT1" t="s">
        <v>17567</v>
      </c>
      <c r="OMU1" t="s">
        <v>17568</v>
      </c>
      <c r="OMV1" t="s">
        <v>17569</v>
      </c>
      <c r="OMW1" t="s">
        <v>17570</v>
      </c>
      <c r="OMX1" t="s">
        <v>17571</v>
      </c>
      <c r="OMY1" t="s">
        <v>17572</v>
      </c>
      <c r="OMZ1" t="s">
        <v>17573</v>
      </c>
      <c r="ONA1" t="s">
        <v>17574</v>
      </c>
      <c r="ONB1" t="s">
        <v>17575</v>
      </c>
      <c r="ONC1" t="s">
        <v>17576</v>
      </c>
      <c r="OND1" t="s">
        <v>17577</v>
      </c>
      <c r="ONE1" t="s">
        <v>17578</v>
      </c>
      <c r="ONF1" t="s">
        <v>17579</v>
      </c>
      <c r="ONG1" t="s">
        <v>17580</v>
      </c>
      <c r="ONH1" t="s">
        <v>17581</v>
      </c>
      <c r="ONI1" t="s">
        <v>17582</v>
      </c>
      <c r="ONJ1" t="s">
        <v>17583</v>
      </c>
      <c r="ONK1" t="s">
        <v>17584</v>
      </c>
      <c r="ONL1" t="s">
        <v>17585</v>
      </c>
      <c r="ONM1" t="s">
        <v>17586</v>
      </c>
      <c r="ONN1" t="s">
        <v>17587</v>
      </c>
      <c r="ONO1" t="s">
        <v>17588</v>
      </c>
      <c r="ONP1" t="s">
        <v>17589</v>
      </c>
      <c r="ONQ1" t="s">
        <v>17590</v>
      </c>
      <c r="ONR1" t="s">
        <v>17591</v>
      </c>
      <c r="ONS1" t="s">
        <v>17592</v>
      </c>
      <c r="ONT1" t="s">
        <v>17593</v>
      </c>
      <c r="ONU1" t="s">
        <v>17594</v>
      </c>
      <c r="ONV1" t="s">
        <v>17595</v>
      </c>
      <c r="ONW1" t="s">
        <v>17596</v>
      </c>
      <c r="ONX1" t="s">
        <v>17597</v>
      </c>
      <c r="ONY1" t="s">
        <v>17598</v>
      </c>
      <c r="ONZ1" t="s">
        <v>17599</v>
      </c>
      <c r="OOA1" t="s">
        <v>17600</v>
      </c>
      <c r="OOB1" t="s">
        <v>17601</v>
      </c>
      <c r="OOC1" t="s">
        <v>17602</v>
      </c>
      <c r="OOD1" t="s">
        <v>17603</v>
      </c>
      <c r="OOE1" t="s">
        <v>17604</v>
      </c>
      <c r="OOF1" t="s">
        <v>17605</v>
      </c>
      <c r="OOG1" t="s">
        <v>17606</v>
      </c>
      <c r="OOH1" t="s">
        <v>17607</v>
      </c>
      <c r="OOI1" t="s">
        <v>17608</v>
      </c>
      <c r="OOJ1" t="s">
        <v>17609</v>
      </c>
      <c r="OOK1" t="s">
        <v>17610</v>
      </c>
      <c r="OOL1" t="s">
        <v>17611</v>
      </c>
      <c r="OOM1" t="s">
        <v>17612</v>
      </c>
      <c r="OON1" t="s">
        <v>17613</v>
      </c>
      <c r="OOO1" t="s">
        <v>17614</v>
      </c>
      <c r="OOP1" t="s">
        <v>17615</v>
      </c>
      <c r="OOQ1" t="s">
        <v>17616</v>
      </c>
      <c r="OOR1" t="s">
        <v>17617</v>
      </c>
      <c r="OOS1" t="s">
        <v>17618</v>
      </c>
      <c r="OOT1" t="s">
        <v>17619</v>
      </c>
      <c r="OOU1" t="s">
        <v>17620</v>
      </c>
      <c r="OOV1" t="s">
        <v>17621</v>
      </c>
      <c r="OOW1" t="s">
        <v>17622</v>
      </c>
      <c r="OOX1" t="s">
        <v>17623</v>
      </c>
      <c r="OOY1" t="s">
        <v>17624</v>
      </c>
      <c r="OOZ1" t="s">
        <v>17625</v>
      </c>
      <c r="OPA1" t="s">
        <v>17626</v>
      </c>
      <c r="OPB1" t="s">
        <v>17627</v>
      </c>
      <c r="OPC1" t="s">
        <v>17628</v>
      </c>
      <c r="OPD1" t="s">
        <v>17629</v>
      </c>
      <c r="OPE1" t="s">
        <v>17630</v>
      </c>
      <c r="OPF1" t="s">
        <v>17631</v>
      </c>
      <c r="OPG1" t="s">
        <v>17632</v>
      </c>
      <c r="OPH1" t="s">
        <v>17633</v>
      </c>
      <c r="OPI1" t="s">
        <v>17634</v>
      </c>
      <c r="OPJ1" t="s">
        <v>17635</v>
      </c>
      <c r="OPK1" t="s">
        <v>17636</v>
      </c>
      <c r="OPL1" t="s">
        <v>17637</v>
      </c>
      <c r="OPM1" t="s">
        <v>17638</v>
      </c>
      <c r="OPN1" t="s">
        <v>17639</v>
      </c>
      <c r="OPO1" t="s">
        <v>17640</v>
      </c>
      <c r="OPP1" t="s">
        <v>17641</v>
      </c>
      <c r="OPQ1" t="s">
        <v>17642</v>
      </c>
      <c r="OPR1" t="s">
        <v>17643</v>
      </c>
      <c r="OPS1" t="s">
        <v>17644</v>
      </c>
      <c r="OPT1" t="s">
        <v>17645</v>
      </c>
      <c r="OPU1" t="s">
        <v>17646</v>
      </c>
      <c r="OPV1" t="s">
        <v>17647</v>
      </c>
      <c r="OPW1" t="s">
        <v>17648</v>
      </c>
      <c r="OPX1" t="s">
        <v>17649</v>
      </c>
      <c r="OPY1" t="s">
        <v>17650</v>
      </c>
      <c r="OPZ1" t="s">
        <v>17651</v>
      </c>
      <c r="OQA1" t="s">
        <v>17652</v>
      </c>
      <c r="OQB1" t="s">
        <v>17653</v>
      </c>
      <c r="OQC1" t="s">
        <v>17654</v>
      </c>
      <c r="OQD1" t="s">
        <v>17655</v>
      </c>
      <c r="OQE1" t="s">
        <v>17656</v>
      </c>
      <c r="OQF1" t="s">
        <v>17657</v>
      </c>
      <c r="OQG1" t="s">
        <v>17658</v>
      </c>
      <c r="OQH1" t="s">
        <v>17659</v>
      </c>
      <c r="OQI1" t="s">
        <v>17660</v>
      </c>
      <c r="OQJ1" t="s">
        <v>17661</v>
      </c>
      <c r="OQK1" t="s">
        <v>17662</v>
      </c>
      <c r="OQL1" t="s">
        <v>17663</v>
      </c>
      <c r="OQM1" t="s">
        <v>17664</v>
      </c>
      <c r="OQN1" t="s">
        <v>17665</v>
      </c>
      <c r="OQO1" t="s">
        <v>17666</v>
      </c>
      <c r="OQP1" t="s">
        <v>17667</v>
      </c>
      <c r="OQQ1" t="s">
        <v>17668</v>
      </c>
      <c r="OQR1" t="s">
        <v>17669</v>
      </c>
      <c r="OQS1" t="s">
        <v>17670</v>
      </c>
      <c r="OQT1" t="s">
        <v>17671</v>
      </c>
      <c r="OQU1" t="s">
        <v>17672</v>
      </c>
      <c r="OQV1" t="s">
        <v>17673</v>
      </c>
      <c r="OQW1" t="s">
        <v>17674</v>
      </c>
      <c r="OQX1" t="s">
        <v>17675</v>
      </c>
      <c r="OQY1" t="s">
        <v>17676</v>
      </c>
      <c r="OQZ1" t="s">
        <v>17677</v>
      </c>
      <c r="ORA1" t="s">
        <v>17678</v>
      </c>
      <c r="ORB1" t="s">
        <v>17679</v>
      </c>
      <c r="ORC1" t="s">
        <v>17680</v>
      </c>
      <c r="ORD1" t="s">
        <v>17681</v>
      </c>
      <c r="ORE1" t="s">
        <v>17682</v>
      </c>
      <c r="ORF1" t="s">
        <v>17683</v>
      </c>
      <c r="ORG1" t="s">
        <v>17684</v>
      </c>
      <c r="ORH1" t="s">
        <v>17685</v>
      </c>
      <c r="ORI1" t="s">
        <v>17686</v>
      </c>
      <c r="ORJ1" t="s">
        <v>17687</v>
      </c>
      <c r="ORK1" t="s">
        <v>17688</v>
      </c>
      <c r="ORL1" t="s">
        <v>17689</v>
      </c>
      <c r="ORM1" t="s">
        <v>17690</v>
      </c>
      <c r="ORN1" t="s">
        <v>17691</v>
      </c>
      <c r="ORO1" t="s">
        <v>17692</v>
      </c>
      <c r="ORP1" t="s">
        <v>17693</v>
      </c>
      <c r="ORQ1" t="s">
        <v>17694</v>
      </c>
      <c r="ORR1" t="s">
        <v>17695</v>
      </c>
      <c r="ORS1" t="s">
        <v>17696</v>
      </c>
      <c r="ORT1" t="s">
        <v>17697</v>
      </c>
      <c r="ORU1" t="s">
        <v>17698</v>
      </c>
      <c r="ORV1" t="s">
        <v>17699</v>
      </c>
      <c r="ORW1" t="s">
        <v>17700</v>
      </c>
      <c r="ORX1" t="s">
        <v>17701</v>
      </c>
      <c r="ORY1" t="s">
        <v>17702</v>
      </c>
      <c r="ORZ1" t="s">
        <v>17703</v>
      </c>
      <c r="OSA1" t="s">
        <v>17704</v>
      </c>
      <c r="OSB1" t="s">
        <v>17705</v>
      </c>
      <c r="OSC1" t="s">
        <v>17706</v>
      </c>
      <c r="OSD1" t="s">
        <v>17707</v>
      </c>
      <c r="OSE1" t="s">
        <v>17708</v>
      </c>
      <c r="OSF1" t="s">
        <v>17709</v>
      </c>
      <c r="OSG1" t="s">
        <v>17710</v>
      </c>
      <c r="OSH1" t="s">
        <v>17711</v>
      </c>
      <c r="OSI1" t="s">
        <v>17712</v>
      </c>
      <c r="OSJ1" t="s">
        <v>17713</v>
      </c>
      <c r="OSK1" t="s">
        <v>17714</v>
      </c>
      <c r="OSL1" t="s">
        <v>17715</v>
      </c>
      <c r="OSM1" t="s">
        <v>17716</v>
      </c>
      <c r="OSN1" t="s">
        <v>17717</v>
      </c>
      <c r="OSO1" t="s">
        <v>17718</v>
      </c>
      <c r="OSP1" t="s">
        <v>17719</v>
      </c>
      <c r="OSQ1" t="s">
        <v>17720</v>
      </c>
      <c r="OSR1" t="s">
        <v>17721</v>
      </c>
      <c r="OSS1" t="s">
        <v>17722</v>
      </c>
      <c r="OST1" t="s">
        <v>17723</v>
      </c>
      <c r="OSU1" t="s">
        <v>17724</v>
      </c>
      <c r="OSV1" t="s">
        <v>17725</v>
      </c>
      <c r="OSW1" t="s">
        <v>17726</v>
      </c>
      <c r="OSX1" t="s">
        <v>17727</v>
      </c>
      <c r="OSY1" t="s">
        <v>17728</v>
      </c>
      <c r="OSZ1" t="s">
        <v>17729</v>
      </c>
      <c r="OTA1" t="s">
        <v>17730</v>
      </c>
      <c r="OTB1" t="s">
        <v>17731</v>
      </c>
      <c r="OTC1" t="s">
        <v>17732</v>
      </c>
      <c r="OTD1" t="s">
        <v>17733</v>
      </c>
      <c r="OTE1" t="s">
        <v>17734</v>
      </c>
      <c r="OTF1" t="s">
        <v>17735</v>
      </c>
      <c r="OTG1" t="s">
        <v>17736</v>
      </c>
      <c r="OTH1" t="s">
        <v>17737</v>
      </c>
      <c r="OTI1" t="s">
        <v>17738</v>
      </c>
      <c r="OTJ1" t="s">
        <v>17739</v>
      </c>
      <c r="OTK1" t="s">
        <v>17740</v>
      </c>
      <c r="OTL1" t="s">
        <v>17741</v>
      </c>
      <c r="OTM1" t="s">
        <v>17742</v>
      </c>
      <c r="OTN1" t="s">
        <v>17743</v>
      </c>
      <c r="OTO1" t="s">
        <v>17744</v>
      </c>
      <c r="OTP1" t="s">
        <v>17745</v>
      </c>
      <c r="OTQ1" t="s">
        <v>17746</v>
      </c>
      <c r="OTR1" t="s">
        <v>17747</v>
      </c>
      <c r="OTS1" t="s">
        <v>17748</v>
      </c>
      <c r="OTT1" t="s">
        <v>17749</v>
      </c>
      <c r="OTU1" t="s">
        <v>17750</v>
      </c>
      <c r="OTV1" t="s">
        <v>17751</v>
      </c>
      <c r="OTW1" t="s">
        <v>17752</v>
      </c>
      <c r="OTX1" t="s">
        <v>17753</v>
      </c>
      <c r="OTY1" t="s">
        <v>17754</v>
      </c>
      <c r="OTZ1" t="s">
        <v>17755</v>
      </c>
      <c r="OUA1" t="s">
        <v>17756</v>
      </c>
      <c r="OUB1" t="s">
        <v>17757</v>
      </c>
      <c r="OUC1" t="s">
        <v>17758</v>
      </c>
      <c r="OUD1" t="s">
        <v>17759</v>
      </c>
      <c r="OUE1" t="s">
        <v>17760</v>
      </c>
      <c r="OUF1" t="s">
        <v>17761</v>
      </c>
      <c r="OUG1" t="s">
        <v>17762</v>
      </c>
      <c r="OUH1" t="s">
        <v>17763</v>
      </c>
      <c r="OUI1" t="s">
        <v>17764</v>
      </c>
      <c r="OUJ1" t="s">
        <v>17765</v>
      </c>
      <c r="OUK1" t="s">
        <v>17766</v>
      </c>
      <c r="OUL1" t="s">
        <v>17767</v>
      </c>
      <c r="OUM1" t="s">
        <v>17768</v>
      </c>
      <c r="OUN1" t="s">
        <v>17769</v>
      </c>
      <c r="OUO1" t="s">
        <v>17770</v>
      </c>
      <c r="OUP1" t="s">
        <v>17771</v>
      </c>
      <c r="OUQ1" t="s">
        <v>17772</v>
      </c>
      <c r="OUR1" t="s">
        <v>17773</v>
      </c>
      <c r="OUS1" t="s">
        <v>17774</v>
      </c>
      <c r="OUT1" t="s">
        <v>17775</v>
      </c>
      <c r="OUU1" t="s">
        <v>17776</v>
      </c>
      <c r="OUV1" t="s">
        <v>17777</v>
      </c>
      <c r="OUW1" t="s">
        <v>17778</v>
      </c>
      <c r="OUX1" t="s">
        <v>17779</v>
      </c>
      <c r="OUY1" t="s">
        <v>17780</v>
      </c>
      <c r="OUZ1" t="s">
        <v>17781</v>
      </c>
      <c r="OVA1" t="s">
        <v>17782</v>
      </c>
      <c r="OVB1" t="s">
        <v>17783</v>
      </c>
      <c r="OVC1" t="s">
        <v>17784</v>
      </c>
      <c r="OVD1" t="s">
        <v>17785</v>
      </c>
      <c r="OVE1" t="s">
        <v>17786</v>
      </c>
      <c r="OVF1" t="s">
        <v>17787</v>
      </c>
      <c r="OVG1" t="s">
        <v>17788</v>
      </c>
      <c r="OVH1" t="s">
        <v>17789</v>
      </c>
      <c r="OVI1" t="s">
        <v>17790</v>
      </c>
      <c r="OVJ1" t="s">
        <v>17791</v>
      </c>
      <c r="OVK1" t="s">
        <v>17792</v>
      </c>
      <c r="OVL1" t="s">
        <v>17793</v>
      </c>
      <c r="OVM1" t="s">
        <v>17794</v>
      </c>
      <c r="OVN1" t="s">
        <v>17795</v>
      </c>
      <c r="OVO1" t="s">
        <v>17796</v>
      </c>
      <c r="OVP1" t="s">
        <v>17797</v>
      </c>
      <c r="OVQ1" t="s">
        <v>17798</v>
      </c>
      <c r="OVR1" t="s">
        <v>17799</v>
      </c>
      <c r="OVS1" t="s">
        <v>17800</v>
      </c>
      <c r="OVT1" t="s">
        <v>17801</v>
      </c>
      <c r="OVU1" t="s">
        <v>17802</v>
      </c>
      <c r="OVV1" t="s">
        <v>17803</v>
      </c>
      <c r="OVW1" t="s">
        <v>17804</v>
      </c>
      <c r="OVX1" t="s">
        <v>17805</v>
      </c>
      <c r="OVY1" t="s">
        <v>17806</v>
      </c>
      <c r="OVZ1" t="s">
        <v>17807</v>
      </c>
      <c r="OWA1" t="s">
        <v>17808</v>
      </c>
      <c r="OWB1" t="s">
        <v>17809</v>
      </c>
      <c r="OWC1" t="s">
        <v>17810</v>
      </c>
      <c r="OWD1" t="s">
        <v>17811</v>
      </c>
      <c r="OWE1" t="s">
        <v>17812</v>
      </c>
      <c r="OWF1" t="s">
        <v>17813</v>
      </c>
      <c r="OWG1" t="s">
        <v>17814</v>
      </c>
      <c r="OWH1" t="s">
        <v>17815</v>
      </c>
      <c r="OWI1" t="s">
        <v>17816</v>
      </c>
      <c r="OWJ1" t="s">
        <v>17817</v>
      </c>
      <c r="OWK1" t="s">
        <v>17818</v>
      </c>
      <c r="OWL1" t="s">
        <v>17819</v>
      </c>
      <c r="OWM1" t="s">
        <v>17820</v>
      </c>
      <c r="OWN1" t="s">
        <v>17821</v>
      </c>
      <c r="OWO1" t="s">
        <v>17822</v>
      </c>
      <c r="OWP1" t="s">
        <v>17823</v>
      </c>
      <c r="OWQ1" t="s">
        <v>17824</v>
      </c>
      <c r="OWR1" t="s">
        <v>17825</v>
      </c>
      <c r="OWS1" t="s">
        <v>17826</v>
      </c>
      <c r="OWT1" t="s">
        <v>17827</v>
      </c>
      <c r="OWU1" t="s">
        <v>17828</v>
      </c>
      <c r="OWV1" t="s">
        <v>17829</v>
      </c>
      <c r="OWW1" t="s">
        <v>17830</v>
      </c>
      <c r="OWX1" t="s">
        <v>17831</v>
      </c>
      <c r="OWY1" t="s">
        <v>17832</v>
      </c>
      <c r="OWZ1" t="s">
        <v>17833</v>
      </c>
      <c r="OXA1" t="s">
        <v>17834</v>
      </c>
      <c r="OXB1" t="s">
        <v>17835</v>
      </c>
      <c r="OXC1" t="s">
        <v>17836</v>
      </c>
      <c r="OXD1" t="s">
        <v>17837</v>
      </c>
      <c r="OXE1" t="s">
        <v>17838</v>
      </c>
      <c r="OXF1" t="s">
        <v>17839</v>
      </c>
      <c r="OXG1" t="s">
        <v>17840</v>
      </c>
      <c r="OXH1" t="s">
        <v>17841</v>
      </c>
      <c r="OXI1" t="s">
        <v>17842</v>
      </c>
      <c r="OXJ1" t="s">
        <v>17843</v>
      </c>
      <c r="OXK1" t="s">
        <v>17844</v>
      </c>
      <c r="OXL1" t="s">
        <v>17845</v>
      </c>
      <c r="OXM1" t="s">
        <v>17846</v>
      </c>
      <c r="OXN1" t="s">
        <v>17847</v>
      </c>
      <c r="OXO1" t="s">
        <v>17848</v>
      </c>
      <c r="OXP1" t="s">
        <v>17849</v>
      </c>
      <c r="OXQ1" t="s">
        <v>17850</v>
      </c>
      <c r="OXR1" t="s">
        <v>17851</v>
      </c>
      <c r="OXS1" t="s">
        <v>17852</v>
      </c>
      <c r="OXT1" t="s">
        <v>17853</v>
      </c>
      <c r="OXU1" t="s">
        <v>17854</v>
      </c>
      <c r="OXV1" t="s">
        <v>17855</v>
      </c>
      <c r="OXW1" t="s">
        <v>17856</v>
      </c>
      <c r="OXX1" t="s">
        <v>17857</v>
      </c>
      <c r="OXY1" t="s">
        <v>17858</v>
      </c>
      <c r="OXZ1" t="s">
        <v>17859</v>
      </c>
      <c r="OYA1" t="s">
        <v>17860</v>
      </c>
      <c r="OYB1" t="s">
        <v>17861</v>
      </c>
      <c r="OYC1" t="s">
        <v>17862</v>
      </c>
      <c r="OYD1" t="s">
        <v>17863</v>
      </c>
      <c r="OYE1" t="s">
        <v>17864</v>
      </c>
      <c r="OYF1" t="s">
        <v>17865</v>
      </c>
      <c r="OYG1" t="s">
        <v>17866</v>
      </c>
      <c r="OYH1" t="s">
        <v>17867</v>
      </c>
      <c r="OYI1" t="s">
        <v>17868</v>
      </c>
      <c r="OYJ1" t="s">
        <v>17869</v>
      </c>
      <c r="OYK1" t="s">
        <v>17870</v>
      </c>
      <c r="OYL1" t="s">
        <v>17871</v>
      </c>
      <c r="OYM1" t="s">
        <v>17872</v>
      </c>
      <c r="OYN1" t="s">
        <v>17873</v>
      </c>
      <c r="OYO1" t="s">
        <v>17874</v>
      </c>
      <c r="OYP1" t="s">
        <v>17875</v>
      </c>
      <c r="OYQ1" t="s">
        <v>17876</v>
      </c>
      <c r="OYR1" t="s">
        <v>17877</v>
      </c>
      <c r="OYS1" t="s">
        <v>17878</v>
      </c>
      <c r="OYT1" t="s">
        <v>17879</v>
      </c>
      <c r="OYU1" t="s">
        <v>17880</v>
      </c>
      <c r="OYV1" t="s">
        <v>17881</v>
      </c>
      <c r="OYW1" t="s">
        <v>17882</v>
      </c>
      <c r="OYX1" t="s">
        <v>17883</v>
      </c>
      <c r="OYY1" t="s">
        <v>17884</v>
      </c>
      <c r="OYZ1" t="s">
        <v>17885</v>
      </c>
      <c r="OZA1" t="s">
        <v>17886</v>
      </c>
      <c r="OZB1" t="s">
        <v>17887</v>
      </c>
      <c r="OZC1" t="s">
        <v>17888</v>
      </c>
      <c r="OZD1" t="s">
        <v>17889</v>
      </c>
      <c r="OZE1" t="s">
        <v>17890</v>
      </c>
      <c r="OZF1" t="s">
        <v>17891</v>
      </c>
      <c r="OZG1" t="s">
        <v>17892</v>
      </c>
      <c r="OZH1" t="s">
        <v>17893</v>
      </c>
      <c r="OZI1" t="s">
        <v>17894</v>
      </c>
      <c r="OZJ1" t="s">
        <v>17895</v>
      </c>
      <c r="OZK1" t="s">
        <v>17896</v>
      </c>
      <c r="OZL1" t="s">
        <v>17897</v>
      </c>
      <c r="OZM1" t="s">
        <v>17898</v>
      </c>
      <c r="OZN1" t="s">
        <v>17899</v>
      </c>
      <c r="OZO1" t="s">
        <v>17900</v>
      </c>
      <c r="OZP1" t="s">
        <v>17901</v>
      </c>
      <c r="OZQ1" t="s">
        <v>17902</v>
      </c>
      <c r="OZR1" t="s">
        <v>17903</v>
      </c>
      <c r="OZS1" t="s">
        <v>17904</v>
      </c>
      <c r="OZT1" t="s">
        <v>17905</v>
      </c>
      <c r="OZU1" t="s">
        <v>17906</v>
      </c>
      <c r="OZV1" t="s">
        <v>17907</v>
      </c>
      <c r="OZW1" t="s">
        <v>17908</v>
      </c>
      <c r="OZX1" t="s">
        <v>17909</v>
      </c>
      <c r="OZY1" t="s">
        <v>17910</v>
      </c>
      <c r="OZZ1" t="s">
        <v>17911</v>
      </c>
      <c r="PAA1" t="s">
        <v>17912</v>
      </c>
      <c r="PAB1" t="s">
        <v>17913</v>
      </c>
      <c r="PAC1" t="s">
        <v>17914</v>
      </c>
      <c r="PAD1" t="s">
        <v>17915</v>
      </c>
      <c r="PAE1" t="s">
        <v>17916</v>
      </c>
      <c r="PAF1" t="s">
        <v>17917</v>
      </c>
      <c r="PAG1" t="s">
        <v>17918</v>
      </c>
      <c r="PAH1" t="s">
        <v>17919</v>
      </c>
      <c r="PAI1" t="s">
        <v>17920</v>
      </c>
      <c r="PAJ1" t="s">
        <v>17921</v>
      </c>
      <c r="PAK1" t="s">
        <v>17922</v>
      </c>
      <c r="PAL1" t="s">
        <v>17923</v>
      </c>
      <c r="PAM1" t="s">
        <v>17924</v>
      </c>
      <c r="PAN1" t="s">
        <v>17925</v>
      </c>
      <c r="PAO1" t="s">
        <v>17926</v>
      </c>
      <c r="PAP1" t="s">
        <v>17927</v>
      </c>
      <c r="PAQ1" t="s">
        <v>17928</v>
      </c>
      <c r="PAR1" t="s">
        <v>17929</v>
      </c>
      <c r="PAS1" t="s">
        <v>17930</v>
      </c>
      <c r="PAT1" t="s">
        <v>17931</v>
      </c>
      <c r="PAU1" t="s">
        <v>17932</v>
      </c>
      <c r="PAV1" t="s">
        <v>17933</v>
      </c>
      <c r="PAW1" t="s">
        <v>17934</v>
      </c>
      <c r="PAX1" t="s">
        <v>17935</v>
      </c>
      <c r="PAY1" t="s">
        <v>17936</v>
      </c>
      <c r="PAZ1" t="s">
        <v>17937</v>
      </c>
      <c r="PBA1" t="s">
        <v>17938</v>
      </c>
      <c r="PBB1" t="s">
        <v>17939</v>
      </c>
      <c r="PBC1" t="s">
        <v>17940</v>
      </c>
      <c r="PBD1" t="s">
        <v>17941</v>
      </c>
      <c r="PBE1" t="s">
        <v>17942</v>
      </c>
      <c r="PBF1" t="s">
        <v>17943</v>
      </c>
      <c r="PBG1" t="s">
        <v>17944</v>
      </c>
      <c r="PBH1" t="s">
        <v>17945</v>
      </c>
      <c r="PBI1" t="s">
        <v>17946</v>
      </c>
      <c r="PBJ1" t="s">
        <v>17947</v>
      </c>
      <c r="PBK1" t="s">
        <v>17948</v>
      </c>
      <c r="PBL1" t="s">
        <v>17949</v>
      </c>
      <c r="PBM1" t="s">
        <v>17950</v>
      </c>
      <c r="PBN1" t="s">
        <v>17951</v>
      </c>
      <c r="PBO1" t="s">
        <v>17952</v>
      </c>
      <c r="PBP1" t="s">
        <v>17953</v>
      </c>
      <c r="PBQ1" t="s">
        <v>17954</v>
      </c>
      <c r="PBR1" t="s">
        <v>17955</v>
      </c>
      <c r="PBS1" t="s">
        <v>17956</v>
      </c>
      <c r="PBT1" t="s">
        <v>17957</v>
      </c>
      <c r="PBU1" t="s">
        <v>17958</v>
      </c>
      <c r="PBV1" t="s">
        <v>17959</v>
      </c>
      <c r="PBW1" t="s">
        <v>17960</v>
      </c>
      <c r="PBX1" t="s">
        <v>17961</v>
      </c>
      <c r="PBY1" t="s">
        <v>17962</v>
      </c>
      <c r="PBZ1" t="s">
        <v>17963</v>
      </c>
      <c r="PCA1" t="s">
        <v>17964</v>
      </c>
      <c r="PCB1" t="s">
        <v>17965</v>
      </c>
      <c r="PCC1" t="s">
        <v>17966</v>
      </c>
      <c r="PCD1" t="s">
        <v>17967</v>
      </c>
      <c r="PCE1" t="s">
        <v>17968</v>
      </c>
      <c r="PCF1" t="s">
        <v>17969</v>
      </c>
      <c r="PCG1" t="s">
        <v>17970</v>
      </c>
      <c r="PCH1" t="s">
        <v>17971</v>
      </c>
      <c r="PCI1" t="s">
        <v>17972</v>
      </c>
      <c r="PCJ1" t="s">
        <v>17973</v>
      </c>
      <c r="PCK1" t="s">
        <v>17974</v>
      </c>
      <c r="PCL1" t="s">
        <v>17975</v>
      </c>
      <c r="PCM1" t="s">
        <v>17976</v>
      </c>
      <c r="PCN1" t="s">
        <v>17977</v>
      </c>
      <c r="PCO1" t="s">
        <v>17978</v>
      </c>
      <c r="PCP1" t="s">
        <v>17979</v>
      </c>
      <c r="PCQ1" t="s">
        <v>17980</v>
      </c>
      <c r="PCR1" t="s">
        <v>17981</v>
      </c>
      <c r="PCS1" t="s">
        <v>17982</v>
      </c>
      <c r="PCT1" t="s">
        <v>17983</v>
      </c>
      <c r="PCU1" t="s">
        <v>17984</v>
      </c>
      <c r="PCV1" t="s">
        <v>17985</v>
      </c>
      <c r="PCW1" t="s">
        <v>17986</v>
      </c>
      <c r="PCX1" t="s">
        <v>17987</v>
      </c>
      <c r="PCY1" t="s">
        <v>17988</v>
      </c>
      <c r="PCZ1" t="s">
        <v>17989</v>
      </c>
      <c r="PDA1" t="s">
        <v>17990</v>
      </c>
      <c r="PDB1" t="s">
        <v>17991</v>
      </c>
      <c r="PDC1" t="s">
        <v>17992</v>
      </c>
      <c r="PDD1" t="s">
        <v>17993</v>
      </c>
      <c r="PDE1" t="s">
        <v>17994</v>
      </c>
      <c r="PDF1" t="s">
        <v>17995</v>
      </c>
      <c r="PDG1" t="s">
        <v>17996</v>
      </c>
      <c r="PDH1" t="s">
        <v>17997</v>
      </c>
      <c r="PDI1" t="s">
        <v>17998</v>
      </c>
      <c r="PDJ1" t="s">
        <v>17999</v>
      </c>
      <c r="PDK1" t="s">
        <v>18000</v>
      </c>
      <c r="PDL1" t="s">
        <v>18001</v>
      </c>
      <c r="PDM1" t="s">
        <v>18002</v>
      </c>
      <c r="PDN1" t="s">
        <v>18003</v>
      </c>
      <c r="PDO1" t="s">
        <v>18004</v>
      </c>
      <c r="PDP1" t="s">
        <v>18005</v>
      </c>
      <c r="PDQ1" t="s">
        <v>18006</v>
      </c>
      <c r="PDR1" t="s">
        <v>18007</v>
      </c>
      <c r="PDS1" t="s">
        <v>18008</v>
      </c>
      <c r="PDT1" t="s">
        <v>18009</v>
      </c>
      <c r="PDU1" t="s">
        <v>18010</v>
      </c>
      <c r="PDV1" t="s">
        <v>18011</v>
      </c>
      <c r="PDW1" t="s">
        <v>18012</v>
      </c>
      <c r="PDX1" t="s">
        <v>18013</v>
      </c>
      <c r="PDY1" t="s">
        <v>18014</v>
      </c>
      <c r="PDZ1" t="s">
        <v>18015</v>
      </c>
      <c r="PEA1" t="s">
        <v>18016</v>
      </c>
      <c r="PEB1" t="s">
        <v>18017</v>
      </c>
      <c r="PEC1" t="s">
        <v>18018</v>
      </c>
      <c r="PED1" t="s">
        <v>18019</v>
      </c>
      <c r="PEE1" t="s">
        <v>18020</v>
      </c>
      <c r="PEF1" t="s">
        <v>18021</v>
      </c>
      <c r="PEG1" t="s">
        <v>18022</v>
      </c>
      <c r="PEH1" t="s">
        <v>18023</v>
      </c>
      <c r="PEI1" t="s">
        <v>18024</v>
      </c>
      <c r="PEJ1" t="s">
        <v>18025</v>
      </c>
      <c r="PEK1" t="s">
        <v>18026</v>
      </c>
      <c r="PEL1" t="s">
        <v>18027</v>
      </c>
      <c r="PEM1" t="s">
        <v>18028</v>
      </c>
      <c r="PEN1" t="s">
        <v>18029</v>
      </c>
      <c r="PEO1" t="s">
        <v>18030</v>
      </c>
      <c r="PEP1" t="s">
        <v>18031</v>
      </c>
      <c r="PEQ1" t="s">
        <v>18032</v>
      </c>
      <c r="PER1" t="s">
        <v>18033</v>
      </c>
      <c r="PES1" t="s">
        <v>18034</v>
      </c>
      <c r="PET1" t="s">
        <v>18035</v>
      </c>
      <c r="PEU1" t="s">
        <v>18036</v>
      </c>
      <c r="PEV1" t="s">
        <v>18037</v>
      </c>
      <c r="PEW1" t="s">
        <v>18038</v>
      </c>
      <c r="PEX1" t="s">
        <v>18039</v>
      </c>
      <c r="PEY1" t="s">
        <v>18040</v>
      </c>
      <c r="PEZ1" t="s">
        <v>18041</v>
      </c>
      <c r="PFA1" t="s">
        <v>18042</v>
      </c>
      <c r="PFB1" t="s">
        <v>18043</v>
      </c>
      <c r="PFC1" t="s">
        <v>18044</v>
      </c>
      <c r="PFD1" t="s">
        <v>18045</v>
      </c>
      <c r="PFE1" t="s">
        <v>18046</v>
      </c>
      <c r="PFF1" t="s">
        <v>18047</v>
      </c>
      <c r="PFG1" t="s">
        <v>18048</v>
      </c>
      <c r="PFH1" t="s">
        <v>18049</v>
      </c>
      <c r="PFI1" t="s">
        <v>18050</v>
      </c>
      <c r="PFJ1" t="s">
        <v>18051</v>
      </c>
      <c r="PFK1" t="s">
        <v>18052</v>
      </c>
      <c r="PFL1" t="s">
        <v>18053</v>
      </c>
      <c r="PFM1" t="s">
        <v>18054</v>
      </c>
      <c r="PFN1" t="s">
        <v>18055</v>
      </c>
      <c r="PFO1" t="s">
        <v>18056</v>
      </c>
      <c r="PFP1" t="s">
        <v>18057</v>
      </c>
      <c r="PFQ1" t="s">
        <v>18058</v>
      </c>
      <c r="PFR1" t="s">
        <v>18059</v>
      </c>
      <c r="PFS1" t="s">
        <v>18060</v>
      </c>
      <c r="PFT1" t="s">
        <v>18061</v>
      </c>
      <c r="PFU1" t="s">
        <v>18062</v>
      </c>
      <c r="PFV1" t="s">
        <v>18063</v>
      </c>
      <c r="PFW1" t="s">
        <v>18064</v>
      </c>
      <c r="PFX1" t="s">
        <v>18065</v>
      </c>
      <c r="PFY1" t="s">
        <v>18066</v>
      </c>
      <c r="PFZ1" t="s">
        <v>18067</v>
      </c>
      <c r="PGA1" t="s">
        <v>18068</v>
      </c>
      <c r="PGB1" t="s">
        <v>18069</v>
      </c>
      <c r="PGC1" t="s">
        <v>18070</v>
      </c>
      <c r="PGD1" t="s">
        <v>18071</v>
      </c>
      <c r="PGE1" t="s">
        <v>18072</v>
      </c>
      <c r="PGF1" t="s">
        <v>18073</v>
      </c>
      <c r="PGG1" t="s">
        <v>18074</v>
      </c>
      <c r="PGH1" t="s">
        <v>18075</v>
      </c>
      <c r="PGI1" t="s">
        <v>18076</v>
      </c>
      <c r="PGJ1" t="s">
        <v>18077</v>
      </c>
      <c r="PGK1" t="s">
        <v>18078</v>
      </c>
      <c r="PGL1" t="s">
        <v>18079</v>
      </c>
      <c r="PGM1" t="s">
        <v>18080</v>
      </c>
      <c r="PGN1" t="s">
        <v>18081</v>
      </c>
      <c r="PGO1" t="s">
        <v>18082</v>
      </c>
      <c r="PGP1" t="s">
        <v>18083</v>
      </c>
      <c r="PGQ1" t="s">
        <v>18084</v>
      </c>
      <c r="PGR1" t="s">
        <v>18085</v>
      </c>
      <c r="PGS1" t="s">
        <v>18086</v>
      </c>
      <c r="PGT1" t="s">
        <v>18087</v>
      </c>
      <c r="PGU1" t="s">
        <v>18088</v>
      </c>
      <c r="PGV1" t="s">
        <v>18089</v>
      </c>
      <c r="PGW1" t="s">
        <v>18090</v>
      </c>
      <c r="PGX1" t="s">
        <v>18091</v>
      </c>
      <c r="PGY1" t="s">
        <v>18092</v>
      </c>
      <c r="PGZ1" t="s">
        <v>18093</v>
      </c>
      <c r="PHA1" t="s">
        <v>18094</v>
      </c>
      <c r="PHB1" t="s">
        <v>18095</v>
      </c>
      <c r="PHC1" t="s">
        <v>18096</v>
      </c>
      <c r="PHD1" t="s">
        <v>18097</v>
      </c>
      <c r="PHE1" t="s">
        <v>18098</v>
      </c>
      <c r="PHF1" t="s">
        <v>18099</v>
      </c>
      <c r="PHG1" t="s">
        <v>18100</v>
      </c>
      <c r="PHH1" t="s">
        <v>18101</v>
      </c>
      <c r="PHI1" t="s">
        <v>18102</v>
      </c>
      <c r="PHJ1" t="s">
        <v>18103</v>
      </c>
      <c r="PHK1" t="s">
        <v>18104</v>
      </c>
      <c r="PHL1" t="s">
        <v>18105</v>
      </c>
      <c r="PHM1" t="s">
        <v>18106</v>
      </c>
      <c r="PHN1" t="s">
        <v>18107</v>
      </c>
      <c r="PHO1" t="s">
        <v>18108</v>
      </c>
      <c r="PHP1" t="s">
        <v>18109</v>
      </c>
      <c r="PHQ1" t="s">
        <v>18110</v>
      </c>
      <c r="PHR1" t="s">
        <v>18111</v>
      </c>
      <c r="PHS1" t="s">
        <v>18112</v>
      </c>
      <c r="PHT1" t="s">
        <v>18113</v>
      </c>
      <c r="PHU1" t="s">
        <v>18114</v>
      </c>
      <c r="PHV1" t="s">
        <v>18115</v>
      </c>
      <c r="PHW1" t="s">
        <v>18116</v>
      </c>
      <c r="PHX1" t="s">
        <v>18117</v>
      </c>
      <c r="PHY1" t="s">
        <v>18118</v>
      </c>
      <c r="PHZ1" t="s">
        <v>18119</v>
      </c>
      <c r="PIA1" t="s">
        <v>18120</v>
      </c>
      <c r="PIB1" t="s">
        <v>18121</v>
      </c>
      <c r="PIC1" t="s">
        <v>18122</v>
      </c>
      <c r="PID1" t="s">
        <v>18123</v>
      </c>
      <c r="PIE1" t="s">
        <v>18124</v>
      </c>
      <c r="PIF1" t="s">
        <v>18125</v>
      </c>
      <c r="PIG1" t="s">
        <v>18126</v>
      </c>
      <c r="PIH1" t="s">
        <v>18127</v>
      </c>
      <c r="PII1" t="s">
        <v>18128</v>
      </c>
      <c r="PIJ1" t="s">
        <v>18129</v>
      </c>
      <c r="PIK1" t="s">
        <v>18130</v>
      </c>
      <c r="PIL1" t="s">
        <v>18131</v>
      </c>
      <c r="PIM1" t="s">
        <v>18132</v>
      </c>
      <c r="PIN1" t="s">
        <v>18133</v>
      </c>
      <c r="PIO1" t="s">
        <v>18134</v>
      </c>
      <c r="PIP1" t="s">
        <v>18135</v>
      </c>
      <c r="PIQ1" t="s">
        <v>18136</v>
      </c>
      <c r="PIR1" t="s">
        <v>18137</v>
      </c>
      <c r="PIS1" t="s">
        <v>18138</v>
      </c>
      <c r="PIT1" t="s">
        <v>18139</v>
      </c>
      <c r="PIU1" t="s">
        <v>18140</v>
      </c>
      <c r="PIV1" t="s">
        <v>18141</v>
      </c>
      <c r="PIW1" t="s">
        <v>18142</v>
      </c>
      <c r="PIX1" t="s">
        <v>18143</v>
      </c>
      <c r="PIY1" t="s">
        <v>18144</v>
      </c>
      <c r="PIZ1" t="s">
        <v>18145</v>
      </c>
      <c r="PJA1" t="s">
        <v>18146</v>
      </c>
      <c r="PJB1" t="s">
        <v>18147</v>
      </c>
      <c r="PJC1" t="s">
        <v>18148</v>
      </c>
      <c r="PJD1" t="s">
        <v>18149</v>
      </c>
      <c r="PJE1" t="s">
        <v>18150</v>
      </c>
      <c r="PJF1" t="s">
        <v>18151</v>
      </c>
      <c r="PJG1" t="s">
        <v>18152</v>
      </c>
      <c r="PJH1" t="s">
        <v>18153</v>
      </c>
      <c r="PJI1" t="s">
        <v>18154</v>
      </c>
      <c r="PJJ1" t="s">
        <v>18155</v>
      </c>
      <c r="PJK1" t="s">
        <v>18156</v>
      </c>
      <c r="PJL1" t="s">
        <v>18157</v>
      </c>
      <c r="PJM1" t="s">
        <v>18158</v>
      </c>
      <c r="PJN1" t="s">
        <v>18159</v>
      </c>
      <c r="PJO1" t="s">
        <v>18160</v>
      </c>
      <c r="PJP1" t="s">
        <v>18161</v>
      </c>
      <c r="PJQ1" t="s">
        <v>18162</v>
      </c>
      <c r="PJR1" t="s">
        <v>18163</v>
      </c>
      <c r="PJS1" t="s">
        <v>18164</v>
      </c>
      <c r="PJT1" t="s">
        <v>18165</v>
      </c>
      <c r="PJU1" t="s">
        <v>18166</v>
      </c>
      <c r="PJV1" t="s">
        <v>18167</v>
      </c>
      <c r="PJW1" t="s">
        <v>18168</v>
      </c>
      <c r="PJX1" t="s">
        <v>18169</v>
      </c>
      <c r="PJY1" t="s">
        <v>18170</v>
      </c>
      <c r="PJZ1" t="s">
        <v>18171</v>
      </c>
      <c r="PKA1" t="s">
        <v>18172</v>
      </c>
      <c r="PKB1" t="s">
        <v>18173</v>
      </c>
      <c r="PKC1" t="s">
        <v>18174</v>
      </c>
      <c r="PKD1" t="s">
        <v>18175</v>
      </c>
      <c r="PKE1" t="s">
        <v>18176</v>
      </c>
      <c r="PKF1" t="s">
        <v>18177</v>
      </c>
      <c r="PKG1" t="s">
        <v>18178</v>
      </c>
      <c r="PKH1" t="s">
        <v>18179</v>
      </c>
      <c r="PKI1" t="s">
        <v>18180</v>
      </c>
      <c r="PKJ1" t="s">
        <v>18181</v>
      </c>
      <c r="PKK1" t="s">
        <v>18182</v>
      </c>
      <c r="PKL1" t="s">
        <v>18183</v>
      </c>
      <c r="PKM1" t="s">
        <v>18184</v>
      </c>
      <c r="PKN1" t="s">
        <v>18185</v>
      </c>
      <c r="PKO1" t="s">
        <v>18186</v>
      </c>
      <c r="PKP1" t="s">
        <v>18187</v>
      </c>
      <c r="PKQ1" t="s">
        <v>18188</v>
      </c>
      <c r="PKR1" t="s">
        <v>18189</v>
      </c>
      <c r="PKS1" t="s">
        <v>18190</v>
      </c>
      <c r="PKT1" t="s">
        <v>18191</v>
      </c>
      <c r="PKU1" t="s">
        <v>18192</v>
      </c>
      <c r="PKV1" t="s">
        <v>18193</v>
      </c>
      <c r="PKW1" t="s">
        <v>18194</v>
      </c>
      <c r="PKX1" t="s">
        <v>18195</v>
      </c>
      <c r="PKY1" t="s">
        <v>18196</v>
      </c>
      <c r="PKZ1" t="s">
        <v>18197</v>
      </c>
      <c r="PLA1" t="s">
        <v>18198</v>
      </c>
      <c r="PLB1" t="s">
        <v>18199</v>
      </c>
      <c r="PLC1" t="s">
        <v>18200</v>
      </c>
      <c r="PLD1" t="s">
        <v>18201</v>
      </c>
      <c r="PLE1" t="s">
        <v>18202</v>
      </c>
      <c r="PLF1" t="s">
        <v>18203</v>
      </c>
      <c r="PLG1" t="s">
        <v>18204</v>
      </c>
      <c r="PLH1" t="s">
        <v>18205</v>
      </c>
      <c r="PLI1" t="s">
        <v>18206</v>
      </c>
      <c r="PLJ1" t="s">
        <v>18207</v>
      </c>
      <c r="PLK1" t="s">
        <v>18208</v>
      </c>
      <c r="PLL1" t="s">
        <v>18209</v>
      </c>
      <c r="PLM1" t="s">
        <v>18210</v>
      </c>
      <c r="PLN1" t="s">
        <v>18211</v>
      </c>
      <c r="PLO1" t="s">
        <v>18212</v>
      </c>
      <c r="PLP1" t="s">
        <v>18213</v>
      </c>
      <c r="PLQ1" t="s">
        <v>18214</v>
      </c>
      <c r="PLR1" t="s">
        <v>18215</v>
      </c>
      <c r="PLS1" t="s">
        <v>18216</v>
      </c>
      <c r="PLT1" t="s">
        <v>18217</v>
      </c>
      <c r="PLU1" t="s">
        <v>18218</v>
      </c>
      <c r="PLV1" t="s">
        <v>18219</v>
      </c>
      <c r="PLW1" t="s">
        <v>18220</v>
      </c>
      <c r="PLX1" t="s">
        <v>18221</v>
      </c>
      <c r="PLY1" t="s">
        <v>18222</v>
      </c>
      <c r="PLZ1" t="s">
        <v>18223</v>
      </c>
      <c r="PMA1" t="s">
        <v>18224</v>
      </c>
      <c r="PMB1" t="s">
        <v>18225</v>
      </c>
      <c r="PMC1" t="s">
        <v>18226</v>
      </c>
      <c r="PMD1" t="s">
        <v>18227</v>
      </c>
      <c r="PME1" t="s">
        <v>18228</v>
      </c>
      <c r="PMF1" t="s">
        <v>18229</v>
      </c>
      <c r="PMG1" t="s">
        <v>18230</v>
      </c>
      <c r="PMH1" t="s">
        <v>18231</v>
      </c>
      <c r="PMI1" t="s">
        <v>18232</v>
      </c>
      <c r="PMJ1" t="s">
        <v>18233</v>
      </c>
      <c r="PMK1" t="s">
        <v>18234</v>
      </c>
      <c r="PML1" t="s">
        <v>18235</v>
      </c>
      <c r="PMM1" t="s">
        <v>18236</v>
      </c>
      <c r="PMN1" t="s">
        <v>18237</v>
      </c>
      <c r="PMO1" t="s">
        <v>18238</v>
      </c>
      <c r="PMP1" t="s">
        <v>18239</v>
      </c>
      <c r="PMQ1" t="s">
        <v>18240</v>
      </c>
      <c r="PMR1" t="s">
        <v>18241</v>
      </c>
      <c r="PMS1" t="s">
        <v>18242</v>
      </c>
      <c r="PMT1" t="s">
        <v>18243</v>
      </c>
      <c r="PMU1" t="s">
        <v>18244</v>
      </c>
      <c r="PMV1" t="s">
        <v>18245</v>
      </c>
      <c r="PMW1" t="s">
        <v>18246</v>
      </c>
      <c r="PMX1" t="s">
        <v>18247</v>
      </c>
      <c r="PMY1" t="s">
        <v>18248</v>
      </c>
      <c r="PMZ1" t="s">
        <v>18249</v>
      </c>
      <c r="PNA1" t="s">
        <v>18250</v>
      </c>
      <c r="PNB1" t="s">
        <v>18251</v>
      </c>
      <c r="PNC1" t="s">
        <v>18252</v>
      </c>
      <c r="PND1" t="s">
        <v>18253</v>
      </c>
      <c r="PNE1" t="s">
        <v>18254</v>
      </c>
      <c r="PNF1" t="s">
        <v>18255</v>
      </c>
      <c r="PNG1" t="s">
        <v>18256</v>
      </c>
      <c r="PNH1" t="s">
        <v>18257</v>
      </c>
      <c r="PNI1" t="s">
        <v>18258</v>
      </c>
      <c r="PNJ1" t="s">
        <v>18259</v>
      </c>
      <c r="PNK1" t="s">
        <v>18260</v>
      </c>
      <c r="PNL1" t="s">
        <v>18261</v>
      </c>
      <c r="PNM1" t="s">
        <v>18262</v>
      </c>
      <c r="PNN1" t="s">
        <v>18263</v>
      </c>
      <c r="PNO1" t="s">
        <v>18264</v>
      </c>
      <c r="PNP1" t="s">
        <v>18265</v>
      </c>
      <c r="PNQ1" t="s">
        <v>18266</v>
      </c>
      <c r="PNR1" t="s">
        <v>18267</v>
      </c>
      <c r="PNS1" t="s">
        <v>18268</v>
      </c>
      <c r="PNT1" t="s">
        <v>18269</v>
      </c>
      <c r="PNU1" t="s">
        <v>18270</v>
      </c>
      <c r="PNV1" t="s">
        <v>18271</v>
      </c>
      <c r="PNW1" t="s">
        <v>18272</v>
      </c>
      <c r="PNX1" t="s">
        <v>18273</v>
      </c>
      <c r="PNY1" t="s">
        <v>18274</v>
      </c>
      <c r="PNZ1" t="s">
        <v>18275</v>
      </c>
      <c r="POA1" t="s">
        <v>18276</v>
      </c>
      <c r="POB1" t="s">
        <v>18277</v>
      </c>
      <c r="POC1" t="s">
        <v>18278</v>
      </c>
      <c r="POD1" t="s">
        <v>18279</v>
      </c>
      <c r="POE1" t="s">
        <v>18280</v>
      </c>
      <c r="POF1" t="s">
        <v>18281</v>
      </c>
      <c r="POG1" t="s">
        <v>18282</v>
      </c>
      <c r="POH1" t="s">
        <v>18283</v>
      </c>
      <c r="POI1" t="s">
        <v>18284</v>
      </c>
      <c r="POJ1" t="s">
        <v>18285</v>
      </c>
      <c r="POK1" t="s">
        <v>18286</v>
      </c>
      <c r="POL1" t="s">
        <v>18287</v>
      </c>
      <c r="POM1" t="s">
        <v>18288</v>
      </c>
      <c r="PON1" t="s">
        <v>18289</v>
      </c>
      <c r="POO1" t="s">
        <v>18290</v>
      </c>
      <c r="POP1" t="s">
        <v>18291</v>
      </c>
      <c r="POQ1" t="s">
        <v>18292</v>
      </c>
      <c r="POR1" t="s">
        <v>18293</v>
      </c>
      <c r="POS1" t="s">
        <v>18294</v>
      </c>
      <c r="POT1" t="s">
        <v>18295</v>
      </c>
      <c r="POU1" t="s">
        <v>18296</v>
      </c>
      <c r="POV1" t="s">
        <v>18297</v>
      </c>
      <c r="POW1" t="s">
        <v>18298</v>
      </c>
      <c r="POX1" t="s">
        <v>18299</v>
      </c>
      <c r="POY1" t="s">
        <v>18300</v>
      </c>
      <c r="POZ1" t="s">
        <v>18301</v>
      </c>
      <c r="PPA1" t="s">
        <v>18302</v>
      </c>
      <c r="PPB1" t="s">
        <v>18303</v>
      </c>
      <c r="PPC1" t="s">
        <v>18304</v>
      </c>
      <c r="PPD1" t="s">
        <v>18305</v>
      </c>
      <c r="PPE1" t="s">
        <v>18306</v>
      </c>
      <c r="PPF1" t="s">
        <v>18307</v>
      </c>
      <c r="PPG1" t="s">
        <v>18308</v>
      </c>
      <c r="PPH1" t="s">
        <v>18309</v>
      </c>
      <c r="PPI1" t="s">
        <v>18310</v>
      </c>
      <c r="PPJ1" t="s">
        <v>18311</v>
      </c>
      <c r="PPK1" t="s">
        <v>18312</v>
      </c>
      <c r="PPL1" t="s">
        <v>18313</v>
      </c>
      <c r="PPM1" t="s">
        <v>18314</v>
      </c>
      <c r="PPN1" t="s">
        <v>18315</v>
      </c>
      <c r="PPO1" t="s">
        <v>18316</v>
      </c>
      <c r="PPP1" t="s">
        <v>18317</v>
      </c>
      <c r="PPQ1" t="s">
        <v>18318</v>
      </c>
      <c r="PPR1" t="s">
        <v>18319</v>
      </c>
      <c r="PPS1" t="s">
        <v>18320</v>
      </c>
      <c r="PPT1" t="s">
        <v>18321</v>
      </c>
      <c r="PPU1" t="s">
        <v>18322</v>
      </c>
      <c r="PPV1" t="s">
        <v>18323</v>
      </c>
      <c r="PPW1" t="s">
        <v>18324</v>
      </c>
      <c r="PPX1" t="s">
        <v>18325</v>
      </c>
      <c r="PPY1" t="s">
        <v>18326</v>
      </c>
      <c r="PPZ1" t="s">
        <v>18327</v>
      </c>
      <c r="PQA1" t="s">
        <v>18328</v>
      </c>
      <c r="PQB1" t="s">
        <v>18329</v>
      </c>
      <c r="PQC1" t="s">
        <v>18330</v>
      </c>
      <c r="PQD1" t="s">
        <v>18331</v>
      </c>
      <c r="PQE1" t="s">
        <v>18332</v>
      </c>
      <c r="PQF1" t="s">
        <v>18333</v>
      </c>
      <c r="PQG1" t="s">
        <v>18334</v>
      </c>
      <c r="PQH1" t="s">
        <v>18335</v>
      </c>
      <c r="PQI1" t="s">
        <v>18336</v>
      </c>
      <c r="PQJ1" t="s">
        <v>18337</v>
      </c>
      <c r="PQK1" t="s">
        <v>18338</v>
      </c>
      <c r="PQL1" t="s">
        <v>18339</v>
      </c>
      <c r="PQM1" t="s">
        <v>18340</v>
      </c>
      <c r="PQN1" t="s">
        <v>18341</v>
      </c>
      <c r="PQO1" t="s">
        <v>18342</v>
      </c>
      <c r="PQP1" t="s">
        <v>18343</v>
      </c>
      <c r="PQQ1" t="s">
        <v>18344</v>
      </c>
      <c r="PQR1" t="s">
        <v>18345</v>
      </c>
      <c r="PQS1" t="s">
        <v>18346</v>
      </c>
      <c r="PQT1" t="s">
        <v>18347</v>
      </c>
      <c r="PQU1" t="s">
        <v>18348</v>
      </c>
      <c r="PQV1" t="s">
        <v>18349</v>
      </c>
      <c r="PQW1" t="s">
        <v>18350</v>
      </c>
      <c r="PQX1" t="s">
        <v>18351</v>
      </c>
      <c r="PQY1" t="s">
        <v>18352</v>
      </c>
      <c r="PQZ1" t="s">
        <v>18353</v>
      </c>
      <c r="PRA1" t="s">
        <v>18354</v>
      </c>
      <c r="PRB1" t="s">
        <v>18355</v>
      </c>
      <c r="PRC1" t="s">
        <v>18356</v>
      </c>
      <c r="PRD1" t="s">
        <v>18357</v>
      </c>
      <c r="PRE1" t="s">
        <v>18358</v>
      </c>
      <c r="PRF1" t="s">
        <v>18359</v>
      </c>
      <c r="PRG1" t="s">
        <v>18360</v>
      </c>
      <c r="PRH1" t="s">
        <v>18361</v>
      </c>
      <c r="PRI1" t="s">
        <v>18362</v>
      </c>
      <c r="PRJ1" t="s">
        <v>18363</v>
      </c>
      <c r="PRK1" t="s">
        <v>18364</v>
      </c>
      <c r="PRL1" t="s">
        <v>18365</v>
      </c>
      <c r="PRM1" t="s">
        <v>18366</v>
      </c>
      <c r="PRN1" t="s">
        <v>18367</v>
      </c>
      <c r="PRO1" t="s">
        <v>18368</v>
      </c>
      <c r="PRP1" t="s">
        <v>18369</v>
      </c>
      <c r="PRQ1" t="s">
        <v>18370</v>
      </c>
      <c r="PRR1" t="s">
        <v>18371</v>
      </c>
      <c r="PRS1" t="s">
        <v>18372</v>
      </c>
      <c r="PRT1" t="s">
        <v>18373</v>
      </c>
      <c r="PRU1" t="s">
        <v>18374</v>
      </c>
      <c r="PRV1" t="s">
        <v>18375</v>
      </c>
      <c r="PRW1" t="s">
        <v>18376</v>
      </c>
      <c r="PRX1" t="s">
        <v>18377</v>
      </c>
      <c r="PRY1" t="s">
        <v>18378</v>
      </c>
      <c r="PRZ1" t="s">
        <v>18379</v>
      </c>
      <c r="PSA1" t="s">
        <v>18380</v>
      </c>
      <c r="PSB1" t="s">
        <v>18381</v>
      </c>
      <c r="PSC1" t="s">
        <v>18382</v>
      </c>
      <c r="PSD1" t="s">
        <v>18383</v>
      </c>
      <c r="PSE1" t="s">
        <v>18384</v>
      </c>
      <c r="PSF1" t="s">
        <v>18385</v>
      </c>
      <c r="PSG1" t="s">
        <v>18386</v>
      </c>
      <c r="PSH1" t="s">
        <v>18387</v>
      </c>
      <c r="PSI1" t="s">
        <v>18388</v>
      </c>
      <c r="PSJ1" t="s">
        <v>18389</v>
      </c>
      <c r="PSK1" t="s">
        <v>18390</v>
      </c>
      <c r="PSL1" t="s">
        <v>18391</v>
      </c>
      <c r="PSM1" t="s">
        <v>18392</v>
      </c>
      <c r="PSN1" t="s">
        <v>18393</v>
      </c>
      <c r="PSO1" t="s">
        <v>18394</v>
      </c>
      <c r="PSP1" t="s">
        <v>18395</v>
      </c>
      <c r="PSQ1" t="s">
        <v>18396</v>
      </c>
      <c r="PSR1" t="s">
        <v>18397</v>
      </c>
      <c r="PSS1" t="s">
        <v>18398</v>
      </c>
      <c r="PST1" t="s">
        <v>18399</v>
      </c>
      <c r="PSU1" t="s">
        <v>18400</v>
      </c>
      <c r="PSV1" t="s">
        <v>18401</v>
      </c>
      <c r="PSW1" t="s">
        <v>18402</v>
      </c>
      <c r="PSX1" t="s">
        <v>18403</v>
      </c>
      <c r="PSY1" t="s">
        <v>18404</v>
      </c>
      <c r="PSZ1" t="s">
        <v>18405</v>
      </c>
      <c r="PTA1" t="s">
        <v>18406</v>
      </c>
      <c r="PTB1" t="s">
        <v>18407</v>
      </c>
      <c r="PTC1" t="s">
        <v>18408</v>
      </c>
      <c r="PTD1" t="s">
        <v>18409</v>
      </c>
      <c r="PTE1" t="s">
        <v>18410</v>
      </c>
      <c r="PTF1" t="s">
        <v>18411</v>
      </c>
      <c r="PTG1" t="s">
        <v>18412</v>
      </c>
      <c r="PTH1" t="s">
        <v>18413</v>
      </c>
      <c r="PTI1" t="s">
        <v>18414</v>
      </c>
      <c r="PTJ1" t="s">
        <v>18415</v>
      </c>
      <c r="PTK1" t="s">
        <v>18416</v>
      </c>
      <c r="PTL1" t="s">
        <v>18417</v>
      </c>
      <c r="PTM1" t="s">
        <v>18418</v>
      </c>
      <c r="PTN1" t="s">
        <v>18419</v>
      </c>
      <c r="PTO1" t="s">
        <v>18420</v>
      </c>
      <c r="PTP1" t="s">
        <v>18421</v>
      </c>
      <c r="PTQ1" t="s">
        <v>18422</v>
      </c>
      <c r="PTR1" t="s">
        <v>18423</v>
      </c>
      <c r="PTS1" t="s">
        <v>18424</v>
      </c>
      <c r="PTT1" t="s">
        <v>18425</v>
      </c>
      <c r="PTU1" t="s">
        <v>18426</v>
      </c>
      <c r="PTV1" t="s">
        <v>18427</v>
      </c>
      <c r="PTW1" t="s">
        <v>18428</v>
      </c>
      <c r="PTX1" t="s">
        <v>18429</v>
      </c>
      <c r="PTY1" t="s">
        <v>18430</v>
      </c>
      <c r="PTZ1" t="s">
        <v>18431</v>
      </c>
      <c r="PUA1" t="s">
        <v>18432</v>
      </c>
      <c r="PUB1" t="s">
        <v>18433</v>
      </c>
      <c r="PUC1" t="s">
        <v>18434</v>
      </c>
      <c r="PUD1" t="s">
        <v>18435</v>
      </c>
      <c r="PUE1" t="s">
        <v>18436</v>
      </c>
      <c r="PUF1" t="s">
        <v>18437</v>
      </c>
      <c r="PUG1" t="s">
        <v>18438</v>
      </c>
      <c r="PUH1" t="s">
        <v>18439</v>
      </c>
      <c r="PUI1" t="s">
        <v>18440</v>
      </c>
      <c r="PUJ1" t="s">
        <v>18441</v>
      </c>
      <c r="PUK1" t="s">
        <v>18442</v>
      </c>
      <c r="PUL1" t="s">
        <v>18443</v>
      </c>
      <c r="PUM1" t="s">
        <v>18444</v>
      </c>
      <c r="PUN1" t="s">
        <v>18445</v>
      </c>
      <c r="PUO1" t="s">
        <v>18446</v>
      </c>
      <c r="PUP1" t="s">
        <v>18447</v>
      </c>
      <c r="PUQ1" t="s">
        <v>18448</v>
      </c>
      <c r="PUR1" t="s">
        <v>18449</v>
      </c>
      <c r="PUS1" t="s">
        <v>18450</v>
      </c>
      <c r="PUT1" t="s">
        <v>18451</v>
      </c>
      <c r="PUU1" t="s">
        <v>18452</v>
      </c>
      <c r="PUV1" t="s">
        <v>18453</v>
      </c>
      <c r="PUW1" t="s">
        <v>18454</v>
      </c>
      <c r="PUX1" t="s">
        <v>18455</v>
      </c>
      <c r="PUY1" t="s">
        <v>18456</v>
      </c>
      <c r="PUZ1" t="s">
        <v>18457</v>
      </c>
      <c r="PVA1" t="s">
        <v>18458</v>
      </c>
      <c r="PVB1" t="s">
        <v>18459</v>
      </c>
      <c r="PVC1" t="s">
        <v>18460</v>
      </c>
      <c r="PVD1" t="s">
        <v>18461</v>
      </c>
      <c r="PVE1" t="s">
        <v>18462</v>
      </c>
      <c r="PVF1" t="s">
        <v>18463</v>
      </c>
      <c r="PVG1" t="s">
        <v>18464</v>
      </c>
      <c r="PVH1" t="s">
        <v>18465</v>
      </c>
      <c r="PVI1" t="s">
        <v>18466</v>
      </c>
      <c r="PVJ1" t="s">
        <v>18467</v>
      </c>
      <c r="PVK1" t="s">
        <v>18468</v>
      </c>
      <c r="PVL1" t="s">
        <v>18469</v>
      </c>
      <c r="PVM1" t="s">
        <v>18470</v>
      </c>
      <c r="PVN1" t="s">
        <v>18471</v>
      </c>
      <c r="PVO1" t="s">
        <v>18472</v>
      </c>
      <c r="PVP1" t="s">
        <v>18473</v>
      </c>
      <c r="PVQ1" t="s">
        <v>18474</v>
      </c>
      <c r="PVR1" t="s">
        <v>18475</v>
      </c>
      <c r="PVS1" t="s">
        <v>18476</v>
      </c>
      <c r="PVT1" t="s">
        <v>18477</v>
      </c>
      <c r="PVU1" t="s">
        <v>18478</v>
      </c>
      <c r="PVV1" t="s">
        <v>18479</v>
      </c>
      <c r="PVW1" t="s">
        <v>18480</v>
      </c>
      <c r="PVX1" t="s">
        <v>18481</v>
      </c>
      <c r="PVY1" t="s">
        <v>18482</v>
      </c>
      <c r="PVZ1" t="s">
        <v>18483</v>
      </c>
      <c r="PWA1" t="s">
        <v>18484</v>
      </c>
      <c r="PWB1" t="s">
        <v>18485</v>
      </c>
      <c r="PWC1" t="s">
        <v>18486</v>
      </c>
      <c r="PWD1" t="s">
        <v>18487</v>
      </c>
      <c r="PWE1" t="s">
        <v>18488</v>
      </c>
      <c r="PWF1" t="s">
        <v>18489</v>
      </c>
      <c r="PWG1" t="s">
        <v>18490</v>
      </c>
      <c r="PWH1" t="s">
        <v>18491</v>
      </c>
      <c r="PWI1" t="s">
        <v>18492</v>
      </c>
      <c r="PWJ1" t="s">
        <v>18493</v>
      </c>
      <c r="PWK1" t="s">
        <v>18494</v>
      </c>
      <c r="PWL1" t="s">
        <v>18495</v>
      </c>
      <c r="PWM1" t="s">
        <v>18496</v>
      </c>
      <c r="PWN1" t="s">
        <v>18497</v>
      </c>
      <c r="PWO1" t="s">
        <v>18498</v>
      </c>
      <c r="PWP1" t="s">
        <v>18499</v>
      </c>
      <c r="PWQ1" t="s">
        <v>18500</v>
      </c>
      <c r="PWR1" t="s">
        <v>18501</v>
      </c>
      <c r="PWS1" t="s">
        <v>18502</v>
      </c>
      <c r="PWT1" t="s">
        <v>18503</v>
      </c>
      <c r="PWU1" t="s">
        <v>18504</v>
      </c>
      <c r="PWV1" t="s">
        <v>18505</v>
      </c>
      <c r="PWW1" t="s">
        <v>18506</v>
      </c>
      <c r="PWX1" t="s">
        <v>18507</v>
      </c>
      <c r="PWY1" t="s">
        <v>18508</v>
      </c>
      <c r="PWZ1" t="s">
        <v>18509</v>
      </c>
      <c r="PXA1" t="s">
        <v>18510</v>
      </c>
      <c r="PXB1" t="s">
        <v>18511</v>
      </c>
      <c r="PXC1" t="s">
        <v>18512</v>
      </c>
      <c r="PXD1" t="s">
        <v>18513</v>
      </c>
      <c r="PXE1" t="s">
        <v>18514</v>
      </c>
      <c r="PXF1" t="s">
        <v>18515</v>
      </c>
      <c r="PXG1" t="s">
        <v>18516</v>
      </c>
      <c r="PXH1" t="s">
        <v>18517</v>
      </c>
      <c r="PXI1" t="s">
        <v>18518</v>
      </c>
      <c r="PXJ1" t="s">
        <v>18519</v>
      </c>
      <c r="PXK1" t="s">
        <v>18520</v>
      </c>
      <c r="PXL1" t="s">
        <v>18521</v>
      </c>
      <c r="PXM1" t="s">
        <v>18522</v>
      </c>
      <c r="PXN1" t="s">
        <v>18523</v>
      </c>
      <c r="PXO1" t="s">
        <v>18524</v>
      </c>
      <c r="PXP1" t="s">
        <v>18525</v>
      </c>
      <c r="PXQ1" t="s">
        <v>18526</v>
      </c>
      <c r="PXR1" t="s">
        <v>18527</v>
      </c>
      <c r="PXS1" t="s">
        <v>18528</v>
      </c>
      <c r="PXT1" t="s">
        <v>18529</v>
      </c>
      <c r="PXU1" t="s">
        <v>18530</v>
      </c>
      <c r="PXV1" t="s">
        <v>18531</v>
      </c>
      <c r="PXW1" t="s">
        <v>18532</v>
      </c>
      <c r="PXX1" t="s">
        <v>18533</v>
      </c>
      <c r="PXY1" t="s">
        <v>18534</v>
      </c>
      <c r="PXZ1" t="s">
        <v>18535</v>
      </c>
      <c r="PYA1" t="s">
        <v>18536</v>
      </c>
      <c r="PYB1" t="s">
        <v>18537</v>
      </c>
      <c r="PYC1" t="s">
        <v>18538</v>
      </c>
      <c r="PYD1" t="s">
        <v>18539</v>
      </c>
      <c r="PYE1" t="s">
        <v>18540</v>
      </c>
      <c r="PYF1" t="s">
        <v>18541</v>
      </c>
      <c r="PYG1" t="s">
        <v>18542</v>
      </c>
      <c r="PYH1" t="s">
        <v>18543</v>
      </c>
      <c r="PYI1" t="s">
        <v>18544</v>
      </c>
      <c r="PYJ1" t="s">
        <v>18545</v>
      </c>
      <c r="PYK1" t="s">
        <v>18546</v>
      </c>
      <c r="PYL1" t="s">
        <v>18547</v>
      </c>
      <c r="PYM1" t="s">
        <v>18548</v>
      </c>
      <c r="PYN1" t="s">
        <v>18549</v>
      </c>
      <c r="PYO1" t="s">
        <v>18550</v>
      </c>
      <c r="PYP1" t="s">
        <v>18551</v>
      </c>
      <c r="PYQ1" t="s">
        <v>18552</v>
      </c>
      <c r="PYR1" t="s">
        <v>18553</v>
      </c>
      <c r="PYS1" t="s">
        <v>18554</v>
      </c>
      <c r="PYT1" t="s">
        <v>18555</v>
      </c>
      <c r="PYU1" t="s">
        <v>18556</v>
      </c>
      <c r="PYV1" t="s">
        <v>18557</v>
      </c>
      <c r="PYW1" t="s">
        <v>18558</v>
      </c>
      <c r="PYX1" t="s">
        <v>18559</v>
      </c>
      <c r="PYY1" t="s">
        <v>18560</v>
      </c>
      <c r="PYZ1" t="s">
        <v>18561</v>
      </c>
      <c r="PZA1" t="s">
        <v>18562</v>
      </c>
      <c r="PZB1" t="s">
        <v>18563</v>
      </c>
      <c r="PZC1" t="s">
        <v>18564</v>
      </c>
      <c r="PZD1" t="s">
        <v>18565</v>
      </c>
      <c r="PZE1" t="s">
        <v>18566</v>
      </c>
      <c r="PZF1" t="s">
        <v>18567</v>
      </c>
      <c r="PZG1" t="s">
        <v>18568</v>
      </c>
      <c r="PZH1" t="s">
        <v>18569</v>
      </c>
      <c r="PZI1" t="s">
        <v>18570</v>
      </c>
      <c r="PZJ1" t="s">
        <v>18571</v>
      </c>
      <c r="PZK1" t="s">
        <v>18572</v>
      </c>
      <c r="PZL1" t="s">
        <v>18573</v>
      </c>
      <c r="PZM1" t="s">
        <v>18574</v>
      </c>
      <c r="PZN1" t="s">
        <v>18575</v>
      </c>
      <c r="PZO1" t="s">
        <v>18576</v>
      </c>
      <c r="PZP1" t="s">
        <v>18577</v>
      </c>
      <c r="PZQ1" t="s">
        <v>18578</v>
      </c>
      <c r="PZR1" t="s">
        <v>18579</v>
      </c>
      <c r="PZS1" t="s">
        <v>18580</v>
      </c>
      <c r="PZT1" t="s">
        <v>18581</v>
      </c>
      <c r="PZU1" t="s">
        <v>18582</v>
      </c>
      <c r="PZV1" t="s">
        <v>18583</v>
      </c>
      <c r="PZW1" t="s">
        <v>18584</v>
      </c>
      <c r="PZX1" t="s">
        <v>18585</v>
      </c>
      <c r="PZY1" t="s">
        <v>18586</v>
      </c>
      <c r="PZZ1" t="s">
        <v>18587</v>
      </c>
      <c r="QAA1" t="s">
        <v>18588</v>
      </c>
      <c r="QAB1" t="s">
        <v>18589</v>
      </c>
      <c r="QAC1" t="s">
        <v>18590</v>
      </c>
      <c r="QAD1" t="s">
        <v>18591</v>
      </c>
      <c r="QAE1" t="s">
        <v>18592</v>
      </c>
      <c r="QAF1" t="s">
        <v>18593</v>
      </c>
      <c r="QAG1" t="s">
        <v>18594</v>
      </c>
      <c r="QAH1" t="s">
        <v>18595</v>
      </c>
      <c r="QAI1" t="s">
        <v>18596</v>
      </c>
      <c r="QAJ1" t="s">
        <v>18597</v>
      </c>
      <c r="QAK1" t="s">
        <v>18598</v>
      </c>
      <c r="QAL1" t="s">
        <v>18599</v>
      </c>
      <c r="QAM1" t="s">
        <v>18600</v>
      </c>
      <c r="QAN1" t="s">
        <v>18601</v>
      </c>
      <c r="QAO1" t="s">
        <v>18602</v>
      </c>
      <c r="QAP1" t="s">
        <v>18603</v>
      </c>
      <c r="QAQ1" t="s">
        <v>18604</v>
      </c>
      <c r="QAR1" t="s">
        <v>18605</v>
      </c>
      <c r="QAS1" t="s">
        <v>18606</v>
      </c>
      <c r="QAT1" t="s">
        <v>18607</v>
      </c>
      <c r="QAU1" t="s">
        <v>18608</v>
      </c>
      <c r="QAV1" t="s">
        <v>18609</v>
      </c>
      <c r="QAW1" t="s">
        <v>18610</v>
      </c>
      <c r="QAX1" t="s">
        <v>18611</v>
      </c>
      <c r="QAY1" t="s">
        <v>18612</v>
      </c>
      <c r="QAZ1" t="s">
        <v>18613</v>
      </c>
      <c r="QBA1" t="s">
        <v>18614</v>
      </c>
      <c r="QBB1" t="s">
        <v>18615</v>
      </c>
      <c r="QBC1" t="s">
        <v>18616</v>
      </c>
      <c r="QBD1" t="s">
        <v>18617</v>
      </c>
      <c r="QBE1" t="s">
        <v>18618</v>
      </c>
      <c r="QBF1" t="s">
        <v>18619</v>
      </c>
      <c r="QBG1" t="s">
        <v>18620</v>
      </c>
      <c r="QBH1" t="s">
        <v>18621</v>
      </c>
      <c r="QBI1" t="s">
        <v>18622</v>
      </c>
      <c r="QBJ1" t="s">
        <v>18623</v>
      </c>
      <c r="QBK1" t="s">
        <v>18624</v>
      </c>
      <c r="QBL1" t="s">
        <v>18625</v>
      </c>
      <c r="QBM1" t="s">
        <v>18626</v>
      </c>
      <c r="QBN1" t="s">
        <v>18627</v>
      </c>
      <c r="QBO1" t="s">
        <v>18628</v>
      </c>
      <c r="QBP1" t="s">
        <v>18629</v>
      </c>
      <c r="QBQ1" t="s">
        <v>18630</v>
      </c>
      <c r="QBR1" t="s">
        <v>18631</v>
      </c>
      <c r="QBS1" t="s">
        <v>18632</v>
      </c>
      <c r="QBT1" t="s">
        <v>18633</v>
      </c>
      <c r="QBU1" t="s">
        <v>18634</v>
      </c>
      <c r="QBV1" t="s">
        <v>18635</v>
      </c>
      <c r="QBW1" t="s">
        <v>18636</v>
      </c>
      <c r="QBX1" t="s">
        <v>18637</v>
      </c>
      <c r="QBY1" t="s">
        <v>18638</v>
      </c>
      <c r="QBZ1" t="s">
        <v>18639</v>
      </c>
      <c r="QCA1" t="s">
        <v>18640</v>
      </c>
      <c r="QCB1" t="s">
        <v>18641</v>
      </c>
      <c r="QCC1" t="s">
        <v>18642</v>
      </c>
      <c r="QCD1" t="s">
        <v>18643</v>
      </c>
      <c r="QCE1" t="s">
        <v>18644</v>
      </c>
      <c r="QCF1" t="s">
        <v>18645</v>
      </c>
      <c r="QCG1" t="s">
        <v>18646</v>
      </c>
      <c r="QCH1" t="s">
        <v>18647</v>
      </c>
      <c r="QCI1" t="s">
        <v>18648</v>
      </c>
      <c r="QCJ1" t="s">
        <v>18649</v>
      </c>
      <c r="QCK1" t="s">
        <v>18650</v>
      </c>
      <c r="QCL1" t="s">
        <v>18651</v>
      </c>
      <c r="QCM1" t="s">
        <v>18652</v>
      </c>
      <c r="QCN1" t="s">
        <v>18653</v>
      </c>
      <c r="QCO1" t="s">
        <v>18654</v>
      </c>
      <c r="QCP1" t="s">
        <v>18655</v>
      </c>
      <c r="QCQ1" t="s">
        <v>18656</v>
      </c>
      <c r="QCR1" t="s">
        <v>18657</v>
      </c>
      <c r="QCS1" t="s">
        <v>18658</v>
      </c>
      <c r="QCT1" t="s">
        <v>18659</v>
      </c>
      <c r="QCU1" t="s">
        <v>18660</v>
      </c>
      <c r="QCV1" t="s">
        <v>18661</v>
      </c>
      <c r="QCW1" t="s">
        <v>18662</v>
      </c>
      <c r="QCX1" t="s">
        <v>18663</v>
      </c>
      <c r="QCY1" t="s">
        <v>18664</v>
      </c>
      <c r="QCZ1" t="s">
        <v>18665</v>
      </c>
      <c r="QDA1" t="s">
        <v>18666</v>
      </c>
      <c r="QDB1" t="s">
        <v>18667</v>
      </c>
      <c r="QDC1" t="s">
        <v>18668</v>
      </c>
      <c r="QDD1" t="s">
        <v>18669</v>
      </c>
      <c r="QDE1" t="s">
        <v>18670</v>
      </c>
      <c r="QDF1" t="s">
        <v>18671</v>
      </c>
      <c r="QDG1" t="s">
        <v>18672</v>
      </c>
      <c r="QDH1" t="s">
        <v>18673</v>
      </c>
      <c r="QDI1" t="s">
        <v>18674</v>
      </c>
      <c r="QDJ1" t="s">
        <v>18675</v>
      </c>
      <c r="QDK1" t="s">
        <v>18676</v>
      </c>
      <c r="QDL1" t="s">
        <v>18677</v>
      </c>
      <c r="QDM1" t="s">
        <v>18678</v>
      </c>
      <c r="QDN1" t="s">
        <v>18679</v>
      </c>
      <c r="QDO1" t="s">
        <v>18680</v>
      </c>
      <c r="QDP1" t="s">
        <v>18681</v>
      </c>
      <c r="QDQ1" t="s">
        <v>18682</v>
      </c>
      <c r="QDR1" t="s">
        <v>18683</v>
      </c>
      <c r="QDS1" t="s">
        <v>18684</v>
      </c>
      <c r="QDT1" t="s">
        <v>18685</v>
      </c>
      <c r="QDU1" t="s">
        <v>18686</v>
      </c>
      <c r="QDV1" t="s">
        <v>18687</v>
      </c>
      <c r="QDW1" t="s">
        <v>18688</v>
      </c>
      <c r="QDX1" t="s">
        <v>18689</v>
      </c>
      <c r="QDY1" t="s">
        <v>18690</v>
      </c>
      <c r="QDZ1" t="s">
        <v>18691</v>
      </c>
      <c r="QEA1" t="s">
        <v>18692</v>
      </c>
      <c r="QEB1" t="s">
        <v>18693</v>
      </c>
      <c r="QEC1" t="s">
        <v>18694</v>
      </c>
      <c r="QED1" t="s">
        <v>18695</v>
      </c>
      <c r="QEE1" t="s">
        <v>18696</v>
      </c>
      <c r="QEF1" t="s">
        <v>18697</v>
      </c>
      <c r="QEG1" t="s">
        <v>18698</v>
      </c>
      <c r="QEH1" t="s">
        <v>18699</v>
      </c>
      <c r="QEI1" t="s">
        <v>18700</v>
      </c>
      <c r="QEJ1" t="s">
        <v>18701</v>
      </c>
      <c r="QEK1" t="s">
        <v>18702</v>
      </c>
      <c r="QEL1" t="s">
        <v>18703</v>
      </c>
      <c r="QEM1" t="s">
        <v>18704</v>
      </c>
      <c r="QEN1" t="s">
        <v>18705</v>
      </c>
      <c r="QEO1" t="s">
        <v>18706</v>
      </c>
      <c r="QEP1" t="s">
        <v>18707</v>
      </c>
      <c r="QEQ1" t="s">
        <v>18708</v>
      </c>
      <c r="QER1" t="s">
        <v>18709</v>
      </c>
      <c r="QES1" t="s">
        <v>18710</v>
      </c>
      <c r="QET1" t="s">
        <v>18711</v>
      </c>
      <c r="QEU1" t="s">
        <v>18712</v>
      </c>
      <c r="QEV1" t="s">
        <v>18713</v>
      </c>
      <c r="QEW1" t="s">
        <v>18714</v>
      </c>
      <c r="QEX1" t="s">
        <v>18715</v>
      </c>
      <c r="QEY1" t="s">
        <v>18716</v>
      </c>
      <c r="QEZ1" t="s">
        <v>18717</v>
      </c>
      <c r="QFA1" t="s">
        <v>18718</v>
      </c>
      <c r="QFB1" t="s">
        <v>18719</v>
      </c>
      <c r="QFC1" t="s">
        <v>18720</v>
      </c>
      <c r="QFD1" t="s">
        <v>18721</v>
      </c>
      <c r="QFE1" t="s">
        <v>18722</v>
      </c>
      <c r="QFF1" t="s">
        <v>18723</v>
      </c>
      <c r="QFG1" t="s">
        <v>18724</v>
      </c>
      <c r="QFH1" t="s">
        <v>18725</v>
      </c>
      <c r="QFI1" t="s">
        <v>18726</v>
      </c>
      <c r="QFJ1" t="s">
        <v>18727</v>
      </c>
      <c r="QFK1" t="s">
        <v>18728</v>
      </c>
      <c r="QFL1" t="s">
        <v>18729</v>
      </c>
      <c r="QFM1" t="s">
        <v>18730</v>
      </c>
      <c r="QFN1" t="s">
        <v>18731</v>
      </c>
      <c r="QFO1" t="s">
        <v>18732</v>
      </c>
      <c r="QFP1" t="s">
        <v>18733</v>
      </c>
      <c r="QFQ1" t="s">
        <v>18734</v>
      </c>
      <c r="QFR1" t="s">
        <v>18735</v>
      </c>
      <c r="QFS1" t="s">
        <v>18736</v>
      </c>
      <c r="QFT1" t="s">
        <v>18737</v>
      </c>
      <c r="QFU1" t="s">
        <v>18738</v>
      </c>
      <c r="QFV1" t="s">
        <v>18739</v>
      </c>
      <c r="QFW1" t="s">
        <v>18740</v>
      </c>
      <c r="QFX1" t="s">
        <v>18741</v>
      </c>
      <c r="QFY1" t="s">
        <v>18742</v>
      </c>
      <c r="QFZ1" t="s">
        <v>18743</v>
      </c>
      <c r="QGA1" t="s">
        <v>18744</v>
      </c>
      <c r="QGB1" t="s">
        <v>18745</v>
      </c>
      <c r="QGC1" t="s">
        <v>18746</v>
      </c>
      <c r="QGD1" t="s">
        <v>18747</v>
      </c>
      <c r="QGE1" t="s">
        <v>18748</v>
      </c>
      <c r="QGF1" t="s">
        <v>18749</v>
      </c>
      <c r="QGG1" t="s">
        <v>18750</v>
      </c>
      <c r="QGH1" t="s">
        <v>18751</v>
      </c>
      <c r="QGI1" t="s">
        <v>18752</v>
      </c>
      <c r="QGJ1" t="s">
        <v>18753</v>
      </c>
      <c r="QGK1" t="s">
        <v>18754</v>
      </c>
      <c r="QGL1" t="s">
        <v>18755</v>
      </c>
      <c r="QGM1" t="s">
        <v>18756</v>
      </c>
      <c r="QGN1" t="s">
        <v>18757</v>
      </c>
      <c r="QGO1" t="s">
        <v>18758</v>
      </c>
      <c r="QGP1" t="s">
        <v>18759</v>
      </c>
      <c r="QGQ1" t="s">
        <v>18760</v>
      </c>
      <c r="QGR1" t="s">
        <v>18761</v>
      </c>
      <c r="QGS1" t="s">
        <v>18762</v>
      </c>
      <c r="QGT1" t="s">
        <v>18763</v>
      </c>
      <c r="QGU1" t="s">
        <v>18764</v>
      </c>
      <c r="QGV1" t="s">
        <v>18765</v>
      </c>
      <c r="QGW1" t="s">
        <v>18766</v>
      </c>
      <c r="QGX1" t="s">
        <v>18767</v>
      </c>
      <c r="QGY1" t="s">
        <v>18768</v>
      </c>
      <c r="QGZ1" t="s">
        <v>18769</v>
      </c>
      <c r="QHA1" t="s">
        <v>18770</v>
      </c>
      <c r="QHB1" t="s">
        <v>18771</v>
      </c>
      <c r="QHC1" t="s">
        <v>18772</v>
      </c>
      <c r="QHD1" t="s">
        <v>18773</v>
      </c>
      <c r="QHE1" t="s">
        <v>18774</v>
      </c>
      <c r="QHF1" t="s">
        <v>18775</v>
      </c>
      <c r="QHG1" t="s">
        <v>18776</v>
      </c>
      <c r="QHH1" t="s">
        <v>18777</v>
      </c>
      <c r="QHI1" t="s">
        <v>18778</v>
      </c>
      <c r="QHJ1" t="s">
        <v>18779</v>
      </c>
      <c r="QHK1" t="s">
        <v>18780</v>
      </c>
      <c r="QHL1" t="s">
        <v>18781</v>
      </c>
      <c r="QHM1" t="s">
        <v>18782</v>
      </c>
      <c r="QHN1" t="s">
        <v>18783</v>
      </c>
      <c r="QHO1" t="s">
        <v>18784</v>
      </c>
      <c r="QHP1" t="s">
        <v>18785</v>
      </c>
      <c r="QHQ1" t="s">
        <v>18786</v>
      </c>
      <c r="QHR1" t="s">
        <v>18787</v>
      </c>
      <c r="QHS1" t="s">
        <v>18788</v>
      </c>
      <c r="QHT1" t="s">
        <v>18789</v>
      </c>
      <c r="QHU1" t="s">
        <v>18790</v>
      </c>
      <c r="QHV1" t="s">
        <v>18791</v>
      </c>
      <c r="QHW1" t="s">
        <v>18792</v>
      </c>
      <c r="QHX1" t="s">
        <v>18793</v>
      </c>
      <c r="QHY1" t="s">
        <v>18794</v>
      </c>
      <c r="QHZ1" t="s">
        <v>18795</v>
      </c>
      <c r="QIA1" t="s">
        <v>18796</v>
      </c>
      <c r="QIB1" t="s">
        <v>18797</v>
      </c>
      <c r="QIC1" t="s">
        <v>18798</v>
      </c>
      <c r="QID1" t="s">
        <v>18799</v>
      </c>
      <c r="QIE1" t="s">
        <v>18800</v>
      </c>
      <c r="QIF1" t="s">
        <v>18801</v>
      </c>
      <c r="QIG1" t="s">
        <v>18802</v>
      </c>
      <c r="QIH1" t="s">
        <v>18803</v>
      </c>
      <c r="QII1" t="s">
        <v>18804</v>
      </c>
      <c r="QIJ1" t="s">
        <v>18805</v>
      </c>
      <c r="QIK1" t="s">
        <v>18806</v>
      </c>
      <c r="QIL1" t="s">
        <v>18807</v>
      </c>
      <c r="QIM1" t="s">
        <v>18808</v>
      </c>
      <c r="QIN1" t="s">
        <v>18809</v>
      </c>
      <c r="QIO1" t="s">
        <v>18810</v>
      </c>
      <c r="QIP1" t="s">
        <v>18811</v>
      </c>
      <c r="QIQ1" t="s">
        <v>18812</v>
      </c>
      <c r="QIR1" t="s">
        <v>18813</v>
      </c>
      <c r="QIS1" t="s">
        <v>18814</v>
      </c>
      <c r="QIT1" t="s">
        <v>18815</v>
      </c>
      <c r="QIU1" t="s">
        <v>18816</v>
      </c>
      <c r="QIV1" t="s">
        <v>18817</v>
      </c>
      <c r="QIW1" t="s">
        <v>18818</v>
      </c>
      <c r="QIX1" t="s">
        <v>18819</v>
      </c>
      <c r="QIY1" t="s">
        <v>18820</v>
      </c>
      <c r="QIZ1" t="s">
        <v>18821</v>
      </c>
      <c r="QJA1" t="s">
        <v>18822</v>
      </c>
      <c r="QJB1" t="s">
        <v>18823</v>
      </c>
      <c r="QJC1" t="s">
        <v>18824</v>
      </c>
      <c r="QJD1" t="s">
        <v>18825</v>
      </c>
      <c r="QJE1" t="s">
        <v>18826</v>
      </c>
      <c r="QJF1" t="s">
        <v>18827</v>
      </c>
      <c r="QJG1" t="s">
        <v>18828</v>
      </c>
      <c r="QJH1" t="s">
        <v>18829</v>
      </c>
      <c r="QJI1" t="s">
        <v>18830</v>
      </c>
      <c r="QJJ1" t="s">
        <v>18831</v>
      </c>
      <c r="QJK1" t="s">
        <v>18832</v>
      </c>
      <c r="QJL1" t="s">
        <v>18833</v>
      </c>
      <c r="QJM1" t="s">
        <v>18834</v>
      </c>
      <c r="QJN1" t="s">
        <v>18835</v>
      </c>
      <c r="QJO1" t="s">
        <v>18836</v>
      </c>
      <c r="QJP1" t="s">
        <v>18837</v>
      </c>
      <c r="QJQ1" t="s">
        <v>18838</v>
      </c>
      <c r="QJR1" t="s">
        <v>18839</v>
      </c>
      <c r="QJS1" t="s">
        <v>18840</v>
      </c>
      <c r="QJT1" t="s">
        <v>18841</v>
      </c>
      <c r="QJU1" t="s">
        <v>18842</v>
      </c>
      <c r="QJV1" t="s">
        <v>18843</v>
      </c>
      <c r="QJW1" t="s">
        <v>18844</v>
      </c>
      <c r="QJX1" t="s">
        <v>18845</v>
      </c>
      <c r="QJY1" t="s">
        <v>18846</v>
      </c>
      <c r="QJZ1" t="s">
        <v>18847</v>
      </c>
      <c r="QKA1" t="s">
        <v>18848</v>
      </c>
      <c r="QKB1" t="s">
        <v>18849</v>
      </c>
      <c r="QKC1" t="s">
        <v>18850</v>
      </c>
      <c r="QKD1" t="s">
        <v>18851</v>
      </c>
      <c r="QKE1" t="s">
        <v>18852</v>
      </c>
      <c r="QKF1" t="s">
        <v>18853</v>
      </c>
      <c r="QKG1" t="s">
        <v>18854</v>
      </c>
      <c r="QKH1" t="s">
        <v>18855</v>
      </c>
      <c r="QKI1" t="s">
        <v>18856</v>
      </c>
      <c r="QKJ1" t="s">
        <v>18857</v>
      </c>
      <c r="QKK1" t="s">
        <v>18858</v>
      </c>
      <c r="QKL1" t="s">
        <v>18859</v>
      </c>
      <c r="QKM1" t="s">
        <v>18860</v>
      </c>
      <c r="QKN1" t="s">
        <v>18861</v>
      </c>
      <c r="QKO1" t="s">
        <v>18862</v>
      </c>
      <c r="QKP1" t="s">
        <v>18863</v>
      </c>
      <c r="QKQ1" t="s">
        <v>18864</v>
      </c>
      <c r="QKR1" t="s">
        <v>18865</v>
      </c>
      <c r="QKS1" t="s">
        <v>18866</v>
      </c>
      <c r="QKT1" t="s">
        <v>18867</v>
      </c>
      <c r="QKU1" t="s">
        <v>18868</v>
      </c>
      <c r="QKV1" t="s">
        <v>18869</v>
      </c>
      <c r="QKW1" t="s">
        <v>18870</v>
      </c>
      <c r="QKX1" t="s">
        <v>18871</v>
      </c>
      <c r="QKY1" t="s">
        <v>18872</v>
      </c>
      <c r="QKZ1" t="s">
        <v>18873</v>
      </c>
      <c r="QLA1" t="s">
        <v>18874</v>
      </c>
      <c r="QLB1" t="s">
        <v>18875</v>
      </c>
      <c r="QLC1" t="s">
        <v>18876</v>
      </c>
      <c r="QLD1" t="s">
        <v>18877</v>
      </c>
      <c r="QLE1" t="s">
        <v>18878</v>
      </c>
      <c r="QLF1" t="s">
        <v>18879</v>
      </c>
      <c r="QLG1" t="s">
        <v>18880</v>
      </c>
      <c r="QLH1" t="s">
        <v>18881</v>
      </c>
      <c r="QLI1" t="s">
        <v>18882</v>
      </c>
      <c r="QLJ1" t="s">
        <v>18883</v>
      </c>
      <c r="QLK1" t="s">
        <v>18884</v>
      </c>
      <c r="QLL1" t="s">
        <v>18885</v>
      </c>
      <c r="QLM1" t="s">
        <v>18886</v>
      </c>
      <c r="QLN1" t="s">
        <v>18887</v>
      </c>
      <c r="QLO1" t="s">
        <v>18888</v>
      </c>
      <c r="QLP1" t="s">
        <v>18889</v>
      </c>
      <c r="QLQ1" t="s">
        <v>18890</v>
      </c>
      <c r="QLR1" t="s">
        <v>18891</v>
      </c>
      <c r="QLS1" t="s">
        <v>18892</v>
      </c>
      <c r="QLT1" t="s">
        <v>18893</v>
      </c>
      <c r="QLU1" t="s">
        <v>18894</v>
      </c>
      <c r="QLV1" t="s">
        <v>18895</v>
      </c>
      <c r="QLW1" t="s">
        <v>18896</v>
      </c>
      <c r="QLX1" t="s">
        <v>18897</v>
      </c>
      <c r="QLY1" t="s">
        <v>18898</v>
      </c>
      <c r="QLZ1" t="s">
        <v>18899</v>
      </c>
      <c r="QMA1" t="s">
        <v>18900</v>
      </c>
      <c r="QMB1" t="s">
        <v>18901</v>
      </c>
      <c r="QMC1" t="s">
        <v>18902</v>
      </c>
      <c r="QMD1" t="s">
        <v>18903</v>
      </c>
      <c r="QME1" t="s">
        <v>18904</v>
      </c>
      <c r="QMF1" t="s">
        <v>18905</v>
      </c>
      <c r="QMG1" t="s">
        <v>18906</v>
      </c>
      <c r="QMH1" t="s">
        <v>18907</v>
      </c>
      <c r="QMI1" t="s">
        <v>18908</v>
      </c>
      <c r="QMJ1" t="s">
        <v>18909</v>
      </c>
      <c r="QMK1" t="s">
        <v>18910</v>
      </c>
      <c r="QML1" t="s">
        <v>18911</v>
      </c>
      <c r="QMM1" t="s">
        <v>18912</v>
      </c>
      <c r="QMN1" t="s">
        <v>18913</v>
      </c>
      <c r="QMO1" t="s">
        <v>18914</v>
      </c>
      <c r="QMP1" t="s">
        <v>18915</v>
      </c>
      <c r="QMQ1" t="s">
        <v>18916</v>
      </c>
      <c r="QMR1" t="s">
        <v>18917</v>
      </c>
      <c r="QMS1" t="s">
        <v>18918</v>
      </c>
      <c r="QMT1" t="s">
        <v>18919</v>
      </c>
      <c r="QMU1" t="s">
        <v>18920</v>
      </c>
      <c r="QMV1" t="s">
        <v>18921</v>
      </c>
      <c r="QMW1" t="s">
        <v>18922</v>
      </c>
      <c r="QMX1" t="s">
        <v>18923</v>
      </c>
      <c r="QMY1" t="s">
        <v>18924</v>
      </c>
      <c r="QMZ1" t="s">
        <v>18925</v>
      </c>
      <c r="QNA1" t="s">
        <v>18926</v>
      </c>
      <c r="QNB1" t="s">
        <v>18927</v>
      </c>
      <c r="QNC1" t="s">
        <v>18928</v>
      </c>
      <c r="QND1" t="s">
        <v>18929</v>
      </c>
      <c r="QNE1" t="s">
        <v>18930</v>
      </c>
      <c r="QNF1" t="s">
        <v>18931</v>
      </c>
      <c r="QNG1" t="s">
        <v>18932</v>
      </c>
      <c r="QNH1" t="s">
        <v>18933</v>
      </c>
      <c r="QNI1" t="s">
        <v>18934</v>
      </c>
      <c r="QNJ1" t="s">
        <v>18935</v>
      </c>
      <c r="QNK1" t="s">
        <v>18936</v>
      </c>
      <c r="QNL1" t="s">
        <v>18937</v>
      </c>
      <c r="QNM1" t="s">
        <v>18938</v>
      </c>
      <c r="QNN1" t="s">
        <v>18939</v>
      </c>
      <c r="QNO1" t="s">
        <v>18940</v>
      </c>
      <c r="QNP1" t="s">
        <v>18941</v>
      </c>
      <c r="QNQ1" t="s">
        <v>18942</v>
      </c>
      <c r="QNR1" t="s">
        <v>18943</v>
      </c>
      <c r="QNS1" t="s">
        <v>18944</v>
      </c>
      <c r="QNT1" t="s">
        <v>18945</v>
      </c>
      <c r="QNU1" t="s">
        <v>18946</v>
      </c>
      <c r="QNV1" t="s">
        <v>18947</v>
      </c>
      <c r="QNW1" t="s">
        <v>18948</v>
      </c>
      <c r="QNX1" t="s">
        <v>18949</v>
      </c>
      <c r="QNY1" t="s">
        <v>18950</v>
      </c>
      <c r="QNZ1" t="s">
        <v>18951</v>
      </c>
      <c r="QOA1" t="s">
        <v>18952</v>
      </c>
      <c r="QOB1" t="s">
        <v>18953</v>
      </c>
      <c r="QOC1" t="s">
        <v>18954</v>
      </c>
      <c r="QOD1" t="s">
        <v>18955</v>
      </c>
      <c r="QOE1" t="s">
        <v>18956</v>
      </c>
      <c r="QOF1" t="s">
        <v>18957</v>
      </c>
      <c r="QOG1" t="s">
        <v>18958</v>
      </c>
      <c r="QOH1" t="s">
        <v>18959</v>
      </c>
      <c r="QOI1" t="s">
        <v>18960</v>
      </c>
      <c r="QOJ1" t="s">
        <v>18961</v>
      </c>
      <c r="QOK1" t="s">
        <v>18962</v>
      </c>
      <c r="QOL1" t="s">
        <v>18963</v>
      </c>
      <c r="QOM1" t="s">
        <v>18964</v>
      </c>
      <c r="QON1" t="s">
        <v>18965</v>
      </c>
      <c r="QOO1" t="s">
        <v>18966</v>
      </c>
      <c r="QOP1" t="s">
        <v>18967</v>
      </c>
      <c r="QOQ1" t="s">
        <v>18968</v>
      </c>
      <c r="QOR1" t="s">
        <v>18969</v>
      </c>
      <c r="QOS1" t="s">
        <v>18970</v>
      </c>
      <c r="QOT1" t="s">
        <v>18971</v>
      </c>
      <c r="QOU1" t="s">
        <v>18972</v>
      </c>
      <c r="QOV1" t="s">
        <v>18973</v>
      </c>
      <c r="QOW1" t="s">
        <v>18974</v>
      </c>
      <c r="QOX1" t="s">
        <v>18975</v>
      </c>
      <c r="QOY1" t="s">
        <v>18976</v>
      </c>
      <c r="QOZ1" t="s">
        <v>18977</v>
      </c>
      <c r="QPA1" t="s">
        <v>18978</v>
      </c>
      <c r="QPB1" t="s">
        <v>18979</v>
      </c>
      <c r="QPC1" t="s">
        <v>18980</v>
      </c>
      <c r="QPD1" t="s">
        <v>18981</v>
      </c>
      <c r="QPE1" t="s">
        <v>18982</v>
      </c>
      <c r="QPF1" t="s">
        <v>18983</v>
      </c>
      <c r="QPG1" t="s">
        <v>18984</v>
      </c>
      <c r="QPH1" t="s">
        <v>18985</v>
      </c>
      <c r="QPI1" t="s">
        <v>18986</v>
      </c>
      <c r="QPJ1" t="s">
        <v>18987</v>
      </c>
      <c r="QPK1" t="s">
        <v>18988</v>
      </c>
      <c r="QPL1" t="s">
        <v>18989</v>
      </c>
      <c r="QPM1" t="s">
        <v>18990</v>
      </c>
      <c r="QPN1" t="s">
        <v>18991</v>
      </c>
      <c r="QPO1" t="s">
        <v>18992</v>
      </c>
      <c r="QPP1" t="s">
        <v>18993</v>
      </c>
      <c r="QPQ1" t="s">
        <v>18994</v>
      </c>
      <c r="QPR1" t="s">
        <v>18995</v>
      </c>
      <c r="QPS1" t="s">
        <v>18996</v>
      </c>
      <c r="QPT1" t="s">
        <v>18997</v>
      </c>
      <c r="QPU1" t="s">
        <v>18998</v>
      </c>
      <c r="QPV1" t="s">
        <v>18999</v>
      </c>
      <c r="QPW1" t="s">
        <v>19000</v>
      </c>
      <c r="QPX1" t="s">
        <v>19001</v>
      </c>
      <c r="QPY1" t="s">
        <v>19002</v>
      </c>
      <c r="QPZ1" t="s">
        <v>19003</v>
      </c>
      <c r="QQA1" t="s">
        <v>19004</v>
      </c>
      <c r="QQB1" t="s">
        <v>19005</v>
      </c>
      <c r="QQC1" t="s">
        <v>19006</v>
      </c>
      <c r="QQD1" t="s">
        <v>19007</v>
      </c>
      <c r="QQE1" t="s">
        <v>19008</v>
      </c>
      <c r="QQF1" t="s">
        <v>19009</v>
      </c>
      <c r="QQG1" t="s">
        <v>19010</v>
      </c>
      <c r="QQH1" t="s">
        <v>19011</v>
      </c>
      <c r="QQI1" t="s">
        <v>19012</v>
      </c>
      <c r="QQJ1" t="s">
        <v>19013</v>
      </c>
      <c r="QQK1" t="s">
        <v>19014</v>
      </c>
      <c r="QQL1" t="s">
        <v>19015</v>
      </c>
      <c r="QQM1" t="s">
        <v>19016</v>
      </c>
      <c r="QQN1" t="s">
        <v>19017</v>
      </c>
      <c r="QQO1" t="s">
        <v>19018</v>
      </c>
      <c r="QQP1" t="s">
        <v>19019</v>
      </c>
      <c r="QQQ1" t="s">
        <v>19020</v>
      </c>
      <c r="QQR1" t="s">
        <v>19021</v>
      </c>
      <c r="QQS1" t="s">
        <v>19022</v>
      </c>
      <c r="QQT1" t="s">
        <v>19023</v>
      </c>
      <c r="QQU1" t="s">
        <v>19024</v>
      </c>
      <c r="QQV1" t="s">
        <v>19025</v>
      </c>
      <c r="QQW1" t="s">
        <v>19026</v>
      </c>
      <c r="QQX1" t="s">
        <v>19027</v>
      </c>
      <c r="QQY1" t="s">
        <v>19028</v>
      </c>
      <c r="QQZ1" t="s">
        <v>19029</v>
      </c>
      <c r="QRA1" t="s">
        <v>19030</v>
      </c>
      <c r="QRB1" t="s">
        <v>19031</v>
      </c>
      <c r="QRC1" t="s">
        <v>19032</v>
      </c>
      <c r="QRD1" t="s">
        <v>19033</v>
      </c>
      <c r="QRE1" t="s">
        <v>19034</v>
      </c>
      <c r="QRF1" t="s">
        <v>19035</v>
      </c>
      <c r="QRG1" t="s">
        <v>19036</v>
      </c>
      <c r="QRH1" t="s">
        <v>19037</v>
      </c>
      <c r="QRI1" t="s">
        <v>19038</v>
      </c>
      <c r="QRJ1" t="s">
        <v>19039</v>
      </c>
      <c r="QRK1" t="s">
        <v>19040</v>
      </c>
      <c r="QRL1" t="s">
        <v>19041</v>
      </c>
      <c r="QRM1" t="s">
        <v>19042</v>
      </c>
      <c r="QRN1" t="s">
        <v>19043</v>
      </c>
      <c r="QRO1" t="s">
        <v>19044</v>
      </c>
      <c r="QRP1" t="s">
        <v>19045</v>
      </c>
      <c r="QRQ1" t="s">
        <v>19046</v>
      </c>
      <c r="QRR1" t="s">
        <v>19047</v>
      </c>
      <c r="QRS1" t="s">
        <v>19048</v>
      </c>
      <c r="QRT1" t="s">
        <v>19049</v>
      </c>
      <c r="QRU1" t="s">
        <v>19050</v>
      </c>
      <c r="QRV1" t="s">
        <v>19051</v>
      </c>
      <c r="QRW1" t="s">
        <v>19052</v>
      </c>
      <c r="QRX1" t="s">
        <v>19053</v>
      </c>
      <c r="QRY1" t="s">
        <v>19054</v>
      </c>
      <c r="QRZ1" t="s">
        <v>19055</v>
      </c>
      <c r="QSA1" t="s">
        <v>19056</v>
      </c>
      <c r="QSB1" t="s">
        <v>19057</v>
      </c>
      <c r="QSC1" t="s">
        <v>19058</v>
      </c>
      <c r="QSD1" t="s">
        <v>19059</v>
      </c>
      <c r="QSE1" t="s">
        <v>19060</v>
      </c>
      <c r="QSF1" t="s">
        <v>19061</v>
      </c>
      <c r="QSG1" t="s">
        <v>19062</v>
      </c>
      <c r="QSH1" t="s">
        <v>19063</v>
      </c>
      <c r="QSI1" t="s">
        <v>19064</v>
      </c>
      <c r="QSJ1" t="s">
        <v>19065</v>
      </c>
      <c r="QSK1" t="s">
        <v>19066</v>
      </c>
      <c r="QSL1" t="s">
        <v>19067</v>
      </c>
      <c r="QSM1" t="s">
        <v>19068</v>
      </c>
      <c r="QSN1" t="s">
        <v>19069</v>
      </c>
      <c r="QSO1" t="s">
        <v>19070</v>
      </c>
      <c r="QSP1" t="s">
        <v>19071</v>
      </c>
      <c r="QSQ1" t="s">
        <v>19072</v>
      </c>
      <c r="QSR1" t="s">
        <v>19073</v>
      </c>
      <c r="QSS1" t="s">
        <v>19074</v>
      </c>
      <c r="QST1" t="s">
        <v>19075</v>
      </c>
      <c r="QSU1" t="s">
        <v>19076</v>
      </c>
      <c r="QSV1" t="s">
        <v>19077</v>
      </c>
      <c r="QSW1" t="s">
        <v>19078</v>
      </c>
      <c r="QSX1" t="s">
        <v>19079</v>
      </c>
      <c r="QSY1" t="s">
        <v>19080</v>
      </c>
      <c r="QSZ1" t="s">
        <v>19081</v>
      </c>
      <c r="QTA1" t="s">
        <v>19082</v>
      </c>
      <c r="QTB1" t="s">
        <v>19083</v>
      </c>
      <c r="QTC1" t="s">
        <v>19084</v>
      </c>
      <c r="QTD1" t="s">
        <v>19085</v>
      </c>
      <c r="QTE1" t="s">
        <v>19086</v>
      </c>
      <c r="QTF1" t="s">
        <v>19087</v>
      </c>
      <c r="QTG1" t="s">
        <v>19088</v>
      </c>
      <c r="QTH1" t="s">
        <v>19089</v>
      </c>
      <c r="QTI1" t="s">
        <v>19090</v>
      </c>
      <c r="QTJ1" t="s">
        <v>19091</v>
      </c>
      <c r="QTK1" t="s">
        <v>19092</v>
      </c>
      <c r="QTL1" t="s">
        <v>19093</v>
      </c>
      <c r="QTM1" t="s">
        <v>19094</v>
      </c>
      <c r="QTN1" t="s">
        <v>19095</v>
      </c>
      <c r="QTO1" t="s">
        <v>19096</v>
      </c>
      <c r="QTP1" t="s">
        <v>19097</v>
      </c>
      <c r="QTQ1" t="s">
        <v>19098</v>
      </c>
      <c r="QTR1" t="s">
        <v>19099</v>
      </c>
      <c r="QTS1" t="s">
        <v>19100</v>
      </c>
      <c r="QTT1" t="s">
        <v>19101</v>
      </c>
      <c r="QTU1" t="s">
        <v>19102</v>
      </c>
      <c r="QTV1" t="s">
        <v>19103</v>
      </c>
      <c r="QTW1" t="s">
        <v>19104</v>
      </c>
      <c r="QTX1" t="s">
        <v>19105</v>
      </c>
      <c r="QTY1" t="s">
        <v>19106</v>
      </c>
      <c r="QTZ1" t="s">
        <v>19107</v>
      </c>
      <c r="QUA1" t="s">
        <v>19108</v>
      </c>
      <c r="QUB1" t="s">
        <v>19109</v>
      </c>
      <c r="QUC1" t="s">
        <v>19110</v>
      </c>
      <c r="QUD1" t="s">
        <v>19111</v>
      </c>
      <c r="QUE1" t="s">
        <v>19112</v>
      </c>
      <c r="QUF1" t="s">
        <v>19113</v>
      </c>
      <c r="QUG1" t="s">
        <v>19114</v>
      </c>
      <c r="QUH1" t="s">
        <v>19115</v>
      </c>
      <c r="QUI1" t="s">
        <v>19116</v>
      </c>
      <c r="QUJ1" t="s">
        <v>19117</v>
      </c>
      <c r="QUK1" t="s">
        <v>19118</v>
      </c>
      <c r="QUL1" t="s">
        <v>19119</v>
      </c>
      <c r="QUM1" t="s">
        <v>19120</v>
      </c>
      <c r="QUN1" t="s">
        <v>19121</v>
      </c>
      <c r="QUO1" t="s">
        <v>19122</v>
      </c>
      <c r="QUP1" t="s">
        <v>19123</v>
      </c>
      <c r="QUQ1" t="s">
        <v>19124</v>
      </c>
      <c r="QUR1" t="s">
        <v>19125</v>
      </c>
      <c r="QUS1" t="s">
        <v>19126</v>
      </c>
      <c r="QUT1" t="s">
        <v>19127</v>
      </c>
      <c r="QUU1" t="s">
        <v>19128</v>
      </c>
      <c r="QUV1" t="s">
        <v>19129</v>
      </c>
      <c r="QUW1" t="s">
        <v>19130</v>
      </c>
      <c r="QUX1" t="s">
        <v>19131</v>
      </c>
      <c r="QUY1" t="s">
        <v>19132</v>
      </c>
      <c r="QUZ1" t="s">
        <v>19133</v>
      </c>
      <c r="QVA1" t="s">
        <v>19134</v>
      </c>
      <c r="QVB1" t="s">
        <v>19135</v>
      </c>
      <c r="QVC1" t="s">
        <v>19136</v>
      </c>
      <c r="QVD1" t="s">
        <v>19137</v>
      </c>
      <c r="QVE1" t="s">
        <v>19138</v>
      </c>
      <c r="QVF1" t="s">
        <v>19139</v>
      </c>
      <c r="QVG1" t="s">
        <v>19140</v>
      </c>
      <c r="QVH1" t="s">
        <v>19141</v>
      </c>
      <c r="QVI1" t="s">
        <v>19142</v>
      </c>
      <c r="QVJ1" t="s">
        <v>19143</v>
      </c>
      <c r="QVK1" t="s">
        <v>19144</v>
      </c>
      <c r="QVL1" t="s">
        <v>19145</v>
      </c>
      <c r="QVM1" t="s">
        <v>19146</v>
      </c>
      <c r="QVN1" t="s">
        <v>19147</v>
      </c>
      <c r="QVO1" t="s">
        <v>19148</v>
      </c>
      <c r="QVP1" t="s">
        <v>19149</v>
      </c>
      <c r="QVQ1" t="s">
        <v>19150</v>
      </c>
      <c r="QVR1" t="s">
        <v>19151</v>
      </c>
      <c r="QVS1" t="s">
        <v>19152</v>
      </c>
      <c r="QVT1" t="s">
        <v>19153</v>
      </c>
      <c r="QVU1" t="s">
        <v>19154</v>
      </c>
      <c r="QVV1" t="s">
        <v>19155</v>
      </c>
      <c r="QVW1" t="s">
        <v>19156</v>
      </c>
      <c r="QVX1" t="s">
        <v>19157</v>
      </c>
      <c r="QVY1" t="s">
        <v>19158</v>
      </c>
      <c r="QVZ1" t="s">
        <v>19159</v>
      </c>
      <c r="QWA1" t="s">
        <v>19160</v>
      </c>
      <c r="QWB1" t="s">
        <v>19161</v>
      </c>
      <c r="QWC1" t="s">
        <v>19162</v>
      </c>
      <c r="QWD1" t="s">
        <v>19163</v>
      </c>
      <c r="QWE1" t="s">
        <v>19164</v>
      </c>
      <c r="QWF1" t="s">
        <v>19165</v>
      </c>
      <c r="QWG1" t="s">
        <v>19166</v>
      </c>
      <c r="QWH1" t="s">
        <v>19167</v>
      </c>
      <c r="QWI1" t="s">
        <v>19168</v>
      </c>
      <c r="QWJ1" t="s">
        <v>19169</v>
      </c>
      <c r="QWK1" t="s">
        <v>19170</v>
      </c>
      <c r="QWL1" t="s">
        <v>19171</v>
      </c>
      <c r="QWM1" t="s">
        <v>19172</v>
      </c>
      <c r="QWN1" t="s">
        <v>19173</v>
      </c>
      <c r="QWO1" t="s">
        <v>19174</v>
      </c>
      <c r="QWP1" t="s">
        <v>19175</v>
      </c>
      <c r="QWQ1" t="s">
        <v>19176</v>
      </c>
      <c r="QWR1" t="s">
        <v>19177</v>
      </c>
      <c r="QWS1" t="s">
        <v>19178</v>
      </c>
      <c r="QWT1" t="s">
        <v>19179</v>
      </c>
      <c r="QWU1" t="s">
        <v>19180</v>
      </c>
      <c r="QWV1" t="s">
        <v>19181</v>
      </c>
      <c r="QWW1" t="s">
        <v>19182</v>
      </c>
      <c r="QWX1" t="s">
        <v>19183</v>
      </c>
      <c r="QWY1" t="s">
        <v>19184</v>
      </c>
      <c r="QWZ1" t="s">
        <v>19185</v>
      </c>
      <c r="QXA1" t="s">
        <v>19186</v>
      </c>
      <c r="QXB1" t="s">
        <v>19187</v>
      </c>
      <c r="QXC1" t="s">
        <v>19188</v>
      </c>
      <c r="QXD1" t="s">
        <v>19189</v>
      </c>
      <c r="QXE1" t="s">
        <v>19190</v>
      </c>
      <c r="QXF1" t="s">
        <v>19191</v>
      </c>
      <c r="QXG1" t="s">
        <v>19192</v>
      </c>
      <c r="QXH1" t="s">
        <v>19193</v>
      </c>
      <c r="QXI1" t="s">
        <v>19194</v>
      </c>
      <c r="QXJ1" t="s">
        <v>19195</v>
      </c>
      <c r="QXK1" t="s">
        <v>19196</v>
      </c>
      <c r="QXL1" t="s">
        <v>19197</v>
      </c>
      <c r="QXM1" t="s">
        <v>19198</v>
      </c>
      <c r="QXN1" t="s">
        <v>19199</v>
      </c>
      <c r="QXO1" t="s">
        <v>19200</v>
      </c>
      <c r="QXP1" t="s">
        <v>19201</v>
      </c>
      <c r="QXQ1" t="s">
        <v>19202</v>
      </c>
      <c r="QXR1" t="s">
        <v>19203</v>
      </c>
      <c r="QXS1" t="s">
        <v>19204</v>
      </c>
      <c r="QXT1" t="s">
        <v>19205</v>
      </c>
      <c r="QXU1" t="s">
        <v>19206</v>
      </c>
      <c r="QXV1" t="s">
        <v>19207</v>
      </c>
      <c r="QXW1" t="s">
        <v>19208</v>
      </c>
      <c r="QXX1" t="s">
        <v>19209</v>
      </c>
      <c r="QXY1" t="s">
        <v>19210</v>
      </c>
      <c r="QXZ1" t="s">
        <v>19211</v>
      </c>
      <c r="QYA1" t="s">
        <v>19212</v>
      </c>
      <c r="QYB1" t="s">
        <v>19213</v>
      </c>
      <c r="QYC1" t="s">
        <v>19214</v>
      </c>
      <c r="QYD1" t="s">
        <v>19215</v>
      </c>
      <c r="QYE1" t="s">
        <v>19216</v>
      </c>
      <c r="QYF1" t="s">
        <v>19217</v>
      </c>
      <c r="QYG1" t="s">
        <v>19218</v>
      </c>
      <c r="QYH1" t="s">
        <v>19219</v>
      </c>
      <c r="QYI1" t="s">
        <v>19220</v>
      </c>
      <c r="QYJ1" t="s">
        <v>19221</v>
      </c>
      <c r="QYK1" t="s">
        <v>19222</v>
      </c>
      <c r="QYL1" t="s">
        <v>19223</v>
      </c>
      <c r="QYM1" t="s">
        <v>19224</v>
      </c>
      <c r="QYN1" t="s">
        <v>19225</v>
      </c>
      <c r="QYO1" t="s">
        <v>19226</v>
      </c>
      <c r="QYP1" t="s">
        <v>19227</v>
      </c>
      <c r="QYQ1" t="s">
        <v>19228</v>
      </c>
      <c r="QYR1" t="s">
        <v>19229</v>
      </c>
      <c r="QYS1" t="s">
        <v>19230</v>
      </c>
      <c r="QYT1" t="s">
        <v>19231</v>
      </c>
      <c r="QYU1" t="s">
        <v>19232</v>
      </c>
      <c r="QYV1" t="s">
        <v>19233</v>
      </c>
      <c r="QYW1" t="s">
        <v>19234</v>
      </c>
      <c r="QYX1" t="s">
        <v>19235</v>
      </c>
      <c r="QYY1" t="s">
        <v>19236</v>
      </c>
      <c r="QYZ1" t="s">
        <v>19237</v>
      </c>
      <c r="QZA1" t="s">
        <v>19238</v>
      </c>
      <c r="QZB1" t="s">
        <v>19239</v>
      </c>
      <c r="QZC1" t="s">
        <v>19240</v>
      </c>
      <c r="QZD1" t="s">
        <v>19241</v>
      </c>
      <c r="QZE1" t="s">
        <v>19242</v>
      </c>
      <c r="QZF1" t="s">
        <v>19243</v>
      </c>
      <c r="QZG1" t="s">
        <v>19244</v>
      </c>
      <c r="QZH1" t="s">
        <v>19245</v>
      </c>
      <c r="QZI1" t="s">
        <v>19246</v>
      </c>
      <c r="QZJ1" t="s">
        <v>19247</v>
      </c>
      <c r="QZK1" t="s">
        <v>19248</v>
      </c>
      <c r="QZL1" t="s">
        <v>19249</v>
      </c>
      <c r="QZM1" t="s">
        <v>19250</v>
      </c>
      <c r="QZN1" t="s">
        <v>19251</v>
      </c>
      <c r="QZO1" t="s">
        <v>19252</v>
      </c>
      <c r="QZP1" t="s">
        <v>19253</v>
      </c>
      <c r="QZQ1" t="s">
        <v>19254</v>
      </c>
      <c r="QZR1" t="s">
        <v>19255</v>
      </c>
      <c r="QZS1" t="s">
        <v>19256</v>
      </c>
      <c r="QZT1" t="s">
        <v>19257</v>
      </c>
      <c r="QZU1" t="s">
        <v>19258</v>
      </c>
      <c r="QZV1" t="s">
        <v>19259</v>
      </c>
      <c r="QZW1" t="s">
        <v>19260</v>
      </c>
      <c r="QZX1" t="s">
        <v>19261</v>
      </c>
      <c r="QZY1" t="s">
        <v>19262</v>
      </c>
      <c r="QZZ1" t="s">
        <v>19263</v>
      </c>
      <c r="RAA1" t="s">
        <v>19264</v>
      </c>
      <c r="RAB1" t="s">
        <v>19265</v>
      </c>
      <c r="RAC1" t="s">
        <v>19266</v>
      </c>
      <c r="RAD1" t="s">
        <v>19267</v>
      </c>
      <c r="RAE1" t="s">
        <v>19268</v>
      </c>
      <c r="RAF1" t="s">
        <v>19269</v>
      </c>
      <c r="RAG1" t="s">
        <v>19270</v>
      </c>
      <c r="RAH1" t="s">
        <v>19271</v>
      </c>
      <c r="RAI1" t="s">
        <v>19272</v>
      </c>
      <c r="RAJ1" t="s">
        <v>19273</v>
      </c>
      <c r="RAK1" t="s">
        <v>19274</v>
      </c>
      <c r="RAL1" t="s">
        <v>19275</v>
      </c>
      <c r="RAM1" t="s">
        <v>19276</v>
      </c>
      <c r="RAN1" t="s">
        <v>19277</v>
      </c>
      <c r="RAO1" t="s">
        <v>19278</v>
      </c>
      <c r="RAP1" t="s">
        <v>19279</v>
      </c>
      <c r="RAQ1" t="s">
        <v>19280</v>
      </c>
      <c r="RAR1" t="s">
        <v>19281</v>
      </c>
      <c r="RAS1" t="s">
        <v>19282</v>
      </c>
      <c r="RAT1" t="s">
        <v>19283</v>
      </c>
      <c r="RAU1" t="s">
        <v>19284</v>
      </c>
      <c r="RAV1" t="s">
        <v>19285</v>
      </c>
      <c r="RAW1" t="s">
        <v>19286</v>
      </c>
      <c r="RAX1" t="s">
        <v>19287</v>
      </c>
      <c r="RAY1" t="s">
        <v>19288</v>
      </c>
      <c r="RAZ1" t="s">
        <v>19289</v>
      </c>
      <c r="RBA1" t="s">
        <v>19290</v>
      </c>
      <c r="RBB1" t="s">
        <v>19291</v>
      </c>
      <c r="RBC1" t="s">
        <v>19292</v>
      </c>
      <c r="RBD1" t="s">
        <v>19293</v>
      </c>
      <c r="RBE1" t="s">
        <v>19294</v>
      </c>
      <c r="RBF1" t="s">
        <v>19295</v>
      </c>
      <c r="RBG1" t="s">
        <v>19296</v>
      </c>
      <c r="RBH1" t="s">
        <v>19297</v>
      </c>
      <c r="RBI1" t="s">
        <v>19298</v>
      </c>
      <c r="RBJ1" t="s">
        <v>19299</v>
      </c>
      <c r="RBK1" t="s">
        <v>19300</v>
      </c>
      <c r="RBL1" t="s">
        <v>19301</v>
      </c>
      <c r="RBM1" t="s">
        <v>19302</v>
      </c>
      <c r="RBN1" t="s">
        <v>19303</v>
      </c>
      <c r="RBO1" t="s">
        <v>19304</v>
      </c>
      <c r="RBP1" t="s">
        <v>19305</v>
      </c>
      <c r="RBQ1" t="s">
        <v>19306</v>
      </c>
      <c r="RBR1" t="s">
        <v>19307</v>
      </c>
      <c r="RBS1" t="s">
        <v>19308</v>
      </c>
      <c r="RBT1" t="s">
        <v>19309</v>
      </c>
      <c r="RBU1" t="s">
        <v>19310</v>
      </c>
      <c r="RBV1" t="s">
        <v>19311</v>
      </c>
      <c r="RBW1" t="s">
        <v>19312</v>
      </c>
      <c r="RBX1" t="s">
        <v>19313</v>
      </c>
      <c r="RBY1" t="s">
        <v>19314</v>
      </c>
      <c r="RBZ1" t="s">
        <v>19315</v>
      </c>
      <c r="RCA1" t="s">
        <v>19316</v>
      </c>
      <c r="RCB1" t="s">
        <v>19317</v>
      </c>
      <c r="RCC1" t="s">
        <v>19318</v>
      </c>
      <c r="RCD1" t="s">
        <v>19319</v>
      </c>
      <c r="RCE1" t="s">
        <v>19320</v>
      </c>
      <c r="RCF1" t="s">
        <v>19321</v>
      </c>
      <c r="RCG1" t="s">
        <v>19322</v>
      </c>
      <c r="RCH1" t="s">
        <v>19323</v>
      </c>
      <c r="RCI1" t="s">
        <v>19324</v>
      </c>
      <c r="RCJ1" t="s">
        <v>19325</v>
      </c>
      <c r="RCK1" t="s">
        <v>19326</v>
      </c>
      <c r="RCL1" t="s">
        <v>19327</v>
      </c>
      <c r="RCM1" t="s">
        <v>19328</v>
      </c>
      <c r="RCN1" t="s">
        <v>19329</v>
      </c>
      <c r="RCO1" t="s">
        <v>19330</v>
      </c>
      <c r="RCP1" t="s">
        <v>19331</v>
      </c>
      <c r="RCQ1" t="s">
        <v>19332</v>
      </c>
      <c r="RCR1" t="s">
        <v>19333</v>
      </c>
      <c r="RCS1" t="s">
        <v>19334</v>
      </c>
      <c r="RCT1" t="s">
        <v>19335</v>
      </c>
      <c r="RCU1" t="s">
        <v>19336</v>
      </c>
      <c r="RCV1" t="s">
        <v>19337</v>
      </c>
      <c r="RCW1" t="s">
        <v>19338</v>
      </c>
      <c r="RCX1" t="s">
        <v>19339</v>
      </c>
      <c r="RCY1" t="s">
        <v>19340</v>
      </c>
      <c r="RCZ1" t="s">
        <v>19341</v>
      </c>
      <c r="RDA1" t="s">
        <v>19342</v>
      </c>
      <c r="RDB1" t="s">
        <v>19343</v>
      </c>
      <c r="RDC1" t="s">
        <v>19344</v>
      </c>
      <c r="RDD1" t="s">
        <v>19345</v>
      </c>
      <c r="RDE1" t="s">
        <v>19346</v>
      </c>
      <c r="RDF1" t="s">
        <v>19347</v>
      </c>
      <c r="RDG1" t="s">
        <v>19348</v>
      </c>
      <c r="RDH1" t="s">
        <v>19349</v>
      </c>
      <c r="RDI1" t="s">
        <v>19350</v>
      </c>
      <c r="RDJ1" t="s">
        <v>19351</v>
      </c>
      <c r="RDK1" t="s">
        <v>19352</v>
      </c>
      <c r="RDL1" t="s">
        <v>19353</v>
      </c>
      <c r="RDM1" t="s">
        <v>19354</v>
      </c>
      <c r="RDN1" t="s">
        <v>19355</v>
      </c>
      <c r="RDO1" t="s">
        <v>19356</v>
      </c>
      <c r="RDP1" t="s">
        <v>19357</v>
      </c>
      <c r="RDQ1" t="s">
        <v>19358</v>
      </c>
      <c r="RDR1" t="s">
        <v>19359</v>
      </c>
      <c r="RDS1" t="s">
        <v>19360</v>
      </c>
      <c r="RDT1" t="s">
        <v>19361</v>
      </c>
      <c r="RDU1" t="s">
        <v>19362</v>
      </c>
      <c r="RDV1" t="s">
        <v>19363</v>
      </c>
      <c r="RDW1" t="s">
        <v>19364</v>
      </c>
      <c r="RDX1" t="s">
        <v>19365</v>
      </c>
      <c r="RDY1" t="s">
        <v>19366</v>
      </c>
      <c r="RDZ1" t="s">
        <v>19367</v>
      </c>
      <c r="REA1" t="s">
        <v>19368</v>
      </c>
      <c r="REB1" t="s">
        <v>19369</v>
      </c>
      <c r="REC1" t="s">
        <v>19370</v>
      </c>
      <c r="RED1" t="s">
        <v>19371</v>
      </c>
      <c r="REE1" t="s">
        <v>19372</v>
      </c>
      <c r="REF1" t="s">
        <v>19373</v>
      </c>
      <c r="REG1" t="s">
        <v>19374</v>
      </c>
      <c r="REH1" t="s">
        <v>19375</v>
      </c>
      <c r="REI1" t="s">
        <v>19376</v>
      </c>
      <c r="REJ1" t="s">
        <v>19377</v>
      </c>
      <c r="REK1" t="s">
        <v>19378</v>
      </c>
      <c r="REL1" t="s">
        <v>19379</v>
      </c>
      <c r="REM1" t="s">
        <v>19380</v>
      </c>
      <c r="REN1" t="s">
        <v>19381</v>
      </c>
      <c r="REO1" t="s">
        <v>19382</v>
      </c>
      <c r="REP1" t="s">
        <v>19383</v>
      </c>
      <c r="REQ1" t="s">
        <v>19384</v>
      </c>
      <c r="RER1" t="s">
        <v>19385</v>
      </c>
      <c r="RES1" t="s">
        <v>19386</v>
      </c>
      <c r="RET1" t="s">
        <v>19387</v>
      </c>
      <c r="REU1" t="s">
        <v>19388</v>
      </c>
      <c r="REV1" t="s">
        <v>19389</v>
      </c>
      <c r="REW1" t="s">
        <v>19390</v>
      </c>
      <c r="REX1" t="s">
        <v>19391</v>
      </c>
      <c r="REY1" t="s">
        <v>19392</v>
      </c>
      <c r="REZ1" t="s">
        <v>19393</v>
      </c>
      <c r="RFA1" t="s">
        <v>19394</v>
      </c>
      <c r="RFB1" t="s">
        <v>19395</v>
      </c>
      <c r="RFC1" t="s">
        <v>19396</v>
      </c>
      <c r="RFD1" t="s">
        <v>19397</v>
      </c>
      <c r="RFE1" t="s">
        <v>19398</v>
      </c>
      <c r="RFF1" t="s">
        <v>19399</v>
      </c>
      <c r="RFG1" t="s">
        <v>19400</v>
      </c>
      <c r="RFH1" t="s">
        <v>19401</v>
      </c>
      <c r="RFI1" t="s">
        <v>19402</v>
      </c>
      <c r="RFJ1" t="s">
        <v>19403</v>
      </c>
      <c r="RFK1" t="s">
        <v>19404</v>
      </c>
      <c r="RFL1" t="s">
        <v>19405</v>
      </c>
      <c r="RFM1" t="s">
        <v>19406</v>
      </c>
      <c r="RFN1" t="s">
        <v>19407</v>
      </c>
      <c r="RFO1" t="s">
        <v>19408</v>
      </c>
      <c r="RFP1" t="s">
        <v>19409</v>
      </c>
      <c r="RFQ1" t="s">
        <v>19410</v>
      </c>
      <c r="RFR1" t="s">
        <v>19411</v>
      </c>
      <c r="RFS1" t="s">
        <v>19412</v>
      </c>
      <c r="RFT1" t="s">
        <v>19413</v>
      </c>
      <c r="RFU1" t="s">
        <v>19414</v>
      </c>
      <c r="RFV1" t="s">
        <v>19415</v>
      </c>
      <c r="RFW1" t="s">
        <v>19416</v>
      </c>
      <c r="RFX1" t="s">
        <v>19417</v>
      </c>
      <c r="RFY1" t="s">
        <v>19418</v>
      </c>
      <c r="RFZ1" t="s">
        <v>19419</v>
      </c>
      <c r="RGA1" t="s">
        <v>19420</v>
      </c>
      <c r="RGB1" t="s">
        <v>19421</v>
      </c>
      <c r="RGC1" t="s">
        <v>19422</v>
      </c>
      <c r="RGD1" t="s">
        <v>19423</v>
      </c>
      <c r="RGE1" t="s">
        <v>19424</v>
      </c>
      <c r="RGF1" t="s">
        <v>19425</v>
      </c>
      <c r="RGG1" t="s">
        <v>19426</v>
      </c>
      <c r="RGH1" t="s">
        <v>19427</v>
      </c>
      <c r="RGI1" t="s">
        <v>19428</v>
      </c>
      <c r="RGJ1" t="s">
        <v>19429</v>
      </c>
      <c r="RGK1" t="s">
        <v>19430</v>
      </c>
      <c r="RGL1" t="s">
        <v>19431</v>
      </c>
      <c r="RGM1" t="s">
        <v>19432</v>
      </c>
      <c r="RGN1" t="s">
        <v>19433</v>
      </c>
      <c r="RGO1" t="s">
        <v>19434</v>
      </c>
      <c r="RGP1" t="s">
        <v>19435</v>
      </c>
      <c r="RGQ1" t="s">
        <v>19436</v>
      </c>
      <c r="RGR1" t="s">
        <v>19437</v>
      </c>
      <c r="RGS1" t="s">
        <v>19438</v>
      </c>
      <c r="RGT1" t="s">
        <v>19439</v>
      </c>
      <c r="RGU1" t="s">
        <v>19440</v>
      </c>
      <c r="RGV1" t="s">
        <v>19441</v>
      </c>
      <c r="RGW1" t="s">
        <v>19442</v>
      </c>
      <c r="RGX1" t="s">
        <v>19443</v>
      </c>
      <c r="RGY1" t="s">
        <v>19444</v>
      </c>
      <c r="RGZ1" t="s">
        <v>19445</v>
      </c>
      <c r="RHA1" t="s">
        <v>19446</v>
      </c>
      <c r="RHB1" t="s">
        <v>19447</v>
      </c>
      <c r="RHC1" t="s">
        <v>19448</v>
      </c>
      <c r="RHD1" t="s">
        <v>19449</v>
      </c>
      <c r="RHE1" t="s">
        <v>19450</v>
      </c>
      <c r="RHF1" t="s">
        <v>19451</v>
      </c>
      <c r="RHG1" t="s">
        <v>19452</v>
      </c>
      <c r="RHH1" t="s">
        <v>19453</v>
      </c>
      <c r="RHI1" t="s">
        <v>19454</v>
      </c>
      <c r="RHJ1" t="s">
        <v>19455</v>
      </c>
      <c r="RHK1" t="s">
        <v>19456</v>
      </c>
      <c r="RHL1" t="s">
        <v>19457</v>
      </c>
      <c r="RHM1" t="s">
        <v>19458</v>
      </c>
      <c r="RHN1" t="s">
        <v>19459</v>
      </c>
      <c r="RHO1" t="s">
        <v>19460</v>
      </c>
      <c r="RHP1" t="s">
        <v>19461</v>
      </c>
      <c r="RHQ1" t="s">
        <v>19462</v>
      </c>
      <c r="RHR1" t="s">
        <v>19463</v>
      </c>
      <c r="RHS1" t="s">
        <v>19464</v>
      </c>
      <c r="RHT1" t="s">
        <v>19465</v>
      </c>
      <c r="RHU1" t="s">
        <v>19466</v>
      </c>
      <c r="RHV1" t="s">
        <v>19467</v>
      </c>
      <c r="RHW1" t="s">
        <v>19468</v>
      </c>
      <c r="RHX1" t="s">
        <v>19469</v>
      </c>
      <c r="RHY1" t="s">
        <v>19470</v>
      </c>
      <c r="RHZ1" t="s">
        <v>19471</v>
      </c>
      <c r="RIA1" t="s">
        <v>19472</v>
      </c>
      <c r="RIB1" t="s">
        <v>19473</v>
      </c>
      <c r="RIC1" t="s">
        <v>19474</v>
      </c>
      <c r="RID1" t="s">
        <v>19475</v>
      </c>
      <c r="RIE1" t="s">
        <v>19476</v>
      </c>
      <c r="RIF1" t="s">
        <v>19477</v>
      </c>
      <c r="RIG1" t="s">
        <v>19478</v>
      </c>
      <c r="RIH1" t="s">
        <v>19479</v>
      </c>
      <c r="RII1" t="s">
        <v>19480</v>
      </c>
      <c r="RIJ1" t="s">
        <v>19481</v>
      </c>
      <c r="RIK1" t="s">
        <v>19482</v>
      </c>
      <c r="RIL1" t="s">
        <v>19483</v>
      </c>
      <c r="RIM1" t="s">
        <v>19484</v>
      </c>
      <c r="RIN1" t="s">
        <v>19485</v>
      </c>
      <c r="RIO1" t="s">
        <v>19486</v>
      </c>
      <c r="RIP1" t="s">
        <v>19487</v>
      </c>
      <c r="RIQ1" t="s">
        <v>19488</v>
      </c>
      <c r="RIR1" t="s">
        <v>19489</v>
      </c>
      <c r="RIS1" t="s">
        <v>19490</v>
      </c>
      <c r="RIT1" t="s">
        <v>19491</v>
      </c>
      <c r="RIU1" t="s">
        <v>19492</v>
      </c>
      <c r="RIV1" t="s">
        <v>19493</v>
      </c>
      <c r="RIW1" t="s">
        <v>19494</v>
      </c>
      <c r="RIX1" t="s">
        <v>19495</v>
      </c>
      <c r="RIY1" t="s">
        <v>19496</v>
      </c>
      <c r="RIZ1" t="s">
        <v>19497</v>
      </c>
      <c r="RJA1" t="s">
        <v>19498</v>
      </c>
      <c r="RJB1" t="s">
        <v>19499</v>
      </c>
      <c r="RJC1" t="s">
        <v>19500</v>
      </c>
      <c r="RJD1" t="s">
        <v>19501</v>
      </c>
      <c r="RJE1" t="s">
        <v>19502</v>
      </c>
      <c r="RJF1" t="s">
        <v>19503</v>
      </c>
      <c r="RJG1" t="s">
        <v>19504</v>
      </c>
      <c r="RJH1" t="s">
        <v>19505</v>
      </c>
      <c r="RJI1" t="s">
        <v>19506</v>
      </c>
      <c r="RJJ1" t="s">
        <v>19507</v>
      </c>
      <c r="RJK1" t="s">
        <v>19508</v>
      </c>
      <c r="RJL1" t="s">
        <v>19509</v>
      </c>
      <c r="RJM1" t="s">
        <v>19510</v>
      </c>
      <c r="RJN1" t="s">
        <v>19511</v>
      </c>
      <c r="RJO1" t="s">
        <v>19512</v>
      </c>
      <c r="RJP1" t="s">
        <v>19513</v>
      </c>
      <c r="RJQ1" t="s">
        <v>19514</v>
      </c>
      <c r="RJR1" t="s">
        <v>19515</v>
      </c>
      <c r="RJS1" t="s">
        <v>19516</v>
      </c>
      <c r="RJT1" t="s">
        <v>19517</v>
      </c>
      <c r="RJU1" t="s">
        <v>19518</v>
      </c>
      <c r="RJV1" t="s">
        <v>19519</v>
      </c>
      <c r="RJW1" t="s">
        <v>19520</v>
      </c>
      <c r="RJX1" t="s">
        <v>19521</v>
      </c>
      <c r="RJY1" t="s">
        <v>19522</v>
      </c>
      <c r="RJZ1" t="s">
        <v>19523</v>
      </c>
      <c r="RKA1" t="s">
        <v>19524</v>
      </c>
      <c r="RKB1" t="s">
        <v>19525</v>
      </c>
      <c r="RKC1" t="s">
        <v>19526</v>
      </c>
      <c r="RKD1" t="s">
        <v>19527</v>
      </c>
      <c r="RKE1" t="s">
        <v>19528</v>
      </c>
      <c r="RKF1" t="s">
        <v>19529</v>
      </c>
      <c r="RKG1" t="s">
        <v>19530</v>
      </c>
      <c r="RKH1" t="s">
        <v>19531</v>
      </c>
      <c r="RKI1" t="s">
        <v>19532</v>
      </c>
      <c r="RKJ1" t="s">
        <v>19533</v>
      </c>
      <c r="RKK1" t="s">
        <v>19534</v>
      </c>
      <c r="RKL1" t="s">
        <v>19535</v>
      </c>
      <c r="RKM1" t="s">
        <v>19536</v>
      </c>
      <c r="RKN1" t="s">
        <v>19537</v>
      </c>
      <c r="RKO1" t="s">
        <v>19538</v>
      </c>
      <c r="RKP1" t="s">
        <v>19539</v>
      </c>
      <c r="RKQ1" t="s">
        <v>19540</v>
      </c>
      <c r="RKR1" t="s">
        <v>19541</v>
      </c>
      <c r="RKS1" t="s">
        <v>19542</v>
      </c>
      <c r="RKT1" t="s">
        <v>19543</v>
      </c>
      <c r="RKU1" t="s">
        <v>19544</v>
      </c>
      <c r="RKV1" t="s">
        <v>19545</v>
      </c>
      <c r="RKW1" t="s">
        <v>19546</v>
      </c>
      <c r="RKX1" t="s">
        <v>19547</v>
      </c>
      <c r="RKY1" t="s">
        <v>19548</v>
      </c>
      <c r="RKZ1" t="s">
        <v>19549</v>
      </c>
      <c r="RLA1" t="s">
        <v>19550</v>
      </c>
      <c r="RLB1" t="s">
        <v>19551</v>
      </c>
      <c r="RLC1" t="s">
        <v>19552</v>
      </c>
      <c r="RLD1" t="s">
        <v>19553</v>
      </c>
      <c r="RLE1" t="s">
        <v>19554</v>
      </c>
      <c r="RLF1" t="s">
        <v>19555</v>
      </c>
      <c r="RLG1" t="s">
        <v>19556</v>
      </c>
      <c r="RLH1" t="s">
        <v>19557</v>
      </c>
      <c r="RLI1" t="s">
        <v>19558</v>
      </c>
      <c r="RLJ1" t="s">
        <v>19559</v>
      </c>
      <c r="RLK1" t="s">
        <v>19560</v>
      </c>
      <c r="RLL1" t="s">
        <v>19561</v>
      </c>
      <c r="RLM1" t="s">
        <v>19562</v>
      </c>
      <c r="RLN1" t="s">
        <v>19563</v>
      </c>
      <c r="RLO1" t="s">
        <v>19564</v>
      </c>
      <c r="RLP1" t="s">
        <v>19565</v>
      </c>
      <c r="RLQ1" t="s">
        <v>19566</v>
      </c>
      <c r="RLR1" t="s">
        <v>19567</v>
      </c>
      <c r="RLS1" t="s">
        <v>19568</v>
      </c>
      <c r="RLT1" t="s">
        <v>19569</v>
      </c>
      <c r="RLU1" t="s">
        <v>19570</v>
      </c>
      <c r="RLV1" t="s">
        <v>19571</v>
      </c>
      <c r="RLW1" t="s">
        <v>19572</v>
      </c>
      <c r="RLX1" t="s">
        <v>19573</v>
      </c>
      <c r="RLY1" t="s">
        <v>19574</v>
      </c>
      <c r="RLZ1" t="s">
        <v>19575</v>
      </c>
      <c r="RMA1" t="s">
        <v>19576</v>
      </c>
      <c r="RMB1" t="s">
        <v>19577</v>
      </c>
      <c r="RMC1" t="s">
        <v>19578</v>
      </c>
      <c r="RMD1" t="s">
        <v>19579</v>
      </c>
      <c r="RME1" t="s">
        <v>19580</v>
      </c>
      <c r="RMF1" t="s">
        <v>19581</v>
      </c>
      <c r="RMG1" t="s">
        <v>19582</v>
      </c>
      <c r="RMH1" t="s">
        <v>19583</v>
      </c>
      <c r="RMI1" t="s">
        <v>19584</v>
      </c>
      <c r="RMJ1" t="s">
        <v>19585</v>
      </c>
      <c r="RMK1" t="s">
        <v>19586</v>
      </c>
      <c r="RML1" t="s">
        <v>19587</v>
      </c>
      <c r="RMM1" t="s">
        <v>19588</v>
      </c>
      <c r="RMN1" t="s">
        <v>19589</v>
      </c>
      <c r="RMO1" t="s">
        <v>19590</v>
      </c>
      <c r="RMP1" t="s">
        <v>19591</v>
      </c>
      <c r="RMQ1" t="s">
        <v>19592</v>
      </c>
      <c r="RMR1" t="s">
        <v>19593</v>
      </c>
      <c r="RMS1" t="s">
        <v>19594</v>
      </c>
      <c r="RMT1" t="s">
        <v>19595</v>
      </c>
      <c r="RMU1" t="s">
        <v>19596</v>
      </c>
      <c r="RMV1" t="s">
        <v>19597</v>
      </c>
      <c r="RMW1" t="s">
        <v>19598</v>
      </c>
      <c r="RMX1" t="s">
        <v>19599</v>
      </c>
      <c r="RMY1" t="s">
        <v>19600</v>
      </c>
      <c r="RMZ1" t="s">
        <v>19601</v>
      </c>
      <c r="RNA1" t="s">
        <v>19602</v>
      </c>
      <c r="RNB1" t="s">
        <v>19603</v>
      </c>
      <c r="RNC1" t="s">
        <v>19604</v>
      </c>
      <c r="RND1" t="s">
        <v>19605</v>
      </c>
      <c r="RNE1" t="s">
        <v>19606</v>
      </c>
      <c r="RNF1" t="s">
        <v>19607</v>
      </c>
      <c r="RNG1" t="s">
        <v>19608</v>
      </c>
      <c r="RNH1" t="s">
        <v>19609</v>
      </c>
      <c r="RNI1" t="s">
        <v>19610</v>
      </c>
      <c r="RNJ1" t="s">
        <v>19611</v>
      </c>
      <c r="RNK1" t="s">
        <v>19612</v>
      </c>
      <c r="RNL1" t="s">
        <v>19613</v>
      </c>
      <c r="RNM1" t="s">
        <v>19614</v>
      </c>
      <c r="RNN1" t="s">
        <v>19615</v>
      </c>
      <c r="RNO1" t="s">
        <v>19616</v>
      </c>
      <c r="RNP1" t="s">
        <v>19617</v>
      </c>
      <c r="RNQ1" t="s">
        <v>19618</v>
      </c>
      <c r="RNR1" t="s">
        <v>19619</v>
      </c>
      <c r="RNS1" t="s">
        <v>19620</v>
      </c>
      <c r="RNT1" t="s">
        <v>19621</v>
      </c>
      <c r="RNU1" t="s">
        <v>19622</v>
      </c>
      <c r="RNV1" t="s">
        <v>19623</v>
      </c>
      <c r="RNW1" t="s">
        <v>19624</v>
      </c>
      <c r="RNX1" t="s">
        <v>19625</v>
      </c>
      <c r="RNY1" t="s">
        <v>19626</v>
      </c>
      <c r="RNZ1" t="s">
        <v>19627</v>
      </c>
      <c r="ROA1" t="s">
        <v>19628</v>
      </c>
      <c r="ROB1" t="s">
        <v>19629</v>
      </c>
      <c r="ROC1" t="s">
        <v>19630</v>
      </c>
      <c r="ROD1" t="s">
        <v>19631</v>
      </c>
      <c r="ROE1" t="s">
        <v>19632</v>
      </c>
      <c r="ROF1" t="s">
        <v>19633</v>
      </c>
      <c r="ROG1" t="s">
        <v>19634</v>
      </c>
      <c r="ROH1" t="s">
        <v>19635</v>
      </c>
      <c r="ROI1" t="s">
        <v>19636</v>
      </c>
      <c r="ROJ1" t="s">
        <v>19637</v>
      </c>
      <c r="ROK1" t="s">
        <v>19638</v>
      </c>
      <c r="ROL1" t="s">
        <v>19639</v>
      </c>
      <c r="ROM1" t="s">
        <v>19640</v>
      </c>
      <c r="RON1" t="s">
        <v>19641</v>
      </c>
      <c r="ROO1" t="s">
        <v>19642</v>
      </c>
      <c r="ROP1" t="s">
        <v>19643</v>
      </c>
      <c r="ROQ1" t="s">
        <v>19644</v>
      </c>
      <c r="ROR1" t="s">
        <v>19645</v>
      </c>
      <c r="ROS1" t="s">
        <v>19646</v>
      </c>
      <c r="ROT1" t="s">
        <v>19647</v>
      </c>
      <c r="ROU1" t="s">
        <v>19648</v>
      </c>
      <c r="ROV1" t="s">
        <v>19649</v>
      </c>
      <c r="ROW1" t="s">
        <v>19650</v>
      </c>
      <c r="ROX1" t="s">
        <v>19651</v>
      </c>
      <c r="ROY1" t="s">
        <v>19652</v>
      </c>
      <c r="ROZ1" t="s">
        <v>19653</v>
      </c>
      <c r="RPA1" t="s">
        <v>19654</v>
      </c>
      <c r="RPB1" t="s">
        <v>19655</v>
      </c>
      <c r="RPC1" t="s">
        <v>19656</v>
      </c>
      <c r="RPD1" t="s">
        <v>19657</v>
      </c>
      <c r="RPE1" t="s">
        <v>19658</v>
      </c>
      <c r="RPF1" t="s">
        <v>19659</v>
      </c>
      <c r="RPG1" t="s">
        <v>19660</v>
      </c>
      <c r="RPH1" t="s">
        <v>19661</v>
      </c>
      <c r="RPI1" t="s">
        <v>19662</v>
      </c>
      <c r="RPJ1" t="s">
        <v>19663</v>
      </c>
      <c r="RPK1" t="s">
        <v>19664</v>
      </c>
      <c r="RPL1" t="s">
        <v>19665</v>
      </c>
      <c r="RPM1" t="s">
        <v>19666</v>
      </c>
      <c r="RPN1" t="s">
        <v>19667</v>
      </c>
      <c r="RPO1" t="s">
        <v>19668</v>
      </c>
      <c r="RPP1" t="s">
        <v>19669</v>
      </c>
      <c r="RPQ1" t="s">
        <v>19670</v>
      </c>
      <c r="RPR1" t="s">
        <v>19671</v>
      </c>
      <c r="RPS1" t="s">
        <v>19672</v>
      </c>
      <c r="RPT1" t="s">
        <v>19673</v>
      </c>
      <c r="RPU1" t="s">
        <v>19674</v>
      </c>
      <c r="RPV1" t="s">
        <v>19675</v>
      </c>
      <c r="RPW1" t="s">
        <v>19676</v>
      </c>
      <c r="RPX1" t="s">
        <v>19677</v>
      </c>
      <c r="RPY1" t="s">
        <v>19678</v>
      </c>
      <c r="RPZ1" t="s">
        <v>19679</v>
      </c>
      <c r="RQA1" t="s">
        <v>19680</v>
      </c>
      <c r="RQB1" t="s">
        <v>19681</v>
      </c>
      <c r="RQC1" t="s">
        <v>19682</v>
      </c>
      <c r="RQD1" t="s">
        <v>19683</v>
      </c>
      <c r="RQE1" t="s">
        <v>19684</v>
      </c>
      <c r="RQF1" t="s">
        <v>19685</v>
      </c>
      <c r="RQG1" t="s">
        <v>19686</v>
      </c>
      <c r="RQH1" t="s">
        <v>19687</v>
      </c>
      <c r="RQI1" t="s">
        <v>19688</v>
      </c>
      <c r="RQJ1" t="s">
        <v>19689</v>
      </c>
      <c r="RQK1" t="s">
        <v>19690</v>
      </c>
      <c r="RQL1" t="s">
        <v>19691</v>
      </c>
      <c r="RQM1" t="s">
        <v>19692</v>
      </c>
      <c r="RQN1" t="s">
        <v>19693</v>
      </c>
      <c r="RQO1" t="s">
        <v>19694</v>
      </c>
      <c r="RQP1" t="s">
        <v>19695</v>
      </c>
      <c r="RQQ1" t="s">
        <v>19696</v>
      </c>
      <c r="RQR1" t="s">
        <v>19697</v>
      </c>
      <c r="RQS1" t="s">
        <v>19698</v>
      </c>
      <c r="RQT1" t="s">
        <v>19699</v>
      </c>
      <c r="RQU1" t="s">
        <v>19700</v>
      </c>
      <c r="RQV1" t="s">
        <v>19701</v>
      </c>
      <c r="RQW1" t="s">
        <v>19702</v>
      </c>
      <c r="RQX1" t="s">
        <v>19703</v>
      </c>
      <c r="RQY1" t="s">
        <v>19704</v>
      </c>
      <c r="RQZ1" t="s">
        <v>19705</v>
      </c>
      <c r="RRA1" t="s">
        <v>19706</v>
      </c>
      <c r="RRB1" t="s">
        <v>19707</v>
      </c>
      <c r="RRC1" t="s">
        <v>19708</v>
      </c>
      <c r="RRD1" t="s">
        <v>19709</v>
      </c>
      <c r="RRE1" t="s">
        <v>19710</v>
      </c>
      <c r="RRF1" t="s">
        <v>19711</v>
      </c>
      <c r="RRG1" t="s">
        <v>19712</v>
      </c>
      <c r="RRH1" t="s">
        <v>19713</v>
      </c>
      <c r="RRI1" t="s">
        <v>19714</v>
      </c>
      <c r="RRJ1" t="s">
        <v>19715</v>
      </c>
      <c r="RRK1" t="s">
        <v>19716</v>
      </c>
      <c r="RRL1" t="s">
        <v>19717</v>
      </c>
      <c r="RRM1" t="s">
        <v>19718</v>
      </c>
      <c r="RRN1" t="s">
        <v>19719</v>
      </c>
      <c r="RRO1" t="s">
        <v>19720</v>
      </c>
      <c r="RRP1" t="s">
        <v>19721</v>
      </c>
      <c r="RRQ1" t="s">
        <v>19722</v>
      </c>
      <c r="RRR1" t="s">
        <v>19723</v>
      </c>
      <c r="RRS1" t="s">
        <v>19724</v>
      </c>
      <c r="RRT1" t="s">
        <v>19725</v>
      </c>
      <c r="RRU1" t="s">
        <v>19726</v>
      </c>
      <c r="RRV1" t="s">
        <v>19727</v>
      </c>
      <c r="RRW1" t="s">
        <v>19728</v>
      </c>
      <c r="RRX1" t="s">
        <v>19729</v>
      </c>
      <c r="RRY1" t="s">
        <v>19730</v>
      </c>
      <c r="RRZ1" t="s">
        <v>19731</v>
      </c>
      <c r="RSA1" t="s">
        <v>19732</v>
      </c>
      <c r="RSB1" t="s">
        <v>19733</v>
      </c>
      <c r="RSC1" t="s">
        <v>19734</v>
      </c>
      <c r="RSD1" t="s">
        <v>19735</v>
      </c>
      <c r="RSE1" t="s">
        <v>19736</v>
      </c>
      <c r="RSF1" t="s">
        <v>19737</v>
      </c>
      <c r="RSG1" t="s">
        <v>19738</v>
      </c>
      <c r="RSH1" t="s">
        <v>19739</v>
      </c>
      <c r="RSI1" t="s">
        <v>19740</v>
      </c>
      <c r="RSJ1" t="s">
        <v>19741</v>
      </c>
      <c r="RSK1" t="s">
        <v>19742</v>
      </c>
      <c r="RSL1" t="s">
        <v>19743</v>
      </c>
      <c r="RSM1" t="s">
        <v>19744</v>
      </c>
      <c r="RSN1" t="s">
        <v>19745</v>
      </c>
      <c r="RSO1" t="s">
        <v>19746</v>
      </c>
      <c r="RSP1" t="s">
        <v>19747</v>
      </c>
      <c r="RSQ1" t="s">
        <v>19748</v>
      </c>
      <c r="RSR1" t="s">
        <v>19749</v>
      </c>
      <c r="RSS1" t="s">
        <v>19750</v>
      </c>
      <c r="RST1" t="s">
        <v>19751</v>
      </c>
      <c r="RSU1" t="s">
        <v>19752</v>
      </c>
      <c r="RSV1" t="s">
        <v>19753</v>
      </c>
      <c r="RSW1" t="s">
        <v>19754</v>
      </c>
      <c r="RSX1" t="s">
        <v>19755</v>
      </c>
      <c r="RSY1" t="s">
        <v>19756</v>
      </c>
      <c r="RSZ1" t="s">
        <v>19757</v>
      </c>
      <c r="RTA1" t="s">
        <v>19758</v>
      </c>
      <c r="RTB1" t="s">
        <v>19759</v>
      </c>
      <c r="RTC1" t="s">
        <v>19760</v>
      </c>
      <c r="RTD1" t="s">
        <v>19761</v>
      </c>
      <c r="RTE1" t="s">
        <v>19762</v>
      </c>
      <c r="RTF1" t="s">
        <v>19763</v>
      </c>
      <c r="RTG1" t="s">
        <v>19764</v>
      </c>
      <c r="RTH1" t="s">
        <v>19765</v>
      </c>
      <c r="RTI1" t="s">
        <v>19766</v>
      </c>
      <c r="RTJ1" t="s">
        <v>19767</v>
      </c>
      <c r="RTK1" t="s">
        <v>19768</v>
      </c>
      <c r="RTL1" t="s">
        <v>19769</v>
      </c>
      <c r="RTM1" t="s">
        <v>19770</v>
      </c>
      <c r="RTN1" t="s">
        <v>19771</v>
      </c>
      <c r="RTO1" t="s">
        <v>19772</v>
      </c>
      <c r="RTP1" t="s">
        <v>19773</v>
      </c>
      <c r="RTQ1" t="s">
        <v>19774</v>
      </c>
      <c r="RTR1" t="s">
        <v>19775</v>
      </c>
      <c r="RTS1" t="s">
        <v>19776</v>
      </c>
      <c r="RTT1" t="s">
        <v>19777</v>
      </c>
      <c r="RTU1" t="s">
        <v>19778</v>
      </c>
      <c r="RTV1" t="s">
        <v>19779</v>
      </c>
      <c r="RTW1" t="s">
        <v>19780</v>
      </c>
      <c r="RTX1" t="s">
        <v>19781</v>
      </c>
      <c r="RTY1" t="s">
        <v>19782</v>
      </c>
      <c r="RTZ1" t="s">
        <v>19783</v>
      </c>
      <c r="RUA1" t="s">
        <v>19784</v>
      </c>
      <c r="RUB1" t="s">
        <v>19785</v>
      </c>
      <c r="RUC1" t="s">
        <v>19786</v>
      </c>
      <c r="RUD1" t="s">
        <v>19787</v>
      </c>
      <c r="RUE1" t="s">
        <v>19788</v>
      </c>
      <c r="RUF1" t="s">
        <v>19789</v>
      </c>
      <c r="RUG1" t="s">
        <v>19790</v>
      </c>
      <c r="RUH1" t="s">
        <v>19791</v>
      </c>
      <c r="RUI1" t="s">
        <v>19792</v>
      </c>
      <c r="RUJ1" t="s">
        <v>19793</v>
      </c>
      <c r="RUK1" t="s">
        <v>19794</v>
      </c>
      <c r="RUL1" t="s">
        <v>19795</v>
      </c>
      <c r="RUM1" t="s">
        <v>19796</v>
      </c>
      <c r="RUN1" t="s">
        <v>19797</v>
      </c>
      <c r="RUO1" t="s">
        <v>19798</v>
      </c>
      <c r="RUP1" t="s">
        <v>19799</v>
      </c>
      <c r="RUQ1" t="s">
        <v>19800</v>
      </c>
      <c r="RUR1" t="s">
        <v>19801</v>
      </c>
      <c r="RUS1" t="s">
        <v>19802</v>
      </c>
      <c r="RUT1" t="s">
        <v>19803</v>
      </c>
      <c r="RUU1" t="s">
        <v>19804</v>
      </c>
      <c r="RUV1" t="s">
        <v>19805</v>
      </c>
      <c r="RUW1" t="s">
        <v>19806</v>
      </c>
      <c r="RUX1" t="s">
        <v>19807</v>
      </c>
      <c r="RUY1" t="s">
        <v>19808</v>
      </c>
      <c r="RUZ1" t="s">
        <v>19809</v>
      </c>
      <c r="RVA1" t="s">
        <v>19810</v>
      </c>
      <c r="RVB1" t="s">
        <v>19811</v>
      </c>
      <c r="RVC1" t="s">
        <v>19812</v>
      </c>
      <c r="RVD1" t="s">
        <v>19813</v>
      </c>
      <c r="RVE1" t="s">
        <v>19814</v>
      </c>
      <c r="RVF1" t="s">
        <v>19815</v>
      </c>
      <c r="RVG1" t="s">
        <v>19816</v>
      </c>
      <c r="RVH1" t="s">
        <v>19817</v>
      </c>
      <c r="RVI1" t="s">
        <v>19818</v>
      </c>
      <c r="RVJ1" t="s">
        <v>19819</v>
      </c>
      <c r="RVK1" t="s">
        <v>19820</v>
      </c>
      <c r="RVL1" t="s">
        <v>19821</v>
      </c>
      <c r="RVM1" t="s">
        <v>19822</v>
      </c>
      <c r="RVN1" t="s">
        <v>19823</v>
      </c>
      <c r="RVO1" t="s">
        <v>19824</v>
      </c>
      <c r="RVP1" t="s">
        <v>19825</v>
      </c>
      <c r="RVQ1" t="s">
        <v>19826</v>
      </c>
      <c r="RVR1" t="s">
        <v>19827</v>
      </c>
      <c r="RVS1" t="s">
        <v>19828</v>
      </c>
      <c r="RVT1" t="s">
        <v>19829</v>
      </c>
      <c r="RVU1" t="s">
        <v>19830</v>
      </c>
      <c r="RVV1" t="s">
        <v>19831</v>
      </c>
      <c r="RVW1" t="s">
        <v>19832</v>
      </c>
      <c r="RVX1" t="s">
        <v>19833</v>
      </c>
      <c r="RVY1" t="s">
        <v>19834</v>
      </c>
      <c r="RVZ1" t="s">
        <v>19835</v>
      </c>
      <c r="RWA1" t="s">
        <v>19836</v>
      </c>
      <c r="RWB1" t="s">
        <v>19837</v>
      </c>
      <c r="RWC1" t="s">
        <v>19838</v>
      </c>
      <c r="RWD1" t="s">
        <v>19839</v>
      </c>
      <c r="RWE1" t="s">
        <v>19840</v>
      </c>
      <c r="RWF1" t="s">
        <v>19841</v>
      </c>
      <c r="RWG1" t="s">
        <v>19842</v>
      </c>
      <c r="RWH1" t="s">
        <v>19843</v>
      </c>
      <c r="RWI1" t="s">
        <v>19844</v>
      </c>
      <c r="RWJ1" t="s">
        <v>19845</v>
      </c>
      <c r="RWK1" t="s">
        <v>19846</v>
      </c>
      <c r="RWL1" t="s">
        <v>19847</v>
      </c>
      <c r="RWM1" t="s">
        <v>19848</v>
      </c>
      <c r="RWN1" t="s">
        <v>19849</v>
      </c>
      <c r="RWO1" t="s">
        <v>19850</v>
      </c>
      <c r="RWP1" t="s">
        <v>19851</v>
      </c>
      <c r="RWQ1" t="s">
        <v>19852</v>
      </c>
      <c r="RWR1" t="s">
        <v>19853</v>
      </c>
      <c r="RWS1" t="s">
        <v>19854</v>
      </c>
      <c r="RWT1" t="s">
        <v>19855</v>
      </c>
      <c r="RWU1" t="s">
        <v>19856</v>
      </c>
      <c r="RWV1" t="s">
        <v>19857</v>
      </c>
      <c r="RWW1" t="s">
        <v>19858</v>
      </c>
      <c r="RWX1" t="s">
        <v>19859</v>
      </c>
      <c r="RWY1" t="s">
        <v>19860</v>
      </c>
      <c r="RWZ1" t="s">
        <v>19861</v>
      </c>
      <c r="RXA1" t="s">
        <v>19862</v>
      </c>
      <c r="RXB1" t="s">
        <v>19863</v>
      </c>
      <c r="RXC1" t="s">
        <v>19864</v>
      </c>
      <c r="RXD1" t="s">
        <v>19865</v>
      </c>
      <c r="RXE1" t="s">
        <v>19866</v>
      </c>
      <c r="RXF1" t="s">
        <v>19867</v>
      </c>
      <c r="RXG1" t="s">
        <v>19868</v>
      </c>
      <c r="RXH1" t="s">
        <v>19869</v>
      </c>
      <c r="RXI1" t="s">
        <v>19870</v>
      </c>
      <c r="RXJ1" t="s">
        <v>19871</v>
      </c>
      <c r="RXK1" t="s">
        <v>19872</v>
      </c>
      <c r="RXL1" t="s">
        <v>19873</v>
      </c>
      <c r="RXM1" t="s">
        <v>19874</v>
      </c>
      <c r="RXN1" t="s">
        <v>19875</v>
      </c>
      <c r="RXO1" t="s">
        <v>19876</v>
      </c>
      <c r="RXP1" t="s">
        <v>19877</v>
      </c>
      <c r="RXQ1" t="s">
        <v>19878</v>
      </c>
      <c r="RXR1" t="s">
        <v>19879</v>
      </c>
      <c r="RXS1" t="s">
        <v>19880</v>
      </c>
      <c r="RXT1" t="s">
        <v>19881</v>
      </c>
      <c r="RXU1" t="s">
        <v>19882</v>
      </c>
      <c r="RXV1" t="s">
        <v>19883</v>
      </c>
      <c r="RXW1" t="s">
        <v>19884</v>
      </c>
      <c r="RXX1" t="s">
        <v>19885</v>
      </c>
      <c r="RXY1" t="s">
        <v>19886</v>
      </c>
      <c r="RXZ1" t="s">
        <v>19887</v>
      </c>
      <c r="RYA1" t="s">
        <v>19888</v>
      </c>
      <c r="RYB1" t="s">
        <v>19889</v>
      </c>
      <c r="RYC1" t="s">
        <v>19890</v>
      </c>
      <c r="RYD1" t="s">
        <v>19891</v>
      </c>
      <c r="RYE1" t="s">
        <v>19892</v>
      </c>
      <c r="RYF1" t="s">
        <v>19893</v>
      </c>
      <c r="RYG1" t="s">
        <v>19894</v>
      </c>
      <c r="RYH1" t="s">
        <v>19895</v>
      </c>
      <c r="RYI1" t="s">
        <v>19896</v>
      </c>
      <c r="RYJ1" t="s">
        <v>19897</v>
      </c>
      <c r="RYK1" t="s">
        <v>19898</v>
      </c>
      <c r="RYL1" t="s">
        <v>19899</v>
      </c>
      <c r="RYM1" t="s">
        <v>19900</v>
      </c>
      <c r="RYN1" t="s">
        <v>19901</v>
      </c>
      <c r="RYO1" t="s">
        <v>19902</v>
      </c>
      <c r="RYP1" t="s">
        <v>19903</v>
      </c>
      <c r="RYQ1" t="s">
        <v>19904</v>
      </c>
      <c r="RYR1" t="s">
        <v>19905</v>
      </c>
      <c r="RYS1" t="s">
        <v>19906</v>
      </c>
      <c r="RYT1" t="s">
        <v>19907</v>
      </c>
      <c r="RYU1" t="s">
        <v>19908</v>
      </c>
      <c r="RYV1" t="s">
        <v>19909</v>
      </c>
      <c r="RYW1" t="s">
        <v>19910</v>
      </c>
      <c r="RYX1" t="s">
        <v>19911</v>
      </c>
      <c r="RYY1" t="s">
        <v>19912</v>
      </c>
      <c r="RYZ1" t="s">
        <v>19913</v>
      </c>
      <c r="RZA1" t="s">
        <v>19914</v>
      </c>
      <c r="RZB1" t="s">
        <v>19915</v>
      </c>
      <c r="RZC1" t="s">
        <v>19916</v>
      </c>
      <c r="RZD1" t="s">
        <v>19917</v>
      </c>
      <c r="RZE1" t="s">
        <v>19918</v>
      </c>
      <c r="RZF1" t="s">
        <v>19919</v>
      </c>
      <c r="RZG1" t="s">
        <v>19920</v>
      </c>
      <c r="RZH1" t="s">
        <v>19921</v>
      </c>
      <c r="RZI1" t="s">
        <v>19922</v>
      </c>
      <c r="RZJ1" t="s">
        <v>19923</v>
      </c>
      <c r="RZK1" t="s">
        <v>19924</v>
      </c>
      <c r="RZL1" t="s">
        <v>19925</v>
      </c>
      <c r="RZM1" t="s">
        <v>19926</v>
      </c>
      <c r="RZN1" t="s">
        <v>19927</v>
      </c>
      <c r="RZO1" t="s">
        <v>19928</v>
      </c>
      <c r="RZP1" t="s">
        <v>19929</v>
      </c>
      <c r="RZQ1" t="s">
        <v>19930</v>
      </c>
      <c r="RZR1" t="s">
        <v>19931</v>
      </c>
      <c r="RZS1" t="s">
        <v>19932</v>
      </c>
      <c r="RZT1" t="s">
        <v>19933</v>
      </c>
      <c r="RZU1" t="s">
        <v>19934</v>
      </c>
      <c r="RZV1" t="s">
        <v>19935</v>
      </c>
      <c r="RZW1" t="s">
        <v>19936</v>
      </c>
      <c r="RZX1" t="s">
        <v>19937</v>
      </c>
      <c r="RZY1" t="s">
        <v>19938</v>
      </c>
      <c r="RZZ1" t="s">
        <v>19939</v>
      </c>
      <c r="SAA1" t="s">
        <v>19940</v>
      </c>
      <c r="SAB1" t="s">
        <v>19941</v>
      </c>
      <c r="SAC1" t="s">
        <v>19942</v>
      </c>
      <c r="SAD1" t="s">
        <v>19943</v>
      </c>
      <c r="SAE1" t="s">
        <v>19944</v>
      </c>
      <c r="SAF1" t="s">
        <v>19945</v>
      </c>
      <c r="SAG1" t="s">
        <v>19946</v>
      </c>
      <c r="SAH1" t="s">
        <v>19947</v>
      </c>
      <c r="SAI1" t="s">
        <v>19948</v>
      </c>
      <c r="SAJ1" t="s">
        <v>19949</v>
      </c>
      <c r="SAK1" t="s">
        <v>19950</v>
      </c>
      <c r="SAL1" t="s">
        <v>19951</v>
      </c>
      <c r="SAM1" t="s">
        <v>19952</v>
      </c>
      <c r="SAN1" t="s">
        <v>19953</v>
      </c>
      <c r="SAO1" t="s">
        <v>19954</v>
      </c>
      <c r="SAP1" t="s">
        <v>19955</v>
      </c>
      <c r="SAQ1" t="s">
        <v>19956</v>
      </c>
      <c r="SAR1" t="s">
        <v>19957</v>
      </c>
      <c r="SAS1" t="s">
        <v>19958</v>
      </c>
      <c r="SAT1" t="s">
        <v>19959</v>
      </c>
      <c r="SAU1" t="s">
        <v>19960</v>
      </c>
      <c r="SAV1" t="s">
        <v>19961</v>
      </c>
      <c r="SAW1" t="s">
        <v>19962</v>
      </c>
      <c r="SAX1" t="s">
        <v>19963</v>
      </c>
      <c r="SAY1" t="s">
        <v>19964</v>
      </c>
      <c r="SAZ1" t="s">
        <v>19965</v>
      </c>
      <c r="SBA1" t="s">
        <v>19966</v>
      </c>
      <c r="SBB1" t="s">
        <v>19967</v>
      </c>
      <c r="SBC1" t="s">
        <v>19968</v>
      </c>
      <c r="SBD1" t="s">
        <v>19969</v>
      </c>
      <c r="SBE1" t="s">
        <v>19970</v>
      </c>
      <c r="SBF1" t="s">
        <v>19971</v>
      </c>
      <c r="SBG1" t="s">
        <v>19972</v>
      </c>
      <c r="SBH1" t="s">
        <v>19973</v>
      </c>
      <c r="SBI1" t="s">
        <v>19974</v>
      </c>
      <c r="SBJ1" t="s">
        <v>19975</v>
      </c>
      <c r="SBK1" t="s">
        <v>19976</v>
      </c>
      <c r="SBL1" t="s">
        <v>19977</v>
      </c>
      <c r="SBM1" t="s">
        <v>19978</v>
      </c>
      <c r="SBN1" t="s">
        <v>19979</v>
      </c>
      <c r="SBO1" t="s">
        <v>19980</v>
      </c>
      <c r="SBP1" t="s">
        <v>19981</v>
      </c>
      <c r="SBQ1" t="s">
        <v>19982</v>
      </c>
      <c r="SBR1" t="s">
        <v>19983</v>
      </c>
      <c r="SBS1" t="s">
        <v>19984</v>
      </c>
      <c r="SBT1" t="s">
        <v>19985</v>
      </c>
      <c r="SBU1" t="s">
        <v>19986</v>
      </c>
      <c r="SBV1" t="s">
        <v>19987</v>
      </c>
      <c r="SBW1" t="s">
        <v>19988</v>
      </c>
      <c r="SBX1" t="s">
        <v>19989</v>
      </c>
      <c r="SBY1" t="s">
        <v>19990</v>
      </c>
      <c r="SBZ1" t="s">
        <v>19991</v>
      </c>
      <c r="SCA1" t="s">
        <v>19992</v>
      </c>
      <c r="SCB1" t="s">
        <v>19993</v>
      </c>
      <c r="SCC1" t="s">
        <v>19994</v>
      </c>
      <c r="SCD1" t="s">
        <v>19995</v>
      </c>
      <c r="SCE1" t="s">
        <v>19996</v>
      </c>
      <c r="SCF1" t="s">
        <v>19997</v>
      </c>
      <c r="SCG1" t="s">
        <v>19998</v>
      </c>
      <c r="SCH1" t="s">
        <v>19999</v>
      </c>
      <c r="SCI1" t="s">
        <v>20000</v>
      </c>
      <c r="SCJ1" t="s">
        <v>20001</v>
      </c>
      <c r="SCK1" t="s">
        <v>20002</v>
      </c>
      <c r="SCL1" t="s">
        <v>20003</v>
      </c>
      <c r="SCM1" t="s">
        <v>20004</v>
      </c>
      <c r="SCN1" t="s">
        <v>20005</v>
      </c>
      <c r="SCO1" t="s">
        <v>20006</v>
      </c>
      <c r="SCP1" t="s">
        <v>20007</v>
      </c>
      <c r="SCQ1" t="s">
        <v>20008</v>
      </c>
      <c r="SCR1" t="s">
        <v>20009</v>
      </c>
      <c r="SCS1" t="s">
        <v>20010</v>
      </c>
      <c r="SCT1" t="s">
        <v>20011</v>
      </c>
      <c r="SCU1" t="s">
        <v>20012</v>
      </c>
      <c r="SCV1" t="s">
        <v>20013</v>
      </c>
      <c r="SCW1" t="s">
        <v>20014</v>
      </c>
      <c r="SCX1" t="s">
        <v>20015</v>
      </c>
      <c r="SCY1" t="s">
        <v>20016</v>
      </c>
      <c r="SCZ1" t="s">
        <v>20017</v>
      </c>
      <c r="SDA1" t="s">
        <v>20018</v>
      </c>
      <c r="SDB1" t="s">
        <v>20019</v>
      </c>
      <c r="SDC1" t="s">
        <v>20020</v>
      </c>
      <c r="SDD1" t="s">
        <v>20021</v>
      </c>
      <c r="SDE1" t="s">
        <v>20022</v>
      </c>
      <c r="SDF1" t="s">
        <v>20023</v>
      </c>
      <c r="SDG1" t="s">
        <v>20024</v>
      </c>
      <c r="SDH1" t="s">
        <v>20025</v>
      </c>
      <c r="SDI1" t="s">
        <v>20026</v>
      </c>
      <c r="SDJ1" t="s">
        <v>20027</v>
      </c>
      <c r="SDK1" t="s">
        <v>20028</v>
      </c>
      <c r="SDL1" t="s">
        <v>20029</v>
      </c>
      <c r="SDM1" t="s">
        <v>20030</v>
      </c>
      <c r="SDN1" t="s">
        <v>20031</v>
      </c>
      <c r="SDO1" t="s">
        <v>20032</v>
      </c>
      <c r="SDP1" t="s">
        <v>20033</v>
      </c>
      <c r="SDQ1" t="s">
        <v>20034</v>
      </c>
      <c r="SDR1" t="s">
        <v>20035</v>
      </c>
      <c r="SDS1" t="s">
        <v>20036</v>
      </c>
      <c r="SDT1" t="s">
        <v>20037</v>
      </c>
      <c r="SDU1" t="s">
        <v>20038</v>
      </c>
      <c r="SDV1" t="s">
        <v>20039</v>
      </c>
      <c r="SDW1" t="s">
        <v>20040</v>
      </c>
      <c r="SDX1" t="s">
        <v>20041</v>
      </c>
      <c r="SDY1" t="s">
        <v>20042</v>
      </c>
      <c r="SDZ1" t="s">
        <v>20043</v>
      </c>
      <c r="SEA1" t="s">
        <v>20044</v>
      </c>
      <c r="SEB1" t="s">
        <v>20045</v>
      </c>
      <c r="SEC1" t="s">
        <v>20046</v>
      </c>
      <c r="SED1" t="s">
        <v>20047</v>
      </c>
      <c r="SEE1" t="s">
        <v>20048</v>
      </c>
      <c r="SEF1" t="s">
        <v>20049</v>
      </c>
      <c r="SEG1" t="s">
        <v>20050</v>
      </c>
      <c r="SEH1" t="s">
        <v>20051</v>
      </c>
      <c r="SEI1" t="s">
        <v>20052</v>
      </c>
      <c r="SEJ1" t="s">
        <v>20053</v>
      </c>
      <c r="SEK1" t="s">
        <v>20054</v>
      </c>
      <c r="SEL1" t="s">
        <v>20055</v>
      </c>
      <c r="SEM1" t="s">
        <v>20056</v>
      </c>
      <c r="SEN1" t="s">
        <v>20057</v>
      </c>
      <c r="SEO1" t="s">
        <v>20058</v>
      </c>
      <c r="SEP1" t="s">
        <v>20059</v>
      </c>
      <c r="SEQ1" t="s">
        <v>20060</v>
      </c>
      <c r="SER1" t="s">
        <v>20061</v>
      </c>
      <c r="SES1" t="s">
        <v>20062</v>
      </c>
      <c r="SET1" t="s">
        <v>20063</v>
      </c>
      <c r="SEU1" t="s">
        <v>20064</v>
      </c>
      <c r="SEV1" t="s">
        <v>20065</v>
      </c>
      <c r="SEW1" t="s">
        <v>20066</v>
      </c>
      <c r="SEX1" t="s">
        <v>20067</v>
      </c>
      <c r="SEY1" t="s">
        <v>20068</v>
      </c>
      <c r="SEZ1" t="s">
        <v>20069</v>
      </c>
      <c r="SFA1" t="s">
        <v>20070</v>
      </c>
      <c r="SFB1" t="s">
        <v>20071</v>
      </c>
      <c r="SFC1" t="s">
        <v>20072</v>
      </c>
      <c r="SFD1" t="s">
        <v>20073</v>
      </c>
      <c r="SFE1" t="s">
        <v>20074</v>
      </c>
      <c r="SFF1" t="s">
        <v>20075</v>
      </c>
      <c r="SFG1" t="s">
        <v>20076</v>
      </c>
      <c r="SFH1" t="s">
        <v>20077</v>
      </c>
      <c r="SFI1" t="s">
        <v>20078</v>
      </c>
      <c r="SFJ1" t="s">
        <v>20079</v>
      </c>
      <c r="SFK1" t="s">
        <v>20080</v>
      </c>
      <c r="SFL1" t="s">
        <v>20081</v>
      </c>
      <c r="SFM1" t="s">
        <v>20082</v>
      </c>
      <c r="SFN1" t="s">
        <v>20083</v>
      </c>
      <c r="SFO1" t="s">
        <v>20084</v>
      </c>
      <c r="SFP1" t="s">
        <v>20085</v>
      </c>
      <c r="SFQ1" t="s">
        <v>20086</v>
      </c>
      <c r="SFR1" t="s">
        <v>20087</v>
      </c>
      <c r="SFS1" t="s">
        <v>20088</v>
      </c>
      <c r="SFT1" t="s">
        <v>20089</v>
      </c>
      <c r="SFU1" t="s">
        <v>20090</v>
      </c>
      <c r="SFV1" t="s">
        <v>20091</v>
      </c>
      <c r="SFW1" t="s">
        <v>20092</v>
      </c>
      <c r="SFX1" t="s">
        <v>20093</v>
      </c>
      <c r="SFY1" t="s">
        <v>20094</v>
      </c>
      <c r="SFZ1" t="s">
        <v>20095</v>
      </c>
      <c r="SGA1" t="s">
        <v>20096</v>
      </c>
      <c r="SGB1" t="s">
        <v>20097</v>
      </c>
      <c r="SGC1" t="s">
        <v>20098</v>
      </c>
      <c r="SGD1" t="s">
        <v>20099</v>
      </c>
      <c r="SGE1" t="s">
        <v>20100</v>
      </c>
      <c r="SGF1" t="s">
        <v>20101</v>
      </c>
      <c r="SGG1" t="s">
        <v>20102</v>
      </c>
      <c r="SGH1" t="s">
        <v>20103</v>
      </c>
      <c r="SGI1" t="s">
        <v>20104</v>
      </c>
      <c r="SGJ1" t="s">
        <v>20105</v>
      </c>
      <c r="SGK1" t="s">
        <v>20106</v>
      </c>
      <c r="SGL1" t="s">
        <v>20107</v>
      </c>
      <c r="SGM1" t="s">
        <v>20108</v>
      </c>
      <c r="SGN1" t="s">
        <v>20109</v>
      </c>
      <c r="SGO1" t="s">
        <v>20110</v>
      </c>
      <c r="SGP1" t="s">
        <v>20111</v>
      </c>
      <c r="SGQ1" t="s">
        <v>20112</v>
      </c>
      <c r="SGR1" t="s">
        <v>20113</v>
      </c>
      <c r="SGS1" t="s">
        <v>20114</v>
      </c>
      <c r="SGT1" t="s">
        <v>20115</v>
      </c>
      <c r="SGU1" t="s">
        <v>20116</v>
      </c>
      <c r="SGV1" t="s">
        <v>20117</v>
      </c>
      <c r="SGW1" t="s">
        <v>20118</v>
      </c>
      <c r="SGX1" t="s">
        <v>20119</v>
      </c>
      <c r="SGY1" t="s">
        <v>20120</v>
      </c>
      <c r="SGZ1" t="s">
        <v>20121</v>
      </c>
      <c r="SHA1" t="s">
        <v>20122</v>
      </c>
      <c r="SHB1" t="s">
        <v>20123</v>
      </c>
      <c r="SHC1" t="s">
        <v>20124</v>
      </c>
      <c r="SHD1" t="s">
        <v>20125</v>
      </c>
      <c r="SHE1" t="s">
        <v>20126</v>
      </c>
      <c r="SHF1" t="s">
        <v>20127</v>
      </c>
      <c r="SHG1" t="s">
        <v>20128</v>
      </c>
      <c r="SHH1" t="s">
        <v>20129</v>
      </c>
      <c r="SHI1" t="s">
        <v>20130</v>
      </c>
      <c r="SHJ1" t="s">
        <v>20131</v>
      </c>
      <c r="SHK1" t="s">
        <v>20132</v>
      </c>
      <c r="SHL1" t="s">
        <v>20133</v>
      </c>
      <c r="SHM1" t="s">
        <v>20134</v>
      </c>
      <c r="SHN1" t="s">
        <v>20135</v>
      </c>
      <c r="SHO1" t="s">
        <v>20136</v>
      </c>
      <c r="SHP1" t="s">
        <v>20137</v>
      </c>
      <c r="SHQ1" t="s">
        <v>20138</v>
      </c>
      <c r="SHR1" t="s">
        <v>20139</v>
      </c>
      <c r="SHS1" t="s">
        <v>20140</v>
      </c>
      <c r="SHT1" t="s">
        <v>20141</v>
      </c>
      <c r="SHU1" t="s">
        <v>20142</v>
      </c>
      <c r="SHV1" t="s">
        <v>20143</v>
      </c>
      <c r="SHW1" t="s">
        <v>20144</v>
      </c>
      <c r="SHX1" t="s">
        <v>20145</v>
      </c>
      <c r="SHY1" t="s">
        <v>20146</v>
      </c>
      <c r="SHZ1" t="s">
        <v>20147</v>
      </c>
      <c r="SIA1" t="s">
        <v>20148</v>
      </c>
      <c r="SIB1" t="s">
        <v>20149</v>
      </c>
      <c r="SIC1" t="s">
        <v>20150</v>
      </c>
      <c r="SID1" t="s">
        <v>20151</v>
      </c>
      <c r="SIE1" t="s">
        <v>20152</v>
      </c>
      <c r="SIF1" t="s">
        <v>20153</v>
      </c>
      <c r="SIG1" t="s">
        <v>20154</v>
      </c>
      <c r="SIH1" t="s">
        <v>20155</v>
      </c>
      <c r="SII1" t="s">
        <v>20156</v>
      </c>
      <c r="SIJ1" t="s">
        <v>20157</v>
      </c>
      <c r="SIK1" t="s">
        <v>20158</v>
      </c>
      <c r="SIL1" t="s">
        <v>20159</v>
      </c>
      <c r="SIM1" t="s">
        <v>20160</v>
      </c>
      <c r="SIN1" t="s">
        <v>20161</v>
      </c>
      <c r="SIO1" t="s">
        <v>20162</v>
      </c>
      <c r="SIP1" t="s">
        <v>20163</v>
      </c>
      <c r="SIQ1" t="s">
        <v>20164</v>
      </c>
      <c r="SIR1" t="s">
        <v>20165</v>
      </c>
      <c r="SIS1" t="s">
        <v>20166</v>
      </c>
      <c r="SIT1" t="s">
        <v>20167</v>
      </c>
      <c r="SIU1" t="s">
        <v>20168</v>
      </c>
      <c r="SIV1" t="s">
        <v>20169</v>
      </c>
      <c r="SIW1" t="s">
        <v>20170</v>
      </c>
      <c r="SIX1" t="s">
        <v>20171</v>
      </c>
      <c r="SIY1" t="s">
        <v>20172</v>
      </c>
      <c r="SIZ1" t="s">
        <v>20173</v>
      </c>
      <c r="SJA1" t="s">
        <v>20174</v>
      </c>
      <c r="SJB1" t="s">
        <v>20175</v>
      </c>
      <c r="SJC1" t="s">
        <v>20176</v>
      </c>
      <c r="SJD1" t="s">
        <v>20177</v>
      </c>
      <c r="SJE1" t="s">
        <v>20178</v>
      </c>
      <c r="SJF1" t="s">
        <v>20179</v>
      </c>
      <c r="SJG1" t="s">
        <v>20180</v>
      </c>
      <c r="SJH1" t="s">
        <v>20181</v>
      </c>
      <c r="SJI1" t="s">
        <v>20182</v>
      </c>
      <c r="SJJ1" t="s">
        <v>20183</v>
      </c>
      <c r="SJK1" t="s">
        <v>20184</v>
      </c>
      <c r="SJL1" t="s">
        <v>20185</v>
      </c>
      <c r="SJM1" t="s">
        <v>20186</v>
      </c>
      <c r="SJN1" t="s">
        <v>20187</v>
      </c>
      <c r="SJO1" t="s">
        <v>20188</v>
      </c>
      <c r="SJP1" t="s">
        <v>20189</v>
      </c>
      <c r="SJQ1" t="s">
        <v>20190</v>
      </c>
      <c r="SJR1" t="s">
        <v>20191</v>
      </c>
      <c r="SJS1" t="s">
        <v>20192</v>
      </c>
      <c r="SJT1" t="s">
        <v>20193</v>
      </c>
      <c r="SJU1" t="s">
        <v>20194</v>
      </c>
      <c r="SJV1" t="s">
        <v>20195</v>
      </c>
      <c r="SJW1" t="s">
        <v>20196</v>
      </c>
      <c r="SJX1" t="s">
        <v>20197</v>
      </c>
      <c r="SJY1" t="s">
        <v>20198</v>
      </c>
      <c r="SJZ1" t="s">
        <v>20199</v>
      </c>
      <c r="SKA1" t="s">
        <v>20200</v>
      </c>
      <c r="SKB1" t="s">
        <v>20201</v>
      </c>
      <c r="SKC1" t="s">
        <v>20202</v>
      </c>
      <c r="SKD1" t="s">
        <v>20203</v>
      </c>
      <c r="SKE1" t="s">
        <v>20204</v>
      </c>
      <c r="SKF1" t="s">
        <v>20205</v>
      </c>
      <c r="SKG1" t="s">
        <v>20206</v>
      </c>
      <c r="SKH1" t="s">
        <v>20207</v>
      </c>
      <c r="SKI1" t="s">
        <v>20208</v>
      </c>
      <c r="SKJ1" t="s">
        <v>20209</v>
      </c>
      <c r="SKK1" t="s">
        <v>20210</v>
      </c>
      <c r="SKL1" t="s">
        <v>20211</v>
      </c>
      <c r="SKM1" t="s">
        <v>20212</v>
      </c>
      <c r="SKN1" t="s">
        <v>20213</v>
      </c>
      <c r="SKO1" t="s">
        <v>20214</v>
      </c>
      <c r="SKP1" t="s">
        <v>20215</v>
      </c>
      <c r="SKQ1" t="s">
        <v>20216</v>
      </c>
      <c r="SKR1" t="s">
        <v>20217</v>
      </c>
      <c r="SKS1" t="s">
        <v>20218</v>
      </c>
      <c r="SKT1" t="s">
        <v>20219</v>
      </c>
      <c r="SKU1" t="s">
        <v>20220</v>
      </c>
      <c r="SKV1" t="s">
        <v>20221</v>
      </c>
      <c r="SKW1" t="s">
        <v>20222</v>
      </c>
      <c r="SKX1" t="s">
        <v>20223</v>
      </c>
      <c r="SKY1" t="s">
        <v>20224</v>
      </c>
      <c r="SKZ1" t="s">
        <v>20225</v>
      </c>
      <c r="SLA1" t="s">
        <v>20226</v>
      </c>
      <c r="SLB1" t="s">
        <v>20227</v>
      </c>
      <c r="SLC1" t="s">
        <v>20228</v>
      </c>
      <c r="SLD1" t="s">
        <v>20229</v>
      </c>
      <c r="SLE1" t="s">
        <v>20230</v>
      </c>
      <c r="SLF1" t="s">
        <v>20231</v>
      </c>
      <c r="SLG1" t="s">
        <v>20232</v>
      </c>
      <c r="SLH1" t="s">
        <v>20233</v>
      </c>
      <c r="SLI1" t="s">
        <v>20234</v>
      </c>
      <c r="SLJ1" t="s">
        <v>20235</v>
      </c>
      <c r="SLK1" t="s">
        <v>20236</v>
      </c>
      <c r="SLL1" t="s">
        <v>20237</v>
      </c>
      <c r="SLM1" t="s">
        <v>20238</v>
      </c>
      <c r="SLN1" t="s">
        <v>20239</v>
      </c>
      <c r="SLO1" t="s">
        <v>20240</v>
      </c>
      <c r="SLP1" t="s">
        <v>20241</v>
      </c>
      <c r="SLQ1" t="s">
        <v>20242</v>
      </c>
      <c r="SLR1" t="s">
        <v>20243</v>
      </c>
      <c r="SLS1" t="s">
        <v>20244</v>
      </c>
      <c r="SLT1" t="s">
        <v>20245</v>
      </c>
      <c r="SLU1" t="s">
        <v>20246</v>
      </c>
      <c r="SLV1" t="s">
        <v>20247</v>
      </c>
      <c r="SLW1" t="s">
        <v>20248</v>
      </c>
      <c r="SLX1" t="s">
        <v>20249</v>
      </c>
      <c r="SLY1" t="s">
        <v>20250</v>
      </c>
      <c r="SLZ1" t="s">
        <v>20251</v>
      </c>
      <c r="SMA1" t="s">
        <v>20252</v>
      </c>
      <c r="SMB1" t="s">
        <v>20253</v>
      </c>
      <c r="SMC1" t="s">
        <v>20254</v>
      </c>
      <c r="SMD1" t="s">
        <v>20255</v>
      </c>
      <c r="SME1" t="s">
        <v>20256</v>
      </c>
      <c r="SMF1" t="s">
        <v>20257</v>
      </c>
      <c r="SMG1" t="s">
        <v>20258</v>
      </c>
      <c r="SMH1" t="s">
        <v>20259</v>
      </c>
      <c r="SMI1" t="s">
        <v>20260</v>
      </c>
      <c r="SMJ1" t="s">
        <v>20261</v>
      </c>
      <c r="SMK1" t="s">
        <v>20262</v>
      </c>
      <c r="SML1" t="s">
        <v>20263</v>
      </c>
      <c r="SMM1" t="s">
        <v>20264</v>
      </c>
      <c r="SMN1" t="s">
        <v>20265</v>
      </c>
      <c r="SMO1" t="s">
        <v>20266</v>
      </c>
      <c r="SMP1" t="s">
        <v>20267</v>
      </c>
      <c r="SMQ1" t="s">
        <v>20268</v>
      </c>
      <c r="SMR1" t="s">
        <v>20269</v>
      </c>
      <c r="SMS1" t="s">
        <v>20270</v>
      </c>
      <c r="SMT1" t="s">
        <v>20271</v>
      </c>
      <c r="SMU1" t="s">
        <v>20272</v>
      </c>
      <c r="SMV1" t="s">
        <v>20273</v>
      </c>
      <c r="SMW1" t="s">
        <v>20274</v>
      </c>
      <c r="SMX1" t="s">
        <v>20275</v>
      </c>
      <c r="SMY1" t="s">
        <v>20276</v>
      </c>
      <c r="SMZ1" t="s">
        <v>20277</v>
      </c>
      <c r="SNA1" t="s">
        <v>20278</v>
      </c>
      <c r="SNB1" t="s">
        <v>20279</v>
      </c>
      <c r="SNC1" t="s">
        <v>20280</v>
      </c>
      <c r="SND1" t="s">
        <v>20281</v>
      </c>
      <c r="SNE1" t="s">
        <v>20282</v>
      </c>
      <c r="SNF1" t="s">
        <v>20283</v>
      </c>
      <c r="SNG1" t="s">
        <v>20284</v>
      </c>
      <c r="SNH1" t="s">
        <v>20285</v>
      </c>
      <c r="SNI1" t="s">
        <v>20286</v>
      </c>
      <c r="SNJ1" t="s">
        <v>20287</v>
      </c>
      <c r="SNK1" t="s">
        <v>20288</v>
      </c>
      <c r="SNL1" t="s">
        <v>20289</v>
      </c>
      <c r="SNM1" t="s">
        <v>20290</v>
      </c>
      <c r="SNN1" t="s">
        <v>20291</v>
      </c>
      <c r="SNO1" t="s">
        <v>20292</v>
      </c>
      <c r="SNP1" t="s">
        <v>20293</v>
      </c>
      <c r="SNQ1" t="s">
        <v>20294</v>
      </c>
      <c r="SNR1" t="s">
        <v>20295</v>
      </c>
      <c r="SNS1" t="s">
        <v>20296</v>
      </c>
      <c r="SNT1" t="s">
        <v>20297</v>
      </c>
      <c r="SNU1" t="s">
        <v>20298</v>
      </c>
      <c r="SNV1" t="s">
        <v>20299</v>
      </c>
      <c r="SNW1" t="s">
        <v>20300</v>
      </c>
      <c r="SNX1" t="s">
        <v>20301</v>
      </c>
      <c r="SNY1" t="s">
        <v>20302</v>
      </c>
      <c r="SNZ1" t="s">
        <v>20303</v>
      </c>
      <c r="SOA1" t="s">
        <v>20304</v>
      </c>
      <c r="SOB1" t="s">
        <v>20305</v>
      </c>
      <c r="SOC1" t="s">
        <v>20306</v>
      </c>
      <c r="SOD1" t="s">
        <v>20307</v>
      </c>
      <c r="SOE1" t="s">
        <v>20308</v>
      </c>
      <c r="SOF1" t="s">
        <v>20309</v>
      </c>
      <c r="SOG1" t="s">
        <v>20310</v>
      </c>
      <c r="SOH1" t="s">
        <v>20311</v>
      </c>
      <c r="SOI1" t="s">
        <v>20312</v>
      </c>
      <c r="SOJ1" t="s">
        <v>20313</v>
      </c>
      <c r="SOK1" t="s">
        <v>20314</v>
      </c>
      <c r="SOL1" t="s">
        <v>20315</v>
      </c>
      <c r="SOM1" t="s">
        <v>20316</v>
      </c>
      <c r="SON1" t="s">
        <v>20317</v>
      </c>
      <c r="SOO1" t="s">
        <v>20318</v>
      </c>
      <c r="SOP1" t="s">
        <v>20319</v>
      </c>
      <c r="SOQ1" t="s">
        <v>20320</v>
      </c>
      <c r="SOR1" t="s">
        <v>20321</v>
      </c>
      <c r="SOS1" t="s">
        <v>20322</v>
      </c>
      <c r="SOT1" t="s">
        <v>20323</v>
      </c>
      <c r="SOU1" t="s">
        <v>20324</v>
      </c>
      <c r="SOV1" t="s">
        <v>20325</v>
      </c>
      <c r="SOW1" t="s">
        <v>20326</v>
      </c>
      <c r="SOX1" t="s">
        <v>20327</v>
      </c>
      <c r="SOY1" t="s">
        <v>20328</v>
      </c>
      <c r="SOZ1" t="s">
        <v>20329</v>
      </c>
      <c r="SPA1" t="s">
        <v>20330</v>
      </c>
      <c r="SPB1" t="s">
        <v>20331</v>
      </c>
      <c r="SPC1" t="s">
        <v>20332</v>
      </c>
      <c r="SPD1" t="s">
        <v>20333</v>
      </c>
      <c r="SPE1" t="s">
        <v>20334</v>
      </c>
      <c r="SPF1" t="s">
        <v>20335</v>
      </c>
      <c r="SPG1" t="s">
        <v>20336</v>
      </c>
      <c r="SPH1" t="s">
        <v>20337</v>
      </c>
      <c r="SPI1" t="s">
        <v>20338</v>
      </c>
      <c r="SPJ1" t="s">
        <v>20339</v>
      </c>
      <c r="SPK1" t="s">
        <v>20340</v>
      </c>
      <c r="SPL1" t="s">
        <v>20341</v>
      </c>
      <c r="SPM1" t="s">
        <v>20342</v>
      </c>
      <c r="SPN1" t="s">
        <v>20343</v>
      </c>
      <c r="SPO1" t="s">
        <v>20344</v>
      </c>
      <c r="SPP1" t="s">
        <v>20345</v>
      </c>
      <c r="SPQ1" t="s">
        <v>20346</v>
      </c>
      <c r="SPR1" t="s">
        <v>20347</v>
      </c>
      <c r="SPS1" t="s">
        <v>20348</v>
      </c>
      <c r="SPT1" t="s">
        <v>20349</v>
      </c>
      <c r="SPU1" t="s">
        <v>20350</v>
      </c>
      <c r="SPV1" t="s">
        <v>20351</v>
      </c>
      <c r="SPW1" t="s">
        <v>20352</v>
      </c>
      <c r="SPX1" t="s">
        <v>20353</v>
      </c>
      <c r="SPY1" t="s">
        <v>20354</v>
      </c>
      <c r="SPZ1" t="s">
        <v>20355</v>
      </c>
      <c r="SQA1" t="s">
        <v>20356</v>
      </c>
      <c r="SQB1" t="s">
        <v>20357</v>
      </c>
      <c r="SQC1" t="s">
        <v>20358</v>
      </c>
      <c r="SQD1" t="s">
        <v>20359</v>
      </c>
      <c r="SQE1" t="s">
        <v>20360</v>
      </c>
      <c r="SQF1" t="s">
        <v>20361</v>
      </c>
      <c r="SQG1" t="s">
        <v>20362</v>
      </c>
      <c r="SQH1" t="s">
        <v>20363</v>
      </c>
      <c r="SQI1" t="s">
        <v>20364</v>
      </c>
      <c r="SQJ1" t="s">
        <v>20365</v>
      </c>
      <c r="SQK1" t="s">
        <v>20366</v>
      </c>
      <c r="SQL1" t="s">
        <v>20367</v>
      </c>
      <c r="SQM1" t="s">
        <v>20368</v>
      </c>
      <c r="SQN1" t="s">
        <v>20369</v>
      </c>
      <c r="SQO1" t="s">
        <v>20370</v>
      </c>
      <c r="SQP1" t="s">
        <v>20371</v>
      </c>
      <c r="SQQ1" t="s">
        <v>20372</v>
      </c>
      <c r="SQR1" t="s">
        <v>20373</v>
      </c>
      <c r="SQS1" t="s">
        <v>20374</v>
      </c>
      <c r="SQT1" t="s">
        <v>20375</v>
      </c>
      <c r="SQU1" t="s">
        <v>20376</v>
      </c>
      <c r="SQV1" t="s">
        <v>20377</v>
      </c>
      <c r="SQW1" t="s">
        <v>20378</v>
      </c>
      <c r="SQX1" t="s">
        <v>20379</v>
      </c>
      <c r="SQY1" t="s">
        <v>20380</v>
      </c>
      <c r="SQZ1" t="s">
        <v>20381</v>
      </c>
      <c r="SRA1" t="s">
        <v>20382</v>
      </c>
      <c r="SRB1" t="s">
        <v>20383</v>
      </c>
      <c r="SRC1" t="s">
        <v>20384</v>
      </c>
      <c r="SRD1" t="s">
        <v>20385</v>
      </c>
      <c r="SRE1" t="s">
        <v>20386</v>
      </c>
      <c r="SRF1" t="s">
        <v>20387</v>
      </c>
      <c r="SRG1" t="s">
        <v>20388</v>
      </c>
      <c r="SRH1" t="s">
        <v>20389</v>
      </c>
      <c r="SRI1" t="s">
        <v>20390</v>
      </c>
      <c r="SRJ1" t="s">
        <v>20391</v>
      </c>
      <c r="SRK1" t="s">
        <v>20392</v>
      </c>
      <c r="SRL1" t="s">
        <v>20393</v>
      </c>
      <c r="SRM1" t="s">
        <v>20394</v>
      </c>
      <c r="SRN1" t="s">
        <v>20395</v>
      </c>
      <c r="SRO1" t="s">
        <v>20396</v>
      </c>
      <c r="SRP1" t="s">
        <v>20397</v>
      </c>
      <c r="SRQ1" t="s">
        <v>20398</v>
      </c>
      <c r="SRR1" t="s">
        <v>20399</v>
      </c>
      <c r="SRS1" t="s">
        <v>20400</v>
      </c>
      <c r="SRT1" t="s">
        <v>20401</v>
      </c>
      <c r="SRU1" t="s">
        <v>20402</v>
      </c>
      <c r="SRV1" t="s">
        <v>20403</v>
      </c>
      <c r="SRW1" t="s">
        <v>20404</v>
      </c>
      <c r="SRX1" t="s">
        <v>20405</v>
      </c>
      <c r="SRY1" t="s">
        <v>20406</v>
      </c>
      <c r="SRZ1" t="s">
        <v>20407</v>
      </c>
      <c r="SSA1" t="s">
        <v>20408</v>
      </c>
      <c r="SSB1" t="s">
        <v>20409</v>
      </c>
      <c r="SSC1" t="s">
        <v>20410</v>
      </c>
      <c r="SSD1" t="s">
        <v>20411</v>
      </c>
      <c r="SSE1" t="s">
        <v>20412</v>
      </c>
      <c r="SSF1" t="s">
        <v>20413</v>
      </c>
      <c r="SSG1" t="s">
        <v>20414</v>
      </c>
      <c r="SSH1" t="s">
        <v>20415</v>
      </c>
      <c r="SSI1" t="s">
        <v>20416</v>
      </c>
      <c r="SSJ1" t="s">
        <v>20417</v>
      </c>
      <c r="SSK1" t="s">
        <v>20418</v>
      </c>
      <c r="SSL1" t="s">
        <v>20419</v>
      </c>
      <c r="SSM1" t="s">
        <v>20420</v>
      </c>
      <c r="SSN1" t="s">
        <v>20421</v>
      </c>
      <c r="SSO1" t="s">
        <v>20422</v>
      </c>
      <c r="SSP1" t="s">
        <v>20423</v>
      </c>
      <c r="SSQ1" t="s">
        <v>20424</v>
      </c>
      <c r="SSR1" t="s">
        <v>20425</v>
      </c>
      <c r="SSS1" t="s">
        <v>20426</v>
      </c>
      <c r="SST1" t="s">
        <v>20427</v>
      </c>
      <c r="SSU1" t="s">
        <v>20428</v>
      </c>
      <c r="SSV1" t="s">
        <v>20429</v>
      </c>
      <c r="SSW1" t="s">
        <v>20430</v>
      </c>
      <c r="SSX1" t="s">
        <v>20431</v>
      </c>
      <c r="SSY1" t="s">
        <v>20432</v>
      </c>
      <c r="SSZ1" t="s">
        <v>20433</v>
      </c>
      <c r="STA1" t="s">
        <v>20434</v>
      </c>
      <c r="STB1" t="s">
        <v>20435</v>
      </c>
      <c r="STC1" t="s">
        <v>20436</v>
      </c>
      <c r="STD1" t="s">
        <v>20437</v>
      </c>
      <c r="STE1" t="s">
        <v>20438</v>
      </c>
      <c r="STF1" t="s">
        <v>20439</v>
      </c>
      <c r="STG1" t="s">
        <v>20440</v>
      </c>
      <c r="STH1" t="s">
        <v>20441</v>
      </c>
      <c r="STI1" t="s">
        <v>20442</v>
      </c>
      <c r="STJ1" t="s">
        <v>20443</v>
      </c>
      <c r="STK1" t="s">
        <v>20444</v>
      </c>
      <c r="STL1" t="s">
        <v>20445</v>
      </c>
      <c r="STM1" t="s">
        <v>20446</v>
      </c>
      <c r="STN1" t="s">
        <v>20447</v>
      </c>
      <c r="STO1" t="s">
        <v>20448</v>
      </c>
      <c r="STP1" t="s">
        <v>20449</v>
      </c>
      <c r="STQ1" t="s">
        <v>20450</v>
      </c>
      <c r="STR1" t="s">
        <v>20451</v>
      </c>
      <c r="STS1" t="s">
        <v>20452</v>
      </c>
      <c r="STT1" t="s">
        <v>20453</v>
      </c>
      <c r="STU1" t="s">
        <v>20454</v>
      </c>
      <c r="STV1" t="s">
        <v>20455</v>
      </c>
      <c r="STW1" t="s">
        <v>20456</v>
      </c>
      <c r="STX1" t="s">
        <v>20457</v>
      </c>
      <c r="STY1" t="s">
        <v>20458</v>
      </c>
      <c r="STZ1" t="s">
        <v>20459</v>
      </c>
      <c r="SUA1" t="s">
        <v>20460</v>
      </c>
      <c r="SUB1" t="s">
        <v>20461</v>
      </c>
      <c r="SUC1" t="s">
        <v>20462</v>
      </c>
      <c r="SUD1" t="s">
        <v>20463</v>
      </c>
      <c r="SUE1" t="s">
        <v>20464</v>
      </c>
      <c r="SUF1" t="s">
        <v>20465</v>
      </c>
      <c r="SUG1" t="s">
        <v>20466</v>
      </c>
      <c r="SUH1" t="s">
        <v>20467</v>
      </c>
      <c r="SUI1" t="s">
        <v>20468</v>
      </c>
      <c r="SUJ1" t="s">
        <v>20469</v>
      </c>
      <c r="SUK1" t="s">
        <v>20470</v>
      </c>
      <c r="SUL1" t="s">
        <v>20471</v>
      </c>
      <c r="SUM1" t="s">
        <v>20472</v>
      </c>
      <c r="SUN1" t="s">
        <v>20473</v>
      </c>
      <c r="SUO1" t="s">
        <v>20474</v>
      </c>
      <c r="SUP1" t="s">
        <v>20475</v>
      </c>
      <c r="SUQ1" t="s">
        <v>20476</v>
      </c>
      <c r="SUR1" t="s">
        <v>20477</v>
      </c>
      <c r="SUS1" t="s">
        <v>20478</v>
      </c>
      <c r="SUT1" t="s">
        <v>20479</v>
      </c>
      <c r="SUU1" t="s">
        <v>20480</v>
      </c>
      <c r="SUV1" t="s">
        <v>20481</v>
      </c>
      <c r="SUW1" t="s">
        <v>20482</v>
      </c>
      <c r="SUX1" t="s">
        <v>20483</v>
      </c>
      <c r="SUY1" t="s">
        <v>20484</v>
      </c>
      <c r="SUZ1" t="s">
        <v>20485</v>
      </c>
      <c r="SVA1" t="s">
        <v>20486</v>
      </c>
      <c r="SVB1" t="s">
        <v>20487</v>
      </c>
      <c r="SVC1" t="s">
        <v>20488</v>
      </c>
      <c r="SVD1" t="s">
        <v>20489</v>
      </c>
      <c r="SVE1" t="s">
        <v>20490</v>
      </c>
      <c r="SVF1" t="s">
        <v>20491</v>
      </c>
      <c r="SVG1" t="s">
        <v>20492</v>
      </c>
      <c r="SVH1" t="s">
        <v>20493</v>
      </c>
      <c r="SVI1" t="s">
        <v>20494</v>
      </c>
      <c r="SVJ1" t="s">
        <v>20495</v>
      </c>
      <c r="SVK1" t="s">
        <v>20496</v>
      </c>
      <c r="SVL1" t="s">
        <v>20497</v>
      </c>
      <c r="SVM1" t="s">
        <v>20498</v>
      </c>
      <c r="SVN1" t="s">
        <v>20499</v>
      </c>
      <c r="SVO1" t="s">
        <v>20500</v>
      </c>
      <c r="SVP1" t="s">
        <v>20501</v>
      </c>
      <c r="SVQ1" t="s">
        <v>20502</v>
      </c>
      <c r="SVR1" t="s">
        <v>20503</v>
      </c>
      <c r="SVS1" t="s">
        <v>20504</v>
      </c>
      <c r="SVT1" t="s">
        <v>20505</v>
      </c>
      <c r="SVU1" t="s">
        <v>20506</v>
      </c>
      <c r="SVV1" t="s">
        <v>20507</v>
      </c>
      <c r="SVW1" t="s">
        <v>20508</v>
      </c>
      <c r="SVX1" t="s">
        <v>20509</v>
      </c>
      <c r="SVY1" t="s">
        <v>20510</v>
      </c>
      <c r="SVZ1" t="s">
        <v>20511</v>
      </c>
      <c r="SWA1" t="s">
        <v>20512</v>
      </c>
      <c r="SWB1" t="s">
        <v>20513</v>
      </c>
      <c r="SWC1" t="s">
        <v>20514</v>
      </c>
      <c r="SWD1" t="s">
        <v>20515</v>
      </c>
      <c r="SWE1" t="s">
        <v>20516</v>
      </c>
      <c r="SWF1" t="s">
        <v>20517</v>
      </c>
      <c r="SWG1" t="s">
        <v>20518</v>
      </c>
      <c r="SWH1" t="s">
        <v>20519</v>
      </c>
      <c r="SWI1" t="s">
        <v>20520</v>
      </c>
      <c r="SWJ1" t="s">
        <v>20521</v>
      </c>
      <c r="SWK1" t="s">
        <v>20522</v>
      </c>
      <c r="SWL1" t="s">
        <v>20523</v>
      </c>
      <c r="SWM1" t="s">
        <v>20524</v>
      </c>
      <c r="SWN1" t="s">
        <v>20525</v>
      </c>
      <c r="SWO1" t="s">
        <v>20526</v>
      </c>
      <c r="SWP1" t="s">
        <v>20527</v>
      </c>
      <c r="SWQ1" t="s">
        <v>20528</v>
      </c>
      <c r="SWR1" t="s">
        <v>20529</v>
      </c>
      <c r="SWS1" t="s">
        <v>20530</v>
      </c>
      <c r="SWT1" t="s">
        <v>20531</v>
      </c>
      <c r="SWU1" t="s">
        <v>20532</v>
      </c>
      <c r="SWV1" t="s">
        <v>20533</v>
      </c>
      <c r="SWW1" t="s">
        <v>20534</v>
      </c>
      <c r="SWX1" t="s">
        <v>20535</v>
      </c>
      <c r="SWY1" t="s">
        <v>20536</v>
      </c>
      <c r="SWZ1" t="s">
        <v>20537</v>
      </c>
      <c r="SXA1" t="s">
        <v>20538</v>
      </c>
      <c r="SXB1" t="s">
        <v>20539</v>
      </c>
      <c r="SXC1" t="s">
        <v>20540</v>
      </c>
      <c r="SXD1" t="s">
        <v>20541</v>
      </c>
      <c r="SXE1" t="s">
        <v>20542</v>
      </c>
      <c r="SXF1" t="s">
        <v>20543</v>
      </c>
      <c r="SXG1" t="s">
        <v>20544</v>
      </c>
      <c r="SXH1" t="s">
        <v>20545</v>
      </c>
      <c r="SXI1" t="s">
        <v>20546</v>
      </c>
      <c r="SXJ1" t="s">
        <v>20547</v>
      </c>
      <c r="SXK1" t="s">
        <v>20548</v>
      </c>
      <c r="SXL1" t="s">
        <v>20549</v>
      </c>
      <c r="SXM1" t="s">
        <v>20550</v>
      </c>
      <c r="SXN1" t="s">
        <v>20551</v>
      </c>
      <c r="SXO1" t="s">
        <v>20552</v>
      </c>
      <c r="SXP1" t="s">
        <v>20553</v>
      </c>
      <c r="SXQ1" t="s">
        <v>20554</v>
      </c>
      <c r="SXR1" t="s">
        <v>20555</v>
      </c>
      <c r="SXS1" t="s">
        <v>20556</v>
      </c>
      <c r="SXT1" t="s">
        <v>20557</v>
      </c>
      <c r="SXU1" t="s">
        <v>20558</v>
      </c>
      <c r="SXV1" t="s">
        <v>20559</v>
      </c>
      <c r="SXW1" t="s">
        <v>20560</v>
      </c>
      <c r="SXX1" t="s">
        <v>20561</v>
      </c>
      <c r="SXY1" t="s">
        <v>20562</v>
      </c>
      <c r="SXZ1" t="s">
        <v>20563</v>
      </c>
      <c r="SYA1" t="s">
        <v>20564</v>
      </c>
      <c r="SYB1" t="s">
        <v>20565</v>
      </c>
      <c r="SYC1" t="s">
        <v>20566</v>
      </c>
      <c r="SYD1" t="s">
        <v>20567</v>
      </c>
      <c r="SYE1" t="s">
        <v>20568</v>
      </c>
      <c r="SYF1" t="s">
        <v>20569</v>
      </c>
      <c r="SYG1" t="s">
        <v>20570</v>
      </c>
      <c r="SYH1" t="s">
        <v>20571</v>
      </c>
      <c r="SYI1" t="s">
        <v>20572</v>
      </c>
      <c r="SYJ1" t="s">
        <v>20573</v>
      </c>
      <c r="SYK1" t="s">
        <v>20574</v>
      </c>
      <c r="SYL1" t="s">
        <v>20575</v>
      </c>
      <c r="SYM1" t="s">
        <v>20576</v>
      </c>
      <c r="SYN1" t="s">
        <v>20577</v>
      </c>
      <c r="SYO1" t="s">
        <v>20578</v>
      </c>
      <c r="SYP1" t="s">
        <v>20579</v>
      </c>
      <c r="SYQ1" t="s">
        <v>20580</v>
      </c>
      <c r="SYR1" t="s">
        <v>20581</v>
      </c>
      <c r="SYS1" t="s">
        <v>20582</v>
      </c>
      <c r="SYT1" t="s">
        <v>20583</v>
      </c>
      <c r="SYU1" t="s">
        <v>20584</v>
      </c>
      <c r="SYV1" t="s">
        <v>20585</v>
      </c>
      <c r="SYW1" t="s">
        <v>20586</v>
      </c>
      <c r="SYX1" t="s">
        <v>20587</v>
      </c>
      <c r="SYY1" t="s">
        <v>20588</v>
      </c>
      <c r="SYZ1" t="s">
        <v>20589</v>
      </c>
      <c r="SZA1" t="s">
        <v>20590</v>
      </c>
      <c r="SZB1" t="s">
        <v>20591</v>
      </c>
      <c r="SZC1" t="s">
        <v>20592</v>
      </c>
      <c r="SZD1" t="s">
        <v>20593</v>
      </c>
      <c r="SZE1" t="s">
        <v>20594</v>
      </c>
      <c r="SZF1" t="s">
        <v>20595</v>
      </c>
      <c r="SZG1" t="s">
        <v>20596</v>
      </c>
      <c r="SZH1" t="s">
        <v>20597</v>
      </c>
      <c r="SZI1" t="s">
        <v>20598</v>
      </c>
      <c r="SZJ1" t="s">
        <v>20599</v>
      </c>
      <c r="SZK1" t="s">
        <v>20600</v>
      </c>
      <c r="SZL1" t="s">
        <v>20601</v>
      </c>
      <c r="SZM1" t="s">
        <v>20602</v>
      </c>
      <c r="SZN1" t="s">
        <v>20603</v>
      </c>
      <c r="SZO1" t="s">
        <v>20604</v>
      </c>
      <c r="SZP1" t="s">
        <v>20605</v>
      </c>
      <c r="SZQ1" t="s">
        <v>20606</v>
      </c>
      <c r="SZR1" t="s">
        <v>20607</v>
      </c>
      <c r="SZS1" t="s">
        <v>20608</v>
      </c>
      <c r="SZT1" t="s">
        <v>20609</v>
      </c>
      <c r="SZU1" t="s">
        <v>20610</v>
      </c>
      <c r="SZV1" t="s">
        <v>20611</v>
      </c>
      <c r="SZW1" t="s">
        <v>20612</v>
      </c>
      <c r="SZX1" t="s">
        <v>20613</v>
      </c>
      <c r="SZY1" t="s">
        <v>20614</v>
      </c>
      <c r="SZZ1" t="s">
        <v>20615</v>
      </c>
      <c r="TAA1" t="s">
        <v>20616</v>
      </c>
      <c r="TAB1" t="s">
        <v>20617</v>
      </c>
      <c r="TAC1" t="s">
        <v>20618</v>
      </c>
      <c r="TAD1" t="s">
        <v>20619</v>
      </c>
      <c r="TAE1" t="s">
        <v>20620</v>
      </c>
      <c r="TAF1" t="s">
        <v>20621</v>
      </c>
      <c r="TAG1" t="s">
        <v>20622</v>
      </c>
      <c r="TAH1" t="s">
        <v>20623</v>
      </c>
      <c r="TAI1" t="s">
        <v>20624</v>
      </c>
      <c r="TAJ1" t="s">
        <v>20625</v>
      </c>
      <c r="TAK1" t="s">
        <v>20626</v>
      </c>
      <c r="TAL1" t="s">
        <v>20627</v>
      </c>
      <c r="TAM1" t="s">
        <v>20628</v>
      </c>
      <c r="TAN1" t="s">
        <v>20629</v>
      </c>
      <c r="TAO1" t="s">
        <v>20630</v>
      </c>
      <c r="TAP1" t="s">
        <v>20631</v>
      </c>
      <c r="TAQ1" t="s">
        <v>20632</v>
      </c>
      <c r="TAR1" t="s">
        <v>20633</v>
      </c>
      <c r="TAS1" t="s">
        <v>20634</v>
      </c>
      <c r="TAT1" t="s">
        <v>20635</v>
      </c>
      <c r="TAU1" t="s">
        <v>20636</v>
      </c>
      <c r="TAV1" t="s">
        <v>20637</v>
      </c>
      <c r="TAW1" t="s">
        <v>20638</v>
      </c>
      <c r="TAX1" t="s">
        <v>20639</v>
      </c>
      <c r="TAY1" t="s">
        <v>20640</v>
      </c>
      <c r="TAZ1" t="s">
        <v>20641</v>
      </c>
      <c r="TBA1" t="s">
        <v>20642</v>
      </c>
      <c r="TBB1" t="s">
        <v>20643</v>
      </c>
      <c r="TBC1" t="s">
        <v>20644</v>
      </c>
      <c r="TBD1" t="s">
        <v>20645</v>
      </c>
      <c r="TBE1" t="s">
        <v>20646</v>
      </c>
      <c r="TBF1" t="s">
        <v>20647</v>
      </c>
      <c r="TBG1" t="s">
        <v>20648</v>
      </c>
      <c r="TBH1" t="s">
        <v>20649</v>
      </c>
      <c r="TBI1" t="s">
        <v>20650</v>
      </c>
      <c r="TBJ1" t="s">
        <v>20651</v>
      </c>
      <c r="TBK1" t="s">
        <v>20652</v>
      </c>
      <c r="TBL1" t="s">
        <v>20653</v>
      </c>
      <c r="TBM1" t="s">
        <v>20654</v>
      </c>
      <c r="TBN1" t="s">
        <v>20655</v>
      </c>
      <c r="TBO1" t="s">
        <v>20656</v>
      </c>
      <c r="TBP1" t="s">
        <v>20657</v>
      </c>
      <c r="TBQ1" t="s">
        <v>20658</v>
      </c>
      <c r="TBR1" t="s">
        <v>20659</v>
      </c>
      <c r="TBS1" t="s">
        <v>20660</v>
      </c>
      <c r="TBT1" t="s">
        <v>20661</v>
      </c>
      <c r="TBU1" t="s">
        <v>20662</v>
      </c>
      <c r="TBV1" t="s">
        <v>20663</v>
      </c>
      <c r="TBW1" t="s">
        <v>20664</v>
      </c>
      <c r="TBX1" t="s">
        <v>20665</v>
      </c>
      <c r="TBY1" t="s">
        <v>20666</v>
      </c>
      <c r="TBZ1" t="s">
        <v>20667</v>
      </c>
      <c r="TCA1" t="s">
        <v>20668</v>
      </c>
      <c r="TCB1" t="s">
        <v>20669</v>
      </c>
      <c r="TCC1" t="s">
        <v>20670</v>
      </c>
      <c r="TCD1" t="s">
        <v>20671</v>
      </c>
      <c r="TCE1" t="s">
        <v>20672</v>
      </c>
      <c r="TCF1" t="s">
        <v>20673</v>
      </c>
      <c r="TCG1" t="s">
        <v>20674</v>
      </c>
      <c r="TCH1" t="s">
        <v>20675</v>
      </c>
      <c r="TCI1" t="s">
        <v>20676</v>
      </c>
      <c r="TCJ1" t="s">
        <v>20677</v>
      </c>
      <c r="TCK1" t="s">
        <v>20678</v>
      </c>
      <c r="TCL1" t="s">
        <v>20679</v>
      </c>
      <c r="TCM1" t="s">
        <v>20680</v>
      </c>
      <c r="TCN1" t="s">
        <v>20681</v>
      </c>
      <c r="TCO1" t="s">
        <v>20682</v>
      </c>
      <c r="TCP1" t="s">
        <v>20683</v>
      </c>
      <c r="TCQ1" t="s">
        <v>20684</v>
      </c>
      <c r="TCR1" t="s">
        <v>20685</v>
      </c>
      <c r="TCS1" t="s">
        <v>20686</v>
      </c>
      <c r="TCT1" t="s">
        <v>20687</v>
      </c>
      <c r="TCU1" t="s">
        <v>20688</v>
      </c>
      <c r="TCV1" t="s">
        <v>20689</v>
      </c>
      <c r="TCW1" t="s">
        <v>20690</v>
      </c>
      <c r="TCX1" t="s">
        <v>20691</v>
      </c>
      <c r="TCY1" t="s">
        <v>20692</v>
      </c>
      <c r="TCZ1" t="s">
        <v>20693</v>
      </c>
      <c r="TDA1" t="s">
        <v>20694</v>
      </c>
      <c r="TDB1" t="s">
        <v>20695</v>
      </c>
      <c r="TDC1" t="s">
        <v>20696</v>
      </c>
      <c r="TDD1" t="s">
        <v>20697</v>
      </c>
      <c r="TDE1" t="s">
        <v>20698</v>
      </c>
      <c r="TDF1" t="s">
        <v>20699</v>
      </c>
      <c r="TDG1" t="s">
        <v>20700</v>
      </c>
      <c r="TDH1" t="s">
        <v>20701</v>
      </c>
      <c r="TDI1" t="s">
        <v>20702</v>
      </c>
      <c r="TDJ1" t="s">
        <v>20703</v>
      </c>
      <c r="TDK1" t="s">
        <v>20704</v>
      </c>
      <c r="TDL1" t="s">
        <v>20705</v>
      </c>
      <c r="TDM1" t="s">
        <v>20706</v>
      </c>
      <c r="TDN1" t="s">
        <v>20707</v>
      </c>
      <c r="TDO1" t="s">
        <v>20708</v>
      </c>
      <c r="TDP1" t="s">
        <v>20709</v>
      </c>
      <c r="TDQ1" t="s">
        <v>20710</v>
      </c>
      <c r="TDR1" t="s">
        <v>20711</v>
      </c>
      <c r="TDS1" t="s">
        <v>20712</v>
      </c>
      <c r="TDT1" t="s">
        <v>20713</v>
      </c>
      <c r="TDU1" t="s">
        <v>20714</v>
      </c>
      <c r="TDV1" t="s">
        <v>20715</v>
      </c>
      <c r="TDW1" t="s">
        <v>20716</v>
      </c>
      <c r="TDX1" t="s">
        <v>20717</v>
      </c>
      <c r="TDY1" t="s">
        <v>20718</v>
      </c>
      <c r="TDZ1" t="s">
        <v>20719</v>
      </c>
      <c r="TEA1" t="s">
        <v>20720</v>
      </c>
      <c r="TEB1" t="s">
        <v>20721</v>
      </c>
      <c r="TEC1" t="s">
        <v>20722</v>
      </c>
      <c r="TED1" t="s">
        <v>20723</v>
      </c>
      <c r="TEE1" t="s">
        <v>20724</v>
      </c>
      <c r="TEF1" t="s">
        <v>20725</v>
      </c>
      <c r="TEG1" t="s">
        <v>20726</v>
      </c>
      <c r="TEH1" t="s">
        <v>20727</v>
      </c>
      <c r="TEI1" t="s">
        <v>20728</v>
      </c>
      <c r="TEJ1" t="s">
        <v>20729</v>
      </c>
      <c r="TEK1" t="s">
        <v>20730</v>
      </c>
      <c r="TEL1" t="s">
        <v>20731</v>
      </c>
      <c r="TEM1" t="s">
        <v>20732</v>
      </c>
      <c r="TEN1" t="s">
        <v>20733</v>
      </c>
      <c r="TEO1" t="s">
        <v>20734</v>
      </c>
      <c r="TEP1" t="s">
        <v>20735</v>
      </c>
      <c r="TEQ1" t="s">
        <v>20736</v>
      </c>
      <c r="TER1" t="s">
        <v>20737</v>
      </c>
      <c r="TES1" t="s">
        <v>20738</v>
      </c>
      <c r="TET1" t="s">
        <v>20739</v>
      </c>
      <c r="TEU1" t="s">
        <v>20740</v>
      </c>
      <c r="TEV1" t="s">
        <v>20741</v>
      </c>
      <c r="TEW1" t="s">
        <v>20742</v>
      </c>
      <c r="TEX1" t="s">
        <v>20743</v>
      </c>
      <c r="TEY1" t="s">
        <v>20744</v>
      </c>
      <c r="TEZ1" t="s">
        <v>20745</v>
      </c>
      <c r="TFA1" t="s">
        <v>20746</v>
      </c>
      <c r="TFB1" t="s">
        <v>20747</v>
      </c>
      <c r="TFC1" t="s">
        <v>20748</v>
      </c>
      <c r="TFD1" t="s">
        <v>20749</v>
      </c>
      <c r="TFE1" t="s">
        <v>20750</v>
      </c>
      <c r="TFF1" t="s">
        <v>20751</v>
      </c>
      <c r="TFG1" t="s">
        <v>20752</v>
      </c>
      <c r="TFH1" t="s">
        <v>20753</v>
      </c>
      <c r="TFI1" t="s">
        <v>20754</v>
      </c>
      <c r="TFJ1" t="s">
        <v>20755</v>
      </c>
      <c r="TFK1" t="s">
        <v>20756</v>
      </c>
      <c r="TFL1" t="s">
        <v>20757</v>
      </c>
      <c r="TFM1" t="s">
        <v>20758</v>
      </c>
      <c r="TFN1" t="s">
        <v>20759</v>
      </c>
      <c r="TFO1" t="s">
        <v>20760</v>
      </c>
      <c r="TFP1" t="s">
        <v>20761</v>
      </c>
      <c r="TFQ1" t="s">
        <v>20762</v>
      </c>
      <c r="TFR1" t="s">
        <v>20763</v>
      </c>
      <c r="TFS1" t="s">
        <v>20764</v>
      </c>
      <c r="TFT1" t="s">
        <v>20765</v>
      </c>
      <c r="TFU1" t="s">
        <v>20766</v>
      </c>
      <c r="TFV1" t="s">
        <v>20767</v>
      </c>
      <c r="TFW1" t="s">
        <v>20768</v>
      </c>
      <c r="TFX1" t="s">
        <v>20769</v>
      </c>
      <c r="TFY1" t="s">
        <v>20770</v>
      </c>
      <c r="TFZ1" t="s">
        <v>20771</v>
      </c>
      <c r="TGA1" t="s">
        <v>20772</v>
      </c>
      <c r="TGB1" t="s">
        <v>20773</v>
      </c>
      <c r="TGC1" t="s">
        <v>20774</v>
      </c>
      <c r="TGD1" t="s">
        <v>20775</v>
      </c>
      <c r="TGE1" t="s">
        <v>20776</v>
      </c>
      <c r="TGF1" t="s">
        <v>20777</v>
      </c>
      <c r="TGG1" t="s">
        <v>20778</v>
      </c>
      <c r="TGH1" t="s">
        <v>20779</v>
      </c>
      <c r="TGI1" t="s">
        <v>20780</v>
      </c>
      <c r="TGJ1" t="s">
        <v>20781</v>
      </c>
      <c r="TGK1" t="s">
        <v>20782</v>
      </c>
      <c r="TGL1" t="s">
        <v>20783</v>
      </c>
      <c r="TGM1" t="s">
        <v>20784</v>
      </c>
      <c r="TGN1" t="s">
        <v>20785</v>
      </c>
      <c r="TGO1" t="s">
        <v>20786</v>
      </c>
      <c r="TGP1" t="s">
        <v>20787</v>
      </c>
      <c r="TGQ1" t="s">
        <v>20788</v>
      </c>
      <c r="TGR1" t="s">
        <v>20789</v>
      </c>
      <c r="TGS1" t="s">
        <v>20790</v>
      </c>
      <c r="TGT1" t="s">
        <v>20791</v>
      </c>
      <c r="TGU1" t="s">
        <v>20792</v>
      </c>
      <c r="TGV1" t="s">
        <v>20793</v>
      </c>
      <c r="TGW1" t="s">
        <v>20794</v>
      </c>
      <c r="TGX1" t="s">
        <v>20795</v>
      </c>
      <c r="TGY1" t="s">
        <v>20796</v>
      </c>
      <c r="TGZ1" t="s">
        <v>20797</v>
      </c>
      <c r="THA1" t="s">
        <v>20798</v>
      </c>
      <c r="THB1" t="s">
        <v>20799</v>
      </c>
      <c r="THC1" t="s">
        <v>20800</v>
      </c>
      <c r="THD1" t="s">
        <v>20801</v>
      </c>
      <c r="THE1" t="s">
        <v>20802</v>
      </c>
      <c r="THF1" t="s">
        <v>20803</v>
      </c>
      <c r="THG1" t="s">
        <v>20804</v>
      </c>
      <c r="THH1" t="s">
        <v>20805</v>
      </c>
      <c r="THI1" t="s">
        <v>20806</v>
      </c>
      <c r="THJ1" t="s">
        <v>20807</v>
      </c>
      <c r="THK1" t="s">
        <v>20808</v>
      </c>
      <c r="THL1" t="s">
        <v>20809</v>
      </c>
      <c r="THM1" t="s">
        <v>20810</v>
      </c>
      <c r="THN1" t="s">
        <v>20811</v>
      </c>
      <c r="THO1" t="s">
        <v>20812</v>
      </c>
      <c r="THP1" t="s">
        <v>20813</v>
      </c>
      <c r="THQ1" t="s">
        <v>20814</v>
      </c>
      <c r="THR1" t="s">
        <v>20815</v>
      </c>
      <c r="THS1" t="s">
        <v>20816</v>
      </c>
      <c r="THT1" t="s">
        <v>20817</v>
      </c>
      <c r="THU1" t="s">
        <v>20818</v>
      </c>
      <c r="THV1" t="s">
        <v>20819</v>
      </c>
      <c r="THW1" t="s">
        <v>20820</v>
      </c>
      <c r="THX1" t="s">
        <v>20821</v>
      </c>
      <c r="THY1" t="s">
        <v>20822</v>
      </c>
      <c r="THZ1" t="s">
        <v>20823</v>
      </c>
      <c r="TIA1" t="s">
        <v>20824</v>
      </c>
      <c r="TIB1" t="s">
        <v>20825</v>
      </c>
      <c r="TIC1" t="s">
        <v>20826</v>
      </c>
      <c r="TID1" t="s">
        <v>20827</v>
      </c>
      <c r="TIE1" t="s">
        <v>20828</v>
      </c>
      <c r="TIF1" t="s">
        <v>20829</v>
      </c>
      <c r="TIG1" t="s">
        <v>20830</v>
      </c>
      <c r="TIH1" t="s">
        <v>20831</v>
      </c>
      <c r="TII1" t="s">
        <v>20832</v>
      </c>
      <c r="TIJ1" t="s">
        <v>20833</v>
      </c>
      <c r="TIK1" t="s">
        <v>20834</v>
      </c>
      <c r="TIL1" t="s">
        <v>20835</v>
      </c>
      <c r="TIM1" t="s">
        <v>20836</v>
      </c>
      <c r="TIN1" t="s">
        <v>20837</v>
      </c>
      <c r="TIO1" t="s">
        <v>20838</v>
      </c>
      <c r="TIP1" t="s">
        <v>20839</v>
      </c>
      <c r="TIQ1" t="s">
        <v>20840</v>
      </c>
      <c r="TIR1" t="s">
        <v>20841</v>
      </c>
      <c r="TIS1" t="s">
        <v>20842</v>
      </c>
      <c r="TIT1" t="s">
        <v>20843</v>
      </c>
      <c r="TIU1" t="s">
        <v>20844</v>
      </c>
      <c r="TIV1" t="s">
        <v>20845</v>
      </c>
      <c r="TIW1" t="s">
        <v>20846</v>
      </c>
      <c r="TIX1" t="s">
        <v>20847</v>
      </c>
      <c r="TIY1" t="s">
        <v>20848</v>
      </c>
      <c r="TIZ1" t="s">
        <v>20849</v>
      </c>
      <c r="TJA1" t="s">
        <v>20850</v>
      </c>
      <c r="TJB1" t="s">
        <v>20851</v>
      </c>
      <c r="TJC1" t="s">
        <v>20852</v>
      </c>
      <c r="TJD1" t="s">
        <v>20853</v>
      </c>
      <c r="TJE1" t="s">
        <v>20854</v>
      </c>
      <c r="TJF1" t="s">
        <v>20855</v>
      </c>
      <c r="TJG1" t="s">
        <v>20856</v>
      </c>
      <c r="TJH1" t="s">
        <v>20857</v>
      </c>
      <c r="TJI1" t="s">
        <v>20858</v>
      </c>
      <c r="TJJ1" t="s">
        <v>20859</v>
      </c>
      <c r="TJK1" t="s">
        <v>20860</v>
      </c>
      <c r="TJL1" t="s">
        <v>20861</v>
      </c>
      <c r="TJM1" t="s">
        <v>20862</v>
      </c>
      <c r="TJN1" t="s">
        <v>20863</v>
      </c>
      <c r="TJO1" t="s">
        <v>20864</v>
      </c>
      <c r="TJP1" t="s">
        <v>20865</v>
      </c>
      <c r="TJQ1" t="s">
        <v>20866</v>
      </c>
      <c r="TJR1" t="s">
        <v>20867</v>
      </c>
      <c r="TJS1" t="s">
        <v>20868</v>
      </c>
      <c r="TJT1" t="s">
        <v>20869</v>
      </c>
      <c r="TJU1" t="s">
        <v>20870</v>
      </c>
      <c r="TJV1" t="s">
        <v>20871</v>
      </c>
      <c r="TJW1" t="s">
        <v>20872</v>
      </c>
      <c r="TJX1" t="s">
        <v>20873</v>
      </c>
      <c r="TJY1" t="s">
        <v>20874</v>
      </c>
      <c r="TJZ1" t="s">
        <v>20875</v>
      </c>
      <c r="TKA1" t="s">
        <v>20876</v>
      </c>
      <c r="TKB1" t="s">
        <v>20877</v>
      </c>
      <c r="TKC1" t="s">
        <v>20878</v>
      </c>
      <c r="TKD1" t="s">
        <v>20879</v>
      </c>
      <c r="TKE1" t="s">
        <v>20880</v>
      </c>
      <c r="TKF1" t="s">
        <v>20881</v>
      </c>
      <c r="TKG1" t="s">
        <v>20882</v>
      </c>
      <c r="TKH1" t="s">
        <v>20883</v>
      </c>
      <c r="TKI1" t="s">
        <v>20884</v>
      </c>
      <c r="TKJ1" t="s">
        <v>20885</v>
      </c>
      <c r="TKK1" t="s">
        <v>20886</v>
      </c>
      <c r="TKL1" t="s">
        <v>20887</v>
      </c>
      <c r="TKM1" t="s">
        <v>20888</v>
      </c>
      <c r="TKN1" t="s">
        <v>20889</v>
      </c>
      <c r="TKO1" t="s">
        <v>20890</v>
      </c>
      <c r="TKP1" t="s">
        <v>20891</v>
      </c>
      <c r="TKQ1" t="s">
        <v>20892</v>
      </c>
      <c r="TKR1" t="s">
        <v>20893</v>
      </c>
      <c r="TKS1" t="s">
        <v>20894</v>
      </c>
      <c r="TKT1" t="s">
        <v>20895</v>
      </c>
      <c r="TKU1" t="s">
        <v>20896</v>
      </c>
      <c r="TKV1" t="s">
        <v>20897</v>
      </c>
      <c r="TKW1" t="s">
        <v>20898</v>
      </c>
      <c r="TKX1" t="s">
        <v>20899</v>
      </c>
      <c r="TKY1" t="s">
        <v>20900</v>
      </c>
      <c r="TKZ1" t="s">
        <v>20901</v>
      </c>
      <c r="TLA1" t="s">
        <v>20902</v>
      </c>
      <c r="TLB1" t="s">
        <v>20903</v>
      </c>
      <c r="TLC1" t="s">
        <v>20904</v>
      </c>
      <c r="TLD1" t="s">
        <v>20905</v>
      </c>
      <c r="TLE1" t="s">
        <v>20906</v>
      </c>
      <c r="TLF1" t="s">
        <v>20907</v>
      </c>
      <c r="TLG1" t="s">
        <v>20908</v>
      </c>
      <c r="TLH1" t="s">
        <v>20909</v>
      </c>
      <c r="TLI1" t="s">
        <v>20910</v>
      </c>
      <c r="TLJ1" t="s">
        <v>20911</v>
      </c>
      <c r="TLK1" t="s">
        <v>20912</v>
      </c>
      <c r="TLL1" t="s">
        <v>20913</v>
      </c>
      <c r="TLM1" t="s">
        <v>20914</v>
      </c>
      <c r="TLN1" t="s">
        <v>20915</v>
      </c>
      <c r="TLO1" t="s">
        <v>20916</v>
      </c>
      <c r="TLP1" t="s">
        <v>20917</v>
      </c>
      <c r="TLQ1" t="s">
        <v>20918</v>
      </c>
      <c r="TLR1" t="s">
        <v>20919</v>
      </c>
      <c r="TLS1" t="s">
        <v>20920</v>
      </c>
      <c r="TLT1" t="s">
        <v>20921</v>
      </c>
      <c r="TLU1" t="s">
        <v>20922</v>
      </c>
      <c r="TLV1" t="s">
        <v>20923</v>
      </c>
      <c r="TLW1" t="s">
        <v>20924</v>
      </c>
      <c r="TLX1" t="s">
        <v>20925</v>
      </c>
      <c r="TLY1" t="s">
        <v>20926</v>
      </c>
      <c r="TLZ1" t="s">
        <v>20927</v>
      </c>
      <c r="TMA1" t="s">
        <v>20928</v>
      </c>
      <c r="TMB1" t="s">
        <v>20929</v>
      </c>
      <c r="TMC1" t="s">
        <v>20930</v>
      </c>
      <c r="TMD1" t="s">
        <v>20931</v>
      </c>
      <c r="TME1" t="s">
        <v>20932</v>
      </c>
      <c r="TMF1" t="s">
        <v>20933</v>
      </c>
      <c r="TMG1" t="s">
        <v>20934</v>
      </c>
      <c r="TMH1" t="s">
        <v>20935</v>
      </c>
      <c r="TMI1" t="s">
        <v>20936</v>
      </c>
      <c r="TMJ1" t="s">
        <v>20937</v>
      </c>
      <c r="TMK1" t="s">
        <v>20938</v>
      </c>
      <c r="TML1" t="s">
        <v>20939</v>
      </c>
      <c r="TMM1" t="s">
        <v>20940</v>
      </c>
      <c r="TMN1" t="s">
        <v>20941</v>
      </c>
      <c r="TMO1" t="s">
        <v>20942</v>
      </c>
      <c r="TMP1" t="s">
        <v>20943</v>
      </c>
      <c r="TMQ1" t="s">
        <v>20944</v>
      </c>
      <c r="TMR1" t="s">
        <v>20945</v>
      </c>
      <c r="TMS1" t="s">
        <v>20946</v>
      </c>
      <c r="TMT1" t="s">
        <v>20947</v>
      </c>
      <c r="TMU1" t="s">
        <v>20948</v>
      </c>
      <c r="TMV1" t="s">
        <v>20949</v>
      </c>
      <c r="TMW1" t="s">
        <v>20950</v>
      </c>
      <c r="TMX1" t="s">
        <v>20951</v>
      </c>
      <c r="TMY1" t="s">
        <v>20952</v>
      </c>
      <c r="TMZ1" t="s">
        <v>20953</v>
      </c>
      <c r="TNA1" t="s">
        <v>20954</v>
      </c>
      <c r="TNB1" t="s">
        <v>20955</v>
      </c>
      <c r="TNC1" t="s">
        <v>20956</v>
      </c>
      <c r="TND1" t="s">
        <v>20957</v>
      </c>
      <c r="TNE1" t="s">
        <v>20958</v>
      </c>
      <c r="TNF1" t="s">
        <v>20959</v>
      </c>
      <c r="TNG1" t="s">
        <v>20960</v>
      </c>
      <c r="TNH1" t="s">
        <v>20961</v>
      </c>
      <c r="TNI1" t="s">
        <v>20962</v>
      </c>
      <c r="TNJ1" t="s">
        <v>20963</v>
      </c>
      <c r="TNK1" t="s">
        <v>20964</v>
      </c>
      <c r="TNL1" t="s">
        <v>20965</v>
      </c>
      <c r="TNM1" t="s">
        <v>20966</v>
      </c>
      <c r="TNN1" t="s">
        <v>20967</v>
      </c>
      <c r="TNO1" t="s">
        <v>20968</v>
      </c>
      <c r="TNP1" t="s">
        <v>20969</v>
      </c>
      <c r="TNQ1" t="s">
        <v>20970</v>
      </c>
      <c r="TNR1" t="s">
        <v>20971</v>
      </c>
      <c r="TNS1" t="s">
        <v>20972</v>
      </c>
      <c r="TNT1" t="s">
        <v>20973</v>
      </c>
      <c r="TNU1" t="s">
        <v>20974</v>
      </c>
      <c r="TNV1" t="s">
        <v>20975</v>
      </c>
      <c r="TNW1" t="s">
        <v>20976</v>
      </c>
      <c r="TNX1" t="s">
        <v>20977</v>
      </c>
      <c r="TNY1" t="s">
        <v>20978</v>
      </c>
      <c r="TNZ1" t="s">
        <v>20979</v>
      </c>
      <c r="TOA1" t="s">
        <v>20980</v>
      </c>
      <c r="TOB1" t="s">
        <v>20981</v>
      </c>
      <c r="TOC1" t="s">
        <v>20982</v>
      </c>
      <c r="TOD1" t="s">
        <v>20983</v>
      </c>
      <c r="TOE1" t="s">
        <v>20984</v>
      </c>
      <c r="TOF1" t="s">
        <v>20985</v>
      </c>
      <c r="TOG1" t="s">
        <v>20986</v>
      </c>
      <c r="TOH1" t="s">
        <v>20987</v>
      </c>
      <c r="TOI1" t="s">
        <v>20988</v>
      </c>
      <c r="TOJ1" t="s">
        <v>20989</v>
      </c>
      <c r="TOK1" t="s">
        <v>20990</v>
      </c>
      <c r="TOL1" t="s">
        <v>20991</v>
      </c>
      <c r="TOM1" t="s">
        <v>20992</v>
      </c>
      <c r="TON1" t="s">
        <v>20993</v>
      </c>
      <c r="TOO1" t="s">
        <v>20994</v>
      </c>
      <c r="TOP1" t="s">
        <v>20995</v>
      </c>
      <c r="TOQ1" t="s">
        <v>20996</v>
      </c>
      <c r="TOR1" t="s">
        <v>20997</v>
      </c>
      <c r="TOS1" t="s">
        <v>20998</v>
      </c>
      <c r="TOT1" t="s">
        <v>20999</v>
      </c>
      <c r="TOU1" t="s">
        <v>21000</v>
      </c>
      <c r="TOV1" t="s">
        <v>21001</v>
      </c>
      <c r="TOW1" t="s">
        <v>21002</v>
      </c>
      <c r="TOX1" t="s">
        <v>21003</v>
      </c>
      <c r="TOY1" t="s">
        <v>21004</v>
      </c>
      <c r="TOZ1" t="s">
        <v>21005</v>
      </c>
      <c r="TPA1" t="s">
        <v>21006</v>
      </c>
      <c r="TPB1" t="s">
        <v>21007</v>
      </c>
      <c r="TPC1" t="s">
        <v>21008</v>
      </c>
      <c r="TPD1" t="s">
        <v>21009</v>
      </c>
      <c r="TPE1" t="s">
        <v>21010</v>
      </c>
      <c r="TPF1" t="s">
        <v>21011</v>
      </c>
      <c r="TPG1" t="s">
        <v>21012</v>
      </c>
      <c r="TPH1" t="s">
        <v>21013</v>
      </c>
      <c r="TPI1" t="s">
        <v>21014</v>
      </c>
      <c r="TPJ1" t="s">
        <v>21015</v>
      </c>
      <c r="TPK1" t="s">
        <v>21016</v>
      </c>
      <c r="TPL1" t="s">
        <v>21017</v>
      </c>
      <c r="TPM1" t="s">
        <v>21018</v>
      </c>
      <c r="TPN1" t="s">
        <v>21019</v>
      </c>
      <c r="TPO1" t="s">
        <v>21020</v>
      </c>
      <c r="TPP1" t="s">
        <v>21021</v>
      </c>
      <c r="TPQ1" t="s">
        <v>21022</v>
      </c>
      <c r="TPR1" t="s">
        <v>21023</v>
      </c>
      <c r="TPS1" t="s">
        <v>21024</v>
      </c>
      <c r="TPT1" t="s">
        <v>21025</v>
      </c>
      <c r="TPU1" t="s">
        <v>21026</v>
      </c>
      <c r="TPV1" t="s">
        <v>21027</v>
      </c>
      <c r="TPW1" t="s">
        <v>21028</v>
      </c>
      <c r="TPX1" t="s">
        <v>21029</v>
      </c>
      <c r="TPY1" t="s">
        <v>21030</v>
      </c>
      <c r="TPZ1" t="s">
        <v>21031</v>
      </c>
      <c r="TQA1" t="s">
        <v>21032</v>
      </c>
      <c r="TQB1" t="s">
        <v>21033</v>
      </c>
      <c r="TQC1" t="s">
        <v>21034</v>
      </c>
      <c r="TQD1" t="s">
        <v>21035</v>
      </c>
      <c r="TQE1" t="s">
        <v>21036</v>
      </c>
      <c r="TQF1" t="s">
        <v>21037</v>
      </c>
      <c r="TQG1" t="s">
        <v>21038</v>
      </c>
      <c r="TQH1" t="s">
        <v>21039</v>
      </c>
      <c r="TQI1" t="s">
        <v>21040</v>
      </c>
      <c r="TQJ1" t="s">
        <v>21041</v>
      </c>
      <c r="TQK1" t="s">
        <v>21042</v>
      </c>
      <c r="TQL1" t="s">
        <v>21043</v>
      </c>
      <c r="TQM1" t="s">
        <v>21044</v>
      </c>
      <c r="TQN1" t="s">
        <v>21045</v>
      </c>
      <c r="TQO1" t="s">
        <v>21046</v>
      </c>
      <c r="TQP1" t="s">
        <v>21047</v>
      </c>
      <c r="TQQ1" t="s">
        <v>21048</v>
      </c>
      <c r="TQR1" t="s">
        <v>21049</v>
      </c>
      <c r="TQS1" t="s">
        <v>21050</v>
      </c>
      <c r="TQT1" t="s">
        <v>21051</v>
      </c>
      <c r="TQU1" t="s">
        <v>21052</v>
      </c>
      <c r="TQV1" t="s">
        <v>21053</v>
      </c>
      <c r="TQW1" t="s">
        <v>21054</v>
      </c>
      <c r="TQX1" t="s">
        <v>21055</v>
      </c>
      <c r="TQY1" t="s">
        <v>21056</v>
      </c>
      <c r="TQZ1" t="s">
        <v>21057</v>
      </c>
      <c r="TRA1" t="s">
        <v>21058</v>
      </c>
      <c r="TRB1" t="s">
        <v>21059</v>
      </c>
      <c r="TRC1" t="s">
        <v>21060</v>
      </c>
      <c r="TRD1" t="s">
        <v>21061</v>
      </c>
      <c r="TRE1" t="s">
        <v>21062</v>
      </c>
      <c r="TRF1" t="s">
        <v>21063</v>
      </c>
      <c r="TRG1" t="s">
        <v>21064</v>
      </c>
      <c r="TRH1" t="s">
        <v>21065</v>
      </c>
      <c r="TRI1" t="s">
        <v>21066</v>
      </c>
      <c r="TRJ1" t="s">
        <v>21067</v>
      </c>
      <c r="TRK1" t="s">
        <v>21068</v>
      </c>
      <c r="TRL1" t="s">
        <v>21069</v>
      </c>
      <c r="TRM1" t="s">
        <v>21070</v>
      </c>
      <c r="TRN1" t="s">
        <v>21071</v>
      </c>
      <c r="TRO1" t="s">
        <v>21072</v>
      </c>
      <c r="TRP1" t="s">
        <v>21073</v>
      </c>
      <c r="TRQ1" t="s">
        <v>21074</v>
      </c>
      <c r="TRR1" t="s">
        <v>21075</v>
      </c>
      <c r="TRS1" t="s">
        <v>21076</v>
      </c>
      <c r="TRT1" t="s">
        <v>21077</v>
      </c>
      <c r="TRU1" t="s">
        <v>21078</v>
      </c>
      <c r="TRV1" t="s">
        <v>21079</v>
      </c>
      <c r="TRW1" t="s">
        <v>21080</v>
      </c>
      <c r="TRX1" t="s">
        <v>21081</v>
      </c>
      <c r="TRY1" t="s">
        <v>21082</v>
      </c>
      <c r="TRZ1" t="s">
        <v>21083</v>
      </c>
      <c r="TSA1" t="s">
        <v>21084</v>
      </c>
      <c r="TSB1" t="s">
        <v>21085</v>
      </c>
      <c r="TSC1" t="s">
        <v>21086</v>
      </c>
      <c r="TSD1" t="s">
        <v>21087</v>
      </c>
      <c r="TSE1" t="s">
        <v>21088</v>
      </c>
      <c r="TSF1" t="s">
        <v>21089</v>
      </c>
      <c r="TSG1" t="s">
        <v>21090</v>
      </c>
      <c r="TSH1" t="s">
        <v>21091</v>
      </c>
      <c r="TSI1" t="s">
        <v>21092</v>
      </c>
      <c r="TSJ1" t="s">
        <v>21093</v>
      </c>
      <c r="TSK1" t="s">
        <v>21094</v>
      </c>
      <c r="TSL1" t="s">
        <v>21095</v>
      </c>
      <c r="TSM1" t="s">
        <v>21096</v>
      </c>
      <c r="TSN1" t="s">
        <v>21097</v>
      </c>
      <c r="TSO1" t="s">
        <v>21098</v>
      </c>
      <c r="TSP1" t="s">
        <v>21099</v>
      </c>
      <c r="TSQ1" t="s">
        <v>21100</v>
      </c>
      <c r="TSR1" t="s">
        <v>21101</v>
      </c>
      <c r="TSS1" t="s">
        <v>21102</v>
      </c>
      <c r="TST1" t="s">
        <v>21103</v>
      </c>
      <c r="TSU1" t="s">
        <v>21104</v>
      </c>
      <c r="TSV1" t="s">
        <v>21105</v>
      </c>
      <c r="TSW1" t="s">
        <v>21106</v>
      </c>
      <c r="TSX1" t="s">
        <v>21107</v>
      </c>
      <c r="TSY1" t="s">
        <v>21108</v>
      </c>
      <c r="TSZ1" t="s">
        <v>21109</v>
      </c>
      <c r="TTA1" t="s">
        <v>21110</v>
      </c>
      <c r="TTB1" t="s">
        <v>21111</v>
      </c>
      <c r="TTC1" t="s">
        <v>21112</v>
      </c>
      <c r="TTD1" t="s">
        <v>21113</v>
      </c>
      <c r="TTE1" t="s">
        <v>21114</v>
      </c>
      <c r="TTF1" t="s">
        <v>21115</v>
      </c>
      <c r="TTG1" t="s">
        <v>21116</v>
      </c>
      <c r="TTH1" t="s">
        <v>21117</v>
      </c>
      <c r="TTI1" t="s">
        <v>21118</v>
      </c>
      <c r="TTJ1" t="s">
        <v>21119</v>
      </c>
      <c r="TTK1" t="s">
        <v>21120</v>
      </c>
      <c r="TTL1" t="s">
        <v>21121</v>
      </c>
      <c r="TTM1" t="s">
        <v>21122</v>
      </c>
      <c r="TTN1" t="s">
        <v>21123</v>
      </c>
      <c r="TTO1" t="s">
        <v>21124</v>
      </c>
      <c r="TTP1" t="s">
        <v>21125</v>
      </c>
      <c r="TTQ1" t="s">
        <v>21126</v>
      </c>
      <c r="TTR1" t="s">
        <v>21127</v>
      </c>
      <c r="TTS1" t="s">
        <v>21128</v>
      </c>
      <c r="TTT1" t="s">
        <v>21129</v>
      </c>
      <c r="TTU1" t="s">
        <v>21130</v>
      </c>
      <c r="TTV1" t="s">
        <v>21131</v>
      </c>
      <c r="TTW1" t="s">
        <v>21132</v>
      </c>
      <c r="TTX1" t="s">
        <v>21133</v>
      </c>
      <c r="TTY1" t="s">
        <v>21134</v>
      </c>
      <c r="TTZ1" t="s">
        <v>21135</v>
      </c>
      <c r="TUA1" t="s">
        <v>21136</v>
      </c>
      <c r="TUB1" t="s">
        <v>21137</v>
      </c>
      <c r="TUC1" t="s">
        <v>21138</v>
      </c>
      <c r="TUD1" t="s">
        <v>21139</v>
      </c>
      <c r="TUE1" t="s">
        <v>21140</v>
      </c>
      <c r="TUF1" t="s">
        <v>21141</v>
      </c>
      <c r="TUG1" t="s">
        <v>21142</v>
      </c>
      <c r="TUH1" t="s">
        <v>21143</v>
      </c>
      <c r="TUI1" t="s">
        <v>21144</v>
      </c>
      <c r="TUJ1" t="s">
        <v>21145</v>
      </c>
      <c r="TUK1" t="s">
        <v>21146</v>
      </c>
      <c r="TUL1" t="s">
        <v>21147</v>
      </c>
      <c r="TUM1" t="s">
        <v>21148</v>
      </c>
      <c r="TUN1" t="s">
        <v>21149</v>
      </c>
      <c r="TUO1" t="s">
        <v>21150</v>
      </c>
      <c r="TUP1" t="s">
        <v>21151</v>
      </c>
      <c r="TUQ1" t="s">
        <v>21152</v>
      </c>
      <c r="TUR1" t="s">
        <v>21153</v>
      </c>
      <c r="TUS1" t="s">
        <v>21154</v>
      </c>
      <c r="TUT1" t="s">
        <v>21155</v>
      </c>
      <c r="TUU1" t="s">
        <v>21156</v>
      </c>
      <c r="TUV1" t="s">
        <v>21157</v>
      </c>
      <c r="TUW1" t="s">
        <v>21158</v>
      </c>
      <c r="TUX1" t="s">
        <v>21159</v>
      </c>
      <c r="TUY1" t="s">
        <v>21160</v>
      </c>
      <c r="TUZ1" t="s">
        <v>21161</v>
      </c>
      <c r="TVA1" t="s">
        <v>21162</v>
      </c>
      <c r="TVB1" t="s">
        <v>21163</v>
      </c>
      <c r="TVC1" t="s">
        <v>21164</v>
      </c>
      <c r="TVD1" t="s">
        <v>21165</v>
      </c>
      <c r="TVE1" t="s">
        <v>21166</v>
      </c>
      <c r="TVF1" t="s">
        <v>21167</v>
      </c>
      <c r="TVG1" t="s">
        <v>21168</v>
      </c>
      <c r="TVH1" t="s">
        <v>21169</v>
      </c>
      <c r="TVI1" t="s">
        <v>21170</v>
      </c>
      <c r="TVJ1" t="s">
        <v>21171</v>
      </c>
      <c r="TVK1" t="s">
        <v>21172</v>
      </c>
      <c r="TVL1" t="s">
        <v>21173</v>
      </c>
      <c r="TVM1" t="s">
        <v>21174</v>
      </c>
      <c r="TVN1" t="s">
        <v>21175</v>
      </c>
      <c r="TVO1" t="s">
        <v>21176</v>
      </c>
      <c r="TVP1" t="s">
        <v>21177</v>
      </c>
      <c r="TVQ1" t="s">
        <v>21178</v>
      </c>
      <c r="TVR1" t="s">
        <v>21179</v>
      </c>
      <c r="TVS1" t="s">
        <v>21180</v>
      </c>
      <c r="TVT1" t="s">
        <v>21181</v>
      </c>
      <c r="TVU1" t="s">
        <v>21182</v>
      </c>
      <c r="TVV1" t="s">
        <v>21183</v>
      </c>
      <c r="TVW1" t="s">
        <v>21184</v>
      </c>
      <c r="TVX1" t="s">
        <v>21185</v>
      </c>
      <c r="TVY1" t="s">
        <v>21186</v>
      </c>
      <c r="TVZ1" t="s">
        <v>21187</v>
      </c>
      <c r="TWA1" t="s">
        <v>21188</v>
      </c>
      <c r="TWB1" t="s">
        <v>21189</v>
      </c>
      <c r="TWC1" t="s">
        <v>21190</v>
      </c>
      <c r="TWD1" t="s">
        <v>21191</v>
      </c>
      <c r="TWE1" t="s">
        <v>21192</v>
      </c>
      <c r="TWF1" t="s">
        <v>21193</v>
      </c>
      <c r="TWG1" t="s">
        <v>21194</v>
      </c>
      <c r="TWH1" t="s">
        <v>21195</v>
      </c>
      <c r="TWI1" t="s">
        <v>21196</v>
      </c>
      <c r="TWJ1" t="s">
        <v>21197</v>
      </c>
      <c r="TWK1" t="s">
        <v>21198</v>
      </c>
      <c r="TWL1" t="s">
        <v>21199</v>
      </c>
      <c r="TWM1" t="s">
        <v>21200</v>
      </c>
      <c r="TWN1" t="s">
        <v>21201</v>
      </c>
      <c r="TWO1" t="s">
        <v>21202</v>
      </c>
      <c r="TWP1" t="s">
        <v>21203</v>
      </c>
      <c r="TWQ1" t="s">
        <v>21204</v>
      </c>
      <c r="TWR1" t="s">
        <v>21205</v>
      </c>
      <c r="TWS1" t="s">
        <v>21206</v>
      </c>
      <c r="TWT1" t="s">
        <v>21207</v>
      </c>
      <c r="TWU1" t="s">
        <v>21208</v>
      </c>
      <c r="TWV1" t="s">
        <v>21209</v>
      </c>
      <c r="TWW1" t="s">
        <v>21210</v>
      </c>
      <c r="TWX1" t="s">
        <v>21211</v>
      </c>
      <c r="TWY1" t="s">
        <v>21212</v>
      </c>
      <c r="TWZ1" t="s">
        <v>21213</v>
      </c>
      <c r="TXA1" t="s">
        <v>21214</v>
      </c>
      <c r="TXB1" t="s">
        <v>21215</v>
      </c>
      <c r="TXC1" t="s">
        <v>21216</v>
      </c>
      <c r="TXD1" t="s">
        <v>21217</v>
      </c>
      <c r="TXE1" t="s">
        <v>21218</v>
      </c>
      <c r="TXF1" t="s">
        <v>21219</v>
      </c>
      <c r="TXG1" t="s">
        <v>21220</v>
      </c>
      <c r="TXH1" t="s">
        <v>21221</v>
      </c>
      <c r="TXI1" t="s">
        <v>21222</v>
      </c>
      <c r="TXJ1" t="s">
        <v>21223</v>
      </c>
      <c r="TXK1" t="s">
        <v>21224</v>
      </c>
      <c r="TXL1" t="s">
        <v>21225</v>
      </c>
      <c r="TXM1" t="s">
        <v>21226</v>
      </c>
      <c r="TXN1" t="s">
        <v>21227</v>
      </c>
      <c r="TXO1" t="s">
        <v>21228</v>
      </c>
      <c r="TXP1" t="s">
        <v>21229</v>
      </c>
      <c r="TXQ1" t="s">
        <v>21230</v>
      </c>
      <c r="TXR1" t="s">
        <v>21231</v>
      </c>
      <c r="TXS1" t="s">
        <v>21232</v>
      </c>
      <c r="TXT1" t="s">
        <v>21233</v>
      </c>
      <c r="TXU1" t="s">
        <v>21234</v>
      </c>
      <c r="TXV1" t="s">
        <v>21235</v>
      </c>
      <c r="TXW1" t="s">
        <v>21236</v>
      </c>
      <c r="TXX1" t="s">
        <v>21237</v>
      </c>
      <c r="TXY1" t="s">
        <v>21238</v>
      </c>
      <c r="TXZ1" t="s">
        <v>21239</v>
      </c>
      <c r="TYA1" t="s">
        <v>21240</v>
      </c>
      <c r="TYB1" t="s">
        <v>21241</v>
      </c>
      <c r="TYC1" t="s">
        <v>21242</v>
      </c>
      <c r="TYD1" t="s">
        <v>21243</v>
      </c>
      <c r="TYE1" t="s">
        <v>21244</v>
      </c>
      <c r="TYF1" t="s">
        <v>21245</v>
      </c>
      <c r="TYG1" t="s">
        <v>21246</v>
      </c>
      <c r="TYH1" t="s">
        <v>21247</v>
      </c>
      <c r="TYI1" t="s">
        <v>21248</v>
      </c>
      <c r="TYJ1" t="s">
        <v>21249</v>
      </c>
      <c r="TYK1" t="s">
        <v>21250</v>
      </c>
      <c r="TYL1" t="s">
        <v>21251</v>
      </c>
      <c r="TYM1" t="s">
        <v>21252</v>
      </c>
      <c r="TYN1" t="s">
        <v>21253</v>
      </c>
      <c r="TYO1" t="s">
        <v>21254</v>
      </c>
      <c r="TYP1" t="s">
        <v>21255</v>
      </c>
      <c r="TYQ1" t="s">
        <v>21256</v>
      </c>
      <c r="TYR1" t="s">
        <v>21257</v>
      </c>
      <c r="TYS1" t="s">
        <v>21258</v>
      </c>
      <c r="TYT1" t="s">
        <v>21259</v>
      </c>
      <c r="TYU1" t="s">
        <v>21260</v>
      </c>
      <c r="TYV1" t="s">
        <v>21261</v>
      </c>
      <c r="TYW1" t="s">
        <v>21262</v>
      </c>
      <c r="TYX1" t="s">
        <v>21263</v>
      </c>
      <c r="TYY1" t="s">
        <v>21264</v>
      </c>
      <c r="TYZ1" t="s">
        <v>21265</v>
      </c>
      <c r="TZA1" t="s">
        <v>21266</v>
      </c>
      <c r="TZB1" t="s">
        <v>21267</v>
      </c>
      <c r="TZC1" t="s">
        <v>21268</v>
      </c>
      <c r="TZD1" t="s">
        <v>21269</v>
      </c>
      <c r="TZE1" t="s">
        <v>21270</v>
      </c>
      <c r="TZF1" t="s">
        <v>21271</v>
      </c>
      <c r="TZG1" t="s">
        <v>21272</v>
      </c>
      <c r="TZH1" t="s">
        <v>21273</v>
      </c>
      <c r="TZI1" t="s">
        <v>21274</v>
      </c>
      <c r="TZJ1" t="s">
        <v>21275</v>
      </c>
      <c r="TZK1" t="s">
        <v>21276</v>
      </c>
      <c r="TZL1" t="s">
        <v>21277</v>
      </c>
      <c r="TZM1" t="s">
        <v>21278</v>
      </c>
      <c r="TZN1" t="s">
        <v>21279</v>
      </c>
      <c r="TZO1" t="s">
        <v>21280</v>
      </c>
      <c r="TZP1" t="s">
        <v>21281</v>
      </c>
      <c r="TZQ1" t="s">
        <v>21282</v>
      </c>
      <c r="TZR1" t="s">
        <v>21283</v>
      </c>
      <c r="TZS1" t="s">
        <v>21284</v>
      </c>
      <c r="TZT1" t="s">
        <v>21285</v>
      </c>
      <c r="TZU1" t="s">
        <v>21286</v>
      </c>
      <c r="TZV1" t="s">
        <v>21287</v>
      </c>
      <c r="TZW1" t="s">
        <v>21288</v>
      </c>
      <c r="TZX1" t="s">
        <v>21289</v>
      </c>
      <c r="TZY1" t="s">
        <v>21290</v>
      </c>
      <c r="TZZ1" t="s">
        <v>21291</v>
      </c>
      <c r="UAA1" t="s">
        <v>21292</v>
      </c>
      <c r="UAB1" t="s">
        <v>21293</v>
      </c>
      <c r="UAC1" t="s">
        <v>21294</v>
      </c>
      <c r="UAD1" t="s">
        <v>21295</v>
      </c>
      <c r="UAE1" t="s">
        <v>21296</v>
      </c>
      <c r="UAF1" t="s">
        <v>21297</v>
      </c>
      <c r="UAG1" t="s">
        <v>21298</v>
      </c>
      <c r="UAH1" t="s">
        <v>21299</v>
      </c>
      <c r="UAI1" t="s">
        <v>21300</v>
      </c>
      <c r="UAJ1" t="s">
        <v>21301</v>
      </c>
      <c r="UAK1" t="s">
        <v>21302</v>
      </c>
      <c r="UAL1" t="s">
        <v>21303</v>
      </c>
      <c r="UAM1" t="s">
        <v>21304</v>
      </c>
      <c r="UAN1" t="s">
        <v>21305</v>
      </c>
      <c r="UAO1" t="s">
        <v>21306</v>
      </c>
      <c r="UAP1" t="s">
        <v>21307</v>
      </c>
      <c r="UAQ1" t="s">
        <v>21308</v>
      </c>
      <c r="UAR1" t="s">
        <v>21309</v>
      </c>
      <c r="UAS1" t="s">
        <v>21310</v>
      </c>
      <c r="UAT1" t="s">
        <v>21311</v>
      </c>
      <c r="UAU1" t="s">
        <v>21312</v>
      </c>
      <c r="UAV1" t="s">
        <v>21313</v>
      </c>
      <c r="UAW1" t="s">
        <v>21314</v>
      </c>
      <c r="UAX1" t="s">
        <v>21315</v>
      </c>
      <c r="UAY1" t="s">
        <v>21316</v>
      </c>
      <c r="UAZ1" t="s">
        <v>21317</v>
      </c>
      <c r="UBA1" t="s">
        <v>21318</v>
      </c>
      <c r="UBB1" t="s">
        <v>21319</v>
      </c>
      <c r="UBC1" t="s">
        <v>21320</v>
      </c>
      <c r="UBD1" t="s">
        <v>21321</v>
      </c>
      <c r="UBE1" t="s">
        <v>21322</v>
      </c>
      <c r="UBF1" t="s">
        <v>21323</v>
      </c>
      <c r="UBG1" t="s">
        <v>21324</v>
      </c>
      <c r="UBH1" t="s">
        <v>21325</v>
      </c>
      <c r="UBI1" t="s">
        <v>21326</v>
      </c>
      <c r="UBJ1" t="s">
        <v>21327</v>
      </c>
      <c r="UBK1" t="s">
        <v>21328</v>
      </c>
      <c r="UBL1" t="s">
        <v>21329</v>
      </c>
      <c r="UBM1" t="s">
        <v>21330</v>
      </c>
      <c r="UBN1" t="s">
        <v>21331</v>
      </c>
      <c r="UBO1" t="s">
        <v>21332</v>
      </c>
      <c r="UBP1" t="s">
        <v>21333</v>
      </c>
      <c r="UBQ1" t="s">
        <v>21334</v>
      </c>
      <c r="UBR1" t="s">
        <v>21335</v>
      </c>
      <c r="UBS1" t="s">
        <v>21336</v>
      </c>
      <c r="UBT1" t="s">
        <v>21337</v>
      </c>
      <c r="UBU1" t="s">
        <v>21338</v>
      </c>
      <c r="UBV1" t="s">
        <v>21339</v>
      </c>
      <c r="UBW1" t="s">
        <v>21340</v>
      </c>
      <c r="UBX1" t="s">
        <v>21341</v>
      </c>
      <c r="UBY1" t="s">
        <v>21342</v>
      </c>
      <c r="UBZ1" t="s">
        <v>21343</v>
      </c>
      <c r="UCA1" t="s">
        <v>21344</v>
      </c>
      <c r="UCB1" t="s">
        <v>21345</v>
      </c>
      <c r="UCC1" t="s">
        <v>21346</v>
      </c>
      <c r="UCD1" t="s">
        <v>21347</v>
      </c>
      <c r="UCE1" t="s">
        <v>21348</v>
      </c>
      <c r="UCF1" t="s">
        <v>21349</v>
      </c>
      <c r="UCG1" t="s">
        <v>21350</v>
      </c>
      <c r="UCH1" t="s">
        <v>21351</v>
      </c>
      <c r="UCI1" t="s">
        <v>21352</v>
      </c>
      <c r="UCJ1" t="s">
        <v>21353</v>
      </c>
      <c r="UCK1" t="s">
        <v>21354</v>
      </c>
      <c r="UCL1" t="s">
        <v>21355</v>
      </c>
      <c r="UCM1" t="s">
        <v>21356</v>
      </c>
      <c r="UCN1" t="s">
        <v>21357</v>
      </c>
      <c r="UCO1" t="s">
        <v>21358</v>
      </c>
      <c r="UCP1" t="s">
        <v>21359</v>
      </c>
      <c r="UCQ1" t="s">
        <v>21360</v>
      </c>
      <c r="UCR1" t="s">
        <v>21361</v>
      </c>
      <c r="UCS1" t="s">
        <v>21362</v>
      </c>
      <c r="UCT1" t="s">
        <v>21363</v>
      </c>
      <c r="UCU1" t="s">
        <v>21364</v>
      </c>
      <c r="UCV1" t="s">
        <v>21365</v>
      </c>
      <c r="UCW1" t="s">
        <v>21366</v>
      </c>
      <c r="UCX1" t="s">
        <v>21367</v>
      </c>
      <c r="UCY1" t="s">
        <v>21368</v>
      </c>
      <c r="UCZ1" t="s">
        <v>21369</v>
      </c>
      <c r="UDA1" t="s">
        <v>21370</v>
      </c>
      <c r="UDB1" t="s">
        <v>21371</v>
      </c>
      <c r="UDC1" t="s">
        <v>21372</v>
      </c>
      <c r="UDD1" t="s">
        <v>21373</v>
      </c>
      <c r="UDE1" t="s">
        <v>21374</v>
      </c>
      <c r="UDF1" t="s">
        <v>21375</v>
      </c>
      <c r="UDG1" t="s">
        <v>21376</v>
      </c>
      <c r="UDH1" t="s">
        <v>21377</v>
      </c>
      <c r="UDI1" t="s">
        <v>21378</v>
      </c>
      <c r="UDJ1" t="s">
        <v>21379</v>
      </c>
      <c r="UDK1" t="s">
        <v>21380</v>
      </c>
      <c r="UDL1" t="s">
        <v>21381</v>
      </c>
      <c r="UDM1" t="s">
        <v>21382</v>
      </c>
      <c r="UDN1" t="s">
        <v>21383</v>
      </c>
      <c r="UDO1" t="s">
        <v>21384</v>
      </c>
      <c r="UDP1" t="s">
        <v>21385</v>
      </c>
      <c r="UDQ1" t="s">
        <v>21386</v>
      </c>
      <c r="UDR1" t="s">
        <v>21387</v>
      </c>
      <c r="UDS1" t="s">
        <v>21388</v>
      </c>
      <c r="UDT1" t="s">
        <v>21389</v>
      </c>
      <c r="UDU1" t="s">
        <v>21390</v>
      </c>
      <c r="UDV1" t="s">
        <v>21391</v>
      </c>
      <c r="UDW1" t="s">
        <v>21392</v>
      </c>
      <c r="UDX1" t="s">
        <v>21393</v>
      </c>
      <c r="UDY1" t="s">
        <v>21394</v>
      </c>
      <c r="UDZ1" t="s">
        <v>21395</v>
      </c>
      <c r="UEA1" t="s">
        <v>21396</v>
      </c>
      <c r="UEB1" t="s">
        <v>21397</v>
      </c>
      <c r="UEC1" t="s">
        <v>21398</v>
      </c>
      <c r="UED1" t="s">
        <v>21399</v>
      </c>
      <c r="UEE1" t="s">
        <v>21400</v>
      </c>
      <c r="UEF1" t="s">
        <v>21401</v>
      </c>
      <c r="UEG1" t="s">
        <v>21402</v>
      </c>
      <c r="UEH1" t="s">
        <v>21403</v>
      </c>
      <c r="UEI1" t="s">
        <v>21404</v>
      </c>
      <c r="UEJ1" t="s">
        <v>21405</v>
      </c>
      <c r="UEK1" t="s">
        <v>21406</v>
      </c>
      <c r="UEL1" t="s">
        <v>21407</v>
      </c>
      <c r="UEM1" t="s">
        <v>21408</v>
      </c>
      <c r="UEN1" t="s">
        <v>21409</v>
      </c>
      <c r="UEO1" t="s">
        <v>21410</v>
      </c>
      <c r="UEP1" t="s">
        <v>21411</v>
      </c>
      <c r="UEQ1" t="s">
        <v>21412</v>
      </c>
      <c r="UER1" t="s">
        <v>21413</v>
      </c>
      <c r="UES1" t="s">
        <v>21414</v>
      </c>
      <c r="UET1" t="s">
        <v>21415</v>
      </c>
      <c r="UEU1" t="s">
        <v>21416</v>
      </c>
      <c r="UEV1" t="s">
        <v>21417</v>
      </c>
      <c r="UEW1" t="s">
        <v>21418</v>
      </c>
      <c r="UEX1" t="s">
        <v>21419</v>
      </c>
      <c r="UEY1" t="s">
        <v>21420</v>
      </c>
      <c r="UEZ1" t="s">
        <v>21421</v>
      </c>
      <c r="UFA1" t="s">
        <v>21422</v>
      </c>
      <c r="UFB1" t="s">
        <v>21423</v>
      </c>
      <c r="UFC1" t="s">
        <v>21424</v>
      </c>
      <c r="UFD1" t="s">
        <v>21425</v>
      </c>
      <c r="UFE1" t="s">
        <v>21426</v>
      </c>
      <c r="UFF1" t="s">
        <v>21427</v>
      </c>
      <c r="UFG1" t="s">
        <v>21428</v>
      </c>
      <c r="UFH1" t="s">
        <v>21429</v>
      </c>
      <c r="UFI1" t="s">
        <v>21430</v>
      </c>
      <c r="UFJ1" t="s">
        <v>21431</v>
      </c>
      <c r="UFK1" t="s">
        <v>21432</v>
      </c>
      <c r="UFL1" t="s">
        <v>21433</v>
      </c>
      <c r="UFM1" t="s">
        <v>21434</v>
      </c>
      <c r="UFN1" t="s">
        <v>21435</v>
      </c>
      <c r="UFO1" t="s">
        <v>21436</v>
      </c>
      <c r="UFP1" t="s">
        <v>21437</v>
      </c>
      <c r="UFQ1" t="s">
        <v>21438</v>
      </c>
      <c r="UFR1" t="s">
        <v>21439</v>
      </c>
      <c r="UFS1" t="s">
        <v>21440</v>
      </c>
      <c r="UFT1" t="s">
        <v>21441</v>
      </c>
      <c r="UFU1" t="s">
        <v>21442</v>
      </c>
      <c r="UFV1" t="s">
        <v>21443</v>
      </c>
      <c r="UFW1" t="s">
        <v>21444</v>
      </c>
      <c r="UFX1" t="s">
        <v>21445</v>
      </c>
      <c r="UFY1" t="s">
        <v>21446</v>
      </c>
      <c r="UFZ1" t="s">
        <v>21447</v>
      </c>
      <c r="UGA1" t="s">
        <v>21448</v>
      </c>
      <c r="UGB1" t="s">
        <v>21449</v>
      </c>
      <c r="UGC1" t="s">
        <v>21450</v>
      </c>
      <c r="UGD1" t="s">
        <v>21451</v>
      </c>
      <c r="UGE1" t="s">
        <v>21452</v>
      </c>
      <c r="UGF1" t="s">
        <v>21453</v>
      </c>
      <c r="UGG1" t="s">
        <v>21454</v>
      </c>
      <c r="UGH1" t="s">
        <v>21455</v>
      </c>
      <c r="UGI1" t="s">
        <v>21456</v>
      </c>
      <c r="UGJ1" t="s">
        <v>21457</v>
      </c>
      <c r="UGK1" t="s">
        <v>21458</v>
      </c>
      <c r="UGL1" t="s">
        <v>21459</v>
      </c>
      <c r="UGM1" t="s">
        <v>21460</v>
      </c>
      <c r="UGN1" t="s">
        <v>21461</v>
      </c>
      <c r="UGO1" t="s">
        <v>21462</v>
      </c>
      <c r="UGP1" t="s">
        <v>21463</v>
      </c>
      <c r="UGQ1" t="s">
        <v>21464</v>
      </c>
      <c r="UGR1" t="s">
        <v>21465</v>
      </c>
      <c r="UGS1" t="s">
        <v>21466</v>
      </c>
      <c r="UGT1" t="s">
        <v>21467</v>
      </c>
      <c r="UGU1" t="s">
        <v>21468</v>
      </c>
      <c r="UGV1" t="s">
        <v>21469</v>
      </c>
      <c r="UGW1" t="s">
        <v>21470</v>
      </c>
      <c r="UGX1" t="s">
        <v>21471</v>
      </c>
      <c r="UGY1" t="s">
        <v>21472</v>
      </c>
      <c r="UGZ1" t="s">
        <v>21473</v>
      </c>
      <c r="UHA1" t="s">
        <v>21474</v>
      </c>
      <c r="UHB1" t="s">
        <v>21475</v>
      </c>
      <c r="UHC1" t="s">
        <v>21476</v>
      </c>
      <c r="UHD1" t="s">
        <v>21477</v>
      </c>
      <c r="UHE1" t="s">
        <v>21478</v>
      </c>
      <c r="UHF1" t="s">
        <v>21479</v>
      </c>
      <c r="UHG1" t="s">
        <v>21480</v>
      </c>
      <c r="UHH1" t="s">
        <v>21481</v>
      </c>
      <c r="UHI1" t="s">
        <v>21482</v>
      </c>
      <c r="UHJ1" t="s">
        <v>21483</v>
      </c>
      <c r="UHK1" t="s">
        <v>21484</v>
      </c>
      <c r="UHL1" t="s">
        <v>21485</v>
      </c>
      <c r="UHM1" t="s">
        <v>21486</v>
      </c>
      <c r="UHN1" t="s">
        <v>21487</v>
      </c>
      <c r="UHO1" t="s">
        <v>21488</v>
      </c>
      <c r="UHP1" t="s">
        <v>21489</v>
      </c>
      <c r="UHQ1" t="s">
        <v>21490</v>
      </c>
      <c r="UHR1" t="s">
        <v>21491</v>
      </c>
      <c r="UHS1" t="s">
        <v>21492</v>
      </c>
      <c r="UHT1" t="s">
        <v>21493</v>
      </c>
      <c r="UHU1" t="s">
        <v>21494</v>
      </c>
      <c r="UHV1" t="s">
        <v>21495</v>
      </c>
      <c r="UHW1" t="s">
        <v>21496</v>
      </c>
      <c r="UHX1" t="s">
        <v>21497</v>
      </c>
      <c r="UHY1" t="s">
        <v>21498</v>
      </c>
      <c r="UHZ1" t="s">
        <v>21499</v>
      </c>
      <c r="UIA1" t="s">
        <v>21500</v>
      </c>
      <c r="UIB1" t="s">
        <v>21501</v>
      </c>
      <c r="UIC1" t="s">
        <v>21502</v>
      </c>
      <c r="UID1" t="s">
        <v>21503</v>
      </c>
      <c r="UIE1" t="s">
        <v>21504</v>
      </c>
      <c r="UIF1" t="s">
        <v>21505</v>
      </c>
      <c r="UIG1" t="s">
        <v>21506</v>
      </c>
      <c r="UIH1" t="s">
        <v>21507</v>
      </c>
      <c r="UII1" t="s">
        <v>21508</v>
      </c>
      <c r="UIJ1" t="s">
        <v>21509</v>
      </c>
      <c r="UIK1" t="s">
        <v>21510</v>
      </c>
      <c r="UIL1" t="s">
        <v>21511</v>
      </c>
      <c r="UIM1" t="s">
        <v>21512</v>
      </c>
      <c r="UIN1" t="s">
        <v>21513</v>
      </c>
      <c r="UIO1" t="s">
        <v>21514</v>
      </c>
      <c r="UIP1" t="s">
        <v>21515</v>
      </c>
      <c r="UIQ1" t="s">
        <v>21516</v>
      </c>
      <c r="UIR1" t="s">
        <v>21517</v>
      </c>
      <c r="UIS1" t="s">
        <v>21518</v>
      </c>
      <c r="UIT1" t="s">
        <v>21519</v>
      </c>
      <c r="UIU1" t="s">
        <v>21520</v>
      </c>
      <c r="UIV1" t="s">
        <v>21521</v>
      </c>
      <c r="UIW1" t="s">
        <v>21522</v>
      </c>
      <c r="UIX1" t="s">
        <v>21523</v>
      </c>
      <c r="UIY1" t="s">
        <v>21524</v>
      </c>
      <c r="UIZ1" t="s">
        <v>21525</v>
      </c>
      <c r="UJA1" t="s">
        <v>21526</v>
      </c>
      <c r="UJB1" t="s">
        <v>21527</v>
      </c>
      <c r="UJC1" t="s">
        <v>21528</v>
      </c>
      <c r="UJD1" t="s">
        <v>21529</v>
      </c>
      <c r="UJE1" t="s">
        <v>21530</v>
      </c>
      <c r="UJF1" t="s">
        <v>21531</v>
      </c>
      <c r="UJG1" t="s">
        <v>21532</v>
      </c>
      <c r="UJH1" t="s">
        <v>21533</v>
      </c>
      <c r="UJI1" t="s">
        <v>21534</v>
      </c>
      <c r="UJJ1" t="s">
        <v>21535</v>
      </c>
      <c r="UJK1" t="s">
        <v>21536</v>
      </c>
      <c r="UJL1" t="s">
        <v>21537</v>
      </c>
      <c r="UJM1" t="s">
        <v>21538</v>
      </c>
      <c r="UJN1" t="s">
        <v>21539</v>
      </c>
      <c r="UJO1" t="s">
        <v>21540</v>
      </c>
      <c r="UJP1" t="s">
        <v>21541</v>
      </c>
      <c r="UJQ1" t="s">
        <v>21542</v>
      </c>
      <c r="UJR1" t="s">
        <v>21543</v>
      </c>
      <c r="UJS1" t="s">
        <v>21544</v>
      </c>
      <c r="UJT1" t="s">
        <v>21545</v>
      </c>
      <c r="UJU1" t="s">
        <v>21546</v>
      </c>
      <c r="UJV1" t="s">
        <v>21547</v>
      </c>
      <c r="UJW1" t="s">
        <v>21548</v>
      </c>
      <c r="UJX1" t="s">
        <v>21549</v>
      </c>
      <c r="UJY1" t="s">
        <v>21550</v>
      </c>
      <c r="UJZ1" t="s">
        <v>21551</v>
      </c>
      <c r="UKA1" t="s">
        <v>21552</v>
      </c>
      <c r="UKB1" t="s">
        <v>21553</v>
      </c>
      <c r="UKC1" t="s">
        <v>21554</v>
      </c>
      <c r="UKD1" t="s">
        <v>21555</v>
      </c>
      <c r="UKE1" t="s">
        <v>21556</v>
      </c>
      <c r="UKF1" t="s">
        <v>21557</v>
      </c>
      <c r="UKG1" t="s">
        <v>21558</v>
      </c>
      <c r="UKH1" t="s">
        <v>21559</v>
      </c>
      <c r="UKI1" t="s">
        <v>21560</v>
      </c>
      <c r="UKJ1" t="s">
        <v>21561</v>
      </c>
      <c r="UKK1" t="s">
        <v>21562</v>
      </c>
      <c r="UKL1" t="s">
        <v>21563</v>
      </c>
      <c r="UKM1" t="s">
        <v>21564</v>
      </c>
      <c r="UKN1" t="s">
        <v>21565</v>
      </c>
      <c r="UKO1" t="s">
        <v>21566</v>
      </c>
      <c r="UKP1" t="s">
        <v>21567</v>
      </c>
      <c r="UKQ1" t="s">
        <v>21568</v>
      </c>
      <c r="UKR1" t="s">
        <v>21569</v>
      </c>
      <c r="UKS1" t="s">
        <v>21570</v>
      </c>
      <c r="UKT1" t="s">
        <v>21571</v>
      </c>
      <c r="UKU1" t="s">
        <v>21572</v>
      </c>
      <c r="UKV1" t="s">
        <v>21573</v>
      </c>
      <c r="UKW1" t="s">
        <v>21574</v>
      </c>
      <c r="UKX1" t="s">
        <v>21575</v>
      </c>
      <c r="UKY1" t="s">
        <v>21576</v>
      </c>
      <c r="UKZ1" t="s">
        <v>21577</v>
      </c>
      <c r="ULA1" t="s">
        <v>21578</v>
      </c>
      <c r="ULB1" t="s">
        <v>21579</v>
      </c>
      <c r="ULC1" t="s">
        <v>21580</v>
      </c>
      <c r="ULD1" t="s">
        <v>21581</v>
      </c>
      <c r="ULE1" t="s">
        <v>21582</v>
      </c>
      <c r="ULF1" t="s">
        <v>21583</v>
      </c>
      <c r="ULG1" t="s">
        <v>21584</v>
      </c>
      <c r="ULH1" t="s">
        <v>21585</v>
      </c>
      <c r="ULI1" t="s">
        <v>21586</v>
      </c>
      <c r="ULJ1" t="s">
        <v>21587</v>
      </c>
      <c r="ULK1" t="s">
        <v>21588</v>
      </c>
      <c r="ULL1" t="s">
        <v>21589</v>
      </c>
      <c r="ULM1" t="s">
        <v>21590</v>
      </c>
      <c r="ULN1" t="s">
        <v>21591</v>
      </c>
      <c r="ULO1" t="s">
        <v>21592</v>
      </c>
      <c r="ULP1" t="s">
        <v>21593</v>
      </c>
      <c r="ULQ1" t="s">
        <v>21594</v>
      </c>
      <c r="ULR1" t="s">
        <v>21595</v>
      </c>
      <c r="ULS1" t="s">
        <v>21596</v>
      </c>
      <c r="ULT1" t="s">
        <v>21597</v>
      </c>
      <c r="ULU1" t="s">
        <v>21598</v>
      </c>
      <c r="ULV1" t="s">
        <v>21599</v>
      </c>
      <c r="ULW1" t="s">
        <v>21600</v>
      </c>
      <c r="ULX1" t="s">
        <v>21601</v>
      </c>
      <c r="ULY1" t="s">
        <v>21602</v>
      </c>
      <c r="ULZ1" t="s">
        <v>21603</v>
      </c>
      <c r="UMA1" t="s">
        <v>21604</v>
      </c>
      <c r="UMB1" t="s">
        <v>21605</v>
      </c>
      <c r="UMC1" t="s">
        <v>21606</v>
      </c>
      <c r="UMD1" t="s">
        <v>21607</v>
      </c>
      <c r="UME1" t="s">
        <v>21608</v>
      </c>
      <c r="UMF1" t="s">
        <v>21609</v>
      </c>
      <c r="UMG1" t="s">
        <v>21610</v>
      </c>
      <c r="UMH1" t="s">
        <v>21611</v>
      </c>
      <c r="UMI1" t="s">
        <v>21612</v>
      </c>
      <c r="UMJ1" t="s">
        <v>21613</v>
      </c>
      <c r="UMK1" t="s">
        <v>21614</v>
      </c>
      <c r="UML1" t="s">
        <v>21615</v>
      </c>
      <c r="UMM1" t="s">
        <v>21616</v>
      </c>
      <c r="UMN1" t="s">
        <v>21617</v>
      </c>
      <c r="UMO1" t="s">
        <v>21618</v>
      </c>
      <c r="UMP1" t="s">
        <v>21619</v>
      </c>
      <c r="UMQ1" t="s">
        <v>21620</v>
      </c>
      <c r="UMR1" t="s">
        <v>21621</v>
      </c>
      <c r="UMS1" t="s">
        <v>21622</v>
      </c>
      <c r="UMT1" t="s">
        <v>21623</v>
      </c>
      <c r="UMU1" t="s">
        <v>21624</v>
      </c>
      <c r="UMV1" t="s">
        <v>21625</v>
      </c>
      <c r="UMW1" t="s">
        <v>21626</v>
      </c>
      <c r="UMX1" t="s">
        <v>21627</v>
      </c>
      <c r="UMY1" t="s">
        <v>21628</v>
      </c>
      <c r="UMZ1" t="s">
        <v>21629</v>
      </c>
      <c r="UNA1" t="s">
        <v>21630</v>
      </c>
      <c r="UNB1" t="s">
        <v>21631</v>
      </c>
      <c r="UNC1" t="s">
        <v>21632</v>
      </c>
      <c r="UND1" t="s">
        <v>21633</v>
      </c>
      <c r="UNE1" t="s">
        <v>21634</v>
      </c>
      <c r="UNF1" t="s">
        <v>21635</v>
      </c>
      <c r="UNG1" t="s">
        <v>21636</v>
      </c>
      <c r="UNH1" t="s">
        <v>21637</v>
      </c>
      <c r="UNI1" t="s">
        <v>21638</v>
      </c>
      <c r="UNJ1" t="s">
        <v>21639</v>
      </c>
      <c r="UNK1" t="s">
        <v>21640</v>
      </c>
      <c r="UNL1" t="s">
        <v>21641</v>
      </c>
      <c r="UNM1" t="s">
        <v>21642</v>
      </c>
      <c r="UNN1" t="s">
        <v>21643</v>
      </c>
      <c r="UNO1" t="s">
        <v>21644</v>
      </c>
      <c r="UNP1" t="s">
        <v>21645</v>
      </c>
      <c r="UNQ1" t="s">
        <v>21646</v>
      </c>
      <c r="UNR1" t="s">
        <v>21647</v>
      </c>
      <c r="UNS1" t="s">
        <v>21648</v>
      </c>
      <c r="UNT1" t="s">
        <v>21649</v>
      </c>
      <c r="UNU1" t="s">
        <v>21650</v>
      </c>
      <c r="UNV1" t="s">
        <v>21651</v>
      </c>
      <c r="UNW1" t="s">
        <v>21652</v>
      </c>
      <c r="UNX1" t="s">
        <v>21653</v>
      </c>
      <c r="UNY1" t="s">
        <v>21654</v>
      </c>
      <c r="UNZ1" t="s">
        <v>21655</v>
      </c>
      <c r="UOA1" t="s">
        <v>21656</v>
      </c>
      <c r="UOB1" t="s">
        <v>21657</v>
      </c>
      <c r="UOC1" t="s">
        <v>21658</v>
      </c>
      <c r="UOD1" t="s">
        <v>21659</v>
      </c>
      <c r="UOE1" t="s">
        <v>21660</v>
      </c>
      <c r="UOF1" t="s">
        <v>21661</v>
      </c>
      <c r="UOG1" t="s">
        <v>21662</v>
      </c>
      <c r="UOH1" t="s">
        <v>21663</v>
      </c>
      <c r="UOI1" t="s">
        <v>21664</v>
      </c>
      <c r="UOJ1" t="s">
        <v>21665</v>
      </c>
      <c r="UOK1" t="s">
        <v>21666</v>
      </c>
      <c r="UOL1" t="s">
        <v>21667</v>
      </c>
      <c r="UOM1" t="s">
        <v>21668</v>
      </c>
      <c r="UON1" t="s">
        <v>21669</v>
      </c>
      <c r="UOO1" t="s">
        <v>21670</v>
      </c>
      <c r="UOP1" t="s">
        <v>21671</v>
      </c>
      <c r="UOQ1" t="s">
        <v>21672</v>
      </c>
      <c r="UOR1" t="s">
        <v>21673</v>
      </c>
      <c r="UOS1" t="s">
        <v>21674</v>
      </c>
      <c r="UOT1" t="s">
        <v>21675</v>
      </c>
      <c r="UOU1" t="s">
        <v>21676</v>
      </c>
      <c r="UOV1" t="s">
        <v>21677</v>
      </c>
      <c r="UOW1" t="s">
        <v>21678</v>
      </c>
      <c r="UOX1" t="s">
        <v>21679</v>
      </c>
      <c r="UOY1" t="s">
        <v>21680</v>
      </c>
      <c r="UOZ1" t="s">
        <v>21681</v>
      </c>
      <c r="UPA1" t="s">
        <v>21682</v>
      </c>
      <c r="UPB1" t="s">
        <v>21683</v>
      </c>
      <c r="UPC1" t="s">
        <v>21684</v>
      </c>
      <c r="UPD1" t="s">
        <v>21685</v>
      </c>
      <c r="UPE1" t="s">
        <v>21686</v>
      </c>
      <c r="UPF1" t="s">
        <v>21687</v>
      </c>
      <c r="UPG1" t="s">
        <v>21688</v>
      </c>
      <c r="UPH1" t="s">
        <v>21689</v>
      </c>
      <c r="UPI1" t="s">
        <v>21690</v>
      </c>
      <c r="UPJ1" t="s">
        <v>21691</v>
      </c>
      <c r="UPK1" t="s">
        <v>21692</v>
      </c>
      <c r="UPL1" t="s">
        <v>21693</v>
      </c>
      <c r="UPM1" t="s">
        <v>21694</v>
      </c>
      <c r="UPN1" t="s">
        <v>21695</v>
      </c>
      <c r="UPO1" t="s">
        <v>21696</v>
      </c>
      <c r="UPP1" t="s">
        <v>21697</v>
      </c>
      <c r="UPQ1" t="s">
        <v>21698</v>
      </c>
      <c r="UPR1" t="s">
        <v>21699</v>
      </c>
      <c r="UPS1" t="s">
        <v>21700</v>
      </c>
      <c r="UPT1" t="s">
        <v>21701</v>
      </c>
      <c r="UPU1" t="s">
        <v>21702</v>
      </c>
      <c r="UPV1" t="s">
        <v>21703</v>
      </c>
      <c r="UPW1" t="s">
        <v>21704</v>
      </c>
      <c r="UPX1" t="s">
        <v>21705</v>
      </c>
      <c r="UPY1" t="s">
        <v>21706</v>
      </c>
      <c r="UPZ1" t="s">
        <v>21707</v>
      </c>
      <c r="UQA1" t="s">
        <v>21708</v>
      </c>
      <c r="UQB1" t="s">
        <v>21709</v>
      </c>
      <c r="UQC1" t="s">
        <v>21710</v>
      </c>
      <c r="UQD1" t="s">
        <v>21711</v>
      </c>
      <c r="UQE1" t="s">
        <v>21712</v>
      </c>
      <c r="UQF1" t="s">
        <v>21713</v>
      </c>
      <c r="UQG1" t="s">
        <v>21714</v>
      </c>
      <c r="UQH1" t="s">
        <v>21715</v>
      </c>
      <c r="UQI1" t="s">
        <v>21716</v>
      </c>
      <c r="UQJ1" t="s">
        <v>21717</v>
      </c>
      <c r="UQK1" t="s">
        <v>21718</v>
      </c>
      <c r="UQL1" t="s">
        <v>21719</v>
      </c>
      <c r="UQM1" t="s">
        <v>21720</v>
      </c>
      <c r="UQN1" t="s">
        <v>21721</v>
      </c>
      <c r="UQO1" t="s">
        <v>21722</v>
      </c>
      <c r="UQP1" t="s">
        <v>21723</v>
      </c>
      <c r="UQQ1" t="s">
        <v>21724</v>
      </c>
      <c r="UQR1" t="s">
        <v>21725</v>
      </c>
      <c r="UQS1" t="s">
        <v>21726</v>
      </c>
      <c r="UQT1" t="s">
        <v>21727</v>
      </c>
      <c r="UQU1" t="s">
        <v>21728</v>
      </c>
      <c r="UQV1" t="s">
        <v>21729</v>
      </c>
      <c r="UQW1" t="s">
        <v>21730</v>
      </c>
      <c r="UQX1" t="s">
        <v>21731</v>
      </c>
      <c r="UQY1" t="s">
        <v>21732</v>
      </c>
      <c r="UQZ1" t="s">
        <v>21733</v>
      </c>
      <c r="URA1" t="s">
        <v>21734</v>
      </c>
      <c r="URB1" t="s">
        <v>21735</v>
      </c>
      <c r="URC1" t="s">
        <v>21736</v>
      </c>
      <c r="URD1" t="s">
        <v>21737</v>
      </c>
      <c r="URE1" t="s">
        <v>21738</v>
      </c>
      <c r="URF1" t="s">
        <v>21739</v>
      </c>
      <c r="URG1" t="s">
        <v>21740</v>
      </c>
      <c r="URH1" t="s">
        <v>21741</v>
      </c>
      <c r="URI1" t="s">
        <v>21742</v>
      </c>
      <c r="URJ1" t="s">
        <v>21743</v>
      </c>
      <c r="URK1" t="s">
        <v>21744</v>
      </c>
      <c r="URL1" t="s">
        <v>21745</v>
      </c>
      <c r="URM1" t="s">
        <v>21746</v>
      </c>
      <c r="URN1" t="s">
        <v>21747</v>
      </c>
      <c r="URO1" t="s">
        <v>21748</v>
      </c>
      <c r="URP1" t="s">
        <v>21749</v>
      </c>
      <c r="URQ1" t="s">
        <v>21750</v>
      </c>
      <c r="URR1" t="s">
        <v>21751</v>
      </c>
      <c r="URS1" t="s">
        <v>21752</v>
      </c>
      <c r="URT1" t="s">
        <v>21753</v>
      </c>
      <c r="URU1" t="s">
        <v>21754</v>
      </c>
      <c r="URV1" t="s">
        <v>21755</v>
      </c>
      <c r="URW1" t="s">
        <v>21756</v>
      </c>
      <c r="URX1" t="s">
        <v>21757</v>
      </c>
      <c r="URY1" t="s">
        <v>21758</v>
      </c>
      <c r="URZ1" t="s">
        <v>21759</v>
      </c>
      <c r="USA1" t="s">
        <v>21760</v>
      </c>
      <c r="USB1" t="s">
        <v>21761</v>
      </c>
      <c r="USC1" t="s">
        <v>21762</v>
      </c>
      <c r="USD1" t="s">
        <v>21763</v>
      </c>
      <c r="USE1" t="s">
        <v>21764</v>
      </c>
      <c r="USF1" t="s">
        <v>21765</v>
      </c>
      <c r="USG1" t="s">
        <v>21766</v>
      </c>
      <c r="USH1" t="s">
        <v>21767</v>
      </c>
      <c r="USI1" t="s">
        <v>21768</v>
      </c>
      <c r="USJ1" t="s">
        <v>21769</v>
      </c>
      <c r="USK1" t="s">
        <v>21770</v>
      </c>
      <c r="USL1" t="s">
        <v>21771</v>
      </c>
      <c r="USM1" t="s">
        <v>21772</v>
      </c>
      <c r="USN1" t="s">
        <v>21773</v>
      </c>
      <c r="USO1" t="s">
        <v>21774</v>
      </c>
      <c r="USP1" t="s">
        <v>21775</v>
      </c>
      <c r="USQ1" t="s">
        <v>21776</v>
      </c>
      <c r="USR1" t="s">
        <v>21777</v>
      </c>
      <c r="USS1" t="s">
        <v>21778</v>
      </c>
      <c r="UST1" t="s">
        <v>21779</v>
      </c>
      <c r="USU1" t="s">
        <v>21780</v>
      </c>
      <c r="USV1" t="s">
        <v>21781</v>
      </c>
      <c r="USW1" t="s">
        <v>21782</v>
      </c>
      <c r="USX1" t="s">
        <v>21783</v>
      </c>
      <c r="USY1" t="s">
        <v>21784</v>
      </c>
      <c r="USZ1" t="s">
        <v>21785</v>
      </c>
      <c r="UTA1" t="s">
        <v>21786</v>
      </c>
      <c r="UTB1" t="s">
        <v>21787</v>
      </c>
      <c r="UTC1" t="s">
        <v>21788</v>
      </c>
      <c r="UTD1" t="s">
        <v>21789</v>
      </c>
      <c r="UTE1" t="s">
        <v>21790</v>
      </c>
      <c r="UTF1" t="s">
        <v>21791</v>
      </c>
      <c r="UTG1" t="s">
        <v>21792</v>
      </c>
      <c r="UTH1" t="s">
        <v>21793</v>
      </c>
      <c r="UTI1" t="s">
        <v>21794</v>
      </c>
      <c r="UTJ1" t="s">
        <v>21795</v>
      </c>
      <c r="UTK1" t="s">
        <v>21796</v>
      </c>
      <c r="UTL1" t="s">
        <v>21797</v>
      </c>
      <c r="UTM1" t="s">
        <v>21798</v>
      </c>
      <c r="UTN1" t="s">
        <v>21799</v>
      </c>
      <c r="UTO1" t="s">
        <v>21800</v>
      </c>
      <c r="UTP1" t="s">
        <v>21801</v>
      </c>
      <c r="UTQ1" t="s">
        <v>21802</v>
      </c>
      <c r="UTR1" t="s">
        <v>21803</v>
      </c>
      <c r="UTS1" t="s">
        <v>21804</v>
      </c>
      <c r="UTT1" t="s">
        <v>21805</v>
      </c>
      <c r="UTU1" t="s">
        <v>21806</v>
      </c>
      <c r="UTV1" t="s">
        <v>21807</v>
      </c>
      <c r="UTW1" t="s">
        <v>21808</v>
      </c>
      <c r="UTX1" t="s">
        <v>21809</v>
      </c>
      <c r="UTY1" t="s">
        <v>21810</v>
      </c>
      <c r="UTZ1" t="s">
        <v>21811</v>
      </c>
      <c r="UUA1" t="s">
        <v>21812</v>
      </c>
      <c r="UUB1" t="s">
        <v>21813</v>
      </c>
      <c r="UUC1" t="s">
        <v>21814</v>
      </c>
      <c r="UUD1" t="s">
        <v>21815</v>
      </c>
      <c r="UUE1" t="s">
        <v>21816</v>
      </c>
      <c r="UUF1" t="s">
        <v>21817</v>
      </c>
      <c r="UUG1" t="s">
        <v>21818</v>
      </c>
      <c r="UUH1" t="s">
        <v>21819</v>
      </c>
      <c r="UUI1" t="s">
        <v>21820</v>
      </c>
      <c r="UUJ1" t="s">
        <v>21821</v>
      </c>
      <c r="UUK1" t="s">
        <v>21822</v>
      </c>
      <c r="UUL1" t="s">
        <v>21823</v>
      </c>
      <c r="UUM1" t="s">
        <v>21824</v>
      </c>
      <c r="UUN1" t="s">
        <v>21825</v>
      </c>
      <c r="UUO1" t="s">
        <v>21826</v>
      </c>
      <c r="UUP1" t="s">
        <v>21827</v>
      </c>
      <c r="UUQ1" t="s">
        <v>21828</v>
      </c>
      <c r="UUR1" t="s">
        <v>21829</v>
      </c>
      <c r="UUS1" t="s">
        <v>21830</v>
      </c>
      <c r="UUT1" t="s">
        <v>21831</v>
      </c>
      <c r="UUU1" t="s">
        <v>21832</v>
      </c>
      <c r="UUV1" t="s">
        <v>21833</v>
      </c>
      <c r="UUW1" t="s">
        <v>21834</v>
      </c>
      <c r="UUX1" t="s">
        <v>21835</v>
      </c>
      <c r="UUY1" t="s">
        <v>21836</v>
      </c>
      <c r="UUZ1" t="s">
        <v>21837</v>
      </c>
      <c r="UVA1" t="s">
        <v>21838</v>
      </c>
      <c r="UVB1" t="s">
        <v>21839</v>
      </c>
      <c r="UVC1" t="s">
        <v>21840</v>
      </c>
      <c r="UVD1" t="s">
        <v>21841</v>
      </c>
      <c r="UVE1" t="s">
        <v>21842</v>
      </c>
      <c r="UVF1" t="s">
        <v>21843</v>
      </c>
      <c r="UVG1" t="s">
        <v>21844</v>
      </c>
      <c r="UVH1" t="s">
        <v>21845</v>
      </c>
      <c r="UVI1" t="s">
        <v>21846</v>
      </c>
      <c r="UVJ1" t="s">
        <v>21847</v>
      </c>
      <c r="UVK1" t="s">
        <v>21848</v>
      </c>
      <c r="UVL1" t="s">
        <v>21849</v>
      </c>
      <c r="UVM1" t="s">
        <v>21850</v>
      </c>
      <c r="UVN1" t="s">
        <v>21851</v>
      </c>
      <c r="UVO1" t="s">
        <v>21852</v>
      </c>
      <c r="UVP1" t="s">
        <v>21853</v>
      </c>
      <c r="UVQ1" t="s">
        <v>21854</v>
      </c>
      <c r="UVR1" t="s">
        <v>21855</v>
      </c>
      <c r="UVS1" t="s">
        <v>21856</v>
      </c>
      <c r="UVT1" t="s">
        <v>21857</v>
      </c>
      <c r="UVU1" t="s">
        <v>21858</v>
      </c>
      <c r="UVV1" t="s">
        <v>21859</v>
      </c>
      <c r="UVW1" t="s">
        <v>21860</v>
      </c>
      <c r="UVX1" t="s">
        <v>21861</v>
      </c>
      <c r="UVY1" t="s">
        <v>21862</v>
      </c>
      <c r="UVZ1" t="s">
        <v>21863</v>
      </c>
      <c r="UWA1" t="s">
        <v>21864</v>
      </c>
      <c r="UWB1" t="s">
        <v>21865</v>
      </c>
      <c r="UWC1" t="s">
        <v>21866</v>
      </c>
      <c r="UWD1" t="s">
        <v>21867</v>
      </c>
      <c r="UWE1" t="s">
        <v>21868</v>
      </c>
      <c r="UWF1" t="s">
        <v>21869</v>
      </c>
      <c r="UWG1" t="s">
        <v>21870</v>
      </c>
      <c r="UWH1" t="s">
        <v>21871</v>
      </c>
      <c r="UWI1" t="s">
        <v>21872</v>
      </c>
      <c r="UWJ1" t="s">
        <v>21873</v>
      </c>
      <c r="UWK1" t="s">
        <v>21874</v>
      </c>
      <c r="UWL1" t="s">
        <v>21875</v>
      </c>
      <c r="UWM1" t="s">
        <v>21876</v>
      </c>
      <c r="UWN1" t="s">
        <v>21877</v>
      </c>
      <c r="UWO1" t="s">
        <v>21878</v>
      </c>
      <c r="UWP1" t="s">
        <v>21879</v>
      </c>
      <c r="UWQ1" t="s">
        <v>21880</v>
      </c>
      <c r="UWR1" t="s">
        <v>21881</v>
      </c>
      <c r="UWS1" t="s">
        <v>21882</v>
      </c>
      <c r="UWT1" t="s">
        <v>21883</v>
      </c>
      <c r="UWU1" t="s">
        <v>21884</v>
      </c>
      <c r="UWV1" t="s">
        <v>21885</v>
      </c>
      <c r="UWW1" t="s">
        <v>21886</v>
      </c>
      <c r="UWX1" t="s">
        <v>21887</v>
      </c>
      <c r="UWY1" t="s">
        <v>21888</v>
      </c>
      <c r="UWZ1" t="s">
        <v>21889</v>
      </c>
      <c r="UXA1" t="s">
        <v>21890</v>
      </c>
      <c r="UXB1" t="s">
        <v>21891</v>
      </c>
      <c r="UXC1" t="s">
        <v>21892</v>
      </c>
      <c r="UXD1" t="s">
        <v>21893</v>
      </c>
      <c r="UXE1" t="s">
        <v>21894</v>
      </c>
      <c r="UXF1" t="s">
        <v>21895</v>
      </c>
      <c r="UXG1" t="s">
        <v>21896</v>
      </c>
      <c r="UXH1" t="s">
        <v>21897</v>
      </c>
      <c r="UXI1" t="s">
        <v>21898</v>
      </c>
      <c r="UXJ1" t="s">
        <v>21899</v>
      </c>
      <c r="UXK1" t="s">
        <v>21900</v>
      </c>
      <c r="UXL1" t="s">
        <v>21901</v>
      </c>
      <c r="UXM1" t="s">
        <v>21902</v>
      </c>
      <c r="UXN1" t="s">
        <v>21903</v>
      </c>
      <c r="UXO1" t="s">
        <v>21904</v>
      </c>
      <c r="UXP1" t="s">
        <v>21905</v>
      </c>
      <c r="UXQ1" t="s">
        <v>21906</v>
      </c>
      <c r="UXR1" t="s">
        <v>21907</v>
      </c>
      <c r="UXS1" t="s">
        <v>21908</v>
      </c>
      <c r="UXT1" t="s">
        <v>21909</v>
      </c>
      <c r="UXU1" t="s">
        <v>21910</v>
      </c>
      <c r="UXV1" t="s">
        <v>21911</v>
      </c>
      <c r="UXW1" t="s">
        <v>21912</v>
      </c>
      <c r="UXX1" t="s">
        <v>21913</v>
      </c>
      <c r="UXY1" t="s">
        <v>21914</v>
      </c>
      <c r="UXZ1" t="s">
        <v>21915</v>
      </c>
      <c r="UYA1" t="s">
        <v>21916</v>
      </c>
      <c r="UYB1" t="s">
        <v>21917</v>
      </c>
      <c r="UYC1" t="s">
        <v>21918</v>
      </c>
      <c r="UYD1" t="s">
        <v>21919</v>
      </c>
      <c r="UYE1" t="s">
        <v>21920</v>
      </c>
      <c r="UYF1" t="s">
        <v>21921</v>
      </c>
      <c r="UYG1" t="s">
        <v>21922</v>
      </c>
      <c r="UYH1" t="s">
        <v>21923</v>
      </c>
      <c r="UYI1" t="s">
        <v>21924</v>
      </c>
      <c r="UYJ1" t="s">
        <v>21925</v>
      </c>
      <c r="UYK1" t="s">
        <v>21926</v>
      </c>
      <c r="UYL1" t="s">
        <v>21927</v>
      </c>
      <c r="UYM1" t="s">
        <v>21928</v>
      </c>
      <c r="UYN1" t="s">
        <v>21929</v>
      </c>
      <c r="UYO1" t="s">
        <v>21930</v>
      </c>
      <c r="UYP1" t="s">
        <v>21931</v>
      </c>
      <c r="UYQ1" t="s">
        <v>21932</v>
      </c>
      <c r="UYR1" t="s">
        <v>21933</v>
      </c>
      <c r="UYS1" t="s">
        <v>21934</v>
      </c>
      <c r="UYT1" t="s">
        <v>21935</v>
      </c>
      <c r="UYU1" t="s">
        <v>21936</v>
      </c>
      <c r="UYV1" t="s">
        <v>21937</v>
      </c>
      <c r="UYW1" t="s">
        <v>21938</v>
      </c>
      <c r="UYX1" t="s">
        <v>21939</v>
      </c>
      <c r="UYY1" t="s">
        <v>21940</v>
      </c>
      <c r="UYZ1" t="s">
        <v>21941</v>
      </c>
      <c r="UZA1" t="s">
        <v>21942</v>
      </c>
      <c r="UZB1" t="s">
        <v>21943</v>
      </c>
      <c r="UZC1" t="s">
        <v>21944</v>
      </c>
      <c r="UZD1" t="s">
        <v>21945</v>
      </c>
      <c r="UZE1" t="s">
        <v>21946</v>
      </c>
      <c r="UZF1" t="s">
        <v>21947</v>
      </c>
      <c r="UZG1" t="s">
        <v>21948</v>
      </c>
      <c r="UZH1" t="s">
        <v>21949</v>
      </c>
      <c r="UZI1" t="s">
        <v>21950</v>
      </c>
      <c r="UZJ1" t="s">
        <v>21951</v>
      </c>
      <c r="UZK1" t="s">
        <v>21952</v>
      </c>
      <c r="UZL1" t="s">
        <v>21953</v>
      </c>
      <c r="UZM1" t="s">
        <v>21954</v>
      </c>
      <c r="UZN1" t="s">
        <v>21955</v>
      </c>
      <c r="UZO1" t="s">
        <v>21956</v>
      </c>
      <c r="UZP1" t="s">
        <v>21957</v>
      </c>
      <c r="UZQ1" t="s">
        <v>21958</v>
      </c>
      <c r="UZR1" t="s">
        <v>21959</v>
      </c>
      <c r="UZS1" t="s">
        <v>21960</v>
      </c>
      <c r="UZT1" t="s">
        <v>21961</v>
      </c>
      <c r="UZU1" t="s">
        <v>21962</v>
      </c>
      <c r="UZV1" t="s">
        <v>21963</v>
      </c>
      <c r="UZW1" t="s">
        <v>21964</v>
      </c>
      <c r="UZX1" t="s">
        <v>21965</v>
      </c>
      <c r="UZY1" t="s">
        <v>21966</v>
      </c>
      <c r="UZZ1" t="s">
        <v>21967</v>
      </c>
      <c r="VAA1" t="s">
        <v>21968</v>
      </c>
      <c r="VAB1" t="s">
        <v>21969</v>
      </c>
      <c r="VAC1" t="s">
        <v>21970</v>
      </c>
      <c r="VAD1" t="s">
        <v>21971</v>
      </c>
      <c r="VAE1" t="s">
        <v>21972</v>
      </c>
      <c r="VAF1" t="s">
        <v>21973</v>
      </c>
      <c r="VAG1" t="s">
        <v>21974</v>
      </c>
      <c r="VAH1" t="s">
        <v>21975</v>
      </c>
      <c r="VAI1" t="s">
        <v>21976</v>
      </c>
      <c r="VAJ1" t="s">
        <v>21977</v>
      </c>
      <c r="VAK1" t="s">
        <v>21978</v>
      </c>
      <c r="VAL1" t="s">
        <v>21979</v>
      </c>
      <c r="VAM1" t="s">
        <v>21980</v>
      </c>
      <c r="VAN1" t="s">
        <v>21981</v>
      </c>
      <c r="VAO1" t="s">
        <v>21982</v>
      </c>
      <c r="VAP1" t="s">
        <v>21983</v>
      </c>
      <c r="VAQ1" t="s">
        <v>21984</v>
      </c>
      <c r="VAR1" t="s">
        <v>21985</v>
      </c>
      <c r="VAS1" t="s">
        <v>21986</v>
      </c>
      <c r="VAT1" t="s">
        <v>21987</v>
      </c>
      <c r="VAU1" t="s">
        <v>21988</v>
      </c>
      <c r="VAV1" t="s">
        <v>21989</v>
      </c>
      <c r="VAW1" t="s">
        <v>21990</v>
      </c>
      <c r="VAX1" t="s">
        <v>21991</v>
      </c>
      <c r="VAY1" t="s">
        <v>21992</v>
      </c>
      <c r="VAZ1" t="s">
        <v>21993</v>
      </c>
      <c r="VBA1" t="s">
        <v>21994</v>
      </c>
      <c r="VBB1" t="s">
        <v>21995</v>
      </c>
      <c r="VBC1" t="s">
        <v>21996</v>
      </c>
      <c r="VBD1" t="s">
        <v>21997</v>
      </c>
      <c r="VBE1" t="s">
        <v>21998</v>
      </c>
      <c r="VBF1" t="s">
        <v>21999</v>
      </c>
      <c r="VBG1" t="s">
        <v>22000</v>
      </c>
      <c r="VBH1" t="s">
        <v>22001</v>
      </c>
      <c r="VBI1" t="s">
        <v>22002</v>
      </c>
      <c r="VBJ1" t="s">
        <v>22003</v>
      </c>
      <c r="VBK1" t="s">
        <v>22004</v>
      </c>
      <c r="VBL1" t="s">
        <v>22005</v>
      </c>
      <c r="VBM1" t="s">
        <v>22006</v>
      </c>
      <c r="VBN1" t="s">
        <v>22007</v>
      </c>
      <c r="VBO1" t="s">
        <v>22008</v>
      </c>
      <c r="VBP1" t="s">
        <v>22009</v>
      </c>
      <c r="VBQ1" t="s">
        <v>22010</v>
      </c>
      <c r="VBR1" t="s">
        <v>22011</v>
      </c>
      <c r="VBS1" t="s">
        <v>22012</v>
      </c>
      <c r="VBT1" t="s">
        <v>22013</v>
      </c>
      <c r="VBU1" t="s">
        <v>22014</v>
      </c>
      <c r="VBV1" t="s">
        <v>22015</v>
      </c>
      <c r="VBW1" t="s">
        <v>22016</v>
      </c>
      <c r="VBX1" t="s">
        <v>22017</v>
      </c>
      <c r="VBY1" t="s">
        <v>22018</v>
      </c>
      <c r="VBZ1" t="s">
        <v>22019</v>
      </c>
      <c r="VCA1" t="s">
        <v>22020</v>
      </c>
      <c r="VCB1" t="s">
        <v>22021</v>
      </c>
      <c r="VCC1" t="s">
        <v>22022</v>
      </c>
      <c r="VCD1" t="s">
        <v>22023</v>
      </c>
      <c r="VCE1" t="s">
        <v>22024</v>
      </c>
      <c r="VCF1" t="s">
        <v>22025</v>
      </c>
      <c r="VCG1" t="s">
        <v>22026</v>
      </c>
      <c r="VCH1" t="s">
        <v>22027</v>
      </c>
      <c r="VCI1" t="s">
        <v>22028</v>
      </c>
      <c r="VCJ1" t="s">
        <v>22029</v>
      </c>
      <c r="VCK1" t="s">
        <v>22030</v>
      </c>
      <c r="VCL1" t="s">
        <v>22031</v>
      </c>
      <c r="VCM1" t="s">
        <v>22032</v>
      </c>
      <c r="VCN1" t="s">
        <v>22033</v>
      </c>
      <c r="VCO1" t="s">
        <v>22034</v>
      </c>
      <c r="VCP1" t="s">
        <v>22035</v>
      </c>
      <c r="VCQ1" t="s">
        <v>22036</v>
      </c>
      <c r="VCR1" t="s">
        <v>22037</v>
      </c>
      <c r="VCS1" t="s">
        <v>22038</v>
      </c>
      <c r="VCT1" t="s">
        <v>22039</v>
      </c>
      <c r="VCU1" t="s">
        <v>22040</v>
      </c>
      <c r="VCV1" t="s">
        <v>22041</v>
      </c>
      <c r="VCW1" t="s">
        <v>22042</v>
      </c>
      <c r="VCX1" t="s">
        <v>22043</v>
      </c>
      <c r="VCY1" t="s">
        <v>22044</v>
      </c>
      <c r="VCZ1" t="s">
        <v>22045</v>
      </c>
      <c r="VDA1" t="s">
        <v>22046</v>
      </c>
      <c r="VDB1" t="s">
        <v>22047</v>
      </c>
      <c r="VDC1" t="s">
        <v>22048</v>
      </c>
      <c r="VDD1" t="s">
        <v>22049</v>
      </c>
      <c r="VDE1" t="s">
        <v>22050</v>
      </c>
      <c r="VDF1" t="s">
        <v>22051</v>
      </c>
      <c r="VDG1" t="s">
        <v>22052</v>
      </c>
      <c r="VDH1" t="s">
        <v>22053</v>
      </c>
      <c r="VDI1" t="s">
        <v>22054</v>
      </c>
      <c r="VDJ1" t="s">
        <v>22055</v>
      </c>
      <c r="VDK1" t="s">
        <v>22056</v>
      </c>
      <c r="VDL1" t="s">
        <v>22057</v>
      </c>
      <c r="VDM1" t="s">
        <v>22058</v>
      </c>
      <c r="VDN1" t="s">
        <v>22059</v>
      </c>
      <c r="VDO1" t="s">
        <v>22060</v>
      </c>
      <c r="VDP1" t="s">
        <v>22061</v>
      </c>
      <c r="VDQ1" t="s">
        <v>22062</v>
      </c>
      <c r="VDR1" t="s">
        <v>22063</v>
      </c>
      <c r="VDS1" t="s">
        <v>22064</v>
      </c>
      <c r="VDT1" t="s">
        <v>22065</v>
      </c>
      <c r="VDU1" t="s">
        <v>22066</v>
      </c>
      <c r="VDV1" t="s">
        <v>22067</v>
      </c>
      <c r="VDW1" t="s">
        <v>22068</v>
      </c>
      <c r="VDX1" t="s">
        <v>22069</v>
      </c>
      <c r="VDY1" t="s">
        <v>22070</v>
      </c>
      <c r="VDZ1" t="s">
        <v>22071</v>
      </c>
      <c r="VEA1" t="s">
        <v>22072</v>
      </c>
      <c r="VEB1" t="s">
        <v>22073</v>
      </c>
      <c r="VEC1" t="s">
        <v>22074</v>
      </c>
      <c r="VED1" t="s">
        <v>22075</v>
      </c>
      <c r="VEE1" t="s">
        <v>22076</v>
      </c>
      <c r="VEF1" t="s">
        <v>22077</v>
      </c>
      <c r="VEG1" t="s">
        <v>22078</v>
      </c>
      <c r="VEH1" t="s">
        <v>22079</v>
      </c>
      <c r="VEI1" t="s">
        <v>22080</v>
      </c>
      <c r="VEJ1" t="s">
        <v>22081</v>
      </c>
      <c r="VEK1" t="s">
        <v>22082</v>
      </c>
      <c r="VEL1" t="s">
        <v>22083</v>
      </c>
      <c r="VEM1" t="s">
        <v>22084</v>
      </c>
      <c r="VEN1" t="s">
        <v>22085</v>
      </c>
      <c r="VEO1" t="s">
        <v>22086</v>
      </c>
      <c r="VEP1" t="s">
        <v>22087</v>
      </c>
      <c r="VEQ1" t="s">
        <v>22088</v>
      </c>
      <c r="VER1" t="s">
        <v>22089</v>
      </c>
      <c r="VES1" t="s">
        <v>22090</v>
      </c>
      <c r="VET1" t="s">
        <v>22091</v>
      </c>
      <c r="VEU1" t="s">
        <v>22092</v>
      </c>
      <c r="VEV1" t="s">
        <v>22093</v>
      </c>
      <c r="VEW1" t="s">
        <v>22094</v>
      </c>
      <c r="VEX1" t="s">
        <v>22095</v>
      </c>
      <c r="VEY1" t="s">
        <v>22096</v>
      </c>
      <c r="VEZ1" t="s">
        <v>22097</v>
      </c>
      <c r="VFA1" t="s">
        <v>22098</v>
      </c>
      <c r="VFB1" t="s">
        <v>22099</v>
      </c>
      <c r="VFC1" t="s">
        <v>22100</v>
      </c>
      <c r="VFD1" t="s">
        <v>22101</v>
      </c>
      <c r="VFE1" t="s">
        <v>22102</v>
      </c>
      <c r="VFF1" t="s">
        <v>22103</v>
      </c>
      <c r="VFG1" t="s">
        <v>22104</v>
      </c>
      <c r="VFH1" t="s">
        <v>22105</v>
      </c>
      <c r="VFI1" t="s">
        <v>22106</v>
      </c>
      <c r="VFJ1" t="s">
        <v>22107</v>
      </c>
      <c r="VFK1" t="s">
        <v>22108</v>
      </c>
      <c r="VFL1" t="s">
        <v>22109</v>
      </c>
      <c r="VFM1" t="s">
        <v>22110</v>
      </c>
      <c r="VFN1" t="s">
        <v>22111</v>
      </c>
      <c r="VFO1" t="s">
        <v>22112</v>
      </c>
      <c r="VFP1" t="s">
        <v>22113</v>
      </c>
      <c r="VFQ1" t="s">
        <v>22114</v>
      </c>
      <c r="VFR1" t="s">
        <v>22115</v>
      </c>
      <c r="VFS1" t="s">
        <v>22116</v>
      </c>
      <c r="VFT1" t="s">
        <v>22117</v>
      </c>
      <c r="VFU1" t="s">
        <v>22118</v>
      </c>
      <c r="VFV1" t="s">
        <v>22119</v>
      </c>
      <c r="VFW1" t="s">
        <v>22120</v>
      </c>
      <c r="VFX1" t="s">
        <v>22121</v>
      </c>
      <c r="VFY1" t="s">
        <v>22122</v>
      </c>
      <c r="VFZ1" t="s">
        <v>22123</v>
      </c>
      <c r="VGA1" t="s">
        <v>22124</v>
      </c>
      <c r="VGB1" t="s">
        <v>22125</v>
      </c>
      <c r="VGC1" t="s">
        <v>22126</v>
      </c>
      <c r="VGD1" t="s">
        <v>22127</v>
      </c>
      <c r="VGE1" t="s">
        <v>22128</v>
      </c>
      <c r="VGF1" t="s">
        <v>22129</v>
      </c>
      <c r="VGG1" t="s">
        <v>22130</v>
      </c>
      <c r="VGH1" t="s">
        <v>22131</v>
      </c>
      <c r="VGI1" t="s">
        <v>22132</v>
      </c>
      <c r="VGJ1" t="s">
        <v>22133</v>
      </c>
      <c r="VGK1" t="s">
        <v>22134</v>
      </c>
      <c r="VGL1" t="s">
        <v>22135</v>
      </c>
      <c r="VGM1" t="s">
        <v>22136</v>
      </c>
      <c r="VGN1" t="s">
        <v>22137</v>
      </c>
      <c r="VGO1" t="s">
        <v>22138</v>
      </c>
      <c r="VGP1" t="s">
        <v>22139</v>
      </c>
      <c r="VGQ1" t="s">
        <v>22140</v>
      </c>
      <c r="VGR1" t="s">
        <v>22141</v>
      </c>
      <c r="VGS1" t="s">
        <v>22142</v>
      </c>
      <c r="VGT1" t="s">
        <v>22143</v>
      </c>
      <c r="VGU1" t="s">
        <v>22144</v>
      </c>
      <c r="VGV1" t="s">
        <v>22145</v>
      </c>
      <c r="VGW1" t="s">
        <v>22146</v>
      </c>
      <c r="VGX1" t="s">
        <v>22147</v>
      </c>
      <c r="VGY1" t="s">
        <v>22148</v>
      </c>
      <c r="VGZ1" t="s">
        <v>22149</v>
      </c>
      <c r="VHA1" t="s">
        <v>22150</v>
      </c>
      <c r="VHB1" t="s">
        <v>22151</v>
      </c>
      <c r="VHC1" t="s">
        <v>22152</v>
      </c>
      <c r="VHD1" t="s">
        <v>22153</v>
      </c>
      <c r="VHE1" t="s">
        <v>22154</v>
      </c>
      <c r="VHF1" t="s">
        <v>22155</v>
      </c>
      <c r="VHG1" t="s">
        <v>22156</v>
      </c>
      <c r="VHH1" t="s">
        <v>22157</v>
      </c>
      <c r="VHI1" t="s">
        <v>22158</v>
      </c>
      <c r="VHJ1" t="s">
        <v>22159</v>
      </c>
      <c r="VHK1" t="s">
        <v>22160</v>
      </c>
      <c r="VHL1" t="s">
        <v>22161</v>
      </c>
      <c r="VHM1" t="s">
        <v>22162</v>
      </c>
      <c r="VHN1" t="s">
        <v>22163</v>
      </c>
      <c r="VHO1" t="s">
        <v>22164</v>
      </c>
      <c r="VHP1" t="s">
        <v>22165</v>
      </c>
      <c r="VHQ1" t="s">
        <v>22166</v>
      </c>
      <c r="VHR1" t="s">
        <v>22167</v>
      </c>
      <c r="VHS1" t="s">
        <v>22168</v>
      </c>
      <c r="VHT1" t="s">
        <v>22169</v>
      </c>
      <c r="VHU1" t="s">
        <v>22170</v>
      </c>
      <c r="VHV1" t="s">
        <v>22171</v>
      </c>
      <c r="VHW1" t="s">
        <v>22172</v>
      </c>
      <c r="VHX1" t="s">
        <v>22173</v>
      </c>
      <c r="VHY1" t="s">
        <v>22174</v>
      </c>
      <c r="VHZ1" t="s">
        <v>22175</v>
      </c>
      <c r="VIA1" t="s">
        <v>22176</v>
      </c>
      <c r="VIB1" t="s">
        <v>22177</v>
      </c>
      <c r="VIC1" t="s">
        <v>22178</v>
      </c>
      <c r="VID1" t="s">
        <v>22179</v>
      </c>
      <c r="VIE1" t="s">
        <v>22180</v>
      </c>
      <c r="VIF1" t="s">
        <v>22181</v>
      </c>
      <c r="VIG1" t="s">
        <v>22182</v>
      </c>
      <c r="VIH1" t="s">
        <v>22183</v>
      </c>
      <c r="VII1" t="s">
        <v>22184</v>
      </c>
      <c r="VIJ1" t="s">
        <v>22185</v>
      </c>
      <c r="VIK1" t="s">
        <v>22186</v>
      </c>
      <c r="VIL1" t="s">
        <v>22187</v>
      </c>
      <c r="VIM1" t="s">
        <v>22188</v>
      </c>
      <c r="VIN1" t="s">
        <v>22189</v>
      </c>
      <c r="VIO1" t="s">
        <v>22190</v>
      </c>
      <c r="VIP1" t="s">
        <v>22191</v>
      </c>
      <c r="VIQ1" t="s">
        <v>22192</v>
      </c>
      <c r="VIR1" t="s">
        <v>22193</v>
      </c>
      <c r="VIS1" t="s">
        <v>22194</v>
      </c>
      <c r="VIT1" t="s">
        <v>22195</v>
      </c>
      <c r="VIU1" t="s">
        <v>22196</v>
      </c>
      <c r="VIV1" t="s">
        <v>22197</v>
      </c>
      <c r="VIW1" t="s">
        <v>22198</v>
      </c>
      <c r="VIX1" t="s">
        <v>22199</v>
      </c>
      <c r="VIY1" t="s">
        <v>22200</v>
      </c>
      <c r="VIZ1" t="s">
        <v>22201</v>
      </c>
      <c r="VJA1" t="s">
        <v>22202</v>
      </c>
      <c r="VJB1" t="s">
        <v>22203</v>
      </c>
      <c r="VJC1" t="s">
        <v>22204</v>
      </c>
      <c r="VJD1" t="s">
        <v>22205</v>
      </c>
      <c r="VJE1" t="s">
        <v>22206</v>
      </c>
      <c r="VJF1" t="s">
        <v>22207</v>
      </c>
      <c r="VJG1" t="s">
        <v>22208</v>
      </c>
      <c r="VJH1" t="s">
        <v>22209</v>
      </c>
      <c r="VJI1" t="s">
        <v>22210</v>
      </c>
      <c r="VJJ1" t="s">
        <v>22211</v>
      </c>
      <c r="VJK1" t="s">
        <v>22212</v>
      </c>
      <c r="VJL1" t="s">
        <v>22213</v>
      </c>
      <c r="VJM1" t="s">
        <v>22214</v>
      </c>
      <c r="VJN1" t="s">
        <v>22215</v>
      </c>
      <c r="VJO1" t="s">
        <v>22216</v>
      </c>
      <c r="VJP1" t="s">
        <v>22217</v>
      </c>
      <c r="VJQ1" t="s">
        <v>22218</v>
      </c>
      <c r="VJR1" t="s">
        <v>22219</v>
      </c>
      <c r="VJS1" t="s">
        <v>22220</v>
      </c>
      <c r="VJT1" t="s">
        <v>22221</v>
      </c>
      <c r="VJU1" t="s">
        <v>22222</v>
      </c>
      <c r="VJV1" t="s">
        <v>22223</v>
      </c>
      <c r="VJW1" t="s">
        <v>22224</v>
      </c>
      <c r="VJX1" t="s">
        <v>22225</v>
      </c>
      <c r="VJY1" t="s">
        <v>22226</v>
      </c>
      <c r="VJZ1" t="s">
        <v>22227</v>
      </c>
      <c r="VKA1" t="s">
        <v>22228</v>
      </c>
      <c r="VKB1" t="s">
        <v>22229</v>
      </c>
      <c r="VKC1" t="s">
        <v>22230</v>
      </c>
      <c r="VKD1" t="s">
        <v>22231</v>
      </c>
      <c r="VKE1" t="s">
        <v>22232</v>
      </c>
      <c r="VKF1" t="s">
        <v>22233</v>
      </c>
      <c r="VKG1" t="s">
        <v>22234</v>
      </c>
      <c r="VKH1" t="s">
        <v>22235</v>
      </c>
      <c r="VKI1" t="s">
        <v>22236</v>
      </c>
      <c r="VKJ1" t="s">
        <v>22237</v>
      </c>
      <c r="VKK1" t="s">
        <v>22238</v>
      </c>
      <c r="VKL1" t="s">
        <v>22239</v>
      </c>
      <c r="VKM1" t="s">
        <v>22240</v>
      </c>
      <c r="VKN1" t="s">
        <v>22241</v>
      </c>
      <c r="VKO1" t="s">
        <v>22242</v>
      </c>
      <c r="VKP1" t="s">
        <v>22243</v>
      </c>
      <c r="VKQ1" t="s">
        <v>22244</v>
      </c>
      <c r="VKR1" t="s">
        <v>22245</v>
      </c>
      <c r="VKS1" t="s">
        <v>22246</v>
      </c>
      <c r="VKT1" t="s">
        <v>22247</v>
      </c>
      <c r="VKU1" t="s">
        <v>22248</v>
      </c>
      <c r="VKV1" t="s">
        <v>22249</v>
      </c>
      <c r="VKW1" t="s">
        <v>22250</v>
      </c>
      <c r="VKX1" t="s">
        <v>22251</v>
      </c>
      <c r="VKY1" t="s">
        <v>22252</v>
      </c>
      <c r="VKZ1" t="s">
        <v>22253</v>
      </c>
      <c r="VLA1" t="s">
        <v>22254</v>
      </c>
      <c r="VLB1" t="s">
        <v>22255</v>
      </c>
      <c r="VLC1" t="s">
        <v>22256</v>
      </c>
      <c r="VLD1" t="s">
        <v>22257</v>
      </c>
      <c r="VLE1" t="s">
        <v>22258</v>
      </c>
      <c r="VLF1" t="s">
        <v>22259</v>
      </c>
      <c r="VLG1" t="s">
        <v>22260</v>
      </c>
      <c r="VLH1" t="s">
        <v>22261</v>
      </c>
      <c r="VLI1" t="s">
        <v>22262</v>
      </c>
      <c r="VLJ1" t="s">
        <v>22263</v>
      </c>
      <c r="VLK1" t="s">
        <v>22264</v>
      </c>
      <c r="VLL1" t="s">
        <v>22265</v>
      </c>
      <c r="VLM1" t="s">
        <v>22266</v>
      </c>
      <c r="VLN1" t="s">
        <v>22267</v>
      </c>
      <c r="VLO1" t="s">
        <v>22268</v>
      </c>
      <c r="VLP1" t="s">
        <v>22269</v>
      </c>
      <c r="VLQ1" t="s">
        <v>22270</v>
      </c>
      <c r="VLR1" t="s">
        <v>22271</v>
      </c>
      <c r="VLS1" t="s">
        <v>22272</v>
      </c>
      <c r="VLT1" t="s">
        <v>22273</v>
      </c>
      <c r="VLU1" t="s">
        <v>22274</v>
      </c>
      <c r="VLV1" t="s">
        <v>22275</v>
      </c>
      <c r="VLW1" t="s">
        <v>22276</v>
      </c>
      <c r="VLX1" t="s">
        <v>22277</v>
      </c>
      <c r="VLY1" t="s">
        <v>22278</v>
      </c>
      <c r="VLZ1" t="s">
        <v>22279</v>
      </c>
      <c r="VMA1" t="s">
        <v>22280</v>
      </c>
      <c r="VMB1" t="s">
        <v>22281</v>
      </c>
      <c r="VMC1" t="s">
        <v>22282</v>
      </c>
      <c r="VMD1" t="s">
        <v>22283</v>
      </c>
      <c r="VME1" t="s">
        <v>22284</v>
      </c>
      <c r="VMF1" t="s">
        <v>22285</v>
      </c>
      <c r="VMG1" t="s">
        <v>22286</v>
      </c>
      <c r="VMH1" t="s">
        <v>22287</v>
      </c>
      <c r="VMI1" t="s">
        <v>22288</v>
      </c>
      <c r="VMJ1" t="s">
        <v>22289</v>
      </c>
      <c r="VMK1" t="s">
        <v>22290</v>
      </c>
      <c r="VML1" t="s">
        <v>22291</v>
      </c>
      <c r="VMM1" t="s">
        <v>22292</v>
      </c>
      <c r="VMN1" t="s">
        <v>22293</v>
      </c>
      <c r="VMO1" t="s">
        <v>22294</v>
      </c>
      <c r="VMP1" t="s">
        <v>22295</v>
      </c>
      <c r="VMQ1" t="s">
        <v>22296</v>
      </c>
      <c r="VMR1" t="s">
        <v>22297</v>
      </c>
      <c r="VMS1" t="s">
        <v>22298</v>
      </c>
      <c r="VMT1" t="s">
        <v>22299</v>
      </c>
      <c r="VMU1" t="s">
        <v>22300</v>
      </c>
      <c r="VMV1" t="s">
        <v>22301</v>
      </c>
      <c r="VMW1" t="s">
        <v>22302</v>
      </c>
      <c r="VMX1" t="s">
        <v>22303</v>
      </c>
      <c r="VMY1" t="s">
        <v>22304</v>
      </c>
      <c r="VMZ1" t="s">
        <v>22305</v>
      </c>
      <c r="VNA1" t="s">
        <v>22306</v>
      </c>
      <c r="VNB1" t="s">
        <v>22307</v>
      </c>
      <c r="VNC1" t="s">
        <v>22308</v>
      </c>
      <c r="VND1" t="s">
        <v>22309</v>
      </c>
      <c r="VNE1" t="s">
        <v>22310</v>
      </c>
      <c r="VNF1" t="s">
        <v>22311</v>
      </c>
      <c r="VNG1" t="s">
        <v>22312</v>
      </c>
      <c r="VNH1" t="s">
        <v>22313</v>
      </c>
      <c r="VNI1" t="s">
        <v>22314</v>
      </c>
      <c r="VNJ1" t="s">
        <v>22315</v>
      </c>
      <c r="VNK1" t="s">
        <v>22316</v>
      </c>
      <c r="VNL1" t="s">
        <v>22317</v>
      </c>
      <c r="VNM1" t="s">
        <v>22318</v>
      </c>
      <c r="VNN1" t="s">
        <v>22319</v>
      </c>
      <c r="VNO1" t="s">
        <v>22320</v>
      </c>
      <c r="VNP1" t="s">
        <v>22321</v>
      </c>
      <c r="VNQ1" t="s">
        <v>22322</v>
      </c>
      <c r="VNR1" t="s">
        <v>22323</v>
      </c>
      <c r="VNS1" t="s">
        <v>22324</v>
      </c>
      <c r="VNT1" t="s">
        <v>22325</v>
      </c>
      <c r="VNU1" t="s">
        <v>22326</v>
      </c>
      <c r="VNV1" t="s">
        <v>22327</v>
      </c>
      <c r="VNW1" t="s">
        <v>22328</v>
      </c>
      <c r="VNX1" t="s">
        <v>22329</v>
      </c>
      <c r="VNY1" t="s">
        <v>22330</v>
      </c>
      <c r="VNZ1" t="s">
        <v>22331</v>
      </c>
      <c r="VOA1" t="s">
        <v>22332</v>
      </c>
      <c r="VOB1" t="s">
        <v>22333</v>
      </c>
      <c r="VOC1" t="s">
        <v>22334</v>
      </c>
      <c r="VOD1" t="s">
        <v>22335</v>
      </c>
      <c r="VOE1" t="s">
        <v>22336</v>
      </c>
      <c r="VOF1" t="s">
        <v>22337</v>
      </c>
      <c r="VOG1" t="s">
        <v>22338</v>
      </c>
      <c r="VOH1" t="s">
        <v>22339</v>
      </c>
      <c r="VOI1" t="s">
        <v>22340</v>
      </c>
      <c r="VOJ1" t="s">
        <v>22341</v>
      </c>
      <c r="VOK1" t="s">
        <v>22342</v>
      </c>
      <c r="VOL1" t="s">
        <v>22343</v>
      </c>
      <c r="VOM1" t="s">
        <v>22344</v>
      </c>
      <c r="VON1" t="s">
        <v>22345</v>
      </c>
      <c r="VOO1" t="s">
        <v>22346</v>
      </c>
      <c r="VOP1" t="s">
        <v>22347</v>
      </c>
      <c r="VOQ1" t="s">
        <v>22348</v>
      </c>
      <c r="VOR1" t="s">
        <v>22349</v>
      </c>
      <c r="VOS1" t="s">
        <v>22350</v>
      </c>
      <c r="VOT1" t="s">
        <v>22351</v>
      </c>
      <c r="VOU1" t="s">
        <v>22352</v>
      </c>
      <c r="VOV1" t="s">
        <v>22353</v>
      </c>
      <c r="VOW1" t="s">
        <v>22354</v>
      </c>
      <c r="VOX1" t="s">
        <v>22355</v>
      </c>
      <c r="VOY1" t="s">
        <v>22356</v>
      </c>
      <c r="VOZ1" t="s">
        <v>22357</v>
      </c>
      <c r="VPA1" t="s">
        <v>22358</v>
      </c>
      <c r="VPB1" t="s">
        <v>22359</v>
      </c>
      <c r="VPC1" t="s">
        <v>22360</v>
      </c>
      <c r="VPD1" t="s">
        <v>22361</v>
      </c>
      <c r="VPE1" t="s">
        <v>22362</v>
      </c>
      <c r="VPF1" t="s">
        <v>22363</v>
      </c>
      <c r="VPG1" t="s">
        <v>22364</v>
      </c>
      <c r="VPH1" t="s">
        <v>22365</v>
      </c>
      <c r="VPI1" t="s">
        <v>22366</v>
      </c>
      <c r="VPJ1" t="s">
        <v>22367</v>
      </c>
      <c r="VPK1" t="s">
        <v>22368</v>
      </c>
      <c r="VPL1" t="s">
        <v>22369</v>
      </c>
      <c r="VPM1" t="s">
        <v>22370</v>
      </c>
      <c r="VPN1" t="s">
        <v>22371</v>
      </c>
      <c r="VPO1" t="s">
        <v>22372</v>
      </c>
      <c r="VPP1" t="s">
        <v>22373</v>
      </c>
      <c r="VPQ1" t="s">
        <v>22374</v>
      </c>
      <c r="VPR1" t="s">
        <v>22375</v>
      </c>
      <c r="VPS1" t="s">
        <v>22376</v>
      </c>
      <c r="VPT1" t="s">
        <v>22377</v>
      </c>
      <c r="VPU1" t="s">
        <v>22378</v>
      </c>
      <c r="VPV1" t="s">
        <v>22379</v>
      </c>
      <c r="VPW1" t="s">
        <v>22380</v>
      </c>
      <c r="VPX1" t="s">
        <v>22381</v>
      </c>
      <c r="VPY1" t="s">
        <v>22382</v>
      </c>
      <c r="VPZ1" t="s">
        <v>22383</v>
      </c>
      <c r="VQA1" t="s">
        <v>22384</v>
      </c>
      <c r="VQB1" t="s">
        <v>22385</v>
      </c>
      <c r="VQC1" t="s">
        <v>22386</v>
      </c>
      <c r="VQD1" t="s">
        <v>22387</v>
      </c>
      <c r="VQE1" t="s">
        <v>22388</v>
      </c>
      <c r="VQF1" t="s">
        <v>22389</v>
      </c>
      <c r="VQG1" t="s">
        <v>22390</v>
      </c>
      <c r="VQH1" t="s">
        <v>22391</v>
      </c>
      <c r="VQI1" t="s">
        <v>22392</v>
      </c>
      <c r="VQJ1" t="s">
        <v>22393</v>
      </c>
      <c r="VQK1" t="s">
        <v>22394</v>
      </c>
      <c r="VQL1" t="s">
        <v>22395</v>
      </c>
      <c r="VQM1" t="s">
        <v>22396</v>
      </c>
      <c r="VQN1" t="s">
        <v>22397</v>
      </c>
      <c r="VQO1" t="s">
        <v>22398</v>
      </c>
      <c r="VQP1" t="s">
        <v>22399</v>
      </c>
      <c r="VQQ1" t="s">
        <v>22400</v>
      </c>
      <c r="VQR1" t="s">
        <v>22401</v>
      </c>
      <c r="VQS1" t="s">
        <v>22402</v>
      </c>
      <c r="VQT1" t="s">
        <v>22403</v>
      </c>
      <c r="VQU1" t="s">
        <v>22404</v>
      </c>
      <c r="VQV1" t="s">
        <v>22405</v>
      </c>
      <c r="VQW1" t="s">
        <v>22406</v>
      </c>
      <c r="VQX1" t="s">
        <v>22407</v>
      </c>
      <c r="VQY1" t="s">
        <v>22408</v>
      </c>
      <c r="VQZ1" t="s">
        <v>22409</v>
      </c>
      <c r="VRA1" t="s">
        <v>22410</v>
      </c>
      <c r="VRB1" t="s">
        <v>22411</v>
      </c>
      <c r="VRC1" t="s">
        <v>22412</v>
      </c>
      <c r="VRD1" t="s">
        <v>22413</v>
      </c>
      <c r="VRE1" t="s">
        <v>22414</v>
      </c>
      <c r="VRF1" t="s">
        <v>22415</v>
      </c>
      <c r="VRG1" t="s">
        <v>22416</v>
      </c>
      <c r="VRH1" t="s">
        <v>22417</v>
      </c>
      <c r="VRI1" t="s">
        <v>22418</v>
      </c>
      <c r="VRJ1" t="s">
        <v>22419</v>
      </c>
      <c r="VRK1" t="s">
        <v>22420</v>
      </c>
      <c r="VRL1" t="s">
        <v>22421</v>
      </c>
      <c r="VRM1" t="s">
        <v>22422</v>
      </c>
      <c r="VRN1" t="s">
        <v>22423</v>
      </c>
      <c r="VRO1" t="s">
        <v>22424</v>
      </c>
      <c r="VRP1" t="s">
        <v>22425</v>
      </c>
      <c r="VRQ1" t="s">
        <v>22426</v>
      </c>
      <c r="VRR1" t="s">
        <v>22427</v>
      </c>
      <c r="VRS1" t="s">
        <v>22428</v>
      </c>
      <c r="VRT1" t="s">
        <v>22429</v>
      </c>
      <c r="VRU1" t="s">
        <v>22430</v>
      </c>
      <c r="VRV1" t="s">
        <v>22431</v>
      </c>
      <c r="VRW1" t="s">
        <v>22432</v>
      </c>
      <c r="VRX1" t="s">
        <v>22433</v>
      </c>
      <c r="VRY1" t="s">
        <v>22434</v>
      </c>
      <c r="VRZ1" t="s">
        <v>22435</v>
      </c>
      <c r="VSA1" t="s">
        <v>22436</v>
      </c>
      <c r="VSB1" t="s">
        <v>22437</v>
      </c>
      <c r="VSC1" t="s">
        <v>22438</v>
      </c>
      <c r="VSD1" t="s">
        <v>22439</v>
      </c>
      <c r="VSE1" t="s">
        <v>22440</v>
      </c>
      <c r="VSF1" t="s">
        <v>22441</v>
      </c>
      <c r="VSG1" t="s">
        <v>22442</v>
      </c>
      <c r="VSH1" t="s">
        <v>22443</v>
      </c>
      <c r="VSI1" t="s">
        <v>22444</v>
      </c>
      <c r="VSJ1" t="s">
        <v>22445</v>
      </c>
      <c r="VSK1" t="s">
        <v>22446</v>
      </c>
      <c r="VSL1" t="s">
        <v>22447</v>
      </c>
      <c r="VSM1" t="s">
        <v>22448</v>
      </c>
      <c r="VSN1" t="s">
        <v>22449</v>
      </c>
      <c r="VSO1" t="s">
        <v>22450</v>
      </c>
      <c r="VSP1" t="s">
        <v>22451</v>
      </c>
      <c r="VSQ1" t="s">
        <v>22452</v>
      </c>
      <c r="VSR1" t="s">
        <v>22453</v>
      </c>
      <c r="VSS1" t="s">
        <v>22454</v>
      </c>
      <c r="VST1" t="s">
        <v>22455</v>
      </c>
      <c r="VSU1" t="s">
        <v>22456</v>
      </c>
      <c r="VSV1" t="s">
        <v>22457</v>
      </c>
      <c r="VSW1" t="s">
        <v>22458</v>
      </c>
      <c r="VSX1" t="s">
        <v>22459</v>
      </c>
      <c r="VSY1" t="s">
        <v>22460</v>
      </c>
      <c r="VSZ1" t="s">
        <v>22461</v>
      </c>
      <c r="VTA1" t="s">
        <v>22462</v>
      </c>
      <c r="VTB1" t="s">
        <v>22463</v>
      </c>
      <c r="VTC1" t="s">
        <v>22464</v>
      </c>
      <c r="VTD1" t="s">
        <v>22465</v>
      </c>
      <c r="VTE1" t="s">
        <v>22466</v>
      </c>
      <c r="VTF1" t="s">
        <v>22467</v>
      </c>
      <c r="VTG1" t="s">
        <v>22468</v>
      </c>
      <c r="VTH1" t="s">
        <v>22469</v>
      </c>
      <c r="VTI1" t="s">
        <v>22470</v>
      </c>
      <c r="VTJ1" t="s">
        <v>22471</v>
      </c>
      <c r="VTK1" t="s">
        <v>22472</v>
      </c>
      <c r="VTL1" t="s">
        <v>22473</v>
      </c>
      <c r="VTM1" t="s">
        <v>22474</v>
      </c>
      <c r="VTN1" t="s">
        <v>22475</v>
      </c>
      <c r="VTO1" t="s">
        <v>22476</v>
      </c>
      <c r="VTP1" t="s">
        <v>22477</v>
      </c>
      <c r="VTQ1" t="s">
        <v>22478</v>
      </c>
      <c r="VTR1" t="s">
        <v>22479</v>
      </c>
      <c r="VTS1" t="s">
        <v>22480</v>
      </c>
      <c r="VTT1" t="s">
        <v>22481</v>
      </c>
      <c r="VTU1" t="s">
        <v>22482</v>
      </c>
      <c r="VTV1" t="s">
        <v>22483</v>
      </c>
      <c r="VTW1" t="s">
        <v>22484</v>
      </c>
      <c r="VTX1" t="s">
        <v>22485</v>
      </c>
      <c r="VTY1" t="s">
        <v>22486</v>
      </c>
      <c r="VTZ1" t="s">
        <v>22487</v>
      </c>
      <c r="VUA1" t="s">
        <v>22488</v>
      </c>
      <c r="VUB1" t="s">
        <v>22489</v>
      </c>
      <c r="VUC1" t="s">
        <v>22490</v>
      </c>
      <c r="VUD1" t="s">
        <v>22491</v>
      </c>
      <c r="VUE1" t="s">
        <v>22492</v>
      </c>
      <c r="VUF1" t="s">
        <v>22493</v>
      </c>
      <c r="VUG1" t="s">
        <v>22494</v>
      </c>
      <c r="VUH1" t="s">
        <v>22495</v>
      </c>
      <c r="VUI1" t="s">
        <v>22496</v>
      </c>
      <c r="VUJ1" t="s">
        <v>22497</v>
      </c>
      <c r="VUK1" t="s">
        <v>22498</v>
      </c>
      <c r="VUL1" t="s">
        <v>22499</v>
      </c>
      <c r="VUM1" t="s">
        <v>22500</v>
      </c>
      <c r="VUN1" t="s">
        <v>22501</v>
      </c>
      <c r="VUO1" t="s">
        <v>22502</v>
      </c>
      <c r="VUP1" t="s">
        <v>22503</v>
      </c>
      <c r="VUQ1" t="s">
        <v>22504</v>
      </c>
      <c r="VUR1" t="s">
        <v>22505</v>
      </c>
      <c r="VUS1" t="s">
        <v>22506</v>
      </c>
      <c r="VUT1" t="s">
        <v>22507</v>
      </c>
      <c r="VUU1" t="s">
        <v>22508</v>
      </c>
      <c r="VUV1" t="s">
        <v>22509</v>
      </c>
      <c r="VUW1" t="s">
        <v>22510</v>
      </c>
      <c r="VUX1" t="s">
        <v>22511</v>
      </c>
      <c r="VUY1" t="s">
        <v>22512</v>
      </c>
      <c r="VUZ1" t="s">
        <v>22513</v>
      </c>
      <c r="VVA1" t="s">
        <v>22514</v>
      </c>
      <c r="VVB1" t="s">
        <v>22515</v>
      </c>
      <c r="VVC1" t="s">
        <v>22516</v>
      </c>
      <c r="VVD1" t="s">
        <v>22517</v>
      </c>
      <c r="VVE1" t="s">
        <v>22518</v>
      </c>
      <c r="VVF1" t="s">
        <v>22519</v>
      </c>
      <c r="VVG1" t="s">
        <v>22520</v>
      </c>
      <c r="VVH1" t="s">
        <v>22521</v>
      </c>
      <c r="VVI1" t="s">
        <v>22522</v>
      </c>
      <c r="VVJ1" t="s">
        <v>22523</v>
      </c>
      <c r="VVK1" t="s">
        <v>22524</v>
      </c>
      <c r="VVL1" t="s">
        <v>22525</v>
      </c>
      <c r="VVM1" t="s">
        <v>22526</v>
      </c>
      <c r="VVN1" t="s">
        <v>22527</v>
      </c>
      <c r="VVO1" t="s">
        <v>22528</v>
      </c>
      <c r="VVP1" t="s">
        <v>22529</v>
      </c>
      <c r="VVQ1" t="s">
        <v>22530</v>
      </c>
      <c r="VVR1" t="s">
        <v>22531</v>
      </c>
      <c r="VVS1" t="s">
        <v>22532</v>
      </c>
      <c r="VVT1" t="s">
        <v>22533</v>
      </c>
      <c r="VVU1" t="s">
        <v>22534</v>
      </c>
      <c r="VVV1" t="s">
        <v>22535</v>
      </c>
      <c r="VVW1" t="s">
        <v>22536</v>
      </c>
      <c r="VVX1" t="s">
        <v>22537</v>
      </c>
      <c r="VVY1" t="s">
        <v>22538</v>
      </c>
      <c r="VVZ1" t="s">
        <v>22539</v>
      </c>
      <c r="VWA1" t="s">
        <v>22540</v>
      </c>
      <c r="VWB1" t="s">
        <v>22541</v>
      </c>
      <c r="VWC1" t="s">
        <v>22542</v>
      </c>
      <c r="VWD1" t="s">
        <v>22543</v>
      </c>
      <c r="VWE1" t="s">
        <v>22544</v>
      </c>
      <c r="VWF1" t="s">
        <v>22545</v>
      </c>
      <c r="VWG1" t="s">
        <v>22546</v>
      </c>
      <c r="VWH1" t="s">
        <v>22547</v>
      </c>
      <c r="VWI1" t="s">
        <v>22548</v>
      </c>
      <c r="VWJ1" t="s">
        <v>22549</v>
      </c>
      <c r="VWK1" t="s">
        <v>22550</v>
      </c>
      <c r="VWL1" t="s">
        <v>22551</v>
      </c>
      <c r="VWM1" t="s">
        <v>22552</v>
      </c>
      <c r="VWN1" t="s">
        <v>22553</v>
      </c>
      <c r="VWO1" t="s">
        <v>22554</v>
      </c>
      <c r="VWP1" t="s">
        <v>22555</v>
      </c>
      <c r="VWQ1" t="s">
        <v>22556</v>
      </c>
      <c r="VWR1" t="s">
        <v>22557</v>
      </c>
      <c r="VWS1" t="s">
        <v>22558</v>
      </c>
      <c r="VWT1" t="s">
        <v>22559</v>
      </c>
      <c r="VWU1" t="s">
        <v>22560</v>
      </c>
      <c r="VWV1" t="s">
        <v>22561</v>
      </c>
      <c r="VWW1" t="s">
        <v>22562</v>
      </c>
      <c r="VWX1" t="s">
        <v>22563</v>
      </c>
      <c r="VWY1" t="s">
        <v>22564</v>
      </c>
      <c r="VWZ1" t="s">
        <v>22565</v>
      </c>
      <c r="VXA1" t="s">
        <v>22566</v>
      </c>
      <c r="VXB1" t="s">
        <v>22567</v>
      </c>
      <c r="VXC1" t="s">
        <v>22568</v>
      </c>
      <c r="VXD1" t="s">
        <v>22569</v>
      </c>
      <c r="VXE1" t="s">
        <v>22570</v>
      </c>
      <c r="VXF1" t="s">
        <v>22571</v>
      </c>
      <c r="VXG1" t="s">
        <v>22572</v>
      </c>
      <c r="VXH1" t="s">
        <v>22573</v>
      </c>
      <c r="VXI1" t="s">
        <v>22574</v>
      </c>
      <c r="VXJ1" t="s">
        <v>22575</v>
      </c>
      <c r="VXK1" t="s">
        <v>22576</v>
      </c>
      <c r="VXL1" t="s">
        <v>22577</v>
      </c>
      <c r="VXM1" t="s">
        <v>22578</v>
      </c>
      <c r="VXN1" t="s">
        <v>22579</v>
      </c>
      <c r="VXO1" t="s">
        <v>22580</v>
      </c>
      <c r="VXP1" t="s">
        <v>22581</v>
      </c>
      <c r="VXQ1" t="s">
        <v>22582</v>
      </c>
      <c r="VXR1" t="s">
        <v>22583</v>
      </c>
      <c r="VXS1" t="s">
        <v>22584</v>
      </c>
      <c r="VXT1" t="s">
        <v>22585</v>
      </c>
      <c r="VXU1" t="s">
        <v>22586</v>
      </c>
      <c r="VXV1" t="s">
        <v>22587</v>
      </c>
      <c r="VXW1" t="s">
        <v>22588</v>
      </c>
      <c r="VXX1" t="s">
        <v>22589</v>
      </c>
      <c r="VXY1" t="s">
        <v>22590</v>
      </c>
      <c r="VXZ1" t="s">
        <v>22591</v>
      </c>
      <c r="VYA1" t="s">
        <v>22592</v>
      </c>
      <c r="VYB1" t="s">
        <v>22593</v>
      </c>
      <c r="VYC1" t="s">
        <v>22594</v>
      </c>
      <c r="VYD1" t="s">
        <v>22595</v>
      </c>
      <c r="VYE1" t="s">
        <v>22596</v>
      </c>
      <c r="VYF1" t="s">
        <v>22597</v>
      </c>
      <c r="VYG1" t="s">
        <v>22598</v>
      </c>
      <c r="VYH1" t="s">
        <v>22599</v>
      </c>
      <c r="VYI1" t="s">
        <v>22600</v>
      </c>
      <c r="VYJ1" t="s">
        <v>22601</v>
      </c>
      <c r="VYK1" t="s">
        <v>22602</v>
      </c>
      <c r="VYL1" t="s">
        <v>22603</v>
      </c>
      <c r="VYM1" t="s">
        <v>22604</v>
      </c>
      <c r="VYN1" t="s">
        <v>22605</v>
      </c>
      <c r="VYO1" t="s">
        <v>22606</v>
      </c>
      <c r="VYP1" t="s">
        <v>22607</v>
      </c>
      <c r="VYQ1" t="s">
        <v>22608</v>
      </c>
      <c r="VYR1" t="s">
        <v>22609</v>
      </c>
      <c r="VYS1" t="s">
        <v>22610</v>
      </c>
      <c r="VYT1" t="s">
        <v>22611</v>
      </c>
      <c r="VYU1" t="s">
        <v>22612</v>
      </c>
      <c r="VYV1" t="s">
        <v>22613</v>
      </c>
      <c r="VYW1" t="s">
        <v>22614</v>
      </c>
      <c r="VYX1" t="s">
        <v>22615</v>
      </c>
      <c r="VYY1" t="s">
        <v>22616</v>
      </c>
      <c r="VYZ1" t="s">
        <v>22617</v>
      </c>
      <c r="VZA1" t="s">
        <v>22618</v>
      </c>
      <c r="VZB1" t="s">
        <v>22619</v>
      </c>
      <c r="VZC1" t="s">
        <v>22620</v>
      </c>
      <c r="VZD1" t="s">
        <v>22621</v>
      </c>
      <c r="VZE1" t="s">
        <v>22622</v>
      </c>
      <c r="VZF1" t="s">
        <v>22623</v>
      </c>
      <c r="VZG1" t="s">
        <v>22624</v>
      </c>
      <c r="VZH1" t="s">
        <v>22625</v>
      </c>
      <c r="VZI1" t="s">
        <v>22626</v>
      </c>
      <c r="VZJ1" t="s">
        <v>22627</v>
      </c>
      <c r="VZK1" t="s">
        <v>22628</v>
      </c>
      <c r="VZL1" t="s">
        <v>22629</v>
      </c>
      <c r="VZM1" t="s">
        <v>22630</v>
      </c>
      <c r="VZN1" t="s">
        <v>22631</v>
      </c>
      <c r="VZO1" t="s">
        <v>22632</v>
      </c>
      <c r="VZP1" t="s">
        <v>22633</v>
      </c>
      <c r="VZQ1" t="s">
        <v>22634</v>
      </c>
      <c r="VZR1" t="s">
        <v>22635</v>
      </c>
      <c r="VZS1" t="s">
        <v>22636</v>
      </c>
      <c r="VZT1" t="s">
        <v>22637</v>
      </c>
      <c r="VZU1" t="s">
        <v>22638</v>
      </c>
      <c r="VZV1" t="s">
        <v>22639</v>
      </c>
      <c r="VZW1" t="s">
        <v>22640</v>
      </c>
      <c r="VZX1" t="s">
        <v>22641</v>
      </c>
      <c r="VZY1" t="s">
        <v>22642</v>
      </c>
      <c r="VZZ1" t="s">
        <v>22643</v>
      </c>
      <c r="WAA1" t="s">
        <v>22644</v>
      </c>
      <c r="WAB1" t="s">
        <v>22645</v>
      </c>
      <c r="WAC1" t="s">
        <v>22646</v>
      </c>
      <c r="WAD1" t="s">
        <v>22647</v>
      </c>
      <c r="WAE1" t="s">
        <v>22648</v>
      </c>
      <c r="WAF1" t="s">
        <v>22649</v>
      </c>
      <c r="WAG1" t="s">
        <v>22650</v>
      </c>
      <c r="WAH1" t="s">
        <v>22651</v>
      </c>
      <c r="WAI1" t="s">
        <v>22652</v>
      </c>
      <c r="WAJ1" t="s">
        <v>22653</v>
      </c>
      <c r="WAK1" t="s">
        <v>22654</v>
      </c>
      <c r="WAL1" t="s">
        <v>22655</v>
      </c>
      <c r="WAM1" t="s">
        <v>22656</v>
      </c>
      <c r="WAN1" t="s">
        <v>22657</v>
      </c>
      <c r="WAO1" t="s">
        <v>22658</v>
      </c>
      <c r="WAP1" t="s">
        <v>22659</v>
      </c>
      <c r="WAQ1" t="s">
        <v>22660</v>
      </c>
      <c r="WAR1" t="s">
        <v>22661</v>
      </c>
      <c r="WAS1" t="s">
        <v>22662</v>
      </c>
      <c r="WAT1" t="s">
        <v>22663</v>
      </c>
      <c r="WAU1" t="s">
        <v>22664</v>
      </c>
      <c r="WAV1" t="s">
        <v>22665</v>
      </c>
      <c r="WAW1" t="s">
        <v>22666</v>
      </c>
      <c r="WAX1" t="s">
        <v>22667</v>
      </c>
      <c r="WAY1" t="s">
        <v>22668</v>
      </c>
      <c r="WAZ1" t="s">
        <v>22669</v>
      </c>
      <c r="WBA1" t="s">
        <v>22670</v>
      </c>
      <c r="WBB1" t="s">
        <v>22671</v>
      </c>
      <c r="WBC1" t="s">
        <v>22672</v>
      </c>
      <c r="WBD1" t="s">
        <v>22673</v>
      </c>
      <c r="WBE1" t="s">
        <v>22674</v>
      </c>
      <c r="WBF1" t="s">
        <v>22675</v>
      </c>
      <c r="WBG1" t="s">
        <v>22676</v>
      </c>
      <c r="WBH1" t="s">
        <v>22677</v>
      </c>
      <c r="WBI1" t="s">
        <v>22678</v>
      </c>
      <c r="WBJ1" t="s">
        <v>22679</v>
      </c>
      <c r="WBK1" t="s">
        <v>22680</v>
      </c>
      <c r="WBL1" t="s">
        <v>22681</v>
      </c>
      <c r="WBM1" t="s">
        <v>22682</v>
      </c>
      <c r="WBN1" t="s">
        <v>22683</v>
      </c>
      <c r="WBO1" t="s">
        <v>22684</v>
      </c>
      <c r="WBP1" t="s">
        <v>22685</v>
      </c>
      <c r="WBQ1" t="s">
        <v>22686</v>
      </c>
      <c r="WBR1" t="s">
        <v>22687</v>
      </c>
      <c r="WBS1" t="s">
        <v>22688</v>
      </c>
      <c r="WBT1" t="s">
        <v>22689</v>
      </c>
      <c r="WBU1" t="s">
        <v>22690</v>
      </c>
      <c r="WBV1" t="s">
        <v>22691</v>
      </c>
      <c r="WBW1" t="s">
        <v>22692</v>
      </c>
      <c r="WBX1" t="s">
        <v>22693</v>
      </c>
      <c r="WBY1" t="s">
        <v>22694</v>
      </c>
      <c r="WBZ1" t="s">
        <v>22695</v>
      </c>
      <c r="WCA1" t="s">
        <v>22696</v>
      </c>
      <c r="WCB1" t="s">
        <v>22697</v>
      </c>
      <c r="WCC1" t="s">
        <v>22698</v>
      </c>
      <c r="WCD1" t="s">
        <v>22699</v>
      </c>
      <c r="WCE1" t="s">
        <v>22700</v>
      </c>
      <c r="WCF1" t="s">
        <v>22701</v>
      </c>
      <c r="WCG1" t="s">
        <v>22702</v>
      </c>
      <c r="WCH1" t="s">
        <v>22703</v>
      </c>
      <c r="WCI1" t="s">
        <v>22704</v>
      </c>
      <c r="WCJ1" t="s">
        <v>22705</v>
      </c>
      <c r="WCK1" t="s">
        <v>22706</v>
      </c>
      <c r="WCL1" t="s">
        <v>22707</v>
      </c>
      <c r="WCM1" t="s">
        <v>22708</v>
      </c>
      <c r="WCN1" t="s">
        <v>22709</v>
      </c>
      <c r="WCO1" t="s">
        <v>22710</v>
      </c>
      <c r="WCP1" t="s">
        <v>22711</v>
      </c>
      <c r="WCQ1" t="s">
        <v>22712</v>
      </c>
      <c r="WCR1" t="s">
        <v>22713</v>
      </c>
      <c r="WCS1" t="s">
        <v>22714</v>
      </c>
      <c r="WCT1" t="s">
        <v>22715</v>
      </c>
      <c r="WCU1" t="s">
        <v>22716</v>
      </c>
      <c r="WCV1" t="s">
        <v>22717</v>
      </c>
      <c r="WCW1" t="s">
        <v>22718</v>
      </c>
      <c r="WCX1" t="s">
        <v>22719</v>
      </c>
      <c r="WCY1" t="s">
        <v>22720</v>
      </c>
      <c r="WCZ1" t="s">
        <v>22721</v>
      </c>
      <c r="WDA1" t="s">
        <v>22722</v>
      </c>
      <c r="WDB1" t="s">
        <v>22723</v>
      </c>
      <c r="WDC1" t="s">
        <v>22724</v>
      </c>
      <c r="WDD1" t="s">
        <v>22725</v>
      </c>
      <c r="WDE1" t="s">
        <v>22726</v>
      </c>
      <c r="WDF1" t="s">
        <v>22727</v>
      </c>
      <c r="WDG1" t="s">
        <v>22728</v>
      </c>
      <c r="WDH1" t="s">
        <v>22729</v>
      </c>
      <c r="WDI1" t="s">
        <v>22730</v>
      </c>
      <c r="WDJ1" t="s">
        <v>22731</v>
      </c>
      <c r="WDK1" t="s">
        <v>22732</v>
      </c>
      <c r="WDL1" t="s">
        <v>22733</v>
      </c>
      <c r="WDM1" t="s">
        <v>22734</v>
      </c>
      <c r="WDN1" t="s">
        <v>22735</v>
      </c>
      <c r="WDO1" t="s">
        <v>22736</v>
      </c>
      <c r="WDP1" t="s">
        <v>22737</v>
      </c>
      <c r="WDQ1" t="s">
        <v>22738</v>
      </c>
      <c r="WDR1" t="s">
        <v>22739</v>
      </c>
      <c r="WDS1" t="s">
        <v>22740</v>
      </c>
      <c r="WDT1" t="s">
        <v>22741</v>
      </c>
      <c r="WDU1" t="s">
        <v>22742</v>
      </c>
      <c r="WDV1" t="s">
        <v>22743</v>
      </c>
      <c r="WDW1" t="s">
        <v>22744</v>
      </c>
      <c r="WDX1" t="s">
        <v>22745</v>
      </c>
      <c r="WDY1" t="s">
        <v>22746</v>
      </c>
      <c r="WDZ1" t="s">
        <v>22747</v>
      </c>
      <c r="WEA1" t="s">
        <v>22748</v>
      </c>
      <c r="WEB1" t="s">
        <v>22749</v>
      </c>
      <c r="WEC1" t="s">
        <v>22750</v>
      </c>
      <c r="WED1" t="s">
        <v>22751</v>
      </c>
      <c r="WEE1" t="s">
        <v>22752</v>
      </c>
      <c r="WEF1" t="s">
        <v>22753</v>
      </c>
      <c r="WEG1" t="s">
        <v>22754</v>
      </c>
      <c r="WEH1" t="s">
        <v>22755</v>
      </c>
      <c r="WEI1" t="s">
        <v>22756</v>
      </c>
      <c r="WEJ1" t="s">
        <v>22757</v>
      </c>
      <c r="WEK1" t="s">
        <v>22758</v>
      </c>
      <c r="WEL1" t="s">
        <v>22759</v>
      </c>
      <c r="WEM1" t="s">
        <v>22760</v>
      </c>
      <c r="WEN1" t="s">
        <v>22761</v>
      </c>
      <c r="WEO1" t="s">
        <v>22762</v>
      </c>
      <c r="WEP1" t="s">
        <v>22763</v>
      </c>
      <c r="WEQ1" t="s">
        <v>22764</v>
      </c>
      <c r="WER1" t="s">
        <v>22765</v>
      </c>
      <c r="WES1" t="s">
        <v>22766</v>
      </c>
      <c r="WET1" t="s">
        <v>22767</v>
      </c>
      <c r="WEU1" t="s">
        <v>22768</v>
      </c>
      <c r="WEV1" t="s">
        <v>22769</v>
      </c>
      <c r="WEW1" t="s">
        <v>22770</v>
      </c>
      <c r="WEX1" t="s">
        <v>22771</v>
      </c>
      <c r="WEY1" t="s">
        <v>22772</v>
      </c>
      <c r="WEZ1" t="s">
        <v>22773</v>
      </c>
      <c r="WFA1" t="s">
        <v>22774</v>
      </c>
      <c r="WFB1" t="s">
        <v>22775</v>
      </c>
      <c r="WFC1" t="s">
        <v>22776</v>
      </c>
      <c r="WFD1" t="s">
        <v>22777</v>
      </c>
      <c r="WFE1" t="s">
        <v>22778</v>
      </c>
      <c r="WFF1" t="s">
        <v>22779</v>
      </c>
      <c r="WFG1" t="s">
        <v>22780</v>
      </c>
      <c r="WFH1" t="s">
        <v>22781</v>
      </c>
      <c r="WFI1" t="s">
        <v>22782</v>
      </c>
      <c r="WFJ1" t="s">
        <v>22783</v>
      </c>
      <c r="WFK1" t="s">
        <v>22784</v>
      </c>
      <c r="WFL1" t="s">
        <v>22785</v>
      </c>
      <c r="WFM1" t="s">
        <v>22786</v>
      </c>
      <c r="WFN1" t="s">
        <v>22787</v>
      </c>
      <c r="WFO1" t="s">
        <v>22788</v>
      </c>
      <c r="WFP1" t="s">
        <v>22789</v>
      </c>
      <c r="WFQ1" t="s">
        <v>22790</v>
      </c>
      <c r="WFR1" t="s">
        <v>22791</v>
      </c>
      <c r="WFS1" t="s">
        <v>22792</v>
      </c>
      <c r="WFT1" t="s">
        <v>22793</v>
      </c>
      <c r="WFU1" t="s">
        <v>22794</v>
      </c>
      <c r="WFV1" t="s">
        <v>22795</v>
      </c>
      <c r="WFW1" t="s">
        <v>22796</v>
      </c>
      <c r="WFX1" t="s">
        <v>22797</v>
      </c>
      <c r="WFY1" t="s">
        <v>22798</v>
      </c>
      <c r="WFZ1" t="s">
        <v>22799</v>
      </c>
      <c r="WGA1" t="s">
        <v>22800</v>
      </c>
      <c r="WGB1" t="s">
        <v>22801</v>
      </c>
      <c r="WGC1" t="s">
        <v>22802</v>
      </c>
      <c r="WGD1" t="s">
        <v>22803</v>
      </c>
      <c r="WGE1" t="s">
        <v>22804</v>
      </c>
      <c r="WGF1" t="s">
        <v>22805</v>
      </c>
      <c r="WGG1" t="s">
        <v>22806</v>
      </c>
      <c r="WGH1" t="s">
        <v>22807</v>
      </c>
      <c r="WGI1" t="s">
        <v>22808</v>
      </c>
      <c r="WGJ1" t="s">
        <v>22809</v>
      </c>
      <c r="WGK1" t="s">
        <v>22810</v>
      </c>
      <c r="WGL1" t="s">
        <v>22811</v>
      </c>
      <c r="WGM1" t="s">
        <v>22812</v>
      </c>
      <c r="WGN1" t="s">
        <v>22813</v>
      </c>
      <c r="WGO1" t="s">
        <v>22814</v>
      </c>
      <c r="WGP1" t="s">
        <v>22815</v>
      </c>
      <c r="WGQ1" t="s">
        <v>22816</v>
      </c>
      <c r="WGR1" t="s">
        <v>22817</v>
      </c>
      <c r="WGS1" t="s">
        <v>22818</v>
      </c>
      <c r="WGT1" t="s">
        <v>22819</v>
      </c>
      <c r="WGU1" t="s">
        <v>22820</v>
      </c>
      <c r="WGV1" t="s">
        <v>22821</v>
      </c>
      <c r="WGW1" t="s">
        <v>22822</v>
      </c>
      <c r="WGX1" t="s">
        <v>22823</v>
      </c>
      <c r="WGY1" t="s">
        <v>22824</v>
      </c>
      <c r="WGZ1" t="s">
        <v>22825</v>
      </c>
      <c r="WHA1" t="s">
        <v>22826</v>
      </c>
      <c r="WHB1" t="s">
        <v>22827</v>
      </c>
      <c r="WHC1" t="s">
        <v>22828</v>
      </c>
      <c r="WHD1" t="s">
        <v>22829</v>
      </c>
      <c r="WHE1" t="s">
        <v>22830</v>
      </c>
      <c r="WHF1" t="s">
        <v>22831</v>
      </c>
      <c r="WHG1" t="s">
        <v>22832</v>
      </c>
      <c r="WHH1" t="s">
        <v>22833</v>
      </c>
      <c r="WHI1" t="s">
        <v>22834</v>
      </c>
      <c r="WHJ1" t="s">
        <v>22835</v>
      </c>
      <c r="WHK1" t="s">
        <v>22836</v>
      </c>
      <c r="WHL1" t="s">
        <v>22837</v>
      </c>
      <c r="WHM1" t="s">
        <v>22838</v>
      </c>
      <c r="WHN1" t="s">
        <v>22839</v>
      </c>
      <c r="WHO1" t="s">
        <v>22840</v>
      </c>
      <c r="WHP1" t="s">
        <v>22841</v>
      </c>
      <c r="WHQ1" t="s">
        <v>22842</v>
      </c>
      <c r="WHR1" t="s">
        <v>22843</v>
      </c>
      <c r="WHS1" t="s">
        <v>22844</v>
      </c>
      <c r="WHT1" t="s">
        <v>22845</v>
      </c>
      <c r="WHU1" t="s">
        <v>22846</v>
      </c>
      <c r="WHV1" t="s">
        <v>22847</v>
      </c>
      <c r="WHW1" t="s">
        <v>22848</v>
      </c>
      <c r="WHX1" t="s">
        <v>22849</v>
      </c>
      <c r="WHY1" t="s">
        <v>22850</v>
      </c>
      <c r="WHZ1" t="s">
        <v>22851</v>
      </c>
      <c r="WIA1" t="s">
        <v>22852</v>
      </c>
      <c r="WIB1" t="s">
        <v>22853</v>
      </c>
      <c r="WIC1" t="s">
        <v>22854</v>
      </c>
      <c r="WID1" t="s">
        <v>22855</v>
      </c>
      <c r="WIE1" t="s">
        <v>22856</v>
      </c>
      <c r="WIF1" t="s">
        <v>22857</v>
      </c>
      <c r="WIG1" t="s">
        <v>22858</v>
      </c>
      <c r="WIH1" t="s">
        <v>22859</v>
      </c>
      <c r="WII1" t="s">
        <v>22860</v>
      </c>
      <c r="WIJ1" t="s">
        <v>22861</v>
      </c>
      <c r="WIK1" t="s">
        <v>22862</v>
      </c>
      <c r="WIL1" t="s">
        <v>22863</v>
      </c>
      <c r="WIM1" t="s">
        <v>22864</v>
      </c>
      <c r="WIN1" t="s">
        <v>22865</v>
      </c>
      <c r="WIO1" t="s">
        <v>22866</v>
      </c>
      <c r="WIP1" t="s">
        <v>22867</v>
      </c>
      <c r="WIQ1" t="s">
        <v>22868</v>
      </c>
      <c r="WIR1" t="s">
        <v>22869</v>
      </c>
      <c r="WIS1" t="s">
        <v>22870</v>
      </c>
      <c r="WIT1" t="s">
        <v>22871</v>
      </c>
      <c r="WIU1" t="s">
        <v>22872</v>
      </c>
      <c r="WIV1" t="s">
        <v>22873</v>
      </c>
      <c r="WIW1" t="s">
        <v>22874</v>
      </c>
      <c r="WIX1" t="s">
        <v>22875</v>
      </c>
      <c r="WIY1" t="s">
        <v>22876</v>
      </c>
      <c r="WIZ1" t="s">
        <v>22877</v>
      </c>
      <c r="WJA1" t="s">
        <v>22878</v>
      </c>
      <c r="WJB1" t="s">
        <v>22879</v>
      </c>
      <c r="WJC1" t="s">
        <v>22880</v>
      </c>
      <c r="WJD1" t="s">
        <v>22881</v>
      </c>
      <c r="WJE1" t="s">
        <v>22882</v>
      </c>
      <c r="WJF1" t="s">
        <v>22883</v>
      </c>
      <c r="WJG1" t="s">
        <v>22884</v>
      </c>
      <c r="WJH1" t="s">
        <v>22885</v>
      </c>
      <c r="WJI1" t="s">
        <v>22886</v>
      </c>
      <c r="WJJ1" t="s">
        <v>22887</v>
      </c>
      <c r="WJK1" t="s">
        <v>22888</v>
      </c>
      <c r="WJL1" t="s">
        <v>22889</v>
      </c>
      <c r="WJM1" t="s">
        <v>22890</v>
      </c>
      <c r="WJN1" t="s">
        <v>22891</v>
      </c>
      <c r="WJO1" t="s">
        <v>22892</v>
      </c>
      <c r="WJP1" t="s">
        <v>22893</v>
      </c>
      <c r="WJQ1" t="s">
        <v>22894</v>
      </c>
      <c r="WJR1" t="s">
        <v>22895</v>
      </c>
      <c r="WJS1" t="s">
        <v>22896</v>
      </c>
      <c r="WJT1" t="s">
        <v>22897</v>
      </c>
      <c r="WJU1" t="s">
        <v>22898</v>
      </c>
      <c r="WJV1" t="s">
        <v>22899</v>
      </c>
      <c r="WJW1" t="s">
        <v>22900</v>
      </c>
      <c r="WJX1" t="s">
        <v>22901</v>
      </c>
      <c r="WJY1" t="s">
        <v>22902</v>
      </c>
      <c r="WJZ1" t="s">
        <v>22903</v>
      </c>
      <c r="WKA1" t="s">
        <v>22904</v>
      </c>
      <c r="WKB1" t="s">
        <v>22905</v>
      </c>
      <c r="WKC1" t="s">
        <v>22906</v>
      </c>
      <c r="WKD1" t="s">
        <v>22907</v>
      </c>
      <c r="WKE1" t="s">
        <v>22908</v>
      </c>
      <c r="WKF1" t="s">
        <v>22909</v>
      </c>
      <c r="WKG1" t="s">
        <v>22910</v>
      </c>
      <c r="WKH1" t="s">
        <v>22911</v>
      </c>
      <c r="WKI1" t="s">
        <v>22912</v>
      </c>
      <c r="WKJ1" t="s">
        <v>22913</v>
      </c>
      <c r="WKK1" t="s">
        <v>22914</v>
      </c>
      <c r="WKL1" t="s">
        <v>22915</v>
      </c>
      <c r="WKM1" t="s">
        <v>22916</v>
      </c>
      <c r="WKN1" t="s">
        <v>22917</v>
      </c>
      <c r="WKO1" t="s">
        <v>22918</v>
      </c>
      <c r="WKP1" t="s">
        <v>22919</v>
      </c>
      <c r="WKQ1" t="s">
        <v>22920</v>
      </c>
      <c r="WKR1" t="s">
        <v>22921</v>
      </c>
      <c r="WKS1" t="s">
        <v>22922</v>
      </c>
      <c r="WKT1" t="s">
        <v>22923</v>
      </c>
      <c r="WKU1" t="s">
        <v>22924</v>
      </c>
      <c r="WKV1" t="s">
        <v>22925</v>
      </c>
      <c r="WKW1" t="s">
        <v>22926</v>
      </c>
      <c r="WKX1" t="s">
        <v>22927</v>
      </c>
      <c r="WKY1" t="s">
        <v>22928</v>
      </c>
      <c r="WKZ1" t="s">
        <v>22929</v>
      </c>
      <c r="WLA1" t="s">
        <v>22930</v>
      </c>
      <c r="WLB1" t="s">
        <v>22931</v>
      </c>
      <c r="WLC1" t="s">
        <v>22932</v>
      </c>
      <c r="WLD1" t="s">
        <v>22933</v>
      </c>
      <c r="WLE1" t="s">
        <v>22934</v>
      </c>
      <c r="WLF1" t="s">
        <v>22935</v>
      </c>
      <c r="WLG1" t="s">
        <v>22936</v>
      </c>
      <c r="WLH1" t="s">
        <v>22937</v>
      </c>
      <c r="WLI1" t="s">
        <v>22938</v>
      </c>
      <c r="WLJ1" t="s">
        <v>22939</v>
      </c>
      <c r="WLK1" t="s">
        <v>22940</v>
      </c>
      <c r="WLL1" t="s">
        <v>22941</v>
      </c>
      <c r="WLM1" t="s">
        <v>22942</v>
      </c>
      <c r="WLN1" t="s">
        <v>22943</v>
      </c>
      <c r="WLO1" t="s">
        <v>22944</v>
      </c>
      <c r="WLP1" t="s">
        <v>22945</v>
      </c>
      <c r="WLQ1" t="s">
        <v>22946</v>
      </c>
      <c r="WLR1" t="s">
        <v>22947</v>
      </c>
      <c r="WLS1" t="s">
        <v>22948</v>
      </c>
      <c r="WLT1" t="s">
        <v>22949</v>
      </c>
      <c r="WLU1" t="s">
        <v>22950</v>
      </c>
      <c r="WLV1" t="s">
        <v>22951</v>
      </c>
      <c r="WLW1" t="s">
        <v>22952</v>
      </c>
      <c r="WLX1" t="s">
        <v>22953</v>
      </c>
      <c r="WLY1" t="s">
        <v>22954</v>
      </c>
      <c r="WLZ1" t="s">
        <v>22955</v>
      </c>
      <c r="WMA1" t="s">
        <v>22956</v>
      </c>
      <c r="WMB1" t="s">
        <v>22957</v>
      </c>
      <c r="WMC1" t="s">
        <v>22958</v>
      </c>
      <c r="WMD1" t="s">
        <v>22959</v>
      </c>
      <c r="WME1" t="s">
        <v>22960</v>
      </c>
      <c r="WMF1" t="s">
        <v>22961</v>
      </c>
      <c r="WMG1" t="s">
        <v>22962</v>
      </c>
      <c r="WMH1" t="s">
        <v>22963</v>
      </c>
      <c r="WMI1" t="s">
        <v>22964</v>
      </c>
      <c r="WMJ1" t="s">
        <v>22965</v>
      </c>
      <c r="WMK1" t="s">
        <v>22966</v>
      </c>
      <c r="WML1" t="s">
        <v>22967</v>
      </c>
      <c r="WMM1" t="s">
        <v>22968</v>
      </c>
      <c r="WMN1" t="s">
        <v>22969</v>
      </c>
      <c r="WMO1" t="s">
        <v>22970</v>
      </c>
      <c r="WMP1" t="s">
        <v>22971</v>
      </c>
      <c r="WMQ1" t="s">
        <v>22972</v>
      </c>
      <c r="WMR1" t="s">
        <v>22973</v>
      </c>
      <c r="WMS1" t="s">
        <v>22974</v>
      </c>
      <c r="WMT1" t="s">
        <v>22975</v>
      </c>
      <c r="WMU1" t="s">
        <v>22976</v>
      </c>
      <c r="WMV1" t="s">
        <v>22977</v>
      </c>
      <c r="WMW1" t="s">
        <v>22978</v>
      </c>
      <c r="WMX1" t="s">
        <v>22979</v>
      </c>
      <c r="WMY1" t="s">
        <v>22980</v>
      </c>
      <c r="WMZ1" t="s">
        <v>22981</v>
      </c>
      <c r="WNA1" t="s">
        <v>22982</v>
      </c>
      <c r="WNB1" t="s">
        <v>22983</v>
      </c>
      <c r="WNC1" t="s">
        <v>22984</v>
      </c>
      <c r="WND1" t="s">
        <v>22985</v>
      </c>
      <c r="WNE1" t="s">
        <v>22986</v>
      </c>
      <c r="WNF1" t="s">
        <v>22987</v>
      </c>
      <c r="WNG1" t="s">
        <v>22988</v>
      </c>
      <c r="WNH1" t="s">
        <v>22989</v>
      </c>
      <c r="WNI1" t="s">
        <v>22990</v>
      </c>
      <c r="WNJ1" t="s">
        <v>22991</v>
      </c>
      <c r="WNK1" t="s">
        <v>22992</v>
      </c>
      <c r="WNL1" t="s">
        <v>22993</v>
      </c>
      <c r="WNM1" t="s">
        <v>22994</v>
      </c>
      <c r="WNN1" t="s">
        <v>22995</v>
      </c>
      <c r="WNO1" t="s">
        <v>22996</v>
      </c>
      <c r="WNP1" t="s">
        <v>22997</v>
      </c>
      <c r="WNQ1" t="s">
        <v>22998</v>
      </c>
      <c r="WNR1" t="s">
        <v>22999</v>
      </c>
      <c r="WNS1" t="s">
        <v>23000</v>
      </c>
      <c r="WNT1" t="s">
        <v>23001</v>
      </c>
      <c r="WNU1" t="s">
        <v>23002</v>
      </c>
      <c r="WNV1" t="s">
        <v>23003</v>
      </c>
      <c r="WNW1" t="s">
        <v>23004</v>
      </c>
      <c r="WNX1" t="s">
        <v>23005</v>
      </c>
      <c r="WNY1" t="s">
        <v>23006</v>
      </c>
      <c r="WNZ1" t="s">
        <v>23007</v>
      </c>
      <c r="WOA1" t="s">
        <v>23008</v>
      </c>
      <c r="WOB1" t="s">
        <v>23009</v>
      </c>
      <c r="WOC1" t="s">
        <v>23010</v>
      </c>
      <c r="WOD1" t="s">
        <v>23011</v>
      </c>
      <c r="WOE1" t="s">
        <v>23012</v>
      </c>
      <c r="WOF1" t="s">
        <v>23013</v>
      </c>
      <c r="WOG1" t="s">
        <v>23014</v>
      </c>
      <c r="WOH1" t="s">
        <v>23015</v>
      </c>
      <c r="WOI1" t="s">
        <v>23016</v>
      </c>
      <c r="WOJ1" t="s">
        <v>23017</v>
      </c>
      <c r="WOK1" t="s">
        <v>23018</v>
      </c>
      <c r="WOL1" t="s">
        <v>23019</v>
      </c>
      <c r="WOM1" t="s">
        <v>23020</v>
      </c>
      <c r="WON1" t="s">
        <v>23021</v>
      </c>
      <c r="WOO1" t="s">
        <v>23022</v>
      </c>
      <c r="WOP1" t="s">
        <v>23023</v>
      </c>
      <c r="WOQ1" t="s">
        <v>23024</v>
      </c>
      <c r="WOR1" t="s">
        <v>23025</v>
      </c>
      <c r="WOS1" t="s">
        <v>23026</v>
      </c>
      <c r="WOT1" t="s">
        <v>23027</v>
      </c>
      <c r="WOU1" t="s">
        <v>23028</v>
      </c>
      <c r="WOV1" t="s">
        <v>23029</v>
      </c>
      <c r="WOW1" t="s">
        <v>23030</v>
      </c>
      <c r="WOX1" t="s">
        <v>23031</v>
      </c>
      <c r="WOY1" t="s">
        <v>23032</v>
      </c>
      <c r="WOZ1" t="s">
        <v>23033</v>
      </c>
      <c r="WPA1" t="s">
        <v>23034</v>
      </c>
      <c r="WPB1" t="s">
        <v>23035</v>
      </c>
      <c r="WPC1" t="s">
        <v>23036</v>
      </c>
      <c r="WPD1" t="s">
        <v>23037</v>
      </c>
      <c r="WPE1" t="s">
        <v>23038</v>
      </c>
      <c r="WPF1" t="s">
        <v>23039</v>
      </c>
      <c r="WPG1" t="s">
        <v>23040</v>
      </c>
      <c r="WPH1" t="s">
        <v>23041</v>
      </c>
      <c r="WPI1" t="s">
        <v>23042</v>
      </c>
      <c r="WPJ1" t="s">
        <v>23043</v>
      </c>
      <c r="WPK1" t="s">
        <v>23044</v>
      </c>
      <c r="WPL1" t="s">
        <v>23045</v>
      </c>
      <c r="WPM1" t="s">
        <v>23046</v>
      </c>
      <c r="WPN1" t="s">
        <v>23047</v>
      </c>
      <c r="WPO1" t="s">
        <v>23048</v>
      </c>
      <c r="WPP1" t="s">
        <v>23049</v>
      </c>
      <c r="WPQ1" t="s">
        <v>23050</v>
      </c>
      <c r="WPR1" t="s">
        <v>23051</v>
      </c>
      <c r="WPS1" t="s">
        <v>23052</v>
      </c>
      <c r="WPT1" t="s">
        <v>23053</v>
      </c>
      <c r="WPU1" t="s">
        <v>23054</v>
      </c>
      <c r="WPV1" t="s">
        <v>23055</v>
      </c>
      <c r="WPW1" t="s">
        <v>23056</v>
      </c>
      <c r="WPX1" t="s">
        <v>23057</v>
      </c>
      <c r="WPY1" t="s">
        <v>23058</v>
      </c>
      <c r="WPZ1" t="s">
        <v>23059</v>
      </c>
      <c r="WQA1" t="s">
        <v>23060</v>
      </c>
      <c r="WQB1" t="s">
        <v>23061</v>
      </c>
      <c r="WQC1" t="s">
        <v>23062</v>
      </c>
      <c r="WQD1" t="s">
        <v>23063</v>
      </c>
      <c r="WQE1" t="s">
        <v>23064</v>
      </c>
      <c r="WQF1" t="s">
        <v>23065</v>
      </c>
      <c r="WQG1" t="s">
        <v>23066</v>
      </c>
      <c r="WQH1" t="s">
        <v>23067</v>
      </c>
      <c r="WQI1" t="s">
        <v>23068</v>
      </c>
      <c r="WQJ1" t="s">
        <v>23069</v>
      </c>
      <c r="WQK1" t="s">
        <v>23070</v>
      </c>
      <c r="WQL1" t="s">
        <v>23071</v>
      </c>
      <c r="WQM1" t="s">
        <v>23072</v>
      </c>
      <c r="WQN1" t="s">
        <v>23073</v>
      </c>
      <c r="WQO1" t="s">
        <v>23074</v>
      </c>
      <c r="WQP1" t="s">
        <v>23075</v>
      </c>
      <c r="WQQ1" t="s">
        <v>23076</v>
      </c>
      <c r="WQR1" t="s">
        <v>23077</v>
      </c>
      <c r="WQS1" t="s">
        <v>23078</v>
      </c>
      <c r="WQT1" t="s">
        <v>23079</v>
      </c>
      <c r="WQU1" t="s">
        <v>23080</v>
      </c>
      <c r="WQV1" t="s">
        <v>23081</v>
      </c>
      <c r="WQW1" t="s">
        <v>23082</v>
      </c>
      <c r="WQX1" t="s">
        <v>23083</v>
      </c>
      <c r="WQY1" t="s">
        <v>23084</v>
      </c>
      <c r="WQZ1" t="s">
        <v>23085</v>
      </c>
      <c r="WRA1" t="s">
        <v>23086</v>
      </c>
      <c r="WRB1" t="s">
        <v>23087</v>
      </c>
      <c r="WRC1" t="s">
        <v>23088</v>
      </c>
      <c r="WRD1" t="s">
        <v>23089</v>
      </c>
      <c r="WRE1" t="s">
        <v>23090</v>
      </c>
      <c r="WRF1" t="s">
        <v>23091</v>
      </c>
      <c r="WRG1" t="s">
        <v>23092</v>
      </c>
      <c r="WRH1" t="s">
        <v>23093</v>
      </c>
      <c r="WRI1" t="s">
        <v>23094</v>
      </c>
      <c r="WRJ1" t="s">
        <v>23095</v>
      </c>
      <c r="WRK1" t="s">
        <v>23096</v>
      </c>
      <c r="WRL1" t="s">
        <v>23097</v>
      </c>
      <c r="WRM1" t="s">
        <v>23098</v>
      </c>
      <c r="WRN1" t="s">
        <v>23099</v>
      </c>
      <c r="WRO1" t="s">
        <v>23100</v>
      </c>
      <c r="WRP1" t="s">
        <v>23101</v>
      </c>
      <c r="WRQ1" t="s">
        <v>23102</v>
      </c>
      <c r="WRR1" t="s">
        <v>23103</v>
      </c>
      <c r="WRS1" t="s">
        <v>23104</v>
      </c>
      <c r="WRT1" t="s">
        <v>23105</v>
      </c>
      <c r="WRU1" t="s">
        <v>23106</v>
      </c>
      <c r="WRV1" t="s">
        <v>23107</v>
      </c>
      <c r="WRW1" t="s">
        <v>23108</v>
      </c>
      <c r="WRX1" t="s">
        <v>23109</v>
      </c>
      <c r="WRY1" t="s">
        <v>23110</v>
      </c>
      <c r="WRZ1" t="s">
        <v>23111</v>
      </c>
      <c r="WSA1" t="s">
        <v>23112</v>
      </c>
      <c r="WSB1" t="s">
        <v>23113</v>
      </c>
      <c r="WSC1" t="s">
        <v>23114</v>
      </c>
      <c r="WSD1" t="s">
        <v>23115</v>
      </c>
      <c r="WSE1" t="s">
        <v>23116</v>
      </c>
      <c r="WSF1" t="s">
        <v>23117</v>
      </c>
      <c r="WSG1" t="s">
        <v>23118</v>
      </c>
      <c r="WSH1" t="s">
        <v>23119</v>
      </c>
      <c r="WSI1" t="s">
        <v>23120</v>
      </c>
      <c r="WSJ1" t="s">
        <v>23121</v>
      </c>
      <c r="WSK1" t="s">
        <v>23122</v>
      </c>
      <c r="WSL1" t="s">
        <v>23123</v>
      </c>
      <c r="WSM1" t="s">
        <v>23124</v>
      </c>
      <c r="WSN1" t="s">
        <v>23125</v>
      </c>
      <c r="WSO1" t="s">
        <v>23126</v>
      </c>
      <c r="WSP1" t="s">
        <v>23127</v>
      </c>
      <c r="WSQ1" t="s">
        <v>23128</v>
      </c>
      <c r="WSR1" t="s">
        <v>23129</v>
      </c>
      <c r="WSS1" t="s">
        <v>23130</v>
      </c>
      <c r="WST1" t="s">
        <v>23131</v>
      </c>
      <c r="WSU1" t="s">
        <v>23132</v>
      </c>
      <c r="WSV1" t="s">
        <v>23133</v>
      </c>
      <c r="WSW1" t="s">
        <v>23134</v>
      </c>
      <c r="WSX1" t="s">
        <v>23135</v>
      </c>
      <c r="WSY1" t="s">
        <v>23136</v>
      </c>
      <c r="WSZ1" t="s">
        <v>23137</v>
      </c>
      <c r="WTA1" t="s">
        <v>23138</v>
      </c>
      <c r="WTB1" t="s">
        <v>23139</v>
      </c>
      <c r="WTC1" t="s">
        <v>23140</v>
      </c>
      <c r="WTD1" t="s">
        <v>23141</v>
      </c>
      <c r="WTE1" t="s">
        <v>23142</v>
      </c>
      <c r="WTF1" t="s">
        <v>23143</v>
      </c>
      <c r="WTG1" t="s">
        <v>23144</v>
      </c>
      <c r="WTH1" t="s">
        <v>23145</v>
      </c>
      <c r="WTI1" t="s">
        <v>23146</v>
      </c>
      <c r="WTJ1" t="s">
        <v>23147</v>
      </c>
      <c r="WTK1" t="s">
        <v>23148</v>
      </c>
      <c r="WTL1" t="s">
        <v>23149</v>
      </c>
      <c r="WTM1" t="s">
        <v>23150</v>
      </c>
      <c r="WTN1" t="s">
        <v>23151</v>
      </c>
      <c r="WTO1" t="s">
        <v>23152</v>
      </c>
      <c r="WTP1" t="s">
        <v>23153</v>
      </c>
      <c r="WTQ1" t="s">
        <v>23154</v>
      </c>
      <c r="WTR1" t="s">
        <v>23155</v>
      </c>
      <c r="WTS1" t="s">
        <v>23156</v>
      </c>
      <c r="WTT1" t="s">
        <v>23157</v>
      </c>
      <c r="WTU1" t="s">
        <v>23158</v>
      </c>
      <c r="WTV1" t="s">
        <v>23159</v>
      </c>
      <c r="WTW1" t="s">
        <v>23160</v>
      </c>
      <c r="WTX1" t="s">
        <v>23161</v>
      </c>
      <c r="WTY1" t="s">
        <v>23162</v>
      </c>
      <c r="WTZ1" t="s">
        <v>23163</v>
      </c>
      <c r="WUA1" t="s">
        <v>23164</v>
      </c>
      <c r="WUB1" t="s">
        <v>23165</v>
      </c>
      <c r="WUC1" t="s">
        <v>23166</v>
      </c>
      <c r="WUD1" t="s">
        <v>23167</v>
      </c>
      <c r="WUE1" t="s">
        <v>23168</v>
      </c>
      <c r="WUF1" t="s">
        <v>23169</v>
      </c>
      <c r="WUG1" t="s">
        <v>23170</v>
      </c>
      <c r="WUH1" t="s">
        <v>23171</v>
      </c>
      <c r="WUI1" t="s">
        <v>23172</v>
      </c>
      <c r="WUJ1" t="s">
        <v>23173</v>
      </c>
      <c r="WUK1" t="s">
        <v>23174</v>
      </c>
      <c r="WUL1" t="s">
        <v>23175</v>
      </c>
      <c r="WUM1" t="s">
        <v>23176</v>
      </c>
      <c r="WUN1" t="s">
        <v>23177</v>
      </c>
      <c r="WUO1" t="s">
        <v>23178</v>
      </c>
      <c r="WUP1" t="s">
        <v>23179</v>
      </c>
      <c r="WUQ1" t="s">
        <v>23180</v>
      </c>
      <c r="WUR1" t="s">
        <v>23181</v>
      </c>
      <c r="WUS1" t="s">
        <v>23182</v>
      </c>
      <c r="WUT1" t="s">
        <v>23183</v>
      </c>
      <c r="WUU1" t="s">
        <v>23184</v>
      </c>
      <c r="WUV1" t="s">
        <v>23185</v>
      </c>
      <c r="WUW1" t="s">
        <v>23186</v>
      </c>
      <c r="WUX1" t="s">
        <v>23187</v>
      </c>
      <c r="WUY1" t="s">
        <v>23188</v>
      </c>
      <c r="WUZ1" t="s">
        <v>23189</v>
      </c>
      <c r="WVA1" t="s">
        <v>23190</v>
      </c>
      <c r="WVB1" t="s">
        <v>23191</v>
      </c>
      <c r="WVC1" t="s">
        <v>23192</v>
      </c>
      <c r="WVD1" t="s">
        <v>23193</v>
      </c>
      <c r="WVE1" t="s">
        <v>23194</v>
      </c>
      <c r="WVF1" t="s">
        <v>23195</v>
      </c>
      <c r="WVG1" t="s">
        <v>23196</v>
      </c>
      <c r="WVH1" t="s">
        <v>23197</v>
      </c>
      <c r="WVI1" t="s">
        <v>23198</v>
      </c>
      <c r="WVJ1" t="s">
        <v>23199</v>
      </c>
      <c r="WVK1" t="s">
        <v>23200</v>
      </c>
      <c r="WVL1" t="s">
        <v>23201</v>
      </c>
      <c r="WVM1" t="s">
        <v>23202</v>
      </c>
      <c r="WVN1" t="s">
        <v>23203</v>
      </c>
      <c r="WVO1" t="s">
        <v>23204</v>
      </c>
      <c r="WVP1" t="s">
        <v>23205</v>
      </c>
      <c r="WVQ1" t="s">
        <v>23206</v>
      </c>
      <c r="WVR1" t="s">
        <v>23207</v>
      </c>
      <c r="WVS1" t="s">
        <v>23208</v>
      </c>
      <c r="WVT1" t="s">
        <v>23209</v>
      </c>
      <c r="WVU1" t="s">
        <v>23210</v>
      </c>
      <c r="WVV1" t="s">
        <v>23211</v>
      </c>
      <c r="WVW1" t="s">
        <v>23212</v>
      </c>
      <c r="WVX1" t="s">
        <v>23213</v>
      </c>
      <c r="WVY1" t="s">
        <v>23214</v>
      </c>
      <c r="WVZ1" t="s">
        <v>23215</v>
      </c>
      <c r="WWA1" t="s">
        <v>23216</v>
      </c>
      <c r="WWB1" t="s">
        <v>23217</v>
      </c>
      <c r="WWC1" t="s">
        <v>23218</v>
      </c>
      <c r="WWD1" t="s">
        <v>23219</v>
      </c>
      <c r="WWE1" t="s">
        <v>23220</v>
      </c>
      <c r="WWF1" t="s">
        <v>23221</v>
      </c>
      <c r="WWG1" t="s">
        <v>23222</v>
      </c>
      <c r="WWH1" t="s">
        <v>23223</v>
      </c>
      <c r="WWI1" t="s">
        <v>23224</v>
      </c>
      <c r="WWJ1" t="s">
        <v>23225</v>
      </c>
      <c r="WWK1" t="s">
        <v>23226</v>
      </c>
      <c r="WWL1" t="s">
        <v>23227</v>
      </c>
      <c r="WWM1" t="s">
        <v>23228</v>
      </c>
      <c r="WWN1" t="s">
        <v>23229</v>
      </c>
      <c r="WWO1" t="s">
        <v>23230</v>
      </c>
      <c r="WWP1" t="s">
        <v>23231</v>
      </c>
      <c r="WWQ1" t="s">
        <v>23232</v>
      </c>
      <c r="WWR1" t="s">
        <v>23233</v>
      </c>
      <c r="WWS1" t="s">
        <v>23234</v>
      </c>
      <c r="WWT1" t="s">
        <v>23235</v>
      </c>
      <c r="WWU1" t="s">
        <v>23236</v>
      </c>
      <c r="WWV1" t="s">
        <v>23237</v>
      </c>
      <c r="WWW1" t="s">
        <v>23238</v>
      </c>
      <c r="WWX1" t="s">
        <v>23239</v>
      </c>
      <c r="WWY1" t="s">
        <v>23240</v>
      </c>
      <c r="WWZ1" t="s">
        <v>23241</v>
      </c>
      <c r="WXA1" t="s">
        <v>23242</v>
      </c>
      <c r="WXB1" t="s">
        <v>23243</v>
      </c>
      <c r="WXC1" t="s">
        <v>23244</v>
      </c>
      <c r="WXD1" t="s">
        <v>23245</v>
      </c>
      <c r="WXE1" t="s">
        <v>23246</v>
      </c>
      <c r="WXF1" t="s">
        <v>23247</v>
      </c>
      <c r="WXG1" t="s">
        <v>23248</v>
      </c>
      <c r="WXH1" t="s">
        <v>23249</v>
      </c>
      <c r="WXI1" t="s">
        <v>23250</v>
      </c>
      <c r="WXJ1" t="s">
        <v>23251</v>
      </c>
      <c r="WXK1" t="s">
        <v>23252</v>
      </c>
      <c r="WXL1" t="s">
        <v>23253</v>
      </c>
      <c r="WXM1" t="s">
        <v>23254</v>
      </c>
      <c r="WXN1" t="s">
        <v>23255</v>
      </c>
      <c r="WXO1" t="s">
        <v>23256</v>
      </c>
      <c r="WXP1" t="s">
        <v>23257</v>
      </c>
      <c r="WXQ1" t="s">
        <v>23258</v>
      </c>
      <c r="WXR1" t="s">
        <v>23259</v>
      </c>
      <c r="WXS1" t="s">
        <v>23260</v>
      </c>
      <c r="WXT1" t="s">
        <v>23261</v>
      </c>
      <c r="WXU1" t="s">
        <v>23262</v>
      </c>
      <c r="WXV1" t="s">
        <v>23263</v>
      </c>
      <c r="WXW1" t="s">
        <v>23264</v>
      </c>
      <c r="WXX1" t="s">
        <v>23265</v>
      </c>
      <c r="WXY1" t="s">
        <v>23266</v>
      </c>
      <c r="WXZ1" t="s">
        <v>23267</v>
      </c>
      <c r="WYA1" t="s">
        <v>23268</v>
      </c>
      <c r="WYB1" t="s">
        <v>23269</v>
      </c>
      <c r="WYC1" t="s">
        <v>23270</v>
      </c>
      <c r="WYD1" t="s">
        <v>23271</v>
      </c>
      <c r="WYE1" t="s">
        <v>23272</v>
      </c>
      <c r="WYF1" t="s">
        <v>23273</v>
      </c>
      <c r="WYG1" t="s">
        <v>23274</v>
      </c>
      <c r="WYH1" t="s">
        <v>23275</v>
      </c>
      <c r="WYI1" t="s">
        <v>23276</v>
      </c>
      <c r="WYJ1" t="s">
        <v>23277</v>
      </c>
      <c r="WYK1" t="s">
        <v>23278</v>
      </c>
      <c r="WYL1" t="s">
        <v>23279</v>
      </c>
      <c r="WYM1" t="s">
        <v>23280</v>
      </c>
      <c r="WYN1" t="s">
        <v>23281</v>
      </c>
      <c r="WYO1" t="s">
        <v>23282</v>
      </c>
      <c r="WYP1" t="s">
        <v>23283</v>
      </c>
      <c r="WYQ1" t="s">
        <v>23284</v>
      </c>
      <c r="WYR1" t="s">
        <v>23285</v>
      </c>
      <c r="WYS1" t="s">
        <v>23286</v>
      </c>
      <c r="WYT1" t="s">
        <v>23287</v>
      </c>
      <c r="WYU1" t="s">
        <v>23288</v>
      </c>
      <c r="WYV1" t="s">
        <v>23289</v>
      </c>
      <c r="WYW1" t="s">
        <v>23290</v>
      </c>
      <c r="WYX1" t="s">
        <v>23291</v>
      </c>
      <c r="WYY1" t="s">
        <v>23292</v>
      </c>
      <c r="WYZ1" t="s">
        <v>23293</v>
      </c>
      <c r="WZA1" t="s">
        <v>23294</v>
      </c>
      <c r="WZB1" t="s">
        <v>23295</v>
      </c>
      <c r="WZC1" t="s">
        <v>23296</v>
      </c>
      <c r="WZD1" t="s">
        <v>23297</v>
      </c>
      <c r="WZE1" t="s">
        <v>23298</v>
      </c>
      <c r="WZF1" t="s">
        <v>23299</v>
      </c>
      <c r="WZG1" t="s">
        <v>23300</v>
      </c>
      <c r="WZH1" t="s">
        <v>23301</v>
      </c>
      <c r="WZI1" t="s">
        <v>23302</v>
      </c>
      <c r="WZJ1" t="s">
        <v>23303</v>
      </c>
      <c r="WZK1" t="s">
        <v>23304</v>
      </c>
      <c r="WZL1" t="s">
        <v>23305</v>
      </c>
      <c r="WZM1" t="s">
        <v>23306</v>
      </c>
      <c r="WZN1" t="s">
        <v>23307</v>
      </c>
      <c r="WZO1" t="s">
        <v>23308</v>
      </c>
      <c r="WZP1" t="s">
        <v>23309</v>
      </c>
      <c r="WZQ1" t="s">
        <v>23310</v>
      </c>
      <c r="WZR1" t="s">
        <v>23311</v>
      </c>
      <c r="WZS1" t="s">
        <v>23312</v>
      </c>
      <c r="WZT1" t="s">
        <v>23313</v>
      </c>
      <c r="WZU1" t="s">
        <v>23314</v>
      </c>
      <c r="WZV1" t="s">
        <v>23315</v>
      </c>
      <c r="WZW1" t="s">
        <v>23316</v>
      </c>
      <c r="WZX1" t="s">
        <v>23317</v>
      </c>
      <c r="WZY1" t="s">
        <v>23318</v>
      </c>
      <c r="WZZ1" t="s">
        <v>23319</v>
      </c>
      <c r="XAA1" t="s">
        <v>23320</v>
      </c>
      <c r="XAB1" t="s">
        <v>23321</v>
      </c>
      <c r="XAC1" t="s">
        <v>23322</v>
      </c>
      <c r="XAD1" t="s">
        <v>23323</v>
      </c>
      <c r="XAE1" t="s">
        <v>23324</v>
      </c>
      <c r="XAF1" t="s">
        <v>23325</v>
      </c>
      <c r="XAG1" t="s">
        <v>23326</v>
      </c>
      <c r="XAH1" t="s">
        <v>23327</v>
      </c>
      <c r="XAI1" t="s">
        <v>23328</v>
      </c>
      <c r="XAJ1" t="s">
        <v>23329</v>
      </c>
      <c r="XAK1" t="s">
        <v>23330</v>
      </c>
      <c r="XAL1" t="s">
        <v>23331</v>
      </c>
      <c r="XAM1" t="s">
        <v>23332</v>
      </c>
      <c r="XAN1" t="s">
        <v>23333</v>
      </c>
      <c r="XAO1" t="s">
        <v>23334</v>
      </c>
      <c r="XAP1" t="s">
        <v>23335</v>
      </c>
      <c r="XAQ1" t="s">
        <v>23336</v>
      </c>
      <c r="XAR1" t="s">
        <v>23337</v>
      </c>
      <c r="XAS1" t="s">
        <v>23338</v>
      </c>
      <c r="XAT1" t="s">
        <v>23339</v>
      </c>
      <c r="XAU1" t="s">
        <v>23340</v>
      </c>
      <c r="XAV1" t="s">
        <v>23341</v>
      </c>
      <c r="XAW1" t="s">
        <v>23342</v>
      </c>
      <c r="XAX1" t="s">
        <v>23343</v>
      </c>
      <c r="XAY1" t="s">
        <v>23344</v>
      </c>
      <c r="XAZ1" t="s">
        <v>23345</v>
      </c>
      <c r="XBA1" t="s">
        <v>23346</v>
      </c>
      <c r="XBB1" t="s">
        <v>23347</v>
      </c>
      <c r="XBC1" t="s">
        <v>23348</v>
      </c>
      <c r="XBD1" t="s">
        <v>23349</v>
      </c>
      <c r="XBE1" t="s">
        <v>23350</v>
      </c>
      <c r="XBF1" t="s">
        <v>23351</v>
      </c>
      <c r="XBG1" t="s">
        <v>23352</v>
      </c>
      <c r="XBH1" t="s">
        <v>23353</v>
      </c>
      <c r="XBI1" t="s">
        <v>23354</v>
      </c>
      <c r="XBJ1" t="s">
        <v>23355</v>
      </c>
      <c r="XBK1" t="s">
        <v>23356</v>
      </c>
      <c r="XBL1" t="s">
        <v>23357</v>
      </c>
      <c r="XBM1" t="s">
        <v>23358</v>
      </c>
      <c r="XBN1" t="s">
        <v>23359</v>
      </c>
      <c r="XBO1" t="s">
        <v>23360</v>
      </c>
      <c r="XBP1" t="s">
        <v>23361</v>
      </c>
      <c r="XBQ1" t="s">
        <v>23362</v>
      </c>
      <c r="XBR1" t="s">
        <v>23363</v>
      </c>
      <c r="XBS1" t="s">
        <v>23364</v>
      </c>
      <c r="XBT1" t="s">
        <v>23365</v>
      </c>
      <c r="XBU1" t="s">
        <v>23366</v>
      </c>
      <c r="XBV1" t="s">
        <v>23367</v>
      </c>
      <c r="XBW1" t="s">
        <v>23368</v>
      </c>
      <c r="XBX1" t="s">
        <v>23369</v>
      </c>
      <c r="XBY1" t="s">
        <v>23370</v>
      </c>
      <c r="XBZ1" t="s">
        <v>23371</v>
      </c>
      <c r="XCA1" t="s">
        <v>23372</v>
      </c>
      <c r="XCB1" t="s">
        <v>23373</v>
      </c>
      <c r="XCC1" t="s">
        <v>23374</v>
      </c>
      <c r="XCD1" t="s">
        <v>23375</v>
      </c>
      <c r="XCE1" t="s">
        <v>23376</v>
      </c>
      <c r="XCF1" t="s">
        <v>23377</v>
      </c>
      <c r="XCG1" t="s">
        <v>23378</v>
      </c>
      <c r="XCH1" t="s">
        <v>23379</v>
      </c>
      <c r="XCI1" t="s">
        <v>23380</v>
      </c>
      <c r="XCJ1" t="s">
        <v>23381</v>
      </c>
      <c r="XCK1" t="s">
        <v>23382</v>
      </c>
      <c r="XCL1" t="s">
        <v>23383</v>
      </c>
      <c r="XCM1" t="s">
        <v>23384</v>
      </c>
      <c r="XCN1" t="s">
        <v>23385</v>
      </c>
      <c r="XCO1" t="s">
        <v>23386</v>
      </c>
      <c r="XCP1" t="s">
        <v>23387</v>
      </c>
      <c r="XCQ1" t="s">
        <v>23388</v>
      </c>
      <c r="XCR1" t="s">
        <v>23389</v>
      </c>
      <c r="XCS1" t="s">
        <v>23390</v>
      </c>
      <c r="XCT1" t="s">
        <v>23391</v>
      </c>
      <c r="XCU1" t="s">
        <v>23392</v>
      </c>
      <c r="XCV1" t="s">
        <v>23393</v>
      </c>
      <c r="XCW1" t="s">
        <v>23394</v>
      </c>
      <c r="XCX1" t="s">
        <v>23395</v>
      </c>
      <c r="XCY1" t="s">
        <v>23396</v>
      </c>
      <c r="XCZ1" t="s">
        <v>23397</v>
      </c>
      <c r="XDA1" t="s">
        <v>23398</v>
      </c>
      <c r="XDB1" t="s">
        <v>23399</v>
      </c>
      <c r="XDC1" t="s">
        <v>23400</v>
      </c>
      <c r="XDD1" t="s">
        <v>23401</v>
      </c>
      <c r="XDE1" t="s">
        <v>23402</v>
      </c>
      <c r="XDF1" t="s">
        <v>23403</v>
      </c>
      <c r="XDG1" t="s">
        <v>23404</v>
      </c>
      <c r="XDH1" t="s">
        <v>23405</v>
      </c>
      <c r="XDI1" t="s">
        <v>23406</v>
      </c>
      <c r="XDJ1" t="s">
        <v>23407</v>
      </c>
      <c r="XDK1" t="s">
        <v>23408</v>
      </c>
      <c r="XDL1" t="s">
        <v>23409</v>
      </c>
      <c r="XDM1" t="s">
        <v>23410</v>
      </c>
      <c r="XDN1" t="s">
        <v>23411</v>
      </c>
      <c r="XDO1" t="s">
        <v>23412</v>
      </c>
      <c r="XDP1" t="s">
        <v>23413</v>
      </c>
      <c r="XDQ1" t="s">
        <v>23414</v>
      </c>
      <c r="XDR1" t="s">
        <v>23415</v>
      </c>
      <c r="XDS1" t="s">
        <v>23416</v>
      </c>
      <c r="XDT1" t="s">
        <v>23417</v>
      </c>
      <c r="XDU1" t="s">
        <v>23418</v>
      </c>
      <c r="XDV1" t="s">
        <v>23419</v>
      </c>
      <c r="XDW1" t="s">
        <v>23420</v>
      </c>
      <c r="XDX1" t="s">
        <v>23421</v>
      </c>
      <c r="XDY1" t="s">
        <v>23422</v>
      </c>
      <c r="XDZ1" t="s">
        <v>23423</v>
      </c>
      <c r="XEA1" t="s">
        <v>23424</v>
      </c>
      <c r="XEB1" t="s">
        <v>23425</v>
      </c>
      <c r="XEC1" t="s">
        <v>23426</v>
      </c>
      <c r="XED1" t="s">
        <v>23427</v>
      </c>
      <c r="XEE1" t="s">
        <v>23428</v>
      </c>
      <c r="XEF1" t="s">
        <v>23429</v>
      </c>
      <c r="XEG1" t="s">
        <v>23430</v>
      </c>
      <c r="XEH1" t="s">
        <v>23431</v>
      </c>
      <c r="XEI1" t="s">
        <v>23432</v>
      </c>
      <c r="XEJ1" t="s">
        <v>23433</v>
      </c>
      <c r="XEK1" t="s">
        <v>23434</v>
      </c>
      <c r="XEL1" t="s">
        <v>23435</v>
      </c>
      <c r="XEM1" t="s">
        <v>23436</v>
      </c>
      <c r="XEN1" t="s">
        <v>23437</v>
      </c>
      <c r="XEO1" t="s">
        <v>23438</v>
      </c>
      <c r="XEP1" t="s">
        <v>23439</v>
      </c>
      <c r="XEQ1" t="s">
        <v>23440</v>
      </c>
      <c r="XER1" t="s">
        <v>23441</v>
      </c>
      <c r="XES1" t="s">
        <v>23442</v>
      </c>
      <c r="XET1" t="s">
        <v>23443</v>
      </c>
      <c r="XEU1" t="s">
        <v>23444</v>
      </c>
      <c r="XEV1" t="s">
        <v>23445</v>
      </c>
      <c r="XEW1" t="s">
        <v>23446</v>
      </c>
      <c r="XEX1" t="s">
        <v>23447</v>
      </c>
      <c r="XEY1" t="s">
        <v>23448</v>
      </c>
      <c r="XEZ1" t="s">
        <v>23449</v>
      </c>
      <c r="XFA1" t="s">
        <v>23450</v>
      </c>
      <c r="XFB1" t="s">
        <v>23451</v>
      </c>
      <c r="XFC1" t="s">
        <v>23452</v>
      </c>
      <c r="XFD1" t="s">
        <v>23453</v>
      </c>
    </row>
    <row r="2" spans="1:16384">
      <c r="A2" t="s">
        <v>5670</v>
      </c>
      <c r="B2" t="s">
        <v>527</v>
      </c>
      <c r="C2" t="s">
        <v>4334</v>
      </c>
      <c r="D2" t="s">
        <v>4334</v>
      </c>
      <c r="E2" t="s">
        <v>4334</v>
      </c>
      <c r="F2" t="s">
        <v>3885</v>
      </c>
      <c r="G2" t="s">
        <v>1156</v>
      </c>
      <c r="H2" t="s">
        <v>5671</v>
      </c>
      <c r="I2" t="s">
        <v>4334</v>
      </c>
      <c r="J2" t="s">
        <v>480</v>
      </c>
      <c r="K2" t="s">
        <v>4334</v>
      </c>
      <c r="L2">
        <v>58</v>
      </c>
      <c r="M2" t="s">
        <v>3702</v>
      </c>
      <c r="N2" t="s">
        <v>4334</v>
      </c>
      <c r="O2" t="s">
        <v>4334</v>
      </c>
      <c r="P2" t="s">
        <v>4334</v>
      </c>
      <c r="Q2" t="s">
        <v>4334</v>
      </c>
      <c r="S2" t="s">
        <v>4334</v>
      </c>
      <c r="T2" t="s">
        <v>4334</v>
      </c>
      <c r="U2" t="s">
        <v>4334</v>
      </c>
      <c r="V2" t="s">
        <v>4334</v>
      </c>
      <c r="W2" t="s">
        <v>4334</v>
      </c>
      <c r="X2" t="s">
        <v>4334</v>
      </c>
      <c r="Y2">
        <v>1800000</v>
      </c>
      <c r="Z2">
        <v>1800000</v>
      </c>
      <c r="AA2" t="s">
        <v>4334</v>
      </c>
      <c r="AB2">
        <v>1512517</v>
      </c>
      <c r="AC2" t="s">
        <v>4334</v>
      </c>
      <c r="AD2" t="s">
        <v>4334</v>
      </c>
      <c r="AE2" t="s">
        <v>4334</v>
      </c>
      <c r="AF2" t="s">
        <v>4334</v>
      </c>
      <c r="AG2" t="s">
        <v>4334</v>
      </c>
      <c r="AH2">
        <v>0</v>
      </c>
      <c r="AI2">
        <v>0</v>
      </c>
      <c r="AJ2">
        <v>0</v>
      </c>
      <c r="AK2" t="s">
        <v>4334</v>
      </c>
      <c r="AL2" t="s">
        <v>4334</v>
      </c>
      <c r="AM2" t="s">
        <v>4334</v>
      </c>
      <c r="AN2" t="s">
        <v>4334</v>
      </c>
      <c r="AO2" t="s">
        <v>4334</v>
      </c>
    </row>
    <row r="3" spans="1:16384">
      <c r="A3" t="s">
        <v>5672</v>
      </c>
      <c r="B3" t="s">
        <v>2286</v>
      </c>
      <c r="C3" t="s">
        <v>4334</v>
      </c>
      <c r="D3" t="s">
        <v>4334</v>
      </c>
      <c r="E3" t="s">
        <v>4334</v>
      </c>
      <c r="F3" t="s">
        <v>3759</v>
      </c>
      <c r="G3" t="s">
        <v>2459</v>
      </c>
      <c r="H3" t="s">
        <v>4155</v>
      </c>
      <c r="I3" t="s">
        <v>4334</v>
      </c>
      <c r="J3" t="s">
        <v>319</v>
      </c>
      <c r="K3" t="s">
        <v>4334</v>
      </c>
      <c r="L3">
        <v>42</v>
      </c>
      <c r="M3" t="s">
        <v>3674</v>
      </c>
      <c r="N3" t="s">
        <v>4334</v>
      </c>
      <c r="O3" t="s">
        <v>4334</v>
      </c>
      <c r="P3" t="s">
        <v>4334</v>
      </c>
      <c r="Q3" t="s">
        <v>4334</v>
      </c>
      <c r="S3" t="s">
        <v>4334</v>
      </c>
      <c r="T3" t="s">
        <v>4334</v>
      </c>
      <c r="U3" t="s">
        <v>4334</v>
      </c>
      <c r="V3" t="s">
        <v>4334</v>
      </c>
      <c r="W3" t="s">
        <v>4334</v>
      </c>
      <c r="X3" t="s">
        <v>4334</v>
      </c>
      <c r="Y3">
        <v>1000000</v>
      </c>
      <c r="Z3">
        <v>1000000</v>
      </c>
      <c r="AA3" t="s">
        <v>4334</v>
      </c>
      <c r="AB3">
        <v>913764.62800000003</v>
      </c>
      <c r="AC3" t="s">
        <v>4334</v>
      </c>
      <c r="AD3" t="s">
        <v>4334</v>
      </c>
      <c r="AE3" t="s">
        <v>4334</v>
      </c>
      <c r="AF3" t="s">
        <v>4334</v>
      </c>
      <c r="AG3" t="s">
        <v>4334</v>
      </c>
      <c r="AH3">
        <v>714307.89899999998</v>
      </c>
      <c r="AI3">
        <v>99</v>
      </c>
      <c r="AJ3">
        <v>0</v>
      </c>
      <c r="AK3" t="s">
        <v>4334</v>
      </c>
      <c r="AL3" t="s">
        <v>4334</v>
      </c>
      <c r="AM3" t="s">
        <v>4334</v>
      </c>
      <c r="AN3" t="s">
        <v>4334</v>
      </c>
      <c r="AO3" t="s">
        <v>4334</v>
      </c>
    </row>
    <row r="4" spans="1:16384">
      <c r="A4" t="s">
        <v>5673</v>
      </c>
      <c r="B4" t="s">
        <v>318</v>
      </c>
      <c r="C4" t="s">
        <v>4334</v>
      </c>
      <c r="D4" t="s">
        <v>4334</v>
      </c>
      <c r="E4" t="s">
        <v>4334</v>
      </c>
      <c r="F4" t="s">
        <v>3731</v>
      </c>
      <c r="G4" t="s">
        <v>4334</v>
      </c>
      <c r="H4" t="s">
        <v>5674</v>
      </c>
      <c r="I4" t="s">
        <v>4334</v>
      </c>
      <c r="J4" t="s">
        <v>510</v>
      </c>
      <c r="K4" t="s">
        <v>4334</v>
      </c>
      <c r="L4">
        <v>45</v>
      </c>
      <c r="M4" t="s">
        <v>3677</v>
      </c>
      <c r="N4" t="s">
        <v>4334</v>
      </c>
      <c r="O4" t="s">
        <v>4334</v>
      </c>
      <c r="P4" t="s">
        <v>4334</v>
      </c>
      <c r="Q4" t="s">
        <v>4334</v>
      </c>
      <c r="S4" t="s">
        <v>4334</v>
      </c>
      <c r="T4" t="s">
        <v>4334</v>
      </c>
      <c r="U4" t="s">
        <v>4334</v>
      </c>
      <c r="V4" t="s">
        <v>4334</v>
      </c>
      <c r="W4" t="s">
        <v>4334</v>
      </c>
      <c r="X4" t="s">
        <v>4334</v>
      </c>
      <c r="Y4">
        <v>1000000</v>
      </c>
      <c r="Z4">
        <v>1000000</v>
      </c>
      <c r="AA4" t="s">
        <v>4334</v>
      </c>
      <c r="AB4">
        <v>0</v>
      </c>
      <c r="AC4" t="s">
        <v>4334</v>
      </c>
      <c r="AD4" t="s">
        <v>4334</v>
      </c>
      <c r="AE4" t="s">
        <v>4334</v>
      </c>
      <c r="AF4" t="s">
        <v>4334</v>
      </c>
      <c r="AG4" t="s">
        <v>4334</v>
      </c>
      <c r="AH4">
        <v>0</v>
      </c>
      <c r="AI4">
        <v>0</v>
      </c>
      <c r="AJ4">
        <v>0</v>
      </c>
      <c r="AK4" t="s">
        <v>4334</v>
      </c>
      <c r="AL4" t="s">
        <v>4334</v>
      </c>
      <c r="AM4" t="s">
        <v>4334</v>
      </c>
      <c r="AN4" t="s">
        <v>4334</v>
      </c>
      <c r="AO4" t="s">
        <v>4334</v>
      </c>
    </row>
    <row r="5" spans="1:16384">
      <c r="A5" t="s">
        <v>5675</v>
      </c>
      <c r="B5" t="s">
        <v>526</v>
      </c>
      <c r="C5" t="s">
        <v>4334</v>
      </c>
      <c r="D5" t="s">
        <v>4334</v>
      </c>
      <c r="E5" t="s">
        <v>4334</v>
      </c>
      <c r="F5" t="s">
        <v>3729</v>
      </c>
      <c r="G5" t="s">
        <v>4334</v>
      </c>
      <c r="H5" t="s">
        <v>5676</v>
      </c>
      <c r="I5" t="s">
        <v>4334</v>
      </c>
      <c r="J5" t="s">
        <v>319</v>
      </c>
      <c r="K5" t="s">
        <v>4334</v>
      </c>
      <c r="L5">
        <v>5</v>
      </c>
      <c r="M5" t="s">
        <v>3612</v>
      </c>
      <c r="N5" t="s">
        <v>4334</v>
      </c>
      <c r="O5" t="s">
        <v>4334</v>
      </c>
      <c r="P5" t="s">
        <v>4334</v>
      </c>
      <c r="Q5" t="s">
        <v>4334</v>
      </c>
      <c r="S5" t="s">
        <v>4334</v>
      </c>
      <c r="T5" t="s">
        <v>4334</v>
      </c>
      <c r="U5" t="s">
        <v>4334</v>
      </c>
      <c r="V5" t="s">
        <v>4334</v>
      </c>
      <c r="W5" t="s">
        <v>4334</v>
      </c>
      <c r="X5" t="s">
        <v>4334</v>
      </c>
      <c r="Y5">
        <v>2000000</v>
      </c>
      <c r="Z5">
        <v>2682000</v>
      </c>
      <c r="AA5" t="s">
        <v>4334</v>
      </c>
      <c r="AB5">
        <v>2361729.2820000001</v>
      </c>
      <c r="AC5" t="s">
        <v>4334</v>
      </c>
      <c r="AD5" t="s">
        <v>4334</v>
      </c>
      <c r="AE5" t="s">
        <v>4334</v>
      </c>
      <c r="AF5" t="s">
        <v>4334</v>
      </c>
      <c r="AG5" t="s">
        <v>4334</v>
      </c>
      <c r="AH5">
        <v>1946488.9979999999</v>
      </c>
      <c r="AI5">
        <v>80</v>
      </c>
      <c r="AJ5">
        <v>72.58</v>
      </c>
      <c r="AK5" t="s">
        <v>4334</v>
      </c>
      <c r="AL5" t="s">
        <v>5677</v>
      </c>
      <c r="AM5" t="s">
        <v>4334</v>
      </c>
      <c r="AN5" t="s">
        <v>4334</v>
      </c>
      <c r="AO5" t="s">
        <v>4334</v>
      </c>
    </row>
    <row r="6" spans="1:16384">
      <c r="A6" t="s">
        <v>5678</v>
      </c>
      <c r="B6" t="s">
        <v>526</v>
      </c>
      <c r="C6" t="s">
        <v>4334</v>
      </c>
      <c r="D6" t="s">
        <v>4334</v>
      </c>
      <c r="E6" t="s">
        <v>4334</v>
      </c>
      <c r="F6" t="s">
        <v>3730</v>
      </c>
      <c r="G6" t="s">
        <v>3174</v>
      </c>
      <c r="H6" t="s">
        <v>5679</v>
      </c>
      <c r="I6" t="s">
        <v>4334</v>
      </c>
      <c r="J6" t="s">
        <v>4334</v>
      </c>
      <c r="K6" t="s">
        <v>4334</v>
      </c>
      <c r="L6">
        <v>25</v>
      </c>
      <c r="M6" t="s">
        <v>3643</v>
      </c>
      <c r="N6" t="s">
        <v>4334</v>
      </c>
      <c r="O6" t="s">
        <v>4334</v>
      </c>
      <c r="P6" t="s">
        <v>4334</v>
      </c>
      <c r="Q6" t="s">
        <v>4334</v>
      </c>
      <c r="R6">
        <v>1</v>
      </c>
      <c r="S6" t="s">
        <v>4334</v>
      </c>
      <c r="T6" t="s">
        <v>4334</v>
      </c>
      <c r="U6" t="s">
        <v>4334</v>
      </c>
      <c r="V6" t="s">
        <v>4334</v>
      </c>
      <c r="W6" t="s">
        <v>4334</v>
      </c>
      <c r="X6" t="s">
        <v>4334</v>
      </c>
      <c r="Y6">
        <v>9500000</v>
      </c>
      <c r="Z6">
        <v>14040000</v>
      </c>
      <c r="AA6" t="s">
        <v>4334</v>
      </c>
      <c r="AB6">
        <v>13750790.888</v>
      </c>
      <c r="AC6" t="s">
        <v>4334</v>
      </c>
      <c r="AD6" t="s">
        <v>4334</v>
      </c>
      <c r="AE6" t="s">
        <v>4334</v>
      </c>
      <c r="AF6" t="s">
        <v>4334</v>
      </c>
      <c r="AG6" t="s">
        <v>4334</v>
      </c>
      <c r="AH6">
        <v>12645874.657</v>
      </c>
      <c r="AI6">
        <v>98</v>
      </c>
      <c r="AJ6">
        <v>0</v>
      </c>
      <c r="AK6" t="s">
        <v>4334</v>
      </c>
      <c r="AL6" t="s">
        <v>4334</v>
      </c>
      <c r="AM6" t="s">
        <v>4334</v>
      </c>
      <c r="AN6" t="s">
        <v>20</v>
      </c>
      <c r="AO6" t="s">
        <v>4334</v>
      </c>
    </row>
    <row r="7" spans="1:16384">
      <c r="A7" t="s">
        <v>5680</v>
      </c>
      <c r="B7" t="s">
        <v>2286</v>
      </c>
      <c r="C7" t="s">
        <v>4334</v>
      </c>
      <c r="D7" t="s">
        <v>4334</v>
      </c>
      <c r="E7" t="s">
        <v>4334</v>
      </c>
      <c r="F7" t="s">
        <v>3757</v>
      </c>
      <c r="G7" t="s">
        <v>5681</v>
      </c>
      <c r="H7" t="s">
        <v>4334</v>
      </c>
      <c r="I7" t="s">
        <v>4334</v>
      </c>
      <c r="J7" t="s">
        <v>2285</v>
      </c>
      <c r="K7" t="s">
        <v>4334</v>
      </c>
      <c r="L7">
        <v>38</v>
      </c>
      <c r="M7" t="s">
        <v>3666</v>
      </c>
      <c r="N7" t="s">
        <v>4334</v>
      </c>
      <c r="O7" t="s">
        <v>4334</v>
      </c>
      <c r="P7" t="s">
        <v>4334</v>
      </c>
      <c r="Q7" t="s">
        <v>4334</v>
      </c>
      <c r="S7" t="s">
        <v>4334</v>
      </c>
      <c r="T7" t="s">
        <v>4334</v>
      </c>
      <c r="U7" t="s">
        <v>4334</v>
      </c>
      <c r="V7" t="s">
        <v>4334</v>
      </c>
      <c r="W7" t="s">
        <v>4334</v>
      </c>
      <c r="X7" t="s">
        <v>4334</v>
      </c>
      <c r="Y7">
        <v>376000</v>
      </c>
      <c r="Z7">
        <v>1261000</v>
      </c>
      <c r="AA7" t="s">
        <v>4334</v>
      </c>
      <c r="AB7">
        <v>0</v>
      </c>
      <c r="AC7" t="s">
        <v>4334</v>
      </c>
      <c r="AD7" t="s">
        <v>4334</v>
      </c>
      <c r="AE7" t="s">
        <v>4334</v>
      </c>
      <c r="AF7" t="s">
        <v>4334</v>
      </c>
      <c r="AG7" t="s">
        <v>4334</v>
      </c>
      <c r="AH7">
        <v>757342.47900000005</v>
      </c>
      <c r="AI7">
        <v>70</v>
      </c>
      <c r="AJ7">
        <v>0</v>
      </c>
      <c r="AK7" t="s">
        <v>4334</v>
      </c>
      <c r="AL7" t="s">
        <v>4334</v>
      </c>
      <c r="AM7" t="s">
        <v>4334</v>
      </c>
      <c r="AN7" t="s">
        <v>4334</v>
      </c>
      <c r="AO7" t="s">
        <v>4334</v>
      </c>
    </row>
    <row r="8" spans="1:16384">
      <c r="A8" t="s">
        <v>5682</v>
      </c>
      <c r="B8" t="s">
        <v>2286</v>
      </c>
      <c r="C8" t="s">
        <v>4334</v>
      </c>
      <c r="D8" t="s">
        <v>4334</v>
      </c>
      <c r="E8" t="s">
        <v>4334</v>
      </c>
      <c r="F8" t="s">
        <v>3757</v>
      </c>
      <c r="G8" t="s">
        <v>2536</v>
      </c>
      <c r="H8" t="s">
        <v>5683</v>
      </c>
      <c r="I8" t="s">
        <v>4334</v>
      </c>
      <c r="J8" t="s">
        <v>4334</v>
      </c>
      <c r="K8" t="s">
        <v>4334</v>
      </c>
      <c r="L8">
        <v>14</v>
      </c>
      <c r="M8" t="s">
        <v>3625</v>
      </c>
      <c r="N8" t="s">
        <v>4334</v>
      </c>
      <c r="O8" t="s">
        <v>4334</v>
      </c>
      <c r="P8" t="s">
        <v>4334</v>
      </c>
      <c r="Q8" t="s">
        <v>4334</v>
      </c>
      <c r="S8" t="s">
        <v>4334</v>
      </c>
      <c r="T8" t="s">
        <v>4334</v>
      </c>
      <c r="U8" t="s">
        <v>4334</v>
      </c>
      <c r="V8" t="s">
        <v>4334</v>
      </c>
      <c r="W8" t="s">
        <v>4334</v>
      </c>
      <c r="X8" t="s">
        <v>4334</v>
      </c>
      <c r="Y8">
        <v>0</v>
      </c>
      <c r="Z8">
        <v>1033000</v>
      </c>
      <c r="AA8" t="s">
        <v>4334</v>
      </c>
      <c r="AB8">
        <v>1011847.5649999999</v>
      </c>
      <c r="AC8" t="s">
        <v>4334</v>
      </c>
      <c r="AD8" t="s">
        <v>4334</v>
      </c>
      <c r="AE8" t="s">
        <v>4334</v>
      </c>
      <c r="AF8" t="s">
        <v>4334</v>
      </c>
      <c r="AG8" t="s">
        <v>4334</v>
      </c>
      <c r="AH8">
        <v>0</v>
      </c>
      <c r="AI8">
        <v>100</v>
      </c>
      <c r="AJ8">
        <v>0</v>
      </c>
      <c r="AK8" t="s">
        <v>4334</v>
      </c>
      <c r="AL8" t="s">
        <v>5684</v>
      </c>
      <c r="AM8" t="s">
        <v>4334</v>
      </c>
      <c r="AN8" t="s">
        <v>4334</v>
      </c>
      <c r="AO8" t="s">
        <v>4334</v>
      </c>
    </row>
    <row r="9" spans="1:16384">
      <c r="A9" t="s">
        <v>5685</v>
      </c>
      <c r="B9" t="s">
        <v>526</v>
      </c>
      <c r="C9" t="s">
        <v>4334</v>
      </c>
      <c r="D9" t="s">
        <v>4334</v>
      </c>
      <c r="E9" t="s">
        <v>4334</v>
      </c>
      <c r="F9" t="s">
        <v>3729</v>
      </c>
      <c r="G9" t="s">
        <v>4334</v>
      </c>
      <c r="H9" t="s">
        <v>5686</v>
      </c>
      <c r="I9" t="s">
        <v>4334</v>
      </c>
      <c r="J9" t="s">
        <v>319</v>
      </c>
      <c r="K9" t="s">
        <v>4334</v>
      </c>
      <c r="L9">
        <v>28</v>
      </c>
      <c r="M9" t="s">
        <v>5687</v>
      </c>
      <c r="N9" t="s">
        <v>4334</v>
      </c>
      <c r="O9" t="s">
        <v>4334</v>
      </c>
      <c r="P9" t="s">
        <v>4334</v>
      </c>
      <c r="Q9" t="s">
        <v>4334</v>
      </c>
      <c r="R9">
        <v>2015</v>
      </c>
      <c r="S9" t="s">
        <v>4334</v>
      </c>
      <c r="T9" t="s">
        <v>4334</v>
      </c>
      <c r="U9" t="s">
        <v>4334</v>
      </c>
      <c r="V9" t="s">
        <v>4334</v>
      </c>
      <c r="W9" t="s">
        <v>4334</v>
      </c>
      <c r="X9" t="s">
        <v>4334</v>
      </c>
      <c r="Y9">
        <v>0</v>
      </c>
      <c r="Z9">
        <v>5434000</v>
      </c>
      <c r="AA9" t="s">
        <v>4334</v>
      </c>
      <c r="AB9">
        <v>5380656</v>
      </c>
      <c r="AC9" t="s">
        <v>4334</v>
      </c>
      <c r="AD9" t="s">
        <v>4334</v>
      </c>
      <c r="AE9" t="s">
        <v>4334</v>
      </c>
      <c r="AF9" t="s">
        <v>4334</v>
      </c>
      <c r="AG9" t="s">
        <v>4334</v>
      </c>
      <c r="AH9">
        <v>5434000</v>
      </c>
      <c r="AI9">
        <v>86</v>
      </c>
      <c r="AJ9">
        <v>0</v>
      </c>
      <c r="AK9" t="s">
        <v>4334</v>
      </c>
      <c r="AL9" t="s">
        <v>4334</v>
      </c>
      <c r="AM9" t="s">
        <v>4334</v>
      </c>
      <c r="AN9" t="s">
        <v>20</v>
      </c>
      <c r="AO9" t="s">
        <v>4334</v>
      </c>
    </row>
    <row r="10" spans="1:16384">
      <c r="A10" t="s">
        <v>5688</v>
      </c>
      <c r="B10" t="s">
        <v>527</v>
      </c>
      <c r="C10" t="s">
        <v>4334</v>
      </c>
      <c r="D10" t="s">
        <v>4334</v>
      </c>
      <c r="E10" t="s">
        <v>4334</v>
      </c>
      <c r="F10" t="s">
        <v>3836</v>
      </c>
      <c r="G10" t="s">
        <v>1008</v>
      </c>
      <c r="H10" t="s">
        <v>1008</v>
      </c>
      <c r="I10" t="s">
        <v>4334</v>
      </c>
      <c r="J10" t="s">
        <v>999</v>
      </c>
      <c r="K10" t="s">
        <v>4334</v>
      </c>
      <c r="L10">
        <v>30</v>
      </c>
      <c r="M10" t="s">
        <v>527</v>
      </c>
      <c r="N10" t="s">
        <v>4334</v>
      </c>
      <c r="O10" t="s">
        <v>4334</v>
      </c>
      <c r="P10" t="s">
        <v>4334</v>
      </c>
      <c r="Q10" t="s">
        <v>4334</v>
      </c>
      <c r="R10">
        <v>2025</v>
      </c>
      <c r="S10" t="s">
        <v>4334</v>
      </c>
      <c r="T10" t="s">
        <v>4334</v>
      </c>
      <c r="U10" t="s">
        <v>4334</v>
      </c>
      <c r="V10" t="s">
        <v>4334</v>
      </c>
      <c r="W10" t="s">
        <v>4334</v>
      </c>
      <c r="X10" t="s">
        <v>4334</v>
      </c>
      <c r="Y10">
        <v>1229000</v>
      </c>
      <c r="Z10">
        <v>1229000</v>
      </c>
      <c r="AA10" t="s">
        <v>4334</v>
      </c>
      <c r="AB10">
        <v>0</v>
      </c>
      <c r="AC10" t="s">
        <v>4334</v>
      </c>
      <c r="AD10" t="s">
        <v>4334</v>
      </c>
      <c r="AE10" t="s">
        <v>4334</v>
      </c>
      <c r="AF10" t="s">
        <v>4334</v>
      </c>
      <c r="AG10" t="s">
        <v>4334</v>
      </c>
      <c r="AH10">
        <v>0</v>
      </c>
      <c r="AI10">
        <v>0</v>
      </c>
      <c r="AJ10">
        <v>0</v>
      </c>
      <c r="AK10" t="s">
        <v>4334</v>
      </c>
      <c r="AL10" t="s">
        <v>1009</v>
      </c>
      <c r="AM10" t="s">
        <v>4334</v>
      </c>
      <c r="AN10" t="s">
        <v>4334</v>
      </c>
      <c r="AO10" t="s">
        <v>4334</v>
      </c>
    </row>
    <row r="11" spans="1:16384">
      <c r="A11" t="s">
        <v>5689</v>
      </c>
      <c r="B11" t="s">
        <v>527</v>
      </c>
      <c r="C11" t="s">
        <v>4334</v>
      </c>
      <c r="D11" t="s">
        <v>4334</v>
      </c>
      <c r="E11" t="s">
        <v>4334</v>
      </c>
      <c r="F11" t="s">
        <v>3826</v>
      </c>
      <c r="G11" t="s">
        <v>926</v>
      </c>
      <c r="H11" t="s">
        <v>927</v>
      </c>
      <c r="I11" t="s">
        <v>4334</v>
      </c>
      <c r="J11" t="s">
        <v>319</v>
      </c>
      <c r="K11" t="s">
        <v>4334</v>
      </c>
      <c r="L11">
        <v>11</v>
      </c>
      <c r="M11" t="s">
        <v>3620</v>
      </c>
      <c r="N11" t="s">
        <v>4334</v>
      </c>
      <c r="O11" t="s">
        <v>4334</v>
      </c>
      <c r="P11" t="s">
        <v>4334</v>
      </c>
      <c r="Q11" t="s">
        <v>4334</v>
      </c>
      <c r="R11">
        <v>2018</v>
      </c>
      <c r="S11" t="s">
        <v>4334</v>
      </c>
      <c r="T11" t="s">
        <v>4334</v>
      </c>
      <c r="U11" t="s">
        <v>4334</v>
      </c>
      <c r="V11" t="s">
        <v>4334</v>
      </c>
      <c r="W11" t="s">
        <v>4334</v>
      </c>
      <c r="X11" t="s">
        <v>4334</v>
      </c>
      <c r="Y11">
        <v>2000000</v>
      </c>
      <c r="Z11">
        <v>8950000</v>
      </c>
      <c r="AA11" t="s">
        <v>4334</v>
      </c>
      <c r="AB11">
        <v>8811188</v>
      </c>
      <c r="AC11" t="s">
        <v>4334</v>
      </c>
      <c r="AD11" t="s">
        <v>4334</v>
      </c>
      <c r="AE11" t="s">
        <v>4334</v>
      </c>
      <c r="AF11" t="s">
        <v>4334</v>
      </c>
      <c r="AG11" t="s">
        <v>4334</v>
      </c>
      <c r="AH11">
        <v>8007590</v>
      </c>
      <c r="AI11">
        <v>98</v>
      </c>
      <c r="AJ11">
        <v>0</v>
      </c>
      <c r="AK11" t="s">
        <v>4334</v>
      </c>
      <c r="AL11" t="s">
        <v>4030</v>
      </c>
      <c r="AM11" t="s">
        <v>4334</v>
      </c>
      <c r="AN11" t="s">
        <v>4334</v>
      </c>
      <c r="AO11" t="s">
        <v>4334</v>
      </c>
    </row>
    <row r="12" spans="1:16384">
      <c r="A12" t="s">
        <v>5690</v>
      </c>
      <c r="B12" t="s">
        <v>2286</v>
      </c>
      <c r="C12" t="s">
        <v>4334</v>
      </c>
      <c r="D12" t="s">
        <v>4334</v>
      </c>
      <c r="E12" t="s">
        <v>4334</v>
      </c>
      <c r="F12" t="s">
        <v>3733</v>
      </c>
      <c r="G12" t="s">
        <v>2587</v>
      </c>
      <c r="H12" t="s">
        <v>5691</v>
      </c>
      <c r="I12" t="s">
        <v>4334</v>
      </c>
      <c r="J12" t="s">
        <v>4334</v>
      </c>
      <c r="K12" t="s">
        <v>4334</v>
      </c>
      <c r="L12">
        <v>14</v>
      </c>
      <c r="M12" t="s">
        <v>3625</v>
      </c>
      <c r="N12" t="s">
        <v>4334</v>
      </c>
      <c r="O12" t="s">
        <v>4334</v>
      </c>
      <c r="P12" t="s">
        <v>4334</v>
      </c>
      <c r="Q12" t="s">
        <v>4334</v>
      </c>
      <c r="S12" t="s">
        <v>4334</v>
      </c>
      <c r="T12" t="s">
        <v>4334</v>
      </c>
      <c r="U12" t="s">
        <v>4334</v>
      </c>
      <c r="V12" t="s">
        <v>4334</v>
      </c>
      <c r="W12" t="s">
        <v>4334</v>
      </c>
      <c r="X12" t="s">
        <v>4334</v>
      </c>
      <c r="Y12">
        <v>0</v>
      </c>
      <c r="Z12">
        <v>1810000</v>
      </c>
      <c r="AA12" t="s">
        <v>4334</v>
      </c>
      <c r="AB12">
        <v>1739813.831</v>
      </c>
      <c r="AC12" t="s">
        <v>4334</v>
      </c>
      <c r="AD12" t="s">
        <v>4334</v>
      </c>
      <c r="AE12" t="s">
        <v>4334</v>
      </c>
      <c r="AF12" t="s">
        <v>4334</v>
      </c>
      <c r="AG12" t="s">
        <v>4334</v>
      </c>
      <c r="AH12">
        <v>0</v>
      </c>
      <c r="AI12">
        <v>100</v>
      </c>
      <c r="AJ12">
        <v>0</v>
      </c>
      <c r="AK12" t="s">
        <v>4334</v>
      </c>
      <c r="AL12" t="s">
        <v>2588</v>
      </c>
      <c r="AM12" t="s">
        <v>4334</v>
      </c>
      <c r="AN12" t="s">
        <v>4334</v>
      </c>
      <c r="AO12" t="s">
        <v>4334</v>
      </c>
    </row>
    <row r="13" spans="1:16384">
      <c r="A13" t="s">
        <v>5692</v>
      </c>
      <c r="B13" t="s">
        <v>317</v>
      </c>
      <c r="C13" t="s">
        <v>4334</v>
      </c>
      <c r="D13" t="s">
        <v>4334</v>
      </c>
      <c r="E13" t="s">
        <v>4334</v>
      </c>
      <c r="F13" t="s">
        <v>3742</v>
      </c>
      <c r="G13" t="s">
        <v>4334</v>
      </c>
      <c r="H13" t="s">
        <v>136</v>
      </c>
      <c r="I13" t="s">
        <v>4334</v>
      </c>
      <c r="J13" t="s">
        <v>4334</v>
      </c>
      <c r="K13" t="s">
        <v>4334</v>
      </c>
      <c r="L13">
        <v>35</v>
      </c>
      <c r="M13" t="s">
        <v>3660</v>
      </c>
      <c r="N13" t="s">
        <v>4334</v>
      </c>
      <c r="O13" t="s">
        <v>4334</v>
      </c>
      <c r="P13" t="s">
        <v>4334</v>
      </c>
      <c r="Q13" t="s">
        <v>4334</v>
      </c>
      <c r="S13" t="s">
        <v>4334</v>
      </c>
      <c r="T13" t="s">
        <v>4334</v>
      </c>
      <c r="U13" t="s">
        <v>4334</v>
      </c>
      <c r="V13" t="s">
        <v>4334</v>
      </c>
      <c r="W13" t="s">
        <v>4334</v>
      </c>
      <c r="X13" t="s">
        <v>4334</v>
      </c>
      <c r="Y13">
        <v>0</v>
      </c>
      <c r="Z13">
        <v>20000000</v>
      </c>
      <c r="AA13" t="s">
        <v>4334</v>
      </c>
      <c r="AB13">
        <v>0</v>
      </c>
      <c r="AC13" t="s">
        <v>4334</v>
      </c>
      <c r="AD13" t="s">
        <v>4334</v>
      </c>
      <c r="AE13" t="s">
        <v>4334</v>
      </c>
      <c r="AF13" t="s">
        <v>4334</v>
      </c>
      <c r="AG13" t="s">
        <v>4334</v>
      </c>
      <c r="AH13">
        <v>0</v>
      </c>
      <c r="AI13">
        <v>98</v>
      </c>
      <c r="AJ13">
        <v>87</v>
      </c>
      <c r="AK13" t="s">
        <v>4334</v>
      </c>
      <c r="AL13" t="s">
        <v>5693</v>
      </c>
      <c r="AM13" t="s">
        <v>4334</v>
      </c>
      <c r="AN13" t="s">
        <v>4334</v>
      </c>
      <c r="AO13" t="s">
        <v>4334</v>
      </c>
    </row>
    <row r="14" spans="1:16384">
      <c r="A14" t="s">
        <v>5694</v>
      </c>
      <c r="B14" t="s">
        <v>2286</v>
      </c>
      <c r="C14" t="s">
        <v>4334</v>
      </c>
      <c r="D14" t="s">
        <v>4334</v>
      </c>
      <c r="E14" t="s">
        <v>4334</v>
      </c>
      <c r="F14" t="s">
        <v>3758</v>
      </c>
      <c r="G14" t="s">
        <v>2553</v>
      </c>
      <c r="H14" t="s">
        <v>5695</v>
      </c>
      <c r="I14" t="s">
        <v>4334</v>
      </c>
      <c r="J14" t="s">
        <v>4334</v>
      </c>
      <c r="K14" t="s">
        <v>4334</v>
      </c>
      <c r="L14">
        <v>14</v>
      </c>
      <c r="M14" t="s">
        <v>3625</v>
      </c>
      <c r="N14" t="s">
        <v>4334</v>
      </c>
      <c r="O14" t="s">
        <v>4334</v>
      </c>
      <c r="P14" t="s">
        <v>4334</v>
      </c>
      <c r="Q14" t="s">
        <v>4334</v>
      </c>
      <c r="S14" t="s">
        <v>4334</v>
      </c>
      <c r="T14" t="s">
        <v>4334</v>
      </c>
      <c r="U14" t="s">
        <v>4334</v>
      </c>
      <c r="V14" t="s">
        <v>4334</v>
      </c>
      <c r="W14" t="s">
        <v>4334</v>
      </c>
      <c r="X14" t="s">
        <v>4334</v>
      </c>
      <c r="Y14">
        <v>0</v>
      </c>
      <c r="Z14">
        <v>1500000</v>
      </c>
      <c r="AA14" t="s">
        <v>4334</v>
      </c>
      <c r="AB14">
        <v>1488112.112</v>
      </c>
      <c r="AC14" t="s">
        <v>4334</v>
      </c>
      <c r="AD14" t="s">
        <v>4334</v>
      </c>
      <c r="AE14" t="s">
        <v>4334</v>
      </c>
      <c r="AF14" t="s">
        <v>4334</v>
      </c>
      <c r="AG14" t="s">
        <v>4334</v>
      </c>
      <c r="AH14">
        <v>0</v>
      </c>
      <c r="AI14">
        <v>95</v>
      </c>
      <c r="AJ14">
        <v>0</v>
      </c>
      <c r="AK14" t="s">
        <v>4334</v>
      </c>
      <c r="AL14" t="s">
        <v>20</v>
      </c>
      <c r="AM14" t="s">
        <v>4334</v>
      </c>
      <c r="AN14" t="s">
        <v>4334</v>
      </c>
      <c r="AO14" t="s">
        <v>4334</v>
      </c>
    </row>
    <row r="15" spans="1:16384">
      <c r="A15" t="s">
        <v>5696</v>
      </c>
      <c r="B15" t="s">
        <v>318</v>
      </c>
      <c r="C15" t="s">
        <v>4334</v>
      </c>
      <c r="D15" t="s">
        <v>4334</v>
      </c>
      <c r="E15" t="s">
        <v>4334</v>
      </c>
      <c r="F15" t="s">
        <v>3731</v>
      </c>
      <c r="G15" t="s">
        <v>3587</v>
      </c>
      <c r="H15" t="s">
        <v>4334</v>
      </c>
      <c r="I15" t="s">
        <v>4334</v>
      </c>
      <c r="J15" t="s">
        <v>391</v>
      </c>
      <c r="K15" t="s">
        <v>4334</v>
      </c>
      <c r="L15">
        <v>32</v>
      </c>
      <c r="M15" t="s">
        <v>3655</v>
      </c>
      <c r="N15" t="s">
        <v>4334</v>
      </c>
      <c r="O15" t="s">
        <v>4334</v>
      </c>
      <c r="P15" t="s">
        <v>4334</v>
      </c>
      <c r="Q15" t="s">
        <v>4334</v>
      </c>
      <c r="S15" t="s">
        <v>4334</v>
      </c>
      <c r="T15" t="s">
        <v>4334</v>
      </c>
      <c r="U15" t="s">
        <v>4334</v>
      </c>
      <c r="V15" t="s">
        <v>4334</v>
      </c>
      <c r="W15" t="s">
        <v>4334</v>
      </c>
      <c r="X15" t="s">
        <v>4334</v>
      </c>
      <c r="Y15">
        <v>4524806</v>
      </c>
      <c r="Z15">
        <v>4524806</v>
      </c>
      <c r="AA15" t="s">
        <v>4334</v>
      </c>
      <c r="AB15">
        <v>1415972</v>
      </c>
      <c r="AC15" t="s">
        <v>4334</v>
      </c>
      <c r="AD15" t="s">
        <v>4334</v>
      </c>
      <c r="AE15" t="s">
        <v>4334</v>
      </c>
      <c r="AF15" t="s">
        <v>4334</v>
      </c>
      <c r="AG15" t="s">
        <v>4334</v>
      </c>
      <c r="AH15">
        <v>13708</v>
      </c>
      <c r="AI15">
        <v>0</v>
      </c>
      <c r="AJ15">
        <v>0</v>
      </c>
      <c r="AK15" t="s">
        <v>4334</v>
      </c>
      <c r="AL15" t="s">
        <v>4334</v>
      </c>
      <c r="AM15" t="s">
        <v>4334</v>
      </c>
      <c r="AN15" t="s">
        <v>4334</v>
      </c>
      <c r="AO15" t="s">
        <v>4334</v>
      </c>
    </row>
    <row r="16" spans="1:16384">
      <c r="A16" t="s">
        <v>5697</v>
      </c>
      <c r="B16" t="s">
        <v>318</v>
      </c>
      <c r="C16" t="s">
        <v>4334</v>
      </c>
      <c r="D16" t="s">
        <v>4334</v>
      </c>
      <c r="E16" t="s">
        <v>4334</v>
      </c>
      <c r="F16" t="s">
        <v>3729</v>
      </c>
      <c r="G16" t="s">
        <v>395</v>
      </c>
      <c r="H16" t="s">
        <v>4334</v>
      </c>
      <c r="I16" t="s">
        <v>4334</v>
      </c>
      <c r="J16" t="s">
        <v>391</v>
      </c>
      <c r="K16" t="s">
        <v>4334</v>
      </c>
      <c r="L16">
        <v>32</v>
      </c>
      <c r="M16" t="s">
        <v>3655</v>
      </c>
      <c r="N16" t="s">
        <v>4334</v>
      </c>
      <c r="O16" t="s">
        <v>4334</v>
      </c>
      <c r="P16" t="s">
        <v>4334</v>
      </c>
      <c r="Q16" t="s">
        <v>4334</v>
      </c>
      <c r="S16" t="s">
        <v>4334</v>
      </c>
      <c r="T16" t="s">
        <v>4334</v>
      </c>
      <c r="U16" t="s">
        <v>4334</v>
      </c>
      <c r="V16" t="s">
        <v>4334</v>
      </c>
      <c r="W16" t="s">
        <v>4334</v>
      </c>
      <c r="X16" t="s">
        <v>4334</v>
      </c>
      <c r="Y16">
        <v>3000000</v>
      </c>
      <c r="Z16">
        <v>3000000</v>
      </c>
      <c r="AA16" t="s">
        <v>4334</v>
      </c>
      <c r="AB16">
        <v>1364878</v>
      </c>
      <c r="AC16" t="s">
        <v>4334</v>
      </c>
      <c r="AD16" t="s">
        <v>4334</v>
      </c>
      <c r="AE16" t="s">
        <v>4334</v>
      </c>
      <c r="AF16" t="s">
        <v>4334</v>
      </c>
      <c r="AG16" t="s">
        <v>4334</v>
      </c>
      <c r="AH16">
        <v>0</v>
      </c>
      <c r="AI16">
        <v>5</v>
      </c>
      <c r="AJ16">
        <v>0</v>
      </c>
      <c r="AK16" t="s">
        <v>4334</v>
      </c>
      <c r="AL16" t="s">
        <v>4334</v>
      </c>
      <c r="AM16" t="s">
        <v>4334</v>
      </c>
      <c r="AN16" t="s">
        <v>4334</v>
      </c>
      <c r="AO16" t="s">
        <v>4334</v>
      </c>
    </row>
    <row r="17" spans="1:41">
      <c r="A17" t="s">
        <v>5698</v>
      </c>
      <c r="B17" t="s">
        <v>318</v>
      </c>
      <c r="C17" t="s">
        <v>4334</v>
      </c>
      <c r="D17" t="s">
        <v>4334</v>
      </c>
      <c r="E17" t="s">
        <v>4334</v>
      </c>
      <c r="F17" t="s">
        <v>3729</v>
      </c>
      <c r="G17" t="s">
        <v>352</v>
      </c>
      <c r="H17" t="s">
        <v>4334</v>
      </c>
      <c r="I17" t="s">
        <v>4334</v>
      </c>
      <c r="J17" t="s">
        <v>4334</v>
      </c>
      <c r="K17" t="s">
        <v>4334</v>
      </c>
      <c r="L17">
        <v>50</v>
      </c>
      <c r="M17" t="s">
        <v>3686</v>
      </c>
      <c r="N17" t="s">
        <v>4334</v>
      </c>
      <c r="O17" t="s">
        <v>4334</v>
      </c>
      <c r="P17" t="s">
        <v>4334</v>
      </c>
      <c r="Q17" t="s">
        <v>4334</v>
      </c>
      <c r="S17" t="s">
        <v>4334</v>
      </c>
      <c r="T17" t="s">
        <v>4334</v>
      </c>
      <c r="U17" t="s">
        <v>4334</v>
      </c>
      <c r="V17" t="s">
        <v>4334</v>
      </c>
      <c r="W17" t="s">
        <v>4334</v>
      </c>
      <c r="X17" t="s">
        <v>4334</v>
      </c>
      <c r="Y17">
        <v>1500000</v>
      </c>
      <c r="Z17">
        <v>1500000</v>
      </c>
      <c r="AA17" t="s">
        <v>4334</v>
      </c>
      <c r="AB17">
        <v>1409941</v>
      </c>
      <c r="AC17" t="s">
        <v>4334</v>
      </c>
      <c r="AD17" t="s">
        <v>4334</v>
      </c>
      <c r="AE17" t="s">
        <v>4334</v>
      </c>
      <c r="AF17" t="s">
        <v>4334</v>
      </c>
      <c r="AG17" t="s">
        <v>4334</v>
      </c>
      <c r="AH17">
        <v>0</v>
      </c>
      <c r="AI17">
        <v>5</v>
      </c>
      <c r="AJ17">
        <v>0</v>
      </c>
      <c r="AK17" t="s">
        <v>4334</v>
      </c>
      <c r="AL17" t="s">
        <v>67</v>
      </c>
      <c r="AM17" t="s">
        <v>4334</v>
      </c>
      <c r="AN17" t="s">
        <v>4334</v>
      </c>
      <c r="AO17" t="s">
        <v>4334</v>
      </c>
    </row>
    <row r="18" spans="1:41">
      <c r="A18" t="s">
        <v>5699</v>
      </c>
      <c r="B18" t="s">
        <v>527</v>
      </c>
      <c r="C18" t="s">
        <v>4334</v>
      </c>
      <c r="D18" t="s">
        <v>4334</v>
      </c>
      <c r="E18" t="s">
        <v>4334</v>
      </c>
      <c r="F18" t="s">
        <v>5700</v>
      </c>
      <c r="G18" t="s">
        <v>623</v>
      </c>
      <c r="H18" t="s">
        <v>624</v>
      </c>
      <c r="I18" t="s">
        <v>4334</v>
      </c>
      <c r="J18" t="s">
        <v>319</v>
      </c>
      <c r="K18" t="s">
        <v>4334</v>
      </c>
      <c r="L18">
        <v>39</v>
      </c>
      <c r="M18" t="s">
        <v>3668</v>
      </c>
      <c r="N18" t="s">
        <v>4334</v>
      </c>
      <c r="O18" t="s">
        <v>4334</v>
      </c>
      <c r="P18" t="s">
        <v>4334</v>
      </c>
      <c r="Q18" t="s">
        <v>4334</v>
      </c>
      <c r="R18">
        <v>2011</v>
      </c>
      <c r="S18" t="s">
        <v>4334</v>
      </c>
      <c r="T18" t="s">
        <v>4334</v>
      </c>
      <c r="U18" t="s">
        <v>4334</v>
      </c>
      <c r="V18" t="s">
        <v>4334</v>
      </c>
      <c r="W18" t="s">
        <v>4334</v>
      </c>
      <c r="X18" t="s">
        <v>4334</v>
      </c>
      <c r="Y18">
        <v>2310000</v>
      </c>
      <c r="Z18">
        <v>3104000</v>
      </c>
      <c r="AA18" t="s">
        <v>4334</v>
      </c>
      <c r="AB18">
        <v>3065910</v>
      </c>
      <c r="AC18" t="s">
        <v>4334</v>
      </c>
      <c r="AD18" t="s">
        <v>4334</v>
      </c>
      <c r="AE18" t="s">
        <v>4334</v>
      </c>
      <c r="AF18" t="s">
        <v>4334</v>
      </c>
      <c r="AG18" t="s">
        <v>4334</v>
      </c>
      <c r="AH18">
        <v>3057058.8769999999</v>
      </c>
      <c r="AI18">
        <v>100</v>
      </c>
      <c r="AJ18">
        <v>0</v>
      </c>
      <c r="AK18" t="s">
        <v>4334</v>
      </c>
      <c r="AL18" t="s">
        <v>13</v>
      </c>
      <c r="AM18" t="s">
        <v>4334</v>
      </c>
      <c r="AN18" t="s">
        <v>4334</v>
      </c>
      <c r="AO18" t="s">
        <v>4334</v>
      </c>
    </row>
    <row r="19" spans="1:41">
      <c r="A19" t="s">
        <v>5701</v>
      </c>
      <c r="B19" t="s">
        <v>527</v>
      </c>
      <c r="C19" t="s">
        <v>4334</v>
      </c>
      <c r="D19" t="s">
        <v>4334</v>
      </c>
      <c r="E19" t="s">
        <v>4334</v>
      </c>
      <c r="F19" t="s">
        <v>3770</v>
      </c>
      <c r="G19" t="s">
        <v>4334</v>
      </c>
      <c r="H19" t="s">
        <v>5702</v>
      </c>
      <c r="I19" t="s">
        <v>4334</v>
      </c>
      <c r="J19" t="s">
        <v>319</v>
      </c>
      <c r="K19" t="s">
        <v>4334</v>
      </c>
      <c r="L19">
        <v>30</v>
      </c>
      <c r="M19" t="s">
        <v>527</v>
      </c>
      <c r="N19" t="s">
        <v>4334</v>
      </c>
      <c r="O19" t="s">
        <v>4334</v>
      </c>
      <c r="P19" t="s">
        <v>4334</v>
      </c>
      <c r="Q19" t="s">
        <v>4334</v>
      </c>
      <c r="R19">
        <v>2011</v>
      </c>
      <c r="S19" t="s">
        <v>4334</v>
      </c>
      <c r="T19" t="s">
        <v>4334</v>
      </c>
      <c r="U19" t="s">
        <v>4334</v>
      </c>
      <c r="V19" t="s">
        <v>4334</v>
      </c>
      <c r="W19" t="s">
        <v>4334</v>
      </c>
      <c r="X19" t="s">
        <v>4334</v>
      </c>
      <c r="Y19">
        <v>1422000</v>
      </c>
      <c r="Z19">
        <v>3409000</v>
      </c>
      <c r="AA19" t="s">
        <v>4334</v>
      </c>
      <c r="AB19">
        <v>944.41</v>
      </c>
      <c r="AC19" t="s">
        <v>4334</v>
      </c>
      <c r="AD19" t="s">
        <v>4334</v>
      </c>
      <c r="AE19" t="s">
        <v>4334</v>
      </c>
      <c r="AF19" t="s">
        <v>4334</v>
      </c>
      <c r="AG19" t="s">
        <v>4334</v>
      </c>
      <c r="AH19">
        <v>944.41</v>
      </c>
      <c r="AI19">
        <v>0</v>
      </c>
      <c r="AJ19">
        <v>0</v>
      </c>
      <c r="AK19" t="s">
        <v>4334</v>
      </c>
      <c r="AL19" t="s">
        <v>557</v>
      </c>
      <c r="AM19" t="s">
        <v>4334</v>
      </c>
      <c r="AN19" t="s">
        <v>4334</v>
      </c>
      <c r="AO19" t="s">
        <v>4334</v>
      </c>
    </row>
    <row r="20" spans="1:41">
      <c r="A20" t="s">
        <v>5703</v>
      </c>
      <c r="B20" t="s">
        <v>527</v>
      </c>
      <c r="C20" t="s">
        <v>4334</v>
      </c>
      <c r="D20" t="s">
        <v>4334</v>
      </c>
      <c r="E20" t="s">
        <v>4334</v>
      </c>
      <c r="F20" t="s">
        <v>3878</v>
      </c>
      <c r="G20" t="s">
        <v>1099</v>
      </c>
      <c r="H20" t="s">
        <v>1099</v>
      </c>
      <c r="I20" t="s">
        <v>4334</v>
      </c>
      <c r="J20" t="s">
        <v>999</v>
      </c>
      <c r="K20" t="s">
        <v>4334</v>
      </c>
      <c r="L20">
        <v>53</v>
      </c>
      <c r="M20" t="s">
        <v>3692</v>
      </c>
      <c r="N20" t="s">
        <v>4334</v>
      </c>
      <c r="O20" t="s">
        <v>4334</v>
      </c>
      <c r="P20" t="s">
        <v>4334</v>
      </c>
      <c r="Q20" t="s">
        <v>4334</v>
      </c>
      <c r="R20">
        <v>2025</v>
      </c>
      <c r="S20" t="s">
        <v>4334</v>
      </c>
      <c r="T20" t="s">
        <v>4334</v>
      </c>
      <c r="U20" t="s">
        <v>4334</v>
      </c>
      <c r="V20" t="s">
        <v>4334</v>
      </c>
      <c r="W20" t="s">
        <v>4334</v>
      </c>
      <c r="X20" t="s">
        <v>4334</v>
      </c>
      <c r="Y20">
        <v>1500000</v>
      </c>
      <c r="Z20">
        <v>1500000</v>
      </c>
      <c r="AA20" t="s">
        <v>4334</v>
      </c>
      <c r="AB20">
        <v>0</v>
      </c>
      <c r="AC20" t="s">
        <v>4334</v>
      </c>
      <c r="AD20" t="s">
        <v>4334</v>
      </c>
      <c r="AE20" t="s">
        <v>4334</v>
      </c>
      <c r="AF20" t="s">
        <v>4334</v>
      </c>
      <c r="AG20" t="s">
        <v>4334</v>
      </c>
      <c r="AH20">
        <v>0</v>
      </c>
      <c r="AI20">
        <v>0</v>
      </c>
      <c r="AJ20">
        <v>0</v>
      </c>
      <c r="AK20" t="s">
        <v>4334</v>
      </c>
      <c r="AL20" t="s">
        <v>1100</v>
      </c>
      <c r="AM20" t="s">
        <v>4334</v>
      </c>
      <c r="AN20" t="s">
        <v>4334</v>
      </c>
      <c r="AO20" t="s">
        <v>4334</v>
      </c>
    </row>
    <row r="21" spans="1:41">
      <c r="A21" t="s">
        <v>5704</v>
      </c>
      <c r="B21" t="s">
        <v>529</v>
      </c>
      <c r="C21" t="s">
        <v>4334</v>
      </c>
      <c r="D21" t="s">
        <v>4334</v>
      </c>
      <c r="E21" t="s">
        <v>4334</v>
      </c>
      <c r="F21" t="s">
        <v>3729</v>
      </c>
      <c r="G21" t="s">
        <v>4334</v>
      </c>
      <c r="H21" t="s">
        <v>5705</v>
      </c>
      <c r="I21" t="s">
        <v>4334</v>
      </c>
      <c r="J21" t="s">
        <v>319</v>
      </c>
      <c r="K21" t="s">
        <v>4334</v>
      </c>
      <c r="L21">
        <v>23</v>
      </c>
      <c r="M21" t="s">
        <v>529</v>
      </c>
      <c r="N21" t="s">
        <v>4334</v>
      </c>
      <c r="O21" t="s">
        <v>4334</v>
      </c>
      <c r="P21" t="s">
        <v>4334</v>
      </c>
      <c r="Q21" t="s">
        <v>4334</v>
      </c>
      <c r="S21" t="s">
        <v>4334</v>
      </c>
      <c r="T21" t="s">
        <v>4334</v>
      </c>
      <c r="U21" t="s">
        <v>4334</v>
      </c>
      <c r="V21" t="s">
        <v>4334</v>
      </c>
      <c r="W21" t="s">
        <v>4334</v>
      </c>
      <c r="X21" t="s">
        <v>4334</v>
      </c>
      <c r="Y21">
        <v>0</v>
      </c>
      <c r="Z21">
        <v>2250000</v>
      </c>
      <c r="AA21" t="s">
        <v>4334</v>
      </c>
      <c r="AB21">
        <v>0</v>
      </c>
      <c r="AC21" t="s">
        <v>4334</v>
      </c>
      <c r="AD21" t="s">
        <v>4334</v>
      </c>
      <c r="AE21" t="s">
        <v>4334</v>
      </c>
      <c r="AF21" t="s">
        <v>4334</v>
      </c>
      <c r="AG21" t="s">
        <v>4334</v>
      </c>
      <c r="AH21">
        <v>961960.33499999996</v>
      </c>
      <c r="AI21">
        <v>5</v>
      </c>
      <c r="AJ21">
        <v>0</v>
      </c>
      <c r="AK21" t="s">
        <v>4334</v>
      </c>
      <c r="AL21" t="s">
        <v>4334</v>
      </c>
      <c r="AM21" t="s">
        <v>4334</v>
      </c>
      <c r="AN21" t="s">
        <v>4334</v>
      </c>
      <c r="AO21" t="s">
        <v>4334</v>
      </c>
    </row>
    <row r="22" spans="1:41">
      <c r="A22" t="s">
        <v>5706</v>
      </c>
      <c r="B22" t="s">
        <v>527</v>
      </c>
      <c r="C22" t="s">
        <v>4334</v>
      </c>
      <c r="D22" t="s">
        <v>4334</v>
      </c>
      <c r="E22" t="s">
        <v>4334</v>
      </c>
      <c r="F22" t="s">
        <v>3783</v>
      </c>
      <c r="G22" t="s">
        <v>640</v>
      </c>
      <c r="H22" t="s">
        <v>5707</v>
      </c>
      <c r="I22" t="s">
        <v>4334</v>
      </c>
      <c r="J22" t="s">
        <v>319</v>
      </c>
      <c r="K22" t="s">
        <v>4334</v>
      </c>
      <c r="L22">
        <v>39</v>
      </c>
      <c r="M22" t="s">
        <v>3668</v>
      </c>
      <c r="N22" t="s">
        <v>4334</v>
      </c>
      <c r="O22" t="s">
        <v>4334</v>
      </c>
      <c r="P22" t="s">
        <v>4334</v>
      </c>
      <c r="Q22" t="s">
        <v>4334</v>
      </c>
      <c r="R22">
        <v>2018</v>
      </c>
      <c r="S22" t="s">
        <v>4334</v>
      </c>
      <c r="T22" t="s">
        <v>4334</v>
      </c>
      <c r="U22" t="s">
        <v>4334</v>
      </c>
      <c r="V22" t="s">
        <v>4334</v>
      </c>
      <c r="W22" t="s">
        <v>4334</v>
      </c>
      <c r="X22" t="s">
        <v>4334</v>
      </c>
      <c r="Y22">
        <v>2300000</v>
      </c>
      <c r="Z22">
        <v>2300000</v>
      </c>
      <c r="AA22" t="s">
        <v>4334</v>
      </c>
      <c r="AB22">
        <v>2244858</v>
      </c>
      <c r="AC22" t="s">
        <v>4334</v>
      </c>
      <c r="AD22" t="s">
        <v>4334</v>
      </c>
      <c r="AE22" t="s">
        <v>4334</v>
      </c>
      <c r="AF22" t="s">
        <v>4334</v>
      </c>
      <c r="AG22" t="s">
        <v>4334</v>
      </c>
      <c r="AH22">
        <v>1925463.4639999999</v>
      </c>
      <c r="AI22">
        <v>80</v>
      </c>
      <c r="AJ22">
        <v>0</v>
      </c>
      <c r="AK22" t="s">
        <v>4334</v>
      </c>
      <c r="AL22" t="s">
        <v>114</v>
      </c>
      <c r="AM22" t="s">
        <v>4334</v>
      </c>
      <c r="AN22" t="s">
        <v>4334</v>
      </c>
      <c r="AO22" t="s">
        <v>4334</v>
      </c>
    </row>
    <row r="23" spans="1:41">
      <c r="A23" t="s">
        <v>5708</v>
      </c>
      <c r="B23" t="s">
        <v>527</v>
      </c>
      <c r="C23" t="s">
        <v>4334</v>
      </c>
      <c r="D23" t="s">
        <v>4334</v>
      </c>
      <c r="E23" t="s">
        <v>4334</v>
      </c>
      <c r="F23" t="s">
        <v>5710</v>
      </c>
      <c r="G23" t="s">
        <v>5709</v>
      </c>
      <c r="H23" t="s">
        <v>5709</v>
      </c>
      <c r="I23" t="s">
        <v>4334</v>
      </c>
      <c r="J23" t="s">
        <v>999</v>
      </c>
      <c r="K23" t="s">
        <v>4334</v>
      </c>
      <c r="L23">
        <v>30</v>
      </c>
      <c r="M23" t="s">
        <v>527</v>
      </c>
      <c r="N23" t="s">
        <v>4334</v>
      </c>
      <c r="O23" t="s">
        <v>4334</v>
      </c>
      <c r="P23" t="s">
        <v>4334</v>
      </c>
      <c r="Q23" t="s">
        <v>4334</v>
      </c>
      <c r="R23">
        <v>2024</v>
      </c>
      <c r="S23" t="s">
        <v>4334</v>
      </c>
      <c r="T23" t="s">
        <v>4334</v>
      </c>
      <c r="U23" t="s">
        <v>4334</v>
      </c>
      <c r="V23" t="s">
        <v>4334</v>
      </c>
      <c r="W23" t="s">
        <v>4334</v>
      </c>
      <c r="X23" t="s">
        <v>4334</v>
      </c>
      <c r="Y23">
        <v>2600000</v>
      </c>
      <c r="Z23">
        <v>2600000</v>
      </c>
      <c r="AA23" t="s">
        <v>4334</v>
      </c>
      <c r="AB23">
        <v>383082.272</v>
      </c>
      <c r="AC23" t="s">
        <v>4334</v>
      </c>
      <c r="AD23" t="s">
        <v>4334</v>
      </c>
      <c r="AE23" t="s">
        <v>4334</v>
      </c>
      <c r="AF23" t="s">
        <v>4334</v>
      </c>
      <c r="AG23" t="s">
        <v>4334</v>
      </c>
      <c r="AH23">
        <v>383082.272</v>
      </c>
      <c r="AI23">
        <v>0</v>
      </c>
      <c r="AJ23">
        <v>0</v>
      </c>
      <c r="AK23" t="s">
        <v>4334</v>
      </c>
      <c r="AL23" t="s">
        <v>1009</v>
      </c>
      <c r="AM23" t="s">
        <v>4334</v>
      </c>
      <c r="AN23" t="s">
        <v>4334</v>
      </c>
      <c r="AO23" t="s">
        <v>4334</v>
      </c>
    </row>
    <row r="24" spans="1:41">
      <c r="A24" t="s">
        <v>5711</v>
      </c>
      <c r="B24" t="s">
        <v>526</v>
      </c>
      <c r="C24" t="s">
        <v>4334</v>
      </c>
      <c r="D24" t="s">
        <v>4334</v>
      </c>
      <c r="E24" t="s">
        <v>4334</v>
      </c>
      <c r="F24" t="s">
        <v>3729</v>
      </c>
      <c r="G24" t="s">
        <v>4334</v>
      </c>
      <c r="H24" t="s">
        <v>4183</v>
      </c>
      <c r="I24" t="s">
        <v>4334</v>
      </c>
      <c r="J24" t="s">
        <v>4334</v>
      </c>
      <c r="K24" t="s">
        <v>4334</v>
      </c>
      <c r="L24">
        <v>6</v>
      </c>
      <c r="M24" t="s">
        <v>3613</v>
      </c>
      <c r="N24" t="s">
        <v>4334</v>
      </c>
      <c r="O24" t="s">
        <v>4334</v>
      </c>
      <c r="P24" t="s">
        <v>4334</v>
      </c>
      <c r="Q24" t="s">
        <v>4334</v>
      </c>
      <c r="R24">
        <v>2021</v>
      </c>
      <c r="S24" t="s">
        <v>4334</v>
      </c>
      <c r="T24" t="s">
        <v>4334</v>
      </c>
      <c r="U24" t="s">
        <v>4334</v>
      </c>
      <c r="V24" t="s">
        <v>4334</v>
      </c>
      <c r="W24" t="s">
        <v>4334</v>
      </c>
      <c r="X24" t="s">
        <v>4334</v>
      </c>
      <c r="Y24">
        <v>0</v>
      </c>
      <c r="Z24">
        <v>4500000</v>
      </c>
      <c r="AA24" t="s">
        <v>4334</v>
      </c>
      <c r="AB24">
        <v>0</v>
      </c>
      <c r="AC24" t="s">
        <v>4334</v>
      </c>
      <c r="AD24" t="s">
        <v>4334</v>
      </c>
      <c r="AE24" t="s">
        <v>4334</v>
      </c>
      <c r="AF24" t="s">
        <v>4334</v>
      </c>
      <c r="AG24" t="s">
        <v>4334</v>
      </c>
      <c r="AH24">
        <v>0</v>
      </c>
      <c r="AI24">
        <v>5</v>
      </c>
      <c r="AJ24">
        <v>5</v>
      </c>
      <c r="AK24" t="s">
        <v>4334</v>
      </c>
      <c r="AL24" t="s">
        <v>67</v>
      </c>
      <c r="AM24" t="s">
        <v>4334</v>
      </c>
      <c r="AN24" t="s">
        <v>4334</v>
      </c>
      <c r="AO24" t="s">
        <v>4334</v>
      </c>
    </row>
    <row r="25" spans="1:41">
      <c r="A25" t="s">
        <v>5712</v>
      </c>
      <c r="B25" t="s">
        <v>2286</v>
      </c>
      <c r="C25" t="s">
        <v>4334</v>
      </c>
      <c r="D25" t="s">
        <v>4334</v>
      </c>
      <c r="E25" t="s">
        <v>4334</v>
      </c>
      <c r="F25" t="s">
        <v>3899</v>
      </c>
      <c r="G25" t="s">
        <v>2299</v>
      </c>
      <c r="H25" t="s">
        <v>5713</v>
      </c>
      <c r="I25" t="s">
        <v>4334</v>
      </c>
      <c r="J25" t="s">
        <v>2287</v>
      </c>
      <c r="K25" t="s">
        <v>4334</v>
      </c>
      <c r="L25">
        <v>2</v>
      </c>
      <c r="M25" t="s">
        <v>3611</v>
      </c>
      <c r="N25" t="s">
        <v>4334</v>
      </c>
      <c r="O25" t="s">
        <v>4334</v>
      </c>
      <c r="P25" t="s">
        <v>4334</v>
      </c>
      <c r="Q25" t="s">
        <v>4334</v>
      </c>
      <c r="S25" t="s">
        <v>4334</v>
      </c>
      <c r="T25" t="s">
        <v>4334</v>
      </c>
      <c r="U25" t="s">
        <v>4334</v>
      </c>
      <c r="V25" t="s">
        <v>4334</v>
      </c>
      <c r="W25" t="s">
        <v>4334</v>
      </c>
      <c r="X25" t="s">
        <v>4334</v>
      </c>
      <c r="Y25">
        <v>948000</v>
      </c>
      <c r="Z25">
        <v>2446718</v>
      </c>
      <c r="AA25" t="s">
        <v>4334</v>
      </c>
      <c r="AB25">
        <v>2439269.8960000002</v>
      </c>
      <c r="AC25" t="s">
        <v>4334</v>
      </c>
      <c r="AD25" t="s">
        <v>4334</v>
      </c>
      <c r="AE25" t="s">
        <v>4334</v>
      </c>
      <c r="AF25" t="s">
        <v>4334</v>
      </c>
      <c r="AG25" t="s">
        <v>4334</v>
      </c>
      <c r="AH25">
        <v>2289960.966</v>
      </c>
      <c r="AI25">
        <v>100</v>
      </c>
      <c r="AJ25">
        <v>93.59</v>
      </c>
      <c r="AK25" t="s">
        <v>4334</v>
      </c>
      <c r="AL25" t="s">
        <v>2312</v>
      </c>
      <c r="AM25" t="s">
        <v>4334</v>
      </c>
      <c r="AN25" t="s">
        <v>4334</v>
      </c>
      <c r="AO25" t="s">
        <v>4334</v>
      </c>
    </row>
    <row r="26" spans="1:41">
      <c r="A26" t="s">
        <v>5714</v>
      </c>
      <c r="B26" t="s">
        <v>317</v>
      </c>
      <c r="C26" t="s">
        <v>4334</v>
      </c>
      <c r="D26" t="s">
        <v>4334</v>
      </c>
      <c r="E26" t="s">
        <v>4334</v>
      </c>
      <c r="F26" t="s">
        <v>3737</v>
      </c>
      <c r="G26" t="s">
        <v>4334</v>
      </c>
      <c r="H26" t="s">
        <v>5715</v>
      </c>
      <c r="I26" t="s">
        <v>4334</v>
      </c>
      <c r="J26" t="s">
        <v>4334</v>
      </c>
      <c r="K26" t="s">
        <v>4334</v>
      </c>
      <c r="L26">
        <v>26</v>
      </c>
      <c r="M26" t="s">
        <v>3704</v>
      </c>
      <c r="N26" t="s">
        <v>4334</v>
      </c>
      <c r="O26" t="s">
        <v>4334</v>
      </c>
      <c r="P26" t="s">
        <v>4334</v>
      </c>
      <c r="Q26" t="s">
        <v>4334</v>
      </c>
      <c r="S26" t="s">
        <v>4334</v>
      </c>
      <c r="T26" t="s">
        <v>4334</v>
      </c>
      <c r="U26" t="s">
        <v>4334</v>
      </c>
      <c r="V26" t="s">
        <v>4334</v>
      </c>
      <c r="W26" t="s">
        <v>4334</v>
      </c>
      <c r="X26" t="s">
        <v>4334</v>
      </c>
      <c r="Y26">
        <v>0</v>
      </c>
      <c r="Z26">
        <v>3200000</v>
      </c>
      <c r="AA26" t="s">
        <v>4334</v>
      </c>
      <c r="AB26">
        <v>2815424.4410000001</v>
      </c>
      <c r="AC26" t="s">
        <v>4334</v>
      </c>
      <c r="AD26" t="s">
        <v>4334</v>
      </c>
      <c r="AE26" t="s">
        <v>4334</v>
      </c>
      <c r="AF26" t="s">
        <v>4334</v>
      </c>
      <c r="AG26" t="s">
        <v>4334</v>
      </c>
      <c r="AH26">
        <v>194883.28899999999</v>
      </c>
      <c r="AI26">
        <v>10</v>
      </c>
      <c r="AJ26">
        <v>0</v>
      </c>
      <c r="AK26" t="s">
        <v>4334</v>
      </c>
      <c r="AL26" t="s">
        <v>4334</v>
      </c>
      <c r="AM26" t="s">
        <v>4334</v>
      </c>
      <c r="AN26" t="s">
        <v>20</v>
      </c>
      <c r="AO26" t="s">
        <v>4334</v>
      </c>
    </row>
    <row r="27" spans="1:41">
      <c r="A27" t="s">
        <v>5716</v>
      </c>
      <c r="B27" t="s">
        <v>527</v>
      </c>
      <c r="C27" t="s">
        <v>4334</v>
      </c>
      <c r="D27" t="s">
        <v>4334</v>
      </c>
      <c r="E27" t="s">
        <v>4334</v>
      </c>
      <c r="F27" t="s">
        <v>3856</v>
      </c>
      <c r="G27" t="s">
        <v>1066</v>
      </c>
      <c r="H27" t="s">
        <v>1066</v>
      </c>
      <c r="I27" t="s">
        <v>4334</v>
      </c>
      <c r="J27" t="s">
        <v>999</v>
      </c>
      <c r="K27" t="s">
        <v>4334</v>
      </c>
      <c r="L27">
        <v>58</v>
      </c>
      <c r="M27" t="s">
        <v>3702</v>
      </c>
      <c r="N27" t="s">
        <v>4334</v>
      </c>
      <c r="O27" t="s">
        <v>4334</v>
      </c>
      <c r="P27" t="s">
        <v>4334</v>
      </c>
      <c r="Q27" t="s">
        <v>4334</v>
      </c>
      <c r="R27">
        <v>2025</v>
      </c>
      <c r="S27" t="s">
        <v>4334</v>
      </c>
      <c r="T27" t="s">
        <v>4334</v>
      </c>
      <c r="U27" t="s">
        <v>4334</v>
      </c>
      <c r="V27" t="s">
        <v>4334</v>
      </c>
      <c r="W27" t="s">
        <v>4334</v>
      </c>
      <c r="X27" t="s">
        <v>4334</v>
      </c>
      <c r="Y27">
        <v>2782686</v>
      </c>
      <c r="Z27">
        <v>2782685.7080000001</v>
      </c>
      <c r="AA27" t="s">
        <v>4334</v>
      </c>
      <c r="AB27">
        <v>2505084</v>
      </c>
      <c r="AC27" t="s">
        <v>4334</v>
      </c>
      <c r="AD27" t="s">
        <v>4334</v>
      </c>
      <c r="AE27" t="s">
        <v>4334</v>
      </c>
      <c r="AF27" t="s">
        <v>4334</v>
      </c>
      <c r="AG27" t="s">
        <v>4334</v>
      </c>
      <c r="AH27">
        <v>58996</v>
      </c>
      <c r="AI27">
        <v>30</v>
      </c>
      <c r="AJ27">
        <v>0</v>
      </c>
      <c r="AK27" t="s">
        <v>4334</v>
      </c>
      <c r="AL27" t="s">
        <v>4334</v>
      </c>
      <c r="AM27" t="s">
        <v>4334</v>
      </c>
      <c r="AN27" t="s">
        <v>4334</v>
      </c>
      <c r="AO27" t="s">
        <v>4334</v>
      </c>
    </row>
    <row r="28" spans="1:41">
      <c r="A28" t="s">
        <v>5717</v>
      </c>
      <c r="B28" t="s">
        <v>527</v>
      </c>
      <c r="C28" t="s">
        <v>4334</v>
      </c>
      <c r="D28" t="s">
        <v>4334</v>
      </c>
      <c r="E28" t="s">
        <v>4334</v>
      </c>
      <c r="F28" t="s">
        <v>3827</v>
      </c>
      <c r="G28" t="s">
        <v>962</v>
      </c>
      <c r="H28" t="s">
        <v>5718</v>
      </c>
      <c r="I28" t="s">
        <v>4334</v>
      </c>
      <c r="J28" t="s">
        <v>319</v>
      </c>
      <c r="K28" t="s">
        <v>4334</v>
      </c>
      <c r="L28">
        <v>11</v>
      </c>
      <c r="M28" t="s">
        <v>3620</v>
      </c>
      <c r="N28" t="s">
        <v>4334</v>
      </c>
      <c r="O28" t="s">
        <v>4334</v>
      </c>
      <c r="P28" t="s">
        <v>4334</v>
      </c>
      <c r="Q28" t="s">
        <v>4334</v>
      </c>
      <c r="R28">
        <v>2006</v>
      </c>
      <c r="S28" t="s">
        <v>4334</v>
      </c>
      <c r="T28" t="s">
        <v>4334</v>
      </c>
      <c r="U28" t="s">
        <v>4334</v>
      </c>
      <c r="V28" t="s">
        <v>4334</v>
      </c>
      <c r="W28" t="s">
        <v>4334</v>
      </c>
      <c r="X28" t="s">
        <v>4334</v>
      </c>
      <c r="Y28">
        <v>350000</v>
      </c>
      <c r="Z28">
        <v>1187000</v>
      </c>
      <c r="AA28" t="s">
        <v>4334</v>
      </c>
      <c r="AB28">
        <v>1051254</v>
      </c>
      <c r="AC28" t="s">
        <v>4334</v>
      </c>
      <c r="AD28" t="s">
        <v>4334</v>
      </c>
      <c r="AE28" t="s">
        <v>4334</v>
      </c>
      <c r="AF28" t="s">
        <v>4334</v>
      </c>
      <c r="AG28" t="s">
        <v>4334</v>
      </c>
      <c r="AH28">
        <v>1048651</v>
      </c>
      <c r="AI28">
        <v>97</v>
      </c>
      <c r="AJ28">
        <v>0</v>
      </c>
      <c r="AK28" t="s">
        <v>4334</v>
      </c>
      <c r="AL28" t="s">
        <v>964</v>
      </c>
      <c r="AM28" t="s">
        <v>4334</v>
      </c>
      <c r="AN28" t="s">
        <v>4334</v>
      </c>
      <c r="AO28" t="s">
        <v>4334</v>
      </c>
    </row>
    <row r="29" spans="1:41">
      <c r="A29" t="s">
        <v>5719</v>
      </c>
      <c r="B29" t="s">
        <v>527</v>
      </c>
      <c r="C29" t="s">
        <v>4334</v>
      </c>
      <c r="D29" t="s">
        <v>4334</v>
      </c>
      <c r="E29" t="s">
        <v>4334</v>
      </c>
      <c r="F29" t="s">
        <v>3803</v>
      </c>
      <c r="G29" t="s">
        <v>4334</v>
      </c>
      <c r="H29" t="s">
        <v>5720</v>
      </c>
      <c r="I29" t="s">
        <v>4334</v>
      </c>
      <c r="J29" t="s">
        <v>319</v>
      </c>
      <c r="K29" t="s">
        <v>4334</v>
      </c>
      <c r="L29">
        <v>47</v>
      </c>
      <c r="M29" t="s">
        <v>3680</v>
      </c>
      <c r="N29" t="s">
        <v>4334</v>
      </c>
      <c r="O29" t="s">
        <v>4334</v>
      </c>
      <c r="P29" t="s">
        <v>4334</v>
      </c>
      <c r="Q29" t="s">
        <v>4334</v>
      </c>
      <c r="R29">
        <v>2012</v>
      </c>
      <c r="S29" t="s">
        <v>4334</v>
      </c>
      <c r="T29" t="s">
        <v>4334</v>
      </c>
      <c r="U29" t="s">
        <v>4334</v>
      </c>
      <c r="V29" t="s">
        <v>4334</v>
      </c>
      <c r="W29" t="s">
        <v>4334</v>
      </c>
      <c r="X29" t="s">
        <v>4334</v>
      </c>
      <c r="Y29">
        <v>474000</v>
      </c>
      <c r="Z29">
        <v>1749100</v>
      </c>
      <c r="AA29" t="s">
        <v>4334</v>
      </c>
      <c r="AB29">
        <v>1299672.7009999999</v>
      </c>
      <c r="AC29" t="s">
        <v>4334</v>
      </c>
      <c r="AD29" t="s">
        <v>4334</v>
      </c>
      <c r="AE29" t="s">
        <v>4334</v>
      </c>
      <c r="AF29" t="s">
        <v>4334</v>
      </c>
      <c r="AG29" t="s">
        <v>4334</v>
      </c>
      <c r="AH29">
        <v>1239973.121</v>
      </c>
      <c r="AI29">
        <v>80</v>
      </c>
      <c r="AJ29">
        <v>0</v>
      </c>
      <c r="AK29" t="s">
        <v>4334</v>
      </c>
      <c r="AL29" t="s">
        <v>20</v>
      </c>
      <c r="AM29" t="s">
        <v>4334</v>
      </c>
      <c r="AN29" t="s">
        <v>4334</v>
      </c>
      <c r="AO29" t="s">
        <v>4334</v>
      </c>
    </row>
    <row r="30" spans="1:41">
      <c r="A30" t="s">
        <v>5721</v>
      </c>
      <c r="B30" t="s">
        <v>529</v>
      </c>
      <c r="C30" t="s">
        <v>4334</v>
      </c>
      <c r="D30" t="s">
        <v>4334</v>
      </c>
      <c r="E30" t="s">
        <v>4334</v>
      </c>
      <c r="F30" t="s">
        <v>3730</v>
      </c>
      <c r="G30" t="s">
        <v>4334</v>
      </c>
      <c r="H30" t="s">
        <v>5722</v>
      </c>
      <c r="I30" t="s">
        <v>4334</v>
      </c>
      <c r="J30" t="s">
        <v>319</v>
      </c>
      <c r="K30" t="s">
        <v>4334</v>
      </c>
      <c r="L30">
        <v>23</v>
      </c>
      <c r="M30" t="s">
        <v>529</v>
      </c>
      <c r="N30" t="s">
        <v>4334</v>
      </c>
      <c r="O30" t="s">
        <v>4334</v>
      </c>
      <c r="P30" t="s">
        <v>4334</v>
      </c>
      <c r="Q30" t="s">
        <v>4334</v>
      </c>
      <c r="S30" t="s">
        <v>4334</v>
      </c>
      <c r="T30" t="s">
        <v>4334</v>
      </c>
      <c r="U30" t="s">
        <v>4334</v>
      </c>
      <c r="V30" t="s">
        <v>4334</v>
      </c>
      <c r="W30" t="s">
        <v>4334</v>
      </c>
      <c r="X30" t="s">
        <v>4334</v>
      </c>
      <c r="Y30">
        <v>0</v>
      </c>
      <c r="Z30">
        <v>62000000</v>
      </c>
      <c r="AA30" t="s">
        <v>4334</v>
      </c>
      <c r="AB30">
        <v>0</v>
      </c>
      <c r="AC30" t="s">
        <v>4334</v>
      </c>
      <c r="AD30" t="s">
        <v>4334</v>
      </c>
      <c r="AE30" t="s">
        <v>4334</v>
      </c>
      <c r="AF30" t="s">
        <v>4334</v>
      </c>
      <c r="AG30" t="s">
        <v>4334</v>
      </c>
      <c r="AH30">
        <v>4813054.1869999999</v>
      </c>
      <c r="AI30">
        <v>5</v>
      </c>
      <c r="AJ30">
        <v>0</v>
      </c>
      <c r="AK30" t="s">
        <v>4334</v>
      </c>
      <c r="AL30" t="s">
        <v>436</v>
      </c>
      <c r="AM30" t="s">
        <v>4334</v>
      </c>
      <c r="AN30" t="s">
        <v>4334</v>
      </c>
      <c r="AO30" t="s">
        <v>4334</v>
      </c>
    </row>
    <row r="31" spans="1:41">
      <c r="A31" t="s">
        <v>5723</v>
      </c>
      <c r="B31" t="s">
        <v>529</v>
      </c>
      <c r="C31" t="s">
        <v>4334</v>
      </c>
      <c r="D31" t="s">
        <v>4334</v>
      </c>
      <c r="E31" t="s">
        <v>4334</v>
      </c>
      <c r="F31" t="s">
        <v>3759</v>
      </c>
      <c r="G31" t="s">
        <v>4334</v>
      </c>
      <c r="H31" t="s">
        <v>5724</v>
      </c>
      <c r="I31" t="s">
        <v>4334</v>
      </c>
      <c r="J31" t="s">
        <v>319</v>
      </c>
      <c r="K31" t="s">
        <v>4334</v>
      </c>
      <c r="L31">
        <v>12</v>
      </c>
      <c r="M31" t="s">
        <v>1668</v>
      </c>
      <c r="N31" t="s">
        <v>4334</v>
      </c>
      <c r="O31" t="s">
        <v>4334</v>
      </c>
      <c r="P31" t="s">
        <v>4334</v>
      </c>
      <c r="Q31" t="s">
        <v>4334</v>
      </c>
      <c r="S31" t="s">
        <v>4334</v>
      </c>
      <c r="T31" t="s">
        <v>4334</v>
      </c>
      <c r="U31" t="s">
        <v>4334</v>
      </c>
      <c r="V31" t="s">
        <v>4334</v>
      </c>
      <c r="W31" t="s">
        <v>4334</v>
      </c>
      <c r="X31" t="s">
        <v>4334</v>
      </c>
      <c r="Y31">
        <v>0</v>
      </c>
      <c r="Z31">
        <v>2000000</v>
      </c>
      <c r="AA31" t="s">
        <v>4334</v>
      </c>
      <c r="AB31">
        <v>0</v>
      </c>
      <c r="AC31" t="s">
        <v>4334</v>
      </c>
      <c r="AD31" t="s">
        <v>4334</v>
      </c>
      <c r="AE31" t="s">
        <v>4334</v>
      </c>
      <c r="AF31" t="s">
        <v>4334</v>
      </c>
      <c r="AG31" t="s">
        <v>4334</v>
      </c>
      <c r="AH31">
        <v>691349</v>
      </c>
      <c r="AI31">
        <v>50</v>
      </c>
      <c r="AJ31">
        <v>90.65</v>
      </c>
      <c r="AK31" t="s">
        <v>4334</v>
      </c>
      <c r="AL31" t="s">
        <v>4109</v>
      </c>
      <c r="AM31" t="s">
        <v>4334</v>
      </c>
      <c r="AN31" t="s">
        <v>4334</v>
      </c>
      <c r="AO31" t="s">
        <v>4334</v>
      </c>
    </row>
    <row r="32" spans="1:41">
      <c r="A32" t="s">
        <v>5725</v>
      </c>
      <c r="B32" t="s">
        <v>527</v>
      </c>
      <c r="C32" t="s">
        <v>4334</v>
      </c>
      <c r="D32" t="s">
        <v>4334</v>
      </c>
      <c r="E32" t="s">
        <v>4334</v>
      </c>
      <c r="F32" t="s">
        <v>3812</v>
      </c>
      <c r="G32" t="s">
        <v>4334</v>
      </c>
      <c r="H32" t="s">
        <v>5726</v>
      </c>
      <c r="I32" t="s">
        <v>4334</v>
      </c>
      <c r="J32" t="s">
        <v>319</v>
      </c>
      <c r="K32" t="s">
        <v>4334</v>
      </c>
      <c r="L32">
        <v>33</v>
      </c>
      <c r="M32" t="s">
        <v>3657</v>
      </c>
      <c r="N32" t="s">
        <v>4334</v>
      </c>
      <c r="O32" t="s">
        <v>4334</v>
      </c>
      <c r="P32" t="s">
        <v>4334</v>
      </c>
      <c r="Q32" t="s">
        <v>4334</v>
      </c>
      <c r="R32">
        <v>2006</v>
      </c>
      <c r="S32" t="s">
        <v>4334</v>
      </c>
      <c r="T32" t="s">
        <v>4334</v>
      </c>
      <c r="U32" t="s">
        <v>4334</v>
      </c>
      <c r="V32" t="s">
        <v>4334</v>
      </c>
      <c r="W32" t="s">
        <v>4334</v>
      </c>
      <c r="X32" t="s">
        <v>4334</v>
      </c>
      <c r="Y32">
        <v>1200000</v>
      </c>
      <c r="Z32">
        <v>4948000</v>
      </c>
      <c r="AA32" t="s">
        <v>4334</v>
      </c>
      <c r="AB32">
        <v>4697120</v>
      </c>
      <c r="AC32" t="s">
        <v>4334</v>
      </c>
      <c r="AD32" t="s">
        <v>4334</v>
      </c>
      <c r="AE32" t="s">
        <v>4334</v>
      </c>
      <c r="AF32" t="s">
        <v>4334</v>
      </c>
      <c r="AG32" t="s">
        <v>4334</v>
      </c>
      <c r="AH32">
        <v>3809726</v>
      </c>
      <c r="AI32">
        <v>99</v>
      </c>
      <c r="AJ32">
        <v>0</v>
      </c>
      <c r="AK32" t="s">
        <v>4334</v>
      </c>
      <c r="AL32" t="s">
        <v>4334</v>
      </c>
      <c r="AM32" t="s">
        <v>4334</v>
      </c>
      <c r="AN32" t="s">
        <v>4334</v>
      </c>
      <c r="AO32" t="s">
        <v>4334</v>
      </c>
    </row>
    <row r="33" spans="1:41">
      <c r="A33" t="s">
        <v>5727</v>
      </c>
      <c r="B33" t="s">
        <v>527</v>
      </c>
      <c r="C33" t="s">
        <v>4334</v>
      </c>
      <c r="D33" t="s">
        <v>4334</v>
      </c>
      <c r="E33" t="s">
        <v>4334</v>
      </c>
      <c r="F33" t="s">
        <v>3870</v>
      </c>
      <c r="G33" t="s">
        <v>1085</v>
      </c>
      <c r="H33" t="s">
        <v>1085</v>
      </c>
      <c r="I33" t="s">
        <v>4334</v>
      </c>
      <c r="J33" t="s">
        <v>999</v>
      </c>
      <c r="K33" t="s">
        <v>4334</v>
      </c>
      <c r="L33">
        <v>56</v>
      </c>
      <c r="M33" t="s">
        <v>3698</v>
      </c>
      <c r="N33" t="s">
        <v>4334</v>
      </c>
      <c r="O33" t="s">
        <v>4334</v>
      </c>
      <c r="P33" t="s">
        <v>4334</v>
      </c>
      <c r="Q33" t="s">
        <v>4334</v>
      </c>
      <c r="R33">
        <v>2024</v>
      </c>
      <c r="S33" t="s">
        <v>4334</v>
      </c>
      <c r="T33" t="s">
        <v>4334</v>
      </c>
      <c r="U33" t="s">
        <v>4334</v>
      </c>
      <c r="V33" t="s">
        <v>4334</v>
      </c>
      <c r="W33" t="s">
        <v>4334</v>
      </c>
      <c r="X33" t="s">
        <v>4334</v>
      </c>
      <c r="Y33">
        <v>3657000</v>
      </c>
      <c r="Z33">
        <v>3657000</v>
      </c>
      <c r="AA33" t="s">
        <v>4334</v>
      </c>
      <c r="AB33">
        <v>0</v>
      </c>
      <c r="AC33" t="s">
        <v>4334</v>
      </c>
      <c r="AD33" t="s">
        <v>4334</v>
      </c>
      <c r="AE33" t="s">
        <v>4334</v>
      </c>
      <c r="AF33" t="s">
        <v>4334</v>
      </c>
      <c r="AG33" t="s">
        <v>4334</v>
      </c>
      <c r="AH33">
        <v>0</v>
      </c>
      <c r="AI33">
        <v>0</v>
      </c>
      <c r="AJ33">
        <v>0</v>
      </c>
      <c r="AK33" t="s">
        <v>4334</v>
      </c>
      <c r="AL33" t="s">
        <v>1086</v>
      </c>
      <c r="AM33" t="s">
        <v>4334</v>
      </c>
      <c r="AN33" t="s">
        <v>4334</v>
      </c>
      <c r="AO33" t="s">
        <v>4334</v>
      </c>
    </row>
    <row r="34" spans="1:41">
      <c r="A34" t="s">
        <v>5728</v>
      </c>
      <c r="B34" t="s">
        <v>527</v>
      </c>
      <c r="C34" t="s">
        <v>4334</v>
      </c>
      <c r="D34" t="s">
        <v>4334</v>
      </c>
      <c r="E34" t="s">
        <v>4334</v>
      </c>
      <c r="F34" t="s">
        <v>5729</v>
      </c>
      <c r="G34" t="s">
        <v>628</v>
      </c>
      <c r="H34" t="s">
        <v>629</v>
      </c>
      <c r="I34" t="s">
        <v>4334</v>
      </c>
      <c r="J34" t="s">
        <v>319</v>
      </c>
      <c r="K34" t="s">
        <v>4334</v>
      </c>
      <c r="L34">
        <v>39</v>
      </c>
      <c r="M34" t="s">
        <v>3668</v>
      </c>
      <c r="N34" t="s">
        <v>4334</v>
      </c>
      <c r="O34" t="s">
        <v>4334</v>
      </c>
      <c r="P34" t="s">
        <v>4334</v>
      </c>
      <c r="Q34" t="s">
        <v>4334</v>
      </c>
      <c r="R34">
        <v>2018</v>
      </c>
      <c r="S34" t="s">
        <v>4334</v>
      </c>
      <c r="T34" t="s">
        <v>4334</v>
      </c>
      <c r="U34" t="s">
        <v>4334</v>
      </c>
      <c r="V34" t="s">
        <v>4334</v>
      </c>
      <c r="W34" t="s">
        <v>4334</v>
      </c>
      <c r="X34" t="s">
        <v>4334</v>
      </c>
      <c r="Y34">
        <v>2000000</v>
      </c>
      <c r="Z34">
        <v>2000000</v>
      </c>
      <c r="AA34" t="s">
        <v>4334</v>
      </c>
      <c r="AB34">
        <v>1691351</v>
      </c>
      <c r="AC34" t="s">
        <v>4334</v>
      </c>
      <c r="AD34" t="s">
        <v>4334</v>
      </c>
      <c r="AE34" t="s">
        <v>4334</v>
      </c>
      <c r="AF34" t="s">
        <v>4334</v>
      </c>
      <c r="AG34" t="s">
        <v>4334</v>
      </c>
      <c r="AH34">
        <v>957852.67</v>
      </c>
      <c r="AI34">
        <v>60</v>
      </c>
      <c r="AJ34">
        <v>0</v>
      </c>
      <c r="AK34" t="s">
        <v>4334</v>
      </c>
      <c r="AL34" t="s">
        <v>114</v>
      </c>
      <c r="AM34" t="s">
        <v>4334</v>
      </c>
      <c r="AN34" t="s">
        <v>4334</v>
      </c>
      <c r="AO34" t="s">
        <v>4334</v>
      </c>
    </row>
    <row r="35" spans="1:41">
      <c r="A35" t="s">
        <v>5730</v>
      </c>
      <c r="B35" t="s">
        <v>2286</v>
      </c>
      <c r="C35" t="s">
        <v>4334</v>
      </c>
      <c r="D35" t="s">
        <v>4334</v>
      </c>
      <c r="E35" t="s">
        <v>4334</v>
      </c>
      <c r="F35" t="s">
        <v>3770</v>
      </c>
      <c r="G35" t="s">
        <v>4334</v>
      </c>
      <c r="H35" t="s">
        <v>5731</v>
      </c>
      <c r="I35" t="s">
        <v>4334</v>
      </c>
      <c r="J35" t="s">
        <v>4334</v>
      </c>
      <c r="K35" t="s">
        <v>4334</v>
      </c>
      <c r="L35">
        <v>44</v>
      </c>
      <c r="M35" t="s">
        <v>1202</v>
      </c>
      <c r="N35" t="s">
        <v>4334</v>
      </c>
      <c r="O35" t="s">
        <v>4334</v>
      </c>
      <c r="P35" t="s">
        <v>4334</v>
      </c>
      <c r="Q35" t="s">
        <v>4334</v>
      </c>
      <c r="S35" t="s">
        <v>4334</v>
      </c>
      <c r="T35" t="s">
        <v>4334</v>
      </c>
      <c r="U35" t="s">
        <v>4334</v>
      </c>
      <c r="V35" t="s">
        <v>4334</v>
      </c>
      <c r="W35" t="s">
        <v>4334</v>
      </c>
      <c r="X35" t="s">
        <v>4334</v>
      </c>
      <c r="Y35">
        <v>474000</v>
      </c>
      <c r="Z35">
        <v>1525200</v>
      </c>
      <c r="AA35" t="s">
        <v>4334</v>
      </c>
      <c r="AB35">
        <v>0</v>
      </c>
      <c r="AC35" t="s">
        <v>4334</v>
      </c>
      <c r="AD35" t="s">
        <v>4334</v>
      </c>
      <c r="AE35" t="s">
        <v>4334</v>
      </c>
      <c r="AF35" t="s">
        <v>4334</v>
      </c>
      <c r="AG35" t="s">
        <v>4334</v>
      </c>
      <c r="AH35">
        <v>1417812</v>
      </c>
      <c r="AI35">
        <v>100</v>
      </c>
      <c r="AJ35">
        <v>92.96</v>
      </c>
      <c r="AK35" t="s">
        <v>4334</v>
      </c>
      <c r="AL35" t="s">
        <v>13</v>
      </c>
      <c r="AM35" t="s">
        <v>4334</v>
      </c>
      <c r="AN35" t="s">
        <v>4334</v>
      </c>
      <c r="AO35" t="s">
        <v>4334</v>
      </c>
    </row>
    <row r="36" spans="1:41">
      <c r="A36" t="s">
        <v>5732</v>
      </c>
      <c r="B36" t="s">
        <v>318</v>
      </c>
      <c r="C36" t="s">
        <v>4334</v>
      </c>
      <c r="D36" t="s">
        <v>4334</v>
      </c>
      <c r="E36" t="s">
        <v>4334</v>
      </c>
      <c r="F36" t="s">
        <v>3759</v>
      </c>
      <c r="G36" t="s">
        <v>451</v>
      </c>
      <c r="H36" t="s">
        <v>4334</v>
      </c>
      <c r="I36" t="s">
        <v>4334</v>
      </c>
      <c r="J36" t="s">
        <v>4334</v>
      </c>
      <c r="K36" t="s">
        <v>4334</v>
      </c>
      <c r="L36">
        <v>1</v>
      </c>
      <c r="M36" t="s">
        <v>3610</v>
      </c>
      <c r="N36" t="s">
        <v>4334</v>
      </c>
      <c r="O36" t="s">
        <v>4334</v>
      </c>
      <c r="P36" t="s">
        <v>4334</v>
      </c>
      <c r="Q36" t="s">
        <v>4334</v>
      </c>
      <c r="S36" t="s">
        <v>4334</v>
      </c>
      <c r="T36" t="s">
        <v>4334</v>
      </c>
      <c r="U36" t="s">
        <v>4334</v>
      </c>
      <c r="V36" t="s">
        <v>4334</v>
      </c>
      <c r="W36" t="s">
        <v>4334</v>
      </c>
      <c r="X36" t="s">
        <v>4334</v>
      </c>
      <c r="Y36">
        <v>2000000</v>
      </c>
      <c r="Z36">
        <v>2000000</v>
      </c>
      <c r="AA36" t="s">
        <v>4334</v>
      </c>
      <c r="AB36">
        <v>1958887</v>
      </c>
      <c r="AC36" t="s">
        <v>4334</v>
      </c>
      <c r="AD36" t="s">
        <v>4334</v>
      </c>
      <c r="AE36" t="s">
        <v>4334</v>
      </c>
      <c r="AF36" t="s">
        <v>4334</v>
      </c>
      <c r="AG36" t="s">
        <v>4334</v>
      </c>
      <c r="AH36">
        <v>1256459</v>
      </c>
      <c r="AI36">
        <v>70</v>
      </c>
      <c r="AJ36">
        <v>0</v>
      </c>
      <c r="AK36" t="s">
        <v>4334</v>
      </c>
      <c r="AL36" t="s">
        <v>436</v>
      </c>
      <c r="AM36" t="s">
        <v>4334</v>
      </c>
      <c r="AN36" t="s">
        <v>4334</v>
      </c>
      <c r="AO36" t="s">
        <v>4334</v>
      </c>
    </row>
    <row r="37" spans="1:41">
      <c r="A37" t="s">
        <v>5733</v>
      </c>
      <c r="B37" t="s">
        <v>2286</v>
      </c>
      <c r="C37" t="s">
        <v>4334</v>
      </c>
      <c r="D37" t="s">
        <v>4334</v>
      </c>
      <c r="E37" t="s">
        <v>4334</v>
      </c>
      <c r="F37" t="s">
        <v>3908</v>
      </c>
      <c r="G37" t="s">
        <v>2392</v>
      </c>
      <c r="H37" t="s">
        <v>5734</v>
      </c>
      <c r="I37" t="s">
        <v>4334</v>
      </c>
      <c r="J37" t="s">
        <v>1337</v>
      </c>
      <c r="K37" t="s">
        <v>4334</v>
      </c>
      <c r="L37">
        <v>2</v>
      </c>
      <c r="M37" t="s">
        <v>3611</v>
      </c>
      <c r="N37" t="s">
        <v>4334</v>
      </c>
      <c r="O37" t="s">
        <v>4334</v>
      </c>
      <c r="P37" t="s">
        <v>4334</v>
      </c>
      <c r="Q37" t="s">
        <v>4334</v>
      </c>
      <c r="S37" t="s">
        <v>4334</v>
      </c>
      <c r="T37" t="s">
        <v>4334</v>
      </c>
      <c r="U37" t="s">
        <v>4334</v>
      </c>
      <c r="V37" t="s">
        <v>4334</v>
      </c>
      <c r="W37" t="s">
        <v>4334</v>
      </c>
      <c r="X37" t="s">
        <v>4334</v>
      </c>
      <c r="Y37">
        <v>2800000</v>
      </c>
      <c r="Z37">
        <v>2800000</v>
      </c>
      <c r="AA37" t="s">
        <v>4334</v>
      </c>
      <c r="AB37">
        <v>2593239.9989999998</v>
      </c>
      <c r="AC37" t="s">
        <v>4334</v>
      </c>
      <c r="AD37" t="s">
        <v>4334</v>
      </c>
      <c r="AE37" t="s">
        <v>4334</v>
      </c>
      <c r="AF37" t="s">
        <v>4334</v>
      </c>
      <c r="AG37" t="s">
        <v>4334</v>
      </c>
      <c r="AH37">
        <v>508990.81199999998</v>
      </c>
      <c r="AI37">
        <v>12</v>
      </c>
      <c r="AJ37">
        <v>18.18</v>
      </c>
      <c r="AK37" t="s">
        <v>4334</v>
      </c>
      <c r="AL37" t="s">
        <v>67</v>
      </c>
      <c r="AM37" t="s">
        <v>4334</v>
      </c>
      <c r="AN37" t="s">
        <v>4334</v>
      </c>
      <c r="AO37" t="s">
        <v>4334</v>
      </c>
    </row>
    <row r="38" spans="1:41">
      <c r="A38" t="s">
        <v>5735</v>
      </c>
      <c r="B38" t="s">
        <v>526</v>
      </c>
      <c r="C38" t="s">
        <v>4334</v>
      </c>
      <c r="D38" t="s">
        <v>4334</v>
      </c>
      <c r="E38" t="s">
        <v>4334</v>
      </c>
      <c r="F38" t="s">
        <v>3771</v>
      </c>
      <c r="G38" t="s">
        <v>4334</v>
      </c>
      <c r="H38" t="s">
        <v>5736</v>
      </c>
      <c r="I38" t="s">
        <v>4334</v>
      </c>
      <c r="J38" t="s">
        <v>4334</v>
      </c>
      <c r="K38" t="s">
        <v>4334</v>
      </c>
      <c r="L38">
        <v>6</v>
      </c>
      <c r="M38" t="s">
        <v>3613</v>
      </c>
      <c r="N38" t="s">
        <v>4334</v>
      </c>
      <c r="O38" t="s">
        <v>4334</v>
      </c>
      <c r="P38" t="s">
        <v>4334</v>
      </c>
      <c r="Q38" t="s">
        <v>4334</v>
      </c>
      <c r="S38" t="s">
        <v>4334</v>
      </c>
      <c r="T38" t="s">
        <v>4334</v>
      </c>
      <c r="U38" t="s">
        <v>4334</v>
      </c>
      <c r="V38" t="s">
        <v>4334</v>
      </c>
      <c r="W38" t="s">
        <v>4334</v>
      </c>
      <c r="X38" t="s">
        <v>4334</v>
      </c>
      <c r="Y38">
        <v>0</v>
      </c>
      <c r="Z38">
        <v>1555000</v>
      </c>
      <c r="AA38" t="s">
        <v>4334</v>
      </c>
      <c r="AB38">
        <v>0</v>
      </c>
      <c r="AC38" t="s">
        <v>4334</v>
      </c>
      <c r="AD38" t="s">
        <v>4334</v>
      </c>
      <c r="AE38" t="s">
        <v>4334</v>
      </c>
      <c r="AF38" t="s">
        <v>4334</v>
      </c>
      <c r="AG38" t="s">
        <v>4334</v>
      </c>
      <c r="AH38">
        <v>0</v>
      </c>
      <c r="AI38">
        <v>0</v>
      </c>
      <c r="AJ38">
        <v>0</v>
      </c>
      <c r="AK38" t="s">
        <v>4334</v>
      </c>
      <c r="AL38" t="s">
        <v>5737</v>
      </c>
      <c r="AM38" t="s">
        <v>4334</v>
      </c>
      <c r="AN38" t="s">
        <v>4334</v>
      </c>
      <c r="AO38" t="s">
        <v>4334</v>
      </c>
    </row>
    <row r="39" spans="1:41">
      <c r="A39" t="s">
        <v>5738</v>
      </c>
      <c r="B39" t="s">
        <v>529</v>
      </c>
      <c r="C39" t="s">
        <v>4334</v>
      </c>
      <c r="D39" t="s">
        <v>4334</v>
      </c>
      <c r="E39" t="s">
        <v>4334</v>
      </c>
      <c r="F39" t="s">
        <v>3759</v>
      </c>
      <c r="G39" t="s">
        <v>4334</v>
      </c>
      <c r="H39" t="s">
        <v>1256</v>
      </c>
      <c r="I39" t="s">
        <v>4334</v>
      </c>
      <c r="J39" t="s">
        <v>319</v>
      </c>
      <c r="K39" t="s">
        <v>4334</v>
      </c>
      <c r="L39">
        <v>40</v>
      </c>
      <c r="M39" t="s">
        <v>3670</v>
      </c>
      <c r="N39" t="s">
        <v>4334</v>
      </c>
      <c r="O39" t="s">
        <v>4334</v>
      </c>
      <c r="P39" t="s">
        <v>4334</v>
      </c>
      <c r="Q39" t="s">
        <v>4334</v>
      </c>
      <c r="S39" t="s">
        <v>4334</v>
      </c>
      <c r="T39" t="s">
        <v>4334</v>
      </c>
      <c r="U39" t="s">
        <v>4334</v>
      </c>
      <c r="V39" t="s">
        <v>4334</v>
      </c>
      <c r="W39" t="s">
        <v>4334</v>
      </c>
      <c r="X39" t="s">
        <v>4334</v>
      </c>
      <c r="Y39">
        <v>0</v>
      </c>
      <c r="Z39">
        <v>14610000</v>
      </c>
      <c r="AA39" t="s">
        <v>4334</v>
      </c>
      <c r="AB39">
        <v>13611907</v>
      </c>
      <c r="AC39" t="s">
        <v>4334</v>
      </c>
      <c r="AD39" t="s">
        <v>4334</v>
      </c>
      <c r="AE39" t="s">
        <v>4334</v>
      </c>
      <c r="AF39" t="s">
        <v>4334</v>
      </c>
      <c r="AG39" t="s">
        <v>4334</v>
      </c>
      <c r="AH39">
        <v>10529573</v>
      </c>
      <c r="AI39">
        <v>71</v>
      </c>
      <c r="AJ39">
        <v>0</v>
      </c>
      <c r="AK39" t="s">
        <v>4334</v>
      </c>
      <c r="AL39" t="s">
        <v>4334</v>
      </c>
      <c r="AM39" t="s">
        <v>4334</v>
      </c>
      <c r="AN39" t="s">
        <v>4334</v>
      </c>
      <c r="AO39" t="s">
        <v>4334</v>
      </c>
    </row>
    <row r="40" spans="1:41">
      <c r="A40" t="s">
        <v>5739</v>
      </c>
      <c r="B40" t="s">
        <v>527</v>
      </c>
      <c r="C40" t="s">
        <v>4334</v>
      </c>
      <c r="D40" t="s">
        <v>4334</v>
      </c>
      <c r="E40" t="s">
        <v>4334</v>
      </c>
      <c r="F40" t="s">
        <v>3731</v>
      </c>
      <c r="G40" t="s">
        <v>4334</v>
      </c>
      <c r="H40" t="s">
        <v>5740</v>
      </c>
      <c r="I40" t="s">
        <v>4334</v>
      </c>
      <c r="J40" t="s">
        <v>319</v>
      </c>
      <c r="K40" t="s">
        <v>4334</v>
      </c>
      <c r="L40">
        <v>30</v>
      </c>
      <c r="M40" t="s">
        <v>527</v>
      </c>
      <c r="N40" t="s">
        <v>4334</v>
      </c>
      <c r="O40" t="s">
        <v>4334</v>
      </c>
      <c r="P40" t="s">
        <v>4334</v>
      </c>
      <c r="Q40" t="s">
        <v>4334</v>
      </c>
      <c r="R40">
        <v>2012</v>
      </c>
      <c r="S40" t="s">
        <v>4334</v>
      </c>
      <c r="T40" t="s">
        <v>4334</v>
      </c>
      <c r="U40" t="s">
        <v>4334</v>
      </c>
      <c r="V40" t="s">
        <v>4334</v>
      </c>
      <c r="W40" t="s">
        <v>4334</v>
      </c>
      <c r="X40" t="s">
        <v>4334</v>
      </c>
      <c r="Y40">
        <v>1210000</v>
      </c>
      <c r="Z40">
        <v>1075148</v>
      </c>
      <c r="AA40" t="s">
        <v>4334</v>
      </c>
      <c r="AB40">
        <v>946653.005</v>
      </c>
      <c r="AC40" t="s">
        <v>4334</v>
      </c>
      <c r="AD40" t="s">
        <v>4334</v>
      </c>
      <c r="AE40" t="s">
        <v>4334</v>
      </c>
      <c r="AF40" t="s">
        <v>4334</v>
      </c>
      <c r="AG40" t="s">
        <v>4334</v>
      </c>
      <c r="AH40">
        <v>830032.32299999997</v>
      </c>
      <c r="AI40">
        <v>88</v>
      </c>
      <c r="AJ40">
        <v>0</v>
      </c>
      <c r="AK40" t="s">
        <v>4334</v>
      </c>
      <c r="AL40" t="s">
        <v>436</v>
      </c>
      <c r="AM40" t="s">
        <v>4334</v>
      </c>
      <c r="AN40" t="s">
        <v>4334</v>
      </c>
      <c r="AO40" t="s">
        <v>4334</v>
      </c>
    </row>
    <row r="41" spans="1:41">
      <c r="A41" t="s">
        <v>5741</v>
      </c>
      <c r="B41" t="s">
        <v>526</v>
      </c>
      <c r="C41" t="s">
        <v>4334</v>
      </c>
      <c r="D41" t="s">
        <v>4334</v>
      </c>
      <c r="E41" t="s">
        <v>4334</v>
      </c>
      <c r="F41" t="s">
        <v>3730</v>
      </c>
      <c r="G41" t="s">
        <v>4334</v>
      </c>
      <c r="H41" t="s">
        <v>5742</v>
      </c>
      <c r="I41" t="s">
        <v>4334</v>
      </c>
      <c r="J41" t="s">
        <v>4334</v>
      </c>
      <c r="K41" t="s">
        <v>4334</v>
      </c>
      <c r="L41">
        <v>6</v>
      </c>
      <c r="M41" t="s">
        <v>3613</v>
      </c>
      <c r="N41" t="s">
        <v>4334</v>
      </c>
      <c r="O41" t="s">
        <v>4334</v>
      </c>
      <c r="P41" t="s">
        <v>4334</v>
      </c>
      <c r="Q41" t="s">
        <v>4334</v>
      </c>
      <c r="R41">
        <v>2019</v>
      </c>
      <c r="S41" t="s">
        <v>4334</v>
      </c>
      <c r="T41" t="s">
        <v>4334</v>
      </c>
      <c r="U41" t="s">
        <v>4334</v>
      </c>
      <c r="V41" t="s">
        <v>4334</v>
      </c>
      <c r="W41" t="s">
        <v>4334</v>
      </c>
      <c r="X41" t="s">
        <v>4334</v>
      </c>
      <c r="Y41">
        <v>0</v>
      </c>
      <c r="Z41">
        <v>90620343.253000006</v>
      </c>
      <c r="AA41" t="s">
        <v>4334</v>
      </c>
      <c r="AB41">
        <v>0</v>
      </c>
      <c r="AC41" t="s">
        <v>4334</v>
      </c>
      <c r="AD41" t="s">
        <v>4334</v>
      </c>
      <c r="AE41" t="s">
        <v>4334</v>
      </c>
      <c r="AF41" t="s">
        <v>4334</v>
      </c>
      <c r="AG41" t="s">
        <v>4334</v>
      </c>
      <c r="AH41">
        <v>0</v>
      </c>
      <c r="AI41">
        <v>85</v>
      </c>
      <c r="AJ41">
        <v>50</v>
      </c>
      <c r="AK41" t="s">
        <v>4334</v>
      </c>
      <c r="AL41" t="s">
        <v>67</v>
      </c>
      <c r="AM41" t="s">
        <v>4334</v>
      </c>
      <c r="AN41" t="s">
        <v>4334</v>
      </c>
      <c r="AO41" t="s">
        <v>4334</v>
      </c>
    </row>
    <row r="42" spans="1:41">
      <c r="A42" t="s">
        <v>5743</v>
      </c>
      <c r="B42" t="s">
        <v>2286</v>
      </c>
      <c r="C42" t="s">
        <v>4334</v>
      </c>
      <c r="D42" t="s">
        <v>4334</v>
      </c>
      <c r="E42" t="s">
        <v>4334</v>
      </c>
      <c r="F42" t="s">
        <v>3759</v>
      </c>
      <c r="G42" t="s">
        <v>2561</v>
      </c>
      <c r="H42" t="s">
        <v>2560</v>
      </c>
      <c r="I42" t="s">
        <v>4334</v>
      </c>
      <c r="J42" t="s">
        <v>4334</v>
      </c>
      <c r="K42" t="s">
        <v>4334</v>
      </c>
      <c r="L42">
        <v>14</v>
      </c>
      <c r="M42" t="s">
        <v>3625</v>
      </c>
      <c r="N42" t="s">
        <v>4334</v>
      </c>
      <c r="O42" t="s">
        <v>4334</v>
      </c>
      <c r="P42" t="s">
        <v>4334</v>
      </c>
      <c r="Q42" t="s">
        <v>4334</v>
      </c>
      <c r="S42" t="s">
        <v>4334</v>
      </c>
      <c r="T42" t="s">
        <v>4334</v>
      </c>
      <c r="U42" t="s">
        <v>4334</v>
      </c>
      <c r="V42" t="s">
        <v>4334</v>
      </c>
      <c r="W42" t="s">
        <v>4334</v>
      </c>
      <c r="X42" t="s">
        <v>4334</v>
      </c>
      <c r="Y42">
        <v>0</v>
      </c>
      <c r="Z42">
        <v>2200000</v>
      </c>
      <c r="AA42" t="s">
        <v>4334</v>
      </c>
      <c r="AB42">
        <v>2172548.1239999998</v>
      </c>
      <c r="AC42" t="s">
        <v>4334</v>
      </c>
      <c r="AD42" t="s">
        <v>4334</v>
      </c>
      <c r="AE42" t="s">
        <v>4334</v>
      </c>
      <c r="AF42" t="s">
        <v>4334</v>
      </c>
      <c r="AG42" t="s">
        <v>4334</v>
      </c>
      <c r="AH42">
        <v>0</v>
      </c>
      <c r="AI42">
        <v>100</v>
      </c>
      <c r="AJ42">
        <v>0</v>
      </c>
      <c r="AK42" t="s">
        <v>4334</v>
      </c>
      <c r="AL42" t="s">
        <v>2562</v>
      </c>
      <c r="AM42" t="s">
        <v>4334</v>
      </c>
      <c r="AN42" t="s">
        <v>4334</v>
      </c>
      <c r="AO42" t="s">
        <v>4334</v>
      </c>
    </row>
    <row r="43" spans="1:41">
      <c r="A43" t="s">
        <v>5744</v>
      </c>
      <c r="B43" t="s">
        <v>527</v>
      </c>
      <c r="C43" t="s">
        <v>4334</v>
      </c>
      <c r="D43" t="s">
        <v>4334</v>
      </c>
      <c r="E43" t="s">
        <v>4334</v>
      </c>
      <c r="F43" t="s">
        <v>3868</v>
      </c>
      <c r="G43" t="s">
        <v>1079</v>
      </c>
      <c r="H43" t="s">
        <v>1079</v>
      </c>
      <c r="I43" t="s">
        <v>4334</v>
      </c>
      <c r="J43" t="s">
        <v>999</v>
      </c>
      <c r="K43" t="s">
        <v>4334</v>
      </c>
      <c r="L43">
        <v>56</v>
      </c>
      <c r="M43" t="s">
        <v>3698</v>
      </c>
      <c r="N43" t="s">
        <v>4334</v>
      </c>
      <c r="O43" t="s">
        <v>4334</v>
      </c>
      <c r="P43" t="s">
        <v>4334</v>
      </c>
      <c r="Q43" t="s">
        <v>4334</v>
      </c>
      <c r="R43">
        <v>2024</v>
      </c>
      <c r="S43" t="s">
        <v>4334</v>
      </c>
      <c r="T43" t="s">
        <v>4334</v>
      </c>
      <c r="U43" t="s">
        <v>4334</v>
      </c>
      <c r="V43" t="s">
        <v>4334</v>
      </c>
      <c r="W43" t="s">
        <v>4334</v>
      </c>
      <c r="X43" t="s">
        <v>4334</v>
      </c>
      <c r="Y43">
        <v>2725000</v>
      </c>
      <c r="Z43">
        <v>2725000</v>
      </c>
      <c r="AA43" t="s">
        <v>4334</v>
      </c>
      <c r="AB43">
        <v>0</v>
      </c>
      <c r="AC43" t="s">
        <v>4334</v>
      </c>
      <c r="AD43" t="s">
        <v>4334</v>
      </c>
      <c r="AE43" t="s">
        <v>4334</v>
      </c>
      <c r="AF43" t="s">
        <v>4334</v>
      </c>
      <c r="AG43" t="s">
        <v>4334</v>
      </c>
      <c r="AH43">
        <v>0</v>
      </c>
      <c r="AI43">
        <v>0</v>
      </c>
      <c r="AJ43">
        <v>0</v>
      </c>
      <c r="AK43" t="s">
        <v>4334</v>
      </c>
      <c r="AL43" t="s">
        <v>1080</v>
      </c>
      <c r="AM43" t="s">
        <v>4334</v>
      </c>
      <c r="AN43" t="s">
        <v>4334</v>
      </c>
      <c r="AO43" t="s">
        <v>4334</v>
      </c>
    </row>
    <row r="44" spans="1:41">
      <c r="A44" t="s">
        <v>5745</v>
      </c>
      <c r="B44" t="s">
        <v>317</v>
      </c>
      <c r="C44" t="s">
        <v>4334</v>
      </c>
      <c r="D44" t="s">
        <v>4334</v>
      </c>
      <c r="E44" t="s">
        <v>4334</v>
      </c>
      <c r="F44" t="s">
        <v>3749</v>
      </c>
      <c r="G44" t="s">
        <v>4334</v>
      </c>
      <c r="H44" t="s">
        <v>5746</v>
      </c>
      <c r="I44" t="s">
        <v>4334</v>
      </c>
      <c r="J44" t="s">
        <v>4334</v>
      </c>
      <c r="K44" t="s">
        <v>4334</v>
      </c>
      <c r="L44">
        <v>10</v>
      </c>
      <c r="M44" t="s">
        <v>3618</v>
      </c>
      <c r="N44" t="s">
        <v>4334</v>
      </c>
      <c r="O44" t="s">
        <v>4334</v>
      </c>
      <c r="P44" t="s">
        <v>4334</v>
      </c>
      <c r="Q44" t="s">
        <v>4334</v>
      </c>
      <c r="S44" t="s">
        <v>4334</v>
      </c>
      <c r="T44" t="s">
        <v>4334</v>
      </c>
      <c r="U44" t="s">
        <v>4334</v>
      </c>
      <c r="V44" t="s">
        <v>4334</v>
      </c>
      <c r="W44" t="s">
        <v>4334</v>
      </c>
      <c r="X44" t="s">
        <v>4334</v>
      </c>
      <c r="Y44">
        <v>0</v>
      </c>
      <c r="Z44">
        <v>2500000</v>
      </c>
      <c r="AA44" t="s">
        <v>4334</v>
      </c>
      <c r="AB44">
        <v>2487357.3569999998</v>
      </c>
      <c r="AC44" t="s">
        <v>4334</v>
      </c>
      <c r="AD44" t="s">
        <v>4334</v>
      </c>
      <c r="AE44" t="s">
        <v>4334</v>
      </c>
      <c r="AF44" t="s">
        <v>4334</v>
      </c>
      <c r="AG44" t="s">
        <v>4334</v>
      </c>
      <c r="AH44">
        <v>1054772</v>
      </c>
      <c r="AI44">
        <v>35</v>
      </c>
      <c r="AJ44">
        <v>0</v>
      </c>
      <c r="AK44" t="s">
        <v>4334</v>
      </c>
      <c r="AL44" t="s">
        <v>4334</v>
      </c>
      <c r="AM44" t="s">
        <v>4334</v>
      </c>
      <c r="AN44" t="s">
        <v>20</v>
      </c>
      <c r="AO44" t="s">
        <v>4334</v>
      </c>
    </row>
    <row r="45" spans="1:41">
      <c r="A45" t="s">
        <v>5747</v>
      </c>
      <c r="B45" t="s">
        <v>529</v>
      </c>
      <c r="C45" t="s">
        <v>4334</v>
      </c>
      <c r="D45" t="s">
        <v>4334</v>
      </c>
      <c r="E45" t="s">
        <v>4334</v>
      </c>
      <c r="F45" t="s">
        <v>3730</v>
      </c>
      <c r="G45" t="s">
        <v>4334</v>
      </c>
      <c r="H45" t="s">
        <v>3934</v>
      </c>
      <c r="I45" t="s">
        <v>4334</v>
      </c>
      <c r="J45" t="s">
        <v>319</v>
      </c>
      <c r="K45" t="s">
        <v>4334</v>
      </c>
      <c r="L45">
        <v>21</v>
      </c>
      <c r="M45" t="s">
        <v>1203</v>
      </c>
      <c r="N45" t="s">
        <v>4334</v>
      </c>
      <c r="O45" t="s">
        <v>4334</v>
      </c>
      <c r="P45" t="s">
        <v>4334</v>
      </c>
      <c r="Q45" t="s">
        <v>4334</v>
      </c>
      <c r="S45" t="s">
        <v>4334</v>
      </c>
      <c r="T45" t="s">
        <v>4334</v>
      </c>
      <c r="U45" t="s">
        <v>4334</v>
      </c>
      <c r="V45" t="s">
        <v>4334</v>
      </c>
      <c r="W45" t="s">
        <v>4334</v>
      </c>
      <c r="X45" t="s">
        <v>4334</v>
      </c>
      <c r="Y45">
        <v>0</v>
      </c>
      <c r="Z45">
        <v>3005000</v>
      </c>
      <c r="AA45" t="s">
        <v>4334</v>
      </c>
      <c r="AB45">
        <v>0</v>
      </c>
      <c r="AC45" t="s">
        <v>4334</v>
      </c>
      <c r="AD45" t="s">
        <v>4334</v>
      </c>
      <c r="AE45" t="s">
        <v>4334</v>
      </c>
      <c r="AF45" t="s">
        <v>4334</v>
      </c>
      <c r="AG45" t="s">
        <v>4334</v>
      </c>
      <c r="AH45">
        <v>2649907.6030000001</v>
      </c>
      <c r="AI45">
        <v>99</v>
      </c>
      <c r="AJ45">
        <v>64.73</v>
      </c>
      <c r="AK45" t="s">
        <v>4334</v>
      </c>
      <c r="AL45" t="s">
        <v>5748</v>
      </c>
      <c r="AM45" t="s">
        <v>4334</v>
      </c>
      <c r="AN45" t="s">
        <v>4334</v>
      </c>
      <c r="AO45" t="s">
        <v>4334</v>
      </c>
    </row>
    <row r="46" spans="1:41">
      <c r="A46" t="s">
        <v>5749</v>
      </c>
      <c r="B46" t="s">
        <v>318</v>
      </c>
      <c r="C46" t="s">
        <v>4334</v>
      </c>
      <c r="D46" t="s">
        <v>4334</v>
      </c>
      <c r="E46" t="s">
        <v>4334</v>
      </c>
      <c r="F46" t="s">
        <v>3758</v>
      </c>
      <c r="G46" t="s">
        <v>495</v>
      </c>
      <c r="H46" t="s">
        <v>4334</v>
      </c>
      <c r="I46" t="s">
        <v>4334</v>
      </c>
      <c r="J46" t="s">
        <v>319</v>
      </c>
      <c r="K46" t="s">
        <v>4334</v>
      </c>
      <c r="L46">
        <v>45</v>
      </c>
      <c r="M46" t="s">
        <v>3677</v>
      </c>
      <c r="N46" t="s">
        <v>4334</v>
      </c>
      <c r="O46" t="s">
        <v>4334</v>
      </c>
      <c r="P46" t="s">
        <v>4334</v>
      </c>
      <c r="Q46" t="s">
        <v>4334</v>
      </c>
      <c r="S46" t="s">
        <v>4334</v>
      </c>
      <c r="T46" t="s">
        <v>4334</v>
      </c>
      <c r="U46" t="s">
        <v>4334</v>
      </c>
      <c r="V46" t="s">
        <v>4334</v>
      </c>
      <c r="W46" t="s">
        <v>4334</v>
      </c>
      <c r="X46" t="s">
        <v>4334</v>
      </c>
      <c r="Y46">
        <v>1000000</v>
      </c>
      <c r="Z46">
        <v>1000000</v>
      </c>
      <c r="AA46" t="s">
        <v>4334</v>
      </c>
      <c r="AB46">
        <v>939400.36100000003</v>
      </c>
      <c r="AC46" t="s">
        <v>4334</v>
      </c>
      <c r="AD46" t="s">
        <v>4334</v>
      </c>
      <c r="AE46" t="s">
        <v>4334</v>
      </c>
      <c r="AF46" t="s">
        <v>4334</v>
      </c>
      <c r="AG46" t="s">
        <v>4334</v>
      </c>
      <c r="AH46">
        <v>1001943.751</v>
      </c>
      <c r="AI46">
        <v>95</v>
      </c>
      <c r="AJ46">
        <v>100.19</v>
      </c>
      <c r="AK46" t="s">
        <v>4334</v>
      </c>
      <c r="AL46" t="s">
        <v>5750</v>
      </c>
      <c r="AM46" t="s">
        <v>4334</v>
      </c>
      <c r="AN46" t="s">
        <v>4334</v>
      </c>
      <c r="AO46" t="s">
        <v>4334</v>
      </c>
    </row>
    <row r="47" spans="1:41">
      <c r="A47" t="s">
        <v>5751</v>
      </c>
      <c r="B47" t="s">
        <v>317</v>
      </c>
      <c r="C47" t="s">
        <v>4334</v>
      </c>
      <c r="D47" t="s">
        <v>4334</v>
      </c>
      <c r="E47" t="s">
        <v>4334</v>
      </c>
      <c r="F47" t="s">
        <v>3733</v>
      </c>
      <c r="G47" t="s">
        <v>4334</v>
      </c>
      <c r="H47" t="s">
        <v>5752</v>
      </c>
      <c r="I47" t="s">
        <v>4334</v>
      </c>
      <c r="J47" t="s">
        <v>4334</v>
      </c>
      <c r="K47" t="s">
        <v>4334</v>
      </c>
      <c r="L47">
        <v>3</v>
      </c>
      <c r="M47" t="s">
        <v>61</v>
      </c>
      <c r="N47" t="s">
        <v>4334</v>
      </c>
      <c r="O47" t="s">
        <v>4334</v>
      </c>
      <c r="P47" t="s">
        <v>4334</v>
      </c>
      <c r="Q47" t="s">
        <v>4334</v>
      </c>
      <c r="S47" t="s">
        <v>4334</v>
      </c>
      <c r="T47" t="s">
        <v>4334</v>
      </c>
      <c r="U47" t="s">
        <v>4334</v>
      </c>
      <c r="V47" t="s">
        <v>4334</v>
      </c>
      <c r="W47" t="s">
        <v>4334</v>
      </c>
      <c r="X47" t="s">
        <v>4334</v>
      </c>
      <c r="Y47">
        <v>0</v>
      </c>
      <c r="Z47">
        <v>2671000</v>
      </c>
      <c r="AA47" t="s">
        <v>4334</v>
      </c>
      <c r="AB47">
        <v>0</v>
      </c>
      <c r="AC47" t="s">
        <v>4334</v>
      </c>
      <c r="AD47" t="s">
        <v>4334</v>
      </c>
      <c r="AE47" t="s">
        <v>4334</v>
      </c>
      <c r="AF47" t="s">
        <v>4334</v>
      </c>
      <c r="AG47" t="s">
        <v>4334</v>
      </c>
      <c r="AH47">
        <v>0</v>
      </c>
      <c r="AI47">
        <v>100</v>
      </c>
      <c r="AJ47">
        <v>100</v>
      </c>
      <c r="AK47" t="s">
        <v>4334</v>
      </c>
      <c r="AL47" t="s">
        <v>69</v>
      </c>
      <c r="AM47" t="s">
        <v>4334</v>
      </c>
      <c r="AN47" t="s">
        <v>69</v>
      </c>
      <c r="AO47" t="s">
        <v>4334</v>
      </c>
    </row>
    <row r="48" spans="1:41">
      <c r="A48" t="s">
        <v>5753</v>
      </c>
      <c r="B48" t="s">
        <v>2286</v>
      </c>
      <c r="C48" t="s">
        <v>4334</v>
      </c>
      <c r="D48" t="s">
        <v>4334</v>
      </c>
      <c r="E48" t="s">
        <v>4334</v>
      </c>
      <c r="F48" t="s">
        <v>5754</v>
      </c>
      <c r="G48" t="s">
        <v>5755</v>
      </c>
      <c r="H48" t="s">
        <v>2327</v>
      </c>
      <c r="I48" t="s">
        <v>4334</v>
      </c>
      <c r="J48" t="s">
        <v>2287</v>
      </c>
      <c r="K48" t="s">
        <v>4334</v>
      </c>
      <c r="L48">
        <v>2</v>
      </c>
      <c r="M48" t="s">
        <v>3611</v>
      </c>
      <c r="N48" t="s">
        <v>4334</v>
      </c>
      <c r="O48" t="s">
        <v>4334</v>
      </c>
      <c r="P48" t="s">
        <v>4334</v>
      </c>
      <c r="Q48" t="s">
        <v>4334</v>
      </c>
      <c r="S48" t="s">
        <v>4334</v>
      </c>
      <c r="T48" t="s">
        <v>4334</v>
      </c>
      <c r="U48" t="s">
        <v>4334</v>
      </c>
      <c r="V48" t="s">
        <v>4334</v>
      </c>
      <c r="W48" t="s">
        <v>4334</v>
      </c>
      <c r="X48" t="s">
        <v>4334</v>
      </c>
      <c r="Y48">
        <v>2500000</v>
      </c>
      <c r="Z48">
        <v>2500000</v>
      </c>
      <c r="AA48" t="s">
        <v>4334</v>
      </c>
      <c r="AB48">
        <v>1799061.075</v>
      </c>
      <c r="AC48" t="s">
        <v>4334</v>
      </c>
      <c r="AD48" t="s">
        <v>4334</v>
      </c>
      <c r="AE48" t="s">
        <v>4334</v>
      </c>
      <c r="AF48" t="s">
        <v>4334</v>
      </c>
      <c r="AG48" t="s">
        <v>4334</v>
      </c>
      <c r="AH48">
        <v>1793977.95</v>
      </c>
      <c r="AI48">
        <v>72</v>
      </c>
      <c r="AJ48">
        <v>71.760000000000005</v>
      </c>
      <c r="AK48" t="s">
        <v>4334</v>
      </c>
      <c r="AL48" t="s">
        <v>5756</v>
      </c>
      <c r="AM48" t="s">
        <v>4334</v>
      </c>
      <c r="AN48" t="s">
        <v>4334</v>
      </c>
      <c r="AO48" t="s">
        <v>4334</v>
      </c>
    </row>
    <row r="49" spans="1:41">
      <c r="A49" t="s">
        <v>5757</v>
      </c>
      <c r="B49" t="s">
        <v>527</v>
      </c>
      <c r="C49" t="s">
        <v>4334</v>
      </c>
      <c r="D49" t="s">
        <v>4334</v>
      </c>
      <c r="E49" t="s">
        <v>4334</v>
      </c>
      <c r="F49" t="s">
        <v>3826</v>
      </c>
      <c r="G49" t="s">
        <v>950</v>
      </c>
      <c r="H49" t="s">
        <v>5758</v>
      </c>
      <c r="I49" t="s">
        <v>4334</v>
      </c>
      <c r="J49" t="s">
        <v>319</v>
      </c>
      <c r="K49" t="s">
        <v>4334</v>
      </c>
      <c r="L49">
        <v>11</v>
      </c>
      <c r="M49" t="s">
        <v>3620</v>
      </c>
      <c r="N49" t="s">
        <v>4334</v>
      </c>
      <c r="O49" t="s">
        <v>4334</v>
      </c>
      <c r="P49" t="s">
        <v>4334</v>
      </c>
      <c r="Q49" t="s">
        <v>4334</v>
      </c>
      <c r="R49">
        <v>2014</v>
      </c>
      <c r="S49" t="s">
        <v>4334</v>
      </c>
      <c r="T49" t="s">
        <v>4334</v>
      </c>
      <c r="U49" t="s">
        <v>4334</v>
      </c>
      <c r="V49" t="s">
        <v>4334</v>
      </c>
      <c r="W49" t="s">
        <v>4334</v>
      </c>
      <c r="X49" t="s">
        <v>4334</v>
      </c>
      <c r="Y49">
        <v>850000</v>
      </c>
      <c r="Z49">
        <v>1700000</v>
      </c>
      <c r="AA49" t="s">
        <v>4334</v>
      </c>
      <c r="AB49">
        <v>1503482</v>
      </c>
      <c r="AC49" t="s">
        <v>4334</v>
      </c>
      <c r="AD49" t="s">
        <v>4334</v>
      </c>
      <c r="AE49" t="s">
        <v>4334</v>
      </c>
      <c r="AF49" t="s">
        <v>4334</v>
      </c>
      <c r="AG49" t="s">
        <v>4334</v>
      </c>
      <c r="AH49">
        <v>1435574</v>
      </c>
      <c r="AI49">
        <v>98</v>
      </c>
      <c r="AJ49">
        <v>0</v>
      </c>
      <c r="AK49" t="s">
        <v>4334</v>
      </c>
      <c r="AL49" t="s">
        <v>4034</v>
      </c>
      <c r="AM49" t="s">
        <v>4334</v>
      </c>
      <c r="AN49" t="s">
        <v>4334</v>
      </c>
      <c r="AO49" t="s">
        <v>4334</v>
      </c>
    </row>
    <row r="50" spans="1:41">
      <c r="A50" t="s">
        <v>5759</v>
      </c>
      <c r="B50" t="s">
        <v>527</v>
      </c>
      <c r="C50" t="s">
        <v>4334</v>
      </c>
      <c r="D50" t="s">
        <v>4334</v>
      </c>
      <c r="E50" t="s">
        <v>4334</v>
      </c>
      <c r="F50" t="s">
        <v>4018</v>
      </c>
      <c r="G50" t="s">
        <v>4334</v>
      </c>
      <c r="H50" t="s">
        <v>5760</v>
      </c>
      <c r="I50" t="s">
        <v>4334</v>
      </c>
      <c r="J50" t="s">
        <v>319</v>
      </c>
      <c r="K50" t="s">
        <v>4334</v>
      </c>
      <c r="L50">
        <v>47</v>
      </c>
      <c r="M50" t="s">
        <v>3680</v>
      </c>
      <c r="N50" t="s">
        <v>4334</v>
      </c>
      <c r="O50" t="s">
        <v>4334</v>
      </c>
      <c r="P50" t="s">
        <v>4334</v>
      </c>
      <c r="Q50" t="s">
        <v>4334</v>
      </c>
      <c r="R50">
        <v>2022</v>
      </c>
      <c r="S50" t="s">
        <v>4334</v>
      </c>
      <c r="T50" t="s">
        <v>4334</v>
      </c>
      <c r="U50" t="s">
        <v>4334</v>
      </c>
      <c r="V50" t="s">
        <v>4334</v>
      </c>
      <c r="W50" t="s">
        <v>4334</v>
      </c>
      <c r="X50" t="s">
        <v>4334</v>
      </c>
      <c r="Y50">
        <v>2000000</v>
      </c>
      <c r="Z50">
        <v>2000000</v>
      </c>
      <c r="AA50" t="s">
        <v>4334</v>
      </c>
      <c r="AB50">
        <v>326431.64500000002</v>
      </c>
      <c r="AC50" t="s">
        <v>4334</v>
      </c>
      <c r="AD50" t="s">
        <v>4334</v>
      </c>
      <c r="AE50" t="s">
        <v>4334</v>
      </c>
      <c r="AF50" t="s">
        <v>4334</v>
      </c>
      <c r="AG50" t="s">
        <v>4334</v>
      </c>
      <c r="AH50">
        <v>75042.899999999994</v>
      </c>
      <c r="AI50">
        <v>25</v>
      </c>
      <c r="AJ50">
        <v>0</v>
      </c>
      <c r="AK50" t="s">
        <v>4334</v>
      </c>
      <c r="AL50" t="s">
        <v>20</v>
      </c>
      <c r="AM50" t="s">
        <v>4334</v>
      </c>
      <c r="AN50" t="s">
        <v>4334</v>
      </c>
      <c r="AO50" t="s">
        <v>4334</v>
      </c>
    </row>
    <row r="51" spans="1:41">
      <c r="A51" t="s">
        <v>5761</v>
      </c>
      <c r="B51" t="s">
        <v>2286</v>
      </c>
      <c r="C51" t="s">
        <v>4334</v>
      </c>
      <c r="D51" t="s">
        <v>4334</v>
      </c>
      <c r="E51" t="s">
        <v>4334</v>
      </c>
      <c r="F51" t="s">
        <v>3729</v>
      </c>
      <c r="G51" t="s">
        <v>2498</v>
      </c>
      <c r="H51" t="s">
        <v>4334</v>
      </c>
      <c r="I51" t="s">
        <v>4334</v>
      </c>
      <c r="J51" t="s">
        <v>2285</v>
      </c>
      <c r="K51" t="s">
        <v>4334</v>
      </c>
      <c r="L51">
        <v>38</v>
      </c>
      <c r="M51" t="s">
        <v>3666</v>
      </c>
      <c r="N51" t="s">
        <v>4334</v>
      </c>
      <c r="O51" t="s">
        <v>4334</v>
      </c>
      <c r="P51" t="s">
        <v>4334</v>
      </c>
      <c r="Q51" t="s">
        <v>4334</v>
      </c>
      <c r="S51" t="s">
        <v>4334</v>
      </c>
      <c r="T51" t="s">
        <v>4334</v>
      </c>
      <c r="U51" t="s">
        <v>4334</v>
      </c>
      <c r="V51" t="s">
        <v>4334</v>
      </c>
      <c r="W51" t="s">
        <v>4334</v>
      </c>
      <c r="X51" t="s">
        <v>4334</v>
      </c>
      <c r="Y51">
        <v>1000000</v>
      </c>
      <c r="Z51">
        <v>1000000</v>
      </c>
      <c r="AA51" t="s">
        <v>4334</v>
      </c>
      <c r="AB51">
        <v>0</v>
      </c>
      <c r="AC51" t="s">
        <v>4334</v>
      </c>
      <c r="AD51" t="s">
        <v>4334</v>
      </c>
      <c r="AE51" t="s">
        <v>4334</v>
      </c>
      <c r="AF51" t="s">
        <v>4334</v>
      </c>
      <c r="AG51" t="s">
        <v>4334</v>
      </c>
      <c r="AH51">
        <v>783191.576</v>
      </c>
      <c r="AI51">
        <v>80</v>
      </c>
      <c r="AJ51">
        <v>0</v>
      </c>
      <c r="AK51" t="s">
        <v>4334</v>
      </c>
      <c r="AL51" t="s">
        <v>2499</v>
      </c>
      <c r="AM51" t="s">
        <v>4334</v>
      </c>
      <c r="AN51" t="s">
        <v>4334</v>
      </c>
      <c r="AO51" t="s">
        <v>4334</v>
      </c>
    </row>
    <row r="52" spans="1:41">
      <c r="A52" t="s">
        <v>5762</v>
      </c>
      <c r="B52" t="s">
        <v>527</v>
      </c>
      <c r="C52" t="s">
        <v>4334</v>
      </c>
      <c r="D52" t="s">
        <v>4334</v>
      </c>
      <c r="E52" t="s">
        <v>4334</v>
      </c>
      <c r="F52" t="s">
        <v>5764</v>
      </c>
      <c r="G52" t="s">
        <v>5765</v>
      </c>
      <c r="H52" t="s">
        <v>5763</v>
      </c>
      <c r="I52" t="s">
        <v>4334</v>
      </c>
      <c r="J52" t="s">
        <v>319</v>
      </c>
      <c r="K52" t="s">
        <v>4334</v>
      </c>
      <c r="L52">
        <v>57</v>
      </c>
      <c r="M52" t="s">
        <v>3700</v>
      </c>
      <c r="N52" t="s">
        <v>4334</v>
      </c>
      <c r="O52" t="s">
        <v>4334</v>
      </c>
      <c r="P52" t="s">
        <v>4334</v>
      </c>
      <c r="Q52" t="s">
        <v>4334</v>
      </c>
      <c r="R52">
        <v>2022</v>
      </c>
      <c r="S52" t="s">
        <v>4334</v>
      </c>
      <c r="T52" t="s">
        <v>4334</v>
      </c>
      <c r="U52" t="s">
        <v>4334</v>
      </c>
      <c r="V52" t="s">
        <v>4334</v>
      </c>
      <c r="W52" t="s">
        <v>4334</v>
      </c>
      <c r="X52" t="s">
        <v>4334</v>
      </c>
      <c r="Y52">
        <v>1796366</v>
      </c>
      <c r="Z52">
        <v>1796366</v>
      </c>
      <c r="AA52" t="s">
        <v>4334</v>
      </c>
      <c r="AB52">
        <v>122598</v>
      </c>
      <c r="AC52" t="s">
        <v>4334</v>
      </c>
      <c r="AD52" t="s">
        <v>4334</v>
      </c>
      <c r="AE52" t="s">
        <v>4334</v>
      </c>
      <c r="AF52" t="s">
        <v>4334</v>
      </c>
      <c r="AG52" t="s">
        <v>4334</v>
      </c>
      <c r="AH52">
        <v>245</v>
      </c>
      <c r="AI52">
        <v>0</v>
      </c>
      <c r="AJ52">
        <v>0</v>
      </c>
      <c r="AK52" t="s">
        <v>4334</v>
      </c>
      <c r="AL52" t="s">
        <v>114</v>
      </c>
      <c r="AM52" t="s">
        <v>4334</v>
      </c>
      <c r="AN52" t="s">
        <v>4334</v>
      </c>
      <c r="AO52" t="s">
        <v>4334</v>
      </c>
    </row>
    <row r="53" spans="1:41">
      <c r="A53" t="s">
        <v>5766</v>
      </c>
      <c r="B53" t="s">
        <v>318</v>
      </c>
      <c r="C53" t="s">
        <v>4334</v>
      </c>
      <c r="D53" t="s">
        <v>4334</v>
      </c>
      <c r="E53" t="s">
        <v>4334</v>
      </c>
      <c r="F53" t="s">
        <v>3731</v>
      </c>
      <c r="G53" t="s">
        <v>416</v>
      </c>
      <c r="H53" t="s">
        <v>4334</v>
      </c>
      <c r="I53" t="s">
        <v>4334</v>
      </c>
      <c r="J53" t="s">
        <v>391</v>
      </c>
      <c r="K53" t="s">
        <v>4334</v>
      </c>
      <c r="L53">
        <v>32</v>
      </c>
      <c r="M53" t="s">
        <v>3655</v>
      </c>
      <c r="N53" t="s">
        <v>4334</v>
      </c>
      <c r="O53" t="s">
        <v>4334</v>
      </c>
      <c r="P53" t="s">
        <v>4334</v>
      </c>
      <c r="Q53" t="s">
        <v>4334</v>
      </c>
      <c r="S53" t="s">
        <v>4334</v>
      </c>
      <c r="T53" t="s">
        <v>4334</v>
      </c>
      <c r="U53" t="s">
        <v>4334</v>
      </c>
      <c r="V53" t="s">
        <v>4334</v>
      </c>
      <c r="W53" t="s">
        <v>4334</v>
      </c>
      <c r="X53" t="s">
        <v>4334</v>
      </c>
      <c r="Y53">
        <v>1770800</v>
      </c>
      <c r="Z53">
        <v>1770800</v>
      </c>
      <c r="AA53" t="s">
        <v>4334</v>
      </c>
      <c r="AB53">
        <v>1415972</v>
      </c>
      <c r="AC53" t="s">
        <v>4334</v>
      </c>
      <c r="AD53" t="s">
        <v>4334</v>
      </c>
      <c r="AE53" t="s">
        <v>4334</v>
      </c>
      <c r="AF53" t="s">
        <v>4334</v>
      </c>
      <c r="AG53" t="s">
        <v>4334</v>
      </c>
      <c r="AH53">
        <v>13708</v>
      </c>
      <c r="AI53">
        <v>25</v>
      </c>
      <c r="AJ53">
        <v>0</v>
      </c>
      <c r="AK53" t="s">
        <v>4334</v>
      </c>
      <c r="AL53" t="s">
        <v>417</v>
      </c>
      <c r="AM53" t="s">
        <v>4334</v>
      </c>
      <c r="AN53" t="s">
        <v>4334</v>
      </c>
      <c r="AO53" t="s">
        <v>4334</v>
      </c>
    </row>
    <row r="54" spans="1:41">
      <c r="A54" t="s">
        <v>5767</v>
      </c>
      <c r="B54" t="s">
        <v>318</v>
      </c>
      <c r="C54" t="s">
        <v>4334</v>
      </c>
      <c r="D54" t="s">
        <v>4334</v>
      </c>
      <c r="E54" t="s">
        <v>4334</v>
      </c>
      <c r="F54" t="s">
        <v>3772</v>
      </c>
      <c r="G54" t="s">
        <v>4334</v>
      </c>
      <c r="H54" t="s">
        <v>4334</v>
      </c>
      <c r="I54" t="s">
        <v>4334</v>
      </c>
      <c r="J54" t="s">
        <v>418</v>
      </c>
      <c r="K54" t="s">
        <v>4334</v>
      </c>
      <c r="L54">
        <v>32</v>
      </c>
      <c r="M54" t="s">
        <v>3655</v>
      </c>
      <c r="N54" t="s">
        <v>4334</v>
      </c>
      <c r="O54" t="s">
        <v>4334</v>
      </c>
      <c r="P54" t="s">
        <v>4334</v>
      </c>
      <c r="Q54" t="s">
        <v>4334</v>
      </c>
      <c r="S54" t="s">
        <v>4334</v>
      </c>
      <c r="T54" t="s">
        <v>4334</v>
      </c>
      <c r="U54" t="s">
        <v>4334</v>
      </c>
      <c r="V54" t="s">
        <v>4334</v>
      </c>
      <c r="W54" t="s">
        <v>4334</v>
      </c>
      <c r="X54" t="s">
        <v>4334</v>
      </c>
      <c r="Y54">
        <v>2031000</v>
      </c>
      <c r="Z54">
        <v>2031000</v>
      </c>
      <c r="AA54" t="s">
        <v>4334</v>
      </c>
      <c r="AB54">
        <v>0</v>
      </c>
      <c r="AC54" t="s">
        <v>4334</v>
      </c>
      <c r="AD54" t="s">
        <v>4334</v>
      </c>
      <c r="AE54" t="s">
        <v>4334</v>
      </c>
      <c r="AF54" t="s">
        <v>4334</v>
      </c>
      <c r="AG54" t="s">
        <v>4334</v>
      </c>
      <c r="AH54">
        <v>0</v>
      </c>
      <c r="AI54">
        <v>0</v>
      </c>
      <c r="AJ54">
        <v>0</v>
      </c>
      <c r="AK54" t="s">
        <v>4334</v>
      </c>
      <c r="AL54" t="s">
        <v>424</v>
      </c>
      <c r="AM54" t="s">
        <v>4334</v>
      </c>
      <c r="AN54" t="s">
        <v>4334</v>
      </c>
      <c r="AO54" t="s">
        <v>4334</v>
      </c>
    </row>
    <row r="55" spans="1:41">
      <c r="A55" t="s">
        <v>5768</v>
      </c>
      <c r="B55" t="s">
        <v>527</v>
      </c>
      <c r="C55" t="s">
        <v>4334</v>
      </c>
      <c r="D55" t="s">
        <v>4334</v>
      </c>
      <c r="E55" t="s">
        <v>4334</v>
      </c>
      <c r="F55" t="s">
        <v>3883</v>
      </c>
      <c r="G55" t="s">
        <v>1122</v>
      </c>
      <c r="H55" t="s">
        <v>4080</v>
      </c>
      <c r="I55" t="s">
        <v>4334</v>
      </c>
      <c r="J55" t="s">
        <v>480</v>
      </c>
      <c r="K55" t="s">
        <v>4334</v>
      </c>
      <c r="L55">
        <v>11</v>
      </c>
      <c r="M55" t="s">
        <v>3620</v>
      </c>
      <c r="N55" t="s">
        <v>4334</v>
      </c>
      <c r="O55" t="s">
        <v>4334</v>
      </c>
      <c r="P55" t="s">
        <v>4334</v>
      </c>
      <c r="Q55" t="s">
        <v>4334</v>
      </c>
      <c r="S55" t="s">
        <v>4334</v>
      </c>
      <c r="T55" t="s">
        <v>4334</v>
      </c>
      <c r="U55" t="s">
        <v>4334</v>
      </c>
      <c r="V55" t="s">
        <v>4334</v>
      </c>
      <c r="W55" t="s">
        <v>4334</v>
      </c>
      <c r="X55" t="s">
        <v>4334</v>
      </c>
      <c r="Y55">
        <v>10000000</v>
      </c>
      <c r="Z55">
        <v>6723000</v>
      </c>
      <c r="AA55" t="s">
        <v>4334</v>
      </c>
      <c r="AB55">
        <v>6481045</v>
      </c>
      <c r="AC55" t="s">
        <v>4334</v>
      </c>
      <c r="AD55" t="s">
        <v>4334</v>
      </c>
      <c r="AE55" t="s">
        <v>4334</v>
      </c>
      <c r="AF55" t="s">
        <v>4334</v>
      </c>
      <c r="AG55" t="s">
        <v>4334</v>
      </c>
      <c r="AH55">
        <v>1545289</v>
      </c>
      <c r="AI55">
        <v>0</v>
      </c>
      <c r="AJ55">
        <v>0</v>
      </c>
      <c r="AK55" t="s">
        <v>4334</v>
      </c>
      <c r="AL55" t="s">
        <v>4334</v>
      </c>
      <c r="AM55" t="s">
        <v>4334</v>
      </c>
      <c r="AN55" t="s">
        <v>4334</v>
      </c>
      <c r="AO55" t="s">
        <v>4334</v>
      </c>
    </row>
    <row r="56" spans="1:41">
      <c r="A56" t="s">
        <v>5769</v>
      </c>
      <c r="B56" t="s">
        <v>527</v>
      </c>
      <c r="C56" t="s">
        <v>4334</v>
      </c>
      <c r="D56" t="s">
        <v>4334</v>
      </c>
      <c r="E56" t="s">
        <v>4334</v>
      </c>
      <c r="F56" t="s">
        <v>3877</v>
      </c>
      <c r="G56" t="s">
        <v>1097</v>
      </c>
      <c r="H56" t="s">
        <v>1097</v>
      </c>
      <c r="I56" t="s">
        <v>4334</v>
      </c>
      <c r="J56" t="s">
        <v>999</v>
      </c>
      <c r="K56" t="s">
        <v>4334</v>
      </c>
      <c r="L56">
        <v>11</v>
      </c>
      <c r="M56" t="s">
        <v>3620</v>
      </c>
      <c r="N56" t="s">
        <v>4334</v>
      </c>
      <c r="O56" t="s">
        <v>4334</v>
      </c>
      <c r="P56" t="s">
        <v>4334</v>
      </c>
      <c r="Q56" t="s">
        <v>4334</v>
      </c>
      <c r="R56">
        <v>2024</v>
      </c>
      <c r="S56" t="s">
        <v>4334</v>
      </c>
      <c r="T56" t="s">
        <v>4334</v>
      </c>
      <c r="U56" t="s">
        <v>4334</v>
      </c>
      <c r="V56" t="s">
        <v>4334</v>
      </c>
      <c r="W56" t="s">
        <v>4334</v>
      </c>
      <c r="X56" t="s">
        <v>4334</v>
      </c>
      <c r="Y56">
        <v>1500000</v>
      </c>
      <c r="Z56">
        <v>1500000</v>
      </c>
      <c r="AA56" t="s">
        <v>4334</v>
      </c>
      <c r="AB56">
        <v>1290000</v>
      </c>
      <c r="AC56" t="s">
        <v>4334</v>
      </c>
      <c r="AD56" t="s">
        <v>4334</v>
      </c>
      <c r="AE56" t="s">
        <v>4334</v>
      </c>
      <c r="AF56" t="s">
        <v>4334</v>
      </c>
      <c r="AG56" t="s">
        <v>4334</v>
      </c>
      <c r="AH56">
        <v>93100</v>
      </c>
      <c r="AI56">
        <v>60</v>
      </c>
      <c r="AJ56">
        <v>0</v>
      </c>
      <c r="AK56" t="s">
        <v>4334</v>
      </c>
      <c r="AL56" t="s">
        <v>20</v>
      </c>
      <c r="AM56" t="s">
        <v>4334</v>
      </c>
      <c r="AN56" t="s">
        <v>4334</v>
      </c>
      <c r="AO56" t="s">
        <v>4334</v>
      </c>
    </row>
    <row r="57" spans="1:41">
      <c r="A57" t="s">
        <v>5770</v>
      </c>
      <c r="B57" t="s">
        <v>317</v>
      </c>
      <c r="C57" t="s">
        <v>4334</v>
      </c>
      <c r="D57" t="s">
        <v>4334</v>
      </c>
      <c r="E57" t="s">
        <v>4334</v>
      </c>
      <c r="F57" t="s">
        <v>3746</v>
      </c>
      <c r="G57" t="s">
        <v>4334</v>
      </c>
      <c r="H57" t="s">
        <v>5771</v>
      </c>
      <c r="I57" t="s">
        <v>4334</v>
      </c>
      <c r="J57" t="s">
        <v>4334</v>
      </c>
      <c r="K57" t="s">
        <v>4334</v>
      </c>
      <c r="L57">
        <v>10</v>
      </c>
      <c r="M57" t="s">
        <v>3618</v>
      </c>
      <c r="N57" t="s">
        <v>4334</v>
      </c>
      <c r="O57" t="s">
        <v>4334</v>
      </c>
      <c r="P57" t="s">
        <v>4334</v>
      </c>
      <c r="Q57" t="s">
        <v>4334</v>
      </c>
      <c r="S57" t="s">
        <v>4334</v>
      </c>
      <c r="T57" t="s">
        <v>4334</v>
      </c>
      <c r="U57" t="s">
        <v>4334</v>
      </c>
      <c r="V57" t="s">
        <v>4334</v>
      </c>
      <c r="W57" t="s">
        <v>4334</v>
      </c>
      <c r="X57" t="s">
        <v>4334</v>
      </c>
      <c r="Y57">
        <v>0</v>
      </c>
      <c r="Z57">
        <v>3715000</v>
      </c>
      <c r="AA57" t="s">
        <v>4334</v>
      </c>
      <c r="AB57">
        <v>3711941.59</v>
      </c>
      <c r="AC57" t="s">
        <v>4334</v>
      </c>
      <c r="AD57" t="s">
        <v>4334</v>
      </c>
      <c r="AE57" t="s">
        <v>4334</v>
      </c>
      <c r="AF57" t="s">
        <v>4334</v>
      </c>
      <c r="AG57" t="s">
        <v>4334</v>
      </c>
      <c r="AH57">
        <v>3707512.0860000001</v>
      </c>
      <c r="AI57">
        <v>0</v>
      </c>
      <c r="AJ57">
        <v>99</v>
      </c>
      <c r="AK57" t="s">
        <v>4334</v>
      </c>
      <c r="AL57" t="s">
        <v>4334</v>
      </c>
      <c r="AM57" t="s">
        <v>4334</v>
      </c>
      <c r="AN57" t="s">
        <v>20</v>
      </c>
      <c r="AO57" t="s">
        <v>4334</v>
      </c>
    </row>
    <row r="58" spans="1:41">
      <c r="A58" t="s">
        <v>5772</v>
      </c>
      <c r="B58" t="s">
        <v>318</v>
      </c>
      <c r="C58" t="s">
        <v>4334</v>
      </c>
      <c r="D58" t="s">
        <v>4334</v>
      </c>
      <c r="E58" t="s">
        <v>4334</v>
      </c>
      <c r="F58" t="s">
        <v>3758</v>
      </c>
      <c r="G58" t="s">
        <v>408</v>
      </c>
      <c r="H58" t="s">
        <v>4334</v>
      </c>
      <c r="I58" t="s">
        <v>4334</v>
      </c>
      <c r="J58" t="s">
        <v>391</v>
      </c>
      <c r="K58" t="s">
        <v>4334</v>
      </c>
      <c r="L58">
        <v>32</v>
      </c>
      <c r="M58" t="s">
        <v>3655</v>
      </c>
      <c r="N58" t="s">
        <v>4334</v>
      </c>
      <c r="O58" t="s">
        <v>4334</v>
      </c>
      <c r="P58" t="s">
        <v>4334</v>
      </c>
      <c r="Q58" t="s">
        <v>4334</v>
      </c>
      <c r="S58" t="s">
        <v>4334</v>
      </c>
      <c r="T58" t="s">
        <v>4334</v>
      </c>
      <c r="U58" t="s">
        <v>4334</v>
      </c>
      <c r="V58" t="s">
        <v>4334</v>
      </c>
      <c r="W58" t="s">
        <v>4334</v>
      </c>
      <c r="X58" t="s">
        <v>4334</v>
      </c>
      <c r="Y58">
        <v>1000000</v>
      </c>
      <c r="Z58">
        <v>1000000</v>
      </c>
      <c r="AA58" t="s">
        <v>4334</v>
      </c>
      <c r="AB58">
        <v>893898</v>
      </c>
      <c r="AC58" t="s">
        <v>4334</v>
      </c>
      <c r="AD58" t="s">
        <v>4334</v>
      </c>
      <c r="AE58" t="s">
        <v>4334</v>
      </c>
      <c r="AF58" t="s">
        <v>4334</v>
      </c>
      <c r="AG58" t="s">
        <v>4334</v>
      </c>
      <c r="AH58">
        <v>690814</v>
      </c>
      <c r="AI58">
        <v>85</v>
      </c>
      <c r="AJ58">
        <v>0</v>
      </c>
      <c r="AK58" t="s">
        <v>4334</v>
      </c>
      <c r="AL58" t="s">
        <v>5773</v>
      </c>
      <c r="AM58" t="s">
        <v>4334</v>
      </c>
      <c r="AN58" t="s">
        <v>4334</v>
      </c>
      <c r="AO58" t="s">
        <v>4334</v>
      </c>
    </row>
    <row r="59" spans="1:41">
      <c r="A59" t="s">
        <v>5774</v>
      </c>
      <c r="B59" t="s">
        <v>527</v>
      </c>
      <c r="C59" t="s">
        <v>4334</v>
      </c>
      <c r="D59" t="s">
        <v>4334</v>
      </c>
      <c r="E59" t="s">
        <v>4334</v>
      </c>
      <c r="F59" t="s">
        <v>3731</v>
      </c>
      <c r="G59" t="s">
        <v>4334</v>
      </c>
      <c r="H59" t="s">
        <v>5775</v>
      </c>
      <c r="I59" t="s">
        <v>4334</v>
      </c>
      <c r="J59" t="s">
        <v>319</v>
      </c>
      <c r="K59" t="s">
        <v>4334</v>
      </c>
      <c r="L59">
        <v>30</v>
      </c>
      <c r="M59" t="s">
        <v>527</v>
      </c>
      <c r="N59" t="s">
        <v>4334</v>
      </c>
      <c r="O59" t="s">
        <v>4334</v>
      </c>
      <c r="P59" t="s">
        <v>4334</v>
      </c>
      <c r="Q59" t="s">
        <v>4334</v>
      </c>
      <c r="R59">
        <v>2013</v>
      </c>
      <c r="S59" t="s">
        <v>4334</v>
      </c>
      <c r="T59" t="s">
        <v>4334</v>
      </c>
      <c r="U59" t="s">
        <v>4334</v>
      </c>
      <c r="V59" t="s">
        <v>4334</v>
      </c>
      <c r="W59" t="s">
        <v>4334</v>
      </c>
      <c r="X59" t="s">
        <v>4334</v>
      </c>
      <c r="Y59">
        <v>1210000</v>
      </c>
      <c r="Z59">
        <v>1210000</v>
      </c>
      <c r="AA59" t="s">
        <v>4334</v>
      </c>
      <c r="AB59">
        <v>1173955.872</v>
      </c>
      <c r="AC59" t="s">
        <v>4334</v>
      </c>
      <c r="AD59" t="s">
        <v>4334</v>
      </c>
      <c r="AE59" t="s">
        <v>4334</v>
      </c>
      <c r="AF59" t="s">
        <v>4334</v>
      </c>
      <c r="AG59" t="s">
        <v>4334</v>
      </c>
      <c r="AH59">
        <v>883084.08700000006</v>
      </c>
      <c r="AI59">
        <v>90</v>
      </c>
      <c r="AJ59">
        <v>0</v>
      </c>
      <c r="AK59" t="s">
        <v>4334</v>
      </c>
      <c r="AL59" t="s">
        <v>436</v>
      </c>
      <c r="AM59" t="s">
        <v>4334</v>
      </c>
      <c r="AN59" t="s">
        <v>4334</v>
      </c>
      <c r="AO59" t="s">
        <v>4334</v>
      </c>
    </row>
    <row r="60" spans="1:41">
      <c r="A60" t="s">
        <v>5776</v>
      </c>
      <c r="B60" t="s">
        <v>528</v>
      </c>
      <c r="C60" t="s">
        <v>4334</v>
      </c>
      <c r="D60" t="s">
        <v>4334</v>
      </c>
      <c r="E60" t="s">
        <v>4334</v>
      </c>
      <c r="F60" t="s">
        <v>3730</v>
      </c>
      <c r="G60" t="s">
        <v>4334</v>
      </c>
      <c r="H60" t="s">
        <v>5777</v>
      </c>
      <c r="I60" t="s">
        <v>4334</v>
      </c>
      <c r="J60" t="s">
        <v>4334</v>
      </c>
      <c r="K60" t="s">
        <v>4334</v>
      </c>
      <c r="L60">
        <v>22</v>
      </c>
      <c r="M60" t="s">
        <v>3638</v>
      </c>
      <c r="N60" t="s">
        <v>4334</v>
      </c>
      <c r="O60" t="s">
        <v>4334</v>
      </c>
      <c r="P60" t="s">
        <v>4334</v>
      </c>
      <c r="Q60" t="s">
        <v>4334</v>
      </c>
      <c r="S60" t="s">
        <v>4334</v>
      </c>
      <c r="T60" t="s">
        <v>4334</v>
      </c>
      <c r="U60" t="s">
        <v>4334</v>
      </c>
      <c r="V60" t="s">
        <v>4334</v>
      </c>
      <c r="W60" t="s">
        <v>4334</v>
      </c>
      <c r="X60" t="s">
        <v>4334</v>
      </c>
      <c r="Y60">
        <v>0</v>
      </c>
      <c r="Z60">
        <v>0</v>
      </c>
      <c r="AA60" t="s">
        <v>4334</v>
      </c>
      <c r="AB60">
        <v>0</v>
      </c>
      <c r="AC60" t="s">
        <v>4334</v>
      </c>
      <c r="AD60" t="s">
        <v>4334</v>
      </c>
      <c r="AE60" t="s">
        <v>4334</v>
      </c>
      <c r="AF60" t="s">
        <v>4334</v>
      </c>
      <c r="AG60" t="s">
        <v>4334</v>
      </c>
      <c r="AH60">
        <v>0</v>
      </c>
      <c r="AI60">
        <v>0</v>
      </c>
      <c r="AJ60">
        <v>0</v>
      </c>
      <c r="AK60" t="s">
        <v>4334</v>
      </c>
      <c r="AL60" t="s">
        <v>4334</v>
      </c>
      <c r="AM60" t="s">
        <v>4334</v>
      </c>
      <c r="AN60" t="s">
        <v>4334</v>
      </c>
      <c r="AO60" t="s">
        <v>4334</v>
      </c>
    </row>
    <row r="61" spans="1:41">
      <c r="A61" t="s">
        <v>5778</v>
      </c>
      <c r="B61" t="s">
        <v>526</v>
      </c>
      <c r="C61" t="s">
        <v>4334</v>
      </c>
      <c r="D61" t="s">
        <v>4334</v>
      </c>
      <c r="E61" t="s">
        <v>4334</v>
      </c>
      <c r="F61" t="s">
        <v>3730</v>
      </c>
      <c r="G61" t="s">
        <v>4334</v>
      </c>
      <c r="H61" t="s">
        <v>5779</v>
      </c>
      <c r="I61" t="s">
        <v>4334</v>
      </c>
      <c r="J61" t="s">
        <v>319</v>
      </c>
      <c r="K61" t="s">
        <v>4334</v>
      </c>
      <c r="L61">
        <v>5</v>
      </c>
      <c r="M61" t="s">
        <v>3612</v>
      </c>
      <c r="N61" t="s">
        <v>4334</v>
      </c>
      <c r="O61" t="s">
        <v>4334</v>
      </c>
      <c r="P61" t="s">
        <v>4334</v>
      </c>
      <c r="Q61" t="s">
        <v>4334</v>
      </c>
      <c r="S61" t="s">
        <v>4334</v>
      </c>
      <c r="T61" t="s">
        <v>4334</v>
      </c>
      <c r="U61" t="s">
        <v>4334</v>
      </c>
      <c r="V61" t="s">
        <v>4334</v>
      </c>
      <c r="W61" t="s">
        <v>4334</v>
      </c>
      <c r="X61" t="s">
        <v>4334</v>
      </c>
      <c r="Y61">
        <v>8270000</v>
      </c>
      <c r="Z61">
        <v>8270000</v>
      </c>
      <c r="AA61" t="s">
        <v>4334</v>
      </c>
      <c r="AB61">
        <v>5160242</v>
      </c>
      <c r="AC61" t="s">
        <v>4334</v>
      </c>
      <c r="AD61" t="s">
        <v>4334</v>
      </c>
      <c r="AE61" t="s">
        <v>4334</v>
      </c>
      <c r="AF61" t="s">
        <v>4334</v>
      </c>
      <c r="AG61" t="s">
        <v>4334</v>
      </c>
      <c r="AH61">
        <v>2921132.53</v>
      </c>
      <c r="AI61">
        <v>55</v>
      </c>
      <c r="AJ61">
        <v>35.32</v>
      </c>
      <c r="AK61" t="s">
        <v>4334</v>
      </c>
      <c r="AL61" t="s">
        <v>474</v>
      </c>
      <c r="AM61" t="s">
        <v>4334</v>
      </c>
      <c r="AN61" t="s">
        <v>4334</v>
      </c>
      <c r="AO61" t="s">
        <v>4334</v>
      </c>
    </row>
    <row r="62" spans="1:41">
      <c r="A62" t="s">
        <v>5780</v>
      </c>
      <c r="B62" t="s">
        <v>318</v>
      </c>
      <c r="C62" t="s">
        <v>4334</v>
      </c>
      <c r="D62" t="s">
        <v>4334</v>
      </c>
      <c r="E62" t="s">
        <v>4334</v>
      </c>
      <c r="F62" t="s">
        <v>3731</v>
      </c>
      <c r="G62" t="s">
        <v>474</v>
      </c>
      <c r="H62" t="s">
        <v>4334</v>
      </c>
      <c r="I62" t="s">
        <v>4334</v>
      </c>
      <c r="J62" t="s">
        <v>480</v>
      </c>
      <c r="K62" t="s">
        <v>4334</v>
      </c>
      <c r="L62">
        <v>8</v>
      </c>
      <c r="M62" t="s">
        <v>3615</v>
      </c>
      <c r="N62" t="s">
        <v>4334</v>
      </c>
      <c r="O62" t="s">
        <v>4334</v>
      </c>
      <c r="P62" t="s">
        <v>4334</v>
      </c>
      <c r="Q62" t="s">
        <v>4334</v>
      </c>
      <c r="S62" t="s">
        <v>4334</v>
      </c>
      <c r="T62" t="s">
        <v>4334</v>
      </c>
      <c r="U62" t="s">
        <v>4334</v>
      </c>
      <c r="V62" t="s">
        <v>4334</v>
      </c>
      <c r="W62" t="s">
        <v>4334</v>
      </c>
      <c r="X62" t="s">
        <v>4334</v>
      </c>
      <c r="Y62">
        <v>6673308</v>
      </c>
      <c r="Z62">
        <v>6673308</v>
      </c>
      <c r="AA62" t="s">
        <v>4334</v>
      </c>
      <c r="AB62">
        <v>0</v>
      </c>
      <c r="AC62" t="s">
        <v>4334</v>
      </c>
      <c r="AD62" t="s">
        <v>4334</v>
      </c>
      <c r="AE62" t="s">
        <v>4334</v>
      </c>
      <c r="AF62" t="s">
        <v>4334</v>
      </c>
      <c r="AG62" t="s">
        <v>4334</v>
      </c>
      <c r="AH62">
        <v>0</v>
      </c>
      <c r="AI62">
        <v>5</v>
      </c>
      <c r="AJ62">
        <v>0</v>
      </c>
      <c r="AK62" t="s">
        <v>4334</v>
      </c>
      <c r="AL62" t="s">
        <v>474</v>
      </c>
      <c r="AM62" t="s">
        <v>4334</v>
      </c>
      <c r="AN62" t="s">
        <v>4334</v>
      </c>
      <c r="AO62" t="s">
        <v>4334</v>
      </c>
    </row>
    <row r="63" spans="1:41">
      <c r="A63" t="s">
        <v>5781</v>
      </c>
      <c r="B63" t="s">
        <v>317</v>
      </c>
      <c r="C63" t="s">
        <v>4334</v>
      </c>
      <c r="D63" t="s">
        <v>4334</v>
      </c>
      <c r="E63" t="s">
        <v>4334</v>
      </c>
      <c r="F63" t="s">
        <v>3746</v>
      </c>
      <c r="G63" t="s">
        <v>4334</v>
      </c>
      <c r="H63" t="s">
        <v>5782</v>
      </c>
      <c r="I63" t="s">
        <v>4334</v>
      </c>
      <c r="J63" t="s">
        <v>4334</v>
      </c>
      <c r="K63" t="s">
        <v>4334</v>
      </c>
      <c r="L63">
        <v>10</v>
      </c>
      <c r="M63" t="s">
        <v>3618</v>
      </c>
      <c r="N63" t="s">
        <v>4334</v>
      </c>
      <c r="O63" t="s">
        <v>4334</v>
      </c>
      <c r="P63" t="s">
        <v>4334</v>
      </c>
      <c r="Q63" t="s">
        <v>4334</v>
      </c>
      <c r="S63" t="s">
        <v>4334</v>
      </c>
      <c r="T63" t="s">
        <v>4334</v>
      </c>
      <c r="U63" t="s">
        <v>4334</v>
      </c>
      <c r="V63" t="s">
        <v>4334</v>
      </c>
      <c r="W63" t="s">
        <v>4334</v>
      </c>
      <c r="X63" t="s">
        <v>4334</v>
      </c>
      <c r="Y63">
        <v>0</v>
      </c>
      <c r="Z63">
        <v>5813000</v>
      </c>
      <c r="AA63" t="s">
        <v>4334</v>
      </c>
      <c r="AB63">
        <v>5732396</v>
      </c>
      <c r="AC63" t="s">
        <v>4334</v>
      </c>
      <c r="AD63" t="s">
        <v>4334</v>
      </c>
      <c r="AE63" t="s">
        <v>4334</v>
      </c>
      <c r="AF63" t="s">
        <v>4334</v>
      </c>
      <c r="AG63" t="s">
        <v>4334</v>
      </c>
      <c r="AH63">
        <v>5570823</v>
      </c>
      <c r="AI63">
        <v>97</v>
      </c>
      <c r="AJ63">
        <v>0</v>
      </c>
      <c r="AK63" t="s">
        <v>4334</v>
      </c>
      <c r="AL63" t="s">
        <v>4334</v>
      </c>
      <c r="AM63" t="s">
        <v>4334</v>
      </c>
      <c r="AN63" t="s">
        <v>20</v>
      </c>
      <c r="AO63" t="s">
        <v>4334</v>
      </c>
    </row>
    <row r="64" spans="1:41">
      <c r="A64" t="s">
        <v>5783</v>
      </c>
      <c r="B64" t="s">
        <v>527</v>
      </c>
      <c r="C64" t="s">
        <v>4334</v>
      </c>
      <c r="D64" t="s">
        <v>4334</v>
      </c>
      <c r="E64" t="s">
        <v>4334</v>
      </c>
      <c r="F64" t="s">
        <v>4044</v>
      </c>
      <c r="G64" t="s">
        <v>1007</v>
      </c>
      <c r="H64" t="s">
        <v>4045</v>
      </c>
      <c r="I64" t="s">
        <v>4334</v>
      </c>
      <c r="J64" t="s">
        <v>999</v>
      </c>
      <c r="K64" t="s">
        <v>4334</v>
      </c>
      <c r="L64">
        <v>30</v>
      </c>
      <c r="M64" t="s">
        <v>527</v>
      </c>
      <c r="N64" t="s">
        <v>4334</v>
      </c>
      <c r="O64" t="s">
        <v>4334</v>
      </c>
      <c r="P64" t="s">
        <v>4334</v>
      </c>
      <c r="Q64" t="s">
        <v>4334</v>
      </c>
      <c r="R64">
        <v>2024</v>
      </c>
      <c r="S64" t="s">
        <v>4334</v>
      </c>
      <c r="T64" t="s">
        <v>4334</v>
      </c>
      <c r="U64" t="s">
        <v>4334</v>
      </c>
      <c r="V64" t="s">
        <v>4334</v>
      </c>
      <c r="W64" t="s">
        <v>4334</v>
      </c>
      <c r="X64" t="s">
        <v>4334</v>
      </c>
      <c r="Y64">
        <v>1900000</v>
      </c>
      <c r="Z64">
        <v>1900000</v>
      </c>
      <c r="AA64" t="s">
        <v>4334</v>
      </c>
      <c r="AB64">
        <v>1532734.5179999999</v>
      </c>
      <c r="AC64" t="s">
        <v>4334</v>
      </c>
      <c r="AD64" t="s">
        <v>4334</v>
      </c>
      <c r="AE64" t="s">
        <v>4334</v>
      </c>
      <c r="AF64" t="s">
        <v>4334</v>
      </c>
      <c r="AG64" t="s">
        <v>4334</v>
      </c>
      <c r="AH64">
        <v>246112.16800000001</v>
      </c>
      <c r="AI64">
        <v>12</v>
      </c>
      <c r="AJ64">
        <v>0</v>
      </c>
      <c r="AK64" t="s">
        <v>4334</v>
      </c>
      <c r="AL64" t="s">
        <v>436</v>
      </c>
      <c r="AM64" t="s">
        <v>4334</v>
      </c>
      <c r="AN64" t="s">
        <v>4334</v>
      </c>
      <c r="AO64" t="s">
        <v>4334</v>
      </c>
    </row>
    <row r="65" spans="1:41">
      <c r="A65" t="s">
        <v>5784</v>
      </c>
      <c r="B65" t="s">
        <v>317</v>
      </c>
      <c r="C65" t="s">
        <v>4334</v>
      </c>
      <c r="D65" t="s">
        <v>4334</v>
      </c>
      <c r="E65" t="s">
        <v>4334</v>
      </c>
      <c r="F65" t="s">
        <v>3729</v>
      </c>
      <c r="G65" t="s">
        <v>4334</v>
      </c>
      <c r="H65" t="s">
        <v>48</v>
      </c>
      <c r="I65" t="s">
        <v>4334</v>
      </c>
      <c r="J65" t="s">
        <v>4334</v>
      </c>
      <c r="K65" t="s">
        <v>4334</v>
      </c>
      <c r="L65">
        <v>3</v>
      </c>
      <c r="M65" t="s">
        <v>61</v>
      </c>
      <c r="N65" t="s">
        <v>4334</v>
      </c>
      <c r="O65" t="s">
        <v>4334</v>
      </c>
      <c r="P65" t="s">
        <v>4334</v>
      </c>
      <c r="Q65" t="s">
        <v>4334</v>
      </c>
      <c r="S65" t="s">
        <v>4334</v>
      </c>
      <c r="T65" t="s">
        <v>4334</v>
      </c>
      <c r="U65" t="s">
        <v>4334</v>
      </c>
      <c r="V65" t="s">
        <v>4334</v>
      </c>
      <c r="W65" t="s">
        <v>4334</v>
      </c>
      <c r="X65" t="s">
        <v>4334</v>
      </c>
      <c r="Y65">
        <v>0</v>
      </c>
      <c r="Z65">
        <v>3500000</v>
      </c>
      <c r="AA65" t="s">
        <v>4334</v>
      </c>
      <c r="AB65">
        <v>0</v>
      </c>
      <c r="AC65" t="s">
        <v>4334</v>
      </c>
      <c r="AD65" t="s">
        <v>4334</v>
      </c>
      <c r="AE65" t="s">
        <v>4334</v>
      </c>
      <c r="AF65" t="s">
        <v>4334</v>
      </c>
      <c r="AG65" t="s">
        <v>4334</v>
      </c>
      <c r="AH65">
        <v>0</v>
      </c>
      <c r="AI65">
        <v>100</v>
      </c>
      <c r="AJ65">
        <v>100</v>
      </c>
      <c r="AK65" t="s">
        <v>4334</v>
      </c>
      <c r="AL65" t="s">
        <v>14</v>
      </c>
      <c r="AM65" t="s">
        <v>4334</v>
      </c>
      <c r="AN65" t="s">
        <v>14</v>
      </c>
      <c r="AO65" t="s">
        <v>4334</v>
      </c>
    </row>
    <row r="66" spans="1:41">
      <c r="A66" t="s">
        <v>5785</v>
      </c>
      <c r="B66" t="s">
        <v>526</v>
      </c>
      <c r="C66" t="s">
        <v>4334</v>
      </c>
      <c r="D66" t="s">
        <v>4334</v>
      </c>
      <c r="E66" t="s">
        <v>4334</v>
      </c>
      <c r="F66" t="s">
        <v>3733</v>
      </c>
      <c r="G66" t="s">
        <v>4334</v>
      </c>
      <c r="H66" t="s">
        <v>5786</v>
      </c>
      <c r="I66" t="s">
        <v>4334</v>
      </c>
      <c r="J66" t="s">
        <v>3185</v>
      </c>
      <c r="K66" t="s">
        <v>4334</v>
      </c>
      <c r="L66">
        <v>28</v>
      </c>
      <c r="M66" t="s">
        <v>5687</v>
      </c>
      <c r="N66" t="s">
        <v>4334</v>
      </c>
      <c r="O66" t="s">
        <v>4334</v>
      </c>
      <c r="P66" t="s">
        <v>4334</v>
      </c>
      <c r="Q66" t="s">
        <v>4334</v>
      </c>
      <c r="R66">
        <v>2024</v>
      </c>
      <c r="S66" t="s">
        <v>4334</v>
      </c>
      <c r="T66" t="s">
        <v>4334</v>
      </c>
      <c r="U66" t="s">
        <v>4334</v>
      </c>
      <c r="V66" t="s">
        <v>4334</v>
      </c>
      <c r="W66" t="s">
        <v>4334</v>
      </c>
      <c r="X66" t="s">
        <v>4334</v>
      </c>
      <c r="Y66">
        <v>0</v>
      </c>
      <c r="Z66">
        <v>1200000</v>
      </c>
      <c r="AA66" t="s">
        <v>4334</v>
      </c>
      <c r="AB66">
        <v>5818.7330000000002</v>
      </c>
      <c r="AC66" t="s">
        <v>4334</v>
      </c>
      <c r="AD66" t="s">
        <v>4334</v>
      </c>
      <c r="AE66" t="s">
        <v>4334</v>
      </c>
      <c r="AF66" t="s">
        <v>4334</v>
      </c>
      <c r="AG66" t="s">
        <v>4334</v>
      </c>
      <c r="AH66">
        <v>1200000</v>
      </c>
      <c r="AI66">
        <v>0</v>
      </c>
      <c r="AJ66">
        <v>0</v>
      </c>
      <c r="AK66" t="s">
        <v>4334</v>
      </c>
      <c r="AL66" t="s">
        <v>4334</v>
      </c>
      <c r="AM66" t="s">
        <v>4334</v>
      </c>
      <c r="AN66" t="s">
        <v>3187</v>
      </c>
      <c r="AO66" t="s">
        <v>4334</v>
      </c>
    </row>
    <row r="67" spans="1:41">
      <c r="A67" t="s">
        <v>5787</v>
      </c>
      <c r="B67" t="s">
        <v>526</v>
      </c>
      <c r="C67" t="s">
        <v>4334</v>
      </c>
      <c r="D67" t="s">
        <v>4334</v>
      </c>
      <c r="E67" t="s">
        <v>4334</v>
      </c>
      <c r="F67" t="s">
        <v>3757</v>
      </c>
      <c r="G67" t="s">
        <v>4334</v>
      </c>
      <c r="H67" t="s">
        <v>5788</v>
      </c>
      <c r="I67" t="s">
        <v>4334</v>
      </c>
      <c r="J67" t="s">
        <v>4334</v>
      </c>
      <c r="K67" t="s">
        <v>4334</v>
      </c>
      <c r="L67">
        <v>6</v>
      </c>
      <c r="M67" t="s">
        <v>3613</v>
      </c>
      <c r="N67" t="s">
        <v>4334</v>
      </c>
      <c r="O67" t="s">
        <v>4334</v>
      </c>
      <c r="P67" t="s">
        <v>4334</v>
      </c>
      <c r="Q67" t="s">
        <v>4334</v>
      </c>
      <c r="R67">
        <v>2014</v>
      </c>
      <c r="S67" t="s">
        <v>4334</v>
      </c>
      <c r="T67" t="s">
        <v>4334</v>
      </c>
      <c r="U67" t="s">
        <v>4334</v>
      </c>
      <c r="V67" t="s">
        <v>4334</v>
      </c>
      <c r="W67" t="s">
        <v>4334</v>
      </c>
      <c r="X67" t="s">
        <v>4334</v>
      </c>
      <c r="Y67">
        <v>0</v>
      </c>
      <c r="Z67">
        <v>4500000</v>
      </c>
      <c r="AA67" t="s">
        <v>4334</v>
      </c>
      <c r="AB67">
        <v>0</v>
      </c>
      <c r="AC67" t="s">
        <v>4334</v>
      </c>
      <c r="AD67" t="s">
        <v>4334</v>
      </c>
      <c r="AE67" t="s">
        <v>4334</v>
      </c>
      <c r="AF67" t="s">
        <v>4334</v>
      </c>
      <c r="AG67" t="s">
        <v>4334</v>
      </c>
      <c r="AH67">
        <v>0</v>
      </c>
      <c r="AI67">
        <v>0</v>
      </c>
      <c r="AJ67">
        <v>0</v>
      </c>
      <c r="AK67" t="s">
        <v>4334</v>
      </c>
      <c r="AL67" t="s">
        <v>3158</v>
      </c>
      <c r="AM67" t="s">
        <v>4334</v>
      </c>
      <c r="AN67" t="s">
        <v>4334</v>
      </c>
      <c r="AO67" t="s">
        <v>4334</v>
      </c>
    </row>
    <row r="68" spans="1:41">
      <c r="A68" t="s">
        <v>5789</v>
      </c>
      <c r="B68" t="s">
        <v>318</v>
      </c>
      <c r="C68" t="s">
        <v>4334</v>
      </c>
      <c r="D68" t="s">
        <v>4334</v>
      </c>
      <c r="E68" t="s">
        <v>4334</v>
      </c>
      <c r="F68" t="s">
        <v>3731</v>
      </c>
      <c r="G68" t="s">
        <v>430</v>
      </c>
      <c r="H68" t="s">
        <v>4334</v>
      </c>
      <c r="I68" t="s">
        <v>4334</v>
      </c>
      <c r="J68" t="s">
        <v>4334</v>
      </c>
      <c r="K68" t="s">
        <v>4334</v>
      </c>
      <c r="L68">
        <v>1</v>
      </c>
      <c r="M68" t="s">
        <v>3610</v>
      </c>
      <c r="N68" t="s">
        <v>4334</v>
      </c>
      <c r="O68" t="s">
        <v>4334</v>
      </c>
      <c r="P68" t="s">
        <v>4334</v>
      </c>
      <c r="Q68" t="s">
        <v>4334</v>
      </c>
      <c r="S68" t="s">
        <v>4334</v>
      </c>
      <c r="T68" t="s">
        <v>4334</v>
      </c>
      <c r="U68" t="s">
        <v>4334</v>
      </c>
      <c r="V68" t="s">
        <v>4334</v>
      </c>
      <c r="W68" t="s">
        <v>4334</v>
      </c>
      <c r="X68" t="s">
        <v>4334</v>
      </c>
      <c r="Y68">
        <v>2782686</v>
      </c>
      <c r="Z68">
        <v>2782686</v>
      </c>
      <c r="AA68" t="s">
        <v>4334</v>
      </c>
      <c r="AB68">
        <v>2590291</v>
      </c>
      <c r="AC68" t="s">
        <v>4334</v>
      </c>
      <c r="AD68" t="s">
        <v>4334</v>
      </c>
      <c r="AE68" t="s">
        <v>4334</v>
      </c>
      <c r="AF68" t="s">
        <v>4334</v>
      </c>
      <c r="AG68" t="s">
        <v>4334</v>
      </c>
      <c r="AH68">
        <v>179870</v>
      </c>
      <c r="AI68">
        <v>50</v>
      </c>
      <c r="AJ68">
        <v>0</v>
      </c>
      <c r="AK68" t="s">
        <v>4334</v>
      </c>
      <c r="AL68" t="s">
        <v>3957</v>
      </c>
      <c r="AM68" t="s">
        <v>4334</v>
      </c>
      <c r="AN68" t="s">
        <v>4334</v>
      </c>
      <c r="AO68" t="s">
        <v>4334</v>
      </c>
    </row>
    <row r="69" spans="1:41">
      <c r="A69" t="s">
        <v>5790</v>
      </c>
      <c r="B69" t="s">
        <v>317</v>
      </c>
      <c r="C69" t="s">
        <v>4334</v>
      </c>
      <c r="D69" t="s">
        <v>4334</v>
      </c>
      <c r="E69" t="s">
        <v>4334</v>
      </c>
      <c r="F69" t="s">
        <v>3730</v>
      </c>
      <c r="G69" t="s">
        <v>4334</v>
      </c>
      <c r="H69" t="s">
        <v>5791</v>
      </c>
      <c r="I69" t="s">
        <v>4334</v>
      </c>
      <c r="J69" t="s">
        <v>4334</v>
      </c>
      <c r="K69" t="s">
        <v>4334</v>
      </c>
      <c r="L69">
        <v>3</v>
      </c>
      <c r="M69" t="s">
        <v>61</v>
      </c>
      <c r="N69" t="s">
        <v>4334</v>
      </c>
      <c r="O69" t="s">
        <v>4334</v>
      </c>
      <c r="P69" t="s">
        <v>4334</v>
      </c>
      <c r="Q69" t="s">
        <v>4334</v>
      </c>
      <c r="S69" t="s">
        <v>4334</v>
      </c>
      <c r="T69" t="s">
        <v>4334</v>
      </c>
      <c r="U69" t="s">
        <v>4334</v>
      </c>
      <c r="V69" t="s">
        <v>4334</v>
      </c>
      <c r="W69" t="s">
        <v>4334</v>
      </c>
      <c r="X69" t="s">
        <v>4334</v>
      </c>
      <c r="Y69">
        <v>0</v>
      </c>
      <c r="Z69">
        <v>2550000</v>
      </c>
      <c r="AA69" t="s">
        <v>4334</v>
      </c>
      <c r="AB69">
        <v>0</v>
      </c>
      <c r="AC69" t="s">
        <v>4334</v>
      </c>
      <c r="AD69" t="s">
        <v>4334</v>
      </c>
      <c r="AE69" t="s">
        <v>4334</v>
      </c>
      <c r="AF69" t="s">
        <v>4334</v>
      </c>
      <c r="AG69" t="s">
        <v>4334</v>
      </c>
      <c r="AH69">
        <v>0</v>
      </c>
      <c r="AI69">
        <v>70</v>
      </c>
      <c r="AJ69">
        <v>98</v>
      </c>
      <c r="AK69" t="s">
        <v>4334</v>
      </c>
      <c r="AL69" t="s">
        <v>212</v>
      </c>
      <c r="AM69" t="s">
        <v>4334</v>
      </c>
      <c r="AN69" t="s">
        <v>212</v>
      </c>
      <c r="AO69" t="s">
        <v>4334</v>
      </c>
    </row>
    <row r="70" spans="1:41">
      <c r="A70" t="s">
        <v>5792</v>
      </c>
      <c r="B70" t="s">
        <v>528</v>
      </c>
      <c r="C70" t="s">
        <v>4334</v>
      </c>
      <c r="D70" t="s">
        <v>4334</v>
      </c>
      <c r="E70" t="s">
        <v>4334</v>
      </c>
      <c r="F70" t="s">
        <v>3730</v>
      </c>
      <c r="G70" t="s">
        <v>4334</v>
      </c>
      <c r="H70" t="s">
        <v>2229</v>
      </c>
      <c r="I70" t="s">
        <v>4334</v>
      </c>
      <c r="J70" t="s">
        <v>4334</v>
      </c>
      <c r="K70" t="s">
        <v>4334</v>
      </c>
      <c r="L70">
        <v>29</v>
      </c>
      <c r="M70" t="s">
        <v>3651</v>
      </c>
      <c r="N70" t="s">
        <v>4334</v>
      </c>
      <c r="O70" t="s">
        <v>4334</v>
      </c>
      <c r="P70" t="s">
        <v>4334</v>
      </c>
      <c r="Q70" t="s">
        <v>4334</v>
      </c>
      <c r="S70" t="s">
        <v>4334</v>
      </c>
      <c r="T70" t="s">
        <v>4334</v>
      </c>
      <c r="U70" t="s">
        <v>4334</v>
      </c>
      <c r="V70" t="s">
        <v>4334</v>
      </c>
      <c r="W70" t="s">
        <v>4334</v>
      </c>
      <c r="X70" t="s">
        <v>4334</v>
      </c>
      <c r="Y70">
        <v>0</v>
      </c>
      <c r="Z70">
        <v>1250000</v>
      </c>
      <c r="AA70" t="s">
        <v>4334</v>
      </c>
      <c r="AB70">
        <v>0</v>
      </c>
      <c r="AC70" t="s">
        <v>4334</v>
      </c>
      <c r="AD70" t="s">
        <v>4334</v>
      </c>
      <c r="AE70" t="s">
        <v>4334</v>
      </c>
      <c r="AF70" t="s">
        <v>4334</v>
      </c>
      <c r="AG70" t="s">
        <v>4334</v>
      </c>
      <c r="AH70">
        <v>0</v>
      </c>
      <c r="AI70">
        <v>0</v>
      </c>
      <c r="AJ70">
        <v>0</v>
      </c>
      <c r="AK70" t="s">
        <v>4334</v>
      </c>
      <c r="AL70" t="s">
        <v>4334</v>
      </c>
      <c r="AM70" t="s">
        <v>4334</v>
      </c>
      <c r="AN70" t="s">
        <v>4334</v>
      </c>
      <c r="AO70" t="s">
        <v>4334</v>
      </c>
    </row>
    <row r="71" spans="1:41">
      <c r="A71" t="s">
        <v>5793</v>
      </c>
      <c r="B71" t="s">
        <v>318</v>
      </c>
      <c r="C71" t="s">
        <v>4334</v>
      </c>
      <c r="D71" t="s">
        <v>4334</v>
      </c>
      <c r="E71" t="s">
        <v>4334</v>
      </c>
      <c r="F71" t="s">
        <v>3729</v>
      </c>
      <c r="G71" t="s">
        <v>393</v>
      </c>
      <c r="H71" t="s">
        <v>4334</v>
      </c>
      <c r="I71" t="s">
        <v>4334</v>
      </c>
      <c r="J71" t="s">
        <v>391</v>
      </c>
      <c r="K71" t="s">
        <v>4334</v>
      </c>
      <c r="L71">
        <v>32</v>
      </c>
      <c r="M71" t="s">
        <v>3655</v>
      </c>
      <c r="N71" t="s">
        <v>4334</v>
      </c>
      <c r="O71" t="s">
        <v>4334</v>
      </c>
      <c r="P71" t="s">
        <v>4334</v>
      </c>
      <c r="Q71" t="s">
        <v>4334</v>
      </c>
      <c r="S71" t="s">
        <v>4334</v>
      </c>
      <c r="T71" t="s">
        <v>4334</v>
      </c>
      <c r="U71" t="s">
        <v>4334</v>
      </c>
      <c r="V71" t="s">
        <v>4334</v>
      </c>
      <c r="W71" t="s">
        <v>4334</v>
      </c>
      <c r="X71" t="s">
        <v>4334</v>
      </c>
      <c r="Y71">
        <v>1040000</v>
      </c>
      <c r="Z71">
        <v>1590000</v>
      </c>
      <c r="AA71" t="s">
        <v>4334</v>
      </c>
      <c r="AB71">
        <v>1399975</v>
      </c>
      <c r="AC71" t="s">
        <v>4334</v>
      </c>
      <c r="AD71" t="s">
        <v>4334</v>
      </c>
      <c r="AE71" t="s">
        <v>4334</v>
      </c>
      <c r="AF71" t="s">
        <v>4334</v>
      </c>
      <c r="AG71" t="s">
        <v>4334</v>
      </c>
      <c r="AH71">
        <v>1345682</v>
      </c>
      <c r="AI71">
        <v>95</v>
      </c>
      <c r="AJ71">
        <v>0</v>
      </c>
      <c r="AK71" t="s">
        <v>4334</v>
      </c>
      <c r="AL71" t="s">
        <v>4334</v>
      </c>
      <c r="AM71" t="s">
        <v>4334</v>
      </c>
      <c r="AN71" t="s">
        <v>4334</v>
      </c>
      <c r="AO71" t="s">
        <v>4334</v>
      </c>
    </row>
    <row r="72" spans="1:41">
      <c r="A72" t="s">
        <v>5794</v>
      </c>
      <c r="B72" t="s">
        <v>527</v>
      </c>
      <c r="C72" t="s">
        <v>4334</v>
      </c>
      <c r="D72" t="s">
        <v>4334</v>
      </c>
      <c r="E72" t="s">
        <v>4334</v>
      </c>
      <c r="F72" t="s">
        <v>3825</v>
      </c>
      <c r="G72" t="s">
        <v>921</v>
      </c>
      <c r="H72" t="s">
        <v>5795</v>
      </c>
      <c r="I72" t="s">
        <v>4334</v>
      </c>
      <c r="J72" t="s">
        <v>319</v>
      </c>
      <c r="K72" t="s">
        <v>4334</v>
      </c>
      <c r="L72">
        <v>11</v>
      </c>
      <c r="M72" t="s">
        <v>3620</v>
      </c>
      <c r="N72" t="s">
        <v>4334</v>
      </c>
      <c r="O72" t="s">
        <v>4334</v>
      </c>
      <c r="P72" t="s">
        <v>4334</v>
      </c>
      <c r="Q72" t="s">
        <v>4334</v>
      </c>
      <c r="R72">
        <v>2018</v>
      </c>
      <c r="S72" t="s">
        <v>4334</v>
      </c>
      <c r="T72" t="s">
        <v>4334</v>
      </c>
      <c r="U72" t="s">
        <v>4334</v>
      </c>
      <c r="V72" t="s">
        <v>4334</v>
      </c>
      <c r="W72" t="s">
        <v>4334</v>
      </c>
      <c r="X72" t="s">
        <v>4334</v>
      </c>
      <c r="Y72">
        <v>1400000</v>
      </c>
      <c r="Z72">
        <v>1400000</v>
      </c>
      <c r="AA72" t="s">
        <v>4334</v>
      </c>
      <c r="AB72">
        <v>1386210</v>
      </c>
      <c r="AC72" t="s">
        <v>4334</v>
      </c>
      <c r="AD72" t="s">
        <v>4334</v>
      </c>
      <c r="AE72" t="s">
        <v>4334</v>
      </c>
      <c r="AF72" t="s">
        <v>4334</v>
      </c>
      <c r="AG72" t="s">
        <v>4334</v>
      </c>
      <c r="AH72">
        <v>1037588</v>
      </c>
      <c r="AI72">
        <v>80</v>
      </c>
      <c r="AJ72">
        <v>0</v>
      </c>
      <c r="AK72" t="s">
        <v>4334</v>
      </c>
      <c r="AL72" t="s">
        <v>923</v>
      </c>
      <c r="AM72" t="s">
        <v>4334</v>
      </c>
      <c r="AN72" t="s">
        <v>4334</v>
      </c>
      <c r="AO72" t="s">
        <v>4334</v>
      </c>
    </row>
    <row r="73" spans="1:41">
      <c r="A73" t="s">
        <v>5796</v>
      </c>
      <c r="B73" t="s">
        <v>318</v>
      </c>
      <c r="C73" t="s">
        <v>4334</v>
      </c>
      <c r="D73" t="s">
        <v>4334</v>
      </c>
      <c r="E73" t="s">
        <v>4334</v>
      </c>
      <c r="F73" t="s">
        <v>3759</v>
      </c>
      <c r="G73" t="s">
        <v>474</v>
      </c>
      <c r="H73" t="s">
        <v>4334</v>
      </c>
      <c r="I73" t="s">
        <v>4334</v>
      </c>
      <c r="J73" t="s">
        <v>480</v>
      </c>
      <c r="K73" t="s">
        <v>4334</v>
      </c>
      <c r="L73">
        <v>8</v>
      </c>
      <c r="M73" t="s">
        <v>3615</v>
      </c>
      <c r="N73" t="s">
        <v>4334</v>
      </c>
      <c r="O73" t="s">
        <v>4334</v>
      </c>
      <c r="P73" t="s">
        <v>4334</v>
      </c>
      <c r="Q73" t="s">
        <v>4334</v>
      </c>
      <c r="S73" t="s">
        <v>4334</v>
      </c>
      <c r="T73" t="s">
        <v>4334</v>
      </c>
      <c r="U73" t="s">
        <v>4334</v>
      </c>
      <c r="V73" t="s">
        <v>4334</v>
      </c>
      <c r="W73" t="s">
        <v>4334</v>
      </c>
      <c r="X73" t="s">
        <v>4334</v>
      </c>
      <c r="Y73">
        <v>35000000</v>
      </c>
      <c r="Z73">
        <v>35000000</v>
      </c>
      <c r="AA73" t="s">
        <v>4334</v>
      </c>
      <c r="AB73">
        <v>0</v>
      </c>
      <c r="AC73" t="s">
        <v>4334</v>
      </c>
      <c r="AD73" t="s">
        <v>4334</v>
      </c>
      <c r="AE73" t="s">
        <v>4334</v>
      </c>
      <c r="AF73" t="s">
        <v>4334</v>
      </c>
      <c r="AG73" t="s">
        <v>4334</v>
      </c>
      <c r="AH73">
        <v>1753249</v>
      </c>
      <c r="AI73">
        <v>10</v>
      </c>
      <c r="AJ73">
        <v>0</v>
      </c>
      <c r="AK73" t="s">
        <v>4334</v>
      </c>
      <c r="AL73" t="s">
        <v>5797</v>
      </c>
      <c r="AM73" t="s">
        <v>4334</v>
      </c>
      <c r="AN73" t="s">
        <v>4334</v>
      </c>
      <c r="AO73" t="s">
        <v>4334</v>
      </c>
    </row>
    <row r="74" spans="1:41">
      <c r="A74" t="s">
        <v>5798</v>
      </c>
      <c r="B74" t="s">
        <v>317</v>
      </c>
      <c r="C74" t="s">
        <v>4334</v>
      </c>
      <c r="D74" t="s">
        <v>4334</v>
      </c>
      <c r="E74" t="s">
        <v>4334</v>
      </c>
      <c r="F74" t="s">
        <v>3728</v>
      </c>
      <c r="G74" t="s">
        <v>4334</v>
      </c>
      <c r="H74" t="s">
        <v>5799</v>
      </c>
      <c r="I74" t="s">
        <v>4334</v>
      </c>
      <c r="J74" t="s">
        <v>4334</v>
      </c>
      <c r="K74" t="s">
        <v>4334</v>
      </c>
      <c r="L74">
        <v>9</v>
      </c>
      <c r="M74" t="s">
        <v>3616</v>
      </c>
      <c r="N74" t="s">
        <v>4334</v>
      </c>
      <c r="O74" t="s">
        <v>4334</v>
      </c>
      <c r="P74" t="s">
        <v>4334</v>
      </c>
      <c r="Q74" t="s">
        <v>4334</v>
      </c>
      <c r="S74" t="s">
        <v>4334</v>
      </c>
      <c r="T74" t="s">
        <v>4334</v>
      </c>
      <c r="U74" t="s">
        <v>4334</v>
      </c>
      <c r="V74" t="s">
        <v>4334</v>
      </c>
      <c r="W74" t="s">
        <v>4334</v>
      </c>
      <c r="X74" t="s">
        <v>4334</v>
      </c>
      <c r="Y74">
        <v>0</v>
      </c>
      <c r="Z74">
        <v>3500000</v>
      </c>
      <c r="AA74" t="s">
        <v>4334</v>
      </c>
      <c r="AB74">
        <v>0</v>
      </c>
      <c r="AC74" t="s">
        <v>4334</v>
      </c>
      <c r="AD74" t="s">
        <v>4334</v>
      </c>
      <c r="AE74" t="s">
        <v>4334</v>
      </c>
      <c r="AF74" t="s">
        <v>4334</v>
      </c>
      <c r="AG74" t="s">
        <v>4334</v>
      </c>
      <c r="AH74">
        <v>0</v>
      </c>
      <c r="AI74">
        <v>0</v>
      </c>
      <c r="AJ74">
        <v>0</v>
      </c>
      <c r="AK74" t="s">
        <v>4334</v>
      </c>
      <c r="AL74" t="s">
        <v>175</v>
      </c>
      <c r="AM74" t="s">
        <v>4334</v>
      </c>
      <c r="AN74" t="s">
        <v>4334</v>
      </c>
      <c r="AO74" t="s">
        <v>4334</v>
      </c>
    </row>
    <row r="75" spans="1:41">
      <c r="A75" t="s">
        <v>5800</v>
      </c>
      <c r="B75" t="s">
        <v>529</v>
      </c>
      <c r="C75" t="s">
        <v>4334</v>
      </c>
      <c r="D75" t="s">
        <v>4334</v>
      </c>
      <c r="E75" t="s">
        <v>4334</v>
      </c>
      <c r="F75" t="s">
        <v>3759</v>
      </c>
      <c r="G75" t="s">
        <v>4334</v>
      </c>
      <c r="H75" t="s">
        <v>1346</v>
      </c>
      <c r="I75" t="s">
        <v>4334</v>
      </c>
      <c r="J75" t="s">
        <v>319</v>
      </c>
      <c r="K75" t="s">
        <v>4334</v>
      </c>
      <c r="L75">
        <v>12</v>
      </c>
      <c r="M75" t="s">
        <v>1668</v>
      </c>
      <c r="N75" t="s">
        <v>4334</v>
      </c>
      <c r="O75" t="s">
        <v>4334</v>
      </c>
      <c r="P75" t="s">
        <v>4334</v>
      </c>
      <c r="Q75" t="s">
        <v>4334</v>
      </c>
      <c r="S75" t="s">
        <v>4334</v>
      </c>
      <c r="T75" t="s">
        <v>4334</v>
      </c>
      <c r="U75" t="s">
        <v>4334</v>
      </c>
      <c r="V75" t="s">
        <v>4334</v>
      </c>
      <c r="W75" t="s">
        <v>4334</v>
      </c>
      <c r="X75" t="s">
        <v>4334</v>
      </c>
      <c r="Y75">
        <v>0</v>
      </c>
      <c r="Z75">
        <v>3150000</v>
      </c>
      <c r="AA75" t="s">
        <v>4334</v>
      </c>
      <c r="AB75">
        <v>0</v>
      </c>
      <c r="AC75" t="s">
        <v>4334</v>
      </c>
      <c r="AD75" t="s">
        <v>4334</v>
      </c>
      <c r="AE75" t="s">
        <v>4334</v>
      </c>
      <c r="AF75" t="s">
        <v>4334</v>
      </c>
      <c r="AG75" t="s">
        <v>4334</v>
      </c>
      <c r="AH75">
        <v>2615012</v>
      </c>
      <c r="AI75">
        <v>95</v>
      </c>
      <c r="AJ75">
        <v>85.8</v>
      </c>
      <c r="AK75" t="s">
        <v>4334</v>
      </c>
      <c r="AL75" t="s">
        <v>4111</v>
      </c>
      <c r="AM75" t="s">
        <v>4334</v>
      </c>
      <c r="AN75" t="s">
        <v>4334</v>
      </c>
      <c r="AO75" t="s">
        <v>4334</v>
      </c>
    </row>
    <row r="76" spans="1:41">
      <c r="A76" t="s">
        <v>5801</v>
      </c>
      <c r="B76" t="s">
        <v>526</v>
      </c>
      <c r="C76" t="s">
        <v>4334</v>
      </c>
      <c r="D76" t="s">
        <v>4334</v>
      </c>
      <c r="E76" t="s">
        <v>4334</v>
      </c>
      <c r="F76" t="s">
        <v>3912</v>
      </c>
      <c r="G76" t="s">
        <v>4334</v>
      </c>
      <c r="H76" t="s">
        <v>5802</v>
      </c>
      <c r="I76" t="s">
        <v>4334</v>
      </c>
      <c r="J76" t="s">
        <v>4334</v>
      </c>
      <c r="K76" t="s">
        <v>4334</v>
      </c>
      <c r="L76">
        <v>18</v>
      </c>
      <c r="M76" t="s">
        <v>3632</v>
      </c>
      <c r="N76" t="s">
        <v>4334</v>
      </c>
      <c r="O76" t="s">
        <v>4334</v>
      </c>
      <c r="P76" t="s">
        <v>4334</v>
      </c>
      <c r="Q76" t="s">
        <v>4334</v>
      </c>
      <c r="S76" t="s">
        <v>4334</v>
      </c>
      <c r="T76" t="s">
        <v>4334</v>
      </c>
      <c r="U76" t="s">
        <v>4334</v>
      </c>
      <c r="V76" t="s">
        <v>4334</v>
      </c>
      <c r="W76" t="s">
        <v>4334</v>
      </c>
      <c r="X76" t="s">
        <v>4334</v>
      </c>
      <c r="Y76">
        <v>0</v>
      </c>
      <c r="Z76">
        <v>3015000</v>
      </c>
      <c r="AA76" t="s">
        <v>4334</v>
      </c>
      <c r="AB76">
        <v>2553546.2039999999</v>
      </c>
      <c r="AC76" t="s">
        <v>4334</v>
      </c>
      <c r="AD76" t="s">
        <v>4334</v>
      </c>
      <c r="AE76" t="s">
        <v>4334</v>
      </c>
      <c r="AF76" t="s">
        <v>4334</v>
      </c>
      <c r="AG76" t="s">
        <v>4334</v>
      </c>
      <c r="AH76">
        <v>1638927.183</v>
      </c>
      <c r="AI76">
        <v>80</v>
      </c>
      <c r="AJ76">
        <v>54.36</v>
      </c>
      <c r="AK76" t="s">
        <v>4334</v>
      </c>
      <c r="AL76" t="s">
        <v>4166</v>
      </c>
      <c r="AM76" t="s">
        <v>4334</v>
      </c>
      <c r="AN76" t="s">
        <v>4334</v>
      </c>
      <c r="AO76" t="s">
        <v>4334</v>
      </c>
    </row>
    <row r="77" spans="1:41">
      <c r="A77" t="s">
        <v>5803</v>
      </c>
      <c r="B77" t="s">
        <v>526</v>
      </c>
      <c r="C77" t="s">
        <v>4334</v>
      </c>
      <c r="D77" t="s">
        <v>4334</v>
      </c>
      <c r="E77" t="s">
        <v>4334</v>
      </c>
      <c r="F77" t="s">
        <v>3771</v>
      </c>
      <c r="G77" t="s">
        <v>4334</v>
      </c>
      <c r="H77" t="s">
        <v>3155</v>
      </c>
      <c r="I77" t="s">
        <v>4334</v>
      </c>
      <c r="J77" t="s">
        <v>4334</v>
      </c>
      <c r="K77" t="s">
        <v>4334</v>
      </c>
      <c r="L77">
        <v>6</v>
      </c>
      <c r="M77" t="s">
        <v>3613</v>
      </c>
      <c r="N77" t="s">
        <v>4334</v>
      </c>
      <c r="O77" t="s">
        <v>4334</v>
      </c>
      <c r="P77" t="s">
        <v>4334</v>
      </c>
      <c r="Q77" t="s">
        <v>4334</v>
      </c>
      <c r="R77">
        <v>2012</v>
      </c>
      <c r="S77" t="s">
        <v>4334</v>
      </c>
      <c r="T77" t="s">
        <v>4334</v>
      </c>
      <c r="U77" t="s">
        <v>4334</v>
      </c>
      <c r="V77" t="s">
        <v>4334</v>
      </c>
      <c r="W77" t="s">
        <v>4334</v>
      </c>
      <c r="X77" t="s">
        <v>4334</v>
      </c>
      <c r="Y77">
        <v>0</v>
      </c>
      <c r="Z77">
        <v>106000000</v>
      </c>
      <c r="AA77" t="s">
        <v>4334</v>
      </c>
      <c r="AB77">
        <v>0</v>
      </c>
      <c r="AC77" t="s">
        <v>4334</v>
      </c>
      <c r="AD77" t="s">
        <v>4334</v>
      </c>
      <c r="AE77" t="s">
        <v>4334</v>
      </c>
      <c r="AF77" t="s">
        <v>4334</v>
      </c>
      <c r="AG77" t="s">
        <v>4334</v>
      </c>
      <c r="AH77">
        <v>0</v>
      </c>
      <c r="AI77">
        <v>25</v>
      </c>
      <c r="AJ77">
        <v>0</v>
      </c>
      <c r="AK77" t="s">
        <v>4334</v>
      </c>
      <c r="AL77" t="s">
        <v>5804</v>
      </c>
      <c r="AM77" t="s">
        <v>4334</v>
      </c>
      <c r="AN77" t="s">
        <v>4334</v>
      </c>
      <c r="AO77" t="s">
        <v>4334</v>
      </c>
    </row>
    <row r="78" spans="1:41">
      <c r="A78" t="s">
        <v>5805</v>
      </c>
      <c r="B78" t="s">
        <v>2286</v>
      </c>
      <c r="C78" t="s">
        <v>4334</v>
      </c>
      <c r="D78" t="s">
        <v>4334</v>
      </c>
      <c r="E78" t="s">
        <v>4334</v>
      </c>
      <c r="F78" t="s">
        <v>3770</v>
      </c>
      <c r="G78" t="s">
        <v>4334</v>
      </c>
      <c r="H78" t="s">
        <v>4149</v>
      </c>
      <c r="I78" t="s">
        <v>4334</v>
      </c>
      <c r="J78" t="s">
        <v>4334</v>
      </c>
      <c r="K78" t="s">
        <v>4334</v>
      </c>
      <c r="L78">
        <v>44</v>
      </c>
      <c r="M78" t="s">
        <v>1202</v>
      </c>
      <c r="N78" t="s">
        <v>4334</v>
      </c>
      <c r="O78" t="s">
        <v>4334</v>
      </c>
      <c r="P78" t="s">
        <v>4334</v>
      </c>
      <c r="Q78" t="s">
        <v>4334</v>
      </c>
      <c r="S78" t="s">
        <v>4334</v>
      </c>
      <c r="T78" t="s">
        <v>4334</v>
      </c>
      <c r="U78" t="s">
        <v>4334</v>
      </c>
      <c r="V78" t="s">
        <v>4334</v>
      </c>
      <c r="W78" t="s">
        <v>4334</v>
      </c>
      <c r="X78" t="s">
        <v>4334</v>
      </c>
      <c r="Y78">
        <v>770000</v>
      </c>
      <c r="Z78">
        <v>1759000</v>
      </c>
      <c r="AA78" t="s">
        <v>4334</v>
      </c>
      <c r="AB78">
        <v>0</v>
      </c>
      <c r="AC78" t="s">
        <v>4334</v>
      </c>
      <c r="AD78" t="s">
        <v>4334</v>
      </c>
      <c r="AE78" t="s">
        <v>4334</v>
      </c>
      <c r="AF78" t="s">
        <v>4334</v>
      </c>
      <c r="AG78" t="s">
        <v>4334</v>
      </c>
      <c r="AH78">
        <v>417174</v>
      </c>
      <c r="AI78">
        <v>50</v>
      </c>
      <c r="AJ78">
        <v>23.72</v>
      </c>
      <c r="AK78" t="s">
        <v>4334</v>
      </c>
      <c r="AL78" t="s">
        <v>20</v>
      </c>
      <c r="AM78" t="s">
        <v>4334</v>
      </c>
      <c r="AN78" t="s">
        <v>4334</v>
      </c>
      <c r="AO78" t="s">
        <v>4334</v>
      </c>
    </row>
    <row r="79" spans="1:41">
      <c r="A79" t="s">
        <v>5806</v>
      </c>
      <c r="B79" t="s">
        <v>528</v>
      </c>
      <c r="C79" t="s">
        <v>4334</v>
      </c>
      <c r="D79" t="s">
        <v>4334</v>
      </c>
      <c r="E79" t="s">
        <v>4334</v>
      </c>
      <c r="F79" t="s">
        <v>3729</v>
      </c>
      <c r="G79" t="s">
        <v>4334</v>
      </c>
      <c r="H79" t="s">
        <v>5807</v>
      </c>
      <c r="I79" t="s">
        <v>4334</v>
      </c>
      <c r="J79" t="s">
        <v>319</v>
      </c>
      <c r="K79" t="s">
        <v>4334</v>
      </c>
      <c r="L79">
        <v>29</v>
      </c>
      <c r="M79" t="s">
        <v>3651</v>
      </c>
      <c r="N79" t="s">
        <v>4334</v>
      </c>
      <c r="O79" t="s">
        <v>4334</v>
      </c>
      <c r="P79" t="s">
        <v>4334</v>
      </c>
      <c r="Q79" t="s">
        <v>4334</v>
      </c>
      <c r="S79" t="s">
        <v>4334</v>
      </c>
      <c r="T79" t="s">
        <v>4334</v>
      </c>
      <c r="U79" t="s">
        <v>4334</v>
      </c>
      <c r="V79" t="s">
        <v>4334</v>
      </c>
      <c r="W79" t="s">
        <v>4334</v>
      </c>
      <c r="X79" t="s">
        <v>4334</v>
      </c>
      <c r="Y79">
        <v>0</v>
      </c>
      <c r="Z79">
        <v>59000000</v>
      </c>
      <c r="AA79" t="s">
        <v>4334</v>
      </c>
      <c r="AB79">
        <v>0</v>
      </c>
      <c r="AC79" t="s">
        <v>4334</v>
      </c>
      <c r="AD79" t="s">
        <v>4334</v>
      </c>
      <c r="AE79" t="s">
        <v>4334</v>
      </c>
      <c r="AF79" t="s">
        <v>4334</v>
      </c>
      <c r="AG79" t="s">
        <v>4334</v>
      </c>
      <c r="AH79">
        <v>0</v>
      </c>
      <c r="AI79">
        <v>0</v>
      </c>
      <c r="AJ79">
        <v>0</v>
      </c>
      <c r="AK79" t="s">
        <v>4334</v>
      </c>
      <c r="AL79" t="s">
        <v>4334</v>
      </c>
      <c r="AM79" t="s">
        <v>4334</v>
      </c>
      <c r="AN79" t="s">
        <v>4334</v>
      </c>
      <c r="AO79" t="s">
        <v>4334</v>
      </c>
    </row>
    <row r="80" spans="1:41">
      <c r="A80" t="s">
        <v>5808</v>
      </c>
      <c r="B80" t="s">
        <v>527</v>
      </c>
      <c r="C80" t="s">
        <v>4334</v>
      </c>
      <c r="D80" t="s">
        <v>4334</v>
      </c>
      <c r="E80" t="s">
        <v>4334</v>
      </c>
      <c r="F80" t="s">
        <v>3844</v>
      </c>
      <c r="G80" t="s">
        <v>1023</v>
      </c>
      <c r="H80" t="s">
        <v>1023</v>
      </c>
      <c r="I80" t="s">
        <v>4334</v>
      </c>
      <c r="J80" t="s">
        <v>999</v>
      </c>
      <c r="K80" t="s">
        <v>4334</v>
      </c>
      <c r="L80">
        <v>39</v>
      </c>
      <c r="M80" t="s">
        <v>3668</v>
      </c>
      <c r="N80" t="s">
        <v>4334</v>
      </c>
      <c r="O80" t="s">
        <v>4334</v>
      </c>
      <c r="P80" t="s">
        <v>4334</v>
      </c>
      <c r="Q80" t="s">
        <v>4334</v>
      </c>
      <c r="R80">
        <v>2024</v>
      </c>
      <c r="S80" t="s">
        <v>4334</v>
      </c>
      <c r="T80" t="s">
        <v>4334</v>
      </c>
      <c r="U80" t="s">
        <v>4334</v>
      </c>
      <c r="V80" t="s">
        <v>4334</v>
      </c>
      <c r="W80" t="s">
        <v>4334</v>
      </c>
      <c r="X80" t="s">
        <v>4334</v>
      </c>
      <c r="Y80">
        <v>4500000</v>
      </c>
      <c r="Z80">
        <v>4500000</v>
      </c>
      <c r="AA80" t="s">
        <v>4334</v>
      </c>
      <c r="AB80">
        <v>197000</v>
      </c>
      <c r="AC80" t="s">
        <v>4334</v>
      </c>
      <c r="AD80" t="s">
        <v>4334</v>
      </c>
      <c r="AE80" t="s">
        <v>4334</v>
      </c>
      <c r="AF80" t="s">
        <v>4334</v>
      </c>
      <c r="AG80" t="s">
        <v>4334</v>
      </c>
      <c r="AH80">
        <v>196830</v>
      </c>
      <c r="AI80">
        <v>15</v>
      </c>
      <c r="AJ80">
        <v>0</v>
      </c>
      <c r="AK80" t="s">
        <v>4334</v>
      </c>
      <c r="AL80" t="s">
        <v>114</v>
      </c>
      <c r="AM80" t="s">
        <v>4334</v>
      </c>
      <c r="AN80" t="s">
        <v>4334</v>
      </c>
      <c r="AO80" t="s">
        <v>4334</v>
      </c>
    </row>
    <row r="81" spans="1:41">
      <c r="A81" t="s">
        <v>5809</v>
      </c>
      <c r="B81" t="s">
        <v>526</v>
      </c>
      <c r="C81" t="s">
        <v>4334</v>
      </c>
      <c r="D81" t="s">
        <v>4334</v>
      </c>
      <c r="E81" t="s">
        <v>4334</v>
      </c>
      <c r="F81" t="s">
        <v>3733</v>
      </c>
      <c r="G81" t="s">
        <v>4334</v>
      </c>
      <c r="H81" t="s">
        <v>5810</v>
      </c>
      <c r="I81" t="s">
        <v>4334</v>
      </c>
      <c r="J81" t="s">
        <v>319</v>
      </c>
      <c r="K81" t="s">
        <v>4334</v>
      </c>
      <c r="L81">
        <v>28</v>
      </c>
      <c r="M81" t="s">
        <v>5687</v>
      </c>
      <c r="N81" t="s">
        <v>4334</v>
      </c>
      <c r="O81" t="s">
        <v>4334</v>
      </c>
      <c r="P81" t="s">
        <v>4334</v>
      </c>
      <c r="Q81" t="s">
        <v>4334</v>
      </c>
      <c r="R81">
        <v>2017</v>
      </c>
      <c r="S81" t="s">
        <v>4334</v>
      </c>
      <c r="T81" t="s">
        <v>4334</v>
      </c>
      <c r="U81" t="s">
        <v>4334</v>
      </c>
      <c r="V81" t="s">
        <v>4334</v>
      </c>
      <c r="W81" t="s">
        <v>4334</v>
      </c>
      <c r="X81" t="s">
        <v>4334</v>
      </c>
      <c r="Y81">
        <v>0</v>
      </c>
      <c r="Z81">
        <v>6775000</v>
      </c>
      <c r="AA81" t="s">
        <v>4334</v>
      </c>
      <c r="AB81">
        <v>6279844</v>
      </c>
      <c r="AC81" t="s">
        <v>4334</v>
      </c>
      <c r="AD81" t="s">
        <v>4334</v>
      </c>
      <c r="AE81" t="s">
        <v>4334</v>
      </c>
      <c r="AF81" t="s">
        <v>4334</v>
      </c>
      <c r="AG81" t="s">
        <v>4334</v>
      </c>
      <c r="AH81">
        <v>6775000</v>
      </c>
      <c r="AI81">
        <v>95</v>
      </c>
      <c r="AJ81">
        <v>0</v>
      </c>
      <c r="AK81" t="s">
        <v>4334</v>
      </c>
      <c r="AL81" t="s">
        <v>4334</v>
      </c>
      <c r="AM81" t="s">
        <v>4334</v>
      </c>
      <c r="AN81" t="s">
        <v>20</v>
      </c>
      <c r="AO81" t="s">
        <v>4334</v>
      </c>
    </row>
    <row r="82" spans="1:41">
      <c r="A82" t="s">
        <v>5811</v>
      </c>
      <c r="B82" t="s">
        <v>318</v>
      </c>
      <c r="C82" t="s">
        <v>4334</v>
      </c>
      <c r="D82" t="s">
        <v>4334</v>
      </c>
      <c r="E82" t="s">
        <v>4334</v>
      </c>
      <c r="F82" t="s">
        <v>3760</v>
      </c>
      <c r="G82" t="s">
        <v>3587</v>
      </c>
      <c r="H82" t="s">
        <v>4334</v>
      </c>
      <c r="I82" t="s">
        <v>4334</v>
      </c>
      <c r="J82" t="s">
        <v>4334</v>
      </c>
      <c r="K82" t="s">
        <v>4334</v>
      </c>
      <c r="L82">
        <v>1</v>
      </c>
      <c r="M82" t="s">
        <v>3610</v>
      </c>
      <c r="N82" t="s">
        <v>4334</v>
      </c>
      <c r="O82" t="s">
        <v>4334</v>
      </c>
      <c r="P82" t="s">
        <v>4334</v>
      </c>
      <c r="Q82" t="s">
        <v>4334</v>
      </c>
      <c r="S82" t="s">
        <v>4334</v>
      </c>
      <c r="T82" t="s">
        <v>4334</v>
      </c>
      <c r="U82" t="s">
        <v>4334</v>
      </c>
      <c r="V82" t="s">
        <v>4334</v>
      </c>
      <c r="W82" t="s">
        <v>4334</v>
      </c>
      <c r="X82" t="s">
        <v>4334</v>
      </c>
      <c r="Y82">
        <v>4000000</v>
      </c>
      <c r="Z82">
        <v>5999035</v>
      </c>
      <c r="AA82" t="s">
        <v>4334</v>
      </c>
      <c r="AB82">
        <v>4486348</v>
      </c>
      <c r="AC82" t="s">
        <v>4334</v>
      </c>
      <c r="AD82" t="s">
        <v>4334</v>
      </c>
      <c r="AE82" t="s">
        <v>4334</v>
      </c>
      <c r="AF82" t="s">
        <v>4334</v>
      </c>
      <c r="AG82" t="s">
        <v>4334</v>
      </c>
      <c r="AH82">
        <v>3873676</v>
      </c>
      <c r="AI82">
        <v>0</v>
      </c>
      <c r="AJ82">
        <v>0</v>
      </c>
      <c r="AK82" t="s">
        <v>4334</v>
      </c>
      <c r="AL82" t="s">
        <v>4334</v>
      </c>
      <c r="AM82" t="s">
        <v>4334</v>
      </c>
      <c r="AN82" t="s">
        <v>4334</v>
      </c>
      <c r="AO82" t="s">
        <v>4334</v>
      </c>
    </row>
    <row r="83" spans="1:41">
      <c r="A83" t="s">
        <v>5812</v>
      </c>
      <c r="B83" t="s">
        <v>318</v>
      </c>
      <c r="C83" t="s">
        <v>4334</v>
      </c>
      <c r="D83" t="s">
        <v>4334</v>
      </c>
      <c r="E83" t="s">
        <v>4334</v>
      </c>
      <c r="F83" t="s">
        <v>3769</v>
      </c>
      <c r="G83" t="s">
        <v>3587</v>
      </c>
      <c r="H83" t="s">
        <v>4334</v>
      </c>
      <c r="I83" t="s">
        <v>4334</v>
      </c>
      <c r="J83" t="s">
        <v>391</v>
      </c>
      <c r="K83" t="s">
        <v>4334</v>
      </c>
      <c r="L83">
        <v>32</v>
      </c>
      <c r="M83" t="s">
        <v>3655</v>
      </c>
      <c r="N83" t="s">
        <v>4334</v>
      </c>
      <c r="O83" t="s">
        <v>4334</v>
      </c>
      <c r="P83" t="s">
        <v>4334</v>
      </c>
      <c r="Q83" t="s">
        <v>4334</v>
      </c>
      <c r="S83" t="s">
        <v>4334</v>
      </c>
      <c r="T83" t="s">
        <v>4334</v>
      </c>
      <c r="U83" t="s">
        <v>4334</v>
      </c>
      <c r="V83" t="s">
        <v>4334</v>
      </c>
      <c r="W83" t="s">
        <v>4334</v>
      </c>
      <c r="X83" t="s">
        <v>4334</v>
      </c>
      <c r="Y83">
        <v>2795000</v>
      </c>
      <c r="Z83">
        <v>3507000</v>
      </c>
      <c r="AA83" t="s">
        <v>4334</v>
      </c>
      <c r="AB83">
        <v>1493810</v>
      </c>
      <c r="AC83" t="s">
        <v>4334</v>
      </c>
      <c r="AD83" t="s">
        <v>4334</v>
      </c>
      <c r="AE83" t="s">
        <v>4334</v>
      </c>
      <c r="AF83" t="s">
        <v>4334</v>
      </c>
      <c r="AG83" t="s">
        <v>4334</v>
      </c>
      <c r="AH83">
        <v>907820</v>
      </c>
      <c r="AI83">
        <v>0</v>
      </c>
      <c r="AJ83">
        <v>0</v>
      </c>
      <c r="AK83" t="s">
        <v>4334</v>
      </c>
      <c r="AL83" t="s">
        <v>4334</v>
      </c>
      <c r="AM83" t="s">
        <v>4334</v>
      </c>
      <c r="AN83" t="s">
        <v>4334</v>
      </c>
      <c r="AO83" t="s">
        <v>4334</v>
      </c>
    </row>
    <row r="84" spans="1:41">
      <c r="A84" t="s">
        <v>5813</v>
      </c>
      <c r="B84" t="s">
        <v>318</v>
      </c>
      <c r="C84" t="s">
        <v>4334</v>
      </c>
      <c r="D84" t="s">
        <v>4334</v>
      </c>
      <c r="E84" t="s">
        <v>4334</v>
      </c>
      <c r="F84" t="s">
        <v>3758</v>
      </c>
      <c r="G84" t="s">
        <v>497</v>
      </c>
      <c r="H84" t="s">
        <v>4334</v>
      </c>
      <c r="I84" t="s">
        <v>4334</v>
      </c>
      <c r="J84" t="s">
        <v>319</v>
      </c>
      <c r="K84" t="s">
        <v>4334</v>
      </c>
      <c r="L84">
        <v>45</v>
      </c>
      <c r="M84" t="s">
        <v>3677</v>
      </c>
      <c r="N84" t="s">
        <v>4334</v>
      </c>
      <c r="O84" t="s">
        <v>4334</v>
      </c>
      <c r="P84" t="s">
        <v>4334</v>
      </c>
      <c r="Q84" t="s">
        <v>4334</v>
      </c>
      <c r="S84" t="s">
        <v>4334</v>
      </c>
      <c r="T84" t="s">
        <v>4334</v>
      </c>
      <c r="U84" t="s">
        <v>4334</v>
      </c>
      <c r="V84" t="s">
        <v>4334</v>
      </c>
      <c r="W84" t="s">
        <v>4334</v>
      </c>
      <c r="X84" t="s">
        <v>4334</v>
      </c>
      <c r="Y84">
        <v>1200000</v>
      </c>
      <c r="Z84">
        <v>1200000</v>
      </c>
      <c r="AA84" t="s">
        <v>4334</v>
      </c>
      <c r="AB84">
        <v>1194695.338</v>
      </c>
      <c r="AC84" t="s">
        <v>4334</v>
      </c>
      <c r="AD84" t="s">
        <v>4334</v>
      </c>
      <c r="AE84" t="s">
        <v>4334</v>
      </c>
      <c r="AF84" t="s">
        <v>4334</v>
      </c>
      <c r="AG84" t="s">
        <v>4334</v>
      </c>
      <c r="AH84">
        <v>1132151.9480000001</v>
      </c>
      <c r="AI84">
        <v>100</v>
      </c>
      <c r="AJ84">
        <v>0</v>
      </c>
      <c r="AK84" t="s">
        <v>4334</v>
      </c>
      <c r="AL84" t="s">
        <v>4334</v>
      </c>
      <c r="AM84" t="s">
        <v>4334</v>
      </c>
      <c r="AN84" t="s">
        <v>4334</v>
      </c>
      <c r="AO84" t="s">
        <v>4334</v>
      </c>
    </row>
    <row r="85" spans="1:41">
      <c r="A85" t="s">
        <v>5814</v>
      </c>
      <c r="B85" t="s">
        <v>526</v>
      </c>
      <c r="C85" t="s">
        <v>4334</v>
      </c>
      <c r="D85" t="s">
        <v>4334</v>
      </c>
      <c r="E85" t="s">
        <v>4334</v>
      </c>
      <c r="F85" t="s">
        <v>3919</v>
      </c>
      <c r="G85" t="s">
        <v>4334</v>
      </c>
      <c r="H85" t="s">
        <v>5815</v>
      </c>
      <c r="I85" t="s">
        <v>4334</v>
      </c>
      <c r="J85" t="s">
        <v>4334</v>
      </c>
      <c r="K85" t="s">
        <v>4334</v>
      </c>
      <c r="L85">
        <v>18</v>
      </c>
      <c r="M85" t="s">
        <v>3632</v>
      </c>
      <c r="N85" t="s">
        <v>4334</v>
      </c>
      <c r="O85" t="s">
        <v>4334</v>
      </c>
      <c r="P85" t="s">
        <v>4334</v>
      </c>
      <c r="Q85" t="s">
        <v>4334</v>
      </c>
      <c r="S85" t="s">
        <v>4334</v>
      </c>
      <c r="T85" t="s">
        <v>4334</v>
      </c>
      <c r="U85" t="s">
        <v>4334</v>
      </c>
      <c r="V85" t="s">
        <v>4334</v>
      </c>
      <c r="W85" t="s">
        <v>4334</v>
      </c>
      <c r="X85" t="s">
        <v>4334</v>
      </c>
      <c r="Y85">
        <v>0</v>
      </c>
      <c r="Z85">
        <v>1600000</v>
      </c>
      <c r="AA85" t="s">
        <v>4334</v>
      </c>
      <c r="AB85">
        <v>1461.37</v>
      </c>
      <c r="AC85" t="s">
        <v>4334</v>
      </c>
      <c r="AD85" t="s">
        <v>4334</v>
      </c>
      <c r="AE85" t="s">
        <v>4334</v>
      </c>
      <c r="AF85" t="s">
        <v>4334</v>
      </c>
      <c r="AG85" t="s">
        <v>4334</v>
      </c>
      <c r="AH85">
        <v>0</v>
      </c>
      <c r="AI85">
        <v>5</v>
      </c>
      <c r="AJ85">
        <v>0</v>
      </c>
      <c r="AK85" t="s">
        <v>4334</v>
      </c>
      <c r="AL85" t="s">
        <v>2677</v>
      </c>
      <c r="AM85" t="s">
        <v>4334</v>
      </c>
      <c r="AN85" t="s">
        <v>4334</v>
      </c>
      <c r="AO85" t="s">
        <v>4334</v>
      </c>
    </row>
    <row r="86" spans="1:41">
      <c r="A86" t="s">
        <v>5816</v>
      </c>
      <c r="B86" t="s">
        <v>529</v>
      </c>
      <c r="C86" t="s">
        <v>4334</v>
      </c>
      <c r="D86" t="s">
        <v>4334</v>
      </c>
      <c r="E86" t="s">
        <v>4334</v>
      </c>
      <c r="F86" t="s">
        <v>3775</v>
      </c>
      <c r="G86" t="s">
        <v>4334</v>
      </c>
      <c r="H86" t="s">
        <v>5817</v>
      </c>
      <c r="I86" t="s">
        <v>4334</v>
      </c>
      <c r="J86" t="s">
        <v>319</v>
      </c>
      <c r="K86" t="s">
        <v>4334</v>
      </c>
      <c r="L86">
        <v>40</v>
      </c>
      <c r="M86" t="s">
        <v>3670</v>
      </c>
      <c r="N86" t="s">
        <v>4334</v>
      </c>
      <c r="O86" t="s">
        <v>4334</v>
      </c>
      <c r="P86" t="s">
        <v>4334</v>
      </c>
      <c r="Q86" t="s">
        <v>4334</v>
      </c>
      <c r="S86" t="s">
        <v>4334</v>
      </c>
      <c r="T86" t="s">
        <v>4334</v>
      </c>
      <c r="U86" t="s">
        <v>4334</v>
      </c>
      <c r="V86" t="s">
        <v>4334</v>
      </c>
      <c r="W86" t="s">
        <v>4334</v>
      </c>
      <c r="X86" t="s">
        <v>4334</v>
      </c>
      <c r="Y86">
        <v>0</v>
      </c>
      <c r="Z86">
        <v>3693200</v>
      </c>
      <c r="AA86" t="s">
        <v>4334</v>
      </c>
      <c r="AB86">
        <v>3435134</v>
      </c>
      <c r="AC86" t="s">
        <v>4334</v>
      </c>
      <c r="AD86" t="s">
        <v>4334</v>
      </c>
      <c r="AE86" t="s">
        <v>4334</v>
      </c>
      <c r="AF86" t="s">
        <v>4334</v>
      </c>
      <c r="AG86" t="s">
        <v>4334</v>
      </c>
      <c r="AH86">
        <v>1549144</v>
      </c>
      <c r="AI86">
        <v>70</v>
      </c>
      <c r="AJ86">
        <v>0</v>
      </c>
      <c r="AK86" t="s">
        <v>4334</v>
      </c>
      <c r="AL86" t="s">
        <v>4334</v>
      </c>
      <c r="AM86" t="s">
        <v>4334</v>
      </c>
      <c r="AN86" t="s">
        <v>4334</v>
      </c>
      <c r="AO86" t="s">
        <v>4334</v>
      </c>
    </row>
    <row r="87" spans="1:41">
      <c r="A87" t="s">
        <v>5818</v>
      </c>
      <c r="B87" t="s">
        <v>318</v>
      </c>
      <c r="C87" t="s">
        <v>4334</v>
      </c>
      <c r="D87" t="s">
        <v>4334</v>
      </c>
      <c r="E87" t="s">
        <v>4334</v>
      </c>
      <c r="F87" t="s">
        <v>3729</v>
      </c>
      <c r="G87" t="s">
        <v>441</v>
      </c>
      <c r="H87" t="s">
        <v>4334</v>
      </c>
      <c r="I87" t="s">
        <v>4334</v>
      </c>
      <c r="J87" t="s">
        <v>4334</v>
      </c>
      <c r="K87" t="s">
        <v>4334</v>
      </c>
      <c r="L87">
        <v>1</v>
      </c>
      <c r="M87" t="s">
        <v>3610</v>
      </c>
      <c r="N87" t="s">
        <v>4334</v>
      </c>
      <c r="O87" t="s">
        <v>4334</v>
      </c>
      <c r="P87" t="s">
        <v>4334</v>
      </c>
      <c r="Q87" t="s">
        <v>4334</v>
      </c>
      <c r="S87" t="s">
        <v>4334</v>
      </c>
      <c r="T87" t="s">
        <v>4334</v>
      </c>
      <c r="U87" t="s">
        <v>4334</v>
      </c>
      <c r="V87" t="s">
        <v>4334</v>
      </c>
      <c r="W87" t="s">
        <v>4334</v>
      </c>
      <c r="X87" t="s">
        <v>4334</v>
      </c>
      <c r="Y87">
        <v>1000000</v>
      </c>
      <c r="Z87">
        <v>1671326</v>
      </c>
      <c r="AA87" t="s">
        <v>4334</v>
      </c>
      <c r="AB87">
        <v>1251753</v>
      </c>
      <c r="AC87" t="s">
        <v>4334</v>
      </c>
      <c r="AD87" t="s">
        <v>4334</v>
      </c>
      <c r="AE87" t="s">
        <v>4334</v>
      </c>
      <c r="AF87" t="s">
        <v>4334</v>
      </c>
      <c r="AG87" t="s">
        <v>4334</v>
      </c>
      <c r="AH87">
        <v>1215635</v>
      </c>
      <c r="AI87">
        <v>86</v>
      </c>
      <c r="AJ87">
        <v>0</v>
      </c>
      <c r="AK87" t="s">
        <v>4334</v>
      </c>
      <c r="AL87" t="s">
        <v>436</v>
      </c>
      <c r="AM87" t="s">
        <v>4334</v>
      </c>
      <c r="AN87" t="s">
        <v>4334</v>
      </c>
      <c r="AO87" t="s">
        <v>4334</v>
      </c>
    </row>
    <row r="88" spans="1:41">
      <c r="A88" t="s">
        <v>5819</v>
      </c>
      <c r="B88" t="s">
        <v>529</v>
      </c>
      <c r="C88" t="s">
        <v>4334</v>
      </c>
      <c r="D88" t="s">
        <v>4334</v>
      </c>
      <c r="E88" t="s">
        <v>4334</v>
      </c>
      <c r="F88" t="s">
        <v>3733</v>
      </c>
      <c r="G88" t="s">
        <v>4334</v>
      </c>
      <c r="H88" t="s">
        <v>5820</v>
      </c>
      <c r="I88" t="s">
        <v>4334</v>
      </c>
      <c r="J88" t="s">
        <v>319</v>
      </c>
      <c r="K88" t="s">
        <v>4334</v>
      </c>
      <c r="L88">
        <v>21</v>
      </c>
      <c r="M88" t="s">
        <v>1203</v>
      </c>
      <c r="N88" t="s">
        <v>4334</v>
      </c>
      <c r="O88" t="s">
        <v>4334</v>
      </c>
      <c r="P88" t="s">
        <v>4334</v>
      </c>
      <c r="Q88" t="s">
        <v>4334</v>
      </c>
      <c r="S88" t="s">
        <v>4334</v>
      </c>
      <c r="T88" t="s">
        <v>4334</v>
      </c>
      <c r="U88" t="s">
        <v>4334</v>
      </c>
      <c r="V88" t="s">
        <v>4334</v>
      </c>
      <c r="W88" t="s">
        <v>4334</v>
      </c>
      <c r="X88" t="s">
        <v>4334</v>
      </c>
      <c r="Y88">
        <v>0</v>
      </c>
      <c r="Z88">
        <v>1400000</v>
      </c>
      <c r="AA88" t="s">
        <v>4334</v>
      </c>
      <c r="AB88">
        <v>0</v>
      </c>
      <c r="AC88" t="s">
        <v>4334</v>
      </c>
      <c r="AD88" t="s">
        <v>4334</v>
      </c>
      <c r="AE88" t="s">
        <v>4334</v>
      </c>
      <c r="AF88" t="s">
        <v>4334</v>
      </c>
      <c r="AG88" t="s">
        <v>4334</v>
      </c>
      <c r="AH88">
        <v>974.61</v>
      </c>
      <c r="AI88">
        <v>0</v>
      </c>
      <c r="AJ88">
        <v>0</v>
      </c>
      <c r="AK88" t="s">
        <v>4334</v>
      </c>
      <c r="AL88" t="s">
        <v>5821</v>
      </c>
      <c r="AM88" t="s">
        <v>4334</v>
      </c>
      <c r="AN88" t="s">
        <v>4334</v>
      </c>
      <c r="AO88" t="s">
        <v>4334</v>
      </c>
    </row>
    <row r="89" spans="1:41">
      <c r="A89" t="s">
        <v>5822</v>
      </c>
      <c r="B89" t="s">
        <v>2286</v>
      </c>
      <c r="C89" t="s">
        <v>4334</v>
      </c>
      <c r="D89" t="s">
        <v>4334</v>
      </c>
      <c r="E89" t="s">
        <v>4334</v>
      </c>
      <c r="F89" t="s">
        <v>3911</v>
      </c>
      <c r="G89" t="s">
        <v>2569</v>
      </c>
      <c r="H89" t="s">
        <v>5823</v>
      </c>
      <c r="I89" t="s">
        <v>4334</v>
      </c>
      <c r="J89" t="s">
        <v>4334</v>
      </c>
      <c r="K89" t="s">
        <v>4334</v>
      </c>
      <c r="L89">
        <v>14</v>
      </c>
      <c r="M89" t="s">
        <v>3625</v>
      </c>
      <c r="N89" t="s">
        <v>4334</v>
      </c>
      <c r="O89" t="s">
        <v>4334</v>
      </c>
      <c r="P89" t="s">
        <v>4334</v>
      </c>
      <c r="Q89" t="s">
        <v>4334</v>
      </c>
      <c r="S89" t="s">
        <v>4334</v>
      </c>
      <c r="T89" t="s">
        <v>4334</v>
      </c>
      <c r="U89" t="s">
        <v>4334</v>
      </c>
      <c r="V89" t="s">
        <v>4334</v>
      </c>
      <c r="W89" t="s">
        <v>4334</v>
      </c>
      <c r="X89" t="s">
        <v>4334</v>
      </c>
      <c r="Y89">
        <v>0</v>
      </c>
      <c r="Z89">
        <v>1745300</v>
      </c>
      <c r="AA89" t="s">
        <v>4334</v>
      </c>
      <c r="AB89">
        <v>1744367.0220000001</v>
      </c>
      <c r="AC89" t="s">
        <v>4334</v>
      </c>
      <c r="AD89" t="s">
        <v>4334</v>
      </c>
      <c r="AE89" t="s">
        <v>4334</v>
      </c>
      <c r="AF89" t="s">
        <v>4334</v>
      </c>
      <c r="AG89" t="s">
        <v>4334</v>
      </c>
      <c r="AH89">
        <v>0</v>
      </c>
      <c r="AI89">
        <v>100</v>
      </c>
      <c r="AJ89">
        <v>0</v>
      </c>
      <c r="AK89" t="s">
        <v>4334</v>
      </c>
      <c r="AL89" t="s">
        <v>2570</v>
      </c>
      <c r="AM89" t="s">
        <v>4334</v>
      </c>
      <c r="AN89" t="s">
        <v>4334</v>
      </c>
      <c r="AO89" t="s">
        <v>4334</v>
      </c>
    </row>
    <row r="90" spans="1:41">
      <c r="A90" t="s">
        <v>5824</v>
      </c>
      <c r="B90" t="s">
        <v>318</v>
      </c>
      <c r="C90" t="s">
        <v>4334</v>
      </c>
      <c r="D90" t="s">
        <v>4334</v>
      </c>
      <c r="E90" t="s">
        <v>4334</v>
      </c>
      <c r="F90" t="s">
        <v>5826</v>
      </c>
      <c r="G90" t="s">
        <v>361</v>
      </c>
      <c r="H90" t="s">
        <v>5825</v>
      </c>
      <c r="I90" t="s">
        <v>4334</v>
      </c>
      <c r="J90" t="s">
        <v>4334</v>
      </c>
      <c r="K90" t="s">
        <v>4334</v>
      </c>
      <c r="L90">
        <v>49</v>
      </c>
      <c r="M90" t="s">
        <v>3684</v>
      </c>
      <c r="N90" t="s">
        <v>4334</v>
      </c>
      <c r="O90" t="s">
        <v>4334</v>
      </c>
      <c r="P90" t="s">
        <v>4334</v>
      </c>
      <c r="Q90" t="s">
        <v>4334</v>
      </c>
      <c r="S90" t="s">
        <v>4334</v>
      </c>
      <c r="T90" t="s">
        <v>4334</v>
      </c>
      <c r="U90" t="s">
        <v>4334</v>
      </c>
      <c r="V90" t="s">
        <v>4334</v>
      </c>
      <c r="W90" t="s">
        <v>4334</v>
      </c>
      <c r="X90" t="s">
        <v>4334</v>
      </c>
      <c r="Y90">
        <v>2276743</v>
      </c>
      <c r="Z90">
        <v>2276743</v>
      </c>
      <c r="AA90" t="s">
        <v>4334</v>
      </c>
      <c r="AB90">
        <v>2180272</v>
      </c>
      <c r="AC90" t="s">
        <v>4334</v>
      </c>
      <c r="AD90" t="s">
        <v>4334</v>
      </c>
      <c r="AE90" t="s">
        <v>4334</v>
      </c>
      <c r="AF90" t="s">
        <v>4334</v>
      </c>
      <c r="AG90" t="s">
        <v>4334</v>
      </c>
      <c r="AH90">
        <v>359184</v>
      </c>
      <c r="AI90">
        <v>0</v>
      </c>
      <c r="AJ90">
        <v>0</v>
      </c>
      <c r="AK90" t="s">
        <v>4334</v>
      </c>
      <c r="AL90" t="s">
        <v>4334</v>
      </c>
      <c r="AM90" t="s">
        <v>4334</v>
      </c>
      <c r="AN90" t="s">
        <v>4334</v>
      </c>
      <c r="AO90" t="s">
        <v>4334</v>
      </c>
    </row>
    <row r="91" spans="1:41">
      <c r="A91" t="s">
        <v>5827</v>
      </c>
      <c r="B91" t="s">
        <v>318</v>
      </c>
      <c r="C91" t="s">
        <v>4334</v>
      </c>
      <c r="D91" t="s">
        <v>4334</v>
      </c>
      <c r="E91" t="s">
        <v>4334</v>
      </c>
      <c r="F91" t="s">
        <v>3771</v>
      </c>
      <c r="G91" t="s">
        <v>3586</v>
      </c>
      <c r="H91" t="s">
        <v>4334</v>
      </c>
      <c r="I91" t="s">
        <v>4334</v>
      </c>
      <c r="J91" t="s">
        <v>418</v>
      </c>
      <c r="K91" t="s">
        <v>4334</v>
      </c>
      <c r="L91">
        <v>32</v>
      </c>
      <c r="M91" t="s">
        <v>3655</v>
      </c>
      <c r="N91" t="s">
        <v>4334</v>
      </c>
      <c r="O91" t="s">
        <v>4334</v>
      </c>
      <c r="P91" t="s">
        <v>4334</v>
      </c>
      <c r="Q91" t="s">
        <v>4334</v>
      </c>
      <c r="S91" t="s">
        <v>4334</v>
      </c>
      <c r="T91" t="s">
        <v>4334</v>
      </c>
      <c r="U91" t="s">
        <v>4334</v>
      </c>
      <c r="V91" t="s">
        <v>4334</v>
      </c>
      <c r="W91" t="s">
        <v>4334</v>
      </c>
      <c r="X91" t="s">
        <v>4334</v>
      </c>
      <c r="Y91">
        <v>50000000</v>
      </c>
      <c r="Z91">
        <v>50000000</v>
      </c>
      <c r="AA91" t="s">
        <v>4334</v>
      </c>
      <c r="AB91">
        <v>0</v>
      </c>
      <c r="AC91" t="s">
        <v>4334</v>
      </c>
      <c r="AD91" t="s">
        <v>4334</v>
      </c>
      <c r="AE91" t="s">
        <v>4334</v>
      </c>
      <c r="AF91" t="s">
        <v>4334</v>
      </c>
      <c r="AG91" t="s">
        <v>4334</v>
      </c>
      <c r="AH91">
        <v>38500000</v>
      </c>
      <c r="AI91">
        <v>77</v>
      </c>
      <c r="AJ91">
        <v>77</v>
      </c>
      <c r="AK91" t="s">
        <v>4334</v>
      </c>
      <c r="AL91" t="s">
        <v>4334</v>
      </c>
      <c r="AM91" t="s">
        <v>4334</v>
      </c>
      <c r="AN91" t="s">
        <v>4334</v>
      </c>
      <c r="AO91" t="s">
        <v>4334</v>
      </c>
    </row>
    <row r="92" spans="1:41">
      <c r="A92" t="s">
        <v>5828</v>
      </c>
      <c r="B92" t="s">
        <v>317</v>
      </c>
      <c r="C92" t="s">
        <v>4334</v>
      </c>
      <c r="D92" t="s">
        <v>4334</v>
      </c>
      <c r="E92" t="s">
        <v>4334</v>
      </c>
      <c r="F92" t="s">
        <v>3733</v>
      </c>
      <c r="G92" t="s">
        <v>4334</v>
      </c>
      <c r="H92" t="s">
        <v>5829</v>
      </c>
      <c r="I92" t="s">
        <v>4334</v>
      </c>
      <c r="J92" t="s">
        <v>4334</v>
      </c>
      <c r="K92" t="s">
        <v>4334</v>
      </c>
      <c r="L92">
        <v>3</v>
      </c>
      <c r="M92" t="s">
        <v>61</v>
      </c>
      <c r="N92" t="s">
        <v>4334</v>
      </c>
      <c r="O92" t="s">
        <v>4334</v>
      </c>
      <c r="P92" t="s">
        <v>4334</v>
      </c>
      <c r="Q92" t="s">
        <v>4334</v>
      </c>
      <c r="S92" t="s">
        <v>4334</v>
      </c>
      <c r="T92" t="s">
        <v>4334</v>
      </c>
      <c r="U92" t="s">
        <v>4334</v>
      </c>
      <c r="V92" t="s">
        <v>4334</v>
      </c>
      <c r="W92" t="s">
        <v>4334</v>
      </c>
      <c r="X92" t="s">
        <v>4334</v>
      </c>
      <c r="Y92">
        <v>0</v>
      </c>
      <c r="Z92">
        <v>8158300</v>
      </c>
      <c r="AA92" t="s">
        <v>4334</v>
      </c>
      <c r="AB92">
        <v>0</v>
      </c>
      <c r="AC92" t="s">
        <v>4334</v>
      </c>
      <c r="AD92" t="s">
        <v>4334</v>
      </c>
      <c r="AE92" t="s">
        <v>4334</v>
      </c>
      <c r="AF92" t="s">
        <v>4334</v>
      </c>
      <c r="AG92" t="s">
        <v>4334</v>
      </c>
      <c r="AH92">
        <v>0</v>
      </c>
      <c r="AI92">
        <v>100</v>
      </c>
      <c r="AJ92">
        <v>100</v>
      </c>
      <c r="AK92" t="s">
        <v>4334</v>
      </c>
      <c r="AL92" t="s">
        <v>70</v>
      </c>
      <c r="AM92" t="s">
        <v>4334</v>
      </c>
      <c r="AN92" t="s">
        <v>70</v>
      </c>
      <c r="AO92" t="s">
        <v>4334</v>
      </c>
    </row>
    <row r="93" spans="1:41">
      <c r="A93" t="s">
        <v>5830</v>
      </c>
      <c r="B93" t="s">
        <v>317</v>
      </c>
      <c r="C93" t="s">
        <v>4334</v>
      </c>
      <c r="D93" t="s">
        <v>4334</v>
      </c>
      <c r="E93" t="s">
        <v>4334</v>
      </c>
      <c r="F93" t="s">
        <v>3746</v>
      </c>
      <c r="G93" t="s">
        <v>4334</v>
      </c>
      <c r="H93" t="s">
        <v>147</v>
      </c>
      <c r="I93" t="s">
        <v>4334</v>
      </c>
      <c r="J93" t="s">
        <v>4334</v>
      </c>
      <c r="K93" t="s">
        <v>4334</v>
      </c>
      <c r="L93">
        <v>10</v>
      </c>
      <c r="M93" t="s">
        <v>3618</v>
      </c>
      <c r="N93" t="s">
        <v>4334</v>
      </c>
      <c r="O93" t="s">
        <v>4334</v>
      </c>
      <c r="P93" t="s">
        <v>4334</v>
      </c>
      <c r="Q93" t="s">
        <v>4334</v>
      </c>
      <c r="S93" t="s">
        <v>4334</v>
      </c>
      <c r="T93" t="s">
        <v>4334</v>
      </c>
      <c r="U93" t="s">
        <v>4334</v>
      </c>
      <c r="V93" t="s">
        <v>4334</v>
      </c>
      <c r="W93" t="s">
        <v>4334</v>
      </c>
      <c r="X93" t="s">
        <v>4334</v>
      </c>
      <c r="Y93">
        <v>0</v>
      </c>
      <c r="Z93">
        <v>1770127</v>
      </c>
      <c r="AA93" t="s">
        <v>4334</v>
      </c>
      <c r="AB93">
        <v>1718151.7150000001</v>
      </c>
      <c r="AC93" t="s">
        <v>4334</v>
      </c>
      <c r="AD93" t="s">
        <v>4334</v>
      </c>
      <c r="AE93" t="s">
        <v>4334</v>
      </c>
      <c r="AF93" t="s">
        <v>4334</v>
      </c>
      <c r="AG93" t="s">
        <v>4334</v>
      </c>
      <c r="AH93">
        <v>1650832</v>
      </c>
      <c r="AI93">
        <v>96</v>
      </c>
      <c r="AJ93">
        <v>0</v>
      </c>
      <c r="AK93" t="s">
        <v>4334</v>
      </c>
      <c r="AL93" t="s">
        <v>4334</v>
      </c>
      <c r="AM93" t="s">
        <v>4334</v>
      </c>
      <c r="AN93" t="s">
        <v>20</v>
      </c>
      <c r="AO93" t="s">
        <v>4334</v>
      </c>
    </row>
    <row r="94" spans="1:41">
      <c r="A94" t="s">
        <v>5831</v>
      </c>
      <c r="B94" t="s">
        <v>318</v>
      </c>
      <c r="C94" t="s">
        <v>4334</v>
      </c>
      <c r="D94" t="s">
        <v>4334</v>
      </c>
      <c r="E94" t="s">
        <v>4334</v>
      </c>
      <c r="F94" t="s">
        <v>3729</v>
      </c>
      <c r="G94" t="s">
        <v>353</v>
      </c>
      <c r="H94" t="s">
        <v>4334</v>
      </c>
      <c r="I94" t="s">
        <v>4334</v>
      </c>
      <c r="J94" t="s">
        <v>4334</v>
      </c>
      <c r="K94" t="s">
        <v>4334</v>
      </c>
      <c r="L94">
        <v>50</v>
      </c>
      <c r="M94" t="s">
        <v>3686</v>
      </c>
      <c r="N94" t="s">
        <v>4334</v>
      </c>
      <c r="O94" t="s">
        <v>4334</v>
      </c>
      <c r="P94" t="s">
        <v>4334</v>
      </c>
      <c r="Q94" t="s">
        <v>4334</v>
      </c>
      <c r="S94" t="s">
        <v>4334</v>
      </c>
      <c r="T94" t="s">
        <v>4334</v>
      </c>
      <c r="U94" t="s">
        <v>4334</v>
      </c>
      <c r="V94" t="s">
        <v>4334</v>
      </c>
      <c r="W94" t="s">
        <v>4334</v>
      </c>
      <c r="X94" t="s">
        <v>4334</v>
      </c>
      <c r="Y94">
        <v>2900000</v>
      </c>
      <c r="Z94">
        <v>2900000</v>
      </c>
      <c r="AA94" t="s">
        <v>4334</v>
      </c>
      <c r="AB94">
        <v>0</v>
      </c>
      <c r="AC94" t="s">
        <v>4334</v>
      </c>
      <c r="AD94" t="s">
        <v>4334</v>
      </c>
      <c r="AE94" t="s">
        <v>4334</v>
      </c>
      <c r="AF94" t="s">
        <v>4334</v>
      </c>
      <c r="AG94" t="s">
        <v>4334</v>
      </c>
      <c r="AH94">
        <v>0</v>
      </c>
      <c r="AI94">
        <v>0</v>
      </c>
      <c r="AJ94">
        <v>0</v>
      </c>
      <c r="AK94" t="s">
        <v>4334</v>
      </c>
      <c r="AL94" t="s">
        <v>354</v>
      </c>
      <c r="AM94" t="s">
        <v>4334</v>
      </c>
      <c r="AN94" t="s">
        <v>4334</v>
      </c>
      <c r="AO94" t="s">
        <v>4334</v>
      </c>
    </row>
    <row r="95" spans="1:41">
      <c r="A95" t="s">
        <v>5832</v>
      </c>
      <c r="B95" t="s">
        <v>529</v>
      </c>
      <c r="C95" t="s">
        <v>4334</v>
      </c>
      <c r="D95" t="s">
        <v>4334</v>
      </c>
      <c r="E95" t="s">
        <v>4334</v>
      </c>
      <c r="F95" t="s">
        <v>3769</v>
      </c>
      <c r="G95" t="s">
        <v>4334</v>
      </c>
      <c r="H95" t="s">
        <v>4086</v>
      </c>
      <c r="I95" t="s">
        <v>4334</v>
      </c>
      <c r="J95" t="s">
        <v>319</v>
      </c>
      <c r="K95" t="s">
        <v>4334</v>
      </c>
      <c r="L95">
        <v>23</v>
      </c>
      <c r="M95" t="s">
        <v>529</v>
      </c>
      <c r="N95" t="s">
        <v>4334</v>
      </c>
      <c r="O95" t="s">
        <v>4334</v>
      </c>
      <c r="P95" t="s">
        <v>4334</v>
      </c>
      <c r="Q95" t="s">
        <v>4334</v>
      </c>
      <c r="S95" t="s">
        <v>4334</v>
      </c>
      <c r="T95" t="s">
        <v>4334</v>
      </c>
      <c r="U95" t="s">
        <v>4334</v>
      </c>
      <c r="V95" t="s">
        <v>4334</v>
      </c>
      <c r="W95" t="s">
        <v>4334</v>
      </c>
      <c r="X95" t="s">
        <v>4334</v>
      </c>
      <c r="Y95">
        <v>0</v>
      </c>
      <c r="Z95">
        <v>4537000</v>
      </c>
      <c r="AA95" t="s">
        <v>4334</v>
      </c>
      <c r="AB95">
        <v>0</v>
      </c>
      <c r="AC95" t="s">
        <v>4334</v>
      </c>
      <c r="AD95" t="s">
        <v>4334</v>
      </c>
      <c r="AE95" t="s">
        <v>4334</v>
      </c>
      <c r="AF95" t="s">
        <v>4334</v>
      </c>
      <c r="AG95" t="s">
        <v>4334</v>
      </c>
      <c r="AH95">
        <v>2543494.2429999998</v>
      </c>
      <c r="AI95">
        <v>80</v>
      </c>
      <c r="AJ95">
        <v>59.8</v>
      </c>
      <c r="AK95" t="s">
        <v>4334</v>
      </c>
      <c r="AL95" t="s">
        <v>20</v>
      </c>
      <c r="AM95" t="s">
        <v>4334</v>
      </c>
      <c r="AN95" t="s">
        <v>4334</v>
      </c>
      <c r="AO95" t="s">
        <v>4334</v>
      </c>
    </row>
    <row r="96" spans="1:41">
      <c r="A96" t="s">
        <v>5833</v>
      </c>
      <c r="B96" t="s">
        <v>318</v>
      </c>
      <c r="C96" t="s">
        <v>4334</v>
      </c>
      <c r="D96" t="s">
        <v>4334</v>
      </c>
      <c r="E96" t="s">
        <v>4334</v>
      </c>
      <c r="F96" t="s">
        <v>3733</v>
      </c>
      <c r="G96" t="s">
        <v>4334</v>
      </c>
      <c r="H96" t="s">
        <v>4334</v>
      </c>
      <c r="I96" t="s">
        <v>4334</v>
      </c>
      <c r="J96" t="s">
        <v>319</v>
      </c>
      <c r="K96" t="s">
        <v>4334</v>
      </c>
      <c r="L96">
        <v>8</v>
      </c>
      <c r="M96" t="s">
        <v>3615</v>
      </c>
      <c r="N96" t="s">
        <v>4334</v>
      </c>
      <c r="O96" t="s">
        <v>4334</v>
      </c>
      <c r="P96" t="s">
        <v>4334</v>
      </c>
      <c r="Q96" t="s">
        <v>4334</v>
      </c>
      <c r="S96" t="s">
        <v>4334</v>
      </c>
      <c r="T96" t="s">
        <v>4334</v>
      </c>
      <c r="U96" t="s">
        <v>4334</v>
      </c>
      <c r="V96" t="s">
        <v>4334</v>
      </c>
      <c r="W96" t="s">
        <v>4334</v>
      </c>
      <c r="X96" t="s">
        <v>4334</v>
      </c>
      <c r="Y96">
        <v>6650000</v>
      </c>
      <c r="Z96">
        <v>14191000</v>
      </c>
      <c r="AA96" t="s">
        <v>4334</v>
      </c>
      <c r="AB96">
        <v>2768579</v>
      </c>
      <c r="AC96" t="s">
        <v>4334</v>
      </c>
      <c r="AD96" t="s">
        <v>4334</v>
      </c>
      <c r="AE96" t="s">
        <v>4334</v>
      </c>
      <c r="AF96" t="s">
        <v>4334</v>
      </c>
      <c r="AG96" t="s">
        <v>4334</v>
      </c>
      <c r="AH96">
        <v>2400494</v>
      </c>
      <c r="AI96">
        <v>0</v>
      </c>
      <c r="AJ96">
        <v>0</v>
      </c>
      <c r="AK96" t="s">
        <v>4334</v>
      </c>
      <c r="AL96" t="s">
        <v>4334</v>
      </c>
      <c r="AM96" t="s">
        <v>4334</v>
      </c>
      <c r="AN96" t="s">
        <v>4334</v>
      </c>
      <c r="AO96" t="s">
        <v>4334</v>
      </c>
    </row>
    <row r="97" spans="1:41">
      <c r="A97" t="s">
        <v>5834</v>
      </c>
      <c r="B97" t="s">
        <v>318</v>
      </c>
      <c r="C97" t="s">
        <v>4334</v>
      </c>
      <c r="D97" t="s">
        <v>4334</v>
      </c>
      <c r="E97" t="s">
        <v>4334</v>
      </c>
      <c r="F97" t="s">
        <v>3759</v>
      </c>
      <c r="G97" t="s">
        <v>450</v>
      </c>
      <c r="H97" t="s">
        <v>4334</v>
      </c>
      <c r="I97" t="s">
        <v>4334</v>
      </c>
      <c r="J97" t="s">
        <v>4334</v>
      </c>
      <c r="K97" t="s">
        <v>4334</v>
      </c>
      <c r="L97">
        <v>1</v>
      </c>
      <c r="M97" t="s">
        <v>3610</v>
      </c>
      <c r="N97" t="s">
        <v>4334</v>
      </c>
      <c r="O97" t="s">
        <v>4334</v>
      </c>
      <c r="P97" t="s">
        <v>4334</v>
      </c>
      <c r="Q97" t="s">
        <v>4334</v>
      </c>
      <c r="S97" t="s">
        <v>4334</v>
      </c>
      <c r="T97" t="s">
        <v>4334</v>
      </c>
      <c r="U97" t="s">
        <v>4334</v>
      </c>
      <c r="V97" t="s">
        <v>4334</v>
      </c>
      <c r="W97" t="s">
        <v>4334</v>
      </c>
      <c r="X97" t="s">
        <v>4334</v>
      </c>
      <c r="Y97">
        <v>5600000</v>
      </c>
      <c r="Z97">
        <v>7700000</v>
      </c>
      <c r="AA97" t="s">
        <v>4334</v>
      </c>
      <c r="AB97">
        <v>5171738</v>
      </c>
      <c r="AC97" t="s">
        <v>4334</v>
      </c>
      <c r="AD97" t="s">
        <v>4334</v>
      </c>
      <c r="AE97" t="s">
        <v>4334</v>
      </c>
      <c r="AF97" t="s">
        <v>4334</v>
      </c>
      <c r="AG97" t="s">
        <v>4334</v>
      </c>
      <c r="AH97">
        <v>2347093</v>
      </c>
      <c r="AI97">
        <v>32</v>
      </c>
      <c r="AJ97">
        <v>0</v>
      </c>
      <c r="AK97" t="s">
        <v>4334</v>
      </c>
      <c r="AL97" t="s">
        <v>436</v>
      </c>
      <c r="AM97" t="s">
        <v>4334</v>
      </c>
      <c r="AN97" t="s">
        <v>4334</v>
      </c>
      <c r="AO97" t="s">
        <v>4334</v>
      </c>
    </row>
    <row r="98" spans="1:41">
      <c r="A98" t="s">
        <v>5835</v>
      </c>
      <c r="B98" t="s">
        <v>318</v>
      </c>
      <c r="C98" t="s">
        <v>4334</v>
      </c>
      <c r="D98" t="s">
        <v>4334</v>
      </c>
      <c r="E98" t="s">
        <v>4334</v>
      </c>
      <c r="F98" t="s">
        <v>3729</v>
      </c>
      <c r="G98" t="s">
        <v>349</v>
      </c>
      <c r="H98" t="s">
        <v>4334</v>
      </c>
      <c r="I98" t="s">
        <v>4334</v>
      </c>
      <c r="J98" t="s">
        <v>4334</v>
      </c>
      <c r="K98" t="s">
        <v>4334</v>
      </c>
      <c r="L98">
        <v>50</v>
      </c>
      <c r="M98" t="s">
        <v>3686</v>
      </c>
      <c r="N98" t="s">
        <v>4334</v>
      </c>
      <c r="O98" t="s">
        <v>4334</v>
      </c>
      <c r="P98" t="s">
        <v>4334</v>
      </c>
      <c r="Q98" t="s">
        <v>4334</v>
      </c>
      <c r="S98" t="s">
        <v>4334</v>
      </c>
      <c r="T98" t="s">
        <v>4334</v>
      </c>
      <c r="U98" t="s">
        <v>4334</v>
      </c>
      <c r="V98" t="s">
        <v>4334</v>
      </c>
      <c r="W98" t="s">
        <v>4334</v>
      </c>
      <c r="X98" t="s">
        <v>4334</v>
      </c>
      <c r="Y98">
        <v>10700000</v>
      </c>
      <c r="Z98">
        <v>10700000</v>
      </c>
      <c r="AA98" t="s">
        <v>4334</v>
      </c>
      <c r="AB98">
        <v>10001729</v>
      </c>
      <c r="AC98" t="s">
        <v>4334</v>
      </c>
      <c r="AD98" t="s">
        <v>4334</v>
      </c>
      <c r="AE98" t="s">
        <v>4334</v>
      </c>
      <c r="AF98" t="s">
        <v>4334</v>
      </c>
      <c r="AG98" t="s">
        <v>4334</v>
      </c>
      <c r="AH98">
        <v>2668575</v>
      </c>
      <c r="AI98">
        <v>35</v>
      </c>
      <c r="AJ98">
        <v>0</v>
      </c>
      <c r="AK98" t="s">
        <v>4334</v>
      </c>
      <c r="AL98" t="s">
        <v>20</v>
      </c>
      <c r="AM98" t="s">
        <v>4334</v>
      </c>
      <c r="AN98" t="s">
        <v>4334</v>
      </c>
      <c r="AO98" t="s">
        <v>4334</v>
      </c>
    </row>
    <row r="99" spans="1:41">
      <c r="A99" t="s">
        <v>5836</v>
      </c>
      <c r="B99" t="s">
        <v>529</v>
      </c>
      <c r="C99" t="s">
        <v>4334</v>
      </c>
      <c r="D99" t="s">
        <v>4334</v>
      </c>
      <c r="E99" t="s">
        <v>4334</v>
      </c>
      <c r="F99" t="s">
        <v>3775</v>
      </c>
      <c r="G99" t="s">
        <v>4334</v>
      </c>
      <c r="H99" t="s">
        <v>5837</v>
      </c>
      <c r="I99" t="s">
        <v>4334</v>
      </c>
      <c r="J99" t="s">
        <v>319</v>
      </c>
      <c r="K99" t="s">
        <v>4334</v>
      </c>
      <c r="L99">
        <v>4</v>
      </c>
      <c r="M99" t="s">
        <v>1201</v>
      </c>
      <c r="N99" t="s">
        <v>4334</v>
      </c>
      <c r="O99" t="s">
        <v>4334</v>
      </c>
      <c r="P99" t="s">
        <v>4334</v>
      </c>
      <c r="Q99" t="s">
        <v>4334</v>
      </c>
      <c r="S99" t="s">
        <v>4334</v>
      </c>
      <c r="T99" t="s">
        <v>4334</v>
      </c>
      <c r="U99" t="s">
        <v>4334</v>
      </c>
      <c r="V99" t="s">
        <v>4334</v>
      </c>
      <c r="W99" t="s">
        <v>4334</v>
      </c>
      <c r="X99" t="s">
        <v>4334</v>
      </c>
      <c r="Y99">
        <v>0</v>
      </c>
      <c r="Z99">
        <v>2392145</v>
      </c>
      <c r="AA99" t="s">
        <v>4334</v>
      </c>
      <c r="AB99">
        <v>0</v>
      </c>
      <c r="AC99" t="s">
        <v>4334</v>
      </c>
      <c r="AD99" t="s">
        <v>4334</v>
      </c>
      <c r="AE99" t="s">
        <v>4334</v>
      </c>
      <c r="AF99" t="s">
        <v>4334</v>
      </c>
      <c r="AG99" t="s">
        <v>4334</v>
      </c>
      <c r="AH99">
        <v>851222</v>
      </c>
      <c r="AI99">
        <v>70</v>
      </c>
      <c r="AJ99">
        <v>26.51</v>
      </c>
      <c r="AK99" t="s">
        <v>4334</v>
      </c>
      <c r="AL99" t="s">
        <v>4334</v>
      </c>
      <c r="AM99" t="s">
        <v>4334</v>
      </c>
      <c r="AN99" t="s">
        <v>4334</v>
      </c>
      <c r="AO99" t="s">
        <v>4334</v>
      </c>
    </row>
    <row r="100" spans="1:41">
      <c r="A100" t="s">
        <v>5838</v>
      </c>
      <c r="B100" t="s">
        <v>318</v>
      </c>
      <c r="C100" t="s">
        <v>4334</v>
      </c>
      <c r="D100" t="s">
        <v>4334</v>
      </c>
      <c r="E100" t="s">
        <v>4334</v>
      </c>
      <c r="F100" t="s">
        <v>3729</v>
      </c>
      <c r="G100" t="s">
        <v>3587</v>
      </c>
      <c r="H100" t="s">
        <v>4334</v>
      </c>
      <c r="I100" t="s">
        <v>4334</v>
      </c>
      <c r="J100" t="s">
        <v>418</v>
      </c>
      <c r="K100" t="s">
        <v>4334</v>
      </c>
      <c r="L100">
        <v>32</v>
      </c>
      <c r="M100" t="s">
        <v>3655</v>
      </c>
      <c r="N100" t="s">
        <v>4334</v>
      </c>
      <c r="O100" t="s">
        <v>4334</v>
      </c>
      <c r="P100" t="s">
        <v>4334</v>
      </c>
      <c r="Q100" t="s">
        <v>4334</v>
      </c>
      <c r="S100" t="s">
        <v>4334</v>
      </c>
      <c r="T100" t="s">
        <v>4334</v>
      </c>
      <c r="U100" t="s">
        <v>4334</v>
      </c>
      <c r="V100" t="s">
        <v>4334</v>
      </c>
      <c r="W100" t="s">
        <v>4334</v>
      </c>
      <c r="X100" t="s">
        <v>4334</v>
      </c>
      <c r="Y100">
        <v>2144459</v>
      </c>
      <c r="Z100">
        <v>2144459</v>
      </c>
      <c r="AA100" t="s">
        <v>4334</v>
      </c>
      <c r="AB100">
        <v>2114901</v>
      </c>
      <c r="AC100" t="s">
        <v>4334</v>
      </c>
      <c r="AD100" t="s">
        <v>4334</v>
      </c>
      <c r="AE100" t="s">
        <v>4334</v>
      </c>
      <c r="AF100" t="s">
        <v>4334</v>
      </c>
      <c r="AG100" t="s">
        <v>4334</v>
      </c>
      <c r="AH100">
        <v>2073277</v>
      </c>
      <c r="AI100">
        <v>0</v>
      </c>
      <c r="AJ100">
        <v>0</v>
      </c>
      <c r="AK100" t="s">
        <v>4334</v>
      </c>
      <c r="AL100" t="s">
        <v>4334</v>
      </c>
      <c r="AM100" t="s">
        <v>4334</v>
      </c>
      <c r="AN100" t="s">
        <v>4334</v>
      </c>
      <c r="AO100" t="s">
        <v>4334</v>
      </c>
    </row>
    <row r="101" spans="1:41">
      <c r="A101" t="s">
        <v>5839</v>
      </c>
      <c r="B101" t="s">
        <v>529</v>
      </c>
      <c r="C101" t="s">
        <v>4334</v>
      </c>
      <c r="D101" t="s">
        <v>4334</v>
      </c>
      <c r="E101" t="s">
        <v>4334</v>
      </c>
      <c r="F101" t="s">
        <v>3770</v>
      </c>
      <c r="G101" t="s">
        <v>4334</v>
      </c>
      <c r="H101" t="s">
        <v>1268</v>
      </c>
      <c r="I101" t="s">
        <v>4334</v>
      </c>
      <c r="J101" t="s">
        <v>319</v>
      </c>
      <c r="K101" t="s">
        <v>4334</v>
      </c>
      <c r="L101">
        <v>40</v>
      </c>
      <c r="M101" t="s">
        <v>3670</v>
      </c>
      <c r="N101" t="s">
        <v>4334</v>
      </c>
      <c r="O101" t="s">
        <v>4334</v>
      </c>
      <c r="P101" t="s">
        <v>4334</v>
      </c>
      <c r="Q101" t="s">
        <v>4334</v>
      </c>
      <c r="S101" t="s">
        <v>4334</v>
      </c>
      <c r="T101" t="s">
        <v>4334</v>
      </c>
      <c r="U101" t="s">
        <v>4334</v>
      </c>
      <c r="V101" t="s">
        <v>4334</v>
      </c>
      <c r="W101" t="s">
        <v>4334</v>
      </c>
      <c r="X101" t="s">
        <v>4334</v>
      </c>
      <c r="Y101">
        <v>0</v>
      </c>
      <c r="Z101">
        <v>3110000</v>
      </c>
      <c r="AA101" t="s">
        <v>4334</v>
      </c>
      <c r="AB101">
        <v>2986303</v>
      </c>
      <c r="AC101" t="s">
        <v>4334</v>
      </c>
      <c r="AD101" t="s">
        <v>4334</v>
      </c>
      <c r="AE101" t="s">
        <v>4334</v>
      </c>
      <c r="AF101" t="s">
        <v>4334</v>
      </c>
      <c r="AG101" t="s">
        <v>4334</v>
      </c>
      <c r="AH101">
        <v>2285748</v>
      </c>
      <c r="AI101">
        <v>90</v>
      </c>
      <c r="AJ101">
        <v>0</v>
      </c>
      <c r="AK101" t="s">
        <v>4334</v>
      </c>
      <c r="AL101" t="s">
        <v>4334</v>
      </c>
      <c r="AM101" t="s">
        <v>4334</v>
      </c>
      <c r="AN101" t="s">
        <v>4334</v>
      </c>
      <c r="AO101" t="s">
        <v>4334</v>
      </c>
    </row>
    <row r="102" spans="1:41">
      <c r="A102" t="s">
        <v>5840</v>
      </c>
      <c r="B102" t="s">
        <v>2286</v>
      </c>
      <c r="C102" t="s">
        <v>4334</v>
      </c>
      <c r="D102" t="s">
        <v>4334</v>
      </c>
      <c r="E102" t="s">
        <v>4334</v>
      </c>
      <c r="F102" t="s">
        <v>3770</v>
      </c>
      <c r="G102" t="s">
        <v>4334</v>
      </c>
      <c r="H102" t="s">
        <v>5841</v>
      </c>
      <c r="I102" t="s">
        <v>4334</v>
      </c>
      <c r="J102" t="s">
        <v>4334</v>
      </c>
      <c r="K102" t="s">
        <v>4334</v>
      </c>
      <c r="L102">
        <v>44</v>
      </c>
      <c r="M102" t="s">
        <v>1202</v>
      </c>
      <c r="N102" t="s">
        <v>4334</v>
      </c>
      <c r="O102" t="s">
        <v>4334</v>
      </c>
      <c r="P102" t="s">
        <v>4334</v>
      </c>
      <c r="Q102" t="s">
        <v>4334</v>
      </c>
      <c r="S102" t="s">
        <v>4334</v>
      </c>
      <c r="T102" t="s">
        <v>4334</v>
      </c>
      <c r="U102" t="s">
        <v>4334</v>
      </c>
      <c r="V102" t="s">
        <v>4334</v>
      </c>
      <c r="W102" t="s">
        <v>4334</v>
      </c>
      <c r="X102" t="s">
        <v>4334</v>
      </c>
      <c r="Y102">
        <v>1422000</v>
      </c>
      <c r="Z102">
        <v>3582000</v>
      </c>
      <c r="AA102" t="s">
        <v>4334</v>
      </c>
      <c r="AB102">
        <v>0</v>
      </c>
      <c r="AC102" t="s">
        <v>4334</v>
      </c>
      <c r="AD102" t="s">
        <v>4334</v>
      </c>
      <c r="AE102" t="s">
        <v>4334</v>
      </c>
      <c r="AF102" t="s">
        <v>4334</v>
      </c>
      <c r="AG102" t="s">
        <v>4334</v>
      </c>
      <c r="AH102">
        <v>972</v>
      </c>
      <c r="AI102">
        <v>20</v>
      </c>
      <c r="AJ102">
        <v>2.71</v>
      </c>
      <c r="AK102" t="s">
        <v>4334</v>
      </c>
      <c r="AL102" t="s">
        <v>20</v>
      </c>
      <c r="AM102" t="s">
        <v>4334</v>
      </c>
      <c r="AN102" t="s">
        <v>4334</v>
      </c>
      <c r="AO102" t="s">
        <v>4334</v>
      </c>
    </row>
    <row r="103" spans="1:41">
      <c r="A103" t="s">
        <v>5842</v>
      </c>
      <c r="B103" t="s">
        <v>2286</v>
      </c>
      <c r="C103" t="s">
        <v>4334</v>
      </c>
      <c r="D103" t="s">
        <v>4334</v>
      </c>
      <c r="E103" t="s">
        <v>4334</v>
      </c>
      <c r="F103" t="s">
        <v>3898</v>
      </c>
      <c r="G103" t="s">
        <v>2316</v>
      </c>
      <c r="H103" t="s">
        <v>2320</v>
      </c>
      <c r="I103" t="s">
        <v>4334</v>
      </c>
      <c r="J103" t="s">
        <v>2287</v>
      </c>
      <c r="K103" t="s">
        <v>4334</v>
      </c>
      <c r="L103">
        <v>2</v>
      </c>
      <c r="M103" t="s">
        <v>3611</v>
      </c>
      <c r="N103" t="s">
        <v>4334</v>
      </c>
      <c r="O103" t="s">
        <v>4334</v>
      </c>
      <c r="P103" t="s">
        <v>4334</v>
      </c>
      <c r="Q103" t="s">
        <v>4334</v>
      </c>
      <c r="S103" t="s">
        <v>4334</v>
      </c>
      <c r="T103" t="s">
        <v>4334</v>
      </c>
      <c r="U103" t="s">
        <v>4334</v>
      </c>
      <c r="V103" t="s">
        <v>4334</v>
      </c>
      <c r="W103" t="s">
        <v>4334</v>
      </c>
      <c r="X103" t="s">
        <v>4334</v>
      </c>
      <c r="Y103">
        <v>1200000</v>
      </c>
      <c r="Z103">
        <v>1328000</v>
      </c>
      <c r="AA103" t="s">
        <v>4334</v>
      </c>
      <c r="AB103">
        <v>1218085.1100000001</v>
      </c>
      <c r="AC103" t="s">
        <v>4334</v>
      </c>
      <c r="AD103" t="s">
        <v>4334</v>
      </c>
      <c r="AE103" t="s">
        <v>4334</v>
      </c>
      <c r="AF103" t="s">
        <v>4334</v>
      </c>
      <c r="AG103" t="s">
        <v>4334</v>
      </c>
      <c r="AH103">
        <v>1140436.6429999999</v>
      </c>
      <c r="AI103">
        <v>100</v>
      </c>
      <c r="AJ103">
        <v>85.88</v>
      </c>
      <c r="AK103" t="s">
        <v>4334</v>
      </c>
      <c r="AL103" t="s">
        <v>2322</v>
      </c>
      <c r="AM103" t="s">
        <v>4334</v>
      </c>
      <c r="AN103" t="s">
        <v>4334</v>
      </c>
      <c r="AO103" t="s">
        <v>4334</v>
      </c>
    </row>
    <row r="104" spans="1:41">
      <c r="A104" t="s">
        <v>5843</v>
      </c>
      <c r="B104" t="s">
        <v>527</v>
      </c>
      <c r="C104" t="s">
        <v>4334</v>
      </c>
      <c r="D104" t="s">
        <v>4334</v>
      </c>
      <c r="E104" t="s">
        <v>4334</v>
      </c>
      <c r="F104" t="s">
        <v>5845</v>
      </c>
      <c r="G104" t="s">
        <v>5844</v>
      </c>
      <c r="H104" t="s">
        <v>5844</v>
      </c>
      <c r="I104" t="s">
        <v>4334</v>
      </c>
      <c r="J104" t="s">
        <v>999</v>
      </c>
      <c r="K104" t="s">
        <v>4334</v>
      </c>
      <c r="L104">
        <v>33</v>
      </c>
      <c r="M104" t="s">
        <v>3657</v>
      </c>
      <c r="N104" t="s">
        <v>4334</v>
      </c>
      <c r="O104" t="s">
        <v>4334</v>
      </c>
      <c r="P104" t="s">
        <v>4334</v>
      </c>
      <c r="Q104" t="s">
        <v>4334</v>
      </c>
      <c r="R104">
        <v>2024</v>
      </c>
      <c r="S104" t="s">
        <v>4334</v>
      </c>
      <c r="T104" t="s">
        <v>4334</v>
      </c>
      <c r="U104" t="s">
        <v>4334</v>
      </c>
      <c r="V104" t="s">
        <v>4334</v>
      </c>
      <c r="W104" t="s">
        <v>4334</v>
      </c>
      <c r="X104" t="s">
        <v>4334</v>
      </c>
      <c r="Y104">
        <v>1800000</v>
      </c>
      <c r="Z104">
        <v>1800000</v>
      </c>
      <c r="AA104" t="s">
        <v>4334</v>
      </c>
      <c r="AB104">
        <v>1609614.7180000001</v>
      </c>
      <c r="AC104" t="s">
        <v>4334</v>
      </c>
      <c r="AD104" t="s">
        <v>4334</v>
      </c>
      <c r="AE104" t="s">
        <v>4334</v>
      </c>
      <c r="AF104" t="s">
        <v>4334</v>
      </c>
      <c r="AG104" t="s">
        <v>4334</v>
      </c>
      <c r="AH104">
        <v>237852.677</v>
      </c>
      <c r="AI104">
        <v>15</v>
      </c>
      <c r="AJ104">
        <v>0</v>
      </c>
      <c r="AK104" t="s">
        <v>4334</v>
      </c>
      <c r="AL104" t="s">
        <v>4334</v>
      </c>
      <c r="AM104" t="s">
        <v>4334</v>
      </c>
      <c r="AN104" t="s">
        <v>4334</v>
      </c>
      <c r="AO104" t="s">
        <v>4334</v>
      </c>
    </row>
    <row r="105" spans="1:41">
      <c r="A105" t="s">
        <v>5846</v>
      </c>
      <c r="B105" t="s">
        <v>527</v>
      </c>
      <c r="C105" t="s">
        <v>4334</v>
      </c>
      <c r="D105" t="s">
        <v>4334</v>
      </c>
      <c r="E105" t="s">
        <v>4334</v>
      </c>
      <c r="F105" t="s">
        <v>3811</v>
      </c>
      <c r="G105" t="s">
        <v>4334</v>
      </c>
      <c r="H105" t="s">
        <v>4025</v>
      </c>
      <c r="I105" t="s">
        <v>4334</v>
      </c>
      <c r="J105" t="s">
        <v>319</v>
      </c>
      <c r="K105" t="s">
        <v>4334</v>
      </c>
      <c r="L105">
        <v>33</v>
      </c>
      <c r="M105" t="s">
        <v>3657</v>
      </c>
      <c r="N105" t="s">
        <v>4334</v>
      </c>
      <c r="O105" t="s">
        <v>4334</v>
      </c>
      <c r="P105" t="s">
        <v>4334</v>
      </c>
      <c r="Q105" t="s">
        <v>4334</v>
      </c>
      <c r="R105">
        <v>2007</v>
      </c>
      <c r="S105" t="s">
        <v>4334</v>
      </c>
      <c r="T105" t="s">
        <v>4334</v>
      </c>
      <c r="U105" t="s">
        <v>4334</v>
      </c>
      <c r="V105" t="s">
        <v>4334</v>
      </c>
      <c r="W105" t="s">
        <v>4334</v>
      </c>
      <c r="X105" t="s">
        <v>4334</v>
      </c>
      <c r="Y105">
        <v>2000000</v>
      </c>
      <c r="Z105">
        <v>3200000</v>
      </c>
      <c r="AA105" t="s">
        <v>4334</v>
      </c>
      <c r="AB105">
        <v>3199702</v>
      </c>
      <c r="AC105" t="s">
        <v>4334</v>
      </c>
      <c r="AD105" t="s">
        <v>4334</v>
      </c>
      <c r="AE105" t="s">
        <v>4334</v>
      </c>
      <c r="AF105" t="s">
        <v>4334</v>
      </c>
      <c r="AG105" t="s">
        <v>4334</v>
      </c>
      <c r="AH105">
        <v>2359161</v>
      </c>
      <c r="AI105">
        <v>100</v>
      </c>
      <c r="AJ105">
        <v>0</v>
      </c>
      <c r="AK105" t="s">
        <v>4334</v>
      </c>
      <c r="AL105" t="s">
        <v>4334</v>
      </c>
      <c r="AM105" t="s">
        <v>4334</v>
      </c>
      <c r="AN105" t="s">
        <v>4334</v>
      </c>
      <c r="AO105" t="s">
        <v>4334</v>
      </c>
    </row>
    <row r="106" spans="1:41">
      <c r="A106" t="s">
        <v>5847</v>
      </c>
      <c r="B106" t="s">
        <v>317</v>
      </c>
      <c r="C106" t="s">
        <v>4334</v>
      </c>
      <c r="D106" t="s">
        <v>4334</v>
      </c>
      <c r="E106" t="s">
        <v>4334</v>
      </c>
      <c r="F106" t="s">
        <v>3743</v>
      </c>
      <c r="G106" t="s">
        <v>4334</v>
      </c>
      <c r="H106" t="s">
        <v>5848</v>
      </c>
      <c r="I106" t="s">
        <v>4334</v>
      </c>
      <c r="J106" t="s">
        <v>4334</v>
      </c>
      <c r="K106" t="s">
        <v>4334</v>
      </c>
      <c r="L106">
        <v>35</v>
      </c>
      <c r="M106" t="s">
        <v>3660</v>
      </c>
      <c r="N106" t="s">
        <v>4334</v>
      </c>
      <c r="O106" t="s">
        <v>4334</v>
      </c>
      <c r="P106" t="s">
        <v>4334</v>
      </c>
      <c r="Q106" t="s">
        <v>4334</v>
      </c>
      <c r="S106" t="s">
        <v>4334</v>
      </c>
      <c r="T106" t="s">
        <v>4334</v>
      </c>
      <c r="U106" t="s">
        <v>4334</v>
      </c>
      <c r="V106" t="s">
        <v>4334</v>
      </c>
      <c r="W106" t="s">
        <v>4334</v>
      </c>
      <c r="X106" t="s">
        <v>4334</v>
      </c>
      <c r="Y106">
        <v>0</v>
      </c>
      <c r="Z106">
        <v>1743638</v>
      </c>
      <c r="AA106" t="s">
        <v>4334</v>
      </c>
      <c r="AB106">
        <v>105475.682</v>
      </c>
      <c r="AC106" t="s">
        <v>4334</v>
      </c>
      <c r="AD106" t="s">
        <v>4334</v>
      </c>
      <c r="AE106" t="s">
        <v>4334</v>
      </c>
      <c r="AF106" t="s">
        <v>4334</v>
      </c>
      <c r="AG106" t="s">
        <v>4334</v>
      </c>
      <c r="AH106">
        <v>27361.351999999999</v>
      </c>
      <c r="AI106">
        <v>0</v>
      </c>
      <c r="AJ106">
        <v>0</v>
      </c>
      <c r="AK106" t="s">
        <v>4334</v>
      </c>
      <c r="AL106" t="s">
        <v>5849</v>
      </c>
      <c r="AM106" t="s">
        <v>4334</v>
      </c>
      <c r="AN106" t="s">
        <v>129</v>
      </c>
      <c r="AO106" t="s">
        <v>4334</v>
      </c>
    </row>
    <row r="107" spans="1:41">
      <c r="A107" t="s">
        <v>5850</v>
      </c>
      <c r="B107" t="s">
        <v>318</v>
      </c>
      <c r="C107" t="s">
        <v>4334</v>
      </c>
      <c r="D107" t="s">
        <v>4334</v>
      </c>
      <c r="E107" t="s">
        <v>4334</v>
      </c>
      <c r="F107" t="s">
        <v>3760</v>
      </c>
      <c r="G107" t="s">
        <v>4334</v>
      </c>
      <c r="H107" t="s">
        <v>4334</v>
      </c>
      <c r="I107" t="s">
        <v>4334</v>
      </c>
      <c r="J107" t="s">
        <v>337</v>
      </c>
      <c r="K107" t="s">
        <v>4334</v>
      </c>
      <c r="L107">
        <v>37</v>
      </c>
      <c r="M107" t="s">
        <v>3664</v>
      </c>
      <c r="N107" t="s">
        <v>4334</v>
      </c>
      <c r="O107" t="s">
        <v>4334</v>
      </c>
      <c r="P107" t="s">
        <v>4334</v>
      </c>
      <c r="Q107" t="s">
        <v>4334</v>
      </c>
      <c r="S107" t="s">
        <v>4334</v>
      </c>
      <c r="T107" t="s">
        <v>4334</v>
      </c>
      <c r="U107" t="s">
        <v>4334</v>
      </c>
      <c r="V107" t="s">
        <v>4334</v>
      </c>
      <c r="W107" t="s">
        <v>4334</v>
      </c>
      <c r="X107" t="s">
        <v>4334</v>
      </c>
      <c r="Y107">
        <v>4000000</v>
      </c>
      <c r="Z107">
        <v>4000000</v>
      </c>
      <c r="AA107" t="s">
        <v>4334</v>
      </c>
      <c r="AB107">
        <v>1514723.3370000001</v>
      </c>
      <c r="AC107" t="s">
        <v>4334</v>
      </c>
      <c r="AD107" t="s">
        <v>4334</v>
      </c>
      <c r="AE107" t="s">
        <v>4334</v>
      </c>
      <c r="AF107" t="s">
        <v>4334</v>
      </c>
      <c r="AG107" t="s">
        <v>4334</v>
      </c>
      <c r="AH107">
        <v>615934.46699999995</v>
      </c>
      <c r="AI107">
        <v>0</v>
      </c>
      <c r="AJ107">
        <v>0</v>
      </c>
      <c r="AK107" t="s">
        <v>4334</v>
      </c>
      <c r="AL107" t="s">
        <v>4334</v>
      </c>
      <c r="AM107" t="s">
        <v>4334</v>
      </c>
      <c r="AN107" t="s">
        <v>4334</v>
      </c>
      <c r="AO107" t="s">
        <v>4334</v>
      </c>
    </row>
    <row r="108" spans="1:41">
      <c r="A108" t="s">
        <v>5851</v>
      </c>
      <c r="B108" t="s">
        <v>317</v>
      </c>
      <c r="C108" t="s">
        <v>4334</v>
      </c>
      <c r="D108" t="s">
        <v>4334</v>
      </c>
      <c r="E108" t="s">
        <v>4334</v>
      </c>
      <c r="F108" t="s">
        <v>3745</v>
      </c>
      <c r="G108" t="s">
        <v>4334</v>
      </c>
      <c r="H108" t="s">
        <v>5852</v>
      </c>
      <c r="I108" t="s">
        <v>4334</v>
      </c>
      <c r="J108" t="s">
        <v>4334</v>
      </c>
      <c r="K108" t="s">
        <v>4334</v>
      </c>
      <c r="L108">
        <v>35</v>
      </c>
      <c r="M108" t="s">
        <v>3660</v>
      </c>
      <c r="N108" t="s">
        <v>4334</v>
      </c>
      <c r="O108" t="s">
        <v>4334</v>
      </c>
      <c r="P108" t="s">
        <v>4334</v>
      </c>
      <c r="Q108" t="s">
        <v>4334</v>
      </c>
      <c r="S108" t="s">
        <v>4334</v>
      </c>
      <c r="T108" t="s">
        <v>4334</v>
      </c>
      <c r="U108" t="s">
        <v>4334</v>
      </c>
      <c r="V108" t="s">
        <v>4334</v>
      </c>
      <c r="W108" t="s">
        <v>4334</v>
      </c>
      <c r="X108" t="s">
        <v>4334</v>
      </c>
      <c r="Y108">
        <v>0</v>
      </c>
      <c r="Z108">
        <v>5177000</v>
      </c>
      <c r="AA108" t="s">
        <v>4334</v>
      </c>
      <c r="AB108">
        <v>0</v>
      </c>
      <c r="AC108" t="s">
        <v>4334</v>
      </c>
      <c r="AD108" t="s">
        <v>4334</v>
      </c>
      <c r="AE108" t="s">
        <v>4334</v>
      </c>
      <c r="AF108" t="s">
        <v>4334</v>
      </c>
      <c r="AG108" t="s">
        <v>4334</v>
      </c>
      <c r="AH108">
        <v>0</v>
      </c>
      <c r="AI108">
        <v>0</v>
      </c>
      <c r="AJ108">
        <v>0</v>
      </c>
      <c r="AK108" t="s">
        <v>4334</v>
      </c>
      <c r="AL108" t="s">
        <v>3948</v>
      </c>
      <c r="AM108" t="s">
        <v>4334</v>
      </c>
      <c r="AN108" t="s">
        <v>4334</v>
      </c>
      <c r="AO108" t="s">
        <v>4334</v>
      </c>
    </row>
    <row r="109" spans="1:41">
      <c r="A109" t="s">
        <v>5853</v>
      </c>
      <c r="B109" t="s">
        <v>529</v>
      </c>
      <c r="C109" t="s">
        <v>4334</v>
      </c>
      <c r="D109" t="s">
        <v>4334</v>
      </c>
      <c r="E109" t="s">
        <v>4334</v>
      </c>
      <c r="F109" t="s">
        <v>3730</v>
      </c>
      <c r="G109" t="s">
        <v>4334</v>
      </c>
      <c r="H109" t="s">
        <v>1247</v>
      </c>
      <c r="I109" t="s">
        <v>4334</v>
      </c>
      <c r="J109" t="s">
        <v>480</v>
      </c>
      <c r="K109" t="s">
        <v>4334</v>
      </c>
      <c r="L109">
        <v>36</v>
      </c>
      <c r="M109" t="s">
        <v>3662</v>
      </c>
      <c r="N109" t="s">
        <v>4334</v>
      </c>
      <c r="O109" t="s">
        <v>4334</v>
      </c>
      <c r="P109" t="s">
        <v>4334</v>
      </c>
      <c r="Q109" t="s">
        <v>4334</v>
      </c>
      <c r="S109" t="s">
        <v>4334</v>
      </c>
      <c r="T109" t="s">
        <v>4334</v>
      </c>
      <c r="U109" t="s">
        <v>4334</v>
      </c>
      <c r="V109" t="s">
        <v>4334</v>
      </c>
      <c r="W109" t="s">
        <v>4334</v>
      </c>
      <c r="X109" t="s">
        <v>4334</v>
      </c>
      <c r="Y109">
        <v>0</v>
      </c>
      <c r="Z109">
        <v>1693578</v>
      </c>
      <c r="AA109" t="s">
        <v>4334</v>
      </c>
      <c r="AB109">
        <v>0</v>
      </c>
      <c r="AC109" t="s">
        <v>4334</v>
      </c>
      <c r="AD109" t="s">
        <v>4334</v>
      </c>
      <c r="AE109" t="s">
        <v>4334</v>
      </c>
      <c r="AF109" t="s">
        <v>4334</v>
      </c>
      <c r="AG109" t="s">
        <v>4334</v>
      </c>
      <c r="AH109">
        <v>0</v>
      </c>
      <c r="AI109">
        <v>13</v>
      </c>
      <c r="AJ109">
        <v>73.23</v>
      </c>
      <c r="AK109" t="s">
        <v>4334</v>
      </c>
      <c r="AL109" t="s">
        <v>4334</v>
      </c>
      <c r="AM109" t="s">
        <v>4334</v>
      </c>
      <c r="AN109" t="s">
        <v>4334</v>
      </c>
      <c r="AO109" t="s">
        <v>4334</v>
      </c>
    </row>
    <row r="110" spans="1:41">
      <c r="A110" t="s">
        <v>5854</v>
      </c>
      <c r="B110" t="s">
        <v>318</v>
      </c>
      <c r="C110" t="s">
        <v>4334</v>
      </c>
      <c r="D110" t="s">
        <v>4334</v>
      </c>
      <c r="E110" t="s">
        <v>4334</v>
      </c>
      <c r="F110" t="s">
        <v>3730</v>
      </c>
      <c r="G110" t="s">
        <v>443</v>
      </c>
      <c r="H110" t="s">
        <v>4334</v>
      </c>
      <c r="I110" t="s">
        <v>4334</v>
      </c>
      <c r="J110" t="s">
        <v>4334</v>
      </c>
      <c r="K110" t="s">
        <v>4334</v>
      </c>
      <c r="L110">
        <v>1</v>
      </c>
      <c r="M110" t="s">
        <v>3610</v>
      </c>
      <c r="N110" t="s">
        <v>4334</v>
      </c>
      <c r="O110" t="s">
        <v>4334</v>
      </c>
      <c r="P110" t="s">
        <v>4334</v>
      </c>
      <c r="Q110" t="s">
        <v>4334</v>
      </c>
      <c r="S110" t="s">
        <v>4334</v>
      </c>
      <c r="T110" t="s">
        <v>4334</v>
      </c>
      <c r="U110" t="s">
        <v>4334</v>
      </c>
      <c r="V110" t="s">
        <v>4334</v>
      </c>
      <c r="W110" t="s">
        <v>4334</v>
      </c>
      <c r="X110" t="s">
        <v>4334</v>
      </c>
      <c r="Y110">
        <v>3000000</v>
      </c>
      <c r="Z110">
        <v>4999035</v>
      </c>
      <c r="AA110" t="s">
        <v>4334</v>
      </c>
      <c r="AB110">
        <v>4486348</v>
      </c>
      <c r="AC110" t="s">
        <v>4334</v>
      </c>
      <c r="AD110" t="s">
        <v>4334</v>
      </c>
      <c r="AE110" t="s">
        <v>4334</v>
      </c>
      <c r="AF110" t="s">
        <v>4334</v>
      </c>
      <c r="AG110" t="s">
        <v>4334</v>
      </c>
      <c r="AH110">
        <v>3873676</v>
      </c>
      <c r="AI110">
        <v>86</v>
      </c>
      <c r="AJ110">
        <v>0</v>
      </c>
      <c r="AK110" t="s">
        <v>4334</v>
      </c>
      <c r="AL110" t="s">
        <v>436</v>
      </c>
      <c r="AM110" t="s">
        <v>4334</v>
      </c>
      <c r="AN110" t="s">
        <v>4334</v>
      </c>
      <c r="AO110" t="s">
        <v>4334</v>
      </c>
    </row>
    <row r="111" spans="1:41">
      <c r="A111" t="s">
        <v>5855</v>
      </c>
      <c r="B111" t="s">
        <v>318</v>
      </c>
      <c r="C111" t="s">
        <v>4334</v>
      </c>
      <c r="D111" t="s">
        <v>4334</v>
      </c>
      <c r="E111" t="s">
        <v>4334</v>
      </c>
      <c r="F111" t="s">
        <v>3759</v>
      </c>
      <c r="G111" t="s">
        <v>507</v>
      </c>
      <c r="H111" t="s">
        <v>4334</v>
      </c>
      <c r="I111" t="s">
        <v>4334</v>
      </c>
      <c r="J111" t="s">
        <v>480</v>
      </c>
      <c r="K111" t="s">
        <v>4334</v>
      </c>
      <c r="L111">
        <v>45</v>
      </c>
      <c r="M111" t="s">
        <v>3677</v>
      </c>
      <c r="N111" t="s">
        <v>4334</v>
      </c>
      <c r="O111" t="s">
        <v>4334</v>
      </c>
      <c r="P111" t="s">
        <v>4334</v>
      </c>
      <c r="Q111" t="s">
        <v>4334</v>
      </c>
      <c r="S111" t="s">
        <v>4334</v>
      </c>
      <c r="T111" t="s">
        <v>4334</v>
      </c>
      <c r="U111" t="s">
        <v>4334</v>
      </c>
      <c r="V111" t="s">
        <v>4334</v>
      </c>
      <c r="W111" t="s">
        <v>4334</v>
      </c>
      <c r="X111" t="s">
        <v>4334</v>
      </c>
      <c r="Y111">
        <v>1000000</v>
      </c>
      <c r="Z111">
        <v>1000000</v>
      </c>
      <c r="AA111" t="s">
        <v>4334</v>
      </c>
      <c r="AB111">
        <v>858807</v>
      </c>
      <c r="AC111" t="s">
        <v>4334</v>
      </c>
      <c r="AD111" t="s">
        <v>4334</v>
      </c>
      <c r="AE111" t="s">
        <v>4334</v>
      </c>
      <c r="AF111" t="s">
        <v>4334</v>
      </c>
      <c r="AG111" t="s">
        <v>4334</v>
      </c>
      <c r="AH111">
        <v>682716</v>
      </c>
      <c r="AI111">
        <v>80</v>
      </c>
      <c r="AJ111">
        <v>0</v>
      </c>
      <c r="AK111" t="s">
        <v>4334</v>
      </c>
      <c r="AL111" t="s">
        <v>4334</v>
      </c>
      <c r="AM111" t="s">
        <v>4334</v>
      </c>
      <c r="AN111" t="s">
        <v>4334</v>
      </c>
      <c r="AO111" t="s">
        <v>4334</v>
      </c>
    </row>
    <row r="112" spans="1:41">
      <c r="A112" t="s">
        <v>5856</v>
      </c>
      <c r="B112" t="s">
        <v>527</v>
      </c>
      <c r="C112" t="s">
        <v>4334</v>
      </c>
      <c r="D112" t="s">
        <v>4334</v>
      </c>
      <c r="E112" t="s">
        <v>4334</v>
      </c>
      <c r="F112" t="s">
        <v>3842</v>
      </c>
      <c r="G112" t="s">
        <v>1020</v>
      </c>
      <c r="H112" t="s">
        <v>1020</v>
      </c>
      <c r="I112" t="s">
        <v>4334</v>
      </c>
      <c r="J112" t="s">
        <v>999</v>
      </c>
      <c r="K112" t="s">
        <v>4334</v>
      </c>
      <c r="L112">
        <v>55</v>
      </c>
      <c r="M112" t="s">
        <v>3696</v>
      </c>
      <c r="N112" t="s">
        <v>4334</v>
      </c>
      <c r="O112" t="s">
        <v>4334</v>
      </c>
      <c r="P112" t="s">
        <v>4334</v>
      </c>
      <c r="Q112" t="s">
        <v>4334</v>
      </c>
      <c r="S112" t="s">
        <v>4334</v>
      </c>
      <c r="T112" t="s">
        <v>4334</v>
      </c>
      <c r="U112" t="s">
        <v>4334</v>
      </c>
      <c r="V112" t="s">
        <v>4334</v>
      </c>
      <c r="W112" t="s">
        <v>4334</v>
      </c>
      <c r="X112" t="s">
        <v>4334</v>
      </c>
      <c r="Y112">
        <v>2000000</v>
      </c>
      <c r="Z112">
        <v>2000000</v>
      </c>
      <c r="AA112" t="s">
        <v>4334</v>
      </c>
      <c r="AB112">
        <v>1898529</v>
      </c>
      <c r="AC112" t="s">
        <v>4334</v>
      </c>
      <c r="AD112" t="s">
        <v>4334</v>
      </c>
      <c r="AE112" t="s">
        <v>4334</v>
      </c>
      <c r="AF112" t="s">
        <v>4334</v>
      </c>
      <c r="AG112" t="s">
        <v>4334</v>
      </c>
      <c r="AH112">
        <v>423981</v>
      </c>
      <c r="AI112">
        <v>45</v>
      </c>
      <c r="AJ112">
        <v>0</v>
      </c>
      <c r="AK112" t="s">
        <v>4334</v>
      </c>
      <c r="AL112" t="s">
        <v>4334</v>
      </c>
      <c r="AM112" t="s">
        <v>4334</v>
      </c>
      <c r="AN112" t="s">
        <v>4334</v>
      </c>
      <c r="AO112" t="s">
        <v>4334</v>
      </c>
    </row>
    <row r="113" spans="1:41">
      <c r="A113" t="s">
        <v>5857</v>
      </c>
      <c r="B113" t="s">
        <v>2286</v>
      </c>
      <c r="C113" t="s">
        <v>4334</v>
      </c>
      <c r="D113" t="s">
        <v>4334</v>
      </c>
      <c r="E113" t="s">
        <v>4334</v>
      </c>
      <c r="F113" t="s">
        <v>3757</v>
      </c>
      <c r="G113" t="s">
        <v>2542</v>
      </c>
      <c r="H113" t="s">
        <v>5858</v>
      </c>
      <c r="I113" t="s">
        <v>4334</v>
      </c>
      <c r="J113" t="s">
        <v>4334</v>
      </c>
      <c r="K113" t="s">
        <v>4334</v>
      </c>
      <c r="L113">
        <v>14</v>
      </c>
      <c r="M113" t="s">
        <v>3625</v>
      </c>
      <c r="N113" t="s">
        <v>4334</v>
      </c>
      <c r="O113" t="s">
        <v>4334</v>
      </c>
      <c r="P113" t="s">
        <v>4334</v>
      </c>
      <c r="Q113" t="s">
        <v>4334</v>
      </c>
      <c r="S113" t="s">
        <v>4334</v>
      </c>
      <c r="T113" t="s">
        <v>4334</v>
      </c>
      <c r="U113" t="s">
        <v>4334</v>
      </c>
      <c r="V113" t="s">
        <v>4334</v>
      </c>
      <c r="W113" t="s">
        <v>4334</v>
      </c>
      <c r="X113" t="s">
        <v>4334</v>
      </c>
      <c r="Y113">
        <v>0</v>
      </c>
      <c r="Z113">
        <v>2173500</v>
      </c>
      <c r="AA113" t="s">
        <v>4334</v>
      </c>
      <c r="AB113">
        <v>2083570.318</v>
      </c>
      <c r="AC113" t="s">
        <v>4334</v>
      </c>
      <c r="AD113" t="s">
        <v>4334</v>
      </c>
      <c r="AE113" t="s">
        <v>4334</v>
      </c>
      <c r="AF113" t="s">
        <v>4334</v>
      </c>
      <c r="AG113" t="s">
        <v>4334</v>
      </c>
      <c r="AH113">
        <v>0</v>
      </c>
      <c r="AI113">
        <v>99</v>
      </c>
      <c r="AJ113">
        <v>0</v>
      </c>
      <c r="AK113" t="s">
        <v>4334</v>
      </c>
      <c r="AL113" t="s">
        <v>5859</v>
      </c>
      <c r="AM113" t="s">
        <v>4334</v>
      </c>
      <c r="AN113" t="s">
        <v>4334</v>
      </c>
      <c r="AO113" t="s">
        <v>4334</v>
      </c>
    </row>
    <row r="114" spans="1:41">
      <c r="A114" t="s">
        <v>5860</v>
      </c>
      <c r="B114" t="s">
        <v>526</v>
      </c>
      <c r="C114" t="s">
        <v>4334</v>
      </c>
      <c r="D114" t="s">
        <v>4334</v>
      </c>
      <c r="E114" t="s">
        <v>4334</v>
      </c>
      <c r="F114" t="s">
        <v>3733</v>
      </c>
      <c r="G114" t="s">
        <v>4334</v>
      </c>
      <c r="H114" t="s">
        <v>5861</v>
      </c>
      <c r="I114" t="s">
        <v>4334</v>
      </c>
      <c r="J114" t="s">
        <v>3199</v>
      </c>
      <c r="K114" t="s">
        <v>4334</v>
      </c>
      <c r="L114">
        <v>28</v>
      </c>
      <c r="M114" t="s">
        <v>5687</v>
      </c>
      <c r="N114" t="s">
        <v>4334</v>
      </c>
      <c r="O114" t="s">
        <v>4334</v>
      </c>
      <c r="P114" t="s">
        <v>4334</v>
      </c>
      <c r="Q114" t="s">
        <v>4334</v>
      </c>
      <c r="R114">
        <v>2025</v>
      </c>
      <c r="S114" t="s">
        <v>4334</v>
      </c>
      <c r="T114" t="s">
        <v>4334</v>
      </c>
      <c r="U114" t="s">
        <v>4334</v>
      </c>
      <c r="V114" t="s">
        <v>4334</v>
      </c>
      <c r="W114" t="s">
        <v>4334</v>
      </c>
      <c r="X114" t="s">
        <v>4334</v>
      </c>
      <c r="Y114">
        <v>0</v>
      </c>
      <c r="Z114">
        <v>1640000</v>
      </c>
      <c r="AA114" t="s">
        <v>4334</v>
      </c>
      <c r="AB114">
        <v>0</v>
      </c>
      <c r="AC114" t="s">
        <v>4334</v>
      </c>
      <c r="AD114" t="s">
        <v>4334</v>
      </c>
      <c r="AE114" t="s">
        <v>4334</v>
      </c>
      <c r="AF114" t="s">
        <v>4334</v>
      </c>
      <c r="AG114" t="s">
        <v>4334</v>
      </c>
      <c r="AH114">
        <v>1640000</v>
      </c>
      <c r="AI114">
        <v>0</v>
      </c>
      <c r="AJ114">
        <v>0</v>
      </c>
      <c r="AK114" t="s">
        <v>4334</v>
      </c>
      <c r="AL114" t="s">
        <v>4334</v>
      </c>
      <c r="AM114" t="s">
        <v>4334</v>
      </c>
      <c r="AN114" t="s">
        <v>3203</v>
      </c>
      <c r="AO114" t="s">
        <v>4334</v>
      </c>
    </row>
    <row r="115" spans="1:41">
      <c r="A115" t="s">
        <v>5862</v>
      </c>
      <c r="B115" t="s">
        <v>529</v>
      </c>
      <c r="C115" t="s">
        <v>4334</v>
      </c>
      <c r="D115" t="s">
        <v>4334</v>
      </c>
      <c r="E115" t="s">
        <v>4334</v>
      </c>
      <c r="F115" t="s">
        <v>3770</v>
      </c>
      <c r="G115" t="s">
        <v>4334</v>
      </c>
      <c r="H115" t="s">
        <v>1316</v>
      </c>
      <c r="I115" t="s">
        <v>4334</v>
      </c>
      <c r="J115" t="s">
        <v>319</v>
      </c>
      <c r="K115" t="s">
        <v>4334</v>
      </c>
      <c r="L115">
        <v>41</v>
      </c>
      <c r="M115" t="s">
        <v>3672</v>
      </c>
      <c r="N115" t="s">
        <v>4334</v>
      </c>
      <c r="O115" t="s">
        <v>4334</v>
      </c>
      <c r="P115" t="s">
        <v>4334</v>
      </c>
      <c r="Q115" t="s">
        <v>4334</v>
      </c>
      <c r="S115" t="s">
        <v>4334</v>
      </c>
      <c r="T115" t="s">
        <v>4334</v>
      </c>
      <c r="U115" t="s">
        <v>4334</v>
      </c>
      <c r="V115" t="s">
        <v>4334</v>
      </c>
      <c r="W115" t="s">
        <v>4334</v>
      </c>
      <c r="X115" t="s">
        <v>4334</v>
      </c>
      <c r="Y115">
        <v>0</v>
      </c>
      <c r="Z115">
        <v>4665000</v>
      </c>
      <c r="AA115" t="s">
        <v>4334</v>
      </c>
      <c r="AB115">
        <v>0</v>
      </c>
      <c r="AC115" t="s">
        <v>4334</v>
      </c>
      <c r="AD115" t="s">
        <v>4334</v>
      </c>
      <c r="AE115" t="s">
        <v>4334</v>
      </c>
      <c r="AF115" t="s">
        <v>4334</v>
      </c>
      <c r="AG115" t="s">
        <v>4334</v>
      </c>
      <c r="AH115">
        <v>2867642</v>
      </c>
      <c r="AI115">
        <v>98</v>
      </c>
      <c r="AJ115">
        <v>23.29</v>
      </c>
      <c r="AK115" t="s">
        <v>4334</v>
      </c>
      <c r="AL115" t="s">
        <v>20</v>
      </c>
      <c r="AM115" t="s">
        <v>4334</v>
      </c>
      <c r="AN115" t="s">
        <v>4334</v>
      </c>
      <c r="AO115" t="s">
        <v>4334</v>
      </c>
    </row>
    <row r="116" spans="1:41">
      <c r="A116" t="s">
        <v>5863</v>
      </c>
      <c r="B116" t="s">
        <v>318</v>
      </c>
      <c r="C116" t="s">
        <v>4334</v>
      </c>
      <c r="D116" t="s">
        <v>4334</v>
      </c>
      <c r="E116" t="s">
        <v>4334</v>
      </c>
      <c r="F116" t="s">
        <v>3759</v>
      </c>
      <c r="G116" t="s">
        <v>490</v>
      </c>
      <c r="H116" t="s">
        <v>4334</v>
      </c>
      <c r="I116" t="s">
        <v>4334</v>
      </c>
      <c r="J116" t="s">
        <v>319</v>
      </c>
      <c r="K116" t="s">
        <v>4334</v>
      </c>
      <c r="L116">
        <v>45</v>
      </c>
      <c r="M116" t="s">
        <v>3677</v>
      </c>
      <c r="N116" t="s">
        <v>4334</v>
      </c>
      <c r="O116" t="s">
        <v>4334</v>
      </c>
      <c r="P116" t="s">
        <v>4334</v>
      </c>
      <c r="Q116" t="s">
        <v>4334</v>
      </c>
      <c r="S116" t="s">
        <v>4334</v>
      </c>
      <c r="T116" t="s">
        <v>4334</v>
      </c>
      <c r="U116" t="s">
        <v>4334</v>
      </c>
      <c r="V116" t="s">
        <v>4334</v>
      </c>
      <c r="W116" t="s">
        <v>4334</v>
      </c>
      <c r="X116" t="s">
        <v>4334</v>
      </c>
      <c r="Y116">
        <v>1920000</v>
      </c>
      <c r="Z116">
        <v>1920000</v>
      </c>
      <c r="AA116" t="s">
        <v>4334</v>
      </c>
      <c r="AB116">
        <v>1915832.693</v>
      </c>
      <c r="AC116" t="s">
        <v>4334</v>
      </c>
      <c r="AD116" t="s">
        <v>4334</v>
      </c>
      <c r="AE116" t="s">
        <v>4334</v>
      </c>
      <c r="AF116" t="s">
        <v>4334</v>
      </c>
      <c r="AG116" t="s">
        <v>4334</v>
      </c>
      <c r="AH116">
        <v>1914304.0719999999</v>
      </c>
      <c r="AI116">
        <v>100</v>
      </c>
      <c r="AJ116">
        <v>0</v>
      </c>
      <c r="AK116" t="s">
        <v>4334</v>
      </c>
      <c r="AL116" t="s">
        <v>4334</v>
      </c>
      <c r="AM116" t="s">
        <v>4334</v>
      </c>
      <c r="AN116" t="s">
        <v>4334</v>
      </c>
      <c r="AO116" t="s">
        <v>4334</v>
      </c>
    </row>
    <row r="117" spans="1:41">
      <c r="A117" t="s">
        <v>5864</v>
      </c>
      <c r="B117" t="s">
        <v>317</v>
      </c>
      <c r="C117" t="s">
        <v>4334</v>
      </c>
      <c r="D117" t="s">
        <v>4334</v>
      </c>
      <c r="E117" t="s">
        <v>4334</v>
      </c>
      <c r="F117" t="s">
        <v>3745</v>
      </c>
      <c r="G117" t="s">
        <v>4334</v>
      </c>
      <c r="H117" t="s">
        <v>5865</v>
      </c>
      <c r="I117" t="s">
        <v>4334</v>
      </c>
      <c r="J117" t="s">
        <v>4334</v>
      </c>
      <c r="K117" t="s">
        <v>4334</v>
      </c>
      <c r="L117">
        <v>35</v>
      </c>
      <c r="M117" t="s">
        <v>3660</v>
      </c>
      <c r="N117" t="s">
        <v>4334</v>
      </c>
      <c r="O117" t="s">
        <v>4334</v>
      </c>
      <c r="P117" t="s">
        <v>4334</v>
      </c>
      <c r="Q117" t="s">
        <v>4334</v>
      </c>
      <c r="S117" t="s">
        <v>4334</v>
      </c>
      <c r="T117" t="s">
        <v>4334</v>
      </c>
      <c r="U117" t="s">
        <v>4334</v>
      </c>
      <c r="V117" t="s">
        <v>4334</v>
      </c>
      <c r="W117" t="s">
        <v>4334</v>
      </c>
      <c r="X117" t="s">
        <v>4334</v>
      </c>
      <c r="Y117">
        <v>0</v>
      </c>
      <c r="Z117">
        <v>1900000</v>
      </c>
      <c r="AA117" t="s">
        <v>4334</v>
      </c>
      <c r="AB117">
        <v>0</v>
      </c>
      <c r="AC117" t="s">
        <v>4334</v>
      </c>
      <c r="AD117" t="s">
        <v>4334</v>
      </c>
      <c r="AE117" t="s">
        <v>4334</v>
      </c>
      <c r="AF117" t="s">
        <v>4334</v>
      </c>
      <c r="AG117" t="s">
        <v>4334</v>
      </c>
      <c r="AH117">
        <v>0</v>
      </c>
      <c r="AI117">
        <v>20</v>
      </c>
      <c r="AJ117">
        <v>20</v>
      </c>
      <c r="AK117" t="s">
        <v>4334</v>
      </c>
      <c r="AL117" t="s">
        <v>5866</v>
      </c>
      <c r="AM117" t="s">
        <v>4334</v>
      </c>
      <c r="AN117" t="s">
        <v>4334</v>
      </c>
      <c r="AO117" t="s">
        <v>4334</v>
      </c>
    </row>
    <row r="118" spans="1:41">
      <c r="A118" t="s">
        <v>5867</v>
      </c>
      <c r="B118" t="s">
        <v>528</v>
      </c>
      <c r="C118" t="s">
        <v>4334</v>
      </c>
      <c r="D118" t="s">
        <v>4334</v>
      </c>
      <c r="E118" t="s">
        <v>4334</v>
      </c>
      <c r="F118" t="s">
        <v>3894</v>
      </c>
      <c r="G118" t="s">
        <v>4334</v>
      </c>
      <c r="H118" t="s">
        <v>4114</v>
      </c>
      <c r="I118" t="s">
        <v>4334</v>
      </c>
      <c r="J118" t="s">
        <v>4334</v>
      </c>
      <c r="K118" t="s">
        <v>4334</v>
      </c>
      <c r="L118">
        <v>29</v>
      </c>
      <c r="M118" t="s">
        <v>3651</v>
      </c>
      <c r="N118" t="s">
        <v>4334</v>
      </c>
      <c r="O118" t="s">
        <v>4334</v>
      </c>
      <c r="P118" t="s">
        <v>4334</v>
      </c>
      <c r="Q118" t="s">
        <v>4334</v>
      </c>
      <c r="S118" t="s">
        <v>4334</v>
      </c>
      <c r="T118" t="s">
        <v>4334</v>
      </c>
      <c r="U118" t="s">
        <v>4334</v>
      </c>
      <c r="V118" t="s">
        <v>4334</v>
      </c>
      <c r="W118" t="s">
        <v>4334</v>
      </c>
      <c r="X118" t="s">
        <v>4334</v>
      </c>
      <c r="Y118">
        <v>0</v>
      </c>
      <c r="Z118">
        <v>1511104</v>
      </c>
      <c r="AA118" t="s">
        <v>4334</v>
      </c>
      <c r="AB118">
        <v>0</v>
      </c>
      <c r="AC118" t="s">
        <v>4334</v>
      </c>
      <c r="AD118" t="s">
        <v>4334</v>
      </c>
      <c r="AE118" t="s">
        <v>4334</v>
      </c>
      <c r="AF118" t="s">
        <v>4334</v>
      </c>
      <c r="AG118" t="s">
        <v>4334</v>
      </c>
      <c r="AH118">
        <v>0</v>
      </c>
      <c r="AI118">
        <v>0</v>
      </c>
      <c r="AJ118">
        <v>0</v>
      </c>
      <c r="AK118" t="s">
        <v>4334</v>
      </c>
      <c r="AL118" t="s">
        <v>4334</v>
      </c>
      <c r="AM118" t="s">
        <v>4334</v>
      </c>
      <c r="AN118" t="s">
        <v>4334</v>
      </c>
      <c r="AO118" t="s">
        <v>4334</v>
      </c>
    </row>
    <row r="119" spans="1:41">
      <c r="A119" t="s">
        <v>5868</v>
      </c>
      <c r="B119" t="s">
        <v>317</v>
      </c>
      <c r="C119" t="s">
        <v>4334</v>
      </c>
      <c r="D119" t="s">
        <v>4334</v>
      </c>
      <c r="E119" t="s">
        <v>4334</v>
      </c>
      <c r="F119" t="s">
        <v>3728</v>
      </c>
      <c r="G119" t="s">
        <v>4334</v>
      </c>
      <c r="H119" t="s">
        <v>5869</v>
      </c>
      <c r="I119" t="s">
        <v>4334</v>
      </c>
      <c r="J119" t="s">
        <v>4334</v>
      </c>
      <c r="K119" t="s">
        <v>4334</v>
      </c>
      <c r="L119">
        <v>9</v>
      </c>
      <c r="M119" t="s">
        <v>3616</v>
      </c>
      <c r="N119" t="s">
        <v>4334</v>
      </c>
      <c r="O119" t="s">
        <v>4334</v>
      </c>
      <c r="P119" t="s">
        <v>4334</v>
      </c>
      <c r="Q119" t="s">
        <v>4334</v>
      </c>
      <c r="S119" t="s">
        <v>4334</v>
      </c>
      <c r="T119" t="s">
        <v>4334</v>
      </c>
      <c r="U119" t="s">
        <v>4334</v>
      </c>
      <c r="V119" t="s">
        <v>4334</v>
      </c>
      <c r="W119" t="s">
        <v>4334</v>
      </c>
      <c r="X119" t="s">
        <v>4334</v>
      </c>
      <c r="Y119">
        <v>0</v>
      </c>
      <c r="Z119">
        <v>5494000</v>
      </c>
      <c r="AA119" t="s">
        <v>4334</v>
      </c>
      <c r="AB119">
        <v>0</v>
      </c>
      <c r="AC119" t="s">
        <v>4334</v>
      </c>
      <c r="AD119" t="s">
        <v>4334</v>
      </c>
      <c r="AE119" t="s">
        <v>4334</v>
      </c>
      <c r="AF119" t="s">
        <v>4334</v>
      </c>
      <c r="AG119" t="s">
        <v>4334</v>
      </c>
      <c r="AH119">
        <v>0</v>
      </c>
      <c r="AI119">
        <v>25</v>
      </c>
      <c r="AJ119">
        <v>0</v>
      </c>
      <c r="AK119" t="s">
        <v>4334</v>
      </c>
      <c r="AL119" t="s">
        <v>176</v>
      </c>
      <c r="AM119" t="s">
        <v>4334</v>
      </c>
      <c r="AN119" t="s">
        <v>4334</v>
      </c>
      <c r="AO119" t="s">
        <v>4334</v>
      </c>
    </row>
    <row r="120" spans="1:41">
      <c r="A120" t="s">
        <v>5870</v>
      </c>
      <c r="B120" t="s">
        <v>529</v>
      </c>
      <c r="C120" t="s">
        <v>4334</v>
      </c>
      <c r="D120" t="s">
        <v>4334</v>
      </c>
      <c r="E120" t="s">
        <v>4334</v>
      </c>
      <c r="F120" t="s">
        <v>3730</v>
      </c>
      <c r="G120" t="s">
        <v>4334</v>
      </c>
      <c r="H120" t="s">
        <v>1282</v>
      </c>
      <c r="I120" t="s">
        <v>4334</v>
      </c>
      <c r="J120" t="s">
        <v>480</v>
      </c>
      <c r="K120" t="s">
        <v>4334</v>
      </c>
      <c r="L120">
        <v>40</v>
      </c>
      <c r="M120" t="s">
        <v>3670</v>
      </c>
      <c r="N120" t="s">
        <v>4334</v>
      </c>
      <c r="O120" t="s">
        <v>4334</v>
      </c>
      <c r="P120" t="s">
        <v>4334</v>
      </c>
      <c r="Q120" t="s">
        <v>4334</v>
      </c>
      <c r="S120" t="s">
        <v>4334</v>
      </c>
      <c r="T120" t="s">
        <v>4334</v>
      </c>
      <c r="U120" t="s">
        <v>4334</v>
      </c>
      <c r="V120" t="s">
        <v>4334</v>
      </c>
      <c r="W120" t="s">
        <v>4334</v>
      </c>
      <c r="X120" t="s">
        <v>4334</v>
      </c>
      <c r="Y120">
        <v>0</v>
      </c>
      <c r="Z120">
        <v>4000000</v>
      </c>
      <c r="AA120" t="s">
        <v>4334</v>
      </c>
      <c r="AB120">
        <v>2997084</v>
      </c>
      <c r="AC120" t="s">
        <v>4334</v>
      </c>
      <c r="AD120" t="s">
        <v>4334</v>
      </c>
      <c r="AE120" t="s">
        <v>4334</v>
      </c>
      <c r="AF120" t="s">
        <v>4334</v>
      </c>
      <c r="AG120" t="s">
        <v>4334</v>
      </c>
      <c r="AH120">
        <v>0</v>
      </c>
      <c r="AI120">
        <v>17</v>
      </c>
      <c r="AJ120">
        <v>59</v>
      </c>
      <c r="AK120" t="s">
        <v>4334</v>
      </c>
      <c r="AL120" t="s">
        <v>4334</v>
      </c>
      <c r="AM120" t="s">
        <v>4334</v>
      </c>
      <c r="AN120" t="s">
        <v>4334</v>
      </c>
      <c r="AO120" t="s">
        <v>4334</v>
      </c>
    </row>
    <row r="121" spans="1:41">
      <c r="A121" t="s">
        <v>5871</v>
      </c>
      <c r="B121" t="s">
        <v>526</v>
      </c>
      <c r="C121" t="s">
        <v>4334</v>
      </c>
      <c r="D121" t="s">
        <v>4334</v>
      </c>
      <c r="E121" t="s">
        <v>4334</v>
      </c>
      <c r="F121" t="s">
        <v>3922</v>
      </c>
      <c r="G121" t="s">
        <v>4334</v>
      </c>
      <c r="H121" t="s">
        <v>5872</v>
      </c>
      <c r="I121" t="s">
        <v>4334</v>
      </c>
      <c r="J121" t="s">
        <v>319</v>
      </c>
      <c r="K121" t="s">
        <v>4334</v>
      </c>
      <c r="L121">
        <v>28</v>
      </c>
      <c r="M121" t="s">
        <v>5687</v>
      </c>
      <c r="N121" t="s">
        <v>4334</v>
      </c>
      <c r="O121" t="s">
        <v>4334</v>
      </c>
      <c r="P121" t="s">
        <v>4334</v>
      </c>
      <c r="Q121" t="s">
        <v>4334</v>
      </c>
      <c r="R121">
        <v>2014</v>
      </c>
      <c r="S121" t="s">
        <v>4334</v>
      </c>
      <c r="T121" t="s">
        <v>4334</v>
      </c>
      <c r="U121" t="s">
        <v>4334</v>
      </c>
      <c r="V121" t="s">
        <v>4334</v>
      </c>
      <c r="W121" t="s">
        <v>4334</v>
      </c>
      <c r="X121" t="s">
        <v>4334</v>
      </c>
      <c r="Y121">
        <v>0</v>
      </c>
      <c r="Z121">
        <v>1173000</v>
      </c>
      <c r="AA121" t="s">
        <v>4334</v>
      </c>
      <c r="AB121">
        <v>504307</v>
      </c>
      <c r="AC121" t="s">
        <v>4334</v>
      </c>
      <c r="AD121" t="s">
        <v>4334</v>
      </c>
      <c r="AE121" t="s">
        <v>4334</v>
      </c>
      <c r="AF121" t="s">
        <v>4334</v>
      </c>
      <c r="AG121" t="s">
        <v>4334</v>
      </c>
      <c r="AH121">
        <v>1173000</v>
      </c>
      <c r="AI121">
        <v>80</v>
      </c>
      <c r="AJ121">
        <v>0</v>
      </c>
      <c r="AK121" t="s">
        <v>4334</v>
      </c>
      <c r="AL121" t="s">
        <v>4334</v>
      </c>
      <c r="AM121" t="s">
        <v>4334</v>
      </c>
      <c r="AN121" t="s">
        <v>20</v>
      </c>
      <c r="AO121" t="s">
        <v>4334</v>
      </c>
    </row>
    <row r="122" spans="1:41">
      <c r="A122" t="s">
        <v>5873</v>
      </c>
      <c r="B122" t="s">
        <v>317</v>
      </c>
      <c r="C122" t="s">
        <v>4334</v>
      </c>
      <c r="D122" t="s">
        <v>4334</v>
      </c>
      <c r="E122" t="s">
        <v>4334</v>
      </c>
      <c r="F122" t="s">
        <v>3748</v>
      </c>
      <c r="G122" t="s">
        <v>4334</v>
      </c>
      <c r="H122" t="s">
        <v>158</v>
      </c>
      <c r="I122" t="s">
        <v>4334</v>
      </c>
      <c r="J122" t="s">
        <v>4334</v>
      </c>
      <c r="K122" t="s">
        <v>4334</v>
      </c>
      <c r="L122">
        <v>10</v>
      </c>
      <c r="M122" t="s">
        <v>3618</v>
      </c>
      <c r="N122" t="s">
        <v>4334</v>
      </c>
      <c r="O122" t="s">
        <v>4334</v>
      </c>
      <c r="P122" t="s">
        <v>4334</v>
      </c>
      <c r="Q122" t="s">
        <v>4334</v>
      </c>
      <c r="S122" t="s">
        <v>4334</v>
      </c>
      <c r="T122" t="s">
        <v>4334</v>
      </c>
      <c r="U122" t="s">
        <v>4334</v>
      </c>
      <c r="V122" t="s">
        <v>4334</v>
      </c>
      <c r="W122" t="s">
        <v>4334</v>
      </c>
      <c r="X122" t="s">
        <v>4334</v>
      </c>
      <c r="Y122">
        <v>0</v>
      </c>
      <c r="Z122">
        <v>1000000</v>
      </c>
      <c r="AA122" t="s">
        <v>4334</v>
      </c>
      <c r="AB122">
        <v>961564.05500000005</v>
      </c>
      <c r="AC122" t="s">
        <v>4334</v>
      </c>
      <c r="AD122" t="s">
        <v>4334</v>
      </c>
      <c r="AE122" t="s">
        <v>4334</v>
      </c>
      <c r="AF122" t="s">
        <v>4334</v>
      </c>
      <c r="AG122" t="s">
        <v>4334</v>
      </c>
      <c r="AH122">
        <v>803878.77599999995</v>
      </c>
      <c r="AI122">
        <v>95</v>
      </c>
      <c r="AJ122">
        <v>0</v>
      </c>
      <c r="AK122" t="s">
        <v>4334</v>
      </c>
      <c r="AL122" t="s">
        <v>4334</v>
      </c>
      <c r="AM122" t="s">
        <v>4334</v>
      </c>
      <c r="AN122" t="s">
        <v>20</v>
      </c>
      <c r="AO122" t="s">
        <v>4334</v>
      </c>
    </row>
    <row r="123" spans="1:41">
      <c r="A123" t="s">
        <v>5874</v>
      </c>
      <c r="B123" t="s">
        <v>318</v>
      </c>
      <c r="C123" t="s">
        <v>4334</v>
      </c>
      <c r="D123" t="s">
        <v>4334</v>
      </c>
      <c r="E123" t="s">
        <v>4334</v>
      </c>
      <c r="F123" t="s">
        <v>3757</v>
      </c>
      <c r="G123" t="s">
        <v>4334</v>
      </c>
      <c r="H123" t="s">
        <v>4334</v>
      </c>
      <c r="I123" t="s">
        <v>4334</v>
      </c>
      <c r="J123" t="s">
        <v>319</v>
      </c>
      <c r="K123" t="s">
        <v>4334</v>
      </c>
      <c r="L123">
        <v>37</v>
      </c>
      <c r="M123" t="s">
        <v>3664</v>
      </c>
      <c r="N123" t="s">
        <v>4334</v>
      </c>
      <c r="O123" t="s">
        <v>4334</v>
      </c>
      <c r="P123" t="s">
        <v>4334</v>
      </c>
      <c r="Q123" t="s">
        <v>4334</v>
      </c>
      <c r="S123" t="s">
        <v>4334</v>
      </c>
      <c r="T123" t="s">
        <v>4334</v>
      </c>
      <c r="U123" t="s">
        <v>4334</v>
      </c>
      <c r="V123" t="s">
        <v>4334</v>
      </c>
      <c r="W123" t="s">
        <v>4334</v>
      </c>
      <c r="X123" t="s">
        <v>4334</v>
      </c>
      <c r="Y123">
        <v>500000</v>
      </c>
      <c r="Z123">
        <v>2350000</v>
      </c>
      <c r="AA123" t="s">
        <v>4334</v>
      </c>
      <c r="AB123">
        <v>2064650.014</v>
      </c>
      <c r="AC123" t="s">
        <v>4334</v>
      </c>
      <c r="AD123" t="s">
        <v>4334</v>
      </c>
      <c r="AE123" t="s">
        <v>4334</v>
      </c>
      <c r="AF123" t="s">
        <v>4334</v>
      </c>
      <c r="AG123" t="s">
        <v>4334</v>
      </c>
      <c r="AH123">
        <v>1435907</v>
      </c>
      <c r="AI123">
        <v>75</v>
      </c>
      <c r="AJ123">
        <v>0</v>
      </c>
      <c r="AK123" t="s">
        <v>4334</v>
      </c>
      <c r="AL123" t="s">
        <v>20</v>
      </c>
      <c r="AM123" t="s">
        <v>4334</v>
      </c>
      <c r="AN123" t="s">
        <v>4334</v>
      </c>
      <c r="AO123" t="s">
        <v>4334</v>
      </c>
    </row>
    <row r="124" spans="1:41">
      <c r="A124" t="s">
        <v>5875</v>
      </c>
      <c r="B124" t="s">
        <v>528</v>
      </c>
      <c r="C124" t="s">
        <v>4334</v>
      </c>
      <c r="D124" t="s">
        <v>4334</v>
      </c>
      <c r="E124" t="s">
        <v>4334</v>
      </c>
      <c r="F124" t="s">
        <v>3733</v>
      </c>
      <c r="G124" t="s">
        <v>4334</v>
      </c>
      <c r="H124" t="s">
        <v>2262</v>
      </c>
      <c r="I124" t="s">
        <v>4334</v>
      </c>
      <c r="J124" t="s">
        <v>4334</v>
      </c>
      <c r="K124" t="s">
        <v>4334</v>
      </c>
      <c r="L124">
        <v>22</v>
      </c>
      <c r="M124" t="s">
        <v>3638</v>
      </c>
      <c r="N124" t="s">
        <v>4334</v>
      </c>
      <c r="O124" t="s">
        <v>4334</v>
      </c>
      <c r="P124" t="s">
        <v>4334</v>
      </c>
      <c r="Q124" t="s">
        <v>4334</v>
      </c>
      <c r="S124" t="s">
        <v>4334</v>
      </c>
      <c r="T124" t="s">
        <v>4334</v>
      </c>
      <c r="U124" t="s">
        <v>4334</v>
      </c>
      <c r="V124" t="s">
        <v>4334</v>
      </c>
      <c r="W124" t="s">
        <v>4334</v>
      </c>
      <c r="X124" t="s">
        <v>4334</v>
      </c>
      <c r="Y124">
        <v>0</v>
      </c>
      <c r="Z124">
        <v>0</v>
      </c>
      <c r="AA124" t="s">
        <v>4334</v>
      </c>
      <c r="AB124">
        <v>0</v>
      </c>
      <c r="AC124" t="s">
        <v>4334</v>
      </c>
      <c r="AD124" t="s">
        <v>4334</v>
      </c>
      <c r="AE124" t="s">
        <v>4334</v>
      </c>
      <c r="AF124" t="s">
        <v>4334</v>
      </c>
      <c r="AG124" t="s">
        <v>4334</v>
      </c>
      <c r="AH124">
        <v>0</v>
      </c>
      <c r="AI124">
        <v>0</v>
      </c>
      <c r="AJ124">
        <v>0</v>
      </c>
      <c r="AK124" t="s">
        <v>4334</v>
      </c>
      <c r="AL124" t="s">
        <v>4334</v>
      </c>
      <c r="AM124" t="s">
        <v>4334</v>
      </c>
      <c r="AN124" t="s">
        <v>4334</v>
      </c>
      <c r="AO124" t="s">
        <v>4334</v>
      </c>
    </row>
    <row r="125" spans="1:41">
      <c r="A125" t="s">
        <v>5876</v>
      </c>
      <c r="B125" t="s">
        <v>318</v>
      </c>
      <c r="C125" t="s">
        <v>4334</v>
      </c>
      <c r="D125" t="s">
        <v>4334</v>
      </c>
      <c r="E125" t="s">
        <v>4334</v>
      </c>
      <c r="F125" t="s">
        <v>3729</v>
      </c>
      <c r="G125" t="s">
        <v>394</v>
      </c>
      <c r="H125" t="s">
        <v>4334</v>
      </c>
      <c r="I125" t="s">
        <v>4334</v>
      </c>
      <c r="J125" t="s">
        <v>391</v>
      </c>
      <c r="K125" t="s">
        <v>4334</v>
      </c>
      <c r="L125">
        <v>32</v>
      </c>
      <c r="M125" t="s">
        <v>3655</v>
      </c>
      <c r="N125" t="s">
        <v>4334</v>
      </c>
      <c r="O125" t="s">
        <v>4334</v>
      </c>
      <c r="P125" t="s">
        <v>4334</v>
      </c>
      <c r="Q125" t="s">
        <v>4334</v>
      </c>
      <c r="S125" t="s">
        <v>4334</v>
      </c>
      <c r="T125" t="s">
        <v>4334</v>
      </c>
      <c r="U125" t="s">
        <v>4334</v>
      </c>
      <c r="V125" t="s">
        <v>4334</v>
      </c>
      <c r="W125" t="s">
        <v>4334</v>
      </c>
      <c r="X125" t="s">
        <v>4334</v>
      </c>
      <c r="Y125">
        <v>3000000</v>
      </c>
      <c r="Z125">
        <v>3000000</v>
      </c>
      <c r="AA125" t="s">
        <v>4334</v>
      </c>
      <c r="AB125">
        <v>2586220</v>
      </c>
      <c r="AC125" t="s">
        <v>4334</v>
      </c>
      <c r="AD125" t="s">
        <v>4334</v>
      </c>
      <c r="AE125" t="s">
        <v>4334</v>
      </c>
      <c r="AF125" t="s">
        <v>4334</v>
      </c>
      <c r="AG125" t="s">
        <v>4334</v>
      </c>
      <c r="AH125">
        <v>2301854</v>
      </c>
      <c r="AI125">
        <v>95</v>
      </c>
      <c r="AJ125">
        <v>0</v>
      </c>
      <c r="AK125" t="s">
        <v>4334</v>
      </c>
      <c r="AL125" t="s">
        <v>4334</v>
      </c>
      <c r="AM125" t="s">
        <v>4334</v>
      </c>
      <c r="AN125" t="s">
        <v>4334</v>
      </c>
      <c r="AO125" t="s">
        <v>4334</v>
      </c>
    </row>
    <row r="126" spans="1:41">
      <c r="A126" t="s">
        <v>5877</v>
      </c>
      <c r="B126" t="s">
        <v>527</v>
      </c>
      <c r="C126" t="s">
        <v>4334</v>
      </c>
      <c r="D126" t="s">
        <v>4334</v>
      </c>
      <c r="E126" t="s">
        <v>4334</v>
      </c>
      <c r="F126" t="s">
        <v>3827</v>
      </c>
      <c r="G126" t="s">
        <v>4334</v>
      </c>
      <c r="H126" t="s">
        <v>819</v>
      </c>
      <c r="I126" t="s">
        <v>4334</v>
      </c>
      <c r="J126" t="s">
        <v>319</v>
      </c>
      <c r="K126" t="s">
        <v>4334</v>
      </c>
      <c r="L126">
        <v>47</v>
      </c>
      <c r="M126" t="s">
        <v>3680</v>
      </c>
      <c r="N126" t="s">
        <v>4334</v>
      </c>
      <c r="O126" t="s">
        <v>4334</v>
      </c>
      <c r="P126" t="s">
        <v>4334</v>
      </c>
      <c r="Q126" t="s">
        <v>4334</v>
      </c>
      <c r="R126">
        <v>2014</v>
      </c>
      <c r="S126" t="s">
        <v>4334</v>
      </c>
      <c r="T126" t="s">
        <v>4334</v>
      </c>
      <c r="U126" t="s">
        <v>4334</v>
      </c>
      <c r="V126" t="s">
        <v>4334</v>
      </c>
      <c r="W126" t="s">
        <v>4334</v>
      </c>
      <c r="X126" t="s">
        <v>4334</v>
      </c>
      <c r="Y126">
        <v>5000000</v>
      </c>
      <c r="Z126">
        <v>8801607</v>
      </c>
      <c r="AA126" t="s">
        <v>4334</v>
      </c>
      <c r="AB126">
        <v>8208624</v>
      </c>
      <c r="AC126" t="s">
        <v>4334</v>
      </c>
      <c r="AD126" t="s">
        <v>4334</v>
      </c>
      <c r="AE126" t="s">
        <v>4334</v>
      </c>
      <c r="AF126" t="s">
        <v>4334</v>
      </c>
      <c r="AG126" t="s">
        <v>4334</v>
      </c>
      <c r="AH126">
        <v>7674792</v>
      </c>
      <c r="AI126">
        <v>98</v>
      </c>
      <c r="AJ126">
        <v>0</v>
      </c>
      <c r="AK126" t="s">
        <v>4334</v>
      </c>
      <c r="AL126" t="s">
        <v>820</v>
      </c>
      <c r="AM126" t="s">
        <v>4334</v>
      </c>
      <c r="AN126" t="s">
        <v>4334</v>
      </c>
      <c r="AO126" t="s">
        <v>4334</v>
      </c>
    </row>
    <row r="127" spans="1:41">
      <c r="A127" t="s">
        <v>5878</v>
      </c>
      <c r="B127" t="s">
        <v>529</v>
      </c>
      <c r="C127" t="s">
        <v>4334</v>
      </c>
      <c r="D127" t="s">
        <v>4334</v>
      </c>
      <c r="E127" t="s">
        <v>4334</v>
      </c>
      <c r="F127" t="s">
        <v>3770</v>
      </c>
      <c r="G127" t="s">
        <v>4334</v>
      </c>
      <c r="H127" t="s">
        <v>1270</v>
      </c>
      <c r="I127" t="s">
        <v>4334</v>
      </c>
      <c r="J127" t="s">
        <v>319</v>
      </c>
      <c r="K127" t="s">
        <v>4334</v>
      </c>
      <c r="L127">
        <v>40</v>
      </c>
      <c r="M127" t="s">
        <v>3670</v>
      </c>
      <c r="N127" t="s">
        <v>4334</v>
      </c>
      <c r="O127" t="s">
        <v>4334</v>
      </c>
      <c r="P127" t="s">
        <v>4334</v>
      </c>
      <c r="Q127" t="s">
        <v>4334</v>
      </c>
      <c r="S127" t="s">
        <v>4334</v>
      </c>
      <c r="T127" t="s">
        <v>4334</v>
      </c>
      <c r="U127" t="s">
        <v>4334</v>
      </c>
      <c r="V127" t="s">
        <v>4334</v>
      </c>
      <c r="W127" t="s">
        <v>4334</v>
      </c>
      <c r="X127" t="s">
        <v>4334</v>
      </c>
      <c r="Y127">
        <v>0</v>
      </c>
      <c r="Z127">
        <v>2292000</v>
      </c>
      <c r="AA127" t="s">
        <v>4334</v>
      </c>
      <c r="AB127">
        <v>1997405</v>
      </c>
      <c r="AC127" t="s">
        <v>4334</v>
      </c>
      <c r="AD127" t="s">
        <v>4334</v>
      </c>
      <c r="AE127" t="s">
        <v>4334</v>
      </c>
      <c r="AF127" t="s">
        <v>4334</v>
      </c>
      <c r="AG127" t="s">
        <v>4334</v>
      </c>
      <c r="AH127">
        <v>1906385</v>
      </c>
      <c r="AI127">
        <v>85</v>
      </c>
      <c r="AJ127">
        <v>0</v>
      </c>
      <c r="AK127" t="s">
        <v>4334</v>
      </c>
      <c r="AL127" t="s">
        <v>4334</v>
      </c>
      <c r="AM127" t="s">
        <v>4334</v>
      </c>
      <c r="AN127" t="s">
        <v>4334</v>
      </c>
      <c r="AO127" t="s">
        <v>4334</v>
      </c>
    </row>
    <row r="128" spans="1:41">
      <c r="A128" t="s">
        <v>5879</v>
      </c>
      <c r="B128" t="s">
        <v>2286</v>
      </c>
      <c r="C128" t="s">
        <v>4334</v>
      </c>
      <c r="D128" t="s">
        <v>4334</v>
      </c>
      <c r="E128" t="s">
        <v>4334</v>
      </c>
      <c r="F128" t="s">
        <v>3758</v>
      </c>
      <c r="G128" t="s">
        <v>2559</v>
      </c>
      <c r="H128" t="s">
        <v>5880</v>
      </c>
      <c r="I128" t="s">
        <v>4334</v>
      </c>
      <c r="J128" t="s">
        <v>4334</v>
      </c>
      <c r="K128" t="s">
        <v>4334</v>
      </c>
      <c r="L128">
        <v>14</v>
      </c>
      <c r="M128" t="s">
        <v>3625</v>
      </c>
      <c r="N128" t="s">
        <v>4334</v>
      </c>
      <c r="O128" t="s">
        <v>4334</v>
      </c>
      <c r="P128" t="s">
        <v>4334</v>
      </c>
      <c r="Q128" t="s">
        <v>4334</v>
      </c>
      <c r="S128" t="s">
        <v>4334</v>
      </c>
      <c r="T128" t="s">
        <v>4334</v>
      </c>
      <c r="U128" t="s">
        <v>4334</v>
      </c>
      <c r="V128" t="s">
        <v>4334</v>
      </c>
      <c r="W128" t="s">
        <v>4334</v>
      </c>
      <c r="X128" t="s">
        <v>4334</v>
      </c>
      <c r="Y128">
        <v>0</v>
      </c>
      <c r="Z128">
        <v>2300000</v>
      </c>
      <c r="AA128" t="s">
        <v>4334</v>
      </c>
      <c r="AB128">
        <v>2253529.6060000001</v>
      </c>
      <c r="AC128" t="s">
        <v>4334</v>
      </c>
      <c r="AD128" t="s">
        <v>4334</v>
      </c>
      <c r="AE128" t="s">
        <v>4334</v>
      </c>
      <c r="AF128" t="s">
        <v>4334</v>
      </c>
      <c r="AG128" t="s">
        <v>4334</v>
      </c>
      <c r="AH128">
        <v>0</v>
      </c>
      <c r="AI128">
        <v>99</v>
      </c>
      <c r="AJ128">
        <v>0</v>
      </c>
      <c r="AK128" t="s">
        <v>4334</v>
      </c>
      <c r="AL128" t="s">
        <v>20</v>
      </c>
      <c r="AM128" t="s">
        <v>4334</v>
      </c>
      <c r="AN128" t="s">
        <v>4334</v>
      </c>
      <c r="AO128" t="s">
        <v>4334</v>
      </c>
    </row>
    <row r="129" spans="1:41">
      <c r="A129" t="s">
        <v>5881</v>
      </c>
      <c r="B129" t="s">
        <v>529</v>
      </c>
      <c r="C129" t="s">
        <v>4334</v>
      </c>
      <c r="D129" t="s">
        <v>4334</v>
      </c>
      <c r="E129" t="s">
        <v>4334</v>
      </c>
      <c r="F129" t="s">
        <v>3733</v>
      </c>
      <c r="G129" t="s">
        <v>4334</v>
      </c>
      <c r="H129" t="s">
        <v>5882</v>
      </c>
      <c r="I129" t="s">
        <v>4334</v>
      </c>
      <c r="J129" t="s">
        <v>319</v>
      </c>
      <c r="K129" t="s">
        <v>4334</v>
      </c>
      <c r="L129">
        <v>4</v>
      </c>
      <c r="M129" t="s">
        <v>1201</v>
      </c>
      <c r="N129" t="s">
        <v>4334</v>
      </c>
      <c r="O129" t="s">
        <v>4334</v>
      </c>
      <c r="P129" t="s">
        <v>4334</v>
      </c>
      <c r="Q129" t="s">
        <v>4334</v>
      </c>
      <c r="S129" t="s">
        <v>4334</v>
      </c>
      <c r="T129" t="s">
        <v>4334</v>
      </c>
      <c r="U129" t="s">
        <v>4334</v>
      </c>
      <c r="V129" t="s">
        <v>4334</v>
      </c>
      <c r="W129" t="s">
        <v>4334</v>
      </c>
      <c r="X129" t="s">
        <v>4334</v>
      </c>
      <c r="Y129">
        <v>0</v>
      </c>
      <c r="Z129">
        <v>3118969</v>
      </c>
      <c r="AA129" t="s">
        <v>4334</v>
      </c>
      <c r="AB129">
        <v>0</v>
      </c>
      <c r="AC129" t="s">
        <v>4334</v>
      </c>
      <c r="AD129" t="s">
        <v>4334</v>
      </c>
      <c r="AE129" t="s">
        <v>4334</v>
      </c>
      <c r="AF129" t="s">
        <v>4334</v>
      </c>
      <c r="AG129" t="s">
        <v>4334</v>
      </c>
      <c r="AH129">
        <v>1135783</v>
      </c>
      <c r="AI129">
        <v>80</v>
      </c>
      <c r="AJ129">
        <v>90.45</v>
      </c>
      <c r="AK129" t="s">
        <v>4334</v>
      </c>
      <c r="AL129" t="s">
        <v>4334</v>
      </c>
      <c r="AM129" t="s">
        <v>4334</v>
      </c>
      <c r="AN129" t="s">
        <v>4334</v>
      </c>
      <c r="AO129" t="s">
        <v>4334</v>
      </c>
    </row>
    <row r="130" spans="1:41">
      <c r="A130" t="s">
        <v>5883</v>
      </c>
      <c r="B130" t="s">
        <v>528</v>
      </c>
      <c r="C130" t="s">
        <v>4334</v>
      </c>
      <c r="D130" t="s">
        <v>4334</v>
      </c>
      <c r="E130" t="s">
        <v>4334</v>
      </c>
      <c r="F130" t="s">
        <v>3729</v>
      </c>
      <c r="G130" t="s">
        <v>4334</v>
      </c>
      <c r="H130" t="s">
        <v>5884</v>
      </c>
      <c r="I130" t="s">
        <v>4334</v>
      </c>
      <c r="J130" t="s">
        <v>4334</v>
      </c>
      <c r="K130" t="s">
        <v>4334</v>
      </c>
      <c r="L130">
        <v>31</v>
      </c>
      <c r="M130" t="s">
        <v>528</v>
      </c>
      <c r="N130" t="s">
        <v>4334</v>
      </c>
      <c r="O130" t="s">
        <v>4334</v>
      </c>
      <c r="P130" t="s">
        <v>4334</v>
      </c>
      <c r="Q130" t="s">
        <v>4334</v>
      </c>
      <c r="S130" t="s">
        <v>4334</v>
      </c>
      <c r="T130" t="s">
        <v>4334</v>
      </c>
      <c r="U130" t="s">
        <v>4334</v>
      </c>
      <c r="V130" t="s">
        <v>4334</v>
      </c>
      <c r="W130" t="s">
        <v>4334</v>
      </c>
      <c r="X130" t="s">
        <v>4334</v>
      </c>
      <c r="Y130">
        <v>0</v>
      </c>
      <c r="Z130">
        <v>12839500</v>
      </c>
      <c r="AA130" t="s">
        <v>4334</v>
      </c>
      <c r="AB130">
        <v>12817395.17</v>
      </c>
      <c r="AC130" t="s">
        <v>4334</v>
      </c>
      <c r="AD130" t="s">
        <v>4334</v>
      </c>
      <c r="AE130" t="s">
        <v>4334</v>
      </c>
      <c r="AF130" t="s">
        <v>4334</v>
      </c>
      <c r="AG130" t="s">
        <v>4334</v>
      </c>
      <c r="AH130">
        <v>12759454</v>
      </c>
      <c r="AI130">
        <v>0</v>
      </c>
      <c r="AJ130">
        <v>0</v>
      </c>
      <c r="AK130" t="s">
        <v>4334</v>
      </c>
      <c r="AL130" t="s">
        <v>4334</v>
      </c>
      <c r="AM130" t="s">
        <v>4334</v>
      </c>
      <c r="AN130" t="s">
        <v>4334</v>
      </c>
      <c r="AO130" t="s">
        <v>4334</v>
      </c>
    </row>
    <row r="131" spans="1:41">
      <c r="A131" t="s">
        <v>5885</v>
      </c>
      <c r="B131" t="s">
        <v>527</v>
      </c>
      <c r="C131" t="s">
        <v>4334</v>
      </c>
      <c r="D131" t="s">
        <v>4334</v>
      </c>
      <c r="E131" t="s">
        <v>4334</v>
      </c>
      <c r="F131" t="s">
        <v>5886</v>
      </c>
      <c r="G131" t="s">
        <v>4334</v>
      </c>
      <c r="H131" t="s">
        <v>4014</v>
      </c>
      <c r="I131" t="s">
        <v>4334</v>
      </c>
      <c r="J131" t="s">
        <v>319</v>
      </c>
      <c r="K131" t="s">
        <v>4334</v>
      </c>
      <c r="L131">
        <v>51</v>
      </c>
      <c r="M131" t="s">
        <v>3688</v>
      </c>
      <c r="N131" t="s">
        <v>4334</v>
      </c>
      <c r="O131" t="s">
        <v>4334</v>
      </c>
      <c r="P131" t="s">
        <v>4334</v>
      </c>
      <c r="Q131" t="s">
        <v>4334</v>
      </c>
      <c r="R131">
        <v>2022</v>
      </c>
      <c r="S131" t="s">
        <v>4334</v>
      </c>
      <c r="T131" t="s">
        <v>4334</v>
      </c>
      <c r="U131" t="s">
        <v>4334</v>
      </c>
      <c r="V131" t="s">
        <v>4334</v>
      </c>
      <c r="W131" t="s">
        <v>4334</v>
      </c>
      <c r="X131" t="s">
        <v>4334</v>
      </c>
      <c r="Y131">
        <v>3780000</v>
      </c>
      <c r="Z131">
        <v>3780000</v>
      </c>
      <c r="AA131" t="s">
        <v>4334</v>
      </c>
      <c r="AB131">
        <v>3410044.4959999998</v>
      </c>
      <c r="AC131" t="s">
        <v>4334</v>
      </c>
      <c r="AD131" t="s">
        <v>4334</v>
      </c>
      <c r="AE131" t="s">
        <v>4334</v>
      </c>
      <c r="AF131" t="s">
        <v>4334</v>
      </c>
      <c r="AG131" t="s">
        <v>4334</v>
      </c>
      <c r="AH131">
        <v>0</v>
      </c>
      <c r="AI131">
        <v>5</v>
      </c>
      <c r="AJ131">
        <v>0</v>
      </c>
      <c r="AK131" t="s">
        <v>4334</v>
      </c>
      <c r="AL131" t="s">
        <v>743</v>
      </c>
      <c r="AM131" t="s">
        <v>4334</v>
      </c>
      <c r="AN131" t="s">
        <v>4334</v>
      </c>
      <c r="AO131" t="s">
        <v>4334</v>
      </c>
    </row>
    <row r="132" spans="1:41">
      <c r="A132" t="s">
        <v>5887</v>
      </c>
      <c r="B132" t="s">
        <v>526</v>
      </c>
      <c r="C132" t="s">
        <v>4334</v>
      </c>
      <c r="D132" t="s">
        <v>4334</v>
      </c>
      <c r="E132" t="s">
        <v>4334</v>
      </c>
      <c r="F132" t="s">
        <v>3729</v>
      </c>
      <c r="G132" t="s">
        <v>4334</v>
      </c>
      <c r="H132" t="s">
        <v>4174</v>
      </c>
      <c r="I132" t="s">
        <v>4334</v>
      </c>
      <c r="J132" t="s">
        <v>319</v>
      </c>
      <c r="K132" t="s">
        <v>4334</v>
      </c>
      <c r="L132">
        <v>5</v>
      </c>
      <c r="M132" t="s">
        <v>3612</v>
      </c>
      <c r="N132" t="s">
        <v>4334</v>
      </c>
      <c r="O132" t="s">
        <v>4334</v>
      </c>
      <c r="P132" t="s">
        <v>4334</v>
      </c>
      <c r="Q132" t="s">
        <v>4334</v>
      </c>
      <c r="S132" t="s">
        <v>4334</v>
      </c>
      <c r="T132" t="s">
        <v>4334</v>
      </c>
      <c r="U132" t="s">
        <v>4334</v>
      </c>
      <c r="V132" t="s">
        <v>4334</v>
      </c>
      <c r="W132" t="s">
        <v>4334</v>
      </c>
      <c r="X132" t="s">
        <v>4334</v>
      </c>
      <c r="Y132">
        <v>800000</v>
      </c>
      <c r="Z132">
        <v>1650000</v>
      </c>
      <c r="AA132" t="s">
        <v>4334</v>
      </c>
      <c r="AB132">
        <v>1646222</v>
      </c>
      <c r="AC132" t="s">
        <v>4334</v>
      </c>
      <c r="AD132" t="s">
        <v>4334</v>
      </c>
      <c r="AE132" t="s">
        <v>4334</v>
      </c>
      <c r="AF132" t="s">
        <v>4334</v>
      </c>
      <c r="AG132" t="s">
        <v>4334</v>
      </c>
      <c r="AH132">
        <v>1642831.8870000001</v>
      </c>
      <c r="AI132">
        <v>100</v>
      </c>
      <c r="AJ132">
        <v>99.57</v>
      </c>
      <c r="AK132" t="s">
        <v>4334</v>
      </c>
      <c r="AL132" t="s">
        <v>474</v>
      </c>
      <c r="AM132" t="s">
        <v>4334</v>
      </c>
      <c r="AN132" t="s">
        <v>4334</v>
      </c>
      <c r="AO132" t="s">
        <v>4334</v>
      </c>
    </row>
    <row r="133" spans="1:41">
      <c r="A133" t="s">
        <v>5888</v>
      </c>
      <c r="B133" t="s">
        <v>2286</v>
      </c>
      <c r="C133" t="s">
        <v>4334</v>
      </c>
      <c r="D133" t="s">
        <v>4334</v>
      </c>
      <c r="E133" t="s">
        <v>4334</v>
      </c>
      <c r="F133" t="s">
        <v>3732</v>
      </c>
      <c r="G133" t="s">
        <v>5889</v>
      </c>
      <c r="H133" t="s">
        <v>2449</v>
      </c>
      <c r="I133" t="s">
        <v>4334</v>
      </c>
      <c r="J133" t="s">
        <v>319</v>
      </c>
      <c r="K133" t="s">
        <v>4334</v>
      </c>
      <c r="L133">
        <v>42</v>
      </c>
      <c r="M133" t="s">
        <v>3674</v>
      </c>
      <c r="N133" t="s">
        <v>4334</v>
      </c>
      <c r="O133" t="s">
        <v>4334</v>
      </c>
      <c r="P133" t="s">
        <v>4334</v>
      </c>
      <c r="Q133" t="s">
        <v>4334</v>
      </c>
      <c r="S133" t="s">
        <v>4334</v>
      </c>
      <c r="T133" t="s">
        <v>4334</v>
      </c>
      <c r="U133" t="s">
        <v>4334</v>
      </c>
      <c r="V133" t="s">
        <v>4334</v>
      </c>
      <c r="W133" t="s">
        <v>4334</v>
      </c>
      <c r="X133" t="s">
        <v>4334</v>
      </c>
      <c r="Y133">
        <v>973000</v>
      </c>
      <c r="Z133">
        <v>1437000</v>
      </c>
      <c r="AA133" t="s">
        <v>4334</v>
      </c>
      <c r="AB133">
        <v>1133694.3999999999</v>
      </c>
      <c r="AC133" t="s">
        <v>4334</v>
      </c>
      <c r="AD133" t="s">
        <v>4334</v>
      </c>
      <c r="AE133" t="s">
        <v>4334</v>
      </c>
      <c r="AF133" t="s">
        <v>4334</v>
      </c>
      <c r="AG133" t="s">
        <v>4334</v>
      </c>
      <c r="AH133">
        <v>951546.89</v>
      </c>
      <c r="AI133">
        <v>95</v>
      </c>
      <c r="AJ133">
        <v>0</v>
      </c>
      <c r="AK133" t="s">
        <v>4334</v>
      </c>
      <c r="AL133" t="s">
        <v>4334</v>
      </c>
      <c r="AM133" t="s">
        <v>4334</v>
      </c>
      <c r="AN133" t="s">
        <v>4334</v>
      </c>
      <c r="AO133" t="s">
        <v>4334</v>
      </c>
    </row>
    <row r="134" spans="1:41">
      <c r="A134" t="s">
        <v>5890</v>
      </c>
      <c r="B134" t="s">
        <v>318</v>
      </c>
      <c r="C134" t="s">
        <v>4334</v>
      </c>
      <c r="D134" t="s">
        <v>4334</v>
      </c>
      <c r="E134" t="s">
        <v>4334</v>
      </c>
      <c r="F134" t="s">
        <v>3770</v>
      </c>
      <c r="G134" t="s">
        <v>471</v>
      </c>
      <c r="H134" t="s">
        <v>4334</v>
      </c>
      <c r="I134" t="s">
        <v>4334</v>
      </c>
      <c r="J134" t="s">
        <v>319</v>
      </c>
      <c r="K134" t="s">
        <v>4334</v>
      </c>
      <c r="L134">
        <v>8</v>
      </c>
      <c r="M134" t="s">
        <v>3615</v>
      </c>
      <c r="N134" t="s">
        <v>4334</v>
      </c>
      <c r="O134" t="s">
        <v>4334</v>
      </c>
      <c r="P134" t="s">
        <v>4334</v>
      </c>
      <c r="Q134" t="s">
        <v>4334</v>
      </c>
      <c r="S134" t="s">
        <v>4334</v>
      </c>
      <c r="T134" t="s">
        <v>4334</v>
      </c>
      <c r="U134" t="s">
        <v>4334</v>
      </c>
      <c r="V134" t="s">
        <v>4334</v>
      </c>
      <c r="W134" t="s">
        <v>4334</v>
      </c>
      <c r="X134" t="s">
        <v>4334</v>
      </c>
      <c r="Y134">
        <v>770000</v>
      </c>
      <c r="Z134">
        <v>2080000</v>
      </c>
      <c r="AA134" t="s">
        <v>4334</v>
      </c>
      <c r="AB134">
        <v>2016877</v>
      </c>
      <c r="AC134" t="s">
        <v>4334</v>
      </c>
      <c r="AD134" t="s">
        <v>4334</v>
      </c>
      <c r="AE134" t="s">
        <v>4334</v>
      </c>
      <c r="AF134" t="s">
        <v>4334</v>
      </c>
      <c r="AG134" t="s">
        <v>4334</v>
      </c>
      <c r="AH134">
        <v>1535444</v>
      </c>
      <c r="AI134">
        <v>92</v>
      </c>
      <c r="AJ134">
        <v>0</v>
      </c>
      <c r="AK134" t="s">
        <v>4334</v>
      </c>
      <c r="AL134" t="s">
        <v>149</v>
      </c>
      <c r="AM134" t="s">
        <v>4334</v>
      </c>
      <c r="AN134" t="s">
        <v>4334</v>
      </c>
      <c r="AO134" t="s">
        <v>4334</v>
      </c>
    </row>
    <row r="135" spans="1:41">
      <c r="A135" t="s">
        <v>5891</v>
      </c>
      <c r="B135" t="s">
        <v>527</v>
      </c>
      <c r="C135" t="s">
        <v>4334</v>
      </c>
      <c r="D135" t="s">
        <v>4334</v>
      </c>
      <c r="E135" t="s">
        <v>4334</v>
      </c>
      <c r="F135" t="s">
        <v>3826</v>
      </c>
      <c r="G135" t="s">
        <v>934</v>
      </c>
      <c r="H135" t="s">
        <v>4033</v>
      </c>
      <c r="I135" t="s">
        <v>4334</v>
      </c>
      <c r="J135" t="s">
        <v>319</v>
      </c>
      <c r="K135" t="s">
        <v>4334</v>
      </c>
      <c r="L135">
        <v>11</v>
      </c>
      <c r="M135" t="s">
        <v>3620</v>
      </c>
      <c r="N135" t="s">
        <v>4334</v>
      </c>
      <c r="O135" t="s">
        <v>4334</v>
      </c>
      <c r="P135" t="s">
        <v>4334</v>
      </c>
      <c r="Q135" t="s">
        <v>4334</v>
      </c>
      <c r="R135">
        <v>2011</v>
      </c>
      <c r="S135" t="s">
        <v>4334</v>
      </c>
      <c r="T135" t="s">
        <v>4334</v>
      </c>
      <c r="U135" t="s">
        <v>4334</v>
      </c>
      <c r="V135" t="s">
        <v>4334</v>
      </c>
      <c r="W135" t="s">
        <v>4334</v>
      </c>
      <c r="X135" t="s">
        <v>4334</v>
      </c>
      <c r="Y135">
        <v>4640000</v>
      </c>
      <c r="Z135">
        <v>5690000</v>
      </c>
      <c r="AA135" t="s">
        <v>4334</v>
      </c>
      <c r="AB135">
        <v>5673108</v>
      </c>
      <c r="AC135" t="s">
        <v>4334</v>
      </c>
      <c r="AD135" t="s">
        <v>4334</v>
      </c>
      <c r="AE135" t="s">
        <v>4334</v>
      </c>
      <c r="AF135" t="s">
        <v>4334</v>
      </c>
      <c r="AG135" t="s">
        <v>4334</v>
      </c>
      <c r="AH135">
        <v>5567592</v>
      </c>
      <c r="AI135">
        <v>100</v>
      </c>
      <c r="AJ135">
        <v>0</v>
      </c>
      <c r="AK135" t="s">
        <v>4334</v>
      </c>
      <c r="AL135" t="s">
        <v>936</v>
      </c>
      <c r="AM135" t="s">
        <v>4334</v>
      </c>
      <c r="AN135" t="s">
        <v>4334</v>
      </c>
      <c r="AO135" t="s">
        <v>4334</v>
      </c>
    </row>
    <row r="136" spans="1:41">
      <c r="A136" t="s">
        <v>5892</v>
      </c>
      <c r="B136" t="s">
        <v>527</v>
      </c>
      <c r="C136" t="s">
        <v>4334</v>
      </c>
      <c r="D136" t="s">
        <v>4334</v>
      </c>
      <c r="E136" t="s">
        <v>4334</v>
      </c>
      <c r="F136" t="s">
        <v>3884</v>
      </c>
      <c r="G136" t="s">
        <v>1129</v>
      </c>
      <c r="H136" t="s">
        <v>4081</v>
      </c>
      <c r="I136" t="s">
        <v>4334</v>
      </c>
      <c r="J136" t="s">
        <v>480</v>
      </c>
      <c r="K136" t="s">
        <v>4334</v>
      </c>
      <c r="L136">
        <v>11</v>
      </c>
      <c r="M136" t="s">
        <v>3620</v>
      </c>
      <c r="N136" t="s">
        <v>4334</v>
      </c>
      <c r="O136" t="s">
        <v>4334</v>
      </c>
      <c r="P136" t="s">
        <v>4334</v>
      </c>
      <c r="Q136" t="s">
        <v>4334</v>
      </c>
      <c r="S136" t="s">
        <v>4334</v>
      </c>
      <c r="T136" t="s">
        <v>4334</v>
      </c>
      <c r="U136" t="s">
        <v>4334</v>
      </c>
      <c r="V136" t="s">
        <v>4334</v>
      </c>
      <c r="W136" t="s">
        <v>4334</v>
      </c>
      <c r="X136" t="s">
        <v>4334</v>
      </c>
      <c r="Y136">
        <v>1145000</v>
      </c>
      <c r="Z136">
        <v>1145000</v>
      </c>
      <c r="AA136" t="s">
        <v>4334</v>
      </c>
      <c r="AB136">
        <v>1144119.254</v>
      </c>
      <c r="AC136" t="s">
        <v>4334</v>
      </c>
      <c r="AD136" t="s">
        <v>4334</v>
      </c>
      <c r="AE136" t="s">
        <v>4334</v>
      </c>
      <c r="AF136" t="s">
        <v>4334</v>
      </c>
      <c r="AG136" t="s">
        <v>4334</v>
      </c>
      <c r="AH136">
        <v>1141799.797</v>
      </c>
      <c r="AI136">
        <v>0</v>
      </c>
      <c r="AJ136">
        <v>0</v>
      </c>
      <c r="AK136" t="s">
        <v>4334</v>
      </c>
      <c r="AL136" t="s">
        <v>4334</v>
      </c>
      <c r="AM136" t="s">
        <v>4334</v>
      </c>
      <c r="AN136" t="s">
        <v>4334</v>
      </c>
      <c r="AO136" t="s">
        <v>4334</v>
      </c>
    </row>
    <row r="137" spans="1:41">
      <c r="A137" t="s">
        <v>5893</v>
      </c>
      <c r="B137" t="s">
        <v>526</v>
      </c>
      <c r="C137" t="s">
        <v>4334</v>
      </c>
      <c r="D137" t="s">
        <v>4334</v>
      </c>
      <c r="E137" t="s">
        <v>4334</v>
      </c>
      <c r="F137" t="s">
        <v>3730</v>
      </c>
      <c r="G137" t="s">
        <v>4334</v>
      </c>
      <c r="H137" t="s">
        <v>5894</v>
      </c>
      <c r="I137" t="s">
        <v>4334</v>
      </c>
      <c r="J137" t="s">
        <v>4334</v>
      </c>
      <c r="K137" t="s">
        <v>4334</v>
      </c>
      <c r="L137">
        <v>6</v>
      </c>
      <c r="M137" t="s">
        <v>3613</v>
      </c>
      <c r="N137" t="s">
        <v>4334</v>
      </c>
      <c r="O137" t="s">
        <v>4334</v>
      </c>
      <c r="P137" t="s">
        <v>4334</v>
      </c>
      <c r="Q137" t="s">
        <v>4334</v>
      </c>
      <c r="R137">
        <v>2021</v>
      </c>
      <c r="S137" t="s">
        <v>4334</v>
      </c>
      <c r="T137" t="s">
        <v>4334</v>
      </c>
      <c r="U137" t="s">
        <v>4334</v>
      </c>
      <c r="V137" t="s">
        <v>4334</v>
      </c>
      <c r="W137" t="s">
        <v>4334</v>
      </c>
      <c r="X137" t="s">
        <v>4334</v>
      </c>
      <c r="Y137">
        <v>0</v>
      </c>
      <c r="Z137">
        <v>5000000</v>
      </c>
      <c r="AA137" t="s">
        <v>4334</v>
      </c>
      <c r="AB137">
        <v>0</v>
      </c>
      <c r="AC137" t="s">
        <v>4334</v>
      </c>
      <c r="AD137" t="s">
        <v>4334</v>
      </c>
      <c r="AE137" t="s">
        <v>4334</v>
      </c>
      <c r="AF137" t="s">
        <v>4334</v>
      </c>
      <c r="AG137" t="s">
        <v>4334</v>
      </c>
      <c r="AH137">
        <v>0</v>
      </c>
      <c r="AI137">
        <v>25</v>
      </c>
      <c r="AJ137">
        <v>5</v>
      </c>
      <c r="AK137" t="s">
        <v>4334</v>
      </c>
      <c r="AL137" t="s">
        <v>5895</v>
      </c>
      <c r="AM137" t="s">
        <v>4334</v>
      </c>
      <c r="AN137" t="s">
        <v>4334</v>
      </c>
      <c r="AO137" t="s">
        <v>4334</v>
      </c>
    </row>
    <row r="138" spans="1:41">
      <c r="A138" t="s">
        <v>5896</v>
      </c>
      <c r="B138" t="s">
        <v>529</v>
      </c>
      <c r="C138" t="s">
        <v>4334</v>
      </c>
      <c r="D138" t="s">
        <v>4334</v>
      </c>
      <c r="E138" t="s">
        <v>4334</v>
      </c>
      <c r="F138" t="s">
        <v>3731</v>
      </c>
      <c r="G138" t="s">
        <v>4334</v>
      </c>
      <c r="H138" t="s">
        <v>1250</v>
      </c>
      <c r="I138" t="s">
        <v>4334</v>
      </c>
      <c r="J138" t="s">
        <v>319</v>
      </c>
      <c r="K138" t="s">
        <v>4334</v>
      </c>
      <c r="L138">
        <v>40</v>
      </c>
      <c r="M138" t="s">
        <v>3670</v>
      </c>
      <c r="N138" t="s">
        <v>4334</v>
      </c>
      <c r="O138" t="s">
        <v>4334</v>
      </c>
      <c r="P138" t="s">
        <v>4334</v>
      </c>
      <c r="Q138" t="s">
        <v>4334</v>
      </c>
      <c r="S138" t="s">
        <v>4334</v>
      </c>
      <c r="T138" t="s">
        <v>4334</v>
      </c>
      <c r="U138" t="s">
        <v>4334</v>
      </c>
      <c r="V138" t="s">
        <v>4334</v>
      </c>
      <c r="W138" t="s">
        <v>4334</v>
      </c>
      <c r="X138" t="s">
        <v>4334</v>
      </c>
      <c r="Y138">
        <v>0</v>
      </c>
      <c r="Z138">
        <v>1000000</v>
      </c>
      <c r="AA138" t="s">
        <v>4334</v>
      </c>
      <c r="AB138">
        <v>255687</v>
      </c>
      <c r="AC138" t="s">
        <v>4334</v>
      </c>
      <c r="AD138" t="s">
        <v>4334</v>
      </c>
      <c r="AE138" t="s">
        <v>4334</v>
      </c>
      <c r="AF138" t="s">
        <v>4334</v>
      </c>
      <c r="AG138" t="s">
        <v>4334</v>
      </c>
      <c r="AH138">
        <v>204549</v>
      </c>
      <c r="AI138">
        <v>80</v>
      </c>
      <c r="AJ138">
        <v>0</v>
      </c>
      <c r="AK138" t="s">
        <v>4334</v>
      </c>
      <c r="AL138" t="s">
        <v>4334</v>
      </c>
      <c r="AM138" t="s">
        <v>4334</v>
      </c>
      <c r="AN138" t="s">
        <v>4334</v>
      </c>
      <c r="AO138" t="s">
        <v>4334</v>
      </c>
    </row>
    <row r="139" spans="1:41">
      <c r="A139" t="s">
        <v>5897</v>
      </c>
      <c r="B139" t="s">
        <v>527</v>
      </c>
      <c r="C139" t="s">
        <v>4334</v>
      </c>
      <c r="D139" t="s">
        <v>4334</v>
      </c>
      <c r="E139" t="s">
        <v>4334</v>
      </c>
      <c r="F139" t="s">
        <v>3826</v>
      </c>
      <c r="G139" t="s">
        <v>932</v>
      </c>
      <c r="H139" t="s">
        <v>933</v>
      </c>
      <c r="I139" t="s">
        <v>4334</v>
      </c>
      <c r="J139" t="s">
        <v>319</v>
      </c>
      <c r="K139" t="s">
        <v>4334</v>
      </c>
      <c r="L139">
        <v>11</v>
      </c>
      <c r="M139" t="s">
        <v>3620</v>
      </c>
      <c r="N139" t="s">
        <v>4334</v>
      </c>
      <c r="O139" t="s">
        <v>4334</v>
      </c>
      <c r="P139" t="s">
        <v>4334</v>
      </c>
      <c r="Q139" t="s">
        <v>4334</v>
      </c>
      <c r="R139">
        <v>2018</v>
      </c>
      <c r="S139" t="s">
        <v>4334</v>
      </c>
      <c r="T139" t="s">
        <v>4334</v>
      </c>
      <c r="U139" t="s">
        <v>4334</v>
      </c>
      <c r="V139" t="s">
        <v>4334</v>
      </c>
      <c r="W139" t="s">
        <v>4334</v>
      </c>
      <c r="X139" t="s">
        <v>4334</v>
      </c>
      <c r="Y139">
        <v>1000000</v>
      </c>
      <c r="Z139">
        <v>6000000</v>
      </c>
      <c r="AA139" t="s">
        <v>4334</v>
      </c>
      <c r="AB139">
        <v>5950356</v>
      </c>
      <c r="AC139" t="s">
        <v>4334</v>
      </c>
      <c r="AD139" t="s">
        <v>4334</v>
      </c>
      <c r="AE139" t="s">
        <v>4334</v>
      </c>
      <c r="AF139" t="s">
        <v>4334</v>
      </c>
      <c r="AG139" t="s">
        <v>4334</v>
      </c>
      <c r="AH139">
        <v>5522703</v>
      </c>
      <c r="AI139">
        <v>95</v>
      </c>
      <c r="AJ139">
        <v>0</v>
      </c>
      <c r="AK139" t="s">
        <v>4334</v>
      </c>
      <c r="AL139" t="s">
        <v>20</v>
      </c>
      <c r="AM139" t="s">
        <v>4334</v>
      </c>
      <c r="AN139" t="s">
        <v>4334</v>
      </c>
      <c r="AO139" t="s">
        <v>4334</v>
      </c>
    </row>
    <row r="140" spans="1:41">
      <c r="A140" t="s">
        <v>5898</v>
      </c>
      <c r="B140" t="s">
        <v>529</v>
      </c>
      <c r="C140" t="s">
        <v>4334</v>
      </c>
      <c r="D140" t="s">
        <v>4334</v>
      </c>
      <c r="E140" t="s">
        <v>4334</v>
      </c>
      <c r="F140" t="s">
        <v>3770</v>
      </c>
      <c r="G140" t="s">
        <v>4334</v>
      </c>
      <c r="H140" t="s">
        <v>1226</v>
      </c>
      <c r="I140" t="s">
        <v>4334</v>
      </c>
      <c r="J140" t="s">
        <v>319</v>
      </c>
      <c r="K140" t="s">
        <v>4334</v>
      </c>
      <c r="L140">
        <v>36</v>
      </c>
      <c r="M140" t="s">
        <v>3662</v>
      </c>
      <c r="N140" t="s">
        <v>4334</v>
      </c>
      <c r="O140" t="s">
        <v>4334</v>
      </c>
      <c r="P140" t="s">
        <v>4334</v>
      </c>
      <c r="Q140" t="s">
        <v>4334</v>
      </c>
      <c r="S140" t="s">
        <v>4334</v>
      </c>
      <c r="T140" t="s">
        <v>4334</v>
      </c>
      <c r="U140" t="s">
        <v>4334</v>
      </c>
      <c r="V140" t="s">
        <v>4334</v>
      </c>
      <c r="W140" t="s">
        <v>4334</v>
      </c>
      <c r="X140" t="s">
        <v>4334</v>
      </c>
      <c r="Y140">
        <v>0</v>
      </c>
      <c r="Z140">
        <v>1545300</v>
      </c>
      <c r="AA140" t="s">
        <v>4334</v>
      </c>
      <c r="AB140">
        <v>0</v>
      </c>
      <c r="AC140" t="s">
        <v>4334</v>
      </c>
      <c r="AD140" t="s">
        <v>4334</v>
      </c>
      <c r="AE140" t="s">
        <v>4334</v>
      </c>
      <c r="AF140" t="s">
        <v>4334</v>
      </c>
      <c r="AG140" t="s">
        <v>4334</v>
      </c>
      <c r="AH140">
        <v>371983</v>
      </c>
      <c r="AI140">
        <v>30</v>
      </c>
      <c r="AJ140">
        <v>60.93</v>
      </c>
      <c r="AK140" t="s">
        <v>4334</v>
      </c>
      <c r="AL140" t="s">
        <v>720</v>
      </c>
      <c r="AM140" t="s">
        <v>4334</v>
      </c>
      <c r="AN140" t="s">
        <v>4334</v>
      </c>
      <c r="AO140" t="s">
        <v>4334</v>
      </c>
    </row>
    <row r="141" spans="1:41">
      <c r="A141" t="s">
        <v>5899</v>
      </c>
      <c r="B141" t="s">
        <v>527</v>
      </c>
      <c r="C141" t="s">
        <v>4334</v>
      </c>
      <c r="D141" t="s">
        <v>4334</v>
      </c>
      <c r="E141" t="s">
        <v>4334</v>
      </c>
      <c r="F141" t="s">
        <v>3826</v>
      </c>
      <c r="G141" t="s">
        <v>929</v>
      </c>
      <c r="H141" t="s">
        <v>4031</v>
      </c>
      <c r="I141" t="s">
        <v>4334</v>
      </c>
      <c r="J141" t="s">
        <v>319</v>
      </c>
      <c r="K141" t="s">
        <v>4334</v>
      </c>
      <c r="L141">
        <v>11</v>
      </c>
      <c r="M141" t="s">
        <v>3620</v>
      </c>
      <c r="N141" t="s">
        <v>4334</v>
      </c>
      <c r="O141" t="s">
        <v>4334</v>
      </c>
      <c r="P141" t="s">
        <v>4334</v>
      </c>
      <c r="Q141" t="s">
        <v>4334</v>
      </c>
      <c r="R141">
        <v>2013</v>
      </c>
      <c r="S141" t="s">
        <v>4334</v>
      </c>
      <c r="T141" t="s">
        <v>4334</v>
      </c>
      <c r="U141" t="s">
        <v>4334</v>
      </c>
      <c r="V141" t="s">
        <v>4334</v>
      </c>
      <c r="W141" t="s">
        <v>4334</v>
      </c>
      <c r="X141" t="s">
        <v>4334</v>
      </c>
      <c r="Y141">
        <v>5711741</v>
      </c>
      <c r="Z141">
        <v>6411741</v>
      </c>
      <c r="AA141" t="s">
        <v>4334</v>
      </c>
      <c r="AB141">
        <v>5784414</v>
      </c>
      <c r="AC141" t="s">
        <v>4334</v>
      </c>
      <c r="AD141" t="s">
        <v>4334</v>
      </c>
      <c r="AE141" t="s">
        <v>4334</v>
      </c>
      <c r="AF141" t="s">
        <v>4334</v>
      </c>
      <c r="AG141" t="s">
        <v>4334</v>
      </c>
      <c r="AH141">
        <v>5190993</v>
      </c>
      <c r="AI141">
        <v>81</v>
      </c>
      <c r="AJ141">
        <v>0</v>
      </c>
      <c r="AK141" t="s">
        <v>4334</v>
      </c>
      <c r="AL141" t="s">
        <v>4032</v>
      </c>
      <c r="AM141" t="s">
        <v>4334</v>
      </c>
      <c r="AN141" t="s">
        <v>4334</v>
      </c>
      <c r="AO141" t="s">
        <v>4334</v>
      </c>
    </row>
    <row r="142" spans="1:41">
      <c r="A142" t="s">
        <v>5900</v>
      </c>
      <c r="B142" t="s">
        <v>527</v>
      </c>
      <c r="C142" t="s">
        <v>4334</v>
      </c>
      <c r="D142" t="s">
        <v>4334</v>
      </c>
      <c r="E142" t="s">
        <v>4334</v>
      </c>
      <c r="F142" t="s">
        <v>3857</v>
      </c>
      <c r="G142" t="s">
        <v>839</v>
      </c>
      <c r="H142" t="s">
        <v>839</v>
      </c>
      <c r="I142" t="s">
        <v>4334</v>
      </c>
      <c r="J142" t="s">
        <v>999</v>
      </c>
      <c r="K142" t="s">
        <v>4334</v>
      </c>
      <c r="L142">
        <v>33</v>
      </c>
      <c r="M142" t="s">
        <v>3657</v>
      </c>
      <c r="N142" t="s">
        <v>4334</v>
      </c>
      <c r="O142" t="s">
        <v>4334</v>
      </c>
      <c r="P142" t="s">
        <v>4334</v>
      </c>
      <c r="Q142" t="s">
        <v>4334</v>
      </c>
      <c r="S142" t="s">
        <v>4334</v>
      </c>
      <c r="T142" t="s">
        <v>4334</v>
      </c>
      <c r="U142" t="s">
        <v>4334</v>
      </c>
      <c r="V142" t="s">
        <v>4334</v>
      </c>
      <c r="W142" t="s">
        <v>4334</v>
      </c>
      <c r="X142" t="s">
        <v>4334</v>
      </c>
      <c r="Y142">
        <v>5715000</v>
      </c>
      <c r="Z142">
        <v>5715000</v>
      </c>
      <c r="AA142" t="s">
        <v>4334</v>
      </c>
      <c r="AB142">
        <v>5126328.2429999998</v>
      </c>
      <c r="AC142" t="s">
        <v>4334</v>
      </c>
      <c r="AD142" t="s">
        <v>4334</v>
      </c>
      <c r="AE142" t="s">
        <v>4334</v>
      </c>
      <c r="AF142" t="s">
        <v>4334</v>
      </c>
      <c r="AG142" t="s">
        <v>4334</v>
      </c>
      <c r="AH142">
        <v>237852.677</v>
      </c>
      <c r="AI142">
        <v>0</v>
      </c>
      <c r="AJ142">
        <v>0</v>
      </c>
      <c r="AK142" t="s">
        <v>4334</v>
      </c>
      <c r="AL142" t="s">
        <v>4334</v>
      </c>
      <c r="AM142" t="s">
        <v>4334</v>
      </c>
      <c r="AN142" t="s">
        <v>4334</v>
      </c>
      <c r="AO142" t="s">
        <v>4334</v>
      </c>
    </row>
    <row r="143" spans="1:41">
      <c r="A143" t="s">
        <v>5901</v>
      </c>
      <c r="B143" t="s">
        <v>529</v>
      </c>
      <c r="C143" t="s">
        <v>4334</v>
      </c>
      <c r="D143" t="s">
        <v>4334</v>
      </c>
      <c r="E143" t="s">
        <v>4334</v>
      </c>
      <c r="F143" t="s">
        <v>3758</v>
      </c>
      <c r="G143" t="s">
        <v>4334</v>
      </c>
      <c r="H143" t="s">
        <v>5902</v>
      </c>
      <c r="I143" t="s">
        <v>4334</v>
      </c>
      <c r="J143" t="s">
        <v>319</v>
      </c>
      <c r="K143" t="s">
        <v>4334</v>
      </c>
      <c r="L143">
        <v>4</v>
      </c>
      <c r="M143" t="s">
        <v>1201</v>
      </c>
      <c r="N143" t="s">
        <v>4334</v>
      </c>
      <c r="O143" t="s">
        <v>4334</v>
      </c>
      <c r="P143" t="s">
        <v>4334</v>
      </c>
      <c r="Q143" t="s">
        <v>4334</v>
      </c>
      <c r="S143" t="s">
        <v>4334</v>
      </c>
      <c r="T143" t="s">
        <v>4334</v>
      </c>
      <c r="U143" t="s">
        <v>4334</v>
      </c>
      <c r="V143" t="s">
        <v>4334</v>
      </c>
      <c r="W143" t="s">
        <v>4334</v>
      </c>
      <c r="X143" t="s">
        <v>4334</v>
      </c>
      <c r="Y143">
        <v>0</v>
      </c>
      <c r="Z143">
        <v>0</v>
      </c>
      <c r="AA143" t="s">
        <v>4334</v>
      </c>
      <c r="AB143">
        <v>0</v>
      </c>
      <c r="AC143" t="s">
        <v>4334</v>
      </c>
      <c r="AD143" t="s">
        <v>4334</v>
      </c>
      <c r="AE143" t="s">
        <v>4334</v>
      </c>
      <c r="AF143" t="s">
        <v>4334</v>
      </c>
      <c r="AG143" t="s">
        <v>4334</v>
      </c>
      <c r="AH143">
        <v>0</v>
      </c>
      <c r="AI143">
        <v>75</v>
      </c>
      <c r="AJ143">
        <v>0</v>
      </c>
      <c r="AK143" t="s">
        <v>4334</v>
      </c>
      <c r="AL143" t="s">
        <v>4334</v>
      </c>
      <c r="AM143" t="s">
        <v>4334</v>
      </c>
      <c r="AN143" t="s">
        <v>4334</v>
      </c>
      <c r="AO143" t="s">
        <v>4334</v>
      </c>
    </row>
    <row r="144" spans="1:41">
      <c r="A144" t="s">
        <v>5903</v>
      </c>
      <c r="B144" t="s">
        <v>2286</v>
      </c>
      <c r="C144" t="s">
        <v>4334</v>
      </c>
      <c r="D144" t="s">
        <v>4334</v>
      </c>
      <c r="E144" t="s">
        <v>4334</v>
      </c>
      <c r="F144" t="s">
        <v>3730</v>
      </c>
      <c r="G144" t="s">
        <v>2432</v>
      </c>
      <c r="H144" t="s">
        <v>5904</v>
      </c>
      <c r="I144" t="s">
        <v>4334</v>
      </c>
      <c r="J144" t="s">
        <v>319</v>
      </c>
      <c r="K144" t="s">
        <v>4334</v>
      </c>
      <c r="L144">
        <v>48</v>
      </c>
      <c r="M144" t="s">
        <v>3682</v>
      </c>
      <c r="N144" t="s">
        <v>4334</v>
      </c>
      <c r="O144" t="s">
        <v>4334</v>
      </c>
      <c r="P144" t="s">
        <v>4334</v>
      </c>
      <c r="Q144" t="s">
        <v>4334</v>
      </c>
      <c r="S144" t="s">
        <v>4334</v>
      </c>
      <c r="T144" t="s">
        <v>4334</v>
      </c>
      <c r="U144" t="s">
        <v>4334</v>
      </c>
      <c r="V144" t="s">
        <v>4334</v>
      </c>
      <c r="W144" t="s">
        <v>4334</v>
      </c>
      <c r="X144" t="s">
        <v>4334</v>
      </c>
      <c r="Y144">
        <v>2500000</v>
      </c>
      <c r="Z144">
        <v>2500000</v>
      </c>
      <c r="AA144" t="s">
        <v>4334</v>
      </c>
      <c r="AB144">
        <v>2076273</v>
      </c>
      <c r="AC144" t="s">
        <v>4334</v>
      </c>
      <c r="AD144" t="s">
        <v>4334</v>
      </c>
      <c r="AE144" t="s">
        <v>4334</v>
      </c>
      <c r="AF144" t="s">
        <v>4334</v>
      </c>
      <c r="AG144" t="s">
        <v>4334</v>
      </c>
      <c r="AH144">
        <v>1819116</v>
      </c>
      <c r="AI144">
        <v>90</v>
      </c>
      <c r="AJ144">
        <v>0</v>
      </c>
      <c r="AK144" t="s">
        <v>4334</v>
      </c>
      <c r="AL144" t="s">
        <v>2430</v>
      </c>
      <c r="AM144" t="s">
        <v>4334</v>
      </c>
      <c r="AN144" t="s">
        <v>4334</v>
      </c>
      <c r="AO144" t="s">
        <v>4334</v>
      </c>
    </row>
    <row r="145" spans="1:41">
      <c r="A145" t="s">
        <v>5905</v>
      </c>
      <c r="B145" t="s">
        <v>526</v>
      </c>
      <c r="C145" t="s">
        <v>4334</v>
      </c>
      <c r="D145" t="s">
        <v>4334</v>
      </c>
      <c r="E145" t="s">
        <v>4334</v>
      </c>
      <c r="F145" t="s">
        <v>3733</v>
      </c>
      <c r="G145" t="s">
        <v>4334</v>
      </c>
      <c r="H145" t="s">
        <v>5906</v>
      </c>
      <c r="I145" t="s">
        <v>4334</v>
      </c>
      <c r="J145" t="s">
        <v>4334</v>
      </c>
      <c r="K145" t="s">
        <v>4334</v>
      </c>
      <c r="L145">
        <v>6</v>
      </c>
      <c r="M145" t="s">
        <v>3613</v>
      </c>
      <c r="N145" t="s">
        <v>4334</v>
      </c>
      <c r="O145" t="s">
        <v>4334</v>
      </c>
      <c r="P145" t="s">
        <v>4334</v>
      </c>
      <c r="Q145" t="s">
        <v>4334</v>
      </c>
      <c r="R145">
        <v>2014</v>
      </c>
      <c r="S145" t="s">
        <v>4334</v>
      </c>
      <c r="T145" t="s">
        <v>4334</v>
      </c>
      <c r="U145" t="s">
        <v>4334</v>
      </c>
      <c r="V145" t="s">
        <v>4334</v>
      </c>
      <c r="W145" t="s">
        <v>4334</v>
      </c>
      <c r="X145" t="s">
        <v>4334</v>
      </c>
      <c r="Y145">
        <v>0</v>
      </c>
      <c r="Z145">
        <v>9000000</v>
      </c>
      <c r="AA145" t="s">
        <v>4334</v>
      </c>
      <c r="AB145">
        <v>0</v>
      </c>
      <c r="AC145" t="s">
        <v>4334</v>
      </c>
      <c r="AD145" t="s">
        <v>4334</v>
      </c>
      <c r="AE145" t="s">
        <v>4334</v>
      </c>
      <c r="AF145" t="s">
        <v>4334</v>
      </c>
      <c r="AG145" t="s">
        <v>4334</v>
      </c>
      <c r="AH145">
        <v>0</v>
      </c>
      <c r="AI145">
        <v>0</v>
      </c>
      <c r="AJ145">
        <v>0</v>
      </c>
      <c r="AK145" t="s">
        <v>4334</v>
      </c>
      <c r="AL145" t="s">
        <v>5907</v>
      </c>
      <c r="AM145" t="s">
        <v>4334</v>
      </c>
      <c r="AN145" t="s">
        <v>4334</v>
      </c>
      <c r="AO145" t="s">
        <v>4334</v>
      </c>
    </row>
    <row r="146" spans="1:41">
      <c r="A146" t="s">
        <v>5908</v>
      </c>
      <c r="B146" t="s">
        <v>528</v>
      </c>
      <c r="C146" t="s">
        <v>4334</v>
      </c>
      <c r="D146" t="s">
        <v>4334</v>
      </c>
      <c r="E146" t="s">
        <v>4334</v>
      </c>
      <c r="F146" t="s">
        <v>3894</v>
      </c>
      <c r="G146" t="s">
        <v>4334</v>
      </c>
      <c r="H146" t="s">
        <v>2241</v>
      </c>
      <c r="I146" t="s">
        <v>4334</v>
      </c>
      <c r="J146" t="s">
        <v>4334</v>
      </c>
      <c r="K146" t="s">
        <v>4334</v>
      </c>
      <c r="L146">
        <v>29</v>
      </c>
      <c r="M146" t="s">
        <v>3651</v>
      </c>
      <c r="N146" t="s">
        <v>4334</v>
      </c>
      <c r="O146" t="s">
        <v>4334</v>
      </c>
      <c r="P146" t="s">
        <v>4334</v>
      </c>
      <c r="Q146" t="s">
        <v>4334</v>
      </c>
      <c r="S146" t="s">
        <v>4334</v>
      </c>
      <c r="T146" t="s">
        <v>4334</v>
      </c>
      <c r="U146" t="s">
        <v>4334</v>
      </c>
      <c r="V146" t="s">
        <v>4334</v>
      </c>
      <c r="W146" t="s">
        <v>4334</v>
      </c>
      <c r="X146" t="s">
        <v>4334</v>
      </c>
      <c r="Y146">
        <v>0</v>
      </c>
      <c r="Z146">
        <v>1190611</v>
      </c>
      <c r="AA146" t="s">
        <v>4334</v>
      </c>
      <c r="AB146">
        <v>0</v>
      </c>
      <c r="AC146" t="s">
        <v>4334</v>
      </c>
      <c r="AD146" t="s">
        <v>4334</v>
      </c>
      <c r="AE146" t="s">
        <v>4334</v>
      </c>
      <c r="AF146" t="s">
        <v>4334</v>
      </c>
      <c r="AG146" t="s">
        <v>4334</v>
      </c>
      <c r="AH146">
        <v>0</v>
      </c>
      <c r="AI146">
        <v>0</v>
      </c>
      <c r="AJ146">
        <v>0</v>
      </c>
      <c r="AK146" t="s">
        <v>4334</v>
      </c>
      <c r="AL146" t="s">
        <v>4334</v>
      </c>
      <c r="AM146" t="s">
        <v>4334</v>
      </c>
      <c r="AN146" t="s">
        <v>4334</v>
      </c>
      <c r="AO146" t="s">
        <v>4334</v>
      </c>
    </row>
    <row r="147" spans="1:41">
      <c r="A147" t="s">
        <v>5909</v>
      </c>
      <c r="B147" t="s">
        <v>527</v>
      </c>
      <c r="C147" t="s">
        <v>4334</v>
      </c>
      <c r="D147" t="s">
        <v>4334</v>
      </c>
      <c r="E147" t="s">
        <v>4334</v>
      </c>
      <c r="F147" t="s">
        <v>4019</v>
      </c>
      <c r="G147" t="s">
        <v>4334</v>
      </c>
      <c r="H147" t="s">
        <v>5910</v>
      </c>
      <c r="I147" t="s">
        <v>4334</v>
      </c>
      <c r="J147" t="s">
        <v>319</v>
      </c>
      <c r="K147" t="s">
        <v>4334</v>
      </c>
      <c r="L147">
        <v>47</v>
      </c>
      <c r="M147" t="s">
        <v>3680</v>
      </c>
      <c r="N147" t="s">
        <v>4334</v>
      </c>
      <c r="O147" t="s">
        <v>4334</v>
      </c>
      <c r="P147" t="s">
        <v>4334</v>
      </c>
      <c r="Q147" t="s">
        <v>4334</v>
      </c>
      <c r="R147">
        <v>2008</v>
      </c>
      <c r="S147" t="s">
        <v>4334</v>
      </c>
      <c r="T147" t="s">
        <v>4334</v>
      </c>
      <c r="U147" t="s">
        <v>4334</v>
      </c>
      <c r="V147" t="s">
        <v>4334</v>
      </c>
      <c r="W147" t="s">
        <v>4334</v>
      </c>
      <c r="X147" t="s">
        <v>4334</v>
      </c>
      <c r="Y147">
        <v>200000</v>
      </c>
      <c r="Z147">
        <v>1052000</v>
      </c>
      <c r="AA147" t="s">
        <v>4334</v>
      </c>
      <c r="AB147">
        <v>1032674.2830000001</v>
      </c>
      <c r="AC147" t="s">
        <v>4334</v>
      </c>
      <c r="AD147" t="s">
        <v>4334</v>
      </c>
      <c r="AE147" t="s">
        <v>4334</v>
      </c>
      <c r="AF147" t="s">
        <v>4334</v>
      </c>
      <c r="AG147" t="s">
        <v>4334</v>
      </c>
      <c r="AH147">
        <v>976344.34499999997</v>
      </c>
      <c r="AI147">
        <v>100</v>
      </c>
      <c r="AJ147">
        <v>0</v>
      </c>
      <c r="AK147" t="s">
        <v>4334</v>
      </c>
      <c r="AL147" t="s">
        <v>762</v>
      </c>
      <c r="AM147" t="s">
        <v>4334</v>
      </c>
      <c r="AN147" t="s">
        <v>4334</v>
      </c>
      <c r="AO147" t="s">
        <v>4334</v>
      </c>
    </row>
    <row r="148" spans="1:41">
      <c r="A148" t="s">
        <v>5911</v>
      </c>
      <c r="B148" t="s">
        <v>318</v>
      </c>
      <c r="C148" t="s">
        <v>4334</v>
      </c>
      <c r="D148" t="s">
        <v>4334</v>
      </c>
      <c r="E148" t="s">
        <v>4334</v>
      </c>
      <c r="F148" t="s">
        <v>3766</v>
      </c>
      <c r="G148" t="s">
        <v>382</v>
      </c>
      <c r="H148" t="s">
        <v>5912</v>
      </c>
      <c r="I148" t="s">
        <v>4334</v>
      </c>
      <c r="J148" t="s">
        <v>4334</v>
      </c>
      <c r="K148" t="s">
        <v>4334</v>
      </c>
      <c r="L148">
        <v>49</v>
      </c>
      <c r="M148" t="s">
        <v>3684</v>
      </c>
      <c r="N148" t="s">
        <v>4334</v>
      </c>
      <c r="O148" t="s">
        <v>4334</v>
      </c>
      <c r="P148" t="s">
        <v>4334</v>
      </c>
      <c r="Q148" t="s">
        <v>4334</v>
      </c>
      <c r="S148" t="s">
        <v>4334</v>
      </c>
      <c r="T148" t="s">
        <v>4334</v>
      </c>
      <c r="U148" t="s">
        <v>4334</v>
      </c>
      <c r="V148" t="s">
        <v>4334</v>
      </c>
      <c r="W148" t="s">
        <v>4334</v>
      </c>
      <c r="X148" t="s">
        <v>4334</v>
      </c>
      <c r="Y148">
        <v>3000000</v>
      </c>
      <c r="Z148">
        <v>1630850</v>
      </c>
      <c r="AA148" t="s">
        <v>4334</v>
      </c>
      <c r="AB148">
        <v>1206759</v>
      </c>
      <c r="AC148" t="s">
        <v>4334</v>
      </c>
      <c r="AD148" t="s">
        <v>4334</v>
      </c>
      <c r="AE148" t="s">
        <v>4334</v>
      </c>
      <c r="AF148" t="s">
        <v>4334</v>
      </c>
      <c r="AG148" t="s">
        <v>4334</v>
      </c>
      <c r="AH148">
        <v>905796</v>
      </c>
      <c r="AI148">
        <v>0</v>
      </c>
      <c r="AJ148">
        <v>0</v>
      </c>
      <c r="AK148" t="s">
        <v>4334</v>
      </c>
      <c r="AL148" t="s">
        <v>4334</v>
      </c>
      <c r="AM148" t="s">
        <v>4334</v>
      </c>
      <c r="AN148" t="s">
        <v>4334</v>
      </c>
      <c r="AO148" t="s">
        <v>4334</v>
      </c>
    </row>
    <row r="149" spans="1:41">
      <c r="A149" t="s">
        <v>5913</v>
      </c>
      <c r="B149" t="s">
        <v>318</v>
      </c>
      <c r="C149" t="s">
        <v>4334</v>
      </c>
      <c r="D149" t="s">
        <v>4334</v>
      </c>
      <c r="E149" t="s">
        <v>4334</v>
      </c>
      <c r="F149" t="s">
        <v>3731</v>
      </c>
      <c r="G149" t="s">
        <v>4334</v>
      </c>
      <c r="H149" t="s">
        <v>4334</v>
      </c>
      <c r="I149" t="s">
        <v>4334</v>
      </c>
      <c r="J149" t="s">
        <v>418</v>
      </c>
      <c r="K149" t="s">
        <v>4334</v>
      </c>
      <c r="L149">
        <v>32</v>
      </c>
      <c r="M149" t="s">
        <v>3655</v>
      </c>
      <c r="N149" t="s">
        <v>4334</v>
      </c>
      <c r="O149" t="s">
        <v>4334</v>
      </c>
      <c r="P149" t="s">
        <v>4334</v>
      </c>
      <c r="Q149" t="s">
        <v>4334</v>
      </c>
      <c r="S149" t="s">
        <v>4334</v>
      </c>
      <c r="T149" t="s">
        <v>4334</v>
      </c>
      <c r="U149" t="s">
        <v>4334</v>
      </c>
      <c r="V149" t="s">
        <v>4334</v>
      </c>
      <c r="W149" t="s">
        <v>4334</v>
      </c>
      <c r="X149" t="s">
        <v>4334</v>
      </c>
      <c r="Y149">
        <v>1275529</v>
      </c>
      <c r="Z149">
        <v>1275529</v>
      </c>
      <c r="AA149" t="s">
        <v>4334</v>
      </c>
      <c r="AB149">
        <v>1275529</v>
      </c>
      <c r="AC149" t="s">
        <v>4334</v>
      </c>
      <c r="AD149" t="s">
        <v>4334</v>
      </c>
      <c r="AE149" t="s">
        <v>4334</v>
      </c>
      <c r="AF149" t="s">
        <v>4334</v>
      </c>
      <c r="AG149" t="s">
        <v>4334</v>
      </c>
      <c r="AH149">
        <v>366834</v>
      </c>
      <c r="AI149">
        <v>90</v>
      </c>
      <c r="AJ149">
        <v>0</v>
      </c>
      <c r="AK149" t="s">
        <v>4334</v>
      </c>
      <c r="AL149" t="s">
        <v>4334</v>
      </c>
      <c r="AM149" t="s">
        <v>4334</v>
      </c>
      <c r="AN149" t="s">
        <v>4334</v>
      </c>
      <c r="AO149" t="s">
        <v>4334</v>
      </c>
    </row>
    <row r="150" spans="1:41">
      <c r="A150" t="s">
        <v>5914</v>
      </c>
      <c r="B150" t="s">
        <v>318</v>
      </c>
      <c r="C150" t="s">
        <v>4334</v>
      </c>
      <c r="D150" t="s">
        <v>4334</v>
      </c>
      <c r="E150" t="s">
        <v>4334</v>
      </c>
      <c r="F150" t="s">
        <v>3729</v>
      </c>
      <c r="G150" t="s">
        <v>4334</v>
      </c>
      <c r="H150" t="s">
        <v>5915</v>
      </c>
      <c r="I150" t="s">
        <v>4334</v>
      </c>
      <c r="J150" t="s">
        <v>510</v>
      </c>
      <c r="K150" t="s">
        <v>4334</v>
      </c>
      <c r="L150">
        <v>45</v>
      </c>
      <c r="M150" t="s">
        <v>3677</v>
      </c>
      <c r="N150" t="s">
        <v>4334</v>
      </c>
      <c r="O150" t="s">
        <v>4334</v>
      </c>
      <c r="P150" t="s">
        <v>4334</v>
      </c>
      <c r="Q150" t="s">
        <v>4334</v>
      </c>
      <c r="S150" t="s">
        <v>4334</v>
      </c>
      <c r="T150" t="s">
        <v>4334</v>
      </c>
      <c r="U150" t="s">
        <v>4334</v>
      </c>
      <c r="V150" t="s">
        <v>4334</v>
      </c>
      <c r="W150" t="s">
        <v>4334</v>
      </c>
      <c r="X150" t="s">
        <v>4334</v>
      </c>
      <c r="Y150">
        <v>1000000</v>
      </c>
      <c r="Z150">
        <v>1000000</v>
      </c>
      <c r="AA150" t="s">
        <v>4334</v>
      </c>
      <c r="AB150">
        <v>0</v>
      </c>
      <c r="AC150" t="s">
        <v>4334</v>
      </c>
      <c r="AD150" t="s">
        <v>4334</v>
      </c>
      <c r="AE150" t="s">
        <v>4334</v>
      </c>
      <c r="AF150" t="s">
        <v>4334</v>
      </c>
      <c r="AG150" t="s">
        <v>4334</v>
      </c>
      <c r="AH150">
        <v>0</v>
      </c>
      <c r="AI150">
        <v>0</v>
      </c>
      <c r="AJ150">
        <v>0</v>
      </c>
      <c r="AK150" t="s">
        <v>4334</v>
      </c>
      <c r="AL150" t="s">
        <v>4334</v>
      </c>
      <c r="AM150" t="s">
        <v>4334</v>
      </c>
      <c r="AN150" t="s">
        <v>4334</v>
      </c>
      <c r="AO150" t="s">
        <v>4334</v>
      </c>
    </row>
    <row r="151" spans="1:41">
      <c r="A151" t="s">
        <v>5916</v>
      </c>
      <c r="B151" t="s">
        <v>317</v>
      </c>
      <c r="C151" t="s">
        <v>4334</v>
      </c>
      <c r="D151" t="s">
        <v>4334</v>
      </c>
      <c r="E151" t="s">
        <v>4334</v>
      </c>
      <c r="F151" t="s">
        <v>3733</v>
      </c>
      <c r="G151" t="s">
        <v>4334</v>
      </c>
      <c r="H151" t="s">
        <v>4334</v>
      </c>
      <c r="I151" t="s">
        <v>4334</v>
      </c>
      <c r="J151" t="s">
        <v>4334</v>
      </c>
      <c r="K151" t="s">
        <v>4334</v>
      </c>
      <c r="L151">
        <v>3</v>
      </c>
      <c r="M151" t="s">
        <v>61</v>
      </c>
      <c r="N151" t="s">
        <v>4334</v>
      </c>
      <c r="O151" t="s">
        <v>4334</v>
      </c>
      <c r="P151" t="s">
        <v>4334</v>
      </c>
      <c r="Q151" t="s">
        <v>4334</v>
      </c>
      <c r="S151" t="s">
        <v>4334</v>
      </c>
      <c r="T151" t="s">
        <v>4334</v>
      </c>
      <c r="U151" t="s">
        <v>4334</v>
      </c>
      <c r="V151" t="s">
        <v>4334</v>
      </c>
      <c r="W151" t="s">
        <v>4334</v>
      </c>
      <c r="X151" t="s">
        <v>4334</v>
      </c>
      <c r="Y151">
        <v>0</v>
      </c>
      <c r="Z151">
        <v>0</v>
      </c>
      <c r="AA151" t="s">
        <v>4334</v>
      </c>
      <c r="AB151">
        <v>0</v>
      </c>
      <c r="AC151" t="s">
        <v>4334</v>
      </c>
      <c r="AD151" t="s">
        <v>4334</v>
      </c>
      <c r="AE151" t="s">
        <v>4334</v>
      </c>
      <c r="AF151" t="s">
        <v>4334</v>
      </c>
      <c r="AG151" t="s">
        <v>4334</v>
      </c>
      <c r="AH151">
        <v>0</v>
      </c>
      <c r="AI151">
        <v>89</v>
      </c>
      <c r="AJ151">
        <v>95</v>
      </c>
      <c r="AK151" t="s">
        <v>4334</v>
      </c>
      <c r="AL151" t="s">
        <v>4334</v>
      </c>
      <c r="AM151" t="s">
        <v>4334</v>
      </c>
      <c r="AN151" t="s">
        <v>4334</v>
      </c>
      <c r="AO151" t="s">
        <v>4334</v>
      </c>
    </row>
    <row r="152" spans="1:41">
      <c r="A152" t="s">
        <v>5917</v>
      </c>
      <c r="B152" t="s">
        <v>527</v>
      </c>
      <c r="C152" t="s">
        <v>4334</v>
      </c>
      <c r="D152" t="s">
        <v>4334</v>
      </c>
      <c r="E152" t="s">
        <v>4334</v>
      </c>
      <c r="F152" t="s">
        <v>4018</v>
      </c>
      <c r="G152" t="s">
        <v>4334</v>
      </c>
      <c r="H152" t="s">
        <v>797</v>
      </c>
      <c r="I152" t="s">
        <v>4334</v>
      </c>
      <c r="J152" t="s">
        <v>319</v>
      </c>
      <c r="K152" t="s">
        <v>4334</v>
      </c>
      <c r="L152">
        <v>47</v>
      </c>
      <c r="M152" t="s">
        <v>3680</v>
      </c>
      <c r="N152" t="s">
        <v>4334</v>
      </c>
      <c r="O152" t="s">
        <v>4334</v>
      </c>
      <c r="P152" t="s">
        <v>4334</v>
      </c>
      <c r="Q152" t="s">
        <v>4334</v>
      </c>
      <c r="R152">
        <v>2014</v>
      </c>
      <c r="S152" t="s">
        <v>4334</v>
      </c>
      <c r="T152" t="s">
        <v>4334</v>
      </c>
      <c r="U152" t="s">
        <v>4334</v>
      </c>
      <c r="V152" t="s">
        <v>4334</v>
      </c>
      <c r="W152" t="s">
        <v>4334</v>
      </c>
      <c r="X152" t="s">
        <v>4334</v>
      </c>
      <c r="Y152">
        <v>1500000</v>
      </c>
      <c r="Z152">
        <v>1500000</v>
      </c>
      <c r="AA152" t="s">
        <v>4334</v>
      </c>
      <c r="AB152">
        <v>1497726</v>
      </c>
      <c r="AC152" t="s">
        <v>4334</v>
      </c>
      <c r="AD152" t="s">
        <v>4334</v>
      </c>
      <c r="AE152" t="s">
        <v>4334</v>
      </c>
      <c r="AF152" t="s">
        <v>4334</v>
      </c>
      <c r="AG152" t="s">
        <v>4334</v>
      </c>
      <c r="AH152">
        <v>1360116</v>
      </c>
      <c r="AI152">
        <v>100</v>
      </c>
      <c r="AJ152">
        <v>0</v>
      </c>
      <c r="AK152" t="s">
        <v>4334</v>
      </c>
      <c r="AL152" t="s">
        <v>762</v>
      </c>
      <c r="AM152" t="s">
        <v>4334</v>
      </c>
      <c r="AN152" t="s">
        <v>4334</v>
      </c>
      <c r="AO152" t="s">
        <v>4334</v>
      </c>
    </row>
    <row r="153" spans="1:41">
      <c r="A153" t="s">
        <v>5918</v>
      </c>
      <c r="B153" t="s">
        <v>527</v>
      </c>
      <c r="C153" t="s">
        <v>4334</v>
      </c>
      <c r="D153" t="s">
        <v>4334</v>
      </c>
      <c r="E153" t="s">
        <v>4334</v>
      </c>
      <c r="F153" t="s">
        <v>3884</v>
      </c>
      <c r="G153" t="s">
        <v>1131</v>
      </c>
      <c r="H153" t="s">
        <v>4082</v>
      </c>
      <c r="I153" t="s">
        <v>4334</v>
      </c>
      <c r="J153" t="s">
        <v>480</v>
      </c>
      <c r="K153" t="s">
        <v>4334</v>
      </c>
      <c r="L153">
        <v>11</v>
      </c>
      <c r="M153" t="s">
        <v>3620</v>
      </c>
      <c r="N153" t="s">
        <v>4334</v>
      </c>
      <c r="O153" t="s">
        <v>4334</v>
      </c>
      <c r="P153" t="s">
        <v>4334</v>
      </c>
      <c r="Q153" t="s">
        <v>4334</v>
      </c>
      <c r="S153" t="s">
        <v>4334</v>
      </c>
      <c r="T153" t="s">
        <v>4334</v>
      </c>
      <c r="U153" t="s">
        <v>4334</v>
      </c>
      <c r="V153" t="s">
        <v>4334</v>
      </c>
      <c r="W153" t="s">
        <v>4334</v>
      </c>
      <c r="X153" t="s">
        <v>4334</v>
      </c>
      <c r="Y153">
        <v>1000000</v>
      </c>
      <c r="Z153">
        <v>1000000</v>
      </c>
      <c r="AA153" t="s">
        <v>4334</v>
      </c>
      <c r="AB153">
        <v>985921.78200000001</v>
      </c>
      <c r="AC153" t="s">
        <v>4334</v>
      </c>
      <c r="AD153" t="s">
        <v>4334</v>
      </c>
      <c r="AE153" t="s">
        <v>4334</v>
      </c>
      <c r="AF153" t="s">
        <v>4334</v>
      </c>
      <c r="AG153" t="s">
        <v>4334</v>
      </c>
      <c r="AH153">
        <v>625876.16399999999</v>
      </c>
      <c r="AI153">
        <v>0</v>
      </c>
      <c r="AJ153">
        <v>0</v>
      </c>
      <c r="AK153" t="s">
        <v>4334</v>
      </c>
      <c r="AL153" t="s">
        <v>4334</v>
      </c>
      <c r="AM153" t="s">
        <v>4334</v>
      </c>
      <c r="AN153" t="s">
        <v>4334</v>
      </c>
      <c r="AO153" t="s">
        <v>4334</v>
      </c>
    </row>
    <row r="154" spans="1:41">
      <c r="A154" t="s">
        <v>5919</v>
      </c>
      <c r="B154" t="s">
        <v>527</v>
      </c>
      <c r="C154" t="s">
        <v>4334</v>
      </c>
      <c r="D154" t="s">
        <v>4334</v>
      </c>
      <c r="E154" t="s">
        <v>4334</v>
      </c>
      <c r="F154" t="s">
        <v>5921</v>
      </c>
      <c r="G154" t="s">
        <v>5920</v>
      </c>
      <c r="H154" t="s">
        <v>5920</v>
      </c>
      <c r="I154" t="s">
        <v>4334</v>
      </c>
      <c r="J154" t="s">
        <v>999</v>
      </c>
      <c r="K154" t="s">
        <v>4334</v>
      </c>
      <c r="L154">
        <v>47</v>
      </c>
      <c r="M154" t="s">
        <v>3680</v>
      </c>
      <c r="N154" t="s">
        <v>4334</v>
      </c>
      <c r="O154" t="s">
        <v>4334</v>
      </c>
      <c r="P154" t="s">
        <v>4334</v>
      </c>
      <c r="Q154" t="s">
        <v>4334</v>
      </c>
      <c r="R154">
        <v>2024</v>
      </c>
      <c r="S154" t="s">
        <v>4334</v>
      </c>
      <c r="T154" t="s">
        <v>4334</v>
      </c>
      <c r="U154" t="s">
        <v>4334</v>
      </c>
      <c r="V154" t="s">
        <v>4334</v>
      </c>
      <c r="W154" t="s">
        <v>4334</v>
      </c>
      <c r="X154" t="s">
        <v>4334</v>
      </c>
      <c r="Y154">
        <v>2500000</v>
      </c>
      <c r="Z154">
        <v>2500000</v>
      </c>
      <c r="AA154" t="s">
        <v>4334</v>
      </c>
      <c r="AB154">
        <v>2401255</v>
      </c>
      <c r="AC154" t="s">
        <v>4334</v>
      </c>
      <c r="AD154" t="s">
        <v>4334</v>
      </c>
      <c r="AE154" t="s">
        <v>4334</v>
      </c>
      <c r="AF154" t="s">
        <v>4334</v>
      </c>
      <c r="AG154" t="s">
        <v>4334</v>
      </c>
      <c r="AH154">
        <v>511501</v>
      </c>
      <c r="AI154">
        <v>50</v>
      </c>
      <c r="AJ154">
        <v>0</v>
      </c>
      <c r="AK154" t="s">
        <v>4334</v>
      </c>
      <c r="AL154" t="s">
        <v>20</v>
      </c>
      <c r="AM154" t="s">
        <v>4334</v>
      </c>
      <c r="AN154" t="s">
        <v>4334</v>
      </c>
      <c r="AO154" t="s">
        <v>4334</v>
      </c>
    </row>
    <row r="155" spans="1:41">
      <c r="A155" t="s">
        <v>5922</v>
      </c>
      <c r="B155" t="s">
        <v>318</v>
      </c>
      <c r="C155" t="s">
        <v>4334</v>
      </c>
      <c r="D155" t="s">
        <v>4334</v>
      </c>
      <c r="E155" t="s">
        <v>4334</v>
      </c>
      <c r="F155" t="s">
        <v>3760</v>
      </c>
      <c r="G155" t="s">
        <v>3588</v>
      </c>
      <c r="H155" t="s">
        <v>4334</v>
      </c>
      <c r="I155" t="s">
        <v>4334</v>
      </c>
      <c r="J155" t="s">
        <v>319</v>
      </c>
      <c r="K155" t="s">
        <v>4334</v>
      </c>
      <c r="L155">
        <v>45</v>
      </c>
      <c r="M155" t="s">
        <v>3677</v>
      </c>
      <c r="N155" t="s">
        <v>4334</v>
      </c>
      <c r="O155" t="s">
        <v>4334</v>
      </c>
      <c r="P155" t="s">
        <v>4334</v>
      </c>
      <c r="Q155" t="s">
        <v>4334</v>
      </c>
      <c r="S155" t="s">
        <v>4334</v>
      </c>
      <c r="T155" t="s">
        <v>4334</v>
      </c>
      <c r="U155" t="s">
        <v>4334</v>
      </c>
      <c r="V155" t="s">
        <v>4334</v>
      </c>
      <c r="W155" t="s">
        <v>4334</v>
      </c>
      <c r="X155" t="s">
        <v>4334</v>
      </c>
      <c r="Y155">
        <v>1752000</v>
      </c>
      <c r="Z155">
        <v>5894500</v>
      </c>
      <c r="AA155" t="s">
        <v>4334</v>
      </c>
      <c r="AB155">
        <v>5704205.1730000004</v>
      </c>
      <c r="AC155" t="s">
        <v>4334</v>
      </c>
      <c r="AD155" t="s">
        <v>4334</v>
      </c>
      <c r="AE155" t="s">
        <v>4334</v>
      </c>
      <c r="AF155" t="s">
        <v>4334</v>
      </c>
      <c r="AG155" t="s">
        <v>4334</v>
      </c>
      <c r="AH155">
        <v>5350917.8430000003</v>
      </c>
      <c r="AI155">
        <v>0</v>
      </c>
      <c r="AJ155">
        <v>0</v>
      </c>
      <c r="AK155" t="s">
        <v>4334</v>
      </c>
      <c r="AL155" t="s">
        <v>4334</v>
      </c>
      <c r="AM155" t="s">
        <v>4334</v>
      </c>
      <c r="AN155" t="s">
        <v>4334</v>
      </c>
      <c r="AO155" t="s">
        <v>4334</v>
      </c>
    </row>
    <row r="156" spans="1:41">
      <c r="A156" t="s">
        <v>5923</v>
      </c>
      <c r="B156" t="s">
        <v>527</v>
      </c>
      <c r="C156" t="s">
        <v>4334</v>
      </c>
      <c r="D156" t="s">
        <v>4334</v>
      </c>
      <c r="E156" t="s">
        <v>4334</v>
      </c>
      <c r="F156" t="s">
        <v>3839</v>
      </c>
      <c r="G156" t="s">
        <v>474</v>
      </c>
      <c r="H156" t="s">
        <v>474</v>
      </c>
      <c r="I156" t="s">
        <v>4334</v>
      </c>
      <c r="J156" t="s">
        <v>999</v>
      </c>
      <c r="K156" t="s">
        <v>4334</v>
      </c>
      <c r="L156">
        <v>55</v>
      </c>
      <c r="M156" t="s">
        <v>3696</v>
      </c>
      <c r="N156" t="s">
        <v>4334</v>
      </c>
      <c r="O156" t="s">
        <v>4334</v>
      </c>
      <c r="P156" t="s">
        <v>4334</v>
      </c>
      <c r="Q156" t="s">
        <v>4334</v>
      </c>
      <c r="S156" t="s">
        <v>4334</v>
      </c>
      <c r="T156" t="s">
        <v>4334</v>
      </c>
      <c r="U156" t="s">
        <v>4334</v>
      </c>
      <c r="V156" t="s">
        <v>4334</v>
      </c>
      <c r="W156" t="s">
        <v>4334</v>
      </c>
      <c r="X156" t="s">
        <v>4334</v>
      </c>
      <c r="Y156">
        <v>3000000</v>
      </c>
      <c r="Z156">
        <v>3000000</v>
      </c>
      <c r="AA156" t="s">
        <v>4334</v>
      </c>
      <c r="AB156">
        <v>0</v>
      </c>
      <c r="AC156" t="s">
        <v>4334</v>
      </c>
      <c r="AD156" t="s">
        <v>4334</v>
      </c>
      <c r="AE156" t="s">
        <v>4334</v>
      </c>
      <c r="AF156" t="s">
        <v>4334</v>
      </c>
      <c r="AG156" t="s">
        <v>4334</v>
      </c>
      <c r="AH156">
        <v>0</v>
      </c>
      <c r="AI156">
        <v>0</v>
      </c>
      <c r="AJ156">
        <v>0</v>
      </c>
      <c r="AK156" t="s">
        <v>4334</v>
      </c>
      <c r="AL156" t="s">
        <v>5924</v>
      </c>
      <c r="AM156" t="s">
        <v>4334</v>
      </c>
      <c r="AN156" t="s">
        <v>4334</v>
      </c>
      <c r="AO156" t="s">
        <v>4334</v>
      </c>
    </row>
    <row r="157" spans="1:41">
      <c r="A157" t="s">
        <v>5925</v>
      </c>
      <c r="B157" t="s">
        <v>2286</v>
      </c>
      <c r="C157" t="s">
        <v>4334</v>
      </c>
      <c r="D157" t="s">
        <v>4334</v>
      </c>
      <c r="E157" t="s">
        <v>4334</v>
      </c>
      <c r="F157" t="s">
        <v>3729</v>
      </c>
      <c r="G157" t="s">
        <v>2501</v>
      </c>
      <c r="H157" t="s">
        <v>4334</v>
      </c>
      <c r="I157" t="s">
        <v>4334</v>
      </c>
      <c r="J157" t="s">
        <v>2285</v>
      </c>
      <c r="K157" t="s">
        <v>4334</v>
      </c>
      <c r="L157">
        <v>38</v>
      </c>
      <c r="M157" t="s">
        <v>3666</v>
      </c>
      <c r="N157" t="s">
        <v>4334</v>
      </c>
      <c r="O157" t="s">
        <v>4334</v>
      </c>
      <c r="P157" t="s">
        <v>4334</v>
      </c>
      <c r="Q157" t="s">
        <v>4334</v>
      </c>
      <c r="S157" t="s">
        <v>4334</v>
      </c>
      <c r="T157" t="s">
        <v>4334</v>
      </c>
      <c r="U157" t="s">
        <v>4334</v>
      </c>
      <c r="V157" t="s">
        <v>4334</v>
      </c>
      <c r="W157" t="s">
        <v>4334</v>
      </c>
      <c r="X157" t="s">
        <v>4334</v>
      </c>
      <c r="Y157">
        <v>1000000</v>
      </c>
      <c r="Z157">
        <v>1000000</v>
      </c>
      <c r="AA157" t="s">
        <v>4334</v>
      </c>
      <c r="AB157">
        <v>0</v>
      </c>
      <c r="AC157" t="s">
        <v>4334</v>
      </c>
      <c r="AD157" t="s">
        <v>4334</v>
      </c>
      <c r="AE157" t="s">
        <v>4334</v>
      </c>
      <c r="AF157" t="s">
        <v>4334</v>
      </c>
      <c r="AG157" t="s">
        <v>4334</v>
      </c>
      <c r="AH157">
        <v>780812.71400000004</v>
      </c>
      <c r="AI157">
        <v>90</v>
      </c>
      <c r="AJ157">
        <v>0</v>
      </c>
      <c r="AK157" t="s">
        <v>4334</v>
      </c>
      <c r="AL157" t="s">
        <v>2499</v>
      </c>
      <c r="AM157" t="s">
        <v>4334</v>
      </c>
      <c r="AN157" t="s">
        <v>4334</v>
      </c>
      <c r="AO157" t="s">
        <v>4334</v>
      </c>
    </row>
    <row r="158" spans="1:41">
      <c r="A158" t="s">
        <v>5926</v>
      </c>
      <c r="B158" t="s">
        <v>318</v>
      </c>
      <c r="C158" t="s">
        <v>4334</v>
      </c>
      <c r="D158" t="s">
        <v>4334</v>
      </c>
      <c r="E158" t="s">
        <v>4334</v>
      </c>
      <c r="F158" t="s">
        <v>3760</v>
      </c>
      <c r="G158" t="s">
        <v>4334</v>
      </c>
      <c r="H158" t="s">
        <v>4334</v>
      </c>
      <c r="I158" t="s">
        <v>4334</v>
      </c>
      <c r="J158" t="s">
        <v>4334</v>
      </c>
      <c r="K158" t="s">
        <v>4334</v>
      </c>
      <c r="L158">
        <v>1</v>
      </c>
      <c r="M158" t="s">
        <v>3610</v>
      </c>
      <c r="N158" t="s">
        <v>4334</v>
      </c>
      <c r="O158" t="s">
        <v>4334</v>
      </c>
      <c r="P158" t="s">
        <v>4334</v>
      </c>
      <c r="Q158" t="s">
        <v>4334</v>
      </c>
      <c r="S158" t="s">
        <v>4334</v>
      </c>
      <c r="T158" t="s">
        <v>4334</v>
      </c>
      <c r="U158" t="s">
        <v>4334</v>
      </c>
      <c r="V158" t="s">
        <v>4334</v>
      </c>
      <c r="W158" t="s">
        <v>4334</v>
      </c>
      <c r="X158" t="s">
        <v>4334</v>
      </c>
      <c r="Y158">
        <v>9200000</v>
      </c>
      <c r="Z158">
        <v>11300000</v>
      </c>
      <c r="AA158" t="s">
        <v>4334</v>
      </c>
      <c r="AB158">
        <v>8703774</v>
      </c>
      <c r="AC158" t="s">
        <v>4334</v>
      </c>
      <c r="AD158" t="s">
        <v>4334</v>
      </c>
      <c r="AE158" t="s">
        <v>4334</v>
      </c>
      <c r="AF158" t="s">
        <v>4334</v>
      </c>
      <c r="AG158" t="s">
        <v>4334</v>
      </c>
      <c r="AH158">
        <v>4907487</v>
      </c>
      <c r="AI158">
        <v>0</v>
      </c>
      <c r="AJ158">
        <v>0</v>
      </c>
      <c r="AK158" t="s">
        <v>4334</v>
      </c>
      <c r="AL158" t="s">
        <v>4334</v>
      </c>
      <c r="AM158" t="s">
        <v>4334</v>
      </c>
      <c r="AN158" t="s">
        <v>4334</v>
      </c>
      <c r="AO158" t="s">
        <v>4334</v>
      </c>
    </row>
    <row r="159" spans="1:41">
      <c r="A159" t="s">
        <v>5927</v>
      </c>
      <c r="B159" t="s">
        <v>317</v>
      </c>
      <c r="C159" t="s">
        <v>4334</v>
      </c>
      <c r="D159" t="s">
        <v>4334</v>
      </c>
      <c r="E159" t="s">
        <v>4334</v>
      </c>
      <c r="F159" t="s">
        <v>3737</v>
      </c>
      <c r="G159" t="s">
        <v>4334</v>
      </c>
      <c r="H159" t="s">
        <v>5928</v>
      </c>
      <c r="I159" t="s">
        <v>4334</v>
      </c>
      <c r="J159" t="s">
        <v>4334</v>
      </c>
      <c r="K159" t="s">
        <v>4334</v>
      </c>
      <c r="L159">
        <v>26</v>
      </c>
      <c r="M159" t="s">
        <v>3704</v>
      </c>
      <c r="N159" t="s">
        <v>4334</v>
      </c>
      <c r="O159" t="s">
        <v>4334</v>
      </c>
      <c r="P159" t="s">
        <v>4334</v>
      </c>
      <c r="Q159" t="s">
        <v>4334</v>
      </c>
      <c r="S159" t="s">
        <v>4334</v>
      </c>
      <c r="T159" t="s">
        <v>4334</v>
      </c>
      <c r="U159" t="s">
        <v>4334</v>
      </c>
      <c r="V159" t="s">
        <v>4334</v>
      </c>
      <c r="W159" t="s">
        <v>4334</v>
      </c>
      <c r="X159" t="s">
        <v>4334</v>
      </c>
      <c r="Y159">
        <v>0</v>
      </c>
      <c r="Z159">
        <v>5550000</v>
      </c>
      <c r="AA159" t="s">
        <v>4334</v>
      </c>
      <c r="AB159">
        <v>5549952.5199999996</v>
      </c>
      <c r="AC159" t="s">
        <v>4334</v>
      </c>
      <c r="AD159" t="s">
        <v>4334</v>
      </c>
      <c r="AE159" t="s">
        <v>4334</v>
      </c>
      <c r="AF159" t="s">
        <v>4334</v>
      </c>
      <c r="AG159" t="s">
        <v>4334</v>
      </c>
      <c r="AH159">
        <v>4113061.577</v>
      </c>
      <c r="AI159">
        <v>75</v>
      </c>
      <c r="AJ159">
        <v>0</v>
      </c>
      <c r="AK159" t="s">
        <v>4334</v>
      </c>
      <c r="AL159" t="s">
        <v>4334</v>
      </c>
      <c r="AM159" t="s">
        <v>4334</v>
      </c>
      <c r="AN159" t="s">
        <v>20</v>
      </c>
      <c r="AO159" t="s">
        <v>4334</v>
      </c>
    </row>
    <row r="160" spans="1:41">
      <c r="A160" t="s">
        <v>5929</v>
      </c>
      <c r="B160" t="s">
        <v>528</v>
      </c>
      <c r="C160" t="s">
        <v>4334</v>
      </c>
      <c r="D160" t="s">
        <v>4334</v>
      </c>
      <c r="E160" t="s">
        <v>4334</v>
      </c>
      <c r="F160" t="s">
        <v>3729</v>
      </c>
      <c r="G160" t="s">
        <v>4334</v>
      </c>
      <c r="H160" t="s">
        <v>5930</v>
      </c>
      <c r="I160" t="s">
        <v>4334</v>
      </c>
      <c r="J160" t="s">
        <v>4334</v>
      </c>
      <c r="K160" t="s">
        <v>4334</v>
      </c>
      <c r="L160">
        <v>22</v>
      </c>
      <c r="M160" t="s">
        <v>3638</v>
      </c>
      <c r="N160" t="s">
        <v>4334</v>
      </c>
      <c r="O160" t="s">
        <v>4334</v>
      </c>
      <c r="P160" t="s">
        <v>4334</v>
      </c>
      <c r="Q160" t="s">
        <v>4334</v>
      </c>
      <c r="S160" t="s">
        <v>4334</v>
      </c>
      <c r="T160" t="s">
        <v>4334</v>
      </c>
      <c r="U160" t="s">
        <v>4334</v>
      </c>
      <c r="V160" t="s">
        <v>4334</v>
      </c>
      <c r="W160" t="s">
        <v>4334</v>
      </c>
      <c r="X160" t="s">
        <v>4334</v>
      </c>
      <c r="Y160">
        <v>0</v>
      </c>
      <c r="Z160">
        <v>0</v>
      </c>
      <c r="AA160" t="s">
        <v>4334</v>
      </c>
      <c r="AB160">
        <v>0</v>
      </c>
      <c r="AC160" t="s">
        <v>4334</v>
      </c>
      <c r="AD160" t="s">
        <v>4334</v>
      </c>
      <c r="AE160" t="s">
        <v>4334</v>
      </c>
      <c r="AF160" t="s">
        <v>4334</v>
      </c>
      <c r="AG160" t="s">
        <v>4334</v>
      </c>
      <c r="AH160">
        <v>0</v>
      </c>
      <c r="AI160">
        <v>0</v>
      </c>
      <c r="AJ160">
        <v>0</v>
      </c>
      <c r="AK160" t="s">
        <v>4334</v>
      </c>
      <c r="AL160" t="s">
        <v>4334</v>
      </c>
      <c r="AM160" t="s">
        <v>4334</v>
      </c>
      <c r="AN160" t="s">
        <v>4334</v>
      </c>
      <c r="AO160" t="s">
        <v>4334</v>
      </c>
    </row>
    <row r="161" spans="1:41">
      <c r="A161" t="s">
        <v>5931</v>
      </c>
      <c r="B161" t="s">
        <v>318</v>
      </c>
      <c r="C161" t="s">
        <v>4334</v>
      </c>
      <c r="D161" t="s">
        <v>4334</v>
      </c>
      <c r="E161" t="s">
        <v>4334</v>
      </c>
      <c r="F161" t="s">
        <v>3733</v>
      </c>
      <c r="G161" t="s">
        <v>398</v>
      </c>
      <c r="H161" t="s">
        <v>4334</v>
      </c>
      <c r="I161" t="s">
        <v>4334</v>
      </c>
      <c r="J161" t="s">
        <v>391</v>
      </c>
      <c r="K161" t="s">
        <v>4334</v>
      </c>
      <c r="L161">
        <v>32</v>
      </c>
      <c r="M161" t="s">
        <v>3655</v>
      </c>
      <c r="N161" t="s">
        <v>4334</v>
      </c>
      <c r="O161" t="s">
        <v>4334</v>
      </c>
      <c r="P161" t="s">
        <v>4334</v>
      </c>
      <c r="Q161" t="s">
        <v>4334</v>
      </c>
      <c r="S161" t="s">
        <v>4334</v>
      </c>
      <c r="T161" t="s">
        <v>4334</v>
      </c>
      <c r="U161" t="s">
        <v>4334</v>
      </c>
      <c r="V161" t="s">
        <v>4334</v>
      </c>
      <c r="W161" t="s">
        <v>4334</v>
      </c>
      <c r="X161" t="s">
        <v>4334</v>
      </c>
      <c r="Y161">
        <v>610000</v>
      </c>
      <c r="Z161">
        <v>2010000</v>
      </c>
      <c r="AA161" t="s">
        <v>4334</v>
      </c>
      <c r="AB161">
        <v>1848114</v>
      </c>
      <c r="AC161" t="s">
        <v>4334</v>
      </c>
      <c r="AD161" t="s">
        <v>4334</v>
      </c>
      <c r="AE161" t="s">
        <v>4334</v>
      </c>
      <c r="AF161" t="s">
        <v>4334</v>
      </c>
      <c r="AG161" t="s">
        <v>4334</v>
      </c>
      <c r="AH161">
        <v>1398553</v>
      </c>
      <c r="AI161">
        <v>77</v>
      </c>
      <c r="AJ161">
        <v>0</v>
      </c>
      <c r="AK161" t="s">
        <v>4334</v>
      </c>
      <c r="AL161" t="s">
        <v>4334</v>
      </c>
      <c r="AM161" t="s">
        <v>4334</v>
      </c>
      <c r="AN161" t="s">
        <v>4334</v>
      </c>
      <c r="AO161" t="s">
        <v>4334</v>
      </c>
    </row>
    <row r="162" spans="1:41">
      <c r="A162" t="s">
        <v>5932</v>
      </c>
      <c r="B162" t="s">
        <v>527</v>
      </c>
      <c r="C162" t="s">
        <v>4334</v>
      </c>
      <c r="D162" t="s">
        <v>4334</v>
      </c>
      <c r="E162" t="s">
        <v>4334</v>
      </c>
      <c r="F162" t="s">
        <v>3758</v>
      </c>
      <c r="G162" t="s">
        <v>4334</v>
      </c>
      <c r="H162" t="s">
        <v>5933</v>
      </c>
      <c r="I162" t="s">
        <v>4334</v>
      </c>
      <c r="J162" t="s">
        <v>319</v>
      </c>
      <c r="K162" t="s">
        <v>4334</v>
      </c>
      <c r="L162">
        <v>30</v>
      </c>
      <c r="M162" t="s">
        <v>527</v>
      </c>
      <c r="N162" t="s">
        <v>4334</v>
      </c>
      <c r="O162" t="s">
        <v>4334</v>
      </c>
      <c r="P162" t="s">
        <v>4334</v>
      </c>
      <c r="Q162" t="s">
        <v>4334</v>
      </c>
      <c r="R162">
        <v>2018</v>
      </c>
      <c r="S162" t="s">
        <v>4334</v>
      </c>
      <c r="T162" t="s">
        <v>4334</v>
      </c>
      <c r="U162" t="s">
        <v>4334</v>
      </c>
      <c r="V162" t="s">
        <v>4334</v>
      </c>
      <c r="W162" t="s">
        <v>4334</v>
      </c>
      <c r="X162" t="s">
        <v>4334</v>
      </c>
      <c r="Y162">
        <v>3000000</v>
      </c>
      <c r="Z162">
        <v>3000000</v>
      </c>
      <c r="AA162" t="s">
        <v>4334</v>
      </c>
      <c r="AB162">
        <v>1745931.3470000001</v>
      </c>
      <c r="AC162" t="s">
        <v>4334</v>
      </c>
      <c r="AD162" t="s">
        <v>4334</v>
      </c>
      <c r="AE162" t="s">
        <v>4334</v>
      </c>
      <c r="AF162" t="s">
        <v>4334</v>
      </c>
      <c r="AG162" t="s">
        <v>4334</v>
      </c>
      <c r="AH162">
        <v>1447097.702</v>
      </c>
      <c r="AI162">
        <v>95</v>
      </c>
      <c r="AJ162">
        <v>0</v>
      </c>
      <c r="AK162" t="s">
        <v>4334</v>
      </c>
      <c r="AL162" t="s">
        <v>20</v>
      </c>
      <c r="AM162" t="s">
        <v>4334</v>
      </c>
      <c r="AN162" t="s">
        <v>4334</v>
      </c>
      <c r="AO162" t="s">
        <v>4334</v>
      </c>
    </row>
    <row r="163" spans="1:41">
      <c r="A163" t="s">
        <v>5934</v>
      </c>
      <c r="B163" t="s">
        <v>527</v>
      </c>
      <c r="C163" t="s">
        <v>4334</v>
      </c>
      <c r="D163" t="s">
        <v>4334</v>
      </c>
      <c r="E163" t="s">
        <v>4334</v>
      </c>
      <c r="F163" t="s">
        <v>3826</v>
      </c>
      <c r="G163" t="s">
        <v>940</v>
      </c>
      <c r="H163" t="s">
        <v>941</v>
      </c>
      <c r="I163" t="s">
        <v>4334</v>
      </c>
      <c r="J163" t="s">
        <v>319</v>
      </c>
      <c r="K163" t="s">
        <v>4334</v>
      </c>
      <c r="L163">
        <v>11</v>
      </c>
      <c r="M163" t="s">
        <v>3620</v>
      </c>
      <c r="N163" t="s">
        <v>4334</v>
      </c>
      <c r="O163" t="s">
        <v>4334</v>
      </c>
      <c r="P163" t="s">
        <v>4334</v>
      </c>
      <c r="Q163" t="s">
        <v>4334</v>
      </c>
      <c r="R163">
        <v>2018</v>
      </c>
      <c r="S163" t="s">
        <v>4334</v>
      </c>
      <c r="T163" t="s">
        <v>4334</v>
      </c>
      <c r="U163" t="s">
        <v>4334</v>
      </c>
      <c r="V163" t="s">
        <v>4334</v>
      </c>
      <c r="W163" t="s">
        <v>4334</v>
      </c>
      <c r="X163" t="s">
        <v>4334</v>
      </c>
      <c r="Y163">
        <v>1500000</v>
      </c>
      <c r="Z163">
        <v>4500000</v>
      </c>
      <c r="AA163" t="s">
        <v>4334</v>
      </c>
      <c r="AB163">
        <v>4468123</v>
      </c>
      <c r="AC163" t="s">
        <v>4334</v>
      </c>
      <c r="AD163" t="s">
        <v>4334</v>
      </c>
      <c r="AE163" t="s">
        <v>4334</v>
      </c>
      <c r="AF163" t="s">
        <v>4334</v>
      </c>
      <c r="AG163" t="s">
        <v>4334</v>
      </c>
      <c r="AH163">
        <v>3594023</v>
      </c>
      <c r="AI163">
        <v>79</v>
      </c>
      <c r="AJ163">
        <v>0</v>
      </c>
      <c r="AK163" t="s">
        <v>4334</v>
      </c>
      <c r="AL163" t="s">
        <v>20</v>
      </c>
      <c r="AM163" t="s">
        <v>4334</v>
      </c>
      <c r="AN163" t="s">
        <v>4334</v>
      </c>
      <c r="AO163" t="s">
        <v>4334</v>
      </c>
    </row>
    <row r="164" spans="1:41">
      <c r="A164" t="s">
        <v>5935</v>
      </c>
      <c r="B164" t="s">
        <v>527</v>
      </c>
      <c r="C164" t="s">
        <v>4334</v>
      </c>
      <c r="D164" t="s">
        <v>4334</v>
      </c>
      <c r="E164" t="s">
        <v>4334</v>
      </c>
      <c r="F164" t="s">
        <v>5937</v>
      </c>
      <c r="G164" t="s">
        <v>4334</v>
      </c>
      <c r="H164" t="s">
        <v>5936</v>
      </c>
      <c r="I164" t="s">
        <v>4334</v>
      </c>
      <c r="J164" t="s">
        <v>319</v>
      </c>
      <c r="K164" t="s">
        <v>4334</v>
      </c>
      <c r="L164">
        <v>7</v>
      </c>
      <c r="M164" t="s">
        <v>3614</v>
      </c>
      <c r="N164" t="s">
        <v>4334</v>
      </c>
      <c r="O164" t="s">
        <v>4334</v>
      </c>
      <c r="P164" t="s">
        <v>4334</v>
      </c>
      <c r="Q164" t="s">
        <v>4334</v>
      </c>
      <c r="R164">
        <v>2018</v>
      </c>
      <c r="S164" t="s">
        <v>4334</v>
      </c>
      <c r="T164" t="s">
        <v>4334</v>
      </c>
      <c r="U164" t="s">
        <v>4334</v>
      </c>
      <c r="V164" t="s">
        <v>4334</v>
      </c>
      <c r="W164" t="s">
        <v>4334</v>
      </c>
      <c r="X164" t="s">
        <v>4334</v>
      </c>
      <c r="Y164">
        <v>1200000</v>
      </c>
      <c r="Z164">
        <v>1200000</v>
      </c>
      <c r="AA164" t="s">
        <v>4334</v>
      </c>
      <c r="AB164">
        <v>717230</v>
      </c>
      <c r="AC164" t="s">
        <v>4334</v>
      </c>
      <c r="AD164" t="s">
        <v>4334</v>
      </c>
      <c r="AE164" t="s">
        <v>4334</v>
      </c>
      <c r="AF164" t="s">
        <v>4334</v>
      </c>
      <c r="AG164" t="s">
        <v>4334</v>
      </c>
      <c r="AH164">
        <v>182169</v>
      </c>
      <c r="AI164">
        <v>35</v>
      </c>
      <c r="AJ164">
        <v>0</v>
      </c>
      <c r="AK164" t="s">
        <v>4334</v>
      </c>
      <c r="AL164" t="s">
        <v>4334</v>
      </c>
      <c r="AM164" t="s">
        <v>4334</v>
      </c>
      <c r="AN164" t="s">
        <v>4334</v>
      </c>
      <c r="AO164" t="s">
        <v>4334</v>
      </c>
    </row>
    <row r="165" spans="1:41">
      <c r="A165" t="s">
        <v>5938</v>
      </c>
      <c r="B165" t="s">
        <v>527</v>
      </c>
      <c r="C165" t="s">
        <v>4334</v>
      </c>
      <c r="D165" t="s">
        <v>4334</v>
      </c>
      <c r="E165" t="s">
        <v>4334</v>
      </c>
      <c r="F165" t="s">
        <v>3863</v>
      </c>
      <c r="G165" t="s">
        <v>1070</v>
      </c>
      <c r="H165" t="s">
        <v>1070</v>
      </c>
      <c r="I165" t="s">
        <v>4334</v>
      </c>
      <c r="J165" t="s">
        <v>999</v>
      </c>
      <c r="K165" t="s">
        <v>4334</v>
      </c>
      <c r="L165">
        <v>33</v>
      </c>
      <c r="M165" t="s">
        <v>3657</v>
      </c>
      <c r="N165" t="s">
        <v>4334</v>
      </c>
      <c r="O165" t="s">
        <v>4334</v>
      </c>
      <c r="P165" t="s">
        <v>4334</v>
      </c>
      <c r="Q165" t="s">
        <v>4334</v>
      </c>
      <c r="S165" t="s">
        <v>4334</v>
      </c>
      <c r="T165" t="s">
        <v>4334</v>
      </c>
      <c r="U165" t="s">
        <v>4334</v>
      </c>
      <c r="V165" t="s">
        <v>4334</v>
      </c>
      <c r="W165" t="s">
        <v>4334</v>
      </c>
      <c r="X165" t="s">
        <v>4334</v>
      </c>
      <c r="Y165">
        <v>2600000</v>
      </c>
      <c r="Z165">
        <v>2600000</v>
      </c>
      <c r="AA165" t="s">
        <v>4334</v>
      </c>
      <c r="AB165">
        <v>0</v>
      </c>
      <c r="AC165" t="s">
        <v>4334</v>
      </c>
      <c r="AD165" t="s">
        <v>4334</v>
      </c>
      <c r="AE165" t="s">
        <v>4334</v>
      </c>
      <c r="AF165" t="s">
        <v>4334</v>
      </c>
      <c r="AG165" t="s">
        <v>4334</v>
      </c>
      <c r="AH165">
        <v>0</v>
      </c>
      <c r="AI165">
        <v>0</v>
      </c>
      <c r="AJ165">
        <v>0</v>
      </c>
      <c r="AK165" t="s">
        <v>4334</v>
      </c>
      <c r="AL165" t="s">
        <v>4334</v>
      </c>
      <c r="AM165" t="s">
        <v>4334</v>
      </c>
      <c r="AN165" t="s">
        <v>4334</v>
      </c>
      <c r="AO165" t="s">
        <v>4334</v>
      </c>
    </row>
    <row r="166" spans="1:41">
      <c r="A166" t="s">
        <v>5939</v>
      </c>
      <c r="B166" t="s">
        <v>527</v>
      </c>
      <c r="C166" t="s">
        <v>4334</v>
      </c>
      <c r="D166" t="s">
        <v>4334</v>
      </c>
      <c r="E166" t="s">
        <v>4334</v>
      </c>
      <c r="F166" t="s">
        <v>3797</v>
      </c>
      <c r="G166" t="s">
        <v>4334</v>
      </c>
      <c r="H166" t="s">
        <v>5940</v>
      </c>
      <c r="I166" t="s">
        <v>4334</v>
      </c>
      <c r="J166" t="s">
        <v>319</v>
      </c>
      <c r="K166" t="s">
        <v>4334</v>
      </c>
      <c r="L166">
        <v>7</v>
      </c>
      <c r="M166" t="s">
        <v>3614</v>
      </c>
      <c r="N166" t="s">
        <v>4334</v>
      </c>
      <c r="O166" t="s">
        <v>4334</v>
      </c>
      <c r="P166" t="s">
        <v>4334</v>
      </c>
      <c r="Q166" t="s">
        <v>4334</v>
      </c>
      <c r="R166">
        <v>2017</v>
      </c>
      <c r="S166" t="s">
        <v>4334</v>
      </c>
      <c r="T166" t="s">
        <v>4334</v>
      </c>
      <c r="U166" t="s">
        <v>4334</v>
      </c>
      <c r="V166" t="s">
        <v>4334</v>
      </c>
      <c r="W166" t="s">
        <v>4334</v>
      </c>
      <c r="X166" t="s">
        <v>4334</v>
      </c>
      <c r="Y166">
        <v>500000</v>
      </c>
      <c r="Z166">
        <v>1000000</v>
      </c>
      <c r="AA166" t="s">
        <v>4334</v>
      </c>
      <c r="AB166">
        <v>881930</v>
      </c>
      <c r="AC166" t="s">
        <v>4334</v>
      </c>
      <c r="AD166" t="s">
        <v>4334</v>
      </c>
      <c r="AE166" t="s">
        <v>4334</v>
      </c>
      <c r="AF166" t="s">
        <v>4334</v>
      </c>
      <c r="AG166" t="s">
        <v>4334</v>
      </c>
      <c r="AH166">
        <v>563865</v>
      </c>
      <c r="AI166">
        <v>90</v>
      </c>
      <c r="AJ166">
        <v>0</v>
      </c>
      <c r="AK166" t="s">
        <v>4334</v>
      </c>
      <c r="AL166" t="s">
        <v>4334</v>
      </c>
      <c r="AM166" t="s">
        <v>4334</v>
      </c>
      <c r="AN166" t="s">
        <v>4334</v>
      </c>
      <c r="AO166" t="s">
        <v>4334</v>
      </c>
    </row>
    <row r="167" spans="1:41">
      <c r="A167" t="s">
        <v>5941</v>
      </c>
      <c r="B167" t="s">
        <v>527</v>
      </c>
      <c r="C167" t="s">
        <v>4334</v>
      </c>
      <c r="D167" t="s">
        <v>4334</v>
      </c>
      <c r="E167" t="s">
        <v>4334</v>
      </c>
      <c r="F167" t="s">
        <v>3867</v>
      </c>
      <c r="G167" t="s">
        <v>1076</v>
      </c>
      <c r="H167" t="s">
        <v>1076</v>
      </c>
      <c r="I167" t="s">
        <v>4334</v>
      </c>
      <c r="J167" t="s">
        <v>999</v>
      </c>
      <c r="K167" t="s">
        <v>4334</v>
      </c>
      <c r="L167">
        <v>56</v>
      </c>
      <c r="M167" t="s">
        <v>3698</v>
      </c>
      <c r="N167" t="s">
        <v>4334</v>
      </c>
      <c r="O167" t="s">
        <v>4334</v>
      </c>
      <c r="P167" t="s">
        <v>4334</v>
      </c>
      <c r="Q167" t="s">
        <v>4334</v>
      </c>
      <c r="R167">
        <v>2023</v>
      </c>
      <c r="S167" t="s">
        <v>4334</v>
      </c>
      <c r="T167" t="s">
        <v>4334</v>
      </c>
      <c r="U167" t="s">
        <v>4334</v>
      </c>
      <c r="V167" t="s">
        <v>4334</v>
      </c>
      <c r="W167" t="s">
        <v>4334</v>
      </c>
      <c r="X167" t="s">
        <v>4334</v>
      </c>
      <c r="Y167">
        <v>2750000</v>
      </c>
      <c r="Z167">
        <v>2750000</v>
      </c>
      <c r="AA167" t="s">
        <v>4334</v>
      </c>
      <c r="AB167">
        <v>1292162</v>
      </c>
      <c r="AC167" t="s">
        <v>4334</v>
      </c>
      <c r="AD167" t="s">
        <v>4334</v>
      </c>
      <c r="AE167" t="s">
        <v>4334</v>
      </c>
      <c r="AF167" t="s">
        <v>4334</v>
      </c>
      <c r="AG167" t="s">
        <v>4334</v>
      </c>
      <c r="AH167">
        <v>0</v>
      </c>
      <c r="AI167">
        <v>0</v>
      </c>
      <c r="AJ167">
        <v>0</v>
      </c>
      <c r="AK167" t="s">
        <v>4334</v>
      </c>
      <c r="AL167" t="s">
        <v>4028</v>
      </c>
      <c r="AM167" t="s">
        <v>4334</v>
      </c>
      <c r="AN167" t="s">
        <v>4334</v>
      </c>
      <c r="AO167" t="s">
        <v>4334</v>
      </c>
    </row>
    <row r="168" spans="1:41">
      <c r="A168" t="s">
        <v>5942</v>
      </c>
      <c r="B168" t="s">
        <v>526</v>
      </c>
      <c r="C168" t="s">
        <v>4334</v>
      </c>
      <c r="D168" t="s">
        <v>4334</v>
      </c>
      <c r="E168" t="s">
        <v>4334</v>
      </c>
      <c r="F168" t="s">
        <v>3730</v>
      </c>
      <c r="G168" t="s">
        <v>4334</v>
      </c>
      <c r="H168" t="s">
        <v>4173</v>
      </c>
      <c r="I168" t="s">
        <v>4334</v>
      </c>
      <c r="J168" t="s">
        <v>480</v>
      </c>
      <c r="K168" t="s">
        <v>4334</v>
      </c>
      <c r="L168">
        <v>5</v>
      </c>
      <c r="M168" t="s">
        <v>3612</v>
      </c>
      <c r="N168" t="s">
        <v>4334</v>
      </c>
      <c r="O168" t="s">
        <v>4334</v>
      </c>
      <c r="P168" t="s">
        <v>4334</v>
      </c>
      <c r="Q168" t="s">
        <v>4334</v>
      </c>
      <c r="S168" t="s">
        <v>4334</v>
      </c>
      <c r="T168" t="s">
        <v>4334</v>
      </c>
      <c r="U168" t="s">
        <v>4334</v>
      </c>
      <c r="V168" t="s">
        <v>4334</v>
      </c>
      <c r="W168" t="s">
        <v>4334</v>
      </c>
      <c r="X168" t="s">
        <v>4334</v>
      </c>
      <c r="Y168">
        <v>13747227</v>
      </c>
      <c r="Z168">
        <v>13747227</v>
      </c>
      <c r="AA168" t="s">
        <v>4334</v>
      </c>
      <c r="AB168">
        <v>13472282</v>
      </c>
      <c r="AC168" t="s">
        <v>4334</v>
      </c>
      <c r="AD168" t="s">
        <v>4334</v>
      </c>
      <c r="AE168" t="s">
        <v>4334</v>
      </c>
      <c r="AF168" t="s">
        <v>4334</v>
      </c>
      <c r="AG168" t="s">
        <v>4334</v>
      </c>
      <c r="AH168">
        <v>10566119</v>
      </c>
      <c r="AI168">
        <v>99</v>
      </c>
      <c r="AJ168">
        <v>76.86</v>
      </c>
      <c r="AK168" t="s">
        <v>4334</v>
      </c>
      <c r="AL168" t="s">
        <v>474</v>
      </c>
      <c r="AM168" t="s">
        <v>4334</v>
      </c>
      <c r="AN168" t="s">
        <v>4334</v>
      </c>
      <c r="AO168" t="s">
        <v>4334</v>
      </c>
    </row>
    <row r="169" spans="1:41">
      <c r="A169" t="s">
        <v>5943</v>
      </c>
      <c r="B169" t="s">
        <v>318</v>
      </c>
      <c r="C169" t="s">
        <v>4334</v>
      </c>
      <c r="D169" t="s">
        <v>4334</v>
      </c>
      <c r="E169" t="s">
        <v>4334</v>
      </c>
      <c r="F169" t="s">
        <v>3770</v>
      </c>
      <c r="G169" t="s">
        <v>486</v>
      </c>
      <c r="H169" t="s">
        <v>4334</v>
      </c>
      <c r="I169" t="s">
        <v>4334</v>
      </c>
      <c r="J169" t="s">
        <v>319</v>
      </c>
      <c r="K169" t="s">
        <v>4334</v>
      </c>
      <c r="L169">
        <v>45</v>
      </c>
      <c r="M169" t="s">
        <v>3677</v>
      </c>
      <c r="N169" t="s">
        <v>4334</v>
      </c>
      <c r="O169" t="s">
        <v>4334</v>
      </c>
      <c r="P169" t="s">
        <v>4334</v>
      </c>
      <c r="Q169" t="s">
        <v>4334</v>
      </c>
      <c r="S169" t="s">
        <v>4334</v>
      </c>
      <c r="T169" t="s">
        <v>4334</v>
      </c>
      <c r="U169" t="s">
        <v>4334</v>
      </c>
      <c r="V169" t="s">
        <v>4334</v>
      </c>
      <c r="W169" t="s">
        <v>4334</v>
      </c>
      <c r="X169" t="s">
        <v>4334</v>
      </c>
      <c r="Y169">
        <v>500000</v>
      </c>
      <c r="Z169">
        <v>1180300</v>
      </c>
      <c r="AA169" t="s">
        <v>4334</v>
      </c>
      <c r="AB169">
        <v>1007597.703</v>
      </c>
      <c r="AC169" t="s">
        <v>4334</v>
      </c>
      <c r="AD169" t="s">
        <v>4334</v>
      </c>
      <c r="AE169" t="s">
        <v>4334</v>
      </c>
      <c r="AF169" t="s">
        <v>4334</v>
      </c>
      <c r="AG169" t="s">
        <v>4334</v>
      </c>
      <c r="AH169">
        <v>994534.50600000005</v>
      </c>
      <c r="AI169">
        <v>100</v>
      </c>
      <c r="AJ169">
        <v>0</v>
      </c>
      <c r="AK169" t="s">
        <v>4334</v>
      </c>
      <c r="AL169" t="s">
        <v>4334</v>
      </c>
      <c r="AM169" t="s">
        <v>4334</v>
      </c>
      <c r="AN169" t="s">
        <v>4334</v>
      </c>
      <c r="AO169" t="s">
        <v>4334</v>
      </c>
    </row>
    <row r="170" spans="1:41">
      <c r="A170" t="s">
        <v>5944</v>
      </c>
      <c r="B170" t="s">
        <v>318</v>
      </c>
      <c r="C170" t="s">
        <v>4334</v>
      </c>
      <c r="D170" t="s">
        <v>4334</v>
      </c>
      <c r="E170" t="s">
        <v>4334</v>
      </c>
      <c r="F170" t="s">
        <v>3729</v>
      </c>
      <c r="G170" t="s">
        <v>3958</v>
      </c>
      <c r="H170" t="s">
        <v>4334</v>
      </c>
      <c r="I170" t="s">
        <v>4334</v>
      </c>
      <c r="J170" t="s">
        <v>4334</v>
      </c>
      <c r="K170" t="s">
        <v>4334</v>
      </c>
      <c r="L170">
        <v>50</v>
      </c>
      <c r="M170" t="s">
        <v>3686</v>
      </c>
      <c r="N170" t="s">
        <v>4334</v>
      </c>
      <c r="O170" t="s">
        <v>4334</v>
      </c>
      <c r="P170" t="s">
        <v>4334</v>
      </c>
      <c r="Q170" t="s">
        <v>4334</v>
      </c>
      <c r="S170" t="s">
        <v>4334</v>
      </c>
      <c r="T170" t="s">
        <v>4334</v>
      </c>
      <c r="U170" t="s">
        <v>4334</v>
      </c>
      <c r="V170" t="s">
        <v>4334</v>
      </c>
      <c r="W170" t="s">
        <v>4334</v>
      </c>
      <c r="X170" t="s">
        <v>4334</v>
      </c>
      <c r="Y170">
        <v>39214204</v>
      </c>
      <c r="Z170">
        <v>39294204</v>
      </c>
      <c r="AA170" t="s">
        <v>4334</v>
      </c>
      <c r="AB170">
        <v>29359632</v>
      </c>
      <c r="AC170" t="s">
        <v>4334</v>
      </c>
      <c r="AD170" t="s">
        <v>4334</v>
      </c>
      <c r="AE170" t="s">
        <v>4334</v>
      </c>
      <c r="AF170" t="s">
        <v>4334</v>
      </c>
      <c r="AG170" t="s">
        <v>4334</v>
      </c>
      <c r="AH170">
        <v>6406700</v>
      </c>
      <c r="AI170">
        <v>3</v>
      </c>
      <c r="AJ170">
        <v>0</v>
      </c>
      <c r="AK170" t="s">
        <v>4334</v>
      </c>
      <c r="AL170" t="s">
        <v>4334</v>
      </c>
      <c r="AM170" t="s">
        <v>4334</v>
      </c>
      <c r="AN170" t="s">
        <v>4334</v>
      </c>
      <c r="AO170" t="s">
        <v>4334</v>
      </c>
    </row>
    <row r="171" spans="1:41">
      <c r="A171" t="s">
        <v>5945</v>
      </c>
      <c r="B171" t="s">
        <v>527</v>
      </c>
      <c r="C171" t="s">
        <v>4334</v>
      </c>
      <c r="D171" t="s">
        <v>4334</v>
      </c>
      <c r="E171" t="s">
        <v>4334</v>
      </c>
      <c r="F171" t="s">
        <v>3826</v>
      </c>
      <c r="G171" t="s">
        <v>946</v>
      </c>
      <c r="H171" t="s">
        <v>947</v>
      </c>
      <c r="I171" t="s">
        <v>4334</v>
      </c>
      <c r="J171" t="s">
        <v>319</v>
      </c>
      <c r="K171" t="s">
        <v>4334</v>
      </c>
      <c r="L171">
        <v>11</v>
      </c>
      <c r="M171" t="s">
        <v>3620</v>
      </c>
      <c r="N171" t="s">
        <v>4334</v>
      </c>
      <c r="O171" t="s">
        <v>4334</v>
      </c>
      <c r="P171" t="s">
        <v>4334</v>
      </c>
      <c r="Q171" t="s">
        <v>4334</v>
      </c>
      <c r="R171">
        <v>2021</v>
      </c>
      <c r="S171" t="s">
        <v>4334</v>
      </c>
      <c r="T171" t="s">
        <v>4334</v>
      </c>
      <c r="U171" t="s">
        <v>4334</v>
      </c>
      <c r="V171" t="s">
        <v>4334</v>
      </c>
      <c r="W171" t="s">
        <v>4334</v>
      </c>
      <c r="X171" t="s">
        <v>4334</v>
      </c>
      <c r="Y171">
        <v>2060000</v>
      </c>
      <c r="Z171">
        <v>2060000</v>
      </c>
      <c r="AA171" t="s">
        <v>4334</v>
      </c>
      <c r="AB171">
        <v>1553148</v>
      </c>
      <c r="AC171" t="s">
        <v>4334</v>
      </c>
      <c r="AD171" t="s">
        <v>4334</v>
      </c>
      <c r="AE171" t="s">
        <v>4334</v>
      </c>
      <c r="AF171" t="s">
        <v>4334</v>
      </c>
      <c r="AG171" t="s">
        <v>4334</v>
      </c>
      <c r="AH171">
        <v>433584</v>
      </c>
      <c r="AI171">
        <v>43</v>
      </c>
      <c r="AJ171">
        <v>0</v>
      </c>
      <c r="AK171" t="s">
        <v>4334</v>
      </c>
      <c r="AL171" t="s">
        <v>20</v>
      </c>
      <c r="AM171" t="s">
        <v>4334</v>
      </c>
      <c r="AN171" t="s">
        <v>4334</v>
      </c>
      <c r="AO171" t="s">
        <v>4334</v>
      </c>
    </row>
    <row r="172" spans="1:41">
      <c r="A172" t="s">
        <v>5946</v>
      </c>
      <c r="B172" t="s">
        <v>529</v>
      </c>
      <c r="C172" t="s">
        <v>4334</v>
      </c>
      <c r="D172" t="s">
        <v>4334</v>
      </c>
      <c r="E172" t="s">
        <v>4334</v>
      </c>
      <c r="F172" t="s">
        <v>3731</v>
      </c>
      <c r="G172" t="s">
        <v>4334</v>
      </c>
      <c r="H172" t="s">
        <v>1250</v>
      </c>
      <c r="I172" t="s">
        <v>4334</v>
      </c>
      <c r="J172" t="s">
        <v>319</v>
      </c>
      <c r="K172" t="s">
        <v>4334</v>
      </c>
      <c r="L172">
        <v>40</v>
      </c>
      <c r="M172" t="s">
        <v>3670</v>
      </c>
      <c r="N172" t="s">
        <v>4334</v>
      </c>
      <c r="O172" t="s">
        <v>4334</v>
      </c>
      <c r="P172" t="s">
        <v>4334</v>
      </c>
      <c r="Q172" t="s">
        <v>4334</v>
      </c>
      <c r="S172" t="s">
        <v>4334</v>
      </c>
      <c r="T172" t="s">
        <v>4334</v>
      </c>
      <c r="U172" t="s">
        <v>4334</v>
      </c>
      <c r="V172" t="s">
        <v>4334</v>
      </c>
      <c r="W172" t="s">
        <v>4334</v>
      </c>
      <c r="X172" t="s">
        <v>4334</v>
      </c>
      <c r="Y172">
        <v>0</v>
      </c>
      <c r="Z172">
        <v>1500000</v>
      </c>
      <c r="AA172" t="s">
        <v>4334</v>
      </c>
      <c r="AB172">
        <v>936228</v>
      </c>
      <c r="AC172" t="s">
        <v>4334</v>
      </c>
      <c r="AD172" t="s">
        <v>4334</v>
      </c>
      <c r="AE172" t="s">
        <v>4334</v>
      </c>
      <c r="AF172" t="s">
        <v>4334</v>
      </c>
      <c r="AG172" t="s">
        <v>4334</v>
      </c>
      <c r="AH172">
        <v>638679</v>
      </c>
      <c r="AI172">
        <v>98</v>
      </c>
      <c r="AJ172">
        <v>0</v>
      </c>
      <c r="AK172" t="s">
        <v>4334</v>
      </c>
      <c r="AL172" t="s">
        <v>4334</v>
      </c>
      <c r="AM172" t="s">
        <v>4334</v>
      </c>
      <c r="AN172" t="s">
        <v>4334</v>
      </c>
      <c r="AO172" t="s">
        <v>4334</v>
      </c>
    </row>
    <row r="173" spans="1:41">
      <c r="A173" t="s">
        <v>5947</v>
      </c>
      <c r="B173" t="s">
        <v>526</v>
      </c>
      <c r="C173" t="s">
        <v>4334</v>
      </c>
      <c r="D173" t="s">
        <v>4334</v>
      </c>
      <c r="E173" t="s">
        <v>4334</v>
      </c>
      <c r="F173" t="s">
        <v>3733</v>
      </c>
      <c r="G173" t="s">
        <v>4334</v>
      </c>
      <c r="H173" t="s">
        <v>5948</v>
      </c>
      <c r="I173" t="s">
        <v>4334</v>
      </c>
      <c r="J173" t="s">
        <v>4334</v>
      </c>
      <c r="K173" t="s">
        <v>4334</v>
      </c>
      <c r="L173">
        <v>6</v>
      </c>
      <c r="M173" t="s">
        <v>3613</v>
      </c>
      <c r="N173" t="s">
        <v>4334</v>
      </c>
      <c r="O173" t="s">
        <v>4334</v>
      </c>
      <c r="P173" t="s">
        <v>4334</v>
      </c>
      <c r="Q173" t="s">
        <v>4334</v>
      </c>
      <c r="R173">
        <v>2014</v>
      </c>
      <c r="S173" t="s">
        <v>4334</v>
      </c>
      <c r="T173" t="s">
        <v>4334</v>
      </c>
      <c r="U173" t="s">
        <v>4334</v>
      </c>
      <c r="V173" t="s">
        <v>4334</v>
      </c>
      <c r="W173" t="s">
        <v>4334</v>
      </c>
      <c r="X173" t="s">
        <v>4334</v>
      </c>
      <c r="Y173">
        <v>0</v>
      </c>
      <c r="Z173">
        <v>1649846</v>
      </c>
      <c r="AA173" t="s">
        <v>4334</v>
      </c>
      <c r="AB173">
        <v>0</v>
      </c>
      <c r="AC173" t="s">
        <v>4334</v>
      </c>
      <c r="AD173" t="s">
        <v>4334</v>
      </c>
      <c r="AE173" t="s">
        <v>4334</v>
      </c>
      <c r="AF173" t="s">
        <v>4334</v>
      </c>
      <c r="AG173" t="s">
        <v>4334</v>
      </c>
      <c r="AH173">
        <v>0</v>
      </c>
      <c r="AI173">
        <v>0</v>
      </c>
      <c r="AJ173">
        <v>0</v>
      </c>
      <c r="AK173" t="s">
        <v>4334</v>
      </c>
      <c r="AL173" t="s">
        <v>5949</v>
      </c>
      <c r="AM173" t="s">
        <v>4334</v>
      </c>
      <c r="AN173" t="s">
        <v>4334</v>
      </c>
      <c r="AO173" t="s">
        <v>4334</v>
      </c>
    </row>
    <row r="174" spans="1:41">
      <c r="A174" t="s">
        <v>5950</v>
      </c>
      <c r="B174" t="s">
        <v>318</v>
      </c>
      <c r="C174" t="s">
        <v>4334</v>
      </c>
      <c r="D174" t="s">
        <v>4334</v>
      </c>
      <c r="E174" t="s">
        <v>4334</v>
      </c>
      <c r="F174" t="s">
        <v>3729</v>
      </c>
      <c r="G174" t="s">
        <v>4334</v>
      </c>
      <c r="H174" t="s">
        <v>519</v>
      </c>
      <c r="I174" t="s">
        <v>4334</v>
      </c>
      <c r="J174" t="s">
        <v>510</v>
      </c>
      <c r="K174" t="s">
        <v>4334</v>
      </c>
      <c r="L174">
        <v>45</v>
      </c>
      <c r="M174" t="s">
        <v>3677</v>
      </c>
      <c r="N174" t="s">
        <v>4334</v>
      </c>
      <c r="O174" t="s">
        <v>4334</v>
      </c>
      <c r="P174" t="s">
        <v>4334</v>
      </c>
      <c r="Q174" t="s">
        <v>4334</v>
      </c>
      <c r="S174" t="s">
        <v>4334</v>
      </c>
      <c r="T174" t="s">
        <v>4334</v>
      </c>
      <c r="U174" t="s">
        <v>4334</v>
      </c>
      <c r="V174" t="s">
        <v>4334</v>
      </c>
      <c r="W174" t="s">
        <v>4334</v>
      </c>
      <c r="X174" t="s">
        <v>4334</v>
      </c>
      <c r="Y174">
        <v>1340118</v>
      </c>
      <c r="Z174">
        <v>1340118</v>
      </c>
      <c r="AA174" t="s">
        <v>4334</v>
      </c>
      <c r="AB174">
        <v>0</v>
      </c>
      <c r="AC174" t="s">
        <v>4334</v>
      </c>
      <c r="AD174" t="s">
        <v>4334</v>
      </c>
      <c r="AE174" t="s">
        <v>4334</v>
      </c>
      <c r="AF174" t="s">
        <v>4334</v>
      </c>
      <c r="AG174" t="s">
        <v>4334</v>
      </c>
      <c r="AH174">
        <v>0</v>
      </c>
      <c r="AI174">
        <v>0</v>
      </c>
      <c r="AJ174">
        <v>0</v>
      </c>
      <c r="AK174" t="s">
        <v>4334</v>
      </c>
      <c r="AL174" t="s">
        <v>4334</v>
      </c>
      <c r="AM174" t="s">
        <v>4334</v>
      </c>
      <c r="AN174" t="s">
        <v>4334</v>
      </c>
      <c r="AO174" t="s">
        <v>4334</v>
      </c>
    </row>
    <row r="175" spans="1:41">
      <c r="A175" t="s">
        <v>5951</v>
      </c>
      <c r="B175" t="s">
        <v>317</v>
      </c>
      <c r="C175" t="s">
        <v>4334</v>
      </c>
      <c r="D175" t="s">
        <v>4334</v>
      </c>
      <c r="E175" t="s">
        <v>4334</v>
      </c>
      <c r="F175" t="s">
        <v>3728</v>
      </c>
      <c r="G175" t="s">
        <v>4334</v>
      </c>
      <c r="H175" t="s">
        <v>5952</v>
      </c>
      <c r="I175" t="s">
        <v>4334</v>
      </c>
      <c r="J175" t="s">
        <v>4334</v>
      </c>
      <c r="K175" t="s">
        <v>4334</v>
      </c>
      <c r="L175">
        <v>16</v>
      </c>
      <c r="M175" t="s">
        <v>317</v>
      </c>
      <c r="N175" t="s">
        <v>4334</v>
      </c>
      <c r="O175" t="s">
        <v>4334</v>
      </c>
      <c r="P175" t="s">
        <v>4334</v>
      </c>
      <c r="Q175" t="s">
        <v>4334</v>
      </c>
      <c r="S175" t="s">
        <v>4334</v>
      </c>
      <c r="T175" t="s">
        <v>4334</v>
      </c>
      <c r="U175" t="s">
        <v>4334</v>
      </c>
      <c r="V175" t="s">
        <v>4334</v>
      </c>
      <c r="W175" t="s">
        <v>4334</v>
      </c>
      <c r="X175" t="s">
        <v>4334</v>
      </c>
      <c r="Y175">
        <v>0</v>
      </c>
      <c r="Z175">
        <v>48980888</v>
      </c>
      <c r="AA175" t="s">
        <v>4334</v>
      </c>
      <c r="AB175">
        <v>48561355.460000001</v>
      </c>
      <c r="AC175" t="s">
        <v>4334</v>
      </c>
      <c r="AD175" t="s">
        <v>4334</v>
      </c>
      <c r="AE175" t="s">
        <v>4334</v>
      </c>
      <c r="AF175" t="s">
        <v>4334</v>
      </c>
      <c r="AG175" t="s">
        <v>4334</v>
      </c>
      <c r="AH175">
        <v>46595777.233000003</v>
      </c>
      <c r="AI175">
        <v>98</v>
      </c>
      <c r="AJ175">
        <v>95.13</v>
      </c>
      <c r="AK175" t="s">
        <v>4334</v>
      </c>
      <c r="AL175" t="s">
        <v>5953</v>
      </c>
      <c r="AM175" t="s">
        <v>4334</v>
      </c>
      <c r="AN175" t="s">
        <v>20</v>
      </c>
      <c r="AO175" t="s">
        <v>4334</v>
      </c>
    </row>
    <row r="176" spans="1:41">
      <c r="A176" t="s">
        <v>5954</v>
      </c>
      <c r="B176" t="s">
        <v>527</v>
      </c>
      <c r="C176" t="s">
        <v>4334</v>
      </c>
      <c r="D176" t="s">
        <v>4334</v>
      </c>
      <c r="E176" t="s">
        <v>4334</v>
      </c>
      <c r="F176" t="s">
        <v>3871</v>
      </c>
      <c r="G176" t="s">
        <v>1088</v>
      </c>
      <c r="H176" t="s">
        <v>1088</v>
      </c>
      <c r="I176" t="s">
        <v>4334</v>
      </c>
      <c r="J176" t="s">
        <v>999</v>
      </c>
      <c r="K176" t="s">
        <v>4334</v>
      </c>
      <c r="L176">
        <v>56</v>
      </c>
      <c r="M176" t="s">
        <v>3698</v>
      </c>
      <c r="N176" t="s">
        <v>4334</v>
      </c>
      <c r="O176" t="s">
        <v>4334</v>
      </c>
      <c r="P176" t="s">
        <v>4334</v>
      </c>
      <c r="Q176" t="s">
        <v>4334</v>
      </c>
      <c r="R176">
        <v>2024</v>
      </c>
      <c r="S176" t="s">
        <v>4334</v>
      </c>
      <c r="T176" t="s">
        <v>4334</v>
      </c>
      <c r="U176" t="s">
        <v>4334</v>
      </c>
      <c r="V176" t="s">
        <v>4334</v>
      </c>
      <c r="W176" t="s">
        <v>4334</v>
      </c>
      <c r="X176" t="s">
        <v>4334</v>
      </c>
      <c r="Y176">
        <v>2743300</v>
      </c>
      <c r="Z176">
        <v>2743300</v>
      </c>
      <c r="AA176" t="s">
        <v>4334</v>
      </c>
      <c r="AB176">
        <v>0</v>
      </c>
      <c r="AC176" t="s">
        <v>4334</v>
      </c>
      <c r="AD176" t="s">
        <v>4334</v>
      </c>
      <c r="AE176" t="s">
        <v>4334</v>
      </c>
      <c r="AF176" t="s">
        <v>4334</v>
      </c>
      <c r="AG176" t="s">
        <v>4334</v>
      </c>
      <c r="AH176">
        <v>0</v>
      </c>
      <c r="AI176">
        <v>0</v>
      </c>
      <c r="AJ176">
        <v>0</v>
      </c>
      <c r="AK176" t="s">
        <v>4334</v>
      </c>
      <c r="AL176" t="s">
        <v>1089</v>
      </c>
      <c r="AM176" t="s">
        <v>4334</v>
      </c>
      <c r="AN176" t="s">
        <v>4334</v>
      </c>
      <c r="AO176" t="s">
        <v>4334</v>
      </c>
    </row>
    <row r="177" spans="1:41">
      <c r="A177" t="s">
        <v>5955</v>
      </c>
      <c r="B177" t="s">
        <v>318</v>
      </c>
      <c r="C177" t="s">
        <v>4334</v>
      </c>
      <c r="D177" t="s">
        <v>4334</v>
      </c>
      <c r="E177" t="s">
        <v>4334</v>
      </c>
      <c r="F177" t="s">
        <v>3759</v>
      </c>
      <c r="G177" t="s">
        <v>488</v>
      </c>
      <c r="H177" t="s">
        <v>4334</v>
      </c>
      <c r="I177" t="s">
        <v>4334</v>
      </c>
      <c r="J177" t="s">
        <v>319</v>
      </c>
      <c r="K177" t="s">
        <v>4334</v>
      </c>
      <c r="L177">
        <v>45</v>
      </c>
      <c r="M177" t="s">
        <v>3677</v>
      </c>
      <c r="N177" t="s">
        <v>4334</v>
      </c>
      <c r="O177" t="s">
        <v>4334</v>
      </c>
      <c r="P177" t="s">
        <v>4334</v>
      </c>
      <c r="Q177" t="s">
        <v>4334</v>
      </c>
      <c r="S177" t="s">
        <v>4334</v>
      </c>
      <c r="T177" t="s">
        <v>4334</v>
      </c>
      <c r="U177" t="s">
        <v>4334</v>
      </c>
      <c r="V177" t="s">
        <v>4334</v>
      </c>
      <c r="W177" t="s">
        <v>4334</v>
      </c>
      <c r="X177" t="s">
        <v>4334</v>
      </c>
      <c r="Y177">
        <v>6000000</v>
      </c>
      <c r="Z177">
        <v>6070000</v>
      </c>
      <c r="AA177" t="s">
        <v>4334</v>
      </c>
      <c r="AB177">
        <v>5984278.665</v>
      </c>
      <c r="AC177" t="s">
        <v>4334</v>
      </c>
      <c r="AD177" t="s">
        <v>4334</v>
      </c>
      <c r="AE177" t="s">
        <v>4334</v>
      </c>
      <c r="AF177" t="s">
        <v>4334</v>
      </c>
      <c r="AG177" t="s">
        <v>4334</v>
      </c>
      <c r="AH177">
        <v>5800323.9129999997</v>
      </c>
      <c r="AI177">
        <v>100</v>
      </c>
      <c r="AJ177">
        <v>0</v>
      </c>
      <c r="AK177" t="s">
        <v>4334</v>
      </c>
      <c r="AL177" t="s">
        <v>4334</v>
      </c>
      <c r="AM177" t="s">
        <v>4334</v>
      </c>
      <c r="AN177" t="s">
        <v>4334</v>
      </c>
      <c r="AO177" t="s">
        <v>4334</v>
      </c>
    </row>
    <row r="178" spans="1:41">
      <c r="A178" t="s">
        <v>5956</v>
      </c>
      <c r="B178" t="s">
        <v>318</v>
      </c>
      <c r="C178" t="s">
        <v>4334</v>
      </c>
      <c r="D178" t="s">
        <v>4334</v>
      </c>
      <c r="E178" t="s">
        <v>4334</v>
      </c>
      <c r="F178" t="s">
        <v>3729</v>
      </c>
      <c r="G178" t="s">
        <v>440</v>
      </c>
      <c r="H178" t="s">
        <v>4334</v>
      </c>
      <c r="I178" t="s">
        <v>4334</v>
      </c>
      <c r="J178" t="s">
        <v>4334</v>
      </c>
      <c r="K178" t="s">
        <v>4334</v>
      </c>
      <c r="L178">
        <v>1</v>
      </c>
      <c r="M178" t="s">
        <v>3610</v>
      </c>
      <c r="N178" t="s">
        <v>4334</v>
      </c>
      <c r="O178" t="s">
        <v>4334</v>
      </c>
      <c r="P178" t="s">
        <v>4334</v>
      </c>
      <c r="Q178" t="s">
        <v>4334</v>
      </c>
      <c r="S178" t="s">
        <v>4334</v>
      </c>
      <c r="T178" t="s">
        <v>4334</v>
      </c>
      <c r="U178" t="s">
        <v>4334</v>
      </c>
      <c r="V178" t="s">
        <v>4334</v>
      </c>
      <c r="W178" t="s">
        <v>4334</v>
      </c>
      <c r="X178" t="s">
        <v>4334</v>
      </c>
      <c r="Y178">
        <v>500000</v>
      </c>
      <c r="Z178">
        <v>1100000</v>
      </c>
      <c r="AA178" t="s">
        <v>4334</v>
      </c>
      <c r="AB178">
        <v>616982</v>
      </c>
      <c r="AC178" t="s">
        <v>4334</v>
      </c>
      <c r="AD178" t="s">
        <v>4334</v>
      </c>
      <c r="AE178" t="s">
        <v>4334</v>
      </c>
      <c r="AF178" t="s">
        <v>4334</v>
      </c>
      <c r="AG178" t="s">
        <v>4334</v>
      </c>
      <c r="AH178">
        <v>262446</v>
      </c>
      <c r="AI178">
        <v>52</v>
      </c>
      <c r="AJ178">
        <v>0</v>
      </c>
      <c r="AK178" t="s">
        <v>4334</v>
      </c>
      <c r="AL178" t="s">
        <v>436</v>
      </c>
      <c r="AM178" t="s">
        <v>4334</v>
      </c>
      <c r="AN178" t="s">
        <v>4334</v>
      </c>
      <c r="AO178" t="s">
        <v>4334</v>
      </c>
    </row>
    <row r="179" spans="1:41">
      <c r="A179" t="s">
        <v>5957</v>
      </c>
      <c r="B179" t="s">
        <v>526</v>
      </c>
      <c r="C179" t="s">
        <v>4334</v>
      </c>
      <c r="D179" t="s">
        <v>4334</v>
      </c>
      <c r="E179" t="s">
        <v>4334</v>
      </c>
      <c r="F179" t="s">
        <v>3927</v>
      </c>
      <c r="G179" t="s">
        <v>4334</v>
      </c>
      <c r="H179" t="s">
        <v>4221</v>
      </c>
      <c r="I179" t="s">
        <v>4334</v>
      </c>
      <c r="J179" t="s">
        <v>3195</v>
      </c>
      <c r="K179" t="s">
        <v>4334</v>
      </c>
      <c r="L179">
        <v>28</v>
      </c>
      <c r="M179" t="s">
        <v>5687</v>
      </c>
      <c r="N179" t="s">
        <v>4334</v>
      </c>
      <c r="O179" t="s">
        <v>4334</v>
      </c>
      <c r="P179" t="s">
        <v>4334</v>
      </c>
      <c r="Q179" t="s">
        <v>4334</v>
      </c>
      <c r="R179">
        <v>2023</v>
      </c>
      <c r="S179" t="s">
        <v>4334</v>
      </c>
      <c r="T179" t="s">
        <v>4334</v>
      </c>
      <c r="U179" t="s">
        <v>4334</v>
      </c>
      <c r="V179" t="s">
        <v>4334</v>
      </c>
      <c r="W179" t="s">
        <v>4334</v>
      </c>
      <c r="X179" t="s">
        <v>4334</v>
      </c>
      <c r="Y179">
        <v>0</v>
      </c>
      <c r="Z179">
        <v>1620000</v>
      </c>
      <c r="AA179" t="s">
        <v>4334</v>
      </c>
      <c r="AB179">
        <v>1477399.068</v>
      </c>
      <c r="AC179" t="s">
        <v>4334</v>
      </c>
      <c r="AD179" t="s">
        <v>4334</v>
      </c>
      <c r="AE179" t="s">
        <v>4334</v>
      </c>
      <c r="AF179" t="s">
        <v>4334</v>
      </c>
      <c r="AG179" t="s">
        <v>4334</v>
      </c>
      <c r="AH179">
        <v>1620000</v>
      </c>
      <c r="AI179">
        <v>0.75</v>
      </c>
      <c r="AJ179">
        <v>0</v>
      </c>
      <c r="AK179" t="s">
        <v>4334</v>
      </c>
      <c r="AL179" t="s">
        <v>4334</v>
      </c>
      <c r="AM179" t="s">
        <v>4334</v>
      </c>
      <c r="AN179" t="s">
        <v>20</v>
      </c>
      <c r="AO179" t="s">
        <v>4334</v>
      </c>
    </row>
    <row r="180" spans="1:41">
      <c r="A180" t="s">
        <v>5958</v>
      </c>
      <c r="B180" t="s">
        <v>318</v>
      </c>
      <c r="C180" t="s">
        <v>4334</v>
      </c>
      <c r="D180" t="s">
        <v>4334</v>
      </c>
      <c r="E180" t="s">
        <v>4334</v>
      </c>
      <c r="F180" t="s">
        <v>3769</v>
      </c>
      <c r="G180" t="s">
        <v>404</v>
      </c>
      <c r="H180" t="s">
        <v>4334</v>
      </c>
      <c r="I180" t="s">
        <v>4334</v>
      </c>
      <c r="J180" t="s">
        <v>391</v>
      </c>
      <c r="K180" t="s">
        <v>4334</v>
      </c>
      <c r="L180">
        <v>32</v>
      </c>
      <c r="M180" t="s">
        <v>3655</v>
      </c>
      <c r="N180" t="s">
        <v>4334</v>
      </c>
      <c r="O180" t="s">
        <v>4334</v>
      </c>
      <c r="P180" t="s">
        <v>4334</v>
      </c>
      <c r="Q180" t="s">
        <v>4334</v>
      </c>
      <c r="S180" t="s">
        <v>4334</v>
      </c>
      <c r="T180" t="s">
        <v>4334</v>
      </c>
      <c r="U180" t="s">
        <v>4334</v>
      </c>
      <c r="V180" t="s">
        <v>4334</v>
      </c>
      <c r="W180" t="s">
        <v>4334</v>
      </c>
      <c r="X180" t="s">
        <v>4334</v>
      </c>
      <c r="Y180">
        <v>415000</v>
      </c>
      <c r="Z180">
        <v>1127000</v>
      </c>
      <c r="AA180" t="s">
        <v>4334</v>
      </c>
      <c r="AB180">
        <v>926530</v>
      </c>
      <c r="AC180" t="s">
        <v>4334</v>
      </c>
      <c r="AD180" t="s">
        <v>4334</v>
      </c>
      <c r="AE180" t="s">
        <v>4334</v>
      </c>
      <c r="AF180" t="s">
        <v>4334</v>
      </c>
      <c r="AG180" t="s">
        <v>4334</v>
      </c>
      <c r="AH180">
        <v>907820</v>
      </c>
      <c r="AI180">
        <v>95</v>
      </c>
      <c r="AJ180">
        <v>0</v>
      </c>
      <c r="AK180" t="s">
        <v>4334</v>
      </c>
      <c r="AL180" t="s">
        <v>405</v>
      </c>
      <c r="AM180" t="s">
        <v>4334</v>
      </c>
      <c r="AN180" t="s">
        <v>4334</v>
      </c>
      <c r="AO180" t="s">
        <v>4334</v>
      </c>
    </row>
    <row r="181" spans="1:41">
      <c r="A181" t="s">
        <v>5959</v>
      </c>
      <c r="B181" t="s">
        <v>527</v>
      </c>
      <c r="C181" t="s">
        <v>4334</v>
      </c>
      <c r="D181" t="s">
        <v>4334</v>
      </c>
      <c r="E181" t="s">
        <v>4334</v>
      </c>
      <c r="F181" t="s">
        <v>3831</v>
      </c>
      <c r="G181" t="s">
        <v>4334</v>
      </c>
      <c r="H181" t="s">
        <v>5960</v>
      </c>
      <c r="I181" t="s">
        <v>4334</v>
      </c>
      <c r="J181" t="s">
        <v>319</v>
      </c>
      <c r="K181" t="s">
        <v>4334</v>
      </c>
      <c r="L181">
        <v>54</v>
      </c>
      <c r="M181" t="s">
        <v>3694</v>
      </c>
      <c r="N181" t="s">
        <v>4334</v>
      </c>
      <c r="O181" t="s">
        <v>4334</v>
      </c>
      <c r="P181" t="s">
        <v>4334</v>
      </c>
      <c r="Q181" t="s">
        <v>4334</v>
      </c>
      <c r="S181" t="s">
        <v>4334</v>
      </c>
      <c r="T181" t="s">
        <v>4334</v>
      </c>
      <c r="U181" t="s">
        <v>4334</v>
      </c>
      <c r="V181" t="s">
        <v>4334</v>
      </c>
      <c r="W181" t="s">
        <v>4334</v>
      </c>
      <c r="X181" t="s">
        <v>4334</v>
      </c>
      <c r="Y181">
        <v>350000</v>
      </c>
      <c r="Z181">
        <v>1159000</v>
      </c>
      <c r="AA181" t="s">
        <v>4334</v>
      </c>
      <c r="AB181">
        <v>316000</v>
      </c>
      <c r="AC181" t="s">
        <v>4334</v>
      </c>
      <c r="AD181" t="s">
        <v>4334</v>
      </c>
      <c r="AE181" t="s">
        <v>4334</v>
      </c>
      <c r="AF181" t="s">
        <v>4334</v>
      </c>
      <c r="AG181" t="s">
        <v>4334</v>
      </c>
      <c r="AH181">
        <v>14175</v>
      </c>
      <c r="AI181">
        <v>5</v>
      </c>
      <c r="AJ181">
        <v>0</v>
      </c>
      <c r="AK181" t="s">
        <v>4334</v>
      </c>
      <c r="AL181" t="s">
        <v>984</v>
      </c>
      <c r="AM181" t="s">
        <v>4334</v>
      </c>
      <c r="AN181" t="s">
        <v>4334</v>
      </c>
      <c r="AO181" t="s">
        <v>4334</v>
      </c>
    </row>
    <row r="182" spans="1:41">
      <c r="A182" t="s">
        <v>5961</v>
      </c>
      <c r="B182" t="s">
        <v>318</v>
      </c>
      <c r="C182" t="s">
        <v>4334</v>
      </c>
      <c r="D182" t="s">
        <v>4334</v>
      </c>
      <c r="E182" t="s">
        <v>4334</v>
      </c>
      <c r="F182" t="s">
        <v>3729</v>
      </c>
      <c r="G182" t="s">
        <v>474</v>
      </c>
      <c r="H182" t="s">
        <v>4334</v>
      </c>
      <c r="I182" t="s">
        <v>4334</v>
      </c>
      <c r="J182" t="s">
        <v>480</v>
      </c>
      <c r="K182" t="s">
        <v>4334</v>
      </c>
      <c r="L182">
        <v>8</v>
      </c>
      <c r="M182" t="s">
        <v>3615</v>
      </c>
      <c r="N182" t="s">
        <v>4334</v>
      </c>
      <c r="O182" t="s">
        <v>4334</v>
      </c>
      <c r="P182" t="s">
        <v>4334</v>
      </c>
      <c r="Q182" t="s">
        <v>4334</v>
      </c>
      <c r="S182" t="s">
        <v>4334</v>
      </c>
      <c r="T182" t="s">
        <v>4334</v>
      </c>
      <c r="U182" t="s">
        <v>4334</v>
      </c>
      <c r="V182" t="s">
        <v>4334</v>
      </c>
      <c r="W182" t="s">
        <v>4334</v>
      </c>
      <c r="X182" t="s">
        <v>4334</v>
      </c>
      <c r="Y182">
        <v>168206000</v>
      </c>
      <c r="Z182">
        <v>168206000</v>
      </c>
      <c r="AA182" t="s">
        <v>4334</v>
      </c>
      <c r="AB182">
        <v>0</v>
      </c>
      <c r="AC182" t="s">
        <v>4334</v>
      </c>
      <c r="AD182" t="s">
        <v>4334</v>
      </c>
      <c r="AE182" t="s">
        <v>4334</v>
      </c>
      <c r="AF182" t="s">
        <v>4334</v>
      </c>
      <c r="AG182" t="s">
        <v>4334</v>
      </c>
      <c r="AH182">
        <v>4940000</v>
      </c>
      <c r="AI182">
        <v>62</v>
      </c>
      <c r="AJ182">
        <v>0</v>
      </c>
      <c r="AK182" t="s">
        <v>4334</v>
      </c>
      <c r="AL182" t="s">
        <v>474</v>
      </c>
      <c r="AM182" t="s">
        <v>4334</v>
      </c>
      <c r="AN182" t="s">
        <v>4334</v>
      </c>
      <c r="AO182" t="s">
        <v>4334</v>
      </c>
    </row>
    <row r="183" spans="1:41">
      <c r="A183" t="s">
        <v>5962</v>
      </c>
      <c r="B183" t="s">
        <v>2286</v>
      </c>
      <c r="C183" t="s">
        <v>4334</v>
      </c>
      <c r="D183" t="s">
        <v>4334</v>
      </c>
      <c r="E183" t="s">
        <v>4334</v>
      </c>
      <c r="F183" t="s">
        <v>3895</v>
      </c>
      <c r="G183" t="s">
        <v>2292</v>
      </c>
      <c r="H183" t="s">
        <v>2291</v>
      </c>
      <c r="I183" t="s">
        <v>4334</v>
      </c>
      <c r="J183" t="s">
        <v>2287</v>
      </c>
      <c r="K183" t="s">
        <v>4334</v>
      </c>
      <c r="L183">
        <v>2</v>
      </c>
      <c r="M183" t="s">
        <v>3611</v>
      </c>
      <c r="N183" t="s">
        <v>4334</v>
      </c>
      <c r="O183" t="s">
        <v>4334</v>
      </c>
      <c r="P183" t="s">
        <v>4334</v>
      </c>
      <c r="Q183" t="s">
        <v>4334</v>
      </c>
      <c r="S183" t="s">
        <v>4334</v>
      </c>
      <c r="T183" t="s">
        <v>4334</v>
      </c>
      <c r="U183" t="s">
        <v>4334</v>
      </c>
      <c r="V183" t="s">
        <v>4334</v>
      </c>
      <c r="W183" t="s">
        <v>4334</v>
      </c>
      <c r="X183" t="s">
        <v>4334</v>
      </c>
      <c r="Y183">
        <v>1652810</v>
      </c>
      <c r="Z183">
        <v>2592705</v>
      </c>
      <c r="AA183" t="s">
        <v>4334</v>
      </c>
      <c r="AB183">
        <v>2563875.0189999999</v>
      </c>
      <c r="AC183" t="s">
        <v>4334</v>
      </c>
      <c r="AD183" t="s">
        <v>4334</v>
      </c>
      <c r="AE183" t="s">
        <v>4334</v>
      </c>
      <c r="AF183" t="s">
        <v>4334</v>
      </c>
      <c r="AG183" t="s">
        <v>4334</v>
      </c>
      <c r="AH183">
        <v>2546429.9739999999</v>
      </c>
      <c r="AI183">
        <v>100</v>
      </c>
      <c r="AJ183">
        <v>98.22</v>
      </c>
      <c r="AK183" t="s">
        <v>4334</v>
      </c>
      <c r="AL183" t="s">
        <v>4118</v>
      </c>
      <c r="AM183" t="s">
        <v>4334</v>
      </c>
      <c r="AN183" t="s">
        <v>4334</v>
      </c>
      <c r="AO183" t="s">
        <v>4334</v>
      </c>
    </row>
    <row r="184" spans="1:41">
      <c r="A184" t="s">
        <v>5963</v>
      </c>
      <c r="B184" t="s">
        <v>527</v>
      </c>
      <c r="C184" t="s">
        <v>4334</v>
      </c>
      <c r="D184" t="s">
        <v>4334</v>
      </c>
      <c r="E184" t="s">
        <v>4334</v>
      </c>
      <c r="F184" t="s">
        <v>4058</v>
      </c>
      <c r="G184" t="s">
        <v>1039</v>
      </c>
      <c r="H184" t="s">
        <v>4059</v>
      </c>
      <c r="I184" t="s">
        <v>4334</v>
      </c>
      <c r="J184" t="s">
        <v>999</v>
      </c>
      <c r="K184" t="s">
        <v>4334</v>
      </c>
      <c r="L184">
        <v>7</v>
      </c>
      <c r="M184" t="s">
        <v>3614</v>
      </c>
      <c r="N184" t="s">
        <v>4334</v>
      </c>
      <c r="O184" t="s">
        <v>4334</v>
      </c>
      <c r="P184" t="s">
        <v>4334</v>
      </c>
      <c r="Q184" t="s">
        <v>4334</v>
      </c>
      <c r="R184">
        <v>2024</v>
      </c>
      <c r="S184" t="s">
        <v>4334</v>
      </c>
      <c r="T184" t="s">
        <v>4334</v>
      </c>
      <c r="U184" t="s">
        <v>4334</v>
      </c>
      <c r="V184" t="s">
        <v>4334</v>
      </c>
      <c r="W184" t="s">
        <v>4334</v>
      </c>
      <c r="X184" t="s">
        <v>4334</v>
      </c>
      <c r="Y184">
        <v>1400000</v>
      </c>
      <c r="Z184">
        <v>1400000</v>
      </c>
      <c r="AA184" t="s">
        <v>4334</v>
      </c>
      <c r="AB184">
        <v>1284988</v>
      </c>
      <c r="AC184" t="s">
        <v>4334</v>
      </c>
      <c r="AD184" t="s">
        <v>4334</v>
      </c>
      <c r="AE184" t="s">
        <v>4334</v>
      </c>
      <c r="AF184" t="s">
        <v>4334</v>
      </c>
      <c r="AG184" t="s">
        <v>4334</v>
      </c>
      <c r="AH184">
        <v>405775</v>
      </c>
      <c r="AI184">
        <v>60</v>
      </c>
      <c r="AJ184">
        <v>0</v>
      </c>
      <c r="AK184" t="s">
        <v>4334</v>
      </c>
      <c r="AL184" t="s">
        <v>4334</v>
      </c>
      <c r="AM184" t="s">
        <v>4334</v>
      </c>
      <c r="AN184" t="s">
        <v>4334</v>
      </c>
      <c r="AO184" t="s">
        <v>4334</v>
      </c>
    </row>
    <row r="185" spans="1:41">
      <c r="A185" t="s">
        <v>5964</v>
      </c>
      <c r="B185" t="s">
        <v>527</v>
      </c>
      <c r="C185" t="s">
        <v>4334</v>
      </c>
      <c r="D185" t="s">
        <v>4334</v>
      </c>
      <c r="E185" t="s">
        <v>4334</v>
      </c>
      <c r="F185" t="s">
        <v>3810</v>
      </c>
      <c r="G185" t="s">
        <v>4334</v>
      </c>
      <c r="H185" t="s">
        <v>4023</v>
      </c>
      <c r="I185" t="s">
        <v>4334</v>
      </c>
      <c r="J185" t="s">
        <v>319</v>
      </c>
      <c r="K185" t="s">
        <v>4334</v>
      </c>
      <c r="L185">
        <v>33</v>
      </c>
      <c r="M185" t="s">
        <v>3657</v>
      </c>
      <c r="N185" t="s">
        <v>4334</v>
      </c>
      <c r="O185" t="s">
        <v>4334</v>
      </c>
      <c r="P185" t="s">
        <v>4334</v>
      </c>
      <c r="Q185" t="s">
        <v>4334</v>
      </c>
      <c r="R185">
        <v>2014</v>
      </c>
      <c r="S185" t="s">
        <v>4334</v>
      </c>
      <c r="T185" t="s">
        <v>4334</v>
      </c>
      <c r="U185" t="s">
        <v>4334</v>
      </c>
      <c r="V185" t="s">
        <v>4334</v>
      </c>
      <c r="W185" t="s">
        <v>4334</v>
      </c>
      <c r="X185" t="s">
        <v>4334</v>
      </c>
      <c r="Y185">
        <v>3700000</v>
      </c>
      <c r="Z185">
        <v>3700000</v>
      </c>
      <c r="AA185" t="s">
        <v>4334</v>
      </c>
      <c r="AB185">
        <v>3675938</v>
      </c>
      <c r="AC185" t="s">
        <v>4334</v>
      </c>
      <c r="AD185" t="s">
        <v>4334</v>
      </c>
      <c r="AE185" t="s">
        <v>4334</v>
      </c>
      <c r="AF185" t="s">
        <v>4334</v>
      </c>
      <c r="AG185" t="s">
        <v>4334</v>
      </c>
      <c r="AH185">
        <v>3277183</v>
      </c>
      <c r="AI185">
        <v>100</v>
      </c>
      <c r="AJ185">
        <v>0</v>
      </c>
      <c r="AK185" t="s">
        <v>4334</v>
      </c>
      <c r="AL185" t="s">
        <v>4334</v>
      </c>
      <c r="AM185" t="s">
        <v>4334</v>
      </c>
      <c r="AN185" t="s">
        <v>4334</v>
      </c>
      <c r="AO185" t="s">
        <v>4334</v>
      </c>
    </row>
    <row r="186" spans="1:41">
      <c r="A186" t="s">
        <v>5965</v>
      </c>
      <c r="B186" t="s">
        <v>526</v>
      </c>
      <c r="C186" t="s">
        <v>4334</v>
      </c>
      <c r="D186" t="s">
        <v>4334</v>
      </c>
      <c r="E186" t="s">
        <v>4334</v>
      </c>
      <c r="F186" t="s">
        <v>3772</v>
      </c>
      <c r="G186" t="s">
        <v>4334</v>
      </c>
      <c r="H186" t="s">
        <v>3133</v>
      </c>
      <c r="I186" t="s">
        <v>4334</v>
      </c>
      <c r="J186" t="s">
        <v>4334</v>
      </c>
      <c r="K186" t="s">
        <v>4334</v>
      </c>
      <c r="L186">
        <v>6</v>
      </c>
      <c r="M186" t="s">
        <v>3613</v>
      </c>
      <c r="N186" t="s">
        <v>4334</v>
      </c>
      <c r="O186" t="s">
        <v>4334</v>
      </c>
      <c r="P186" t="s">
        <v>4334</v>
      </c>
      <c r="Q186" t="s">
        <v>4334</v>
      </c>
      <c r="R186">
        <v>2021</v>
      </c>
      <c r="S186" t="s">
        <v>4334</v>
      </c>
      <c r="T186" t="s">
        <v>4334</v>
      </c>
      <c r="U186" t="s">
        <v>4334</v>
      </c>
      <c r="V186" t="s">
        <v>4334</v>
      </c>
      <c r="W186" t="s">
        <v>4334</v>
      </c>
      <c r="X186" t="s">
        <v>4334</v>
      </c>
      <c r="Y186">
        <v>0</v>
      </c>
      <c r="Z186">
        <v>5333000</v>
      </c>
      <c r="AA186" t="s">
        <v>4334</v>
      </c>
      <c r="AB186">
        <v>0</v>
      </c>
      <c r="AC186" t="s">
        <v>4334</v>
      </c>
      <c r="AD186" t="s">
        <v>4334</v>
      </c>
      <c r="AE186" t="s">
        <v>4334</v>
      </c>
      <c r="AF186" t="s">
        <v>4334</v>
      </c>
      <c r="AG186" t="s">
        <v>4334</v>
      </c>
      <c r="AH186">
        <v>0</v>
      </c>
      <c r="AI186">
        <v>65</v>
      </c>
      <c r="AJ186">
        <v>95</v>
      </c>
      <c r="AK186" t="s">
        <v>4334</v>
      </c>
      <c r="AL186" t="s">
        <v>67</v>
      </c>
      <c r="AM186" t="s">
        <v>4334</v>
      </c>
      <c r="AN186" t="s">
        <v>4334</v>
      </c>
      <c r="AO186" t="s">
        <v>4334</v>
      </c>
    </row>
    <row r="187" spans="1:41">
      <c r="A187" t="s">
        <v>5966</v>
      </c>
      <c r="B187" t="s">
        <v>527</v>
      </c>
      <c r="C187" t="s">
        <v>4334</v>
      </c>
      <c r="D187" t="s">
        <v>4334</v>
      </c>
      <c r="E187" t="s">
        <v>4334</v>
      </c>
      <c r="F187" t="s">
        <v>3826</v>
      </c>
      <c r="G187" t="s">
        <v>942</v>
      </c>
      <c r="H187" t="s">
        <v>943</v>
      </c>
      <c r="I187" t="s">
        <v>4334</v>
      </c>
      <c r="J187" t="s">
        <v>319</v>
      </c>
      <c r="K187" t="s">
        <v>4334</v>
      </c>
      <c r="L187">
        <v>11</v>
      </c>
      <c r="M187" t="s">
        <v>3620</v>
      </c>
      <c r="N187" t="s">
        <v>4334</v>
      </c>
      <c r="O187" t="s">
        <v>4334</v>
      </c>
      <c r="P187" t="s">
        <v>4334</v>
      </c>
      <c r="Q187" t="s">
        <v>4334</v>
      </c>
      <c r="R187">
        <v>2021</v>
      </c>
      <c r="S187" t="s">
        <v>4334</v>
      </c>
      <c r="T187" t="s">
        <v>4334</v>
      </c>
      <c r="U187" t="s">
        <v>4334</v>
      </c>
      <c r="V187" t="s">
        <v>4334</v>
      </c>
      <c r="W187" t="s">
        <v>4334</v>
      </c>
      <c r="X187" t="s">
        <v>4334</v>
      </c>
      <c r="Y187">
        <v>3000000</v>
      </c>
      <c r="Z187">
        <v>3000000</v>
      </c>
      <c r="AA187" t="s">
        <v>4334</v>
      </c>
      <c r="AB187">
        <v>2588276</v>
      </c>
      <c r="AC187" t="s">
        <v>4334</v>
      </c>
      <c r="AD187" t="s">
        <v>4334</v>
      </c>
      <c r="AE187" t="s">
        <v>4334</v>
      </c>
      <c r="AF187" t="s">
        <v>4334</v>
      </c>
      <c r="AG187" t="s">
        <v>4334</v>
      </c>
      <c r="AH187">
        <v>1161857</v>
      </c>
      <c r="AI187">
        <v>66</v>
      </c>
      <c r="AJ187">
        <v>0</v>
      </c>
      <c r="AK187" t="s">
        <v>4334</v>
      </c>
      <c r="AL187" t="s">
        <v>20</v>
      </c>
      <c r="AM187" t="s">
        <v>4334</v>
      </c>
      <c r="AN187" t="s">
        <v>4334</v>
      </c>
      <c r="AO187" t="s">
        <v>4334</v>
      </c>
    </row>
    <row r="188" spans="1:41">
      <c r="A188" t="s">
        <v>5967</v>
      </c>
      <c r="B188" t="s">
        <v>2286</v>
      </c>
      <c r="C188" t="s">
        <v>4334</v>
      </c>
      <c r="D188" t="s">
        <v>4334</v>
      </c>
      <c r="E188" t="s">
        <v>4334</v>
      </c>
      <c r="F188" t="s">
        <v>3729</v>
      </c>
      <c r="G188" t="s">
        <v>2490</v>
      </c>
      <c r="H188" t="s">
        <v>4334</v>
      </c>
      <c r="I188" t="s">
        <v>4334</v>
      </c>
      <c r="J188" t="s">
        <v>2285</v>
      </c>
      <c r="K188" t="s">
        <v>4334</v>
      </c>
      <c r="L188">
        <v>38</v>
      </c>
      <c r="M188" t="s">
        <v>3666</v>
      </c>
      <c r="N188" t="s">
        <v>4334</v>
      </c>
      <c r="O188" t="s">
        <v>4334</v>
      </c>
      <c r="P188" t="s">
        <v>4334</v>
      </c>
      <c r="Q188" t="s">
        <v>4334</v>
      </c>
      <c r="S188" t="s">
        <v>4334</v>
      </c>
      <c r="T188" t="s">
        <v>4334</v>
      </c>
      <c r="U188" t="s">
        <v>4334</v>
      </c>
      <c r="V188" t="s">
        <v>4334</v>
      </c>
      <c r="W188" t="s">
        <v>4334</v>
      </c>
      <c r="X188" t="s">
        <v>4334</v>
      </c>
      <c r="Y188">
        <v>180000</v>
      </c>
      <c r="Z188">
        <v>1315000</v>
      </c>
      <c r="AA188" t="s">
        <v>4334</v>
      </c>
      <c r="AB188">
        <v>0</v>
      </c>
      <c r="AC188" t="s">
        <v>4334</v>
      </c>
      <c r="AD188" t="s">
        <v>4334</v>
      </c>
      <c r="AE188" t="s">
        <v>4334</v>
      </c>
      <c r="AF188" t="s">
        <v>4334</v>
      </c>
      <c r="AG188" t="s">
        <v>4334</v>
      </c>
      <c r="AH188">
        <v>1222682.344</v>
      </c>
      <c r="AI188">
        <v>96</v>
      </c>
      <c r="AJ188">
        <v>0</v>
      </c>
      <c r="AK188" t="s">
        <v>4334</v>
      </c>
      <c r="AL188" t="s">
        <v>4334</v>
      </c>
      <c r="AM188" t="s">
        <v>4334</v>
      </c>
      <c r="AN188" t="s">
        <v>4334</v>
      </c>
      <c r="AO188" t="s">
        <v>4334</v>
      </c>
    </row>
    <row r="189" spans="1:41">
      <c r="A189" t="s">
        <v>5968</v>
      </c>
      <c r="B189" t="s">
        <v>527</v>
      </c>
      <c r="C189" t="s">
        <v>4334</v>
      </c>
      <c r="D189" t="s">
        <v>4334</v>
      </c>
      <c r="E189" t="s">
        <v>4334</v>
      </c>
      <c r="F189" t="s">
        <v>4018</v>
      </c>
      <c r="G189" t="s">
        <v>4334</v>
      </c>
      <c r="H189" t="s">
        <v>792</v>
      </c>
      <c r="I189" t="s">
        <v>4334</v>
      </c>
      <c r="J189" t="s">
        <v>319</v>
      </c>
      <c r="K189" t="s">
        <v>4334</v>
      </c>
      <c r="L189">
        <v>47</v>
      </c>
      <c r="M189" t="s">
        <v>3680</v>
      </c>
      <c r="N189" t="s">
        <v>4334</v>
      </c>
      <c r="O189" t="s">
        <v>4334</v>
      </c>
      <c r="P189" t="s">
        <v>4334</v>
      </c>
      <c r="Q189" t="s">
        <v>4334</v>
      </c>
      <c r="R189">
        <v>2009</v>
      </c>
      <c r="S189" t="s">
        <v>4334</v>
      </c>
      <c r="T189" t="s">
        <v>4334</v>
      </c>
      <c r="U189" t="s">
        <v>4334</v>
      </c>
      <c r="V189" t="s">
        <v>4334</v>
      </c>
      <c r="W189" t="s">
        <v>4334</v>
      </c>
      <c r="X189" t="s">
        <v>4334</v>
      </c>
      <c r="Y189">
        <v>2075000</v>
      </c>
      <c r="Z189">
        <v>4432000</v>
      </c>
      <c r="AA189" t="s">
        <v>4334</v>
      </c>
      <c r="AB189">
        <v>4381828.5829999996</v>
      </c>
      <c r="AC189" t="s">
        <v>4334</v>
      </c>
      <c r="AD189" t="s">
        <v>4334</v>
      </c>
      <c r="AE189" t="s">
        <v>4334</v>
      </c>
      <c r="AF189" t="s">
        <v>4334</v>
      </c>
      <c r="AG189" t="s">
        <v>4334</v>
      </c>
      <c r="AH189">
        <v>3887117.031</v>
      </c>
      <c r="AI189">
        <v>90</v>
      </c>
      <c r="AJ189">
        <v>0</v>
      </c>
      <c r="AK189" t="s">
        <v>4334</v>
      </c>
      <c r="AL189" t="s">
        <v>20</v>
      </c>
      <c r="AM189" t="s">
        <v>4334</v>
      </c>
      <c r="AN189" t="s">
        <v>4334</v>
      </c>
      <c r="AO189" t="s">
        <v>4334</v>
      </c>
    </row>
    <row r="190" spans="1:41">
      <c r="A190" t="s">
        <v>5969</v>
      </c>
      <c r="B190" t="s">
        <v>318</v>
      </c>
      <c r="C190" t="s">
        <v>4334</v>
      </c>
      <c r="D190" t="s">
        <v>4334</v>
      </c>
      <c r="E190" t="s">
        <v>4334</v>
      </c>
      <c r="F190" t="s">
        <v>3730</v>
      </c>
      <c r="G190" t="s">
        <v>474</v>
      </c>
      <c r="H190" t="s">
        <v>4334</v>
      </c>
      <c r="I190" t="s">
        <v>4334</v>
      </c>
      <c r="J190" t="s">
        <v>480</v>
      </c>
      <c r="K190" t="s">
        <v>4334</v>
      </c>
      <c r="L190">
        <v>8</v>
      </c>
      <c r="M190" t="s">
        <v>3615</v>
      </c>
      <c r="N190" t="s">
        <v>4334</v>
      </c>
      <c r="O190" t="s">
        <v>4334</v>
      </c>
      <c r="P190" t="s">
        <v>4334</v>
      </c>
      <c r="Q190" t="s">
        <v>4334</v>
      </c>
      <c r="S190" t="s">
        <v>4334</v>
      </c>
      <c r="T190" t="s">
        <v>4334</v>
      </c>
      <c r="U190" t="s">
        <v>4334</v>
      </c>
      <c r="V190" t="s">
        <v>4334</v>
      </c>
      <c r="W190" t="s">
        <v>4334</v>
      </c>
      <c r="X190" t="s">
        <v>4334</v>
      </c>
      <c r="Y190">
        <v>32000000</v>
      </c>
      <c r="Z190">
        <v>32000000</v>
      </c>
      <c r="AA190" t="s">
        <v>4334</v>
      </c>
      <c r="AB190">
        <v>0</v>
      </c>
      <c r="AC190" t="s">
        <v>4334</v>
      </c>
      <c r="AD190" t="s">
        <v>4334</v>
      </c>
      <c r="AE190" t="s">
        <v>4334</v>
      </c>
      <c r="AF190" t="s">
        <v>4334</v>
      </c>
      <c r="AG190" t="s">
        <v>4334</v>
      </c>
      <c r="AH190">
        <v>23900000</v>
      </c>
      <c r="AI190">
        <v>98</v>
      </c>
      <c r="AJ190">
        <v>0</v>
      </c>
      <c r="AK190" t="s">
        <v>4334</v>
      </c>
      <c r="AL190" t="s">
        <v>474</v>
      </c>
      <c r="AM190" t="s">
        <v>4334</v>
      </c>
      <c r="AN190" t="s">
        <v>4334</v>
      </c>
      <c r="AO190" t="s">
        <v>4334</v>
      </c>
    </row>
    <row r="191" spans="1:41">
      <c r="A191" t="s">
        <v>5970</v>
      </c>
      <c r="B191" t="s">
        <v>318</v>
      </c>
      <c r="C191" t="s">
        <v>4334</v>
      </c>
      <c r="D191" t="s">
        <v>4334</v>
      </c>
      <c r="E191" t="s">
        <v>4334</v>
      </c>
      <c r="F191" t="s">
        <v>3759</v>
      </c>
      <c r="G191" t="s">
        <v>491</v>
      </c>
      <c r="H191" t="s">
        <v>4334</v>
      </c>
      <c r="I191" t="s">
        <v>4334</v>
      </c>
      <c r="J191" t="s">
        <v>319</v>
      </c>
      <c r="K191" t="s">
        <v>4334</v>
      </c>
      <c r="L191">
        <v>45</v>
      </c>
      <c r="M191" t="s">
        <v>3677</v>
      </c>
      <c r="N191" t="s">
        <v>4334</v>
      </c>
      <c r="O191" t="s">
        <v>4334</v>
      </c>
      <c r="P191" t="s">
        <v>4334</v>
      </c>
      <c r="Q191" t="s">
        <v>4334</v>
      </c>
      <c r="S191" t="s">
        <v>4334</v>
      </c>
      <c r="T191" t="s">
        <v>4334</v>
      </c>
      <c r="U191" t="s">
        <v>4334</v>
      </c>
      <c r="V191" t="s">
        <v>4334</v>
      </c>
      <c r="W191" t="s">
        <v>4334</v>
      </c>
      <c r="X191" t="s">
        <v>4334</v>
      </c>
      <c r="Y191">
        <v>1480000</v>
      </c>
      <c r="Z191">
        <v>1480000</v>
      </c>
      <c r="AA191" t="s">
        <v>4334</v>
      </c>
      <c r="AB191">
        <v>1476024.8840000001</v>
      </c>
      <c r="AC191" t="s">
        <v>4334</v>
      </c>
      <c r="AD191" t="s">
        <v>4334</v>
      </c>
      <c r="AE191" t="s">
        <v>4334</v>
      </c>
      <c r="AF191" t="s">
        <v>4334</v>
      </c>
      <c r="AG191" t="s">
        <v>4334</v>
      </c>
      <c r="AH191">
        <v>1455793.8870000001</v>
      </c>
      <c r="AI191">
        <v>98</v>
      </c>
      <c r="AJ191">
        <v>0</v>
      </c>
      <c r="AK191" t="s">
        <v>4334</v>
      </c>
      <c r="AL191" t="s">
        <v>4334</v>
      </c>
      <c r="AM191" t="s">
        <v>4334</v>
      </c>
      <c r="AN191" t="s">
        <v>4334</v>
      </c>
      <c r="AO191" t="s">
        <v>4334</v>
      </c>
    </row>
    <row r="192" spans="1:41">
      <c r="A192" t="s">
        <v>5971</v>
      </c>
      <c r="B192" t="s">
        <v>527</v>
      </c>
      <c r="C192" t="s">
        <v>4334</v>
      </c>
      <c r="D192" t="s">
        <v>4334</v>
      </c>
      <c r="E192" t="s">
        <v>4334</v>
      </c>
      <c r="F192" t="s">
        <v>3758</v>
      </c>
      <c r="G192" t="s">
        <v>4334</v>
      </c>
      <c r="H192" t="s">
        <v>5972</v>
      </c>
      <c r="I192" t="s">
        <v>4334</v>
      </c>
      <c r="J192" t="s">
        <v>319</v>
      </c>
      <c r="K192" t="s">
        <v>4334</v>
      </c>
      <c r="L192">
        <v>30</v>
      </c>
      <c r="M192" t="s">
        <v>527</v>
      </c>
      <c r="N192" t="s">
        <v>4334</v>
      </c>
      <c r="O192" t="s">
        <v>4334</v>
      </c>
      <c r="P192" t="s">
        <v>4334</v>
      </c>
      <c r="Q192" t="s">
        <v>4334</v>
      </c>
      <c r="R192">
        <v>2018</v>
      </c>
      <c r="S192" t="s">
        <v>4334</v>
      </c>
      <c r="T192" t="s">
        <v>4334</v>
      </c>
      <c r="U192" t="s">
        <v>4334</v>
      </c>
      <c r="V192" t="s">
        <v>4334</v>
      </c>
      <c r="W192" t="s">
        <v>4334</v>
      </c>
      <c r="X192" t="s">
        <v>4334</v>
      </c>
      <c r="Y192">
        <v>4000000</v>
      </c>
      <c r="Z192">
        <v>4000000</v>
      </c>
      <c r="AA192" t="s">
        <v>4334</v>
      </c>
      <c r="AB192">
        <v>1026443.635</v>
      </c>
      <c r="AC192" t="s">
        <v>4334</v>
      </c>
      <c r="AD192" t="s">
        <v>4334</v>
      </c>
      <c r="AE192" t="s">
        <v>4334</v>
      </c>
      <c r="AF192" t="s">
        <v>4334</v>
      </c>
      <c r="AG192" t="s">
        <v>4334</v>
      </c>
      <c r="AH192">
        <v>768461.647</v>
      </c>
      <c r="AI192">
        <v>95</v>
      </c>
      <c r="AJ192">
        <v>0</v>
      </c>
      <c r="AK192" t="s">
        <v>4334</v>
      </c>
      <c r="AL192" t="s">
        <v>20</v>
      </c>
      <c r="AM192" t="s">
        <v>4334</v>
      </c>
      <c r="AN192" t="s">
        <v>4334</v>
      </c>
      <c r="AO192" t="s">
        <v>4334</v>
      </c>
    </row>
    <row r="193" spans="1:41">
      <c r="A193" t="s">
        <v>5973</v>
      </c>
      <c r="B193" t="s">
        <v>527</v>
      </c>
      <c r="C193" t="s">
        <v>4334</v>
      </c>
      <c r="D193" t="s">
        <v>4334</v>
      </c>
      <c r="E193" t="s">
        <v>4334</v>
      </c>
      <c r="F193" t="s">
        <v>4062</v>
      </c>
      <c r="G193" t="s">
        <v>1043</v>
      </c>
      <c r="H193" t="s">
        <v>4063</v>
      </c>
      <c r="I193" t="s">
        <v>4334</v>
      </c>
      <c r="J193" t="s">
        <v>999</v>
      </c>
      <c r="K193" t="s">
        <v>4334</v>
      </c>
      <c r="L193">
        <v>7</v>
      </c>
      <c r="M193" t="s">
        <v>3614</v>
      </c>
      <c r="N193" t="s">
        <v>4334</v>
      </c>
      <c r="O193" t="s">
        <v>4334</v>
      </c>
      <c r="P193" t="s">
        <v>4334</v>
      </c>
      <c r="Q193" t="s">
        <v>4334</v>
      </c>
      <c r="R193">
        <v>2024</v>
      </c>
      <c r="S193" t="s">
        <v>4334</v>
      </c>
      <c r="T193" t="s">
        <v>4334</v>
      </c>
      <c r="U193" t="s">
        <v>4334</v>
      </c>
      <c r="V193" t="s">
        <v>4334</v>
      </c>
      <c r="W193" t="s">
        <v>4334</v>
      </c>
      <c r="X193" t="s">
        <v>4334</v>
      </c>
      <c r="Y193">
        <v>1800000</v>
      </c>
      <c r="Z193">
        <v>1800000</v>
      </c>
      <c r="AA193" t="s">
        <v>4334</v>
      </c>
      <c r="AB193">
        <v>1787948</v>
      </c>
      <c r="AC193" t="s">
        <v>4334</v>
      </c>
      <c r="AD193" t="s">
        <v>4334</v>
      </c>
      <c r="AE193" t="s">
        <v>4334</v>
      </c>
      <c r="AF193" t="s">
        <v>4334</v>
      </c>
      <c r="AG193" t="s">
        <v>4334</v>
      </c>
      <c r="AH193">
        <v>376105</v>
      </c>
      <c r="AI193">
        <v>45</v>
      </c>
      <c r="AJ193">
        <v>0</v>
      </c>
      <c r="AK193" t="s">
        <v>4334</v>
      </c>
      <c r="AL193" t="s">
        <v>4334</v>
      </c>
      <c r="AM193" t="s">
        <v>4334</v>
      </c>
      <c r="AN193" t="s">
        <v>4334</v>
      </c>
      <c r="AO193" t="s">
        <v>4334</v>
      </c>
    </row>
    <row r="194" spans="1:41">
      <c r="A194" t="s">
        <v>5974</v>
      </c>
      <c r="B194" t="s">
        <v>529</v>
      </c>
      <c r="C194" t="s">
        <v>4334</v>
      </c>
      <c r="D194" t="s">
        <v>4334</v>
      </c>
      <c r="E194" t="s">
        <v>4334</v>
      </c>
      <c r="F194" t="s">
        <v>3733</v>
      </c>
      <c r="G194" t="s">
        <v>4334</v>
      </c>
      <c r="H194" t="s">
        <v>5975</v>
      </c>
      <c r="I194" t="s">
        <v>4334</v>
      </c>
      <c r="J194" t="s">
        <v>319</v>
      </c>
      <c r="K194" t="s">
        <v>4334</v>
      </c>
      <c r="L194">
        <v>21</v>
      </c>
      <c r="M194" t="s">
        <v>1203</v>
      </c>
      <c r="N194" t="s">
        <v>4334</v>
      </c>
      <c r="O194" t="s">
        <v>4334</v>
      </c>
      <c r="P194" t="s">
        <v>4334</v>
      </c>
      <c r="Q194" t="s">
        <v>4334</v>
      </c>
      <c r="S194" t="s">
        <v>4334</v>
      </c>
      <c r="T194" t="s">
        <v>4334</v>
      </c>
      <c r="U194" t="s">
        <v>4334</v>
      </c>
      <c r="V194" t="s">
        <v>4334</v>
      </c>
      <c r="W194" t="s">
        <v>4334</v>
      </c>
      <c r="X194" t="s">
        <v>4334</v>
      </c>
      <c r="Y194">
        <v>0</v>
      </c>
      <c r="Z194">
        <v>3083000</v>
      </c>
      <c r="AA194" t="s">
        <v>4334</v>
      </c>
      <c r="AB194">
        <v>0</v>
      </c>
      <c r="AC194" t="s">
        <v>4334</v>
      </c>
      <c r="AD194" t="s">
        <v>4334</v>
      </c>
      <c r="AE194" t="s">
        <v>4334</v>
      </c>
      <c r="AF194" t="s">
        <v>4334</v>
      </c>
      <c r="AG194" t="s">
        <v>4334</v>
      </c>
      <c r="AH194">
        <v>1021151.32</v>
      </c>
      <c r="AI194">
        <v>50</v>
      </c>
      <c r="AJ194">
        <v>0</v>
      </c>
      <c r="AK194" t="s">
        <v>4334</v>
      </c>
      <c r="AL194" t="s">
        <v>5976</v>
      </c>
      <c r="AM194" t="s">
        <v>4334</v>
      </c>
      <c r="AN194" t="s">
        <v>4334</v>
      </c>
      <c r="AO194" t="s">
        <v>4334</v>
      </c>
    </row>
    <row r="195" spans="1:41">
      <c r="A195" t="s">
        <v>5977</v>
      </c>
      <c r="B195" t="s">
        <v>2286</v>
      </c>
      <c r="C195" t="s">
        <v>4334</v>
      </c>
      <c r="D195" t="s">
        <v>4334</v>
      </c>
      <c r="E195" t="s">
        <v>4334</v>
      </c>
      <c r="F195" t="s">
        <v>3775</v>
      </c>
      <c r="G195" t="s">
        <v>5978</v>
      </c>
      <c r="H195" t="s">
        <v>2454</v>
      </c>
      <c r="I195" t="s">
        <v>4334</v>
      </c>
      <c r="J195" t="s">
        <v>319</v>
      </c>
      <c r="K195" t="s">
        <v>4334</v>
      </c>
      <c r="L195">
        <v>42</v>
      </c>
      <c r="M195" t="s">
        <v>3674</v>
      </c>
      <c r="N195" t="s">
        <v>4334</v>
      </c>
      <c r="O195" t="s">
        <v>4334</v>
      </c>
      <c r="P195" t="s">
        <v>4334</v>
      </c>
      <c r="Q195" t="s">
        <v>4334</v>
      </c>
      <c r="S195" t="s">
        <v>4334</v>
      </c>
      <c r="T195" t="s">
        <v>4334</v>
      </c>
      <c r="U195" t="s">
        <v>4334</v>
      </c>
      <c r="V195" t="s">
        <v>4334</v>
      </c>
      <c r="W195" t="s">
        <v>4334</v>
      </c>
      <c r="X195" t="s">
        <v>4334</v>
      </c>
      <c r="Y195">
        <v>1000000</v>
      </c>
      <c r="Z195">
        <v>2502000</v>
      </c>
      <c r="AA195" t="s">
        <v>4334</v>
      </c>
      <c r="AB195">
        <v>2456514.534</v>
      </c>
      <c r="AC195" t="s">
        <v>4334</v>
      </c>
      <c r="AD195" t="s">
        <v>4334</v>
      </c>
      <c r="AE195" t="s">
        <v>4334</v>
      </c>
      <c r="AF195" t="s">
        <v>4334</v>
      </c>
      <c r="AG195" t="s">
        <v>4334</v>
      </c>
      <c r="AH195">
        <v>2380647.014</v>
      </c>
      <c r="AI195">
        <v>95</v>
      </c>
      <c r="AJ195">
        <v>0</v>
      </c>
      <c r="AK195" t="s">
        <v>4334</v>
      </c>
      <c r="AL195" t="s">
        <v>4334</v>
      </c>
      <c r="AM195" t="s">
        <v>4334</v>
      </c>
      <c r="AN195" t="s">
        <v>4334</v>
      </c>
      <c r="AO195" t="s">
        <v>4334</v>
      </c>
    </row>
    <row r="196" spans="1:41">
      <c r="A196" t="s">
        <v>5979</v>
      </c>
      <c r="B196" t="s">
        <v>318</v>
      </c>
      <c r="C196" t="s">
        <v>4334</v>
      </c>
      <c r="D196" t="s">
        <v>4334</v>
      </c>
      <c r="E196" t="s">
        <v>4334</v>
      </c>
      <c r="F196" t="s">
        <v>3730</v>
      </c>
      <c r="G196" t="s">
        <v>3586</v>
      </c>
      <c r="H196" t="s">
        <v>4334</v>
      </c>
      <c r="I196" t="s">
        <v>4334</v>
      </c>
      <c r="J196" t="s">
        <v>4334</v>
      </c>
      <c r="K196" t="s">
        <v>4334</v>
      </c>
      <c r="L196">
        <v>50</v>
      </c>
      <c r="M196" t="s">
        <v>3686</v>
      </c>
      <c r="N196" t="s">
        <v>4334</v>
      </c>
      <c r="O196" t="s">
        <v>4334</v>
      </c>
      <c r="P196" t="s">
        <v>4334</v>
      </c>
      <c r="Q196" t="s">
        <v>4334</v>
      </c>
      <c r="S196" t="s">
        <v>4334</v>
      </c>
      <c r="T196" t="s">
        <v>4334</v>
      </c>
      <c r="U196" t="s">
        <v>4334</v>
      </c>
      <c r="V196" t="s">
        <v>4334</v>
      </c>
      <c r="W196" t="s">
        <v>4334</v>
      </c>
      <c r="X196" t="s">
        <v>4334</v>
      </c>
      <c r="Y196">
        <v>1092152</v>
      </c>
      <c r="Z196">
        <v>1092152</v>
      </c>
      <c r="AA196" t="s">
        <v>4334</v>
      </c>
      <c r="AB196">
        <v>912990</v>
      </c>
      <c r="AC196" t="s">
        <v>4334</v>
      </c>
      <c r="AD196" t="s">
        <v>4334</v>
      </c>
      <c r="AE196" t="s">
        <v>4334</v>
      </c>
      <c r="AF196" t="s">
        <v>4334</v>
      </c>
      <c r="AG196" t="s">
        <v>4334</v>
      </c>
      <c r="AH196">
        <v>225847</v>
      </c>
      <c r="AI196">
        <v>60</v>
      </c>
      <c r="AJ196">
        <v>0</v>
      </c>
      <c r="AK196" t="s">
        <v>4334</v>
      </c>
      <c r="AL196" t="s">
        <v>20</v>
      </c>
      <c r="AM196" t="s">
        <v>4334</v>
      </c>
      <c r="AN196" t="s">
        <v>4334</v>
      </c>
      <c r="AO196" t="s">
        <v>4334</v>
      </c>
    </row>
    <row r="197" spans="1:41">
      <c r="A197" t="s">
        <v>5980</v>
      </c>
      <c r="B197" t="s">
        <v>527</v>
      </c>
      <c r="C197" t="s">
        <v>4334</v>
      </c>
      <c r="D197" t="s">
        <v>4334</v>
      </c>
      <c r="E197" t="s">
        <v>4334</v>
      </c>
      <c r="F197" t="s">
        <v>3854</v>
      </c>
      <c r="G197" t="s">
        <v>365</v>
      </c>
      <c r="H197" t="s">
        <v>365</v>
      </c>
      <c r="I197" t="s">
        <v>4334</v>
      </c>
      <c r="J197" t="s">
        <v>999</v>
      </c>
      <c r="K197" t="s">
        <v>4334</v>
      </c>
      <c r="L197">
        <v>58</v>
      </c>
      <c r="M197" t="s">
        <v>3702</v>
      </c>
      <c r="N197" t="s">
        <v>4334</v>
      </c>
      <c r="O197" t="s">
        <v>4334</v>
      </c>
      <c r="P197" t="s">
        <v>4334</v>
      </c>
      <c r="Q197" t="s">
        <v>4334</v>
      </c>
      <c r="R197">
        <v>2025</v>
      </c>
      <c r="S197" t="s">
        <v>4334</v>
      </c>
      <c r="T197" t="s">
        <v>4334</v>
      </c>
      <c r="U197" t="s">
        <v>4334</v>
      </c>
      <c r="V197" t="s">
        <v>4334</v>
      </c>
      <c r="W197" t="s">
        <v>4334</v>
      </c>
      <c r="X197" t="s">
        <v>4334</v>
      </c>
      <c r="Y197">
        <v>2000000</v>
      </c>
      <c r="Z197">
        <v>2000000</v>
      </c>
      <c r="AA197" t="s">
        <v>4334</v>
      </c>
      <c r="AB197">
        <v>0</v>
      </c>
      <c r="AC197" t="s">
        <v>4334</v>
      </c>
      <c r="AD197" t="s">
        <v>4334</v>
      </c>
      <c r="AE197" t="s">
        <v>4334</v>
      </c>
      <c r="AF197" t="s">
        <v>4334</v>
      </c>
      <c r="AG197" t="s">
        <v>4334</v>
      </c>
      <c r="AH197">
        <v>0</v>
      </c>
      <c r="AI197">
        <v>0</v>
      </c>
      <c r="AJ197">
        <v>0</v>
      </c>
      <c r="AK197" t="s">
        <v>4334</v>
      </c>
      <c r="AL197" t="s">
        <v>4334</v>
      </c>
      <c r="AM197" t="s">
        <v>4334</v>
      </c>
      <c r="AN197" t="s">
        <v>4334</v>
      </c>
      <c r="AO197" t="s">
        <v>4334</v>
      </c>
    </row>
    <row r="198" spans="1:41">
      <c r="A198" t="s">
        <v>5981</v>
      </c>
      <c r="B198" t="s">
        <v>527</v>
      </c>
      <c r="C198" t="s">
        <v>4334</v>
      </c>
      <c r="D198" t="s">
        <v>4334</v>
      </c>
      <c r="E198" t="s">
        <v>4334</v>
      </c>
      <c r="F198" t="s">
        <v>3799</v>
      </c>
      <c r="G198" t="s">
        <v>4334</v>
      </c>
      <c r="H198" t="s">
        <v>4010</v>
      </c>
      <c r="I198" t="s">
        <v>4334</v>
      </c>
      <c r="J198" t="s">
        <v>319</v>
      </c>
      <c r="K198" t="s">
        <v>4334</v>
      </c>
      <c r="L198">
        <v>51</v>
      </c>
      <c r="M198" t="s">
        <v>3688</v>
      </c>
      <c r="N198" t="s">
        <v>4334</v>
      </c>
      <c r="O198" t="s">
        <v>4334</v>
      </c>
      <c r="P198" t="s">
        <v>4334</v>
      </c>
      <c r="Q198" t="s">
        <v>4334</v>
      </c>
      <c r="R198">
        <v>2022</v>
      </c>
      <c r="S198" t="s">
        <v>4334</v>
      </c>
      <c r="T198" t="s">
        <v>4334</v>
      </c>
      <c r="U198" t="s">
        <v>4334</v>
      </c>
      <c r="V198" t="s">
        <v>4334</v>
      </c>
      <c r="W198" t="s">
        <v>4334</v>
      </c>
      <c r="X198" t="s">
        <v>4334</v>
      </c>
      <c r="Y198">
        <v>1630000</v>
      </c>
      <c r="Z198">
        <v>1630000</v>
      </c>
      <c r="AA198" t="s">
        <v>4334</v>
      </c>
      <c r="AB198">
        <v>1615525.976</v>
      </c>
      <c r="AC198" t="s">
        <v>4334</v>
      </c>
      <c r="AD198" t="s">
        <v>4334</v>
      </c>
      <c r="AE198" t="s">
        <v>4334</v>
      </c>
      <c r="AF198" t="s">
        <v>4334</v>
      </c>
      <c r="AG198" t="s">
        <v>4334</v>
      </c>
      <c r="AH198">
        <v>1041339.693</v>
      </c>
      <c r="AI198">
        <v>80</v>
      </c>
      <c r="AJ198">
        <v>0</v>
      </c>
      <c r="AK198" t="s">
        <v>4334</v>
      </c>
      <c r="AL198" t="s">
        <v>743</v>
      </c>
      <c r="AM198" t="s">
        <v>4334</v>
      </c>
      <c r="AN198" t="s">
        <v>4334</v>
      </c>
      <c r="AO198" t="s">
        <v>4334</v>
      </c>
    </row>
    <row r="199" spans="1:41">
      <c r="A199" t="s">
        <v>5982</v>
      </c>
      <c r="B199" t="s">
        <v>318</v>
      </c>
      <c r="C199" t="s">
        <v>4334</v>
      </c>
      <c r="D199" t="s">
        <v>4334</v>
      </c>
      <c r="E199" t="s">
        <v>4334</v>
      </c>
      <c r="F199" t="s">
        <v>3769</v>
      </c>
      <c r="G199" t="s">
        <v>454</v>
      </c>
      <c r="H199" t="s">
        <v>4334</v>
      </c>
      <c r="I199" t="s">
        <v>4334</v>
      </c>
      <c r="J199" t="s">
        <v>4334</v>
      </c>
      <c r="K199" t="s">
        <v>4334</v>
      </c>
      <c r="L199">
        <v>1</v>
      </c>
      <c r="M199" t="s">
        <v>3610</v>
      </c>
      <c r="N199" t="s">
        <v>4334</v>
      </c>
      <c r="O199" t="s">
        <v>4334</v>
      </c>
      <c r="P199" t="s">
        <v>4334</v>
      </c>
      <c r="Q199" t="s">
        <v>4334</v>
      </c>
      <c r="S199" t="s">
        <v>4334</v>
      </c>
      <c r="T199" t="s">
        <v>4334</v>
      </c>
      <c r="U199" t="s">
        <v>4334</v>
      </c>
      <c r="V199" t="s">
        <v>4334</v>
      </c>
      <c r="W199" t="s">
        <v>4334</v>
      </c>
      <c r="X199" t="s">
        <v>4334</v>
      </c>
      <c r="Y199">
        <v>650000</v>
      </c>
      <c r="Z199">
        <v>3164000</v>
      </c>
      <c r="AA199" t="s">
        <v>4334</v>
      </c>
      <c r="AB199">
        <v>3152919</v>
      </c>
      <c r="AC199" t="s">
        <v>4334</v>
      </c>
      <c r="AD199" t="s">
        <v>4334</v>
      </c>
      <c r="AE199" t="s">
        <v>4334</v>
      </c>
      <c r="AF199" t="s">
        <v>4334</v>
      </c>
      <c r="AG199" t="s">
        <v>4334</v>
      </c>
      <c r="AH199">
        <v>1729204</v>
      </c>
      <c r="AI199">
        <v>85</v>
      </c>
      <c r="AJ199">
        <v>0</v>
      </c>
      <c r="AK199" t="s">
        <v>4334</v>
      </c>
      <c r="AL199" t="s">
        <v>436</v>
      </c>
      <c r="AM199" t="s">
        <v>4334</v>
      </c>
      <c r="AN199" t="s">
        <v>4334</v>
      </c>
      <c r="AO199" t="s">
        <v>4334</v>
      </c>
    </row>
    <row r="200" spans="1:41">
      <c r="A200" t="s">
        <v>5983</v>
      </c>
      <c r="B200" t="s">
        <v>529</v>
      </c>
      <c r="C200" t="s">
        <v>4334</v>
      </c>
      <c r="D200" t="s">
        <v>4334</v>
      </c>
      <c r="E200" t="s">
        <v>4334</v>
      </c>
      <c r="F200" t="s">
        <v>3769</v>
      </c>
      <c r="G200" t="s">
        <v>4334</v>
      </c>
      <c r="H200" t="s">
        <v>5984</v>
      </c>
      <c r="I200" t="s">
        <v>4334</v>
      </c>
      <c r="J200" t="s">
        <v>319</v>
      </c>
      <c r="K200" t="s">
        <v>4334</v>
      </c>
      <c r="L200">
        <v>23</v>
      </c>
      <c r="M200" t="s">
        <v>529</v>
      </c>
      <c r="N200" t="s">
        <v>4334</v>
      </c>
      <c r="O200" t="s">
        <v>4334</v>
      </c>
      <c r="P200" t="s">
        <v>4334</v>
      </c>
      <c r="Q200" t="s">
        <v>4334</v>
      </c>
      <c r="S200" t="s">
        <v>4334</v>
      </c>
      <c r="T200" t="s">
        <v>4334</v>
      </c>
      <c r="U200" t="s">
        <v>4334</v>
      </c>
      <c r="V200" t="s">
        <v>4334</v>
      </c>
      <c r="W200" t="s">
        <v>4334</v>
      </c>
      <c r="X200" t="s">
        <v>4334</v>
      </c>
      <c r="Y200">
        <v>0</v>
      </c>
      <c r="Z200">
        <v>6700000</v>
      </c>
      <c r="AA200" t="s">
        <v>4334</v>
      </c>
      <c r="AB200">
        <v>0</v>
      </c>
      <c r="AC200" t="s">
        <v>4334</v>
      </c>
      <c r="AD200" t="s">
        <v>4334</v>
      </c>
      <c r="AE200" t="s">
        <v>4334</v>
      </c>
      <c r="AF200" t="s">
        <v>4334</v>
      </c>
      <c r="AG200" t="s">
        <v>4334</v>
      </c>
      <c r="AH200">
        <v>4182054.4870000002</v>
      </c>
      <c r="AI200">
        <v>65</v>
      </c>
      <c r="AJ200">
        <v>56.06</v>
      </c>
      <c r="AK200" t="s">
        <v>4334</v>
      </c>
      <c r="AL200" t="s">
        <v>20</v>
      </c>
      <c r="AM200" t="s">
        <v>4334</v>
      </c>
      <c r="AN200" t="s">
        <v>4334</v>
      </c>
      <c r="AO200" t="s">
        <v>4334</v>
      </c>
    </row>
    <row r="201" spans="1:41">
      <c r="A201" t="s">
        <v>5985</v>
      </c>
      <c r="B201" t="s">
        <v>527</v>
      </c>
      <c r="C201" t="s">
        <v>4334</v>
      </c>
      <c r="D201" t="s">
        <v>4334</v>
      </c>
      <c r="E201" t="s">
        <v>4334</v>
      </c>
      <c r="F201" t="s">
        <v>4074</v>
      </c>
      <c r="G201" t="s">
        <v>1105</v>
      </c>
      <c r="H201" t="s">
        <v>4075</v>
      </c>
      <c r="I201" t="s">
        <v>4334</v>
      </c>
      <c r="J201" t="s">
        <v>999</v>
      </c>
      <c r="K201" t="s">
        <v>4334</v>
      </c>
      <c r="L201">
        <v>53</v>
      </c>
      <c r="M201" t="s">
        <v>3692</v>
      </c>
      <c r="N201" t="s">
        <v>4334</v>
      </c>
      <c r="O201" t="s">
        <v>4334</v>
      </c>
      <c r="P201" t="s">
        <v>4334</v>
      </c>
      <c r="Q201" t="s">
        <v>4334</v>
      </c>
      <c r="R201">
        <v>2025</v>
      </c>
      <c r="S201" t="s">
        <v>4334</v>
      </c>
      <c r="T201" t="s">
        <v>4334</v>
      </c>
      <c r="U201" t="s">
        <v>4334</v>
      </c>
      <c r="V201" t="s">
        <v>4334</v>
      </c>
      <c r="W201" t="s">
        <v>4334</v>
      </c>
      <c r="X201" t="s">
        <v>4334</v>
      </c>
      <c r="Y201">
        <v>1800000</v>
      </c>
      <c r="Z201">
        <v>1800000</v>
      </c>
      <c r="AA201" t="s">
        <v>4334</v>
      </c>
      <c r="AB201">
        <v>0</v>
      </c>
      <c r="AC201" t="s">
        <v>4334</v>
      </c>
      <c r="AD201" t="s">
        <v>4334</v>
      </c>
      <c r="AE201" t="s">
        <v>4334</v>
      </c>
      <c r="AF201" t="s">
        <v>4334</v>
      </c>
      <c r="AG201" t="s">
        <v>4334</v>
      </c>
      <c r="AH201">
        <v>0</v>
      </c>
      <c r="AI201">
        <v>0</v>
      </c>
      <c r="AJ201">
        <v>0</v>
      </c>
      <c r="AK201" t="s">
        <v>4334</v>
      </c>
      <c r="AL201" t="s">
        <v>1100</v>
      </c>
      <c r="AM201" t="s">
        <v>4334</v>
      </c>
      <c r="AN201" t="s">
        <v>4334</v>
      </c>
      <c r="AO201" t="s">
        <v>4334</v>
      </c>
    </row>
    <row r="202" spans="1:41">
      <c r="A202" t="s">
        <v>5986</v>
      </c>
      <c r="B202" t="s">
        <v>2286</v>
      </c>
      <c r="C202" t="s">
        <v>4334</v>
      </c>
      <c r="D202" t="s">
        <v>4334</v>
      </c>
      <c r="E202" t="s">
        <v>4334</v>
      </c>
      <c r="F202" t="s">
        <v>3902</v>
      </c>
      <c r="G202" t="s">
        <v>2345</v>
      </c>
      <c r="H202" t="s">
        <v>5987</v>
      </c>
      <c r="I202" t="s">
        <v>4334</v>
      </c>
      <c r="J202" t="s">
        <v>2287</v>
      </c>
      <c r="K202" t="s">
        <v>4334</v>
      </c>
      <c r="L202">
        <v>2</v>
      </c>
      <c r="M202" t="s">
        <v>3611</v>
      </c>
      <c r="N202" t="s">
        <v>4334</v>
      </c>
      <c r="O202" t="s">
        <v>4334</v>
      </c>
      <c r="P202" t="s">
        <v>4334</v>
      </c>
      <c r="Q202" t="s">
        <v>4334</v>
      </c>
      <c r="S202" t="s">
        <v>4334</v>
      </c>
      <c r="T202" t="s">
        <v>4334</v>
      </c>
      <c r="U202" t="s">
        <v>4334</v>
      </c>
      <c r="V202" t="s">
        <v>4334</v>
      </c>
      <c r="W202" t="s">
        <v>4334</v>
      </c>
      <c r="X202" t="s">
        <v>4334</v>
      </c>
      <c r="Y202">
        <v>1800000</v>
      </c>
      <c r="Z202">
        <v>2950000</v>
      </c>
      <c r="AA202" t="s">
        <v>4334</v>
      </c>
      <c r="AB202">
        <v>2929818.7779999999</v>
      </c>
      <c r="AC202" t="s">
        <v>4334</v>
      </c>
      <c r="AD202" t="s">
        <v>4334</v>
      </c>
      <c r="AE202" t="s">
        <v>4334</v>
      </c>
      <c r="AF202" t="s">
        <v>4334</v>
      </c>
      <c r="AG202" t="s">
        <v>4334</v>
      </c>
      <c r="AH202">
        <v>2774456.7620000001</v>
      </c>
      <c r="AI202">
        <v>95</v>
      </c>
      <c r="AJ202">
        <v>94.05</v>
      </c>
      <c r="AK202" t="s">
        <v>4334</v>
      </c>
      <c r="AL202" t="s">
        <v>5988</v>
      </c>
      <c r="AM202" t="s">
        <v>4334</v>
      </c>
      <c r="AN202" t="s">
        <v>4334</v>
      </c>
      <c r="AO202" t="s">
        <v>4334</v>
      </c>
    </row>
    <row r="203" spans="1:41">
      <c r="A203" t="s">
        <v>5989</v>
      </c>
      <c r="B203" t="s">
        <v>526</v>
      </c>
      <c r="C203" t="s">
        <v>4334</v>
      </c>
      <c r="D203" t="s">
        <v>4334</v>
      </c>
      <c r="E203" t="s">
        <v>4334</v>
      </c>
      <c r="F203" t="s">
        <v>3729</v>
      </c>
      <c r="G203" t="s">
        <v>4334</v>
      </c>
      <c r="H203" t="s">
        <v>5990</v>
      </c>
      <c r="I203" t="s">
        <v>4334</v>
      </c>
      <c r="J203" t="s">
        <v>4334</v>
      </c>
      <c r="K203" t="s">
        <v>4334</v>
      </c>
      <c r="L203">
        <v>6</v>
      </c>
      <c r="M203" t="s">
        <v>3613</v>
      </c>
      <c r="N203" t="s">
        <v>4334</v>
      </c>
      <c r="O203" t="s">
        <v>4334</v>
      </c>
      <c r="P203" t="s">
        <v>4334</v>
      </c>
      <c r="Q203" t="s">
        <v>4334</v>
      </c>
      <c r="R203">
        <v>2011</v>
      </c>
      <c r="S203" t="s">
        <v>4334</v>
      </c>
      <c r="T203" t="s">
        <v>4334</v>
      </c>
      <c r="U203" t="s">
        <v>4334</v>
      </c>
      <c r="V203" t="s">
        <v>4334</v>
      </c>
      <c r="W203" t="s">
        <v>4334</v>
      </c>
      <c r="X203" t="s">
        <v>4334</v>
      </c>
      <c r="Y203">
        <v>0</v>
      </c>
      <c r="Z203">
        <v>3830000</v>
      </c>
      <c r="AA203" t="s">
        <v>4334</v>
      </c>
      <c r="AB203">
        <v>0</v>
      </c>
      <c r="AC203" t="s">
        <v>4334</v>
      </c>
      <c r="AD203" t="s">
        <v>4334</v>
      </c>
      <c r="AE203" t="s">
        <v>4334</v>
      </c>
      <c r="AF203" t="s">
        <v>4334</v>
      </c>
      <c r="AG203" t="s">
        <v>4334</v>
      </c>
      <c r="AH203">
        <v>0</v>
      </c>
      <c r="AI203">
        <v>98</v>
      </c>
      <c r="AJ203">
        <v>98</v>
      </c>
      <c r="AK203" t="s">
        <v>4334</v>
      </c>
      <c r="AL203" t="s">
        <v>5991</v>
      </c>
      <c r="AM203" t="s">
        <v>4334</v>
      </c>
      <c r="AN203" t="s">
        <v>4334</v>
      </c>
      <c r="AO203" t="s">
        <v>4334</v>
      </c>
    </row>
    <row r="204" spans="1:41">
      <c r="A204" t="s">
        <v>5992</v>
      </c>
      <c r="B204" t="s">
        <v>527</v>
      </c>
      <c r="C204" t="s">
        <v>4334</v>
      </c>
      <c r="D204" t="s">
        <v>4334</v>
      </c>
      <c r="E204" t="s">
        <v>4334</v>
      </c>
      <c r="F204" t="s">
        <v>3834</v>
      </c>
      <c r="G204" t="s">
        <v>4334</v>
      </c>
      <c r="H204" t="s">
        <v>998</v>
      </c>
      <c r="I204" t="s">
        <v>4334</v>
      </c>
      <c r="J204" t="s">
        <v>319</v>
      </c>
      <c r="K204" t="s">
        <v>4334</v>
      </c>
      <c r="L204">
        <v>54</v>
      </c>
      <c r="M204" t="s">
        <v>3694</v>
      </c>
      <c r="N204" t="s">
        <v>4334</v>
      </c>
      <c r="O204" t="s">
        <v>4334</v>
      </c>
      <c r="P204" t="s">
        <v>4334</v>
      </c>
      <c r="Q204" t="s">
        <v>4334</v>
      </c>
      <c r="R204">
        <v>2022</v>
      </c>
      <c r="S204" t="s">
        <v>4334</v>
      </c>
      <c r="T204" t="s">
        <v>4334</v>
      </c>
      <c r="U204" t="s">
        <v>4334</v>
      </c>
      <c r="V204" t="s">
        <v>4334</v>
      </c>
      <c r="W204" t="s">
        <v>4334</v>
      </c>
      <c r="X204" t="s">
        <v>4334</v>
      </c>
      <c r="Y204">
        <v>1234000</v>
      </c>
      <c r="Z204">
        <v>1234000</v>
      </c>
      <c r="AA204" t="s">
        <v>4334</v>
      </c>
      <c r="AB204">
        <v>992738</v>
      </c>
      <c r="AC204" t="s">
        <v>4334</v>
      </c>
      <c r="AD204" t="s">
        <v>4334</v>
      </c>
      <c r="AE204" t="s">
        <v>4334</v>
      </c>
      <c r="AF204" t="s">
        <v>4334</v>
      </c>
      <c r="AG204" t="s">
        <v>4334</v>
      </c>
      <c r="AH204">
        <v>872769</v>
      </c>
      <c r="AI204">
        <v>85</v>
      </c>
      <c r="AJ204">
        <v>0</v>
      </c>
      <c r="AK204" t="s">
        <v>4334</v>
      </c>
      <c r="AL204" t="s">
        <v>67</v>
      </c>
      <c r="AM204" t="s">
        <v>4334</v>
      </c>
      <c r="AN204" t="s">
        <v>4334</v>
      </c>
      <c r="AO204" t="s">
        <v>4334</v>
      </c>
    </row>
    <row r="205" spans="1:41">
      <c r="A205" t="s">
        <v>5993</v>
      </c>
      <c r="B205" t="s">
        <v>2286</v>
      </c>
      <c r="C205" t="s">
        <v>4334</v>
      </c>
      <c r="D205" t="s">
        <v>4334</v>
      </c>
      <c r="E205" t="s">
        <v>4334</v>
      </c>
      <c r="F205" t="s">
        <v>3729</v>
      </c>
      <c r="G205" t="s">
        <v>2575</v>
      </c>
      <c r="H205" t="s">
        <v>2574</v>
      </c>
      <c r="I205" t="s">
        <v>4334</v>
      </c>
      <c r="J205" t="s">
        <v>4334</v>
      </c>
      <c r="K205" t="s">
        <v>4334</v>
      </c>
      <c r="L205">
        <v>14</v>
      </c>
      <c r="M205" t="s">
        <v>3625</v>
      </c>
      <c r="N205" t="s">
        <v>4334</v>
      </c>
      <c r="O205" t="s">
        <v>4334</v>
      </c>
      <c r="P205" t="s">
        <v>4334</v>
      </c>
      <c r="Q205" t="s">
        <v>4334</v>
      </c>
      <c r="S205" t="s">
        <v>4334</v>
      </c>
      <c r="T205" t="s">
        <v>4334</v>
      </c>
      <c r="U205" t="s">
        <v>4334</v>
      </c>
      <c r="V205" t="s">
        <v>4334</v>
      </c>
      <c r="W205" t="s">
        <v>4334</v>
      </c>
      <c r="X205" t="s">
        <v>4334</v>
      </c>
      <c r="Y205">
        <v>0</v>
      </c>
      <c r="Z205">
        <v>1400000</v>
      </c>
      <c r="AA205" t="s">
        <v>4334</v>
      </c>
      <c r="AB205">
        <v>1381353.4779999999</v>
      </c>
      <c r="AC205" t="s">
        <v>4334</v>
      </c>
      <c r="AD205" t="s">
        <v>4334</v>
      </c>
      <c r="AE205" t="s">
        <v>4334</v>
      </c>
      <c r="AF205" t="s">
        <v>4334</v>
      </c>
      <c r="AG205" t="s">
        <v>4334</v>
      </c>
      <c r="AH205">
        <v>0</v>
      </c>
      <c r="AI205">
        <v>100</v>
      </c>
      <c r="AJ205">
        <v>0</v>
      </c>
      <c r="AK205" t="s">
        <v>4334</v>
      </c>
      <c r="AL205" t="s">
        <v>2573</v>
      </c>
      <c r="AM205" t="s">
        <v>4334</v>
      </c>
      <c r="AN205" t="s">
        <v>4334</v>
      </c>
      <c r="AO205" t="s">
        <v>4334</v>
      </c>
    </row>
    <row r="206" spans="1:41">
      <c r="A206" t="s">
        <v>5994</v>
      </c>
      <c r="B206" t="s">
        <v>527</v>
      </c>
      <c r="C206" t="s">
        <v>4334</v>
      </c>
      <c r="D206" t="s">
        <v>4334</v>
      </c>
      <c r="E206" t="s">
        <v>4334</v>
      </c>
      <c r="F206" t="s">
        <v>5996</v>
      </c>
      <c r="G206" t="s">
        <v>5997</v>
      </c>
      <c r="H206" t="s">
        <v>5995</v>
      </c>
      <c r="I206" t="s">
        <v>4334</v>
      </c>
      <c r="J206" t="s">
        <v>999</v>
      </c>
      <c r="K206" t="s">
        <v>4334</v>
      </c>
      <c r="L206">
        <v>7</v>
      </c>
      <c r="M206" t="s">
        <v>3614</v>
      </c>
      <c r="N206" t="s">
        <v>4334</v>
      </c>
      <c r="O206" t="s">
        <v>4334</v>
      </c>
      <c r="P206" t="s">
        <v>4334</v>
      </c>
      <c r="Q206" t="s">
        <v>4334</v>
      </c>
      <c r="R206">
        <v>2024</v>
      </c>
      <c r="S206" t="s">
        <v>4334</v>
      </c>
      <c r="T206" t="s">
        <v>4334</v>
      </c>
      <c r="U206" t="s">
        <v>4334</v>
      </c>
      <c r="V206" t="s">
        <v>4334</v>
      </c>
      <c r="W206" t="s">
        <v>4334</v>
      </c>
      <c r="X206" t="s">
        <v>4334</v>
      </c>
      <c r="Y206">
        <v>4000000</v>
      </c>
      <c r="Z206">
        <v>4000000</v>
      </c>
      <c r="AA206" t="s">
        <v>4334</v>
      </c>
      <c r="AB206">
        <v>2287852</v>
      </c>
      <c r="AC206" t="s">
        <v>4334</v>
      </c>
      <c r="AD206" t="s">
        <v>4334</v>
      </c>
      <c r="AE206" t="s">
        <v>4334</v>
      </c>
      <c r="AF206" t="s">
        <v>4334</v>
      </c>
      <c r="AG206" t="s">
        <v>4334</v>
      </c>
      <c r="AH206">
        <v>224053</v>
      </c>
      <c r="AI206">
        <v>45</v>
      </c>
      <c r="AJ206">
        <v>0</v>
      </c>
      <c r="AK206" t="s">
        <v>4334</v>
      </c>
      <c r="AL206" t="s">
        <v>4334</v>
      </c>
      <c r="AM206" t="s">
        <v>4334</v>
      </c>
      <c r="AN206" t="s">
        <v>4334</v>
      </c>
      <c r="AO206" t="s">
        <v>4334</v>
      </c>
    </row>
    <row r="207" spans="1:41">
      <c r="A207" t="s">
        <v>5998</v>
      </c>
      <c r="B207" t="s">
        <v>528</v>
      </c>
      <c r="C207" t="s">
        <v>4334</v>
      </c>
      <c r="D207" t="s">
        <v>4334</v>
      </c>
      <c r="E207" t="s">
        <v>4334</v>
      </c>
      <c r="F207" t="s">
        <v>3730</v>
      </c>
      <c r="G207" t="s">
        <v>4334</v>
      </c>
      <c r="H207" t="s">
        <v>2265</v>
      </c>
      <c r="I207" t="s">
        <v>4334</v>
      </c>
      <c r="J207" t="s">
        <v>4334</v>
      </c>
      <c r="K207" t="s">
        <v>4334</v>
      </c>
      <c r="L207">
        <v>22</v>
      </c>
      <c r="M207" t="s">
        <v>3638</v>
      </c>
      <c r="N207" t="s">
        <v>4334</v>
      </c>
      <c r="O207" t="s">
        <v>4334</v>
      </c>
      <c r="P207" t="s">
        <v>4334</v>
      </c>
      <c r="Q207" t="s">
        <v>4334</v>
      </c>
      <c r="S207" t="s">
        <v>4334</v>
      </c>
      <c r="T207" t="s">
        <v>4334</v>
      </c>
      <c r="U207" t="s">
        <v>4334</v>
      </c>
      <c r="V207" t="s">
        <v>4334</v>
      </c>
      <c r="W207" t="s">
        <v>4334</v>
      </c>
      <c r="X207" t="s">
        <v>4334</v>
      </c>
      <c r="Y207">
        <v>0</v>
      </c>
      <c r="Z207">
        <v>0</v>
      </c>
      <c r="AA207" t="s">
        <v>4334</v>
      </c>
      <c r="AB207">
        <v>0</v>
      </c>
      <c r="AC207" t="s">
        <v>4334</v>
      </c>
      <c r="AD207" t="s">
        <v>4334</v>
      </c>
      <c r="AE207" t="s">
        <v>4334</v>
      </c>
      <c r="AF207" t="s">
        <v>4334</v>
      </c>
      <c r="AG207" t="s">
        <v>4334</v>
      </c>
      <c r="AH207">
        <v>0</v>
      </c>
      <c r="AI207">
        <v>0</v>
      </c>
      <c r="AJ207">
        <v>0</v>
      </c>
      <c r="AK207" t="s">
        <v>4334</v>
      </c>
      <c r="AL207" t="s">
        <v>4334</v>
      </c>
      <c r="AM207" t="s">
        <v>4334</v>
      </c>
      <c r="AN207" t="s">
        <v>4334</v>
      </c>
      <c r="AO207" t="s">
        <v>4334</v>
      </c>
    </row>
    <row r="208" spans="1:41">
      <c r="A208" t="s">
        <v>5999</v>
      </c>
      <c r="B208" t="s">
        <v>527</v>
      </c>
      <c r="C208" t="s">
        <v>4334</v>
      </c>
      <c r="D208" t="s">
        <v>4334</v>
      </c>
      <c r="E208" t="s">
        <v>4334</v>
      </c>
      <c r="F208" t="s">
        <v>3731</v>
      </c>
      <c r="G208" t="s">
        <v>4334</v>
      </c>
      <c r="H208" t="s">
        <v>6000</v>
      </c>
      <c r="I208" t="s">
        <v>4334</v>
      </c>
      <c r="J208" t="s">
        <v>319</v>
      </c>
      <c r="K208" t="s">
        <v>4334</v>
      </c>
      <c r="L208">
        <v>30</v>
      </c>
      <c r="M208" t="s">
        <v>527</v>
      </c>
      <c r="N208" t="s">
        <v>4334</v>
      </c>
      <c r="O208" t="s">
        <v>4334</v>
      </c>
      <c r="P208" t="s">
        <v>4334</v>
      </c>
      <c r="Q208" t="s">
        <v>4334</v>
      </c>
      <c r="R208">
        <v>2022</v>
      </c>
      <c r="S208" t="s">
        <v>4334</v>
      </c>
      <c r="T208" t="s">
        <v>4334</v>
      </c>
      <c r="U208" t="s">
        <v>4334</v>
      </c>
      <c r="V208" t="s">
        <v>4334</v>
      </c>
      <c r="W208" t="s">
        <v>4334</v>
      </c>
      <c r="X208" t="s">
        <v>4334</v>
      </c>
      <c r="Y208">
        <v>1600000</v>
      </c>
      <c r="Z208">
        <v>1600000</v>
      </c>
      <c r="AA208" t="s">
        <v>4334</v>
      </c>
      <c r="AB208">
        <v>1197586.3740000001</v>
      </c>
      <c r="AC208" t="s">
        <v>4334</v>
      </c>
      <c r="AD208" t="s">
        <v>4334</v>
      </c>
      <c r="AE208" t="s">
        <v>4334</v>
      </c>
      <c r="AF208" t="s">
        <v>4334</v>
      </c>
      <c r="AG208" t="s">
        <v>4334</v>
      </c>
      <c r="AH208">
        <v>46828.811000000002</v>
      </c>
      <c r="AI208">
        <v>15</v>
      </c>
      <c r="AJ208">
        <v>0</v>
      </c>
      <c r="AK208" t="s">
        <v>4334</v>
      </c>
      <c r="AL208" t="s">
        <v>20</v>
      </c>
      <c r="AM208" t="s">
        <v>4334</v>
      </c>
      <c r="AN208" t="s">
        <v>4334</v>
      </c>
      <c r="AO208" t="s">
        <v>4334</v>
      </c>
    </row>
    <row r="209" spans="1:41">
      <c r="A209" t="s">
        <v>6001</v>
      </c>
      <c r="B209" t="s">
        <v>527</v>
      </c>
      <c r="C209" t="s">
        <v>4334</v>
      </c>
      <c r="D209" t="s">
        <v>4334</v>
      </c>
      <c r="E209" t="s">
        <v>4334</v>
      </c>
      <c r="F209" t="s">
        <v>6002</v>
      </c>
      <c r="G209" t="s">
        <v>4334</v>
      </c>
      <c r="H209" t="s">
        <v>736</v>
      </c>
      <c r="I209" t="s">
        <v>4334</v>
      </c>
      <c r="J209" t="s">
        <v>319</v>
      </c>
      <c r="K209" t="s">
        <v>4334</v>
      </c>
      <c r="L209">
        <v>7</v>
      </c>
      <c r="M209" t="s">
        <v>3614</v>
      </c>
      <c r="N209" t="s">
        <v>4334</v>
      </c>
      <c r="O209" t="s">
        <v>4334</v>
      </c>
      <c r="P209" t="s">
        <v>4334</v>
      </c>
      <c r="Q209" t="s">
        <v>4334</v>
      </c>
      <c r="R209">
        <v>2006</v>
      </c>
      <c r="S209" t="s">
        <v>4334</v>
      </c>
      <c r="T209" t="s">
        <v>4334</v>
      </c>
      <c r="U209" t="s">
        <v>4334</v>
      </c>
      <c r="V209" t="s">
        <v>4334</v>
      </c>
      <c r="W209" t="s">
        <v>4334</v>
      </c>
      <c r="X209" t="s">
        <v>4334</v>
      </c>
      <c r="Y209">
        <v>2000000</v>
      </c>
      <c r="Z209">
        <v>4384000</v>
      </c>
      <c r="AA209" t="s">
        <v>4334</v>
      </c>
      <c r="AB209">
        <v>4040539</v>
      </c>
      <c r="AC209" t="s">
        <v>4334</v>
      </c>
      <c r="AD209" t="s">
        <v>4334</v>
      </c>
      <c r="AE209" t="s">
        <v>4334</v>
      </c>
      <c r="AF209" t="s">
        <v>4334</v>
      </c>
      <c r="AG209" t="s">
        <v>4334</v>
      </c>
      <c r="AH209">
        <v>1092885</v>
      </c>
      <c r="AI209">
        <v>48</v>
      </c>
      <c r="AJ209">
        <v>0</v>
      </c>
      <c r="AK209" t="s">
        <v>4334</v>
      </c>
      <c r="AL209" t="s">
        <v>4334</v>
      </c>
      <c r="AM209" t="s">
        <v>4334</v>
      </c>
      <c r="AN209" t="s">
        <v>4334</v>
      </c>
      <c r="AO209" t="s">
        <v>4334</v>
      </c>
    </row>
    <row r="210" spans="1:41">
      <c r="A210" t="s">
        <v>6003</v>
      </c>
      <c r="B210" t="s">
        <v>527</v>
      </c>
      <c r="C210" t="s">
        <v>4334</v>
      </c>
      <c r="D210" t="s">
        <v>4334</v>
      </c>
      <c r="E210" t="s">
        <v>4334</v>
      </c>
      <c r="F210" t="s">
        <v>6004</v>
      </c>
      <c r="G210" t="s">
        <v>4334</v>
      </c>
      <c r="H210" t="s">
        <v>966</v>
      </c>
      <c r="I210" t="s">
        <v>4334</v>
      </c>
      <c r="J210" t="s">
        <v>319</v>
      </c>
      <c r="K210" t="s">
        <v>4334</v>
      </c>
      <c r="L210">
        <v>47</v>
      </c>
      <c r="M210" t="s">
        <v>3680</v>
      </c>
      <c r="N210" t="s">
        <v>4334</v>
      </c>
      <c r="O210" t="s">
        <v>4334</v>
      </c>
      <c r="P210" t="s">
        <v>4334</v>
      </c>
      <c r="Q210" t="s">
        <v>4334</v>
      </c>
      <c r="S210" t="s">
        <v>4334</v>
      </c>
      <c r="T210" t="s">
        <v>4334</v>
      </c>
      <c r="U210" t="s">
        <v>4334</v>
      </c>
      <c r="V210" t="s">
        <v>4334</v>
      </c>
      <c r="W210" t="s">
        <v>4334</v>
      </c>
      <c r="X210" t="s">
        <v>4334</v>
      </c>
      <c r="Y210">
        <v>0</v>
      </c>
      <c r="Z210">
        <v>0</v>
      </c>
      <c r="AA210" t="s">
        <v>4334</v>
      </c>
      <c r="AB210">
        <v>0</v>
      </c>
      <c r="AC210" t="s">
        <v>4334</v>
      </c>
      <c r="AD210" t="s">
        <v>4334</v>
      </c>
      <c r="AE210" t="s">
        <v>4334</v>
      </c>
      <c r="AF210" t="s">
        <v>4334</v>
      </c>
      <c r="AG210" t="s">
        <v>4334</v>
      </c>
      <c r="AH210">
        <v>0</v>
      </c>
      <c r="AI210">
        <v>0</v>
      </c>
      <c r="AJ210">
        <v>0</v>
      </c>
      <c r="AK210" t="s">
        <v>4334</v>
      </c>
      <c r="AL210" t="s">
        <v>4334</v>
      </c>
      <c r="AM210" t="s">
        <v>4334</v>
      </c>
      <c r="AN210" t="s">
        <v>4334</v>
      </c>
      <c r="AO210" t="s">
        <v>4334</v>
      </c>
    </row>
    <row r="211" spans="1:41">
      <c r="A211" t="s">
        <v>6005</v>
      </c>
      <c r="B211" t="s">
        <v>2286</v>
      </c>
      <c r="C211" t="s">
        <v>4334</v>
      </c>
      <c r="D211" t="s">
        <v>4334</v>
      </c>
      <c r="E211" t="s">
        <v>4334</v>
      </c>
      <c r="F211" t="s">
        <v>3897</v>
      </c>
      <c r="G211" t="s">
        <v>2305</v>
      </c>
      <c r="H211" t="s">
        <v>2304</v>
      </c>
      <c r="I211" t="s">
        <v>4334</v>
      </c>
      <c r="J211" t="s">
        <v>2287</v>
      </c>
      <c r="K211" t="s">
        <v>4334</v>
      </c>
      <c r="L211">
        <v>2</v>
      </c>
      <c r="M211" t="s">
        <v>3611</v>
      </c>
      <c r="N211" t="s">
        <v>4334</v>
      </c>
      <c r="O211" t="s">
        <v>4334</v>
      </c>
      <c r="P211" t="s">
        <v>4334</v>
      </c>
      <c r="Q211" t="s">
        <v>4334</v>
      </c>
      <c r="S211" t="s">
        <v>4334</v>
      </c>
      <c r="T211" t="s">
        <v>4334</v>
      </c>
      <c r="U211" t="s">
        <v>4334</v>
      </c>
      <c r="V211" t="s">
        <v>4334</v>
      </c>
      <c r="W211" t="s">
        <v>4334</v>
      </c>
      <c r="X211" t="s">
        <v>4334</v>
      </c>
      <c r="Y211">
        <v>960000</v>
      </c>
      <c r="Z211">
        <v>1700471</v>
      </c>
      <c r="AA211" t="s">
        <v>4334</v>
      </c>
      <c r="AB211">
        <v>1671317.423</v>
      </c>
      <c r="AC211" t="s">
        <v>4334</v>
      </c>
      <c r="AD211" t="s">
        <v>4334</v>
      </c>
      <c r="AE211" t="s">
        <v>4334</v>
      </c>
      <c r="AF211" t="s">
        <v>4334</v>
      </c>
      <c r="AG211" t="s">
        <v>4334</v>
      </c>
      <c r="AH211">
        <v>1665969.4720000001</v>
      </c>
      <c r="AI211">
        <v>100</v>
      </c>
      <c r="AJ211">
        <v>97.97</v>
      </c>
      <c r="AK211" t="s">
        <v>4334</v>
      </c>
      <c r="AL211" t="s">
        <v>4121</v>
      </c>
      <c r="AM211" t="s">
        <v>4334</v>
      </c>
      <c r="AN211" t="s">
        <v>4334</v>
      </c>
      <c r="AO211" t="s">
        <v>4334</v>
      </c>
    </row>
    <row r="212" spans="1:41">
      <c r="A212" t="s">
        <v>6006</v>
      </c>
      <c r="B212" t="s">
        <v>317</v>
      </c>
      <c r="C212" t="s">
        <v>4334</v>
      </c>
      <c r="D212" t="s">
        <v>4334</v>
      </c>
      <c r="E212" t="s">
        <v>4334</v>
      </c>
      <c r="F212" t="s">
        <v>3740</v>
      </c>
      <c r="G212" t="s">
        <v>4334</v>
      </c>
      <c r="H212" t="s">
        <v>109</v>
      </c>
      <c r="I212" t="s">
        <v>4334</v>
      </c>
      <c r="J212" t="s">
        <v>4334</v>
      </c>
      <c r="K212" t="s">
        <v>4334</v>
      </c>
      <c r="L212">
        <v>35</v>
      </c>
      <c r="M212" t="s">
        <v>3660</v>
      </c>
      <c r="N212" t="s">
        <v>4334</v>
      </c>
      <c r="O212" t="s">
        <v>4334</v>
      </c>
      <c r="P212" t="s">
        <v>4334</v>
      </c>
      <c r="Q212" t="s">
        <v>4334</v>
      </c>
      <c r="S212" t="s">
        <v>4334</v>
      </c>
      <c r="T212" t="s">
        <v>4334</v>
      </c>
      <c r="U212" t="s">
        <v>4334</v>
      </c>
      <c r="V212" t="s">
        <v>4334</v>
      </c>
      <c r="W212" t="s">
        <v>4334</v>
      </c>
      <c r="X212" t="s">
        <v>4334</v>
      </c>
      <c r="Y212">
        <v>0</v>
      </c>
      <c r="Z212">
        <v>3740000</v>
      </c>
      <c r="AA212" t="s">
        <v>4334</v>
      </c>
      <c r="AB212">
        <v>3052865.9610000001</v>
      </c>
      <c r="AC212" t="s">
        <v>4334</v>
      </c>
      <c r="AD212" t="s">
        <v>4334</v>
      </c>
      <c r="AE212" t="s">
        <v>4334</v>
      </c>
      <c r="AF212" t="s">
        <v>4334</v>
      </c>
      <c r="AG212" t="s">
        <v>4334</v>
      </c>
      <c r="AH212">
        <v>1978724.5290000001</v>
      </c>
      <c r="AI212">
        <v>70</v>
      </c>
      <c r="AJ212">
        <v>0</v>
      </c>
      <c r="AK212" t="s">
        <v>4334</v>
      </c>
      <c r="AL212" t="s">
        <v>67</v>
      </c>
      <c r="AM212" t="s">
        <v>4334</v>
      </c>
      <c r="AN212" t="s">
        <v>20</v>
      </c>
      <c r="AO212" t="s">
        <v>4334</v>
      </c>
    </row>
    <row r="213" spans="1:41">
      <c r="A213" t="s">
        <v>6007</v>
      </c>
      <c r="B213" t="s">
        <v>526</v>
      </c>
      <c r="C213" t="s">
        <v>4334</v>
      </c>
      <c r="D213" t="s">
        <v>4334</v>
      </c>
      <c r="E213" t="s">
        <v>4334</v>
      </c>
      <c r="F213" t="s">
        <v>3919</v>
      </c>
      <c r="G213" t="s">
        <v>4334</v>
      </c>
      <c r="H213" t="s">
        <v>6008</v>
      </c>
      <c r="I213" t="s">
        <v>4334</v>
      </c>
      <c r="J213" t="s">
        <v>4334</v>
      </c>
      <c r="K213" t="s">
        <v>4334</v>
      </c>
      <c r="L213">
        <v>18</v>
      </c>
      <c r="M213" t="s">
        <v>3632</v>
      </c>
      <c r="N213" t="s">
        <v>4334</v>
      </c>
      <c r="O213" t="s">
        <v>4334</v>
      </c>
      <c r="P213" t="s">
        <v>4334</v>
      </c>
      <c r="Q213" t="s">
        <v>4334</v>
      </c>
      <c r="S213" t="s">
        <v>4334</v>
      </c>
      <c r="T213" t="s">
        <v>4334</v>
      </c>
      <c r="U213" t="s">
        <v>4334</v>
      </c>
      <c r="V213" t="s">
        <v>4334</v>
      </c>
      <c r="W213" t="s">
        <v>4334</v>
      </c>
      <c r="X213" t="s">
        <v>4334</v>
      </c>
      <c r="Y213">
        <v>0</v>
      </c>
      <c r="Z213">
        <v>5328882</v>
      </c>
      <c r="AA213" t="s">
        <v>4334</v>
      </c>
      <c r="AB213">
        <v>4625482.0329999998</v>
      </c>
      <c r="AC213" t="s">
        <v>4334</v>
      </c>
      <c r="AD213" t="s">
        <v>4334</v>
      </c>
      <c r="AE213" t="s">
        <v>4334</v>
      </c>
      <c r="AF213" t="s">
        <v>4334</v>
      </c>
      <c r="AG213" t="s">
        <v>4334</v>
      </c>
      <c r="AH213">
        <v>442520.45400000003</v>
      </c>
      <c r="AI213">
        <v>15</v>
      </c>
      <c r="AJ213">
        <v>8.3000000000000007</v>
      </c>
      <c r="AK213" t="s">
        <v>4334</v>
      </c>
      <c r="AL213" t="s">
        <v>4169</v>
      </c>
      <c r="AM213" t="s">
        <v>4334</v>
      </c>
      <c r="AN213" t="s">
        <v>4334</v>
      </c>
      <c r="AO213" t="s">
        <v>4334</v>
      </c>
    </row>
    <row r="214" spans="1:41">
      <c r="A214" t="s">
        <v>6009</v>
      </c>
      <c r="B214" t="s">
        <v>527</v>
      </c>
      <c r="C214" t="s">
        <v>4334</v>
      </c>
      <c r="D214" t="s">
        <v>4334</v>
      </c>
      <c r="E214" t="s">
        <v>4334</v>
      </c>
      <c r="F214" t="s">
        <v>3796</v>
      </c>
      <c r="G214" t="s">
        <v>4334</v>
      </c>
      <c r="H214" t="s">
        <v>6010</v>
      </c>
      <c r="I214" t="s">
        <v>4334</v>
      </c>
      <c r="J214" t="s">
        <v>319</v>
      </c>
      <c r="K214" t="s">
        <v>4334</v>
      </c>
      <c r="L214">
        <v>7</v>
      </c>
      <c r="M214" t="s">
        <v>3614</v>
      </c>
      <c r="N214" t="s">
        <v>4334</v>
      </c>
      <c r="O214" t="s">
        <v>4334</v>
      </c>
      <c r="P214" t="s">
        <v>4334</v>
      </c>
      <c r="Q214" t="s">
        <v>4334</v>
      </c>
      <c r="R214">
        <v>2014</v>
      </c>
      <c r="S214" t="s">
        <v>4334</v>
      </c>
      <c r="T214" t="s">
        <v>4334</v>
      </c>
      <c r="U214" t="s">
        <v>4334</v>
      </c>
      <c r="V214" t="s">
        <v>4334</v>
      </c>
      <c r="W214" t="s">
        <v>4334</v>
      </c>
      <c r="X214" t="s">
        <v>4334</v>
      </c>
      <c r="Y214">
        <v>600000</v>
      </c>
      <c r="Z214">
        <v>2258000</v>
      </c>
      <c r="AA214" t="s">
        <v>4334</v>
      </c>
      <c r="AB214">
        <v>207</v>
      </c>
      <c r="AC214" t="s">
        <v>4334</v>
      </c>
      <c r="AD214" t="s">
        <v>4334</v>
      </c>
      <c r="AE214" t="s">
        <v>4334</v>
      </c>
      <c r="AF214" t="s">
        <v>4334</v>
      </c>
      <c r="AG214" t="s">
        <v>4334</v>
      </c>
      <c r="AH214">
        <v>0</v>
      </c>
      <c r="AI214">
        <v>0</v>
      </c>
      <c r="AJ214">
        <v>0</v>
      </c>
      <c r="AK214" t="s">
        <v>4334</v>
      </c>
      <c r="AL214" t="s">
        <v>6011</v>
      </c>
      <c r="AM214" t="s">
        <v>4334</v>
      </c>
      <c r="AN214" t="s">
        <v>4334</v>
      </c>
      <c r="AO214" t="s">
        <v>4334</v>
      </c>
    </row>
    <row r="215" spans="1:41">
      <c r="A215" t="s">
        <v>6012</v>
      </c>
      <c r="B215" t="s">
        <v>318</v>
      </c>
      <c r="C215" t="s">
        <v>4334</v>
      </c>
      <c r="D215" t="s">
        <v>4334</v>
      </c>
      <c r="E215" t="s">
        <v>4334</v>
      </c>
      <c r="F215" t="s">
        <v>3733</v>
      </c>
      <c r="G215" t="s">
        <v>3588</v>
      </c>
      <c r="H215" t="s">
        <v>4334</v>
      </c>
      <c r="I215" t="s">
        <v>4334</v>
      </c>
      <c r="J215" t="s">
        <v>391</v>
      </c>
      <c r="K215" t="s">
        <v>4334</v>
      </c>
      <c r="L215">
        <v>32</v>
      </c>
      <c r="M215" t="s">
        <v>3655</v>
      </c>
      <c r="N215" t="s">
        <v>4334</v>
      </c>
      <c r="O215" t="s">
        <v>4334</v>
      </c>
      <c r="P215" t="s">
        <v>4334</v>
      </c>
      <c r="Q215" t="s">
        <v>4334</v>
      </c>
      <c r="S215" t="s">
        <v>4334</v>
      </c>
      <c r="T215" t="s">
        <v>4334</v>
      </c>
      <c r="U215" t="s">
        <v>4334</v>
      </c>
      <c r="V215" t="s">
        <v>4334</v>
      </c>
      <c r="W215" t="s">
        <v>4334</v>
      </c>
      <c r="X215" t="s">
        <v>4334</v>
      </c>
      <c r="Y215">
        <v>3310000</v>
      </c>
      <c r="Z215">
        <v>7752300</v>
      </c>
      <c r="AA215" t="s">
        <v>4334</v>
      </c>
      <c r="AB215">
        <v>5648316</v>
      </c>
      <c r="AC215" t="s">
        <v>4334</v>
      </c>
      <c r="AD215" t="s">
        <v>4334</v>
      </c>
      <c r="AE215" t="s">
        <v>4334</v>
      </c>
      <c r="AF215" t="s">
        <v>4334</v>
      </c>
      <c r="AG215" t="s">
        <v>4334</v>
      </c>
      <c r="AH215">
        <v>2143508</v>
      </c>
      <c r="AI215">
        <v>82</v>
      </c>
      <c r="AJ215">
        <v>0</v>
      </c>
      <c r="AK215" t="s">
        <v>4334</v>
      </c>
      <c r="AL215" t="s">
        <v>4334</v>
      </c>
      <c r="AM215" t="s">
        <v>4334</v>
      </c>
      <c r="AN215" t="s">
        <v>4334</v>
      </c>
      <c r="AO215" t="s">
        <v>4334</v>
      </c>
    </row>
    <row r="216" spans="1:41">
      <c r="A216" t="s">
        <v>6013</v>
      </c>
      <c r="B216" t="s">
        <v>529</v>
      </c>
      <c r="C216" t="s">
        <v>4334</v>
      </c>
      <c r="D216" t="s">
        <v>4334</v>
      </c>
      <c r="E216" t="s">
        <v>4334</v>
      </c>
      <c r="F216" t="s">
        <v>3769</v>
      </c>
      <c r="G216" t="s">
        <v>4334</v>
      </c>
      <c r="H216" t="s">
        <v>6014</v>
      </c>
      <c r="I216" t="s">
        <v>4334</v>
      </c>
      <c r="J216" t="s">
        <v>319</v>
      </c>
      <c r="K216" t="s">
        <v>4334</v>
      </c>
      <c r="L216">
        <v>41</v>
      </c>
      <c r="M216" t="s">
        <v>3672</v>
      </c>
      <c r="N216" t="s">
        <v>4334</v>
      </c>
      <c r="O216" t="s">
        <v>4334</v>
      </c>
      <c r="P216" t="s">
        <v>4334</v>
      </c>
      <c r="Q216" t="s">
        <v>4334</v>
      </c>
      <c r="S216" t="s">
        <v>4334</v>
      </c>
      <c r="T216" t="s">
        <v>4334</v>
      </c>
      <c r="U216" t="s">
        <v>4334</v>
      </c>
      <c r="V216" t="s">
        <v>4334</v>
      </c>
      <c r="W216" t="s">
        <v>4334</v>
      </c>
      <c r="X216" t="s">
        <v>4334</v>
      </c>
      <c r="Y216">
        <v>0</v>
      </c>
      <c r="Z216">
        <v>1250000</v>
      </c>
      <c r="AA216" t="s">
        <v>4334</v>
      </c>
      <c r="AB216">
        <v>0</v>
      </c>
      <c r="AC216" t="s">
        <v>4334</v>
      </c>
      <c r="AD216" t="s">
        <v>4334</v>
      </c>
      <c r="AE216" t="s">
        <v>4334</v>
      </c>
      <c r="AF216" t="s">
        <v>4334</v>
      </c>
      <c r="AG216" t="s">
        <v>4334</v>
      </c>
      <c r="AH216">
        <v>238684</v>
      </c>
      <c r="AI216">
        <v>49</v>
      </c>
      <c r="AJ216">
        <v>61.47</v>
      </c>
      <c r="AK216" t="s">
        <v>4334</v>
      </c>
      <c r="AL216" t="s">
        <v>1315</v>
      </c>
      <c r="AM216" t="s">
        <v>4334</v>
      </c>
      <c r="AN216" t="s">
        <v>4334</v>
      </c>
      <c r="AO216" t="s">
        <v>4334</v>
      </c>
    </row>
    <row r="217" spans="1:41">
      <c r="A217" t="s">
        <v>6015</v>
      </c>
      <c r="B217" t="s">
        <v>318</v>
      </c>
      <c r="C217" t="s">
        <v>4334</v>
      </c>
      <c r="D217" t="s">
        <v>4334</v>
      </c>
      <c r="E217" t="s">
        <v>4334</v>
      </c>
      <c r="F217" t="s">
        <v>3729</v>
      </c>
      <c r="G217" t="s">
        <v>329</v>
      </c>
      <c r="H217" t="s">
        <v>4334</v>
      </c>
      <c r="I217" t="s">
        <v>4334</v>
      </c>
      <c r="J217" t="s">
        <v>319</v>
      </c>
      <c r="K217" t="s">
        <v>4334</v>
      </c>
      <c r="L217">
        <v>37</v>
      </c>
      <c r="M217" t="s">
        <v>3664</v>
      </c>
      <c r="N217" t="s">
        <v>4334</v>
      </c>
      <c r="O217" t="s">
        <v>4334</v>
      </c>
      <c r="P217" t="s">
        <v>4334</v>
      </c>
      <c r="Q217" t="s">
        <v>4334</v>
      </c>
      <c r="S217" t="s">
        <v>4334</v>
      </c>
      <c r="T217" t="s">
        <v>4334</v>
      </c>
      <c r="U217" t="s">
        <v>4334</v>
      </c>
      <c r="V217" t="s">
        <v>4334</v>
      </c>
      <c r="W217" t="s">
        <v>4334</v>
      </c>
      <c r="X217" t="s">
        <v>4334</v>
      </c>
      <c r="Y217">
        <v>2086885</v>
      </c>
      <c r="Z217">
        <v>2306885</v>
      </c>
      <c r="AA217" t="s">
        <v>4334</v>
      </c>
      <c r="AB217">
        <v>2278224.0320000001</v>
      </c>
      <c r="AC217" t="s">
        <v>4334</v>
      </c>
      <c r="AD217" t="s">
        <v>4334</v>
      </c>
      <c r="AE217" t="s">
        <v>4334</v>
      </c>
      <c r="AF217" t="s">
        <v>4334</v>
      </c>
      <c r="AG217" t="s">
        <v>4334</v>
      </c>
      <c r="AH217">
        <v>1921212</v>
      </c>
      <c r="AI217">
        <v>75</v>
      </c>
      <c r="AJ217">
        <v>0</v>
      </c>
      <c r="AK217" t="s">
        <v>4334</v>
      </c>
      <c r="AL217" t="s">
        <v>20</v>
      </c>
      <c r="AM217" t="s">
        <v>4334</v>
      </c>
      <c r="AN217" t="s">
        <v>4334</v>
      </c>
      <c r="AO217" t="s">
        <v>4334</v>
      </c>
    </row>
    <row r="218" spans="1:41">
      <c r="A218" t="s">
        <v>6016</v>
      </c>
      <c r="B218" t="s">
        <v>2286</v>
      </c>
      <c r="C218" t="s">
        <v>4334</v>
      </c>
      <c r="D218" t="s">
        <v>4334</v>
      </c>
      <c r="E218" t="s">
        <v>4334</v>
      </c>
      <c r="F218" t="s">
        <v>3758</v>
      </c>
      <c r="G218" t="s">
        <v>2557</v>
      </c>
      <c r="H218" t="s">
        <v>6017</v>
      </c>
      <c r="I218" t="s">
        <v>4334</v>
      </c>
      <c r="J218" t="s">
        <v>4334</v>
      </c>
      <c r="K218" t="s">
        <v>4334</v>
      </c>
      <c r="L218">
        <v>14</v>
      </c>
      <c r="M218" t="s">
        <v>3625</v>
      </c>
      <c r="N218" t="s">
        <v>4334</v>
      </c>
      <c r="O218" t="s">
        <v>4334</v>
      </c>
      <c r="P218" t="s">
        <v>4334</v>
      </c>
      <c r="Q218" t="s">
        <v>4334</v>
      </c>
      <c r="S218" t="s">
        <v>4334</v>
      </c>
      <c r="T218" t="s">
        <v>4334</v>
      </c>
      <c r="U218" t="s">
        <v>4334</v>
      </c>
      <c r="V218" t="s">
        <v>4334</v>
      </c>
      <c r="W218" t="s">
        <v>4334</v>
      </c>
      <c r="X218" t="s">
        <v>4334</v>
      </c>
      <c r="Y218">
        <v>0</v>
      </c>
      <c r="Z218">
        <v>2500000</v>
      </c>
      <c r="AA218" t="s">
        <v>4334</v>
      </c>
      <c r="AB218">
        <v>2453224.1060000001</v>
      </c>
      <c r="AC218" t="s">
        <v>4334</v>
      </c>
      <c r="AD218" t="s">
        <v>4334</v>
      </c>
      <c r="AE218" t="s">
        <v>4334</v>
      </c>
      <c r="AF218" t="s">
        <v>4334</v>
      </c>
      <c r="AG218" t="s">
        <v>4334</v>
      </c>
      <c r="AH218">
        <v>0</v>
      </c>
      <c r="AI218">
        <v>96</v>
      </c>
      <c r="AJ218">
        <v>0</v>
      </c>
      <c r="AK218" t="s">
        <v>4334</v>
      </c>
      <c r="AL218" t="s">
        <v>20</v>
      </c>
      <c r="AM218" t="s">
        <v>4334</v>
      </c>
      <c r="AN218" t="s">
        <v>4334</v>
      </c>
      <c r="AO218" t="s">
        <v>4334</v>
      </c>
    </row>
    <row r="219" spans="1:41">
      <c r="A219" t="s">
        <v>6018</v>
      </c>
      <c r="B219" t="s">
        <v>318</v>
      </c>
      <c r="C219" t="s">
        <v>4334</v>
      </c>
      <c r="D219" t="s">
        <v>4334</v>
      </c>
      <c r="E219" t="s">
        <v>4334</v>
      </c>
      <c r="F219" t="s">
        <v>3733</v>
      </c>
      <c r="G219" t="s">
        <v>464</v>
      </c>
      <c r="H219" t="s">
        <v>4334</v>
      </c>
      <c r="I219" t="s">
        <v>4334</v>
      </c>
      <c r="J219" t="s">
        <v>319</v>
      </c>
      <c r="K219" t="s">
        <v>4334</v>
      </c>
      <c r="L219">
        <v>8</v>
      </c>
      <c r="M219" t="s">
        <v>3615</v>
      </c>
      <c r="N219" t="s">
        <v>4334</v>
      </c>
      <c r="O219" t="s">
        <v>4334</v>
      </c>
      <c r="P219" t="s">
        <v>4334</v>
      </c>
      <c r="Q219" t="s">
        <v>4334</v>
      </c>
      <c r="S219" t="s">
        <v>4334</v>
      </c>
      <c r="T219" t="s">
        <v>4334</v>
      </c>
      <c r="U219" t="s">
        <v>4334</v>
      </c>
      <c r="V219" t="s">
        <v>4334</v>
      </c>
      <c r="W219" t="s">
        <v>4334</v>
      </c>
      <c r="X219" t="s">
        <v>4334</v>
      </c>
      <c r="Y219">
        <v>1300000</v>
      </c>
      <c r="Z219">
        <v>3073000</v>
      </c>
      <c r="AA219" t="s">
        <v>4334</v>
      </c>
      <c r="AB219">
        <v>1807922</v>
      </c>
      <c r="AC219" t="s">
        <v>4334</v>
      </c>
      <c r="AD219" t="s">
        <v>4334</v>
      </c>
      <c r="AE219" t="s">
        <v>4334</v>
      </c>
      <c r="AF219" t="s">
        <v>4334</v>
      </c>
      <c r="AG219" t="s">
        <v>4334</v>
      </c>
      <c r="AH219">
        <v>1483077</v>
      </c>
      <c r="AI219">
        <v>55</v>
      </c>
      <c r="AJ219">
        <v>0</v>
      </c>
      <c r="AK219" t="s">
        <v>4334</v>
      </c>
      <c r="AL219" t="s">
        <v>149</v>
      </c>
      <c r="AM219" t="s">
        <v>4334</v>
      </c>
      <c r="AN219" t="s">
        <v>4334</v>
      </c>
      <c r="AO219" t="s">
        <v>4334</v>
      </c>
    </row>
    <row r="220" spans="1:41">
      <c r="A220" t="s">
        <v>6019</v>
      </c>
      <c r="B220" t="s">
        <v>318</v>
      </c>
      <c r="C220" t="s">
        <v>4334</v>
      </c>
      <c r="D220" t="s">
        <v>4334</v>
      </c>
      <c r="E220" t="s">
        <v>4334</v>
      </c>
      <c r="F220" t="s">
        <v>3733</v>
      </c>
      <c r="G220" t="s">
        <v>461</v>
      </c>
      <c r="H220" t="s">
        <v>4334</v>
      </c>
      <c r="I220" t="s">
        <v>4334</v>
      </c>
      <c r="J220" t="s">
        <v>319</v>
      </c>
      <c r="K220" t="s">
        <v>4334</v>
      </c>
      <c r="L220">
        <v>8</v>
      </c>
      <c r="M220" t="s">
        <v>3615</v>
      </c>
      <c r="N220" t="s">
        <v>4334</v>
      </c>
      <c r="O220" t="s">
        <v>4334</v>
      </c>
      <c r="P220" t="s">
        <v>4334</v>
      </c>
      <c r="Q220" t="s">
        <v>4334</v>
      </c>
      <c r="S220" t="s">
        <v>4334</v>
      </c>
      <c r="T220" t="s">
        <v>4334</v>
      </c>
      <c r="U220" t="s">
        <v>4334</v>
      </c>
      <c r="V220" t="s">
        <v>4334</v>
      </c>
      <c r="W220" t="s">
        <v>4334</v>
      </c>
      <c r="X220" t="s">
        <v>4334</v>
      </c>
      <c r="Y220">
        <v>5000000</v>
      </c>
      <c r="Z220">
        <v>10000000</v>
      </c>
      <c r="AA220" t="s">
        <v>4334</v>
      </c>
      <c r="AB220">
        <v>5018</v>
      </c>
      <c r="AC220" t="s">
        <v>4334</v>
      </c>
      <c r="AD220" t="s">
        <v>4334</v>
      </c>
      <c r="AE220" t="s">
        <v>4334</v>
      </c>
      <c r="AF220" t="s">
        <v>4334</v>
      </c>
      <c r="AG220" t="s">
        <v>4334</v>
      </c>
      <c r="AH220">
        <v>5018</v>
      </c>
      <c r="AI220">
        <v>0</v>
      </c>
      <c r="AJ220">
        <v>0</v>
      </c>
      <c r="AK220" t="s">
        <v>4334</v>
      </c>
      <c r="AL220" t="s">
        <v>3959</v>
      </c>
      <c r="AM220" t="s">
        <v>4334</v>
      </c>
      <c r="AN220" t="s">
        <v>4334</v>
      </c>
      <c r="AO220" t="s">
        <v>4334</v>
      </c>
    </row>
    <row r="221" spans="1:41">
      <c r="A221" t="s">
        <v>6020</v>
      </c>
      <c r="B221" t="s">
        <v>526</v>
      </c>
      <c r="C221" t="s">
        <v>4334</v>
      </c>
      <c r="D221" t="s">
        <v>4334</v>
      </c>
      <c r="E221" t="s">
        <v>4334</v>
      </c>
      <c r="F221" t="s">
        <v>3729</v>
      </c>
      <c r="G221" t="s">
        <v>4334</v>
      </c>
      <c r="H221" t="s">
        <v>6021</v>
      </c>
      <c r="I221" t="s">
        <v>4334</v>
      </c>
      <c r="J221" t="s">
        <v>319</v>
      </c>
      <c r="K221" t="s">
        <v>4334</v>
      </c>
      <c r="L221">
        <v>5</v>
      </c>
      <c r="M221" t="s">
        <v>3612</v>
      </c>
      <c r="N221" t="s">
        <v>4334</v>
      </c>
      <c r="O221" t="s">
        <v>4334</v>
      </c>
      <c r="P221" t="s">
        <v>4334</v>
      </c>
      <c r="Q221" t="s">
        <v>4334</v>
      </c>
      <c r="S221" t="s">
        <v>4334</v>
      </c>
      <c r="T221" t="s">
        <v>4334</v>
      </c>
      <c r="U221" t="s">
        <v>4334</v>
      </c>
      <c r="V221" t="s">
        <v>4334</v>
      </c>
      <c r="W221" t="s">
        <v>4334</v>
      </c>
      <c r="X221" t="s">
        <v>4334</v>
      </c>
      <c r="Y221">
        <v>2000000</v>
      </c>
      <c r="Z221">
        <v>2520000</v>
      </c>
      <c r="AA221" t="s">
        <v>4334</v>
      </c>
      <c r="AB221">
        <v>2438208.1329999999</v>
      </c>
      <c r="AC221" t="s">
        <v>4334</v>
      </c>
      <c r="AD221" t="s">
        <v>4334</v>
      </c>
      <c r="AE221" t="s">
        <v>4334</v>
      </c>
      <c r="AF221" t="s">
        <v>4334</v>
      </c>
      <c r="AG221" t="s">
        <v>4334</v>
      </c>
      <c r="AH221">
        <v>2392870.4890000001</v>
      </c>
      <c r="AI221">
        <v>95</v>
      </c>
      <c r="AJ221">
        <v>94.96</v>
      </c>
      <c r="AK221" t="s">
        <v>4334</v>
      </c>
      <c r="AL221" t="s">
        <v>474</v>
      </c>
      <c r="AM221" t="s">
        <v>4334</v>
      </c>
      <c r="AN221" t="s">
        <v>4334</v>
      </c>
      <c r="AO221" t="s">
        <v>4334</v>
      </c>
    </row>
    <row r="222" spans="1:41">
      <c r="A222" t="s">
        <v>6022</v>
      </c>
      <c r="B222" t="s">
        <v>2286</v>
      </c>
      <c r="C222" t="s">
        <v>4334</v>
      </c>
      <c r="D222" t="s">
        <v>4334</v>
      </c>
      <c r="E222" t="s">
        <v>4334</v>
      </c>
      <c r="F222" t="s">
        <v>3910</v>
      </c>
      <c r="G222" t="s">
        <v>2447</v>
      </c>
      <c r="H222" t="s">
        <v>6023</v>
      </c>
      <c r="I222" t="s">
        <v>4334</v>
      </c>
      <c r="J222" t="s">
        <v>319</v>
      </c>
      <c r="K222" t="s">
        <v>4334</v>
      </c>
      <c r="L222">
        <v>42</v>
      </c>
      <c r="M222" t="s">
        <v>3674</v>
      </c>
      <c r="N222" t="s">
        <v>4334</v>
      </c>
      <c r="O222" t="s">
        <v>4334</v>
      </c>
      <c r="P222" t="s">
        <v>4334</v>
      </c>
      <c r="Q222" t="s">
        <v>4334</v>
      </c>
      <c r="S222" t="s">
        <v>4334</v>
      </c>
      <c r="T222" t="s">
        <v>4334</v>
      </c>
      <c r="U222" t="s">
        <v>4334</v>
      </c>
      <c r="V222" t="s">
        <v>4334</v>
      </c>
      <c r="W222" t="s">
        <v>4334</v>
      </c>
      <c r="X222" t="s">
        <v>4334</v>
      </c>
      <c r="Y222">
        <v>38800</v>
      </c>
      <c r="Z222">
        <v>2354700</v>
      </c>
      <c r="AA222" t="s">
        <v>4334</v>
      </c>
      <c r="AB222">
        <v>2333195.79</v>
      </c>
      <c r="AC222" t="s">
        <v>4334</v>
      </c>
      <c r="AD222" t="s">
        <v>4334</v>
      </c>
      <c r="AE222" t="s">
        <v>4334</v>
      </c>
      <c r="AF222" t="s">
        <v>4334</v>
      </c>
      <c r="AG222" t="s">
        <v>4334</v>
      </c>
      <c r="AH222">
        <v>1802547.4879999999</v>
      </c>
      <c r="AI222">
        <v>99</v>
      </c>
      <c r="AJ222">
        <v>0</v>
      </c>
      <c r="AK222" t="s">
        <v>4334</v>
      </c>
      <c r="AL222" t="s">
        <v>4334</v>
      </c>
      <c r="AM222" t="s">
        <v>4334</v>
      </c>
      <c r="AN222" t="s">
        <v>4334</v>
      </c>
      <c r="AO222" t="s">
        <v>4334</v>
      </c>
    </row>
    <row r="223" spans="1:41">
      <c r="A223" t="s">
        <v>6024</v>
      </c>
      <c r="B223" t="s">
        <v>527</v>
      </c>
      <c r="C223" t="s">
        <v>4334</v>
      </c>
      <c r="D223" t="s">
        <v>4334</v>
      </c>
      <c r="E223" t="s">
        <v>4334</v>
      </c>
      <c r="F223" t="s">
        <v>3809</v>
      </c>
      <c r="G223" t="s">
        <v>4334</v>
      </c>
      <c r="H223" t="s">
        <v>6025</v>
      </c>
      <c r="I223" t="s">
        <v>4334</v>
      </c>
      <c r="J223" t="s">
        <v>319</v>
      </c>
      <c r="K223" t="s">
        <v>4334</v>
      </c>
      <c r="L223">
        <v>33</v>
      </c>
      <c r="M223" t="s">
        <v>3657</v>
      </c>
      <c r="N223" t="s">
        <v>4334</v>
      </c>
      <c r="O223" t="s">
        <v>4334</v>
      </c>
      <c r="P223" t="s">
        <v>4334</v>
      </c>
      <c r="Q223" t="s">
        <v>4334</v>
      </c>
      <c r="R223">
        <v>2018</v>
      </c>
      <c r="S223" t="s">
        <v>4334</v>
      </c>
      <c r="T223" t="s">
        <v>4334</v>
      </c>
      <c r="U223" t="s">
        <v>4334</v>
      </c>
      <c r="V223" t="s">
        <v>4334</v>
      </c>
      <c r="W223" t="s">
        <v>4334</v>
      </c>
      <c r="X223" t="s">
        <v>4334</v>
      </c>
      <c r="Y223">
        <v>1300000</v>
      </c>
      <c r="Z223">
        <v>1300000</v>
      </c>
      <c r="AA223" t="s">
        <v>4334</v>
      </c>
      <c r="AB223">
        <v>1225865</v>
      </c>
      <c r="AC223" t="s">
        <v>4334</v>
      </c>
      <c r="AD223" t="s">
        <v>4334</v>
      </c>
      <c r="AE223" t="s">
        <v>4334</v>
      </c>
      <c r="AF223" t="s">
        <v>4334</v>
      </c>
      <c r="AG223" t="s">
        <v>4334</v>
      </c>
      <c r="AH223">
        <v>979353</v>
      </c>
      <c r="AI223">
        <v>95</v>
      </c>
      <c r="AJ223">
        <v>0</v>
      </c>
      <c r="AK223" t="s">
        <v>4334</v>
      </c>
      <c r="AL223" t="s">
        <v>4334</v>
      </c>
      <c r="AM223" t="s">
        <v>4334</v>
      </c>
      <c r="AN223" t="s">
        <v>4334</v>
      </c>
      <c r="AO223" t="s">
        <v>4334</v>
      </c>
    </row>
    <row r="224" spans="1:41">
      <c r="A224" t="s">
        <v>6026</v>
      </c>
      <c r="B224" t="s">
        <v>526</v>
      </c>
      <c r="C224" t="s">
        <v>4334</v>
      </c>
      <c r="D224" t="s">
        <v>4334</v>
      </c>
      <c r="E224" t="s">
        <v>4334</v>
      </c>
      <c r="F224" t="s">
        <v>3729</v>
      </c>
      <c r="G224" t="s">
        <v>4334</v>
      </c>
      <c r="H224" t="s">
        <v>6027</v>
      </c>
      <c r="I224" t="s">
        <v>4334</v>
      </c>
      <c r="J224" t="s">
        <v>480</v>
      </c>
      <c r="K224" t="s">
        <v>4334</v>
      </c>
      <c r="L224">
        <v>5</v>
      </c>
      <c r="M224" t="s">
        <v>3612</v>
      </c>
      <c r="N224" t="s">
        <v>4334</v>
      </c>
      <c r="O224" t="s">
        <v>4334</v>
      </c>
      <c r="P224" t="s">
        <v>4334</v>
      </c>
      <c r="Q224" t="s">
        <v>4334</v>
      </c>
      <c r="S224" t="s">
        <v>4334</v>
      </c>
      <c r="T224" t="s">
        <v>4334</v>
      </c>
      <c r="U224" t="s">
        <v>4334</v>
      </c>
      <c r="V224" t="s">
        <v>4334</v>
      </c>
      <c r="W224" t="s">
        <v>4334</v>
      </c>
      <c r="X224" t="s">
        <v>4334</v>
      </c>
      <c r="Y224">
        <v>0</v>
      </c>
      <c r="Z224">
        <v>0</v>
      </c>
      <c r="AA224" t="s">
        <v>4334</v>
      </c>
      <c r="AB224">
        <v>0</v>
      </c>
      <c r="AC224" t="s">
        <v>4334</v>
      </c>
      <c r="AD224" t="s">
        <v>4334</v>
      </c>
      <c r="AE224" t="s">
        <v>4334</v>
      </c>
      <c r="AF224" t="s">
        <v>4334</v>
      </c>
      <c r="AG224" t="s">
        <v>4334</v>
      </c>
      <c r="AH224">
        <v>0</v>
      </c>
      <c r="AI224">
        <v>0</v>
      </c>
      <c r="AJ224">
        <v>0</v>
      </c>
      <c r="AK224" t="s">
        <v>4334</v>
      </c>
      <c r="AL224" t="s">
        <v>4334</v>
      </c>
      <c r="AM224" t="s">
        <v>4334</v>
      </c>
      <c r="AN224" t="s">
        <v>4334</v>
      </c>
      <c r="AO224" t="s">
        <v>4334</v>
      </c>
    </row>
    <row r="225" spans="1:41">
      <c r="A225" t="s">
        <v>6028</v>
      </c>
      <c r="B225" t="s">
        <v>318</v>
      </c>
      <c r="C225" t="s">
        <v>4334</v>
      </c>
      <c r="D225" t="s">
        <v>4334</v>
      </c>
      <c r="E225" t="s">
        <v>4334</v>
      </c>
      <c r="F225" t="s">
        <v>3759</v>
      </c>
      <c r="G225" t="s">
        <v>492</v>
      </c>
      <c r="H225" t="s">
        <v>4334</v>
      </c>
      <c r="I225" t="s">
        <v>4334</v>
      </c>
      <c r="J225" t="s">
        <v>319</v>
      </c>
      <c r="K225" t="s">
        <v>4334</v>
      </c>
      <c r="L225">
        <v>45</v>
      </c>
      <c r="M225" t="s">
        <v>3677</v>
      </c>
      <c r="N225" t="s">
        <v>4334</v>
      </c>
      <c r="O225" t="s">
        <v>4334</v>
      </c>
      <c r="P225" t="s">
        <v>4334</v>
      </c>
      <c r="Q225" t="s">
        <v>4334</v>
      </c>
      <c r="S225" t="s">
        <v>4334</v>
      </c>
      <c r="T225" t="s">
        <v>4334</v>
      </c>
      <c r="U225" t="s">
        <v>4334</v>
      </c>
      <c r="V225" t="s">
        <v>4334</v>
      </c>
      <c r="W225" t="s">
        <v>4334</v>
      </c>
      <c r="X225" t="s">
        <v>4334</v>
      </c>
      <c r="Y225">
        <v>1000000</v>
      </c>
      <c r="Z225">
        <v>1000000</v>
      </c>
      <c r="AA225" t="s">
        <v>4334</v>
      </c>
      <c r="AB225">
        <v>959637.21299999999</v>
      </c>
      <c r="AC225" t="s">
        <v>4334</v>
      </c>
      <c r="AD225" t="s">
        <v>4334</v>
      </c>
      <c r="AE225" t="s">
        <v>4334</v>
      </c>
      <c r="AF225" t="s">
        <v>4334</v>
      </c>
      <c r="AG225" t="s">
        <v>4334</v>
      </c>
      <c r="AH225">
        <v>911207.79500000004</v>
      </c>
      <c r="AI225">
        <v>92</v>
      </c>
      <c r="AJ225">
        <v>0</v>
      </c>
      <c r="AK225" t="s">
        <v>4334</v>
      </c>
      <c r="AL225" t="s">
        <v>4334</v>
      </c>
      <c r="AM225" t="s">
        <v>4334</v>
      </c>
      <c r="AN225" t="s">
        <v>4334</v>
      </c>
      <c r="AO225" t="s">
        <v>4334</v>
      </c>
    </row>
    <row r="226" spans="1:41">
      <c r="A226" t="s">
        <v>6029</v>
      </c>
      <c r="B226" t="s">
        <v>317</v>
      </c>
      <c r="C226" t="s">
        <v>4334</v>
      </c>
      <c r="D226" t="s">
        <v>4334</v>
      </c>
      <c r="E226" t="s">
        <v>4334</v>
      </c>
      <c r="F226" t="s">
        <v>3743</v>
      </c>
      <c r="G226" t="s">
        <v>4334</v>
      </c>
      <c r="H226" t="s">
        <v>6030</v>
      </c>
      <c r="I226" t="s">
        <v>4334</v>
      </c>
      <c r="J226" t="s">
        <v>4334</v>
      </c>
      <c r="K226" t="s">
        <v>4334</v>
      </c>
      <c r="L226">
        <v>35</v>
      </c>
      <c r="M226" t="s">
        <v>3660</v>
      </c>
      <c r="N226" t="s">
        <v>4334</v>
      </c>
      <c r="O226" t="s">
        <v>4334</v>
      </c>
      <c r="P226" t="s">
        <v>4334</v>
      </c>
      <c r="Q226" t="s">
        <v>4334</v>
      </c>
      <c r="S226" t="s">
        <v>4334</v>
      </c>
      <c r="T226" t="s">
        <v>4334</v>
      </c>
      <c r="U226" t="s">
        <v>4334</v>
      </c>
      <c r="V226" t="s">
        <v>4334</v>
      </c>
      <c r="W226" t="s">
        <v>4334</v>
      </c>
      <c r="X226" t="s">
        <v>4334</v>
      </c>
      <c r="Y226">
        <v>0</v>
      </c>
      <c r="Z226">
        <v>1600000</v>
      </c>
      <c r="AA226" t="s">
        <v>4334</v>
      </c>
      <c r="AB226">
        <v>1442450.3389999999</v>
      </c>
      <c r="AC226" t="s">
        <v>4334</v>
      </c>
      <c r="AD226" t="s">
        <v>4334</v>
      </c>
      <c r="AE226" t="s">
        <v>4334</v>
      </c>
      <c r="AF226" t="s">
        <v>4334</v>
      </c>
      <c r="AG226" t="s">
        <v>4334</v>
      </c>
      <c r="AH226">
        <v>227372.04300000001</v>
      </c>
      <c r="AI226">
        <v>30</v>
      </c>
      <c r="AJ226">
        <v>0</v>
      </c>
      <c r="AK226" t="s">
        <v>4334</v>
      </c>
      <c r="AL226" t="s">
        <v>67</v>
      </c>
      <c r="AM226" t="s">
        <v>4334</v>
      </c>
      <c r="AN226" t="s">
        <v>20</v>
      </c>
      <c r="AO226" t="s">
        <v>4334</v>
      </c>
    </row>
    <row r="227" spans="1:41">
      <c r="A227" t="s">
        <v>6031</v>
      </c>
      <c r="B227" t="s">
        <v>527</v>
      </c>
      <c r="C227" t="s">
        <v>4334</v>
      </c>
      <c r="D227" t="s">
        <v>4334</v>
      </c>
      <c r="E227" t="s">
        <v>4334</v>
      </c>
      <c r="F227" t="s">
        <v>3821</v>
      </c>
      <c r="G227" t="s">
        <v>892</v>
      </c>
      <c r="H227" t="s">
        <v>6032</v>
      </c>
      <c r="I227" t="s">
        <v>4334</v>
      </c>
      <c r="J227" t="s">
        <v>319</v>
      </c>
      <c r="K227" t="s">
        <v>4334</v>
      </c>
      <c r="L227">
        <v>11</v>
      </c>
      <c r="M227" t="s">
        <v>3620</v>
      </c>
      <c r="N227" t="s">
        <v>4334</v>
      </c>
      <c r="O227" t="s">
        <v>4334</v>
      </c>
      <c r="P227" t="s">
        <v>4334</v>
      </c>
      <c r="Q227" t="s">
        <v>4334</v>
      </c>
      <c r="R227">
        <v>2007</v>
      </c>
      <c r="S227" t="s">
        <v>4334</v>
      </c>
      <c r="T227" t="s">
        <v>4334</v>
      </c>
      <c r="U227" t="s">
        <v>4334</v>
      </c>
      <c r="V227" t="s">
        <v>4334</v>
      </c>
      <c r="W227" t="s">
        <v>4334</v>
      </c>
      <c r="X227" t="s">
        <v>4334</v>
      </c>
      <c r="Y227">
        <v>180000</v>
      </c>
      <c r="Z227">
        <v>1075000</v>
      </c>
      <c r="AA227" t="s">
        <v>4334</v>
      </c>
      <c r="AB227">
        <v>97282</v>
      </c>
      <c r="AC227" t="s">
        <v>4334</v>
      </c>
      <c r="AD227" t="s">
        <v>4334</v>
      </c>
      <c r="AE227" t="s">
        <v>4334</v>
      </c>
      <c r="AF227" t="s">
        <v>4334</v>
      </c>
      <c r="AG227" t="s">
        <v>4334</v>
      </c>
      <c r="AH227">
        <v>97985</v>
      </c>
      <c r="AI227">
        <v>50</v>
      </c>
      <c r="AJ227">
        <v>0</v>
      </c>
      <c r="AK227" t="s">
        <v>4334</v>
      </c>
      <c r="AL227" t="s">
        <v>894</v>
      </c>
      <c r="AM227" t="s">
        <v>4334</v>
      </c>
      <c r="AN227" t="s">
        <v>4334</v>
      </c>
      <c r="AO227" t="s">
        <v>4334</v>
      </c>
    </row>
    <row r="228" spans="1:41">
      <c r="A228" t="s">
        <v>6033</v>
      </c>
      <c r="B228" t="s">
        <v>527</v>
      </c>
      <c r="C228" t="s">
        <v>4334</v>
      </c>
      <c r="D228" t="s">
        <v>4334</v>
      </c>
      <c r="E228" t="s">
        <v>4334</v>
      </c>
      <c r="F228" t="s">
        <v>3869</v>
      </c>
      <c r="G228" t="s">
        <v>1082</v>
      </c>
      <c r="H228" t="s">
        <v>1082</v>
      </c>
      <c r="I228" t="s">
        <v>4334</v>
      </c>
      <c r="J228" t="s">
        <v>999</v>
      </c>
      <c r="K228" t="s">
        <v>4334</v>
      </c>
      <c r="L228">
        <v>56</v>
      </c>
      <c r="M228" t="s">
        <v>3698</v>
      </c>
      <c r="N228" t="s">
        <v>4334</v>
      </c>
      <c r="O228" t="s">
        <v>4334</v>
      </c>
      <c r="P228" t="s">
        <v>4334</v>
      </c>
      <c r="Q228" t="s">
        <v>4334</v>
      </c>
      <c r="R228">
        <v>2024</v>
      </c>
      <c r="S228" t="s">
        <v>4334</v>
      </c>
      <c r="T228" t="s">
        <v>4334</v>
      </c>
      <c r="U228" t="s">
        <v>4334</v>
      </c>
      <c r="V228" t="s">
        <v>4334</v>
      </c>
      <c r="W228" t="s">
        <v>4334</v>
      </c>
      <c r="X228" t="s">
        <v>4334</v>
      </c>
      <c r="Y228">
        <v>2358200</v>
      </c>
      <c r="Z228">
        <v>2358200</v>
      </c>
      <c r="AA228" t="s">
        <v>4334</v>
      </c>
      <c r="AB228">
        <v>0</v>
      </c>
      <c r="AC228" t="s">
        <v>4334</v>
      </c>
      <c r="AD228" t="s">
        <v>4334</v>
      </c>
      <c r="AE228" t="s">
        <v>4334</v>
      </c>
      <c r="AF228" t="s">
        <v>4334</v>
      </c>
      <c r="AG228" t="s">
        <v>4334</v>
      </c>
      <c r="AH228">
        <v>0</v>
      </c>
      <c r="AI228">
        <v>0</v>
      </c>
      <c r="AJ228">
        <v>0</v>
      </c>
      <c r="AK228" t="s">
        <v>4334</v>
      </c>
      <c r="AL228" t="s">
        <v>1083</v>
      </c>
      <c r="AM228" t="s">
        <v>4334</v>
      </c>
      <c r="AN228" t="s">
        <v>4334</v>
      </c>
      <c r="AO228" t="s">
        <v>4334</v>
      </c>
    </row>
    <row r="229" spans="1:41">
      <c r="A229" t="s">
        <v>6034</v>
      </c>
      <c r="B229" t="s">
        <v>527</v>
      </c>
      <c r="C229" t="s">
        <v>4334</v>
      </c>
      <c r="D229" t="s">
        <v>4334</v>
      </c>
      <c r="E229" t="s">
        <v>4334</v>
      </c>
      <c r="F229" t="s">
        <v>3805</v>
      </c>
      <c r="G229" t="s">
        <v>4334</v>
      </c>
      <c r="H229" t="s">
        <v>6035</v>
      </c>
      <c r="I229" t="s">
        <v>4334</v>
      </c>
      <c r="J229" t="s">
        <v>319</v>
      </c>
      <c r="K229" t="s">
        <v>4334</v>
      </c>
      <c r="L229">
        <v>33</v>
      </c>
      <c r="M229" t="s">
        <v>3657</v>
      </c>
      <c r="N229" t="s">
        <v>4334</v>
      </c>
      <c r="O229" t="s">
        <v>4334</v>
      </c>
      <c r="P229" t="s">
        <v>4334</v>
      </c>
      <c r="Q229" t="s">
        <v>4334</v>
      </c>
      <c r="R229">
        <v>2006</v>
      </c>
      <c r="S229" t="s">
        <v>4334</v>
      </c>
      <c r="T229" t="s">
        <v>4334</v>
      </c>
      <c r="U229" t="s">
        <v>4334</v>
      </c>
      <c r="V229" t="s">
        <v>4334</v>
      </c>
      <c r="W229" t="s">
        <v>4334</v>
      </c>
      <c r="X229" t="s">
        <v>4334</v>
      </c>
      <c r="Y229">
        <v>400000</v>
      </c>
      <c r="Z229">
        <v>1027000</v>
      </c>
      <c r="AA229" t="s">
        <v>4334</v>
      </c>
      <c r="AB229">
        <v>925561</v>
      </c>
      <c r="AC229" t="s">
        <v>4334</v>
      </c>
      <c r="AD229" t="s">
        <v>4334</v>
      </c>
      <c r="AE229" t="s">
        <v>4334</v>
      </c>
      <c r="AF229" t="s">
        <v>4334</v>
      </c>
      <c r="AG229" t="s">
        <v>4334</v>
      </c>
      <c r="AH229">
        <v>924783</v>
      </c>
      <c r="AI229">
        <v>98</v>
      </c>
      <c r="AJ229">
        <v>0</v>
      </c>
      <c r="AK229" t="s">
        <v>4334</v>
      </c>
      <c r="AL229" t="s">
        <v>4334</v>
      </c>
      <c r="AM229" t="s">
        <v>4334</v>
      </c>
      <c r="AN229" t="s">
        <v>4334</v>
      </c>
      <c r="AO229" t="s">
        <v>4334</v>
      </c>
    </row>
    <row r="230" spans="1:41">
      <c r="A230" t="s">
        <v>6036</v>
      </c>
      <c r="B230" t="s">
        <v>527</v>
      </c>
      <c r="C230" t="s">
        <v>4334</v>
      </c>
      <c r="D230" t="s">
        <v>4334</v>
      </c>
      <c r="E230" t="s">
        <v>4334</v>
      </c>
      <c r="F230" t="s">
        <v>3859</v>
      </c>
      <c r="G230" t="s">
        <v>841</v>
      </c>
      <c r="H230" t="s">
        <v>841</v>
      </c>
      <c r="I230" t="s">
        <v>4334</v>
      </c>
      <c r="J230" t="s">
        <v>999</v>
      </c>
      <c r="K230" t="s">
        <v>4334</v>
      </c>
      <c r="L230">
        <v>33</v>
      </c>
      <c r="M230" t="s">
        <v>3657</v>
      </c>
      <c r="N230" t="s">
        <v>4334</v>
      </c>
      <c r="O230" t="s">
        <v>4334</v>
      </c>
      <c r="P230" t="s">
        <v>4334</v>
      </c>
      <c r="Q230" t="s">
        <v>4334</v>
      </c>
      <c r="S230" t="s">
        <v>4334</v>
      </c>
      <c r="T230" t="s">
        <v>4334</v>
      </c>
      <c r="U230" t="s">
        <v>4334</v>
      </c>
      <c r="V230" t="s">
        <v>4334</v>
      </c>
      <c r="W230" t="s">
        <v>4334</v>
      </c>
      <c r="X230" t="s">
        <v>4334</v>
      </c>
      <c r="Y230">
        <v>5715000</v>
      </c>
      <c r="Z230">
        <v>5715000</v>
      </c>
      <c r="AA230" t="s">
        <v>4334</v>
      </c>
      <c r="AB230">
        <v>5126328.2429999998</v>
      </c>
      <c r="AC230" t="s">
        <v>4334</v>
      </c>
      <c r="AD230" t="s">
        <v>4334</v>
      </c>
      <c r="AE230" t="s">
        <v>4334</v>
      </c>
      <c r="AF230" t="s">
        <v>4334</v>
      </c>
      <c r="AG230" t="s">
        <v>4334</v>
      </c>
      <c r="AH230">
        <v>237852.677</v>
      </c>
      <c r="AI230">
        <v>0</v>
      </c>
      <c r="AJ230">
        <v>0</v>
      </c>
      <c r="AK230" t="s">
        <v>4334</v>
      </c>
      <c r="AL230" t="s">
        <v>4334</v>
      </c>
      <c r="AM230" t="s">
        <v>4334</v>
      </c>
      <c r="AN230" t="s">
        <v>4334</v>
      </c>
      <c r="AO230" t="s">
        <v>4334</v>
      </c>
    </row>
    <row r="231" spans="1:41">
      <c r="A231" t="s">
        <v>6037</v>
      </c>
      <c r="B231" t="s">
        <v>317</v>
      </c>
      <c r="C231" t="s">
        <v>4334</v>
      </c>
      <c r="D231" t="s">
        <v>4334</v>
      </c>
      <c r="E231" t="s">
        <v>4334</v>
      </c>
      <c r="F231" t="s">
        <v>3734</v>
      </c>
      <c r="G231" t="s">
        <v>4334</v>
      </c>
      <c r="H231" t="s">
        <v>75</v>
      </c>
      <c r="I231" t="s">
        <v>4334</v>
      </c>
      <c r="J231" t="s">
        <v>4334</v>
      </c>
      <c r="K231" t="s">
        <v>4334</v>
      </c>
      <c r="L231">
        <v>26</v>
      </c>
      <c r="M231" t="s">
        <v>3704</v>
      </c>
      <c r="N231" t="s">
        <v>4334</v>
      </c>
      <c r="O231" t="s">
        <v>4334</v>
      </c>
      <c r="P231" t="s">
        <v>4334</v>
      </c>
      <c r="Q231" t="s">
        <v>4334</v>
      </c>
      <c r="S231" t="s">
        <v>4334</v>
      </c>
      <c r="T231" t="s">
        <v>4334</v>
      </c>
      <c r="U231" t="s">
        <v>4334</v>
      </c>
      <c r="V231" t="s">
        <v>4334</v>
      </c>
      <c r="W231" t="s">
        <v>4334</v>
      </c>
      <c r="X231" t="s">
        <v>4334</v>
      </c>
      <c r="Y231">
        <v>0</v>
      </c>
      <c r="Z231">
        <v>2500000</v>
      </c>
      <c r="AA231" t="s">
        <v>4334</v>
      </c>
      <c r="AB231">
        <v>2479731.2779999999</v>
      </c>
      <c r="AC231" t="s">
        <v>4334</v>
      </c>
      <c r="AD231" t="s">
        <v>4334</v>
      </c>
      <c r="AE231" t="s">
        <v>4334</v>
      </c>
      <c r="AF231" t="s">
        <v>4334</v>
      </c>
      <c r="AG231" t="s">
        <v>4334</v>
      </c>
      <c r="AH231">
        <v>2434168</v>
      </c>
      <c r="AI231">
        <v>100</v>
      </c>
      <c r="AJ231">
        <v>0</v>
      </c>
      <c r="AK231" t="s">
        <v>4334</v>
      </c>
      <c r="AL231" t="s">
        <v>13</v>
      </c>
      <c r="AM231" t="s">
        <v>4334</v>
      </c>
      <c r="AN231" t="s">
        <v>13</v>
      </c>
      <c r="AO231" t="s">
        <v>4334</v>
      </c>
    </row>
    <row r="232" spans="1:41">
      <c r="A232" t="s">
        <v>6038</v>
      </c>
      <c r="B232" t="s">
        <v>2286</v>
      </c>
      <c r="C232" t="s">
        <v>4334</v>
      </c>
      <c r="D232" t="s">
        <v>4334</v>
      </c>
      <c r="E232" t="s">
        <v>4334</v>
      </c>
      <c r="F232" t="s">
        <v>3759</v>
      </c>
      <c r="G232" t="s">
        <v>2567</v>
      </c>
      <c r="H232" t="s">
        <v>6039</v>
      </c>
      <c r="I232" t="s">
        <v>4334</v>
      </c>
      <c r="J232" t="s">
        <v>4334</v>
      </c>
      <c r="K232" t="s">
        <v>4334</v>
      </c>
      <c r="L232">
        <v>14</v>
      </c>
      <c r="M232" t="s">
        <v>3625</v>
      </c>
      <c r="N232" t="s">
        <v>4334</v>
      </c>
      <c r="O232" t="s">
        <v>4334</v>
      </c>
      <c r="P232" t="s">
        <v>4334</v>
      </c>
      <c r="Q232" t="s">
        <v>4334</v>
      </c>
      <c r="S232" t="s">
        <v>4334</v>
      </c>
      <c r="T232" t="s">
        <v>4334</v>
      </c>
      <c r="U232" t="s">
        <v>4334</v>
      </c>
      <c r="V232" t="s">
        <v>4334</v>
      </c>
      <c r="W232" t="s">
        <v>4334</v>
      </c>
      <c r="X232" t="s">
        <v>4334</v>
      </c>
      <c r="Y232">
        <v>0</v>
      </c>
      <c r="Z232">
        <v>1000000</v>
      </c>
      <c r="AA232" t="s">
        <v>4334</v>
      </c>
      <c r="AB232">
        <v>987515.723</v>
      </c>
      <c r="AC232" t="s">
        <v>4334</v>
      </c>
      <c r="AD232" t="s">
        <v>4334</v>
      </c>
      <c r="AE232" t="s">
        <v>4334</v>
      </c>
      <c r="AF232" t="s">
        <v>4334</v>
      </c>
      <c r="AG232" t="s">
        <v>4334</v>
      </c>
      <c r="AH232">
        <v>0</v>
      </c>
      <c r="AI232">
        <v>85</v>
      </c>
      <c r="AJ232">
        <v>0</v>
      </c>
      <c r="AK232" t="s">
        <v>4334</v>
      </c>
      <c r="AL232" t="s">
        <v>1103</v>
      </c>
      <c r="AM232" t="s">
        <v>4334</v>
      </c>
      <c r="AN232" t="s">
        <v>4334</v>
      </c>
      <c r="AO232" t="s">
        <v>4334</v>
      </c>
    </row>
    <row r="233" spans="1:41">
      <c r="A233" t="s">
        <v>6040</v>
      </c>
      <c r="B233" t="s">
        <v>528</v>
      </c>
      <c r="C233" t="s">
        <v>4334</v>
      </c>
      <c r="D233" t="s">
        <v>4334</v>
      </c>
      <c r="E233" t="s">
        <v>4334</v>
      </c>
      <c r="F233" t="s">
        <v>3730</v>
      </c>
      <c r="G233" t="s">
        <v>4334</v>
      </c>
      <c r="H233" t="s">
        <v>2266</v>
      </c>
      <c r="I233" t="s">
        <v>4334</v>
      </c>
      <c r="J233" t="s">
        <v>4334</v>
      </c>
      <c r="K233" t="s">
        <v>4334</v>
      </c>
      <c r="L233">
        <v>22</v>
      </c>
      <c r="M233" t="s">
        <v>3638</v>
      </c>
      <c r="N233" t="s">
        <v>4334</v>
      </c>
      <c r="O233" t="s">
        <v>4334</v>
      </c>
      <c r="P233" t="s">
        <v>4334</v>
      </c>
      <c r="Q233" t="s">
        <v>4334</v>
      </c>
      <c r="S233" t="s">
        <v>4334</v>
      </c>
      <c r="T233" t="s">
        <v>4334</v>
      </c>
      <c r="U233" t="s">
        <v>4334</v>
      </c>
      <c r="V233" t="s">
        <v>4334</v>
      </c>
      <c r="W233" t="s">
        <v>4334</v>
      </c>
      <c r="X233" t="s">
        <v>4334</v>
      </c>
      <c r="Y233">
        <v>0</v>
      </c>
      <c r="Z233">
        <v>0</v>
      </c>
      <c r="AA233" t="s">
        <v>4334</v>
      </c>
      <c r="AB233">
        <v>0</v>
      </c>
      <c r="AC233" t="s">
        <v>4334</v>
      </c>
      <c r="AD233" t="s">
        <v>4334</v>
      </c>
      <c r="AE233" t="s">
        <v>4334</v>
      </c>
      <c r="AF233" t="s">
        <v>4334</v>
      </c>
      <c r="AG233" t="s">
        <v>4334</v>
      </c>
      <c r="AH233">
        <v>0</v>
      </c>
      <c r="AI233">
        <v>0</v>
      </c>
      <c r="AJ233">
        <v>0</v>
      </c>
      <c r="AK233" t="s">
        <v>4334</v>
      </c>
      <c r="AL233" t="s">
        <v>4334</v>
      </c>
      <c r="AM233" t="s">
        <v>4334</v>
      </c>
      <c r="AN233" t="s">
        <v>4334</v>
      </c>
      <c r="AO233" t="s">
        <v>4334</v>
      </c>
    </row>
    <row r="234" spans="1:41">
      <c r="A234" t="s">
        <v>6041</v>
      </c>
      <c r="B234" t="s">
        <v>526</v>
      </c>
      <c r="C234" t="s">
        <v>4334</v>
      </c>
      <c r="D234" t="s">
        <v>4334</v>
      </c>
      <c r="E234" t="s">
        <v>4334</v>
      </c>
      <c r="F234" t="s">
        <v>3919</v>
      </c>
      <c r="G234" t="s">
        <v>4334</v>
      </c>
      <c r="H234" t="s">
        <v>2670</v>
      </c>
      <c r="I234" t="s">
        <v>4334</v>
      </c>
      <c r="J234" t="s">
        <v>4334</v>
      </c>
      <c r="K234" t="s">
        <v>4334</v>
      </c>
      <c r="L234">
        <v>18</v>
      </c>
      <c r="M234" t="s">
        <v>3632</v>
      </c>
      <c r="N234" t="s">
        <v>4334</v>
      </c>
      <c r="O234" t="s">
        <v>4334</v>
      </c>
      <c r="P234" t="s">
        <v>4334</v>
      </c>
      <c r="Q234" t="s">
        <v>4334</v>
      </c>
      <c r="S234" t="s">
        <v>4334</v>
      </c>
      <c r="T234" t="s">
        <v>4334</v>
      </c>
      <c r="U234" t="s">
        <v>4334</v>
      </c>
      <c r="V234" t="s">
        <v>4334</v>
      </c>
      <c r="W234" t="s">
        <v>4334</v>
      </c>
      <c r="X234" t="s">
        <v>4334</v>
      </c>
      <c r="Y234">
        <v>0</v>
      </c>
      <c r="Z234">
        <v>1950000</v>
      </c>
      <c r="AA234" t="s">
        <v>4334</v>
      </c>
      <c r="AB234">
        <v>1784009.808</v>
      </c>
      <c r="AC234" t="s">
        <v>4334</v>
      </c>
      <c r="AD234" t="s">
        <v>4334</v>
      </c>
      <c r="AE234" t="s">
        <v>4334</v>
      </c>
      <c r="AF234" t="s">
        <v>4334</v>
      </c>
      <c r="AG234" t="s">
        <v>4334</v>
      </c>
      <c r="AH234">
        <v>706919.85100000002</v>
      </c>
      <c r="AI234">
        <v>89</v>
      </c>
      <c r="AJ234">
        <v>36.25</v>
      </c>
      <c r="AK234" t="s">
        <v>4334</v>
      </c>
      <c r="AL234" t="s">
        <v>2671</v>
      </c>
      <c r="AM234" t="s">
        <v>4334</v>
      </c>
      <c r="AN234" t="s">
        <v>4334</v>
      </c>
      <c r="AO234" t="s">
        <v>4334</v>
      </c>
    </row>
    <row r="235" spans="1:41">
      <c r="A235" t="s">
        <v>6042</v>
      </c>
      <c r="B235" t="s">
        <v>529</v>
      </c>
      <c r="C235" t="s">
        <v>4334</v>
      </c>
      <c r="D235" t="s">
        <v>4334</v>
      </c>
      <c r="E235" t="s">
        <v>4334</v>
      </c>
      <c r="F235" t="s">
        <v>3729</v>
      </c>
      <c r="G235" t="s">
        <v>4334</v>
      </c>
      <c r="H235" t="s">
        <v>1336</v>
      </c>
      <c r="I235" t="s">
        <v>4334</v>
      </c>
      <c r="J235" t="s">
        <v>319</v>
      </c>
      <c r="K235" t="s">
        <v>4334</v>
      </c>
      <c r="L235">
        <v>12</v>
      </c>
      <c r="M235" t="s">
        <v>1668</v>
      </c>
      <c r="N235" t="s">
        <v>4334</v>
      </c>
      <c r="O235" t="s">
        <v>4334</v>
      </c>
      <c r="P235" t="s">
        <v>4334</v>
      </c>
      <c r="Q235" t="s">
        <v>4334</v>
      </c>
      <c r="S235" t="s">
        <v>4334</v>
      </c>
      <c r="T235" t="s">
        <v>4334</v>
      </c>
      <c r="U235" t="s">
        <v>4334</v>
      </c>
      <c r="V235" t="s">
        <v>4334</v>
      </c>
      <c r="W235" t="s">
        <v>4334</v>
      </c>
      <c r="X235" t="s">
        <v>4334</v>
      </c>
      <c r="Y235">
        <v>0</v>
      </c>
      <c r="Z235">
        <v>1200000</v>
      </c>
      <c r="AA235" t="s">
        <v>4334</v>
      </c>
      <c r="AB235">
        <v>0</v>
      </c>
      <c r="AC235" t="s">
        <v>4334</v>
      </c>
      <c r="AD235" t="s">
        <v>4334</v>
      </c>
      <c r="AE235" t="s">
        <v>4334</v>
      </c>
      <c r="AF235" t="s">
        <v>4334</v>
      </c>
      <c r="AG235" t="s">
        <v>4334</v>
      </c>
      <c r="AH235">
        <v>302251</v>
      </c>
      <c r="AI235">
        <v>80</v>
      </c>
      <c r="AJ235">
        <v>21.54</v>
      </c>
      <c r="AK235" t="s">
        <v>4334</v>
      </c>
      <c r="AL235" t="s">
        <v>1337</v>
      </c>
      <c r="AM235" t="s">
        <v>4334</v>
      </c>
      <c r="AN235" t="s">
        <v>4334</v>
      </c>
      <c r="AO235" t="s">
        <v>4334</v>
      </c>
    </row>
    <row r="236" spans="1:41">
      <c r="A236" t="s">
        <v>6043</v>
      </c>
      <c r="B236" t="s">
        <v>318</v>
      </c>
      <c r="C236" t="s">
        <v>4334</v>
      </c>
      <c r="D236" t="s">
        <v>4334</v>
      </c>
      <c r="E236" t="s">
        <v>4334</v>
      </c>
      <c r="F236" t="s">
        <v>3731</v>
      </c>
      <c r="G236" t="s">
        <v>427</v>
      </c>
      <c r="H236" t="s">
        <v>4334</v>
      </c>
      <c r="I236" t="s">
        <v>4334</v>
      </c>
      <c r="J236" t="s">
        <v>4334</v>
      </c>
      <c r="K236" t="s">
        <v>4334</v>
      </c>
      <c r="L236">
        <v>1</v>
      </c>
      <c r="M236" t="s">
        <v>3610</v>
      </c>
      <c r="N236" t="s">
        <v>4334</v>
      </c>
      <c r="O236" t="s">
        <v>4334</v>
      </c>
      <c r="P236" t="s">
        <v>4334</v>
      </c>
      <c r="Q236" t="s">
        <v>4334</v>
      </c>
      <c r="S236" t="s">
        <v>4334</v>
      </c>
      <c r="T236" t="s">
        <v>4334</v>
      </c>
      <c r="U236" t="s">
        <v>4334</v>
      </c>
      <c r="V236" t="s">
        <v>4334</v>
      </c>
      <c r="W236" t="s">
        <v>4334</v>
      </c>
      <c r="X236" t="s">
        <v>4334</v>
      </c>
      <c r="Y236">
        <v>3000000</v>
      </c>
      <c r="Z236">
        <v>3000000</v>
      </c>
      <c r="AA236" t="s">
        <v>4334</v>
      </c>
      <c r="AB236">
        <v>0</v>
      </c>
      <c r="AC236" t="s">
        <v>4334</v>
      </c>
      <c r="AD236" t="s">
        <v>4334</v>
      </c>
      <c r="AE236" t="s">
        <v>4334</v>
      </c>
      <c r="AF236" t="s">
        <v>4334</v>
      </c>
      <c r="AG236" t="s">
        <v>4334</v>
      </c>
      <c r="AH236">
        <v>0</v>
      </c>
      <c r="AI236">
        <v>0</v>
      </c>
      <c r="AJ236">
        <v>0</v>
      </c>
      <c r="AK236" t="s">
        <v>4334</v>
      </c>
      <c r="AL236" t="s">
        <v>3956</v>
      </c>
      <c r="AM236" t="s">
        <v>4334</v>
      </c>
      <c r="AN236" t="s">
        <v>4334</v>
      </c>
      <c r="AO236" t="s">
        <v>4334</v>
      </c>
    </row>
    <row r="237" spans="1:41">
      <c r="A237" t="s">
        <v>6044</v>
      </c>
      <c r="B237" t="s">
        <v>527</v>
      </c>
      <c r="C237" t="s">
        <v>4334</v>
      </c>
      <c r="D237" t="s">
        <v>4334</v>
      </c>
      <c r="E237" t="s">
        <v>4334</v>
      </c>
      <c r="F237" t="s">
        <v>3785</v>
      </c>
      <c r="G237" t="s">
        <v>654</v>
      </c>
      <c r="H237" t="s">
        <v>6045</v>
      </c>
      <c r="I237" t="s">
        <v>4334</v>
      </c>
      <c r="J237" t="s">
        <v>319</v>
      </c>
      <c r="K237" t="s">
        <v>4334</v>
      </c>
      <c r="L237">
        <v>39</v>
      </c>
      <c r="M237" t="s">
        <v>3668</v>
      </c>
      <c r="N237" t="s">
        <v>4334</v>
      </c>
      <c r="O237" t="s">
        <v>4334</v>
      </c>
      <c r="P237" t="s">
        <v>4334</v>
      </c>
      <c r="Q237" t="s">
        <v>4334</v>
      </c>
      <c r="R237">
        <v>2006</v>
      </c>
      <c r="S237" t="s">
        <v>4334</v>
      </c>
      <c r="T237" t="s">
        <v>4334</v>
      </c>
      <c r="U237" t="s">
        <v>4334</v>
      </c>
      <c r="V237" t="s">
        <v>4334</v>
      </c>
      <c r="W237" t="s">
        <v>4334</v>
      </c>
      <c r="X237" t="s">
        <v>4334</v>
      </c>
      <c r="Y237">
        <v>1000000</v>
      </c>
      <c r="Z237">
        <v>1000000</v>
      </c>
      <c r="AA237" t="s">
        <v>4334</v>
      </c>
      <c r="AB237">
        <v>165893</v>
      </c>
      <c r="AC237" t="s">
        <v>4334</v>
      </c>
      <c r="AD237" t="s">
        <v>4334</v>
      </c>
      <c r="AE237" t="s">
        <v>4334</v>
      </c>
      <c r="AF237" t="s">
        <v>4334</v>
      </c>
      <c r="AG237" t="s">
        <v>4334</v>
      </c>
      <c r="AH237">
        <v>62104.633000000002</v>
      </c>
      <c r="AI237">
        <v>5</v>
      </c>
      <c r="AJ237">
        <v>0</v>
      </c>
      <c r="AK237" t="s">
        <v>4334</v>
      </c>
      <c r="AL237" t="s">
        <v>114</v>
      </c>
      <c r="AM237" t="s">
        <v>4334</v>
      </c>
      <c r="AN237" t="s">
        <v>4334</v>
      </c>
      <c r="AO237" t="s">
        <v>4334</v>
      </c>
    </row>
    <row r="238" spans="1:41">
      <c r="A238" t="s">
        <v>6046</v>
      </c>
      <c r="B238" t="s">
        <v>2286</v>
      </c>
      <c r="C238" t="s">
        <v>4334</v>
      </c>
      <c r="D238" t="s">
        <v>4334</v>
      </c>
      <c r="E238" t="s">
        <v>4334</v>
      </c>
      <c r="F238" t="s">
        <v>3757</v>
      </c>
      <c r="G238" t="s">
        <v>6047</v>
      </c>
      <c r="H238" t="s">
        <v>2443</v>
      </c>
      <c r="I238" t="s">
        <v>4334</v>
      </c>
      <c r="J238" t="s">
        <v>319</v>
      </c>
      <c r="K238" t="s">
        <v>4334</v>
      </c>
      <c r="L238">
        <v>42</v>
      </c>
      <c r="M238" t="s">
        <v>3674</v>
      </c>
      <c r="N238" t="s">
        <v>4334</v>
      </c>
      <c r="O238" t="s">
        <v>4334</v>
      </c>
      <c r="P238" t="s">
        <v>4334</v>
      </c>
      <c r="Q238" t="s">
        <v>4334</v>
      </c>
      <c r="S238" t="s">
        <v>4334</v>
      </c>
      <c r="T238" t="s">
        <v>4334</v>
      </c>
      <c r="U238" t="s">
        <v>4334</v>
      </c>
      <c r="V238" t="s">
        <v>4334</v>
      </c>
      <c r="W238" t="s">
        <v>4334</v>
      </c>
      <c r="X238" t="s">
        <v>4334</v>
      </c>
      <c r="Y238">
        <v>196654</v>
      </c>
      <c r="Z238">
        <v>2727853</v>
      </c>
      <c r="AA238" t="s">
        <v>4334</v>
      </c>
      <c r="AB238">
        <v>2649815.3560000001</v>
      </c>
      <c r="AC238" t="s">
        <v>4334</v>
      </c>
      <c r="AD238" t="s">
        <v>4334</v>
      </c>
      <c r="AE238" t="s">
        <v>4334</v>
      </c>
      <c r="AF238" t="s">
        <v>4334</v>
      </c>
      <c r="AG238" t="s">
        <v>4334</v>
      </c>
      <c r="AH238">
        <v>2432897.111</v>
      </c>
      <c r="AI238">
        <v>95</v>
      </c>
      <c r="AJ238">
        <v>0</v>
      </c>
      <c r="AK238" t="s">
        <v>4334</v>
      </c>
      <c r="AL238" t="s">
        <v>4152</v>
      </c>
      <c r="AM238" t="s">
        <v>4334</v>
      </c>
      <c r="AN238" t="s">
        <v>4334</v>
      </c>
      <c r="AO238" t="s">
        <v>4334</v>
      </c>
    </row>
    <row r="239" spans="1:41">
      <c r="A239" t="s">
        <v>6048</v>
      </c>
      <c r="B239" t="s">
        <v>527</v>
      </c>
      <c r="C239" t="s">
        <v>4334</v>
      </c>
      <c r="D239" t="s">
        <v>4334</v>
      </c>
      <c r="E239" t="s">
        <v>4334</v>
      </c>
      <c r="F239" t="s">
        <v>6050</v>
      </c>
      <c r="G239" t="s">
        <v>6049</v>
      </c>
      <c r="H239" t="s">
        <v>6049</v>
      </c>
      <c r="I239" t="s">
        <v>4334</v>
      </c>
      <c r="J239" t="s">
        <v>999</v>
      </c>
      <c r="K239" t="s">
        <v>4334</v>
      </c>
      <c r="L239">
        <v>33</v>
      </c>
      <c r="M239" t="s">
        <v>3657</v>
      </c>
      <c r="N239" t="s">
        <v>4334</v>
      </c>
      <c r="O239" t="s">
        <v>4334</v>
      </c>
      <c r="P239" t="s">
        <v>4334</v>
      </c>
      <c r="Q239" t="s">
        <v>4334</v>
      </c>
      <c r="R239">
        <v>2023</v>
      </c>
      <c r="S239" t="s">
        <v>4334</v>
      </c>
      <c r="T239" t="s">
        <v>4334</v>
      </c>
      <c r="U239" t="s">
        <v>4334</v>
      </c>
      <c r="V239" t="s">
        <v>4334</v>
      </c>
      <c r="W239" t="s">
        <v>4334</v>
      </c>
      <c r="X239" t="s">
        <v>4334</v>
      </c>
      <c r="Y239">
        <v>3915000</v>
      </c>
      <c r="Z239">
        <v>3915000</v>
      </c>
      <c r="AA239" t="s">
        <v>4334</v>
      </c>
      <c r="AB239">
        <v>3516713.5260000001</v>
      </c>
      <c r="AC239" t="s">
        <v>4334</v>
      </c>
      <c r="AD239" t="s">
        <v>4334</v>
      </c>
      <c r="AE239" t="s">
        <v>4334</v>
      </c>
      <c r="AF239" t="s">
        <v>4334</v>
      </c>
      <c r="AG239" t="s">
        <v>4334</v>
      </c>
      <c r="AH239">
        <v>0</v>
      </c>
      <c r="AI239">
        <v>10</v>
      </c>
      <c r="AJ239">
        <v>0</v>
      </c>
      <c r="AK239" t="s">
        <v>4334</v>
      </c>
      <c r="AL239" t="s">
        <v>4334</v>
      </c>
      <c r="AM239" t="s">
        <v>4334</v>
      </c>
      <c r="AN239" t="s">
        <v>4334</v>
      </c>
      <c r="AO239" t="s">
        <v>4334</v>
      </c>
    </row>
    <row r="240" spans="1:41">
      <c r="A240" t="s">
        <v>6051</v>
      </c>
      <c r="B240" t="s">
        <v>527</v>
      </c>
      <c r="C240" t="s">
        <v>4334</v>
      </c>
      <c r="D240" t="s">
        <v>4334</v>
      </c>
      <c r="E240" t="s">
        <v>4334</v>
      </c>
      <c r="F240" t="s">
        <v>6053</v>
      </c>
      <c r="G240" t="s">
        <v>6054</v>
      </c>
      <c r="H240" t="s">
        <v>6052</v>
      </c>
      <c r="I240" t="s">
        <v>4334</v>
      </c>
      <c r="J240" t="s">
        <v>999</v>
      </c>
      <c r="K240" t="s">
        <v>4334</v>
      </c>
      <c r="L240">
        <v>57</v>
      </c>
      <c r="M240" t="s">
        <v>3700</v>
      </c>
      <c r="N240" t="s">
        <v>4334</v>
      </c>
      <c r="O240" t="s">
        <v>4334</v>
      </c>
      <c r="P240" t="s">
        <v>4334</v>
      </c>
      <c r="Q240" t="s">
        <v>4334</v>
      </c>
      <c r="R240">
        <v>2023</v>
      </c>
      <c r="S240" t="s">
        <v>4334</v>
      </c>
      <c r="T240" t="s">
        <v>4334</v>
      </c>
      <c r="U240" t="s">
        <v>4334</v>
      </c>
      <c r="V240" t="s">
        <v>4334</v>
      </c>
      <c r="W240" t="s">
        <v>4334</v>
      </c>
      <c r="X240" t="s">
        <v>4334</v>
      </c>
      <c r="Y240">
        <v>1000000</v>
      </c>
      <c r="Z240">
        <v>1000000</v>
      </c>
      <c r="AA240" t="s">
        <v>4334</v>
      </c>
      <c r="AB240">
        <v>867907</v>
      </c>
      <c r="AC240" t="s">
        <v>4334</v>
      </c>
      <c r="AD240" t="s">
        <v>4334</v>
      </c>
      <c r="AE240" t="s">
        <v>4334</v>
      </c>
      <c r="AF240" t="s">
        <v>4334</v>
      </c>
      <c r="AG240" t="s">
        <v>4334</v>
      </c>
      <c r="AH240">
        <v>654087</v>
      </c>
      <c r="AI240">
        <v>80</v>
      </c>
      <c r="AJ240">
        <v>0</v>
      </c>
      <c r="AK240" t="s">
        <v>4334</v>
      </c>
      <c r="AL240" t="s">
        <v>20</v>
      </c>
      <c r="AM240" t="s">
        <v>4334</v>
      </c>
      <c r="AN240" t="s">
        <v>4334</v>
      </c>
      <c r="AO240" t="s">
        <v>4334</v>
      </c>
    </row>
    <row r="241" spans="1:41">
      <c r="A241" t="s">
        <v>6055</v>
      </c>
      <c r="B241" t="s">
        <v>2286</v>
      </c>
      <c r="C241" t="s">
        <v>4334</v>
      </c>
      <c r="D241" t="s">
        <v>4334</v>
      </c>
      <c r="E241" t="s">
        <v>4334</v>
      </c>
      <c r="F241" t="s">
        <v>3906</v>
      </c>
      <c r="G241" t="s">
        <v>2376</v>
      </c>
      <c r="H241" t="s">
        <v>2377</v>
      </c>
      <c r="I241" t="s">
        <v>4334</v>
      </c>
      <c r="J241" t="s">
        <v>2287</v>
      </c>
      <c r="K241" t="s">
        <v>4334</v>
      </c>
      <c r="L241">
        <v>2</v>
      </c>
      <c r="M241" t="s">
        <v>3611</v>
      </c>
      <c r="N241" t="s">
        <v>4334</v>
      </c>
      <c r="O241" t="s">
        <v>4334</v>
      </c>
      <c r="P241" t="s">
        <v>4334</v>
      </c>
      <c r="Q241" t="s">
        <v>4334</v>
      </c>
      <c r="S241" t="s">
        <v>4334</v>
      </c>
      <c r="T241" t="s">
        <v>4334</v>
      </c>
      <c r="U241" t="s">
        <v>4334</v>
      </c>
      <c r="V241" t="s">
        <v>4334</v>
      </c>
      <c r="W241" t="s">
        <v>4334</v>
      </c>
      <c r="X241" t="s">
        <v>4334</v>
      </c>
      <c r="Y241">
        <v>1000000</v>
      </c>
      <c r="Z241">
        <v>1000000</v>
      </c>
      <c r="AA241" t="s">
        <v>4334</v>
      </c>
      <c r="AB241">
        <v>830171.32700000005</v>
      </c>
      <c r="AC241" t="s">
        <v>4334</v>
      </c>
      <c r="AD241" t="s">
        <v>4334</v>
      </c>
      <c r="AE241" t="s">
        <v>4334</v>
      </c>
      <c r="AF241" t="s">
        <v>4334</v>
      </c>
      <c r="AG241" t="s">
        <v>4334</v>
      </c>
      <c r="AH241">
        <v>160062.70000000001</v>
      </c>
      <c r="AI241">
        <v>9</v>
      </c>
      <c r="AJ241">
        <v>16.010000000000002</v>
      </c>
      <c r="AK241" t="s">
        <v>4334</v>
      </c>
      <c r="AL241" t="s">
        <v>6056</v>
      </c>
      <c r="AM241" t="s">
        <v>4334</v>
      </c>
      <c r="AN241" t="s">
        <v>4334</v>
      </c>
      <c r="AO241" t="s">
        <v>4334</v>
      </c>
    </row>
    <row r="242" spans="1:41">
      <c r="A242" t="s">
        <v>6057</v>
      </c>
      <c r="B242" t="s">
        <v>527</v>
      </c>
      <c r="C242" t="s">
        <v>4334</v>
      </c>
      <c r="D242" t="s">
        <v>4334</v>
      </c>
      <c r="E242" t="s">
        <v>4334</v>
      </c>
      <c r="F242" t="s">
        <v>3833</v>
      </c>
      <c r="G242" t="s">
        <v>4334</v>
      </c>
      <c r="H242" t="s">
        <v>994</v>
      </c>
      <c r="I242" t="s">
        <v>4334</v>
      </c>
      <c r="J242" t="s">
        <v>319</v>
      </c>
      <c r="K242" t="s">
        <v>4334</v>
      </c>
      <c r="L242">
        <v>54</v>
      </c>
      <c r="M242" t="s">
        <v>3694</v>
      </c>
      <c r="N242" t="s">
        <v>4334</v>
      </c>
      <c r="O242" t="s">
        <v>4334</v>
      </c>
      <c r="P242" t="s">
        <v>4334</v>
      </c>
      <c r="Q242" t="s">
        <v>4334</v>
      </c>
      <c r="R242">
        <v>2022</v>
      </c>
      <c r="S242" t="s">
        <v>4334</v>
      </c>
      <c r="T242" t="s">
        <v>4334</v>
      </c>
      <c r="U242" t="s">
        <v>4334</v>
      </c>
      <c r="V242" t="s">
        <v>4334</v>
      </c>
      <c r="W242" t="s">
        <v>4334</v>
      </c>
      <c r="X242" t="s">
        <v>4334</v>
      </c>
      <c r="Y242">
        <v>2300000</v>
      </c>
      <c r="Z242">
        <v>2300000</v>
      </c>
      <c r="AA242" t="s">
        <v>4334</v>
      </c>
      <c r="AB242">
        <v>1267672</v>
      </c>
      <c r="AC242" t="s">
        <v>4334</v>
      </c>
      <c r="AD242" t="s">
        <v>4334</v>
      </c>
      <c r="AE242" t="s">
        <v>4334</v>
      </c>
      <c r="AF242" t="s">
        <v>4334</v>
      </c>
      <c r="AG242" t="s">
        <v>4334</v>
      </c>
      <c r="AH242">
        <v>252574</v>
      </c>
      <c r="AI242">
        <v>20</v>
      </c>
      <c r="AJ242">
        <v>0</v>
      </c>
      <c r="AK242" t="s">
        <v>4334</v>
      </c>
      <c r="AL242" t="s">
        <v>992</v>
      </c>
      <c r="AM242" t="s">
        <v>4334</v>
      </c>
      <c r="AN242" t="s">
        <v>4334</v>
      </c>
      <c r="AO242" t="s">
        <v>4334</v>
      </c>
    </row>
    <row r="243" spans="1:41">
      <c r="A243" t="s">
        <v>6058</v>
      </c>
      <c r="B243" t="s">
        <v>2286</v>
      </c>
      <c r="C243" t="s">
        <v>4334</v>
      </c>
      <c r="D243" t="s">
        <v>4334</v>
      </c>
      <c r="E243" t="s">
        <v>4334</v>
      </c>
      <c r="F243" t="s">
        <v>3729</v>
      </c>
      <c r="G243" t="s">
        <v>6059</v>
      </c>
      <c r="H243" t="s">
        <v>4334</v>
      </c>
      <c r="I243" t="s">
        <v>4334</v>
      </c>
      <c r="J243" t="s">
        <v>2285</v>
      </c>
      <c r="K243" t="s">
        <v>4334</v>
      </c>
      <c r="L243">
        <v>38</v>
      </c>
      <c r="M243" t="s">
        <v>3666</v>
      </c>
      <c r="N243" t="s">
        <v>4334</v>
      </c>
      <c r="O243" t="s">
        <v>4334</v>
      </c>
      <c r="P243" t="s">
        <v>4334</v>
      </c>
      <c r="Q243" t="s">
        <v>4334</v>
      </c>
      <c r="S243" t="s">
        <v>4334</v>
      </c>
      <c r="T243" t="s">
        <v>4334</v>
      </c>
      <c r="U243" t="s">
        <v>4334</v>
      </c>
      <c r="V243" t="s">
        <v>4334</v>
      </c>
      <c r="W243" t="s">
        <v>4334</v>
      </c>
      <c r="X243" t="s">
        <v>4334</v>
      </c>
      <c r="Y243">
        <v>1400000</v>
      </c>
      <c r="Z243">
        <v>2750000</v>
      </c>
      <c r="AA243" t="s">
        <v>4334</v>
      </c>
      <c r="AB243">
        <v>0</v>
      </c>
      <c r="AC243" t="s">
        <v>4334</v>
      </c>
      <c r="AD243" t="s">
        <v>4334</v>
      </c>
      <c r="AE243" t="s">
        <v>4334</v>
      </c>
      <c r="AF243" t="s">
        <v>4334</v>
      </c>
      <c r="AG243" t="s">
        <v>4334</v>
      </c>
      <c r="AH243">
        <v>1092327.449</v>
      </c>
      <c r="AI243">
        <v>50</v>
      </c>
      <c r="AJ243">
        <v>0</v>
      </c>
      <c r="AK243" t="s">
        <v>4334</v>
      </c>
      <c r="AL243" t="s">
        <v>4334</v>
      </c>
      <c r="AM243" t="s">
        <v>4334</v>
      </c>
      <c r="AN243" t="s">
        <v>4334</v>
      </c>
      <c r="AO243" t="s">
        <v>4334</v>
      </c>
    </row>
    <row r="244" spans="1:41">
      <c r="A244" t="s">
        <v>6060</v>
      </c>
      <c r="B244" t="s">
        <v>526</v>
      </c>
      <c r="C244" t="s">
        <v>4334</v>
      </c>
      <c r="D244" t="s">
        <v>4334</v>
      </c>
      <c r="E244" t="s">
        <v>4334</v>
      </c>
      <c r="F244" t="s">
        <v>3730</v>
      </c>
      <c r="G244" t="s">
        <v>4334</v>
      </c>
      <c r="H244" t="s">
        <v>6061</v>
      </c>
      <c r="I244" t="s">
        <v>4334</v>
      </c>
      <c r="J244" t="s">
        <v>319</v>
      </c>
      <c r="K244" t="s">
        <v>4334</v>
      </c>
      <c r="L244">
        <v>28</v>
      </c>
      <c r="M244" t="s">
        <v>5687</v>
      </c>
      <c r="N244" t="s">
        <v>4334</v>
      </c>
      <c r="O244" t="s">
        <v>4334</v>
      </c>
      <c r="P244" t="s">
        <v>4334</v>
      </c>
      <c r="Q244" t="s">
        <v>4334</v>
      </c>
      <c r="R244">
        <v>2014</v>
      </c>
      <c r="S244" t="s">
        <v>4334</v>
      </c>
      <c r="T244" t="s">
        <v>4334</v>
      </c>
      <c r="U244" t="s">
        <v>4334</v>
      </c>
      <c r="V244" t="s">
        <v>4334</v>
      </c>
      <c r="W244" t="s">
        <v>4334</v>
      </c>
      <c r="X244" t="s">
        <v>4334</v>
      </c>
      <c r="Y244">
        <v>0</v>
      </c>
      <c r="Z244">
        <v>2900000</v>
      </c>
      <c r="AA244" t="s">
        <v>4334</v>
      </c>
      <c r="AB244">
        <v>2796283</v>
      </c>
      <c r="AC244" t="s">
        <v>4334</v>
      </c>
      <c r="AD244" t="s">
        <v>4334</v>
      </c>
      <c r="AE244" t="s">
        <v>4334</v>
      </c>
      <c r="AF244" t="s">
        <v>4334</v>
      </c>
      <c r="AG244" t="s">
        <v>4334</v>
      </c>
      <c r="AH244">
        <v>2900000</v>
      </c>
      <c r="AI244">
        <v>100</v>
      </c>
      <c r="AJ244">
        <v>0</v>
      </c>
      <c r="AK244" t="s">
        <v>4334</v>
      </c>
      <c r="AL244" t="s">
        <v>4334</v>
      </c>
      <c r="AM244" t="s">
        <v>4334</v>
      </c>
      <c r="AN244" t="s">
        <v>20</v>
      </c>
      <c r="AO244" t="s">
        <v>4334</v>
      </c>
    </row>
    <row r="245" spans="1:41">
      <c r="A245" t="s">
        <v>6062</v>
      </c>
      <c r="B245" t="s">
        <v>318</v>
      </c>
      <c r="C245" t="s">
        <v>4334</v>
      </c>
      <c r="D245" t="s">
        <v>4334</v>
      </c>
      <c r="E245" t="s">
        <v>4334</v>
      </c>
      <c r="F245" t="s">
        <v>3772</v>
      </c>
      <c r="G245" t="s">
        <v>4334</v>
      </c>
      <c r="H245" t="s">
        <v>4334</v>
      </c>
      <c r="I245" t="s">
        <v>4334</v>
      </c>
      <c r="J245" t="s">
        <v>418</v>
      </c>
      <c r="K245" t="s">
        <v>4334</v>
      </c>
      <c r="L245">
        <v>32</v>
      </c>
      <c r="M245" t="s">
        <v>3655</v>
      </c>
      <c r="N245" t="s">
        <v>4334</v>
      </c>
      <c r="O245" t="s">
        <v>4334</v>
      </c>
      <c r="P245" t="s">
        <v>4334</v>
      </c>
      <c r="Q245" t="s">
        <v>4334</v>
      </c>
      <c r="S245" t="s">
        <v>4334</v>
      </c>
      <c r="T245" t="s">
        <v>4334</v>
      </c>
      <c r="U245" t="s">
        <v>4334</v>
      </c>
      <c r="V245" t="s">
        <v>4334</v>
      </c>
      <c r="W245" t="s">
        <v>4334</v>
      </c>
      <c r="X245" t="s">
        <v>4334</v>
      </c>
      <c r="Y245">
        <v>1200000</v>
      </c>
      <c r="Z245">
        <v>1200000</v>
      </c>
      <c r="AA245" t="s">
        <v>4334</v>
      </c>
      <c r="AB245">
        <v>0</v>
      </c>
      <c r="AC245" t="s">
        <v>4334</v>
      </c>
      <c r="AD245" t="s">
        <v>4334</v>
      </c>
      <c r="AE245" t="s">
        <v>4334</v>
      </c>
      <c r="AF245" t="s">
        <v>4334</v>
      </c>
      <c r="AG245" t="s">
        <v>4334</v>
      </c>
      <c r="AH245">
        <v>0</v>
      </c>
      <c r="AI245">
        <v>95</v>
      </c>
      <c r="AJ245">
        <v>0</v>
      </c>
      <c r="AK245" t="s">
        <v>4334</v>
      </c>
      <c r="AL245" t="s">
        <v>4334</v>
      </c>
      <c r="AM245" t="s">
        <v>4334</v>
      </c>
      <c r="AN245" t="s">
        <v>4334</v>
      </c>
      <c r="AO245" t="s">
        <v>4334</v>
      </c>
    </row>
    <row r="246" spans="1:41">
      <c r="A246" t="s">
        <v>6063</v>
      </c>
      <c r="B246" t="s">
        <v>527</v>
      </c>
      <c r="C246" t="s">
        <v>4334</v>
      </c>
      <c r="D246" t="s">
        <v>4334</v>
      </c>
      <c r="E246" t="s">
        <v>4334</v>
      </c>
      <c r="F246" t="s">
        <v>3826</v>
      </c>
      <c r="G246" t="s">
        <v>944</v>
      </c>
      <c r="H246" t="s">
        <v>945</v>
      </c>
      <c r="I246" t="s">
        <v>4334</v>
      </c>
      <c r="J246" t="s">
        <v>319</v>
      </c>
      <c r="K246" t="s">
        <v>4334</v>
      </c>
      <c r="L246">
        <v>11</v>
      </c>
      <c r="M246" t="s">
        <v>3620</v>
      </c>
      <c r="N246" t="s">
        <v>4334</v>
      </c>
      <c r="O246" t="s">
        <v>4334</v>
      </c>
      <c r="P246" t="s">
        <v>4334</v>
      </c>
      <c r="Q246" t="s">
        <v>4334</v>
      </c>
      <c r="R246">
        <v>2014</v>
      </c>
      <c r="S246" t="s">
        <v>4334</v>
      </c>
      <c r="T246" t="s">
        <v>4334</v>
      </c>
      <c r="U246" t="s">
        <v>4334</v>
      </c>
      <c r="V246" t="s">
        <v>4334</v>
      </c>
      <c r="W246" t="s">
        <v>4334</v>
      </c>
      <c r="X246" t="s">
        <v>4334</v>
      </c>
      <c r="Y246">
        <v>1500000</v>
      </c>
      <c r="Z246">
        <v>2600000</v>
      </c>
      <c r="AA246" t="s">
        <v>4334</v>
      </c>
      <c r="AB246">
        <v>2593690</v>
      </c>
      <c r="AC246" t="s">
        <v>4334</v>
      </c>
      <c r="AD246" t="s">
        <v>4334</v>
      </c>
      <c r="AE246" t="s">
        <v>4334</v>
      </c>
      <c r="AF246" t="s">
        <v>4334</v>
      </c>
      <c r="AG246" t="s">
        <v>4334</v>
      </c>
      <c r="AH246">
        <v>2079365</v>
      </c>
      <c r="AI246">
        <v>80</v>
      </c>
      <c r="AJ246">
        <v>0</v>
      </c>
      <c r="AK246" t="s">
        <v>4334</v>
      </c>
      <c r="AL246" t="s">
        <v>20</v>
      </c>
      <c r="AM246" t="s">
        <v>4334</v>
      </c>
      <c r="AN246" t="s">
        <v>4334</v>
      </c>
      <c r="AO246" t="s">
        <v>4334</v>
      </c>
    </row>
    <row r="247" spans="1:41">
      <c r="A247" t="s">
        <v>6064</v>
      </c>
      <c r="B247" t="s">
        <v>2286</v>
      </c>
      <c r="C247" t="s">
        <v>4334</v>
      </c>
      <c r="D247" t="s">
        <v>4334</v>
      </c>
      <c r="E247" t="s">
        <v>4334</v>
      </c>
      <c r="F247" t="s">
        <v>3732</v>
      </c>
      <c r="G247" t="s">
        <v>2439</v>
      </c>
      <c r="H247" t="s">
        <v>6065</v>
      </c>
      <c r="I247" t="s">
        <v>4334</v>
      </c>
      <c r="J247" t="s">
        <v>319</v>
      </c>
      <c r="K247" t="s">
        <v>4334</v>
      </c>
      <c r="L247">
        <v>48</v>
      </c>
      <c r="M247" t="s">
        <v>3682</v>
      </c>
      <c r="N247" t="s">
        <v>4334</v>
      </c>
      <c r="O247" t="s">
        <v>4334</v>
      </c>
      <c r="P247" t="s">
        <v>4334</v>
      </c>
      <c r="Q247" t="s">
        <v>4334</v>
      </c>
      <c r="S247" t="s">
        <v>4334</v>
      </c>
      <c r="T247" t="s">
        <v>4334</v>
      </c>
      <c r="U247" t="s">
        <v>4334</v>
      </c>
      <c r="V247" t="s">
        <v>4334</v>
      </c>
      <c r="W247" t="s">
        <v>4334</v>
      </c>
      <c r="X247" t="s">
        <v>4334</v>
      </c>
      <c r="Y247">
        <v>973000</v>
      </c>
      <c r="Z247">
        <v>1823000</v>
      </c>
      <c r="AA247" t="s">
        <v>4334</v>
      </c>
      <c r="AB247">
        <v>1681332</v>
      </c>
      <c r="AC247" t="s">
        <v>4334</v>
      </c>
      <c r="AD247" t="s">
        <v>4334</v>
      </c>
      <c r="AE247" t="s">
        <v>4334</v>
      </c>
      <c r="AF247" t="s">
        <v>4334</v>
      </c>
      <c r="AG247" t="s">
        <v>4334</v>
      </c>
      <c r="AH247">
        <v>1114743</v>
      </c>
      <c r="AI247">
        <v>88</v>
      </c>
      <c r="AJ247">
        <v>0</v>
      </c>
      <c r="AK247" t="s">
        <v>4334</v>
      </c>
      <c r="AL247" t="s">
        <v>4151</v>
      </c>
      <c r="AM247" t="s">
        <v>4334</v>
      </c>
      <c r="AN247" t="s">
        <v>4334</v>
      </c>
      <c r="AO247" t="s">
        <v>4334</v>
      </c>
    </row>
    <row r="248" spans="1:41">
      <c r="A248" t="s">
        <v>6066</v>
      </c>
      <c r="B248" t="s">
        <v>527</v>
      </c>
      <c r="C248" t="s">
        <v>4334</v>
      </c>
      <c r="D248" t="s">
        <v>4334</v>
      </c>
      <c r="E248" t="s">
        <v>4334</v>
      </c>
      <c r="F248" t="s">
        <v>3825</v>
      </c>
      <c r="G248" t="s">
        <v>918</v>
      </c>
      <c r="H248" t="s">
        <v>6067</v>
      </c>
      <c r="I248" t="s">
        <v>4334</v>
      </c>
      <c r="J248" t="s">
        <v>319</v>
      </c>
      <c r="K248" t="s">
        <v>4334</v>
      </c>
      <c r="L248">
        <v>11</v>
      </c>
      <c r="M248" t="s">
        <v>3620</v>
      </c>
      <c r="N248" t="s">
        <v>4334</v>
      </c>
      <c r="O248" t="s">
        <v>4334</v>
      </c>
      <c r="P248" t="s">
        <v>4334</v>
      </c>
      <c r="Q248" t="s">
        <v>4334</v>
      </c>
      <c r="R248">
        <v>2011</v>
      </c>
      <c r="S248" t="s">
        <v>4334</v>
      </c>
      <c r="T248" t="s">
        <v>4334</v>
      </c>
      <c r="U248" t="s">
        <v>4334</v>
      </c>
      <c r="V248" t="s">
        <v>4334</v>
      </c>
      <c r="W248" t="s">
        <v>4334</v>
      </c>
      <c r="X248" t="s">
        <v>4334</v>
      </c>
      <c r="Y248">
        <v>1500000</v>
      </c>
      <c r="Z248">
        <v>1500000</v>
      </c>
      <c r="AA248" t="s">
        <v>4334</v>
      </c>
      <c r="AB248">
        <v>1499412</v>
      </c>
      <c r="AC248" t="s">
        <v>4334</v>
      </c>
      <c r="AD248" t="s">
        <v>4334</v>
      </c>
      <c r="AE248" t="s">
        <v>4334</v>
      </c>
      <c r="AF248" t="s">
        <v>4334</v>
      </c>
      <c r="AG248" t="s">
        <v>4334</v>
      </c>
      <c r="AH248">
        <v>442606</v>
      </c>
      <c r="AI248">
        <v>30</v>
      </c>
      <c r="AJ248">
        <v>0</v>
      </c>
      <c r="AK248" t="s">
        <v>4334</v>
      </c>
      <c r="AL248" t="s">
        <v>920</v>
      </c>
      <c r="AM248" t="s">
        <v>4334</v>
      </c>
      <c r="AN248" t="s">
        <v>4334</v>
      </c>
      <c r="AO248" t="s">
        <v>4334</v>
      </c>
    </row>
    <row r="249" spans="1:41">
      <c r="A249" t="s">
        <v>6068</v>
      </c>
      <c r="B249" t="s">
        <v>528</v>
      </c>
      <c r="C249" t="s">
        <v>4334</v>
      </c>
      <c r="D249" t="s">
        <v>4334</v>
      </c>
      <c r="E249" t="s">
        <v>4334</v>
      </c>
      <c r="F249" t="s">
        <v>3775</v>
      </c>
      <c r="G249" t="s">
        <v>4334</v>
      </c>
      <c r="H249" t="s">
        <v>6069</v>
      </c>
      <c r="I249" t="s">
        <v>4334</v>
      </c>
      <c r="J249" t="s">
        <v>4334</v>
      </c>
      <c r="K249" t="s">
        <v>4334</v>
      </c>
      <c r="L249">
        <v>22</v>
      </c>
      <c r="M249" t="s">
        <v>3638</v>
      </c>
      <c r="N249" t="s">
        <v>4334</v>
      </c>
      <c r="O249" t="s">
        <v>4334</v>
      </c>
      <c r="P249" t="s">
        <v>4334</v>
      </c>
      <c r="Q249" t="s">
        <v>4334</v>
      </c>
      <c r="S249" t="s">
        <v>4334</v>
      </c>
      <c r="T249" t="s">
        <v>4334</v>
      </c>
      <c r="U249" t="s">
        <v>4334</v>
      </c>
      <c r="V249" t="s">
        <v>4334</v>
      </c>
      <c r="W249" t="s">
        <v>4334</v>
      </c>
      <c r="X249" t="s">
        <v>4334</v>
      </c>
      <c r="Y249">
        <v>0</v>
      </c>
      <c r="Z249">
        <v>0</v>
      </c>
      <c r="AA249" t="s">
        <v>4334</v>
      </c>
      <c r="AB249">
        <v>0</v>
      </c>
      <c r="AC249" t="s">
        <v>4334</v>
      </c>
      <c r="AD249" t="s">
        <v>4334</v>
      </c>
      <c r="AE249" t="s">
        <v>4334</v>
      </c>
      <c r="AF249" t="s">
        <v>4334</v>
      </c>
      <c r="AG249" t="s">
        <v>4334</v>
      </c>
      <c r="AH249">
        <v>0</v>
      </c>
      <c r="AI249">
        <v>0</v>
      </c>
      <c r="AJ249">
        <v>0</v>
      </c>
      <c r="AK249" t="s">
        <v>4334</v>
      </c>
      <c r="AL249" t="s">
        <v>4334</v>
      </c>
      <c r="AM249" t="s">
        <v>4334</v>
      </c>
      <c r="AN249" t="s">
        <v>4334</v>
      </c>
      <c r="AO249" t="s">
        <v>4334</v>
      </c>
    </row>
    <row r="250" spans="1:41">
      <c r="A250" t="s">
        <v>6070</v>
      </c>
      <c r="B250" t="s">
        <v>528</v>
      </c>
      <c r="C250" t="s">
        <v>4334</v>
      </c>
      <c r="D250" t="s">
        <v>4334</v>
      </c>
      <c r="E250" t="s">
        <v>4334</v>
      </c>
      <c r="F250" t="s">
        <v>3730</v>
      </c>
      <c r="G250" t="s">
        <v>4334</v>
      </c>
      <c r="H250" t="s">
        <v>2268</v>
      </c>
      <c r="I250" t="s">
        <v>4334</v>
      </c>
      <c r="J250" t="s">
        <v>4334</v>
      </c>
      <c r="K250" t="s">
        <v>4334</v>
      </c>
      <c r="L250">
        <v>22</v>
      </c>
      <c r="M250" t="s">
        <v>3638</v>
      </c>
      <c r="N250" t="s">
        <v>4334</v>
      </c>
      <c r="O250" t="s">
        <v>4334</v>
      </c>
      <c r="P250" t="s">
        <v>4334</v>
      </c>
      <c r="Q250" t="s">
        <v>4334</v>
      </c>
      <c r="S250" t="s">
        <v>4334</v>
      </c>
      <c r="T250" t="s">
        <v>4334</v>
      </c>
      <c r="U250" t="s">
        <v>4334</v>
      </c>
      <c r="V250" t="s">
        <v>4334</v>
      </c>
      <c r="W250" t="s">
        <v>4334</v>
      </c>
      <c r="X250" t="s">
        <v>4334</v>
      </c>
      <c r="Y250">
        <v>0</v>
      </c>
      <c r="Z250">
        <v>0</v>
      </c>
      <c r="AA250" t="s">
        <v>4334</v>
      </c>
      <c r="AB250">
        <v>0</v>
      </c>
      <c r="AC250" t="s">
        <v>4334</v>
      </c>
      <c r="AD250" t="s">
        <v>4334</v>
      </c>
      <c r="AE250" t="s">
        <v>4334</v>
      </c>
      <c r="AF250" t="s">
        <v>4334</v>
      </c>
      <c r="AG250" t="s">
        <v>4334</v>
      </c>
      <c r="AH250">
        <v>0</v>
      </c>
      <c r="AI250">
        <v>0</v>
      </c>
      <c r="AJ250">
        <v>0</v>
      </c>
      <c r="AK250" t="s">
        <v>4334</v>
      </c>
      <c r="AL250" t="s">
        <v>4334</v>
      </c>
      <c r="AM250" t="s">
        <v>4334</v>
      </c>
      <c r="AN250" t="s">
        <v>4334</v>
      </c>
      <c r="AO250" t="s">
        <v>4334</v>
      </c>
    </row>
    <row r="251" spans="1:41">
      <c r="A251" t="s">
        <v>6071</v>
      </c>
      <c r="B251" t="s">
        <v>526</v>
      </c>
      <c r="C251" t="s">
        <v>4334</v>
      </c>
      <c r="D251" t="s">
        <v>4334</v>
      </c>
      <c r="E251" t="s">
        <v>4334</v>
      </c>
      <c r="F251" t="s">
        <v>3729</v>
      </c>
      <c r="G251" t="s">
        <v>4334</v>
      </c>
      <c r="H251" t="s">
        <v>3121</v>
      </c>
      <c r="I251" t="s">
        <v>4334</v>
      </c>
      <c r="J251" t="s">
        <v>4334</v>
      </c>
      <c r="K251" t="s">
        <v>4334</v>
      </c>
      <c r="L251">
        <v>6</v>
      </c>
      <c r="M251" t="s">
        <v>3613</v>
      </c>
      <c r="N251" t="s">
        <v>4334</v>
      </c>
      <c r="O251" t="s">
        <v>4334</v>
      </c>
      <c r="P251" t="s">
        <v>4334</v>
      </c>
      <c r="Q251" t="s">
        <v>4334</v>
      </c>
      <c r="R251">
        <v>2012</v>
      </c>
      <c r="S251" t="s">
        <v>4334</v>
      </c>
      <c r="T251" t="s">
        <v>4334</v>
      </c>
      <c r="U251" t="s">
        <v>4334</v>
      </c>
      <c r="V251" t="s">
        <v>4334</v>
      </c>
      <c r="W251" t="s">
        <v>4334</v>
      </c>
      <c r="X251" t="s">
        <v>4334</v>
      </c>
      <c r="Y251">
        <v>0</v>
      </c>
      <c r="Z251">
        <v>18760000</v>
      </c>
      <c r="AA251" t="s">
        <v>4334</v>
      </c>
      <c r="AB251">
        <v>0</v>
      </c>
      <c r="AC251" t="s">
        <v>4334</v>
      </c>
      <c r="AD251" t="s">
        <v>4334</v>
      </c>
      <c r="AE251" t="s">
        <v>4334</v>
      </c>
      <c r="AF251" t="s">
        <v>4334</v>
      </c>
      <c r="AG251" t="s">
        <v>4334</v>
      </c>
      <c r="AH251">
        <v>0</v>
      </c>
      <c r="AI251">
        <v>85</v>
      </c>
      <c r="AJ251">
        <v>95</v>
      </c>
      <c r="AK251" t="s">
        <v>4334</v>
      </c>
      <c r="AL251" t="s">
        <v>67</v>
      </c>
      <c r="AM251" t="s">
        <v>4334</v>
      </c>
      <c r="AN251" t="s">
        <v>4334</v>
      </c>
      <c r="AO251" t="s">
        <v>4334</v>
      </c>
    </row>
    <row r="252" spans="1:41">
      <c r="A252" t="s">
        <v>6072</v>
      </c>
      <c r="B252" t="s">
        <v>4334</v>
      </c>
      <c r="C252" t="s">
        <v>4334</v>
      </c>
      <c r="D252" t="s">
        <v>6073</v>
      </c>
      <c r="E252" t="s">
        <v>4334</v>
      </c>
      <c r="F252" t="s">
        <v>4334</v>
      </c>
      <c r="G252" t="s">
        <v>4334</v>
      </c>
      <c r="H252" t="s">
        <v>6074</v>
      </c>
      <c r="I252" t="s">
        <v>4334</v>
      </c>
      <c r="J252" t="s">
        <v>4334</v>
      </c>
      <c r="K252" t="s">
        <v>4334</v>
      </c>
      <c r="M252" t="s">
        <v>4334</v>
      </c>
      <c r="N252" t="s">
        <v>4334</v>
      </c>
      <c r="O252" t="s">
        <v>4334</v>
      </c>
      <c r="P252" t="s">
        <v>4334</v>
      </c>
      <c r="Q252" t="s">
        <v>4334</v>
      </c>
      <c r="S252" t="s">
        <v>4334</v>
      </c>
      <c r="T252" t="s">
        <v>4334</v>
      </c>
      <c r="U252" t="s">
        <v>4334</v>
      </c>
      <c r="V252" t="s">
        <v>4334</v>
      </c>
      <c r="W252" t="s">
        <v>4334</v>
      </c>
      <c r="X252" t="s">
        <v>4334</v>
      </c>
      <c r="AA252" t="s">
        <v>4334</v>
      </c>
      <c r="AC252" t="s">
        <v>4334</v>
      </c>
      <c r="AD252" t="s">
        <v>4334</v>
      </c>
      <c r="AE252" t="s">
        <v>4334</v>
      </c>
      <c r="AF252" t="s">
        <v>4334</v>
      </c>
      <c r="AG252" t="s">
        <v>4334</v>
      </c>
      <c r="AK252" t="s">
        <v>4334</v>
      </c>
      <c r="AL252" t="s">
        <v>4334</v>
      </c>
      <c r="AM252" t="s">
        <v>4334</v>
      </c>
      <c r="AN252" t="s">
        <v>4334</v>
      </c>
      <c r="AO252" t="s">
        <v>4334</v>
      </c>
    </row>
    <row r="253" spans="1:41">
      <c r="A253" t="s">
        <v>6075</v>
      </c>
      <c r="B253" t="s">
        <v>317</v>
      </c>
      <c r="C253" t="s">
        <v>4334</v>
      </c>
      <c r="D253" t="s">
        <v>4334</v>
      </c>
      <c r="E253" t="s">
        <v>4334</v>
      </c>
      <c r="F253" t="s">
        <v>3755</v>
      </c>
      <c r="G253" t="s">
        <v>4334</v>
      </c>
      <c r="H253" t="s">
        <v>6076</v>
      </c>
      <c r="I253" t="s">
        <v>4334</v>
      </c>
      <c r="J253" t="s">
        <v>4334</v>
      </c>
      <c r="K253" t="s">
        <v>4334</v>
      </c>
      <c r="L253">
        <v>9</v>
      </c>
      <c r="M253" t="s">
        <v>3616</v>
      </c>
      <c r="N253" t="s">
        <v>4334</v>
      </c>
      <c r="O253" t="s">
        <v>4334</v>
      </c>
      <c r="P253" t="s">
        <v>4334</v>
      </c>
      <c r="Q253" t="s">
        <v>4334</v>
      </c>
      <c r="S253" t="s">
        <v>4334</v>
      </c>
      <c r="T253" t="s">
        <v>4334</v>
      </c>
      <c r="U253" t="s">
        <v>4334</v>
      </c>
      <c r="V253" t="s">
        <v>4334</v>
      </c>
      <c r="W253" t="s">
        <v>4334</v>
      </c>
      <c r="X253" t="s">
        <v>4334</v>
      </c>
      <c r="Y253">
        <v>0</v>
      </c>
      <c r="Z253">
        <v>1000000</v>
      </c>
      <c r="AA253" t="s">
        <v>4334</v>
      </c>
      <c r="AB253">
        <v>989297</v>
      </c>
      <c r="AC253" t="s">
        <v>4334</v>
      </c>
      <c r="AD253" t="s">
        <v>4334</v>
      </c>
      <c r="AE253" t="s">
        <v>4334</v>
      </c>
      <c r="AF253" t="s">
        <v>4334</v>
      </c>
      <c r="AG253" t="s">
        <v>4334</v>
      </c>
      <c r="AH253">
        <v>199422</v>
      </c>
      <c r="AI253">
        <v>35</v>
      </c>
      <c r="AJ253">
        <v>0</v>
      </c>
      <c r="AK253" t="s">
        <v>4334</v>
      </c>
      <c r="AL253" t="s">
        <v>4334</v>
      </c>
      <c r="AM253" t="s">
        <v>4334</v>
      </c>
      <c r="AN253" t="s">
        <v>4334</v>
      </c>
      <c r="AO253" t="s">
        <v>4334</v>
      </c>
    </row>
    <row r="254" spans="1:41">
      <c r="A254" t="s">
        <v>6077</v>
      </c>
      <c r="B254" t="s">
        <v>318</v>
      </c>
      <c r="C254" t="s">
        <v>4334</v>
      </c>
      <c r="D254" t="s">
        <v>4334</v>
      </c>
      <c r="E254" t="s">
        <v>4334</v>
      </c>
      <c r="F254" t="s">
        <v>3729</v>
      </c>
      <c r="G254" t="s">
        <v>437</v>
      </c>
      <c r="H254" t="s">
        <v>4334</v>
      </c>
      <c r="I254" t="s">
        <v>4334</v>
      </c>
      <c r="J254" t="s">
        <v>4334</v>
      </c>
      <c r="K254" t="s">
        <v>4334</v>
      </c>
      <c r="L254">
        <v>1</v>
      </c>
      <c r="M254" t="s">
        <v>3610</v>
      </c>
      <c r="N254" t="s">
        <v>4334</v>
      </c>
      <c r="O254" t="s">
        <v>4334</v>
      </c>
      <c r="P254" t="s">
        <v>4334</v>
      </c>
      <c r="Q254" t="s">
        <v>4334</v>
      </c>
      <c r="S254" t="s">
        <v>4334</v>
      </c>
      <c r="T254" t="s">
        <v>4334</v>
      </c>
      <c r="U254" t="s">
        <v>4334</v>
      </c>
      <c r="V254" t="s">
        <v>4334</v>
      </c>
      <c r="W254" t="s">
        <v>4334</v>
      </c>
      <c r="X254" t="s">
        <v>4334</v>
      </c>
      <c r="Y254">
        <v>15000000</v>
      </c>
      <c r="Z254">
        <v>4300000</v>
      </c>
      <c r="AA254" t="s">
        <v>4334</v>
      </c>
      <c r="AB254">
        <v>3782556</v>
      </c>
      <c r="AC254" t="s">
        <v>4334</v>
      </c>
      <c r="AD254" t="s">
        <v>4334</v>
      </c>
      <c r="AE254" t="s">
        <v>4334</v>
      </c>
      <c r="AF254" t="s">
        <v>4334</v>
      </c>
      <c r="AG254" t="s">
        <v>4334</v>
      </c>
      <c r="AH254">
        <v>821935</v>
      </c>
      <c r="AI254">
        <v>45</v>
      </c>
      <c r="AJ254">
        <v>0</v>
      </c>
      <c r="AK254" t="s">
        <v>4334</v>
      </c>
      <c r="AL254" t="s">
        <v>436</v>
      </c>
      <c r="AM254" t="s">
        <v>4334</v>
      </c>
      <c r="AN254" t="s">
        <v>4334</v>
      </c>
      <c r="AO254" t="s">
        <v>4334</v>
      </c>
    </row>
    <row r="255" spans="1:41">
      <c r="A255" t="s">
        <v>6078</v>
      </c>
      <c r="B255" t="s">
        <v>527</v>
      </c>
      <c r="C255" t="s">
        <v>4334</v>
      </c>
      <c r="D255" t="s">
        <v>4334</v>
      </c>
      <c r="E255" t="s">
        <v>4334</v>
      </c>
      <c r="F255" t="s">
        <v>3783</v>
      </c>
      <c r="G255" t="s">
        <v>644</v>
      </c>
      <c r="H255" t="s">
        <v>4002</v>
      </c>
      <c r="I255" t="s">
        <v>4334</v>
      </c>
      <c r="J255" t="s">
        <v>319</v>
      </c>
      <c r="K255" t="s">
        <v>4334</v>
      </c>
      <c r="L255">
        <v>39</v>
      </c>
      <c r="M255" t="s">
        <v>3668</v>
      </c>
      <c r="N255" t="s">
        <v>4334</v>
      </c>
      <c r="O255" t="s">
        <v>4334</v>
      </c>
      <c r="P255" t="s">
        <v>4334</v>
      </c>
      <c r="Q255" t="s">
        <v>4334</v>
      </c>
      <c r="R255">
        <v>2020</v>
      </c>
      <c r="S255" t="s">
        <v>4334</v>
      </c>
      <c r="T255" t="s">
        <v>4334</v>
      </c>
      <c r="U255" t="s">
        <v>4334</v>
      </c>
      <c r="V255" t="s">
        <v>4334</v>
      </c>
      <c r="W255" t="s">
        <v>4334</v>
      </c>
      <c r="X255" t="s">
        <v>4334</v>
      </c>
      <c r="Y255">
        <v>4000000</v>
      </c>
      <c r="Z255">
        <v>4000000</v>
      </c>
      <c r="AA255" t="s">
        <v>4334</v>
      </c>
      <c r="AB255">
        <v>3880909</v>
      </c>
      <c r="AC255" t="s">
        <v>4334</v>
      </c>
      <c r="AD255" t="s">
        <v>4334</v>
      </c>
      <c r="AE255" t="s">
        <v>4334</v>
      </c>
      <c r="AF255" t="s">
        <v>4334</v>
      </c>
      <c r="AG255" t="s">
        <v>4334</v>
      </c>
      <c r="AH255">
        <v>2755539.2609999999</v>
      </c>
      <c r="AI255">
        <v>65</v>
      </c>
      <c r="AJ255">
        <v>0</v>
      </c>
      <c r="AK255" t="s">
        <v>4334</v>
      </c>
      <c r="AL255" t="s">
        <v>114</v>
      </c>
      <c r="AM255" t="s">
        <v>4334</v>
      </c>
      <c r="AN255" t="s">
        <v>4334</v>
      </c>
      <c r="AO255" t="s">
        <v>4334</v>
      </c>
    </row>
    <row r="256" spans="1:41">
      <c r="A256" t="s">
        <v>6079</v>
      </c>
      <c r="B256" t="s">
        <v>318</v>
      </c>
      <c r="C256" t="s">
        <v>4334</v>
      </c>
      <c r="D256" t="s">
        <v>4334</v>
      </c>
      <c r="E256" t="s">
        <v>4334</v>
      </c>
      <c r="F256" t="s">
        <v>3772</v>
      </c>
      <c r="G256" t="s">
        <v>4334</v>
      </c>
      <c r="H256" t="s">
        <v>4334</v>
      </c>
      <c r="I256" t="s">
        <v>4334</v>
      </c>
      <c r="J256" t="s">
        <v>418</v>
      </c>
      <c r="K256" t="s">
        <v>4334</v>
      </c>
      <c r="L256">
        <v>32</v>
      </c>
      <c r="M256" t="s">
        <v>3655</v>
      </c>
      <c r="N256" t="s">
        <v>4334</v>
      </c>
      <c r="O256" t="s">
        <v>4334</v>
      </c>
      <c r="P256" t="s">
        <v>4334</v>
      </c>
      <c r="Q256" t="s">
        <v>4334</v>
      </c>
      <c r="S256" t="s">
        <v>4334</v>
      </c>
      <c r="T256" t="s">
        <v>4334</v>
      </c>
      <c r="U256" t="s">
        <v>4334</v>
      </c>
      <c r="V256" t="s">
        <v>4334</v>
      </c>
      <c r="W256" t="s">
        <v>4334</v>
      </c>
      <c r="X256" t="s">
        <v>4334</v>
      </c>
      <c r="Y256">
        <v>2000000</v>
      </c>
      <c r="Z256">
        <v>2000000</v>
      </c>
      <c r="AA256" t="s">
        <v>4334</v>
      </c>
      <c r="AB256">
        <v>0</v>
      </c>
      <c r="AC256" t="s">
        <v>4334</v>
      </c>
      <c r="AD256" t="s">
        <v>4334</v>
      </c>
      <c r="AE256" t="s">
        <v>4334</v>
      </c>
      <c r="AF256" t="s">
        <v>4334</v>
      </c>
      <c r="AG256" t="s">
        <v>4334</v>
      </c>
      <c r="AH256">
        <v>0</v>
      </c>
      <c r="AI256">
        <v>92</v>
      </c>
      <c r="AJ256">
        <v>0</v>
      </c>
      <c r="AK256" t="s">
        <v>4334</v>
      </c>
      <c r="AL256" t="s">
        <v>4334</v>
      </c>
      <c r="AM256" t="s">
        <v>4334</v>
      </c>
      <c r="AN256" t="s">
        <v>4334</v>
      </c>
      <c r="AO256" t="s">
        <v>4334</v>
      </c>
    </row>
    <row r="257" spans="1:41">
      <c r="A257" t="s">
        <v>6080</v>
      </c>
      <c r="B257" t="s">
        <v>527</v>
      </c>
      <c r="C257" t="s">
        <v>4334</v>
      </c>
      <c r="D257" t="s">
        <v>4334</v>
      </c>
      <c r="E257" t="s">
        <v>4334</v>
      </c>
      <c r="F257" t="s">
        <v>3818</v>
      </c>
      <c r="G257" t="s">
        <v>4334</v>
      </c>
      <c r="H257" t="s">
        <v>6081</v>
      </c>
      <c r="I257" t="s">
        <v>4334</v>
      </c>
      <c r="J257" t="s">
        <v>319</v>
      </c>
      <c r="K257" t="s">
        <v>4334</v>
      </c>
      <c r="L257">
        <v>56</v>
      </c>
      <c r="M257" t="s">
        <v>3698</v>
      </c>
      <c r="N257" t="s">
        <v>4334</v>
      </c>
      <c r="O257" t="s">
        <v>4334</v>
      </c>
      <c r="P257" t="s">
        <v>4334</v>
      </c>
      <c r="Q257" t="s">
        <v>4334</v>
      </c>
      <c r="R257">
        <v>2019</v>
      </c>
      <c r="S257" t="s">
        <v>4334</v>
      </c>
      <c r="T257" t="s">
        <v>4334</v>
      </c>
      <c r="U257" t="s">
        <v>4334</v>
      </c>
      <c r="V257" t="s">
        <v>4334</v>
      </c>
      <c r="W257" t="s">
        <v>4334</v>
      </c>
      <c r="X257" t="s">
        <v>4334</v>
      </c>
      <c r="Y257">
        <v>2300000</v>
      </c>
      <c r="Z257">
        <v>2300000</v>
      </c>
      <c r="AA257" t="s">
        <v>4334</v>
      </c>
      <c r="AB257">
        <v>2078467</v>
      </c>
      <c r="AC257" t="s">
        <v>4334</v>
      </c>
      <c r="AD257" t="s">
        <v>4334</v>
      </c>
      <c r="AE257" t="s">
        <v>4334</v>
      </c>
      <c r="AF257" t="s">
        <v>4334</v>
      </c>
      <c r="AG257" t="s">
        <v>4334</v>
      </c>
      <c r="AH257">
        <v>2091</v>
      </c>
      <c r="AI257">
        <v>15</v>
      </c>
      <c r="AJ257">
        <v>0</v>
      </c>
      <c r="AK257" t="s">
        <v>4334</v>
      </c>
      <c r="AL257" t="s">
        <v>4028</v>
      </c>
      <c r="AM257" t="s">
        <v>4334</v>
      </c>
      <c r="AN257" t="s">
        <v>4334</v>
      </c>
      <c r="AO257" t="s">
        <v>4334</v>
      </c>
    </row>
    <row r="258" spans="1:41">
      <c r="A258" t="s">
        <v>6082</v>
      </c>
      <c r="B258" t="s">
        <v>318</v>
      </c>
      <c r="C258" t="s">
        <v>4334</v>
      </c>
      <c r="D258" t="s">
        <v>4334</v>
      </c>
      <c r="E258" t="s">
        <v>4334</v>
      </c>
      <c r="F258" t="s">
        <v>3760</v>
      </c>
      <c r="G258" t="s">
        <v>3588</v>
      </c>
      <c r="H258" t="s">
        <v>4334</v>
      </c>
      <c r="I258" t="s">
        <v>4334</v>
      </c>
      <c r="J258" t="s">
        <v>4334</v>
      </c>
      <c r="K258" t="s">
        <v>4334</v>
      </c>
      <c r="L258">
        <v>1</v>
      </c>
      <c r="M258" t="s">
        <v>3610</v>
      </c>
      <c r="N258" t="s">
        <v>4334</v>
      </c>
      <c r="O258" t="s">
        <v>4334</v>
      </c>
      <c r="P258" t="s">
        <v>4334</v>
      </c>
      <c r="Q258" t="s">
        <v>4334</v>
      </c>
      <c r="S258" t="s">
        <v>4334</v>
      </c>
      <c r="T258" t="s">
        <v>4334</v>
      </c>
      <c r="U258" t="s">
        <v>4334</v>
      </c>
      <c r="V258" t="s">
        <v>4334</v>
      </c>
      <c r="W258" t="s">
        <v>4334</v>
      </c>
      <c r="X258" t="s">
        <v>4334</v>
      </c>
      <c r="Y258">
        <v>5100000</v>
      </c>
      <c r="Z258">
        <v>5100000</v>
      </c>
      <c r="AA258" t="s">
        <v>4334</v>
      </c>
      <c r="AB258">
        <v>4203876</v>
      </c>
      <c r="AC258" t="s">
        <v>4334</v>
      </c>
      <c r="AD258" t="s">
        <v>4334</v>
      </c>
      <c r="AE258" t="s">
        <v>4334</v>
      </c>
      <c r="AF258" t="s">
        <v>4334</v>
      </c>
      <c r="AG258" t="s">
        <v>4334</v>
      </c>
      <c r="AH258">
        <v>0</v>
      </c>
      <c r="AI258">
        <v>0</v>
      </c>
      <c r="AJ258">
        <v>0</v>
      </c>
      <c r="AK258" t="s">
        <v>4334</v>
      </c>
      <c r="AL258" t="s">
        <v>4334</v>
      </c>
      <c r="AM258" t="s">
        <v>4334</v>
      </c>
      <c r="AN258" t="s">
        <v>4334</v>
      </c>
      <c r="AO258" t="s">
        <v>4334</v>
      </c>
    </row>
    <row r="259" spans="1:41">
      <c r="A259" t="s">
        <v>6083</v>
      </c>
      <c r="B259" t="s">
        <v>527</v>
      </c>
      <c r="C259" t="s">
        <v>4334</v>
      </c>
      <c r="D259" t="s">
        <v>4334</v>
      </c>
      <c r="E259" t="s">
        <v>4334</v>
      </c>
      <c r="F259" t="s">
        <v>3887</v>
      </c>
      <c r="G259" t="s">
        <v>1171</v>
      </c>
      <c r="H259" t="s">
        <v>1172</v>
      </c>
      <c r="I259" t="s">
        <v>4334</v>
      </c>
      <c r="J259" t="s">
        <v>480</v>
      </c>
      <c r="K259" t="s">
        <v>4334</v>
      </c>
      <c r="L259">
        <v>39</v>
      </c>
      <c r="M259" t="s">
        <v>3668</v>
      </c>
      <c r="N259" t="s">
        <v>4334</v>
      </c>
      <c r="O259" t="s">
        <v>4334</v>
      </c>
      <c r="P259" t="s">
        <v>4334</v>
      </c>
      <c r="Q259" t="s">
        <v>4334</v>
      </c>
      <c r="S259" t="s">
        <v>4334</v>
      </c>
      <c r="T259" t="s">
        <v>4334</v>
      </c>
      <c r="U259" t="s">
        <v>4334</v>
      </c>
      <c r="V259" t="s">
        <v>4334</v>
      </c>
      <c r="W259" t="s">
        <v>4334</v>
      </c>
      <c r="X259" t="s">
        <v>4334</v>
      </c>
      <c r="Y259">
        <v>4700000</v>
      </c>
      <c r="Z259">
        <v>4700000</v>
      </c>
      <c r="AA259" t="s">
        <v>4334</v>
      </c>
      <c r="AB259">
        <v>4579235.5999999996</v>
      </c>
      <c r="AC259" t="s">
        <v>4334</v>
      </c>
      <c r="AD259" t="s">
        <v>4334</v>
      </c>
      <c r="AE259" t="s">
        <v>4334</v>
      </c>
      <c r="AF259" t="s">
        <v>4334</v>
      </c>
      <c r="AG259" t="s">
        <v>4334</v>
      </c>
      <c r="AH259">
        <v>4173340.2570000002</v>
      </c>
      <c r="AI259">
        <v>0</v>
      </c>
      <c r="AJ259">
        <v>0</v>
      </c>
      <c r="AK259" t="s">
        <v>4334</v>
      </c>
      <c r="AL259" t="s">
        <v>4334</v>
      </c>
      <c r="AM259" t="s">
        <v>4334</v>
      </c>
      <c r="AN259" t="s">
        <v>4334</v>
      </c>
      <c r="AO259" t="s">
        <v>4334</v>
      </c>
    </row>
    <row r="260" spans="1:41">
      <c r="A260" t="s">
        <v>6084</v>
      </c>
      <c r="B260" t="s">
        <v>527</v>
      </c>
      <c r="C260" t="s">
        <v>4334</v>
      </c>
      <c r="D260" t="s">
        <v>4334</v>
      </c>
      <c r="E260" t="s">
        <v>4334</v>
      </c>
      <c r="F260" t="s">
        <v>3784</v>
      </c>
      <c r="G260" t="s">
        <v>649</v>
      </c>
      <c r="H260" t="s">
        <v>650</v>
      </c>
      <c r="I260" t="s">
        <v>4334</v>
      </c>
      <c r="J260" t="s">
        <v>319</v>
      </c>
      <c r="K260" t="s">
        <v>4334</v>
      </c>
      <c r="L260">
        <v>39</v>
      </c>
      <c r="M260" t="s">
        <v>3668</v>
      </c>
      <c r="N260" t="s">
        <v>4334</v>
      </c>
      <c r="O260" t="s">
        <v>4334</v>
      </c>
      <c r="P260" t="s">
        <v>4334</v>
      </c>
      <c r="Q260" t="s">
        <v>4334</v>
      </c>
      <c r="R260">
        <v>2017</v>
      </c>
      <c r="S260" t="s">
        <v>4334</v>
      </c>
      <c r="T260" t="s">
        <v>4334</v>
      </c>
      <c r="U260" t="s">
        <v>4334</v>
      </c>
      <c r="V260" t="s">
        <v>4334</v>
      </c>
      <c r="W260" t="s">
        <v>4334</v>
      </c>
      <c r="X260" t="s">
        <v>4334</v>
      </c>
      <c r="Y260">
        <v>2500000</v>
      </c>
      <c r="Z260">
        <v>4043000</v>
      </c>
      <c r="AA260" t="s">
        <v>4334</v>
      </c>
      <c r="AB260">
        <v>3914424</v>
      </c>
      <c r="AC260" t="s">
        <v>4334</v>
      </c>
      <c r="AD260" t="s">
        <v>4334</v>
      </c>
      <c r="AE260" t="s">
        <v>4334</v>
      </c>
      <c r="AF260" t="s">
        <v>4334</v>
      </c>
      <c r="AG260" t="s">
        <v>4334</v>
      </c>
      <c r="AH260">
        <v>3897680.6170000001</v>
      </c>
      <c r="AI260">
        <v>95</v>
      </c>
      <c r="AJ260">
        <v>0</v>
      </c>
      <c r="AK260" t="s">
        <v>4334</v>
      </c>
      <c r="AL260" t="s">
        <v>114</v>
      </c>
      <c r="AM260" t="s">
        <v>4334</v>
      </c>
      <c r="AN260" t="s">
        <v>4334</v>
      </c>
      <c r="AO260" t="s">
        <v>4334</v>
      </c>
    </row>
    <row r="261" spans="1:41">
      <c r="A261" t="s">
        <v>6085</v>
      </c>
      <c r="B261" t="s">
        <v>528</v>
      </c>
      <c r="C261" t="s">
        <v>4334</v>
      </c>
      <c r="D261" t="s">
        <v>4334</v>
      </c>
      <c r="E261" t="s">
        <v>4334</v>
      </c>
      <c r="F261" t="s">
        <v>3729</v>
      </c>
      <c r="G261" t="s">
        <v>4334</v>
      </c>
      <c r="H261" t="s">
        <v>6086</v>
      </c>
      <c r="I261" t="s">
        <v>4334</v>
      </c>
      <c r="J261" t="s">
        <v>4334</v>
      </c>
      <c r="K261" t="s">
        <v>4334</v>
      </c>
      <c r="L261">
        <v>31</v>
      </c>
      <c r="M261" t="s">
        <v>528</v>
      </c>
      <c r="N261" t="s">
        <v>4334</v>
      </c>
      <c r="O261" t="s">
        <v>4334</v>
      </c>
      <c r="P261" t="s">
        <v>4334</v>
      </c>
      <c r="Q261" t="s">
        <v>4334</v>
      </c>
      <c r="S261" t="s">
        <v>4334</v>
      </c>
      <c r="T261" t="s">
        <v>4334</v>
      </c>
      <c r="U261" t="s">
        <v>4334</v>
      </c>
      <c r="V261" t="s">
        <v>4334</v>
      </c>
      <c r="W261" t="s">
        <v>4334</v>
      </c>
      <c r="X261" t="s">
        <v>4334</v>
      </c>
      <c r="Y261">
        <v>0</v>
      </c>
      <c r="Z261">
        <v>12370909</v>
      </c>
      <c r="AA261" t="s">
        <v>4334</v>
      </c>
      <c r="AB261">
        <v>12230047.15</v>
      </c>
      <c r="AC261" t="s">
        <v>4334</v>
      </c>
      <c r="AD261" t="s">
        <v>4334</v>
      </c>
      <c r="AE261" t="s">
        <v>4334</v>
      </c>
      <c r="AF261" t="s">
        <v>4334</v>
      </c>
      <c r="AG261" t="s">
        <v>4334</v>
      </c>
      <c r="AH261">
        <v>12219052</v>
      </c>
      <c r="AI261">
        <v>0</v>
      </c>
      <c r="AJ261">
        <v>0</v>
      </c>
      <c r="AK261" t="s">
        <v>4334</v>
      </c>
      <c r="AL261" t="s">
        <v>4334</v>
      </c>
      <c r="AM261" t="s">
        <v>4334</v>
      </c>
      <c r="AN261" t="s">
        <v>4334</v>
      </c>
      <c r="AO261" t="s">
        <v>4334</v>
      </c>
    </row>
    <row r="262" spans="1:41">
      <c r="A262" t="s">
        <v>6087</v>
      </c>
      <c r="B262" t="s">
        <v>2286</v>
      </c>
      <c r="C262" t="s">
        <v>4334</v>
      </c>
      <c r="D262" t="s">
        <v>4334</v>
      </c>
      <c r="E262" t="s">
        <v>4334</v>
      </c>
      <c r="F262" t="s">
        <v>3770</v>
      </c>
      <c r="G262" t="s">
        <v>2516</v>
      </c>
      <c r="H262" t="s">
        <v>4334</v>
      </c>
      <c r="I262" t="s">
        <v>4334</v>
      </c>
      <c r="J262" t="s">
        <v>2285</v>
      </c>
      <c r="K262" t="s">
        <v>4334</v>
      </c>
      <c r="L262">
        <v>38</v>
      </c>
      <c r="M262" t="s">
        <v>3666</v>
      </c>
      <c r="N262" t="s">
        <v>4334</v>
      </c>
      <c r="O262" t="s">
        <v>4334</v>
      </c>
      <c r="P262" t="s">
        <v>4334</v>
      </c>
      <c r="Q262" t="s">
        <v>4334</v>
      </c>
      <c r="S262" t="s">
        <v>4334</v>
      </c>
      <c r="T262" t="s">
        <v>4334</v>
      </c>
      <c r="U262" t="s">
        <v>4334</v>
      </c>
      <c r="V262" t="s">
        <v>4334</v>
      </c>
      <c r="W262" t="s">
        <v>4334</v>
      </c>
      <c r="X262" t="s">
        <v>4334</v>
      </c>
      <c r="Y262">
        <v>1540000</v>
      </c>
      <c r="Z262">
        <v>2830000</v>
      </c>
      <c r="AA262" t="s">
        <v>4334</v>
      </c>
      <c r="AB262">
        <v>0</v>
      </c>
      <c r="AC262" t="s">
        <v>4334</v>
      </c>
      <c r="AD262" t="s">
        <v>4334</v>
      </c>
      <c r="AE262" t="s">
        <v>4334</v>
      </c>
      <c r="AF262" t="s">
        <v>4334</v>
      </c>
      <c r="AG262" t="s">
        <v>4334</v>
      </c>
      <c r="AH262">
        <v>2120057.23</v>
      </c>
      <c r="AI262">
        <v>98</v>
      </c>
      <c r="AJ262">
        <v>0</v>
      </c>
      <c r="AK262" t="s">
        <v>4334</v>
      </c>
      <c r="AL262" t="s">
        <v>4334</v>
      </c>
      <c r="AM262" t="s">
        <v>4334</v>
      </c>
      <c r="AN262" t="s">
        <v>4334</v>
      </c>
      <c r="AO262" t="s">
        <v>4334</v>
      </c>
    </row>
    <row r="263" spans="1:41">
      <c r="A263" t="s">
        <v>6088</v>
      </c>
      <c r="B263" t="s">
        <v>528</v>
      </c>
      <c r="C263" t="s">
        <v>4334</v>
      </c>
      <c r="D263" t="s">
        <v>4334</v>
      </c>
      <c r="E263" t="s">
        <v>4334</v>
      </c>
      <c r="F263" t="s">
        <v>3733</v>
      </c>
      <c r="G263" t="s">
        <v>4334</v>
      </c>
      <c r="H263" t="s">
        <v>6089</v>
      </c>
      <c r="I263" t="s">
        <v>4334</v>
      </c>
      <c r="J263" t="s">
        <v>319</v>
      </c>
      <c r="K263" t="s">
        <v>4334</v>
      </c>
      <c r="L263">
        <v>29</v>
      </c>
      <c r="M263" t="s">
        <v>3651</v>
      </c>
      <c r="N263" t="s">
        <v>4334</v>
      </c>
      <c r="O263" t="s">
        <v>4334</v>
      </c>
      <c r="P263" t="s">
        <v>4334</v>
      </c>
      <c r="Q263" t="s">
        <v>4334</v>
      </c>
      <c r="S263" t="s">
        <v>4334</v>
      </c>
      <c r="T263" t="s">
        <v>4334</v>
      </c>
      <c r="U263" t="s">
        <v>4334</v>
      </c>
      <c r="V263" t="s">
        <v>4334</v>
      </c>
      <c r="W263" t="s">
        <v>4334</v>
      </c>
      <c r="X263" t="s">
        <v>4334</v>
      </c>
      <c r="Y263">
        <v>0</v>
      </c>
      <c r="Z263">
        <v>2623237</v>
      </c>
      <c r="AA263" t="s">
        <v>4334</v>
      </c>
      <c r="AB263">
        <v>0</v>
      </c>
      <c r="AC263" t="s">
        <v>4334</v>
      </c>
      <c r="AD263" t="s">
        <v>4334</v>
      </c>
      <c r="AE263" t="s">
        <v>4334</v>
      </c>
      <c r="AF263" t="s">
        <v>4334</v>
      </c>
      <c r="AG263" t="s">
        <v>4334</v>
      </c>
      <c r="AH263">
        <v>0</v>
      </c>
      <c r="AI263">
        <v>0</v>
      </c>
      <c r="AJ263">
        <v>0</v>
      </c>
      <c r="AK263" t="s">
        <v>4334</v>
      </c>
      <c r="AL263" t="s">
        <v>4334</v>
      </c>
      <c r="AM263" t="s">
        <v>4334</v>
      </c>
      <c r="AN263" t="s">
        <v>4334</v>
      </c>
      <c r="AO263" t="s">
        <v>4334</v>
      </c>
    </row>
    <row r="264" spans="1:41">
      <c r="A264" t="s">
        <v>6090</v>
      </c>
      <c r="B264" t="s">
        <v>317</v>
      </c>
      <c r="C264" t="s">
        <v>4334</v>
      </c>
      <c r="D264" t="s">
        <v>4334</v>
      </c>
      <c r="E264" t="s">
        <v>4334</v>
      </c>
      <c r="F264" t="s">
        <v>3743</v>
      </c>
      <c r="G264" t="s">
        <v>4334</v>
      </c>
      <c r="H264" t="s">
        <v>6091</v>
      </c>
      <c r="I264" t="s">
        <v>4334</v>
      </c>
      <c r="J264" t="s">
        <v>4334</v>
      </c>
      <c r="K264" t="s">
        <v>4334</v>
      </c>
      <c r="L264">
        <v>35</v>
      </c>
      <c r="M264" t="s">
        <v>3660</v>
      </c>
      <c r="N264" t="s">
        <v>4334</v>
      </c>
      <c r="O264" t="s">
        <v>4334</v>
      </c>
      <c r="P264" t="s">
        <v>4334</v>
      </c>
      <c r="Q264" t="s">
        <v>4334</v>
      </c>
      <c r="S264" t="s">
        <v>4334</v>
      </c>
      <c r="T264" t="s">
        <v>4334</v>
      </c>
      <c r="U264" t="s">
        <v>4334</v>
      </c>
      <c r="V264" t="s">
        <v>4334</v>
      </c>
      <c r="W264" t="s">
        <v>4334</v>
      </c>
      <c r="X264" t="s">
        <v>4334</v>
      </c>
      <c r="Y264">
        <v>0</v>
      </c>
      <c r="Z264">
        <v>2900000</v>
      </c>
      <c r="AA264" t="s">
        <v>4334</v>
      </c>
      <c r="AB264">
        <v>8390.2849999999999</v>
      </c>
      <c r="AC264" t="s">
        <v>4334</v>
      </c>
      <c r="AD264" t="s">
        <v>4334</v>
      </c>
      <c r="AE264" t="s">
        <v>4334</v>
      </c>
      <c r="AF264" t="s">
        <v>4334</v>
      </c>
      <c r="AG264" t="s">
        <v>4334</v>
      </c>
      <c r="AH264">
        <v>4445.8159999999998</v>
      </c>
      <c r="AI264">
        <v>0</v>
      </c>
      <c r="AJ264">
        <v>0</v>
      </c>
      <c r="AK264" t="s">
        <v>4334</v>
      </c>
      <c r="AL264" t="s">
        <v>5849</v>
      </c>
      <c r="AM264" t="s">
        <v>4334</v>
      </c>
      <c r="AN264" t="s">
        <v>129</v>
      </c>
      <c r="AO264" t="s">
        <v>4334</v>
      </c>
    </row>
    <row r="265" spans="1:41">
      <c r="A265" t="s">
        <v>6092</v>
      </c>
      <c r="B265" t="s">
        <v>527</v>
      </c>
      <c r="C265" t="s">
        <v>4334</v>
      </c>
      <c r="D265" t="s">
        <v>4334</v>
      </c>
      <c r="E265" t="s">
        <v>4334</v>
      </c>
      <c r="F265" t="s">
        <v>3783</v>
      </c>
      <c r="G265" t="s">
        <v>638</v>
      </c>
      <c r="H265" t="s">
        <v>6093</v>
      </c>
      <c r="I265" t="s">
        <v>4334</v>
      </c>
      <c r="J265" t="s">
        <v>319</v>
      </c>
      <c r="K265" t="s">
        <v>4334</v>
      </c>
      <c r="L265">
        <v>39</v>
      </c>
      <c r="M265" t="s">
        <v>3668</v>
      </c>
      <c r="N265" t="s">
        <v>4334</v>
      </c>
      <c r="O265" t="s">
        <v>4334</v>
      </c>
      <c r="P265" t="s">
        <v>4334</v>
      </c>
      <c r="Q265" t="s">
        <v>4334</v>
      </c>
      <c r="R265">
        <v>2022</v>
      </c>
      <c r="S265" t="s">
        <v>4334</v>
      </c>
      <c r="T265" t="s">
        <v>4334</v>
      </c>
      <c r="U265" t="s">
        <v>4334</v>
      </c>
      <c r="V265" t="s">
        <v>4334</v>
      </c>
      <c r="W265" t="s">
        <v>4334</v>
      </c>
      <c r="X265" t="s">
        <v>4334</v>
      </c>
      <c r="Y265">
        <v>1350000</v>
      </c>
      <c r="Z265">
        <v>1350000</v>
      </c>
      <c r="AA265" t="s">
        <v>4334</v>
      </c>
      <c r="AB265">
        <v>434473</v>
      </c>
      <c r="AC265" t="s">
        <v>4334</v>
      </c>
      <c r="AD265" t="s">
        <v>4334</v>
      </c>
      <c r="AE265" t="s">
        <v>4334</v>
      </c>
      <c r="AF265" t="s">
        <v>4334</v>
      </c>
      <c r="AG265" t="s">
        <v>4334</v>
      </c>
      <c r="AH265">
        <v>102459.863</v>
      </c>
      <c r="AI265">
        <v>25</v>
      </c>
      <c r="AJ265">
        <v>0</v>
      </c>
      <c r="AK265" t="s">
        <v>4334</v>
      </c>
      <c r="AL265" t="s">
        <v>20</v>
      </c>
      <c r="AM265" t="s">
        <v>4334</v>
      </c>
      <c r="AN265" t="s">
        <v>4334</v>
      </c>
      <c r="AO265" t="s">
        <v>4334</v>
      </c>
    </row>
    <row r="266" spans="1:41">
      <c r="A266" t="s">
        <v>6094</v>
      </c>
      <c r="B266" t="s">
        <v>527</v>
      </c>
      <c r="C266" t="s">
        <v>4334</v>
      </c>
      <c r="D266" t="s">
        <v>4334</v>
      </c>
      <c r="E266" t="s">
        <v>4334</v>
      </c>
      <c r="F266" t="s">
        <v>3824</v>
      </c>
      <c r="G266" t="s">
        <v>4334</v>
      </c>
      <c r="H266" t="s">
        <v>914</v>
      </c>
      <c r="I266" t="s">
        <v>4334</v>
      </c>
      <c r="J266" t="s">
        <v>319</v>
      </c>
      <c r="K266" t="s">
        <v>4334</v>
      </c>
      <c r="L266">
        <v>11</v>
      </c>
      <c r="M266" t="s">
        <v>3620</v>
      </c>
      <c r="N266" t="s">
        <v>4334</v>
      </c>
      <c r="O266" t="s">
        <v>4334</v>
      </c>
      <c r="P266" t="s">
        <v>4334</v>
      </c>
      <c r="Q266" t="s">
        <v>4334</v>
      </c>
      <c r="R266">
        <v>2011</v>
      </c>
      <c r="S266" t="s">
        <v>4334</v>
      </c>
      <c r="T266" t="s">
        <v>4334</v>
      </c>
      <c r="U266" t="s">
        <v>4334</v>
      </c>
      <c r="V266" t="s">
        <v>4334</v>
      </c>
      <c r="W266" t="s">
        <v>4334</v>
      </c>
      <c r="X266" t="s">
        <v>4334</v>
      </c>
      <c r="Y266">
        <v>750000</v>
      </c>
      <c r="Z266">
        <v>1020000</v>
      </c>
      <c r="AA266" t="s">
        <v>4334</v>
      </c>
      <c r="AB266">
        <v>937279</v>
      </c>
      <c r="AC266" t="s">
        <v>4334</v>
      </c>
      <c r="AD266" t="s">
        <v>4334</v>
      </c>
      <c r="AE266" t="s">
        <v>4334</v>
      </c>
      <c r="AF266" t="s">
        <v>4334</v>
      </c>
      <c r="AG266" t="s">
        <v>4334</v>
      </c>
      <c r="AH266">
        <v>936730</v>
      </c>
      <c r="AI266">
        <v>100</v>
      </c>
      <c r="AJ266">
        <v>0</v>
      </c>
      <c r="AK266" t="s">
        <v>4334</v>
      </c>
      <c r="AL266" t="s">
        <v>13</v>
      </c>
      <c r="AM266" t="s">
        <v>4334</v>
      </c>
      <c r="AN266" t="s">
        <v>4334</v>
      </c>
      <c r="AO266" t="s">
        <v>4334</v>
      </c>
    </row>
    <row r="267" spans="1:41">
      <c r="A267" t="s">
        <v>6095</v>
      </c>
      <c r="B267" t="s">
        <v>528</v>
      </c>
      <c r="C267" t="s">
        <v>4334</v>
      </c>
      <c r="D267" t="s">
        <v>4334</v>
      </c>
      <c r="E267" t="s">
        <v>4334</v>
      </c>
      <c r="F267" t="s">
        <v>3775</v>
      </c>
      <c r="G267" t="s">
        <v>4334</v>
      </c>
      <c r="H267" t="s">
        <v>2248</v>
      </c>
      <c r="I267" t="s">
        <v>4334</v>
      </c>
      <c r="J267" t="s">
        <v>4334</v>
      </c>
      <c r="K267" t="s">
        <v>4334</v>
      </c>
      <c r="L267">
        <v>31</v>
      </c>
      <c r="M267" t="s">
        <v>528</v>
      </c>
      <c r="N267" t="s">
        <v>4334</v>
      </c>
      <c r="O267" t="s">
        <v>4334</v>
      </c>
      <c r="P267" t="s">
        <v>4334</v>
      </c>
      <c r="Q267" t="s">
        <v>4334</v>
      </c>
      <c r="S267" t="s">
        <v>4334</v>
      </c>
      <c r="T267" t="s">
        <v>4334</v>
      </c>
      <c r="U267" t="s">
        <v>4334</v>
      </c>
      <c r="V267" t="s">
        <v>4334</v>
      </c>
      <c r="W267" t="s">
        <v>4334</v>
      </c>
      <c r="X267" t="s">
        <v>4334</v>
      </c>
      <c r="Y267">
        <v>0</v>
      </c>
      <c r="Z267">
        <v>11980255</v>
      </c>
      <c r="AA267" t="s">
        <v>4334</v>
      </c>
      <c r="AB267">
        <v>0</v>
      </c>
      <c r="AC267" t="s">
        <v>4334</v>
      </c>
      <c r="AD267" t="s">
        <v>4334</v>
      </c>
      <c r="AE267" t="s">
        <v>4334</v>
      </c>
      <c r="AF267" t="s">
        <v>4334</v>
      </c>
      <c r="AG267" t="s">
        <v>4334</v>
      </c>
      <c r="AH267">
        <v>11980255</v>
      </c>
      <c r="AI267">
        <v>0</v>
      </c>
      <c r="AJ267">
        <v>0</v>
      </c>
      <c r="AK267" t="s">
        <v>4334</v>
      </c>
      <c r="AL267" t="s">
        <v>4334</v>
      </c>
      <c r="AM267" t="s">
        <v>4334</v>
      </c>
      <c r="AN267" t="s">
        <v>4334</v>
      </c>
      <c r="AO267" t="s">
        <v>4334</v>
      </c>
    </row>
    <row r="268" spans="1:41">
      <c r="A268" t="s">
        <v>6096</v>
      </c>
      <c r="B268" t="s">
        <v>526</v>
      </c>
      <c r="C268" t="s">
        <v>4334</v>
      </c>
      <c r="D268" t="s">
        <v>4334</v>
      </c>
      <c r="E268" t="s">
        <v>4334</v>
      </c>
      <c r="F268" t="s">
        <v>3729</v>
      </c>
      <c r="G268" t="s">
        <v>4334</v>
      </c>
      <c r="H268" t="s">
        <v>6097</v>
      </c>
      <c r="I268" t="s">
        <v>4334</v>
      </c>
      <c r="J268" t="s">
        <v>4334</v>
      </c>
      <c r="K268" t="s">
        <v>4334</v>
      </c>
      <c r="L268">
        <v>6</v>
      </c>
      <c r="M268" t="s">
        <v>3613</v>
      </c>
      <c r="N268" t="s">
        <v>4334</v>
      </c>
      <c r="O268" t="s">
        <v>4334</v>
      </c>
      <c r="P268" t="s">
        <v>4334</v>
      </c>
      <c r="Q268" t="s">
        <v>4334</v>
      </c>
      <c r="S268" t="s">
        <v>4334</v>
      </c>
      <c r="T268" t="s">
        <v>4334</v>
      </c>
      <c r="U268" t="s">
        <v>4334</v>
      </c>
      <c r="V268" t="s">
        <v>4334</v>
      </c>
      <c r="W268" t="s">
        <v>4334</v>
      </c>
      <c r="X268" t="s">
        <v>4334</v>
      </c>
      <c r="Y268">
        <v>0</v>
      </c>
      <c r="Z268">
        <v>169100000</v>
      </c>
      <c r="AA268" t="s">
        <v>4334</v>
      </c>
      <c r="AB268">
        <v>0</v>
      </c>
      <c r="AC268" t="s">
        <v>4334</v>
      </c>
      <c r="AD268" t="s">
        <v>4334</v>
      </c>
      <c r="AE268" t="s">
        <v>4334</v>
      </c>
      <c r="AF268" t="s">
        <v>4334</v>
      </c>
      <c r="AG268" t="s">
        <v>4334</v>
      </c>
      <c r="AH268">
        <v>0</v>
      </c>
      <c r="AI268">
        <v>88</v>
      </c>
      <c r="AJ268">
        <v>87</v>
      </c>
      <c r="AK268" t="s">
        <v>4334</v>
      </c>
      <c r="AL268" t="s">
        <v>67</v>
      </c>
      <c r="AM268" t="s">
        <v>4334</v>
      </c>
      <c r="AN268" t="s">
        <v>4334</v>
      </c>
      <c r="AO268" t="s">
        <v>4334</v>
      </c>
    </row>
    <row r="269" spans="1:41">
      <c r="A269" t="s">
        <v>6098</v>
      </c>
      <c r="B269" t="s">
        <v>317</v>
      </c>
      <c r="C269" t="s">
        <v>4334</v>
      </c>
      <c r="D269" t="s">
        <v>4334</v>
      </c>
      <c r="E269" t="s">
        <v>4334</v>
      </c>
      <c r="F269" t="s">
        <v>3730</v>
      </c>
      <c r="G269" t="s">
        <v>4334</v>
      </c>
      <c r="H269" t="s">
        <v>4334</v>
      </c>
      <c r="I269" t="s">
        <v>4334</v>
      </c>
      <c r="J269" t="s">
        <v>4334</v>
      </c>
      <c r="K269" t="s">
        <v>4334</v>
      </c>
      <c r="L269">
        <v>3</v>
      </c>
      <c r="M269" t="s">
        <v>61</v>
      </c>
      <c r="N269" t="s">
        <v>4334</v>
      </c>
      <c r="O269" t="s">
        <v>4334</v>
      </c>
      <c r="P269" t="s">
        <v>4334</v>
      </c>
      <c r="Q269" t="s">
        <v>4334</v>
      </c>
      <c r="S269" t="s">
        <v>4334</v>
      </c>
      <c r="T269" t="s">
        <v>4334</v>
      </c>
      <c r="U269" t="s">
        <v>4334</v>
      </c>
      <c r="V269" t="s">
        <v>4334</v>
      </c>
      <c r="W269" t="s">
        <v>4334</v>
      </c>
      <c r="X269" t="s">
        <v>4334</v>
      </c>
      <c r="Y269">
        <v>0</v>
      </c>
      <c r="Z269">
        <v>0</v>
      </c>
      <c r="AA269" t="s">
        <v>4334</v>
      </c>
      <c r="AB269">
        <v>0</v>
      </c>
      <c r="AC269" t="s">
        <v>4334</v>
      </c>
      <c r="AD269" t="s">
        <v>4334</v>
      </c>
      <c r="AE269" t="s">
        <v>4334</v>
      </c>
      <c r="AF269" t="s">
        <v>4334</v>
      </c>
      <c r="AG269" t="s">
        <v>4334</v>
      </c>
      <c r="AH269">
        <v>0</v>
      </c>
      <c r="AI269">
        <v>0</v>
      </c>
      <c r="AJ269">
        <v>0</v>
      </c>
      <c r="AK269" t="s">
        <v>4334</v>
      </c>
      <c r="AL269" t="s">
        <v>4334</v>
      </c>
      <c r="AM269" t="s">
        <v>4334</v>
      </c>
      <c r="AN269" t="s">
        <v>4334</v>
      </c>
      <c r="AO269" t="s">
        <v>4334</v>
      </c>
    </row>
    <row r="270" spans="1:41">
      <c r="A270" t="s">
        <v>6099</v>
      </c>
      <c r="B270" t="s">
        <v>527</v>
      </c>
      <c r="C270" t="s">
        <v>4334</v>
      </c>
      <c r="D270" t="s">
        <v>4334</v>
      </c>
      <c r="E270" t="s">
        <v>4334</v>
      </c>
      <c r="F270" t="s">
        <v>4077</v>
      </c>
      <c r="G270" t="s">
        <v>1115</v>
      </c>
      <c r="H270" t="s">
        <v>4079</v>
      </c>
      <c r="I270" t="s">
        <v>4334</v>
      </c>
      <c r="J270" t="s">
        <v>480</v>
      </c>
      <c r="K270" t="s">
        <v>4334</v>
      </c>
      <c r="L270">
        <v>47</v>
      </c>
      <c r="M270" t="s">
        <v>3680</v>
      </c>
      <c r="N270" t="s">
        <v>4334</v>
      </c>
      <c r="O270" t="s">
        <v>4334</v>
      </c>
      <c r="P270" t="s">
        <v>4334</v>
      </c>
      <c r="Q270" t="s">
        <v>4334</v>
      </c>
      <c r="S270" t="s">
        <v>4334</v>
      </c>
      <c r="T270" t="s">
        <v>4334</v>
      </c>
      <c r="U270" t="s">
        <v>4334</v>
      </c>
      <c r="V270" t="s">
        <v>4334</v>
      </c>
      <c r="W270" t="s">
        <v>4334</v>
      </c>
      <c r="X270" t="s">
        <v>4334</v>
      </c>
      <c r="Y270">
        <v>1900000</v>
      </c>
      <c r="Z270">
        <v>1900000</v>
      </c>
      <c r="AA270" t="s">
        <v>4334</v>
      </c>
      <c r="AB270">
        <v>1790987</v>
      </c>
      <c r="AC270" t="s">
        <v>4334</v>
      </c>
      <c r="AD270" t="s">
        <v>4334</v>
      </c>
      <c r="AE270" t="s">
        <v>4334</v>
      </c>
      <c r="AF270" t="s">
        <v>4334</v>
      </c>
      <c r="AG270" t="s">
        <v>4334</v>
      </c>
      <c r="AH270">
        <v>1638219</v>
      </c>
      <c r="AI270">
        <v>0</v>
      </c>
      <c r="AJ270">
        <v>0</v>
      </c>
      <c r="AK270" t="s">
        <v>4334</v>
      </c>
      <c r="AL270" t="s">
        <v>4334</v>
      </c>
      <c r="AM270" t="s">
        <v>4334</v>
      </c>
      <c r="AN270" t="s">
        <v>4334</v>
      </c>
      <c r="AO270" t="s">
        <v>4334</v>
      </c>
    </row>
    <row r="271" spans="1:41">
      <c r="A271" t="s">
        <v>6100</v>
      </c>
      <c r="B271" t="s">
        <v>529</v>
      </c>
      <c r="C271" t="s">
        <v>4334</v>
      </c>
      <c r="D271" t="s">
        <v>4334</v>
      </c>
      <c r="E271" t="s">
        <v>4334</v>
      </c>
      <c r="F271" t="s">
        <v>3733</v>
      </c>
      <c r="G271" t="s">
        <v>4334</v>
      </c>
      <c r="H271" t="s">
        <v>6101</v>
      </c>
      <c r="I271" t="s">
        <v>4334</v>
      </c>
      <c r="J271" t="s">
        <v>319</v>
      </c>
      <c r="K271" t="s">
        <v>4334</v>
      </c>
      <c r="L271">
        <v>4</v>
      </c>
      <c r="M271" t="s">
        <v>1201</v>
      </c>
      <c r="N271" t="s">
        <v>4334</v>
      </c>
      <c r="O271" t="s">
        <v>4334</v>
      </c>
      <c r="P271" t="s">
        <v>4334</v>
      </c>
      <c r="Q271" t="s">
        <v>4334</v>
      </c>
      <c r="S271" t="s">
        <v>4334</v>
      </c>
      <c r="T271" t="s">
        <v>4334</v>
      </c>
      <c r="U271" t="s">
        <v>4334</v>
      </c>
      <c r="V271" t="s">
        <v>4334</v>
      </c>
      <c r="W271" t="s">
        <v>4334</v>
      </c>
      <c r="X271" t="s">
        <v>4334</v>
      </c>
      <c r="Y271">
        <v>0</v>
      </c>
      <c r="Z271">
        <v>1600000</v>
      </c>
      <c r="AA271" t="s">
        <v>4334</v>
      </c>
      <c r="AB271">
        <v>0</v>
      </c>
      <c r="AC271" t="s">
        <v>4334</v>
      </c>
      <c r="AD271" t="s">
        <v>4334</v>
      </c>
      <c r="AE271" t="s">
        <v>4334</v>
      </c>
      <c r="AF271" t="s">
        <v>4334</v>
      </c>
      <c r="AG271" t="s">
        <v>4334</v>
      </c>
      <c r="AH271">
        <v>341235</v>
      </c>
      <c r="AI271">
        <v>80</v>
      </c>
      <c r="AJ271">
        <v>0.13</v>
      </c>
      <c r="AK271" t="s">
        <v>4334</v>
      </c>
      <c r="AL271" t="s">
        <v>4334</v>
      </c>
      <c r="AM271" t="s">
        <v>4334</v>
      </c>
      <c r="AN271" t="s">
        <v>4334</v>
      </c>
      <c r="AO271" t="s">
        <v>4334</v>
      </c>
    </row>
    <row r="272" spans="1:41">
      <c r="A272" t="s">
        <v>6102</v>
      </c>
      <c r="B272" t="s">
        <v>318</v>
      </c>
      <c r="C272" t="s">
        <v>4334</v>
      </c>
      <c r="D272" t="s">
        <v>4334</v>
      </c>
      <c r="E272" t="s">
        <v>4334</v>
      </c>
      <c r="F272" t="s">
        <v>3757</v>
      </c>
      <c r="G272" t="s">
        <v>501</v>
      </c>
      <c r="H272" t="s">
        <v>4334</v>
      </c>
      <c r="I272" t="s">
        <v>4334</v>
      </c>
      <c r="J272" t="s">
        <v>319</v>
      </c>
      <c r="K272" t="s">
        <v>4334</v>
      </c>
      <c r="L272">
        <v>45</v>
      </c>
      <c r="M272" t="s">
        <v>3677</v>
      </c>
      <c r="N272" t="s">
        <v>4334</v>
      </c>
      <c r="O272" t="s">
        <v>4334</v>
      </c>
      <c r="P272" t="s">
        <v>4334</v>
      </c>
      <c r="Q272" t="s">
        <v>4334</v>
      </c>
      <c r="S272" t="s">
        <v>4334</v>
      </c>
      <c r="T272" t="s">
        <v>4334</v>
      </c>
      <c r="U272" t="s">
        <v>4334</v>
      </c>
      <c r="V272" t="s">
        <v>4334</v>
      </c>
      <c r="W272" t="s">
        <v>4334</v>
      </c>
      <c r="X272" t="s">
        <v>4334</v>
      </c>
      <c r="Y272">
        <v>1000000</v>
      </c>
      <c r="Z272">
        <v>2460000</v>
      </c>
      <c r="AA272" t="s">
        <v>4334</v>
      </c>
      <c r="AB272">
        <v>2401183.2429999998</v>
      </c>
      <c r="AC272" t="s">
        <v>4334</v>
      </c>
      <c r="AD272" t="s">
        <v>4334</v>
      </c>
      <c r="AE272" t="s">
        <v>4334</v>
      </c>
      <c r="AF272" t="s">
        <v>4334</v>
      </c>
      <c r="AG272" t="s">
        <v>4334</v>
      </c>
      <c r="AH272">
        <v>2368986.2050000001</v>
      </c>
      <c r="AI272">
        <v>100</v>
      </c>
      <c r="AJ272">
        <v>0</v>
      </c>
      <c r="AK272" t="s">
        <v>4334</v>
      </c>
      <c r="AL272" t="s">
        <v>4334</v>
      </c>
      <c r="AM272" t="s">
        <v>4334</v>
      </c>
      <c r="AN272" t="s">
        <v>4334</v>
      </c>
      <c r="AO272" t="s">
        <v>4334</v>
      </c>
    </row>
    <row r="273" spans="1:41">
      <c r="A273" t="s">
        <v>6103</v>
      </c>
      <c r="B273" t="s">
        <v>528</v>
      </c>
      <c r="C273" t="s">
        <v>4334</v>
      </c>
      <c r="D273" t="s">
        <v>4334</v>
      </c>
      <c r="E273" t="s">
        <v>4334</v>
      </c>
      <c r="F273" t="s">
        <v>3730</v>
      </c>
      <c r="G273" t="s">
        <v>4334</v>
      </c>
      <c r="H273" t="s">
        <v>6104</v>
      </c>
      <c r="I273" t="s">
        <v>4334</v>
      </c>
      <c r="J273" t="s">
        <v>4334</v>
      </c>
      <c r="K273" t="s">
        <v>4334</v>
      </c>
      <c r="L273">
        <v>29</v>
      </c>
      <c r="M273" t="s">
        <v>3651</v>
      </c>
      <c r="N273" t="s">
        <v>4334</v>
      </c>
      <c r="O273" t="s">
        <v>4334</v>
      </c>
      <c r="P273" t="s">
        <v>4334</v>
      </c>
      <c r="Q273" t="s">
        <v>4334</v>
      </c>
      <c r="S273" t="s">
        <v>4334</v>
      </c>
      <c r="T273" t="s">
        <v>4334</v>
      </c>
      <c r="U273" t="s">
        <v>4334</v>
      </c>
      <c r="V273" t="s">
        <v>4334</v>
      </c>
      <c r="W273" t="s">
        <v>4334</v>
      </c>
      <c r="X273" t="s">
        <v>4334</v>
      </c>
      <c r="Y273">
        <v>0</v>
      </c>
      <c r="Z273">
        <v>2170000</v>
      </c>
      <c r="AA273" t="s">
        <v>4334</v>
      </c>
      <c r="AB273">
        <v>0</v>
      </c>
      <c r="AC273" t="s">
        <v>4334</v>
      </c>
      <c r="AD273" t="s">
        <v>4334</v>
      </c>
      <c r="AE273" t="s">
        <v>4334</v>
      </c>
      <c r="AF273" t="s">
        <v>4334</v>
      </c>
      <c r="AG273" t="s">
        <v>4334</v>
      </c>
      <c r="AH273">
        <v>0</v>
      </c>
      <c r="AI273">
        <v>0</v>
      </c>
      <c r="AJ273">
        <v>0</v>
      </c>
      <c r="AK273" t="s">
        <v>4334</v>
      </c>
      <c r="AL273" t="s">
        <v>4334</v>
      </c>
      <c r="AM273" t="s">
        <v>4334</v>
      </c>
      <c r="AN273" t="s">
        <v>4334</v>
      </c>
      <c r="AO273" t="s">
        <v>4334</v>
      </c>
    </row>
    <row r="274" spans="1:41">
      <c r="A274" t="s">
        <v>6105</v>
      </c>
      <c r="B274" t="s">
        <v>527</v>
      </c>
      <c r="C274" t="s">
        <v>4334</v>
      </c>
      <c r="D274" t="s">
        <v>4334</v>
      </c>
      <c r="E274" t="s">
        <v>4334</v>
      </c>
      <c r="F274" t="s">
        <v>3826</v>
      </c>
      <c r="G274" t="s">
        <v>953</v>
      </c>
      <c r="H274" t="s">
        <v>954</v>
      </c>
      <c r="I274" t="s">
        <v>4334</v>
      </c>
      <c r="J274" t="s">
        <v>319</v>
      </c>
      <c r="K274" t="s">
        <v>4334</v>
      </c>
      <c r="L274">
        <v>11</v>
      </c>
      <c r="M274" t="s">
        <v>3620</v>
      </c>
      <c r="N274" t="s">
        <v>4334</v>
      </c>
      <c r="O274" t="s">
        <v>4334</v>
      </c>
      <c r="P274" t="s">
        <v>4334</v>
      </c>
      <c r="Q274" t="s">
        <v>4334</v>
      </c>
      <c r="R274">
        <v>2018</v>
      </c>
      <c r="S274" t="s">
        <v>4334</v>
      </c>
      <c r="T274" t="s">
        <v>4334</v>
      </c>
      <c r="U274" t="s">
        <v>4334</v>
      </c>
      <c r="V274" t="s">
        <v>4334</v>
      </c>
      <c r="W274" t="s">
        <v>4334</v>
      </c>
      <c r="X274" t="s">
        <v>4334</v>
      </c>
      <c r="Y274">
        <v>1300000</v>
      </c>
      <c r="Z274">
        <v>1300000</v>
      </c>
      <c r="AA274" t="s">
        <v>4334</v>
      </c>
      <c r="AB274">
        <v>154084</v>
      </c>
      <c r="AC274" t="s">
        <v>4334</v>
      </c>
      <c r="AD274" t="s">
        <v>4334</v>
      </c>
      <c r="AE274" t="s">
        <v>4334</v>
      </c>
      <c r="AF274" t="s">
        <v>4334</v>
      </c>
      <c r="AG274" t="s">
        <v>4334</v>
      </c>
      <c r="AH274">
        <v>153812</v>
      </c>
      <c r="AI274">
        <v>12</v>
      </c>
      <c r="AJ274">
        <v>0</v>
      </c>
      <c r="AK274" t="s">
        <v>4334</v>
      </c>
      <c r="AL274" t="s">
        <v>6106</v>
      </c>
      <c r="AM274" t="s">
        <v>4334</v>
      </c>
      <c r="AN274" t="s">
        <v>4334</v>
      </c>
      <c r="AO274" t="s">
        <v>4334</v>
      </c>
    </row>
    <row r="275" spans="1:41">
      <c r="A275" t="s">
        <v>6107</v>
      </c>
      <c r="B275" t="s">
        <v>527</v>
      </c>
      <c r="C275" t="s">
        <v>4334</v>
      </c>
      <c r="D275" t="s">
        <v>4334</v>
      </c>
      <c r="E275" t="s">
        <v>4334</v>
      </c>
      <c r="F275" t="s">
        <v>3800</v>
      </c>
      <c r="G275" t="s">
        <v>4334</v>
      </c>
      <c r="H275" t="s">
        <v>6108</v>
      </c>
      <c r="I275" t="s">
        <v>4334</v>
      </c>
      <c r="J275" t="s">
        <v>319</v>
      </c>
      <c r="K275" t="s">
        <v>4334</v>
      </c>
      <c r="L275">
        <v>51</v>
      </c>
      <c r="M275" t="s">
        <v>3688</v>
      </c>
      <c r="N275" t="s">
        <v>4334</v>
      </c>
      <c r="O275" t="s">
        <v>4334</v>
      </c>
      <c r="P275" t="s">
        <v>4334</v>
      </c>
      <c r="Q275" t="s">
        <v>4334</v>
      </c>
      <c r="R275">
        <v>2022</v>
      </c>
      <c r="S275" t="s">
        <v>4334</v>
      </c>
      <c r="T275" t="s">
        <v>4334</v>
      </c>
      <c r="U275" t="s">
        <v>4334</v>
      </c>
      <c r="V275" t="s">
        <v>4334</v>
      </c>
      <c r="W275" t="s">
        <v>4334</v>
      </c>
      <c r="X275" t="s">
        <v>4334</v>
      </c>
      <c r="Y275">
        <v>3206617</v>
      </c>
      <c r="Z275">
        <v>3206617</v>
      </c>
      <c r="AA275" t="s">
        <v>4334</v>
      </c>
      <c r="AB275">
        <v>222559.27</v>
      </c>
      <c r="AC275" t="s">
        <v>4334</v>
      </c>
      <c r="AD275" t="s">
        <v>4334</v>
      </c>
      <c r="AE275" t="s">
        <v>4334</v>
      </c>
      <c r="AF275" t="s">
        <v>4334</v>
      </c>
      <c r="AG275" t="s">
        <v>4334</v>
      </c>
      <c r="AH275">
        <v>0</v>
      </c>
      <c r="AI275">
        <v>70</v>
      </c>
      <c r="AJ275">
        <v>0</v>
      </c>
      <c r="AK275" t="s">
        <v>4334</v>
      </c>
      <c r="AL275" t="s">
        <v>4012</v>
      </c>
      <c r="AM275" t="s">
        <v>4334</v>
      </c>
      <c r="AN275" t="s">
        <v>4334</v>
      </c>
      <c r="AO275" t="s">
        <v>4334</v>
      </c>
    </row>
    <row r="276" spans="1:41">
      <c r="A276" t="s">
        <v>6109</v>
      </c>
      <c r="B276" t="s">
        <v>526</v>
      </c>
      <c r="C276" t="s">
        <v>4334</v>
      </c>
      <c r="D276" t="s">
        <v>4334</v>
      </c>
      <c r="E276" t="s">
        <v>4334</v>
      </c>
      <c r="F276" t="s">
        <v>3732</v>
      </c>
      <c r="G276" t="s">
        <v>4334</v>
      </c>
      <c r="H276" t="s">
        <v>6110</v>
      </c>
      <c r="I276" t="s">
        <v>4334</v>
      </c>
      <c r="J276" t="s">
        <v>4334</v>
      </c>
      <c r="K276" t="s">
        <v>4334</v>
      </c>
      <c r="L276">
        <v>6</v>
      </c>
      <c r="M276" t="s">
        <v>3613</v>
      </c>
      <c r="N276" t="s">
        <v>4334</v>
      </c>
      <c r="O276" t="s">
        <v>4334</v>
      </c>
      <c r="P276" t="s">
        <v>4334</v>
      </c>
      <c r="Q276" t="s">
        <v>4334</v>
      </c>
      <c r="R276">
        <v>2014</v>
      </c>
      <c r="S276" t="s">
        <v>4334</v>
      </c>
      <c r="T276" t="s">
        <v>4334</v>
      </c>
      <c r="U276" t="s">
        <v>4334</v>
      </c>
      <c r="V276" t="s">
        <v>4334</v>
      </c>
      <c r="W276" t="s">
        <v>4334</v>
      </c>
      <c r="X276" t="s">
        <v>4334</v>
      </c>
      <c r="Y276">
        <v>0</v>
      </c>
      <c r="Z276">
        <v>1000000</v>
      </c>
      <c r="AA276" t="s">
        <v>4334</v>
      </c>
      <c r="AB276">
        <v>0</v>
      </c>
      <c r="AC276" t="s">
        <v>4334</v>
      </c>
      <c r="AD276" t="s">
        <v>4334</v>
      </c>
      <c r="AE276" t="s">
        <v>4334</v>
      </c>
      <c r="AF276" t="s">
        <v>4334</v>
      </c>
      <c r="AG276" t="s">
        <v>4334</v>
      </c>
      <c r="AH276">
        <v>0</v>
      </c>
      <c r="AI276">
        <v>0</v>
      </c>
      <c r="AJ276">
        <v>0</v>
      </c>
      <c r="AK276" t="s">
        <v>4334</v>
      </c>
      <c r="AL276" t="s">
        <v>3173</v>
      </c>
      <c r="AM276" t="s">
        <v>4334</v>
      </c>
      <c r="AN276" t="s">
        <v>4334</v>
      </c>
      <c r="AO276" t="s">
        <v>4334</v>
      </c>
    </row>
    <row r="277" spans="1:41">
      <c r="A277" t="s">
        <v>6111</v>
      </c>
      <c r="B277" t="s">
        <v>318</v>
      </c>
      <c r="C277" t="s">
        <v>4334</v>
      </c>
      <c r="D277" t="s">
        <v>4334</v>
      </c>
      <c r="E277" t="s">
        <v>4334</v>
      </c>
      <c r="F277" t="s">
        <v>3729</v>
      </c>
      <c r="G277" t="s">
        <v>509</v>
      </c>
      <c r="H277" t="s">
        <v>4334</v>
      </c>
      <c r="I277" t="s">
        <v>4334</v>
      </c>
      <c r="J277" t="s">
        <v>480</v>
      </c>
      <c r="K277" t="s">
        <v>4334</v>
      </c>
      <c r="L277">
        <v>45</v>
      </c>
      <c r="M277" t="s">
        <v>3677</v>
      </c>
      <c r="N277" t="s">
        <v>4334</v>
      </c>
      <c r="O277" t="s">
        <v>4334</v>
      </c>
      <c r="P277" t="s">
        <v>4334</v>
      </c>
      <c r="Q277" t="s">
        <v>4334</v>
      </c>
      <c r="S277" t="s">
        <v>4334</v>
      </c>
      <c r="T277" t="s">
        <v>4334</v>
      </c>
      <c r="U277" t="s">
        <v>4334</v>
      </c>
      <c r="V277" t="s">
        <v>4334</v>
      </c>
      <c r="W277" t="s">
        <v>4334</v>
      </c>
      <c r="X277" t="s">
        <v>4334</v>
      </c>
      <c r="Y277">
        <v>19689</v>
      </c>
      <c r="Z277">
        <v>3834295</v>
      </c>
      <c r="AA277" t="s">
        <v>4334</v>
      </c>
      <c r="AB277">
        <v>3813323</v>
      </c>
      <c r="AC277" t="s">
        <v>4334</v>
      </c>
      <c r="AD277" t="s">
        <v>4334</v>
      </c>
      <c r="AE277" t="s">
        <v>4334</v>
      </c>
      <c r="AF277" t="s">
        <v>4334</v>
      </c>
      <c r="AG277" t="s">
        <v>4334</v>
      </c>
      <c r="AH277">
        <v>4627</v>
      </c>
      <c r="AI277">
        <v>85</v>
      </c>
      <c r="AJ277">
        <v>0</v>
      </c>
      <c r="AK277" t="s">
        <v>4334</v>
      </c>
      <c r="AL277" t="s">
        <v>4334</v>
      </c>
      <c r="AM277" t="s">
        <v>4334</v>
      </c>
      <c r="AN277" t="s">
        <v>4334</v>
      </c>
      <c r="AO277" t="s">
        <v>4334</v>
      </c>
    </row>
    <row r="278" spans="1:41">
      <c r="A278" t="s">
        <v>6112</v>
      </c>
      <c r="B278" t="s">
        <v>528</v>
      </c>
      <c r="C278" t="s">
        <v>4334</v>
      </c>
      <c r="D278" t="s">
        <v>4334</v>
      </c>
      <c r="E278" t="s">
        <v>4334</v>
      </c>
      <c r="F278" t="s">
        <v>3894</v>
      </c>
      <c r="G278" t="s">
        <v>4334</v>
      </c>
      <c r="H278" t="s">
        <v>4116</v>
      </c>
      <c r="I278" t="s">
        <v>4334</v>
      </c>
      <c r="J278" t="s">
        <v>4334</v>
      </c>
      <c r="K278" t="s">
        <v>4334</v>
      </c>
      <c r="L278">
        <v>29</v>
      </c>
      <c r="M278" t="s">
        <v>3651</v>
      </c>
      <c r="N278" t="s">
        <v>4334</v>
      </c>
      <c r="O278" t="s">
        <v>4334</v>
      </c>
      <c r="P278" t="s">
        <v>4334</v>
      </c>
      <c r="Q278" t="s">
        <v>4334</v>
      </c>
      <c r="S278" t="s">
        <v>4334</v>
      </c>
      <c r="T278" t="s">
        <v>4334</v>
      </c>
      <c r="U278" t="s">
        <v>4334</v>
      </c>
      <c r="V278" t="s">
        <v>4334</v>
      </c>
      <c r="W278" t="s">
        <v>4334</v>
      </c>
      <c r="X278" t="s">
        <v>4334</v>
      </c>
      <c r="Y278">
        <v>0</v>
      </c>
      <c r="Z278">
        <v>2037000</v>
      </c>
      <c r="AA278" t="s">
        <v>4334</v>
      </c>
      <c r="AB278">
        <v>0</v>
      </c>
      <c r="AC278" t="s">
        <v>4334</v>
      </c>
      <c r="AD278" t="s">
        <v>4334</v>
      </c>
      <c r="AE278" t="s">
        <v>4334</v>
      </c>
      <c r="AF278" t="s">
        <v>4334</v>
      </c>
      <c r="AG278" t="s">
        <v>4334</v>
      </c>
      <c r="AH278">
        <v>0</v>
      </c>
      <c r="AI278">
        <v>0</v>
      </c>
      <c r="AJ278">
        <v>0</v>
      </c>
      <c r="AK278" t="s">
        <v>4334</v>
      </c>
      <c r="AL278" t="s">
        <v>4334</v>
      </c>
      <c r="AM278" t="s">
        <v>4334</v>
      </c>
      <c r="AN278" t="s">
        <v>4334</v>
      </c>
      <c r="AO278" t="s">
        <v>4334</v>
      </c>
    </row>
    <row r="279" spans="1:41">
      <c r="A279" t="s">
        <v>6113</v>
      </c>
      <c r="B279" t="s">
        <v>528</v>
      </c>
      <c r="C279" t="s">
        <v>4334</v>
      </c>
      <c r="D279" t="s">
        <v>4334</v>
      </c>
      <c r="E279" t="s">
        <v>4334</v>
      </c>
      <c r="F279" t="s">
        <v>3731</v>
      </c>
      <c r="G279" t="s">
        <v>4334</v>
      </c>
      <c r="H279" t="s">
        <v>6114</v>
      </c>
      <c r="I279" t="s">
        <v>4334</v>
      </c>
      <c r="J279" t="s">
        <v>4334</v>
      </c>
      <c r="K279" t="s">
        <v>4334</v>
      </c>
      <c r="L279">
        <v>29</v>
      </c>
      <c r="M279" t="s">
        <v>3651</v>
      </c>
      <c r="N279" t="s">
        <v>4334</v>
      </c>
      <c r="O279" t="s">
        <v>4334</v>
      </c>
      <c r="P279" t="s">
        <v>4334</v>
      </c>
      <c r="Q279" t="s">
        <v>4334</v>
      </c>
      <c r="S279" t="s">
        <v>4334</v>
      </c>
      <c r="T279" t="s">
        <v>4334</v>
      </c>
      <c r="U279" t="s">
        <v>4334</v>
      </c>
      <c r="V279" t="s">
        <v>4334</v>
      </c>
      <c r="W279" t="s">
        <v>4334</v>
      </c>
      <c r="X279" t="s">
        <v>4334</v>
      </c>
      <c r="Y279">
        <v>0</v>
      </c>
      <c r="Z279">
        <v>1000000</v>
      </c>
      <c r="AA279" t="s">
        <v>4334</v>
      </c>
      <c r="AB279">
        <v>0</v>
      </c>
      <c r="AC279" t="s">
        <v>4334</v>
      </c>
      <c r="AD279" t="s">
        <v>4334</v>
      </c>
      <c r="AE279" t="s">
        <v>4334</v>
      </c>
      <c r="AF279" t="s">
        <v>4334</v>
      </c>
      <c r="AG279" t="s">
        <v>4334</v>
      </c>
      <c r="AH279">
        <v>0</v>
      </c>
      <c r="AI279">
        <v>0</v>
      </c>
      <c r="AJ279">
        <v>0</v>
      </c>
      <c r="AK279" t="s">
        <v>4334</v>
      </c>
      <c r="AL279" t="s">
        <v>4334</v>
      </c>
      <c r="AM279" t="s">
        <v>4334</v>
      </c>
      <c r="AN279" t="s">
        <v>4334</v>
      </c>
      <c r="AO279" t="s">
        <v>4334</v>
      </c>
    </row>
    <row r="280" spans="1:41">
      <c r="A280" t="s">
        <v>6115</v>
      </c>
      <c r="B280" t="s">
        <v>527</v>
      </c>
      <c r="C280" t="s">
        <v>4334</v>
      </c>
      <c r="D280" t="s">
        <v>4334</v>
      </c>
      <c r="E280" t="s">
        <v>4334</v>
      </c>
      <c r="F280" t="s">
        <v>3831</v>
      </c>
      <c r="G280" t="s">
        <v>4334</v>
      </c>
      <c r="H280" t="s">
        <v>5960</v>
      </c>
      <c r="I280" t="s">
        <v>4334</v>
      </c>
      <c r="J280" t="s">
        <v>319</v>
      </c>
      <c r="K280" t="s">
        <v>4334</v>
      </c>
      <c r="L280">
        <v>54</v>
      </c>
      <c r="M280" t="s">
        <v>3694</v>
      </c>
      <c r="N280" t="s">
        <v>4334</v>
      </c>
      <c r="O280" t="s">
        <v>4334</v>
      </c>
      <c r="P280" t="s">
        <v>4334</v>
      </c>
      <c r="Q280" t="s">
        <v>4334</v>
      </c>
      <c r="R280">
        <v>2022</v>
      </c>
      <c r="S280" t="s">
        <v>4334</v>
      </c>
      <c r="T280" t="s">
        <v>4334</v>
      </c>
      <c r="U280" t="s">
        <v>4334</v>
      </c>
      <c r="V280" t="s">
        <v>4334</v>
      </c>
      <c r="W280" t="s">
        <v>4334</v>
      </c>
      <c r="X280" t="s">
        <v>4334</v>
      </c>
      <c r="Y280">
        <v>350000</v>
      </c>
      <c r="Z280">
        <v>1159000</v>
      </c>
      <c r="AA280" t="s">
        <v>4334</v>
      </c>
      <c r="AB280">
        <v>316000</v>
      </c>
      <c r="AC280" t="s">
        <v>4334</v>
      </c>
      <c r="AD280" t="s">
        <v>4334</v>
      </c>
      <c r="AE280" t="s">
        <v>4334</v>
      </c>
      <c r="AF280" t="s">
        <v>4334</v>
      </c>
      <c r="AG280" t="s">
        <v>4334</v>
      </c>
      <c r="AH280">
        <v>14175</v>
      </c>
      <c r="AI280">
        <v>5</v>
      </c>
      <c r="AJ280">
        <v>0</v>
      </c>
      <c r="AK280" t="s">
        <v>4334</v>
      </c>
      <c r="AL280" t="s">
        <v>984</v>
      </c>
      <c r="AM280" t="s">
        <v>4334</v>
      </c>
      <c r="AN280" t="s">
        <v>4334</v>
      </c>
      <c r="AO280" t="s">
        <v>4334</v>
      </c>
    </row>
    <row r="281" spans="1:41">
      <c r="A281" t="s">
        <v>6116</v>
      </c>
      <c r="B281" t="s">
        <v>317</v>
      </c>
      <c r="C281" t="s">
        <v>4334</v>
      </c>
      <c r="D281" t="s">
        <v>4334</v>
      </c>
      <c r="E281" t="s">
        <v>4334</v>
      </c>
      <c r="F281" t="s">
        <v>3743</v>
      </c>
      <c r="G281" t="s">
        <v>4334</v>
      </c>
      <c r="H281" t="s">
        <v>6117</v>
      </c>
      <c r="I281" t="s">
        <v>4334</v>
      </c>
      <c r="J281" t="s">
        <v>4334</v>
      </c>
      <c r="K281" t="s">
        <v>4334</v>
      </c>
      <c r="L281">
        <v>35</v>
      </c>
      <c r="M281" t="s">
        <v>3660</v>
      </c>
      <c r="N281" t="s">
        <v>4334</v>
      </c>
      <c r="O281" t="s">
        <v>4334</v>
      </c>
      <c r="P281" t="s">
        <v>4334</v>
      </c>
      <c r="Q281" t="s">
        <v>4334</v>
      </c>
      <c r="S281" t="s">
        <v>4334</v>
      </c>
      <c r="T281" t="s">
        <v>4334</v>
      </c>
      <c r="U281" t="s">
        <v>4334</v>
      </c>
      <c r="V281" t="s">
        <v>4334</v>
      </c>
      <c r="W281" t="s">
        <v>4334</v>
      </c>
      <c r="X281" t="s">
        <v>4334</v>
      </c>
      <c r="Y281">
        <v>0</v>
      </c>
      <c r="Z281">
        <v>1700000</v>
      </c>
      <c r="AA281" t="s">
        <v>4334</v>
      </c>
      <c r="AB281">
        <v>3156.203</v>
      </c>
      <c r="AC281" t="s">
        <v>4334</v>
      </c>
      <c r="AD281" t="s">
        <v>4334</v>
      </c>
      <c r="AE281" t="s">
        <v>4334</v>
      </c>
      <c r="AF281" t="s">
        <v>4334</v>
      </c>
      <c r="AG281" t="s">
        <v>4334</v>
      </c>
      <c r="AH281">
        <v>1596.203</v>
      </c>
      <c r="AI281">
        <v>0</v>
      </c>
      <c r="AJ281">
        <v>0</v>
      </c>
      <c r="AK281" t="s">
        <v>4334</v>
      </c>
      <c r="AL281" t="s">
        <v>5849</v>
      </c>
      <c r="AM281" t="s">
        <v>4334</v>
      </c>
      <c r="AN281" t="s">
        <v>129</v>
      </c>
      <c r="AO281" t="s">
        <v>4334</v>
      </c>
    </row>
    <row r="282" spans="1:41">
      <c r="A282" t="s">
        <v>6118</v>
      </c>
      <c r="B282" t="s">
        <v>527</v>
      </c>
      <c r="C282" t="s">
        <v>4334</v>
      </c>
      <c r="D282" t="s">
        <v>4334</v>
      </c>
      <c r="E282" t="s">
        <v>4334</v>
      </c>
      <c r="F282" t="s">
        <v>3803</v>
      </c>
      <c r="G282" t="s">
        <v>4334</v>
      </c>
      <c r="H282" t="s">
        <v>6119</v>
      </c>
      <c r="I282" t="s">
        <v>4334</v>
      </c>
      <c r="J282" t="s">
        <v>319</v>
      </c>
      <c r="K282" t="s">
        <v>4334</v>
      </c>
      <c r="L282">
        <v>47</v>
      </c>
      <c r="M282" t="s">
        <v>3680</v>
      </c>
      <c r="N282" t="s">
        <v>4334</v>
      </c>
      <c r="O282" t="s">
        <v>4334</v>
      </c>
      <c r="P282" t="s">
        <v>4334</v>
      </c>
      <c r="Q282" t="s">
        <v>4334</v>
      </c>
      <c r="R282">
        <v>2011</v>
      </c>
      <c r="S282" t="s">
        <v>4334</v>
      </c>
      <c r="T282" t="s">
        <v>4334</v>
      </c>
      <c r="U282" t="s">
        <v>4334</v>
      </c>
      <c r="V282" t="s">
        <v>4334</v>
      </c>
      <c r="W282" t="s">
        <v>4334</v>
      </c>
      <c r="X282" t="s">
        <v>4334</v>
      </c>
      <c r="Y282">
        <v>948000</v>
      </c>
      <c r="Z282">
        <v>1987500</v>
      </c>
      <c r="AA282" t="s">
        <v>4334</v>
      </c>
      <c r="AB282">
        <v>626.53099999999995</v>
      </c>
      <c r="AC282" t="s">
        <v>4334</v>
      </c>
      <c r="AD282" t="s">
        <v>4334</v>
      </c>
      <c r="AE282" t="s">
        <v>4334</v>
      </c>
      <c r="AF282" t="s">
        <v>4334</v>
      </c>
      <c r="AG282" t="s">
        <v>4334</v>
      </c>
      <c r="AH282">
        <v>626.53099999999995</v>
      </c>
      <c r="AI282">
        <v>0</v>
      </c>
      <c r="AJ282">
        <v>0</v>
      </c>
      <c r="AK282" t="s">
        <v>4334</v>
      </c>
      <c r="AL282" t="s">
        <v>107</v>
      </c>
      <c r="AM282" t="s">
        <v>4334</v>
      </c>
      <c r="AN282" t="s">
        <v>4334</v>
      </c>
      <c r="AO282" t="s">
        <v>4334</v>
      </c>
    </row>
    <row r="283" spans="1:41">
      <c r="A283" t="s">
        <v>6120</v>
      </c>
      <c r="B283" t="s">
        <v>318</v>
      </c>
      <c r="C283" t="s">
        <v>4334</v>
      </c>
      <c r="D283" t="s">
        <v>4334</v>
      </c>
      <c r="E283" t="s">
        <v>4334</v>
      </c>
      <c r="F283" t="s">
        <v>3770</v>
      </c>
      <c r="G283" t="s">
        <v>4334</v>
      </c>
      <c r="H283" t="s">
        <v>6121</v>
      </c>
      <c r="I283" t="s">
        <v>4334</v>
      </c>
      <c r="J283" t="s">
        <v>510</v>
      </c>
      <c r="K283" t="s">
        <v>4334</v>
      </c>
      <c r="L283">
        <v>45</v>
      </c>
      <c r="M283" t="s">
        <v>3677</v>
      </c>
      <c r="N283" t="s">
        <v>4334</v>
      </c>
      <c r="O283" t="s">
        <v>4334</v>
      </c>
      <c r="P283" t="s">
        <v>4334</v>
      </c>
      <c r="Q283" t="s">
        <v>4334</v>
      </c>
      <c r="S283" t="s">
        <v>4334</v>
      </c>
      <c r="T283" t="s">
        <v>4334</v>
      </c>
      <c r="U283" t="s">
        <v>4334</v>
      </c>
      <c r="V283" t="s">
        <v>4334</v>
      </c>
      <c r="W283" t="s">
        <v>4334</v>
      </c>
      <c r="X283" t="s">
        <v>4334</v>
      </c>
      <c r="Y283">
        <v>1500000</v>
      </c>
      <c r="Z283">
        <v>1500000</v>
      </c>
      <c r="AA283" t="s">
        <v>4334</v>
      </c>
      <c r="AB283">
        <v>913686.19099999999</v>
      </c>
      <c r="AC283" t="s">
        <v>4334</v>
      </c>
      <c r="AD283" t="s">
        <v>4334</v>
      </c>
      <c r="AE283" t="s">
        <v>4334</v>
      </c>
      <c r="AF283" t="s">
        <v>4334</v>
      </c>
      <c r="AG283" t="s">
        <v>4334</v>
      </c>
      <c r="AH283">
        <v>0</v>
      </c>
      <c r="AI283">
        <v>5</v>
      </c>
      <c r="AJ283">
        <v>0</v>
      </c>
      <c r="AK283" t="s">
        <v>4334</v>
      </c>
      <c r="AL283" t="s">
        <v>4334</v>
      </c>
      <c r="AM283" t="s">
        <v>4334</v>
      </c>
      <c r="AN283" t="s">
        <v>4334</v>
      </c>
      <c r="AO283" t="s">
        <v>4334</v>
      </c>
    </row>
    <row r="284" spans="1:41">
      <c r="A284" t="s">
        <v>6122</v>
      </c>
      <c r="B284" t="s">
        <v>527</v>
      </c>
      <c r="C284" t="s">
        <v>4334</v>
      </c>
      <c r="D284" t="s">
        <v>4334</v>
      </c>
      <c r="E284" t="s">
        <v>4334</v>
      </c>
      <c r="F284" t="s">
        <v>3782</v>
      </c>
      <c r="G284" t="s">
        <v>634</v>
      </c>
      <c r="H284" t="s">
        <v>635</v>
      </c>
      <c r="I284" t="s">
        <v>4334</v>
      </c>
      <c r="J284" t="s">
        <v>319</v>
      </c>
      <c r="K284" t="s">
        <v>4334</v>
      </c>
      <c r="L284">
        <v>39</v>
      </c>
      <c r="M284" t="s">
        <v>3668</v>
      </c>
      <c r="N284" t="s">
        <v>4334</v>
      </c>
      <c r="O284" t="s">
        <v>4334</v>
      </c>
      <c r="P284" t="s">
        <v>4334</v>
      </c>
      <c r="Q284" t="s">
        <v>4334</v>
      </c>
      <c r="R284">
        <v>2014</v>
      </c>
      <c r="S284" t="s">
        <v>4334</v>
      </c>
      <c r="T284" t="s">
        <v>4334</v>
      </c>
      <c r="U284" t="s">
        <v>4334</v>
      </c>
      <c r="V284" t="s">
        <v>4334</v>
      </c>
      <c r="W284" t="s">
        <v>4334</v>
      </c>
      <c r="X284" t="s">
        <v>4334</v>
      </c>
      <c r="Y284">
        <v>2800000</v>
      </c>
      <c r="Z284">
        <v>2856358</v>
      </c>
      <c r="AA284" t="s">
        <v>4334</v>
      </c>
      <c r="AB284">
        <v>2854809</v>
      </c>
      <c r="AC284" t="s">
        <v>4334</v>
      </c>
      <c r="AD284" t="s">
        <v>4334</v>
      </c>
      <c r="AE284" t="s">
        <v>4334</v>
      </c>
      <c r="AF284" t="s">
        <v>4334</v>
      </c>
      <c r="AG284" t="s">
        <v>4334</v>
      </c>
      <c r="AH284">
        <v>2714835.5649999999</v>
      </c>
      <c r="AI284">
        <v>100</v>
      </c>
      <c r="AJ284">
        <v>0</v>
      </c>
      <c r="AK284" t="s">
        <v>4334</v>
      </c>
      <c r="AL284" t="s">
        <v>13</v>
      </c>
      <c r="AM284" t="s">
        <v>4334</v>
      </c>
      <c r="AN284" t="s">
        <v>4334</v>
      </c>
      <c r="AO284" t="s">
        <v>4334</v>
      </c>
    </row>
    <row r="285" spans="1:41">
      <c r="A285" t="s">
        <v>6123</v>
      </c>
      <c r="B285" t="s">
        <v>527</v>
      </c>
      <c r="C285" t="s">
        <v>4334</v>
      </c>
      <c r="D285" t="s">
        <v>4334</v>
      </c>
      <c r="E285" t="s">
        <v>4334</v>
      </c>
      <c r="F285" t="s">
        <v>3822</v>
      </c>
      <c r="G285" t="s">
        <v>897</v>
      </c>
      <c r="H285" t="s">
        <v>6124</v>
      </c>
      <c r="I285" t="s">
        <v>4334</v>
      </c>
      <c r="J285" t="s">
        <v>319</v>
      </c>
      <c r="K285" t="s">
        <v>4334</v>
      </c>
      <c r="L285">
        <v>11</v>
      </c>
      <c r="M285" t="s">
        <v>3620</v>
      </c>
      <c r="N285" t="s">
        <v>4334</v>
      </c>
      <c r="O285" t="s">
        <v>4334</v>
      </c>
      <c r="P285" t="s">
        <v>4334</v>
      </c>
      <c r="Q285" t="s">
        <v>4334</v>
      </c>
      <c r="R285">
        <v>2007</v>
      </c>
      <c r="S285" t="s">
        <v>4334</v>
      </c>
      <c r="T285" t="s">
        <v>4334</v>
      </c>
      <c r="U285" t="s">
        <v>4334</v>
      </c>
      <c r="V285" t="s">
        <v>4334</v>
      </c>
      <c r="W285" t="s">
        <v>4334</v>
      </c>
      <c r="X285" t="s">
        <v>4334</v>
      </c>
      <c r="Y285">
        <v>900000</v>
      </c>
      <c r="Z285">
        <v>3802332</v>
      </c>
      <c r="AA285" t="s">
        <v>4334</v>
      </c>
      <c r="AB285">
        <v>3761620</v>
      </c>
      <c r="AC285" t="s">
        <v>4334</v>
      </c>
      <c r="AD285" t="s">
        <v>4334</v>
      </c>
      <c r="AE285" t="s">
        <v>4334</v>
      </c>
      <c r="AF285" t="s">
        <v>4334</v>
      </c>
      <c r="AG285" t="s">
        <v>4334</v>
      </c>
      <c r="AH285">
        <v>3508425</v>
      </c>
      <c r="AI285">
        <v>98</v>
      </c>
      <c r="AJ285">
        <v>0</v>
      </c>
      <c r="AK285" t="s">
        <v>4334</v>
      </c>
      <c r="AL285" t="s">
        <v>899</v>
      </c>
      <c r="AM285" t="s">
        <v>4334</v>
      </c>
      <c r="AN285" t="s">
        <v>4334</v>
      </c>
      <c r="AO285" t="s">
        <v>4334</v>
      </c>
    </row>
    <row r="286" spans="1:41">
      <c r="A286" t="s">
        <v>6125</v>
      </c>
      <c r="B286" t="s">
        <v>317</v>
      </c>
      <c r="C286" t="s">
        <v>4334</v>
      </c>
      <c r="D286" t="s">
        <v>4334</v>
      </c>
      <c r="E286" t="s">
        <v>4334</v>
      </c>
      <c r="F286" t="s">
        <v>3747</v>
      </c>
      <c r="G286" t="s">
        <v>4334</v>
      </c>
      <c r="H286" t="s">
        <v>6126</v>
      </c>
      <c r="I286" t="s">
        <v>4334</v>
      </c>
      <c r="J286" t="s">
        <v>4334</v>
      </c>
      <c r="K286" t="s">
        <v>4334</v>
      </c>
      <c r="L286">
        <v>10</v>
      </c>
      <c r="M286" t="s">
        <v>3618</v>
      </c>
      <c r="N286" t="s">
        <v>4334</v>
      </c>
      <c r="O286" t="s">
        <v>4334</v>
      </c>
      <c r="P286" t="s">
        <v>4334</v>
      </c>
      <c r="Q286" t="s">
        <v>4334</v>
      </c>
      <c r="S286" t="s">
        <v>4334</v>
      </c>
      <c r="T286" t="s">
        <v>4334</v>
      </c>
      <c r="U286" t="s">
        <v>4334</v>
      </c>
      <c r="V286" t="s">
        <v>4334</v>
      </c>
      <c r="W286" t="s">
        <v>4334</v>
      </c>
      <c r="X286" t="s">
        <v>4334</v>
      </c>
      <c r="Y286">
        <v>0</v>
      </c>
      <c r="Z286">
        <v>3400000</v>
      </c>
      <c r="AA286" t="s">
        <v>4334</v>
      </c>
      <c r="AB286">
        <v>124623.52499999999</v>
      </c>
      <c r="AC286" t="s">
        <v>4334</v>
      </c>
      <c r="AD286" t="s">
        <v>4334</v>
      </c>
      <c r="AE286" t="s">
        <v>4334</v>
      </c>
      <c r="AF286" t="s">
        <v>4334</v>
      </c>
      <c r="AG286" t="s">
        <v>4334</v>
      </c>
      <c r="AH286">
        <v>13449.513000000001</v>
      </c>
      <c r="AI286">
        <v>2</v>
      </c>
      <c r="AJ286">
        <v>0</v>
      </c>
      <c r="AK286" t="s">
        <v>4334</v>
      </c>
      <c r="AL286" t="s">
        <v>4334</v>
      </c>
      <c r="AM286" t="s">
        <v>4334</v>
      </c>
      <c r="AN286" t="s">
        <v>20</v>
      </c>
      <c r="AO286" t="s">
        <v>4334</v>
      </c>
    </row>
    <row r="287" spans="1:41">
      <c r="A287" t="s">
        <v>6127</v>
      </c>
      <c r="B287" t="s">
        <v>318</v>
      </c>
      <c r="C287" t="s">
        <v>4334</v>
      </c>
      <c r="D287" t="s">
        <v>4334</v>
      </c>
      <c r="E287" t="s">
        <v>4334</v>
      </c>
      <c r="F287" t="s">
        <v>3761</v>
      </c>
      <c r="G287" t="s">
        <v>344</v>
      </c>
      <c r="H287" t="s">
        <v>4334</v>
      </c>
      <c r="I287" t="s">
        <v>4334</v>
      </c>
      <c r="J287" t="s">
        <v>337</v>
      </c>
      <c r="K287" t="s">
        <v>4334</v>
      </c>
      <c r="L287">
        <v>37</v>
      </c>
      <c r="M287" t="s">
        <v>3664</v>
      </c>
      <c r="N287" t="s">
        <v>4334</v>
      </c>
      <c r="O287" t="s">
        <v>4334</v>
      </c>
      <c r="P287" t="s">
        <v>4334</v>
      </c>
      <c r="Q287" t="s">
        <v>4334</v>
      </c>
      <c r="S287" t="s">
        <v>4334</v>
      </c>
      <c r="T287" t="s">
        <v>4334</v>
      </c>
      <c r="U287" t="s">
        <v>4334</v>
      </c>
      <c r="V287" t="s">
        <v>4334</v>
      </c>
      <c r="W287" t="s">
        <v>4334</v>
      </c>
      <c r="X287" t="s">
        <v>4334</v>
      </c>
      <c r="Y287">
        <v>3500000</v>
      </c>
      <c r="Z287">
        <v>3500000</v>
      </c>
      <c r="AA287" t="s">
        <v>4334</v>
      </c>
      <c r="AB287">
        <v>0</v>
      </c>
      <c r="AC287" t="s">
        <v>4334</v>
      </c>
      <c r="AD287" t="s">
        <v>4334</v>
      </c>
      <c r="AE287" t="s">
        <v>4334</v>
      </c>
      <c r="AF287" t="s">
        <v>4334</v>
      </c>
      <c r="AG287" t="s">
        <v>4334</v>
      </c>
      <c r="AH287">
        <v>0</v>
      </c>
      <c r="AI287">
        <v>0</v>
      </c>
      <c r="AJ287">
        <v>0</v>
      </c>
      <c r="AK287" t="s">
        <v>4334</v>
      </c>
      <c r="AL287" t="s">
        <v>20</v>
      </c>
      <c r="AM287" t="s">
        <v>4334</v>
      </c>
      <c r="AN287" t="s">
        <v>4334</v>
      </c>
      <c r="AO287" t="s">
        <v>4334</v>
      </c>
    </row>
    <row r="288" spans="1:41">
      <c r="A288" t="s">
        <v>6128</v>
      </c>
      <c r="B288" t="s">
        <v>318</v>
      </c>
      <c r="C288" t="s">
        <v>4334</v>
      </c>
      <c r="D288" t="s">
        <v>4334</v>
      </c>
      <c r="E288" t="s">
        <v>4334</v>
      </c>
      <c r="F288" t="s">
        <v>3757</v>
      </c>
      <c r="G288" t="s">
        <v>499</v>
      </c>
      <c r="H288" t="s">
        <v>4334</v>
      </c>
      <c r="I288" t="s">
        <v>4334</v>
      </c>
      <c r="J288" t="s">
        <v>319</v>
      </c>
      <c r="K288" t="s">
        <v>4334</v>
      </c>
      <c r="L288">
        <v>45</v>
      </c>
      <c r="M288" t="s">
        <v>3677</v>
      </c>
      <c r="N288" t="s">
        <v>4334</v>
      </c>
      <c r="O288" t="s">
        <v>4334</v>
      </c>
      <c r="P288" t="s">
        <v>4334</v>
      </c>
      <c r="Q288" t="s">
        <v>4334</v>
      </c>
      <c r="S288" t="s">
        <v>4334</v>
      </c>
      <c r="T288" t="s">
        <v>4334</v>
      </c>
      <c r="U288" t="s">
        <v>4334</v>
      </c>
      <c r="V288" t="s">
        <v>4334</v>
      </c>
      <c r="W288" t="s">
        <v>4334</v>
      </c>
      <c r="X288" t="s">
        <v>4334</v>
      </c>
      <c r="Y288">
        <v>482000</v>
      </c>
      <c r="Z288">
        <v>1345500</v>
      </c>
      <c r="AA288" t="s">
        <v>4334</v>
      </c>
      <c r="AB288">
        <v>1216254.176</v>
      </c>
      <c r="AC288" t="s">
        <v>4334</v>
      </c>
      <c r="AD288" t="s">
        <v>4334</v>
      </c>
      <c r="AE288" t="s">
        <v>4334</v>
      </c>
      <c r="AF288" t="s">
        <v>4334</v>
      </c>
      <c r="AG288" t="s">
        <v>4334</v>
      </c>
      <c r="AH288">
        <v>1124854.1189999999</v>
      </c>
      <c r="AI288">
        <v>95</v>
      </c>
      <c r="AJ288">
        <v>0</v>
      </c>
      <c r="AK288" t="s">
        <v>4334</v>
      </c>
      <c r="AL288" t="s">
        <v>4334</v>
      </c>
      <c r="AM288" t="s">
        <v>4334</v>
      </c>
      <c r="AN288" t="s">
        <v>4334</v>
      </c>
      <c r="AO288" t="s">
        <v>4334</v>
      </c>
    </row>
    <row r="289" spans="1:41">
      <c r="A289" t="s">
        <v>6129</v>
      </c>
      <c r="B289" t="s">
        <v>527</v>
      </c>
      <c r="C289" t="s">
        <v>4334</v>
      </c>
      <c r="D289" t="s">
        <v>4334</v>
      </c>
      <c r="E289" t="s">
        <v>4334</v>
      </c>
      <c r="F289" t="s">
        <v>3808</v>
      </c>
      <c r="G289" t="s">
        <v>4334</v>
      </c>
      <c r="H289" t="s">
        <v>6130</v>
      </c>
      <c r="I289" t="s">
        <v>4334</v>
      </c>
      <c r="J289" t="s">
        <v>319</v>
      </c>
      <c r="K289" t="s">
        <v>4334</v>
      </c>
      <c r="L289">
        <v>33</v>
      </c>
      <c r="M289" t="s">
        <v>3657</v>
      </c>
      <c r="N289" t="s">
        <v>4334</v>
      </c>
      <c r="O289" t="s">
        <v>4334</v>
      </c>
      <c r="P289" t="s">
        <v>4334</v>
      </c>
      <c r="Q289" t="s">
        <v>4334</v>
      </c>
      <c r="R289">
        <v>2014</v>
      </c>
      <c r="S289" t="s">
        <v>4334</v>
      </c>
      <c r="T289" t="s">
        <v>4334</v>
      </c>
      <c r="U289" t="s">
        <v>4334</v>
      </c>
      <c r="V289" t="s">
        <v>4334</v>
      </c>
      <c r="W289" t="s">
        <v>4334</v>
      </c>
      <c r="X289" t="s">
        <v>4334</v>
      </c>
      <c r="Y289">
        <v>5600000</v>
      </c>
      <c r="Z289">
        <v>8060000</v>
      </c>
      <c r="AA289" t="s">
        <v>4334</v>
      </c>
      <c r="AB289">
        <v>3625053</v>
      </c>
      <c r="AC289" t="s">
        <v>4334</v>
      </c>
      <c r="AD289" t="s">
        <v>4334</v>
      </c>
      <c r="AE289" t="s">
        <v>4334</v>
      </c>
      <c r="AF289" t="s">
        <v>4334</v>
      </c>
      <c r="AG289" t="s">
        <v>4334</v>
      </c>
      <c r="AH289">
        <v>1245157</v>
      </c>
      <c r="AI289">
        <v>30</v>
      </c>
      <c r="AJ289">
        <v>0</v>
      </c>
      <c r="AK289" t="s">
        <v>4334</v>
      </c>
      <c r="AL289" t="s">
        <v>4334</v>
      </c>
      <c r="AM289" t="s">
        <v>4334</v>
      </c>
      <c r="AN289" t="s">
        <v>4334</v>
      </c>
      <c r="AO289" t="s">
        <v>4334</v>
      </c>
    </row>
    <row r="290" spans="1:41">
      <c r="A290" t="s">
        <v>6131</v>
      </c>
      <c r="B290" t="s">
        <v>4334</v>
      </c>
      <c r="C290" t="s">
        <v>4334</v>
      </c>
      <c r="D290" t="s">
        <v>6132</v>
      </c>
      <c r="E290" t="s">
        <v>4334</v>
      </c>
      <c r="F290" t="s">
        <v>4334</v>
      </c>
      <c r="G290" t="s">
        <v>4334</v>
      </c>
      <c r="H290" t="s">
        <v>6133</v>
      </c>
      <c r="I290" t="s">
        <v>4334</v>
      </c>
      <c r="J290" t="s">
        <v>4334</v>
      </c>
      <c r="K290" t="s">
        <v>4334</v>
      </c>
      <c r="M290" t="s">
        <v>4334</v>
      </c>
      <c r="N290" t="s">
        <v>4334</v>
      </c>
      <c r="O290" t="s">
        <v>4334</v>
      </c>
      <c r="P290" t="s">
        <v>4334</v>
      </c>
      <c r="Q290" t="s">
        <v>4334</v>
      </c>
      <c r="S290" t="s">
        <v>4334</v>
      </c>
      <c r="T290" t="s">
        <v>4334</v>
      </c>
      <c r="U290" t="s">
        <v>4334</v>
      </c>
      <c r="V290" t="s">
        <v>4334</v>
      </c>
      <c r="W290" t="s">
        <v>4334</v>
      </c>
      <c r="X290" t="s">
        <v>4334</v>
      </c>
      <c r="AA290" t="s">
        <v>4334</v>
      </c>
      <c r="AC290" t="s">
        <v>4334</v>
      </c>
      <c r="AD290" t="s">
        <v>4334</v>
      </c>
      <c r="AE290" t="s">
        <v>4334</v>
      </c>
      <c r="AF290" t="s">
        <v>4334</v>
      </c>
      <c r="AG290" t="s">
        <v>4334</v>
      </c>
      <c r="AK290" t="s">
        <v>4334</v>
      </c>
      <c r="AL290" t="s">
        <v>4334</v>
      </c>
      <c r="AM290" t="s">
        <v>4334</v>
      </c>
      <c r="AN290" t="s">
        <v>4334</v>
      </c>
      <c r="AO290" t="s">
        <v>4334</v>
      </c>
    </row>
    <row r="291" spans="1:41">
      <c r="A291" t="s">
        <v>6134</v>
      </c>
      <c r="B291" t="s">
        <v>2286</v>
      </c>
      <c r="C291" t="s">
        <v>4334</v>
      </c>
      <c r="D291" t="s">
        <v>4334</v>
      </c>
      <c r="E291" t="s">
        <v>4334</v>
      </c>
      <c r="F291" t="s">
        <v>3770</v>
      </c>
      <c r="G291" t="s">
        <v>6135</v>
      </c>
      <c r="H291" t="s">
        <v>4334</v>
      </c>
      <c r="I291" t="s">
        <v>4334</v>
      </c>
      <c r="J291" t="s">
        <v>2285</v>
      </c>
      <c r="K291" t="s">
        <v>4334</v>
      </c>
      <c r="L291">
        <v>38</v>
      </c>
      <c r="M291" t="s">
        <v>3666</v>
      </c>
      <c r="N291" t="s">
        <v>4334</v>
      </c>
      <c r="O291" t="s">
        <v>4334</v>
      </c>
      <c r="P291" t="s">
        <v>4334</v>
      </c>
      <c r="Q291" t="s">
        <v>4334</v>
      </c>
      <c r="S291" t="s">
        <v>4334</v>
      </c>
      <c r="T291" t="s">
        <v>4334</v>
      </c>
      <c r="U291" t="s">
        <v>4334</v>
      </c>
      <c r="V291" t="s">
        <v>4334</v>
      </c>
      <c r="W291" t="s">
        <v>4334</v>
      </c>
      <c r="X291" t="s">
        <v>4334</v>
      </c>
      <c r="Y291">
        <v>948000</v>
      </c>
      <c r="Z291">
        <v>1934000</v>
      </c>
      <c r="AA291" t="s">
        <v>4334</v>
      </c>
      <c r="AB291">
        <v>0</v>
      </c>
      <c r="AC291" t="s">
        <v>4334</v>
      </c>
      <c r="AD291" t="s">
        <v>4334</v>
      </c>
      <c r="AE291" t="s">
        <v>4334</v>
      </c>
      <c r="AF291" t="s">
        <v>4334</v>
      </c>
      <c r="AG291" t="s">
        <v>4334</v>
      </c>
      <c r="AH291">
        <v>1454015.7390000001</v>
      </c>
      <c r="AI291">
        <v>100</v>
      </c>
      <c r="AJ291">
        <v>0</v>
      </c>
      <c r="AK291" t="s">
        <v>4334</v>
      </c>
      <c r="AL291" t="s">
        <v>4334</v>
      </c>
      <c r="AM291" t="s">
        <v>4334</v>
      </c>
      <c r="AN291" t="s">
        <v>4334</v>
      </c>
      <c r="AO291" t="s">
        <v>4334</v>
      </c>
    </row>
    <row r="292" spans="1:41">
      <c r="A292" t="s">
        <v>6136</v>
      </c>
      <c r="B292" t="s">
        <v>2286</v>
      </c>
      <c r="C292" t="s">
        <v>4334</v>
      </c>
      <c r="D292" t="s">
        <v>4334</v>
      </c>
      <c r="E292" t="s">
        <v>4334</v>
      </c>
      <c r="F292" t="s">
        <v>3775</v>
      </c>
      <c r="G292" t="s">
        <v>2369</v>
      </c>
      <c r="H292" t="s">
        <v>6137</v>
      </c>
      <c r="I292" t="s">
        <v>4334</v>
      </c>
      <c r="J292" t="s">
        <v>4334</v>
      </c>
      <c r="K292" t="s">
        <v>4334</v>
      </c>
      <c r="L292">
        <v>44</v>
      </c>
      <c r="M292" t="s">
        <v>1202</v>
      </c>
      <c r="N292" t="s">
        <v>4334</v>
      </c>
      <c r="O292" t="s">
        <v>4334</v>
      </c>
      <c r="P292" t="s">
        <v>4334</v>
      </c>
      <c r="Q292" t="s">
        <v>4334</v>
      </c>
      <c r="S292" t="s">
        <v>4334</v>
      </c>
      <c r="T292" t="s">
        <v>4334</v>
      </c>
      <c r="U292" t="s">
        <v>4334</v>
      </c>
      <c r="V292" t="s">
        <v>4334</v>
      </c>
      <c r="W292" t="s">
        <v>4334</v>
      </c>
      <c r="X292" t="s">
        <v>4334</v>
      </c>
      <c r="Y292">
        <v>1200000</v>
      </c>
      <c r="Z292">
        <v>1200000</v>
      </c>
      <c r="AA292" t="s">
        <v>4334</v>
      </c>
      <c r="AB292">
        <v>0</v>
      </c>
      <c r="AC292" t="s">
        <v>4334</v>
      </c>
      <c r="AD292" t="s">
        <v>4334</v>
      </c>
      <c r="AE292" t="s">
        <v>4334</v>
      </c>
      <c r="AF292" t="s">
        <v>4334</v>
      </c>
      <c r="AG292" t="s">
        <v>4334</v>
      </c>
      <c r="AH292">
        <v>23809</v>
      </c>
      <c r="AI292">
        <v>0</v>
      </c>
      <c r="AJ292">
        <v>1.98</v>
      </c>
      <c r="AK292" t="s">
        <v>4334</v>
      </c>
      <c r="AL292" t="s">
        <v>6138</v>
      </c>
      <c r="AM292" t="s">
        <v>4334</v>
      </c>
      <c r="AN292" t="s">
        <v>4334</v>
      </c>
      <c r="AO292" t="s">
        <v>4334</v>
      </c>
    </row>
    <row r="293" spans="1:41">
      <c r="A293" t="s">
        <v>6139</v>
      </c>
      <c r="B293" t="s">
        <v>526</v>
      </c>
      <c r="C293" t="s">
        <v>4334</v>
      </c>
      <c r="D293" t="s">
        <v>4334</v>
      </c>
      <c r="E293" t="s">
        <v>4334</v>
      </c>
      <c r="F293" t="s">
        <v>6141</v>
      </c>
      <c r="G293" t="s">
        <v>4334</v>
      </c>
      <c r="H293" t="s">
        <v>6140</v>
      </c>
      <c r="I293" t="s">
        <v>4334</v>
      </c>
      <c r="J293" t="s">
        <v>319</v>
      </c>
      <c r="K293" t="s">
        <v>4334</v>
      </c>
      <c r="L293">
        <v>28</v>
      </c>
      <c r="M293" t="s">
        <v>5687</v>
      </c>
      <c r="N293" t="s">
        <v>4334</v>
      </c>
      <c r="O293" t="s">
        <v>4334</v>
      </c>
      <c r="P293" t="s">
        <v>4334</v>
      </c>
      <c r="Q293" t="s">
        <v>4334</v>
      </c>
      <c r="R293">
        <v>2014</v>
      </c>
      <c r="S293" t="s">
        <v>4334</v>
      </c>
      <c r="T293" t="s">
        <v>4334</v>
      </c>
      <c r="U293" t="s">
        <v>4334</v>
      </c>
      <c r="V293" t="s">
        <v>4334</v>
      </c>
      <c r="W293" t="s">
        <v>4334</v>
      </c>
      <c r="X293" t="s">
        <v>4334</v>
      </c>
      <c r="Y293">
        <v>0</v>
      </c>
      <c r="Z293">
        <v>1500000</v>
      </c>
      <c r="AA293" t="s">
        <v>4334</v>
      </c>
      <c r="AB293">
        <v>1376675</v>
      </c>
      <c r="AC293" t="s">
        <v>4334</v>
      </c>
      <c r="AD293" t="s">
        <v>4334</v>
      </c>
      <c r="AE293" t="s">
        <v>4334</v>
      </c>
      <c r="AF293" t="s">
        <v>4334</v>
      </c>
      <c r="AG293" t="s">
        <v>4334</v>
      </c>
      <c r="AH293">
        <v>1500000</v>
      </c>
      <c r="AI293">
        <v>90</v>
      </c>
      <c r="AJ293">
        <v>0</v>
      </c>
      <c r="AK293" t="s">
        <v>4334</v>
      </c>
      <c r="AL293" t="s">
        <v>4334</v>
      </c>
      <c r="AM293" t="s">
        <v>4334</v>
      </c>
      <c r="AN293" t="s">
        <v>20</v>
      </c>
      <c r="AO293" t="s">
        <v>4334</v>
      </c>
    </row>
    <row r="294" spans="1:41">
      <c r="A294" t="s">
        <v>6142</v>
      </c>
      <c r="B294" t="s">
        <v>529</v>
      </c>
      <c r="C294" t="s">
        <v>4334</v>
      </c>
      <c r="D294" t="s">
        <v>4334</v>
      </c>
      <c r="E294" t="s">
        <v>4334</v>
      </c>
      <c r="F294" t="s">
        <v>3758</v>
      </c>
      <c r="G294" t="s">
        <v>4334</v>
      </c>
      <c r="H294" t="s">
        <v>6143</v>
      </c>
      <c r="I294" t="s">
        <v>4334</v>
      </c>
      <c r="J294" t="s">
        <v>319</v>
      </c>
      <c r="K294" t="s">
        <v>4334</v>
      </c>
      <c r="L294">
        <v>41</v>
      </c>
      <c r="M294" t="s">
        <v>3672</v>
      </c>
      <c r="N294" t="s">
        <v>4334</v>
      </c>
      <c r="O294" t="s">
        <v>4334</v>
      </c>
      <c r="P294" t="s">
        <v>4334</v>
      </c>
      <c r="Q294" t="s">
        <v>4334</v>
      </c>
      <c r="S294" t="s">
        <v>4334</v>
      </c>
      <c r="T294" t="s">
        <v>4334</v>
      </c>
      <c r="U294" t="s">
        <v>4334</v>
      </c>
      <c r="V294" t="s">
        <v>4334</v>
      </c>
      <c r="W294" t="s">
        <v>4334</v>
      </c>
      <c r="X294" t="s">
        <v>4334</v>
      </c>
      <c r="Y294">
        <v>0</v>
      </c>
      <c r="Z294">
        <v>3000000</v>
      </c>
      <c r="AA294" t="s">
        <v>4334</v>
      </c>
      <c r="AB294">
        <v>0</v>
      </c>
      <c r="AC294" t="s">
        <v>4334</v>
      </c>
      <c r="AD294" t="s">
        <v>4334</v>
      </c>
      <c r="AE294" t="s">
        <v>4334</v>
      </c>
      <c r="AF294" t="s">
        <v>4334</v>
      </c>
      <c r="AG294" t="s">
        <v>4334</v>
      </c>
      <c r="AH294">
        <v>2341776</v>
      </c>
      <c r="AI294">
        <v>80</v>
      </c>
      <c r="AJ294">
        <v>82.6</v>
      </c>
      <c r="AK294" t="s">
        <v>4334</v>
      </c>
      <c r="AL294" t="s">
        <v>1312</v>
      </c>
      <c r="AM294" t="s">
        <v>4334</v>
      </c>
      <c r="AN294" t="s">
        <v>4334</v>
      </c>
      <c r="AO294" t="s">
        <v>4334</v>
      </c>
    </row>
    <row r="295" spans="1:41">
      <c r="A295" t="s">
        <v>6144</v>
      </c>
      <c r="B295" t="s">
        <v>318</v>
      </c>
      <c r="C295" t="s">
        <v>4334</v>
      </c>
      <c r="D295" t="s">
        <v>4334</v>
      </c>
      <c r="E295" t="s">
        <v>4334</v>
      </c>
      <c r="F295" t="s">
        <v>3731</v>
      </c>
      <c r="G295" t="s">
        <v>4334</v>
      </c>
      <c r="H295" t="s">
        <v>6145</v>
      </c>
      <c r="I295" t="s">
        <v>4334</v>
      </c>
      <c r="J295" t="s">
        <v>510</v>
      </c>
      <c r="K295" t="s">
        <v>4334</v>
      </c>
      <c r="L295">
        <v>45</v>
      </c>
      <c r="M295" t="s">
        <v>3677</v>
      </c>
      <c r="N295" t="s">
        <v>4334</v>
      </c>
      <c r="O295" t="s">
        <v>4334</v>
      </c>
      <c r="P295" t="s">
        <v>4334</v>
      </c>
      <c r="Q295" t="s">
        <v>4334</v>
      </c>
      <c r="S295" t="s">
        <v>4334</v>
      </c>
      <c r="T295" t="s">
        <v>4334</v>
      </c>
      <c r="U295" t="s">
        <v>4334</v>
      </c>
      <c r="V295" t="s">
        <v>4334</v>
      </c>
      <c r="W295" t="s">
        <v>4334</v>
      </c>
      <c r="X295" t="s">
        <v>4334</v>
      </c>
      <c r="Y295">
        <v>2023771</v>
      </c>
      <c r="Z295">
        <v>2023771.4240000001</v>
      </c>
      <c r="AA295" t="s">
        <v>4334</v>
      </c>
      <c r="AB295">
        <v>2023771.4240000001</v>
      </c>
      <c r="AC295" t="s">
        <v>4334</v>
      </c>
      <c r="AD295" t="s">
        <v>4334</v>
      </c>
      <c r="AE295" t="s">
        <v>4334</v>
      </c>
      <c r="AF295" t="s">
        <v>4334</v>
      </c>
      <c r="AG295" t="s">
        <v>4334</v>
      </c>
      <c r="AH295">
        <v>0</v>
      </c>
      <c r="AI295">
        <v>15</v>
      </c>
      <c r="AJ295">
        <v>0</v>
      </c>
      <c r="AK295" t="s">
        <v>4334</v>
      </c>
      <c r="AL295" t="s">
        <v>3964</v>
      </c>
      <c r="AM295" t="s">
        <v>4334</v>
      </c>
      <c r="AN295" t="s">
        <v>4334</v>
      </c>
      <c r="AO295" t="s">
        <v>4334</v>
      </c>
    </row>
    <row r="296" spans="1:41">
      <c r="A296" t="s">
        <v>6146</v>
      </c>
      <c r="B296" t="s">
        <v>2286</v>
      </c>
      <c r="C296" t="s">
        <v>4334</v>
      </c>
      <c r="D296" t="s">
        <v>4334</v>
      </c>
      <c r="E296" t="s">
        <v>4334</v>
      </c>
      <c r="F296" t="s">
        <v>6147</v>
      </c>
      <c r="G296" t="s">
        <v>6148</v>
      </c>
      <c r="H296" t="s">
        <v>2384</v>
      </c>
      <c r="I296" t="s">
        <v>4334</v>
      </c>
      <c r="J296" t="s">
        <v>2379</v>
      </c>
      <c r="K296" t="s">
        <v>4334</v>
      </c>
      <c r="L296">
        <v>2</v>
      </c>
      <c r="M296" t="s">
        <v>3611</v>
      </c>
      <c r="N296" t="s">
        <v>4334</v>
      </c>
      <c r="O296" t="s">
        <v>4334</v>
      </c>
      <c r="P296" t="s">
        <v>4334</v>
      </c>
      <c r="Q296" t="s">
        <v>4334</v>
      </c>
      <c r="S296" t="s">
        <v>4334</v>
      </c>
      <c r="T296" t="s">
        <v>4334</v>
      </c>
      <c r="U296" t="s">
        <v>4334</v>
      </c>
      <c r="V296" t="s">
        <v>4334</v>
      </c>
      <c r="W296" t="s">
        <v>4334</v>
      </c>
      <c r="X296" t="s">
        <v>4334</v>
      </c>
      <c r="Y296">
        <v>2529714</v>
      </c>
      <c r="Z296">
        <v>2529714.2799999998</v>
      </c>
      <c r="AA296" t="s">
        <v>4334</v>
      </c>
      <c r="AB296">
        <v>1739554.1680000001</v>
      </c>
      <c r="AC296" t="s">
        <v>4334</v>
      </c>
      <c r="AD296" t="s">
        <v>4334</v>
      </c>
      <c r="AE296" t="s">
        <v>4334</v>
      </c>
      <c r="AF296" t="s">
        <v>4334</v>
      </c>
      <c r="AG296" t="s">
        <v>4334</v>
      </c>
      <c r="AH296">
        <v>129620.633</v>
      </c>
      <c r="AI296">
        <v>30</v>
      </c>
      <c r="AJ296">
        <v>5.12</v>
      </c>
      <c r="AK296" t="s">
        <v>4334</v>
      </c>
      <c r="AL296" t="s">
        <v>4138</v>
      </c>
      <c r="AM296" t="s">
        <v>4334</v>
      </c>
      <c r="AN296" t="s">
        <v>4334</v>
      </c>
      <c r="AO296" t="s">
        <v>4334</v>
      </c>
    </row>
    <row r="297" spans="1:41">
      <c r="A297" t="s">
        <v>6149</v>
      </c>
      <c r="B297" t="s">
        <v>526</v>
      </c>
      <c r="C297" t="s">
        <v>4334</v>
      </c>
      <c r="D297" t="s">
        <v>4334</v>
      </c>
      <c r="E297" t="s">
        <v>4334</v>
      </c>
      <c r="F297" t="s">
        <v>3729</v>
      </c>
      <c r="G297" t="s">
        <v>4334</v>
      </c>
      <c r="H297" t="s">
        <v>6150</v>
      </c>
      <c r="I297" t="s">
        <v>4334</v>
      </c>
      <c r="J297" t="s">
        <v>4334</v>
      </c>
      <c r="K297" t="s">
        <v>4334</v>
      </c>
      <c r="L297">
        <v>6</v>
      </c>
      <c r="M297" t="s">
        <v>3613</v>
      </c>
      <c r="N297" t="s">
        <v>4334</v>
      </c>
      <c r="O297" t="s">
        <v>4334</v>
      </c>
      <c r="P297" t="s">
        <v>4334</v>
      </c>
      <c r="Q297" t="s">
        <v>4334</v>
      </c>
      <c r="R297">
        <v>2023</v>
      </c>
      <c r="S297" t="s">
        <v>4334</v>
      </c>
      <c r="T297" t="s">
        <v>4334</v>
      </c>
      <c r="U297" t="s">
        <v>4334</v>
      </c>
      <c r="V297" t="s">
        <v>4334</v>
      </c>
      <c r="W297" t="s">
        <v>4334</v>
      </c>
      <c r="X297" t="s">
        <v>4334</v>
      </c>
      <c r="Y297">
        <v>0</v>
      </c>
      <c r="Z297">
        <v>1700000</v>
      </c>
      <c r="AA297" t="s">
        <v>4334</v>
      </c>
      <c r="AB297">
        <v>0</v>
      </c>
      <c r="AC297" t="s">
        <v>4334</v>
      </c>
      <c r="AD297" t="s">
        <v>4334</v>
      </c>
      <c r="AE297" t="s">
        <v>4334</v>
      </c>
      <c r="AF297" t="s">
        <v>4334</v>
      </c>
      <c r="AG297" t="s">
        <v>4334</v>
      </c>
      <c r="AH297">
        <v>0</v>
      </c>
      <c r="AI297">
        <v>75</v>
      </c>
      <c r="AJ297">
        <v>31</v>
      </c>
      <c r="AK297" t="s">
        <v>4334</v>
      </c>
      <c r="AL297" t="s">
        <v>67</v>
      </c>
      <c r="AM297" t="s">
        <v>4334</v>
      </c>
      <c r="AN297" t="s">
        <v>4334</v>
      </c>
      <c r="AO297" t="s">
        <v>4334</v>
      </c>
    </row>
    <row r="298" spans="1:41">
      <c r="A298" t="s">
        <v>6151</v>
      </c>
      <c r="B298" t="s">
        <v>2286</v>
      </c>
      <c r="C298" t="s">
        <v>4334</v>
      </c>
      <c r="D298" t="s">
        <v>4334</v>
      </c>
      <c r="E298" t="s">
        <v>4334</v>
      </c>
      <c r="F298" t="s">
        <v>3759</v>
      </c>
      <c r="G298" t="s">
        <v>2526</v>
      </c>
      <c r="H298" t="s">
        <v>4334</v>
      </c>
      <c r="I298" t="s">
        <v>4334</v>
      </c>
      <c r="J298" t="s">
        <v>2285</v>
      </c>
      <c r="K298" t="s">
        <v>4334</v>
      </c>
      <c r="L298">
        <v>38</v>
      </c>
      <c r="M298" t="s">
        <v>3666</v>
      </c>
      <c r="N298" t="s">
        <v>4334</v>
      </c>
      <c r="O298" t="s">
        <v>4334</v>
      </c>
      <c r="P298" t="s">
        <v>4334</v>
      </c>
      <c r="Q298" t="s">
        <v>4334</v>
      </c>
      <c r="S298" t="s">
        <v>4334</v>
      </c>
      <c r="T298" t="s">
        <v>4334</v>
      </c>
      <c r="U298" t="s">
        <v>4334</v>
      </c>
      <c r="V298" t="s">
        <v>4334</v>
      </c>
      <c r="W298" t="s">
        <v>4334</v>
      </c>
      <c r="X298" t="s">
        <v>4334</v>
      </c>
      <c r="Y298">
        <v>2700000</v>
      </c>
      <c r="Z298">
        <v>2700000</v>
      </c>
      <c r="AA298" t="s">
        <v>4334</v>
      </c>
      <c r="AB298">
        <v>0</v>
      </c>
      <c r="AC298" t="s">
        <v>4334</v>
      </c>
      <c r="AD298" t="s">
        <v>4334</v>
      </c>
      <c r="AE298" t="s">
        <v>4334</v>
      </c>
      <c r="AF298" t="s">
        <v>4334</v>
      </c>
      <c r="AG298" t="s">
        <v>4334</v>
      </c>
      <c r="AH298">
        <v>1032465.74</v>
      </c>
      <c r="AI298">
        <v>90</v>
      </c>
      <c r="AJ298">
        <v>0</v>
      </c>
      <c r="AK298" t="s">
        <v>4334</v>
      </c>
      <c r="AL298" t="s">
        <v>4334</v>
      </c>
      <c r="AM298" t="s">
        <v>4334</v>
      </c>
      <c r="AN298" t="s">
        <v>4334</v>
      </c>
      <c r="AO298" t="s">
        <v>4334</v>
      </c>
    </row>
    <row r="299" spans="1:41">
      <c r="A299" t="s">
        <v>6152</v>
      </c>
      <c r="B299" t="s">
        <v>317</v>
      </c>
      <c r="C299" t="s">
        <v>4334</v>
      </c>
      <c r="D299" t="s">
        <v>4334</v>
      </c>
      <c r="E299" t="s">
        <v>4334</v>
      </c>
      <c r="F299" t="s">
        <v>3754</v>
      </c>
      <c r="G299" t="s">
        <v>4334</v>
      </c>
      <c r="H299" t="s">
        <v>6153</v>
      </c>
      <c r="I299" t="s">
        <v>4334</v>
      </c>
      <c r="J299" t="s">
        <v>4334</v>
      </c>
      <c r="K299" t="s">
        <v>4334</v>
      </c>
      <c r="L299">
        <v>9</v>
      </c>
      <c r="M299" t="s">
        <v>3616</v>
      </c>
      <c r="N299" t="s">
        <v>4334</v>
      </c>
      <c r="O299" t="s">
        <v>4334</v>
      </c>
      <c r="P299" t="s">
        <v>4334</v>
      </c>
      <c r="Q299" t="s">
        <v>4334</v>
      </c>
      <c r="S299" t="s">
        <v>4334</v>
      </c>
      <c r="T299" t="s">
        <v>4334</v>
      </c>
      <c r="U299" t="s">
        <v>4334</v>
      </c>
      <c r="V299" t="s">
        <v>4334</v>
      </c>
      <c r="W299" t="s">
        <v>4334</v>
      </c>
      <c r="X299" t="s">
        <v>4334</v>
      </c>
      <c r="Y299">
        <v>0</v>
      </c>
      <c r="Z299">
        <v>3000000</v>
      </c>
      <c r="AA299" t="s">
        <v>4334</v>
      </c>
      <c r="AB299">
        <v>2160908</v>
      </c>
      <c r="AC299" t="s">
        <v>4334</v>
      </c>
      <c r="AD299" t="s">
        <v>4334</v>
      </c>
      <c r="AE299" t="s">
        <v>4334</v>
      </c>
      <c r="AF299" t="s">
        <v>4334</v>
      </c>
      <c r="AG299" t="s">
        <v>4334</v>
      </c>
      <c r="AH299">
        <v>749639</v>
      </c>
      <c r="AI299">
        <v>95</v>
      </c>
      <c r="AJ299">
        <v>0</v>
      </c>
      <c r="AK299" t="s">
        <v>4334</v>
      </c>
      <c r="AL299" t="s">
        <v>4334</v>
      </c>
      <c r="AM299" t="s">
        <v>4334</v>
      </c>
      <c r="AN299" t="s">
        <v>4334</v>
      </c>
      <c r="AO299" t="s">
        <v>4334</v>
      </c>
    </row>
    <row r="300" spans="1:41">
      <c r="A300" t="s">
        <v>6154</v>
      </c>
      <c r="B300" t="s">
        <v>2286</v>
      </c>
      <c r="C300" t="s">
        <v>4334</v>
      </c>
      <c r="D300" t="s">
        <v>4334</v>
      </c>
      <c r="E300" t="s">
        <v>4334</v>
      </c>
      <c r="F300" t="s">
        <v>3759</v>
      </c>
      <c r="G300" t="s">
        <v>2358</v>
      </c>
      <c r="H300" t="s">
        <v>4141</v>
      </c>
      <c r="I300" t="s">
        <v>4334</v>
      </c>
      <c r="J300" t="s">
        <v>4334</v>
      </c>
      <c r="K300" t="s">
        <v>4334</v>
      </c>
      <c r="L300">
        <v>44</v>
      </c>
      <c r="M300" t="s">
        <v>1202</v>
      </c>
      <c r="N300" t="s">
        <v>4334</v>
      </c>
      <c r="O300" t="s">
        <v>4334</v>
      </c>
      <c r="P300" t="s">
        <v>4334</v>
      </c>
      <c r="Q300" t="s">
        <v>4334</v>
      </c>
      <c r="S300" t="s">
        <v>4334</v>
      </c>
      <c r="T300" t="s">
        <v>4334</v>
      </c>
      <c r="U300" t="s">
        <v>4334</v>
      </c>
      <c r="V300" t="s">
        <v>4334</v>
      </c>
      <c r="W300" t="s">
        <v>4334</v>
      </c>
      <c r="X300" t="s">
        <v>4334</v>
      </c>
      <c r="Y300">
        <v>2000000</v>
      </c>
      <c r="Z300">
        <v>2000000</v>
      </c>
      <c r="AA300" t="s">
        <v>4334</v>
      </c>
      <c r="AB300">
        <v>0</v>
      </c>
      <c r="AC300" t="s">
        <v>4334</v>
      </c>
      <c r="AD300" t="s">
        <v>4334</v>
      </c>
      <c r="AE300" t="s">
        <v>4334</v>
      </c>
      <c r="AF300" t="s">
        <v>4334</v>
      </c>
      <c r="AG300" t="s">
        <v>4334</v>
      </c>
      <c r="AH300">
        <v>1976513</v>
      </c>
      <c r="AI300">
        <v>90</v>
      </c>
      <c r="AJ300">
        <v>98.83</v>
      </c>
      <c r="AK300" t="s">
        <v>4334</v>
      </c>
      <c r="AL300" t="s">
        <v>20</v>
      </c>
      <c r="AM300" t="s">
        <v>4334</v>
      </c>
      <c r="AN300" t="s">
        <v>4334</v>
      </c>
      <c r="AO300" t="s">
        <v>4334</v>
      </c>
    </row>
    <row r="301" spans="1:41">
      <c r="A301" t="s">
        <v>6155</v>
      </c>
      <c r="B301" t="s">
        <v>529</v>
      </c>
      <c r="C301" t="s">
        <v>4334</v>
      </c>
      <c r="D301" t="s">
        <v>4334</v>
      </c>
      <c r="E301" t="s">
        <v>4334</v>
      </c>
      <c r="F301" t="s">
        <v>3729</v>
      </c>
      <c r="G301" t="s">
        <v>4334</v>
      </c>
      <c r="H301" t="s">
        <v>4334</v>
      </c>
      <c r="I301" t="s">
        <v>4334</v>
      </c>
      <c r="J301" t="s">
        <v>319</v>
      </c>
      <c r="K301" t="s">
        <v>4334</v>
      </c>
      <c r="L301">
        <v>23</v>
      </c>
      <c r="M301" t="s">
        <v>529</v>
      </c>
      <c r="N301" t="s">
        <v>4334</v>
      </c>
      <c r="O301" t="s">
        <v>4334</v>
      </c>
      <c r="P301" t="s">
        <v>4334</v>
      </c>
      <c r="Q301" t="s">
        <v>4334</v>
      </c>
      <c r="S301" t="s">
        <v>4334</v>
      </c>
      <c r="T301" t="s">
        <v>4334</v>
      </c>
      <c r="U301" t="s">
        <v>4334</v>
      </c>
      <c r="V301" t="s">
        <v>4334</v>
      </c>
      <c r="W301" t="s">
        <v>4334</v>
      </c>
      <c r="X301" t="s">
        <v>4334</v>
      </c>
      <c r="Y301">
        <v>0</v>
      </c>
      <c r="Z301">
        <v>0</v>
      </c>
      <c r="AA301" t="s">
        <v>4334</v>
      </c>
      <c r="AB301">
        <v>0</v>
      </c>
      <c r="AC301" t="s">
        <v>4334</v>
      </c>
      <c r="AD301" t="s">
        <v>4334</v>
      </c>
      <c r="AE301" t="s">
        <v>4334</v>
      </c>
      <c r="AF301" t="s">
        <v>4334</v>
      </c>
      <c r="AG301" t="s">
        <v>4334</v>
      </c>
      <c r="AH301">
        <v>961960.33499999996</v>
      </c>
      <c r="AI301">
        <v>0</v>
      </c>
      <c r="AJ301">
        <v>0</v>
      </c>
      <c r="AK301" t="s">
        <v>4334</v>
      </c>
      <c r="AL301" t="s">
        <v>4334</v>
      </c>
      <c r="AM301" t="s">
        <v>4334</v>
      </c>
      <c r="AN301" t="s">
        <v>4334</v>
      </c>
      <c r="AO301" t="s">
        <v>4334</v>
      </c>
    </row>
    <row r="302" spans="1:41">
      <c r="A302" t="s">
        <v>6156</v>
      </c>
      <c r="B302" t="s">
        <v>317</v>
      </c>
      <c r="C302" t="s">
        <v>4334</v>
      </c>
      <c r="D302" t="s">
        <v>4334</v>
      </c>
      <c r="E302" t="s">
        <v>4334</v>
      </c>
      <c r="F302" t="s">
        <v>6158</v>
      </c>
      <c r="G302" t="s">
        <v>4334</v>
      </c>
      <c r="H302" t="s">
        <v>6157</v>
      </c>
      <c r="I302" t="s">
        <v>4334</v>
      </c>
      <c r="J302" t="s">
        <v>4334</v>
      </c>
      <c r="K302" t="s">
        <v>4334</v>
      </c>
      <c r="L302">
        <v>10</v>
      </c>
      <c r="M302" t="s">
        <v>3618</v>
      </c>
      <c r="N302" t="s">
        <v>4334</v>
      </c>
      <c r="O302" t="s">
        <v>4334</v>
      </c>
      <c r="P302" t="s">
        <v>4334</v>
      </c>
      <c r="Q302" t="s">
        <v>4334</v>
      </c>
      <c r="S302" t="s">
        <v>4334</v>
      </c>
      <c r="T302" t="s">
        <v>4334</v>
      </c>
      <c r="U302" t="s">
        <v>4334</v>
      </c>
      <c r="V302" t="s">
        <v>4334</v>
      </c>
      <c r="W302" t="s">
        <v>4334</v>
      </c>
      <c r="X302" t="s">
        <v>4334</v>
      </c>
      <c r="Y302">
        <v>0</v>
      </c>
      <c r="Z302">
        <v>2500000</v>
      </c>
      <c r="AA302" t="s">
        <v>4334</v>
      </c>
      <c r="AB302">
        <v>1833365.2960000001</v>
      </c>
      <c r="AC302" t="s">
        <v>4334</v>
      </c>
      <c r="AD302" t="s">
        <v>4334</v>
      </c>
      <c r="AE302" t="s">
        <v>4334</v>
      </c>
      <c r="AF302" t="s">
        <v>4334</v>
      </c>
      <c r="AG302" t="s">
        <v>4334</v>
      </c>
      <c r="AH302">
        <v>1470926.75</v>
      </c>
      <c r="AI302">
        <v>90</v>
      </c>
      <c r="AJ302">
        <v>0</v>
      </c>
      <c r="AK302" t="s">
        <v>4334</v>
      </c>
      <c r="AL302" t="s">
        <v>4334</v>
      </c>
      <c r="AM302" t="s">
        <v>4334</v>
      </c>
      <c r="AN302" t="s">
        <v>4334</v>
      </c>
      <c r="AO302" t="s">
        <v>4334</v>
      </c>
    </row>
    <row r="303" spans="1:41">
      <c r="A303" t="s">
        <v>6159</v>
      </c>
      <c r="B303" t="s">
        <v>2286</v>
      </c>
      <c r="C303" t="s">
        <v>4334</v>
      </c>
      <c r="D303" t="s">
        <v>4334</v>
      </c>
      <c r="E303" t="s">
        <v>4334</v>
      </c>
      <c r="F303" t="s">
        <v>3758</v>
      </c>
      <c r="G303" t="s">
        <v>2550</v>
      </c>
      <c r="H303" t="s">
        <v>2549</v>
      </c>
      <c r="I303" t="s">
        <v>4334</v>
      </c>
      <c r="J303" t="s">
        <v>4334</v>
      </c>
      <c r="K303" t="s">
        <v>4334</v>
      </c>
      <c r="L303">
        <v>14</v>
      </c>
      <c r="M303" t="s">
        <v>3625</v>
      </c>
      <c r="N303" t="s">
        <v>4334</v>
      </c>
      <c r="O303" t="s">
        <v>4334</v>
      </c>
      <c r="P303" t="s">
        <v>4334</v>
      </c>
      <c r="Q303" t="s">
        <v>4334</v>
      </c>
      <c r="S303" t="s">
        <v>4334</v>
      </c>
      <c r="T303" t="s">
        <v>4334</v>
      </c>
      <c r="U303" t="s">
        <v>4334</v>
      </c>
      <c r="V303" t="s">
        <v>4334</v>
      </c>
      <c r="W303" t="s">
        <v>4334</v>
      </c>
      <c r="X303" t="s">
        <v>4334</v>
      </c>
      <c r="Y303">
        <v>0</v>
      </c>
      <c r="Z303">
        <v>1000000</v>
      </c>
      <c r="AA303" t="s">
        <v>4334</v>
      </c>
      <c r="AB303">
        <v>992364.01599999995</v>
      </c>
      <c r="AC303" t="s">
        <v>4334</v>
      </c>
      <c r="AD303" t="s">
        <v>4334</v>
      </c>
      <c r="AE303" t="s">
        <v>4334</v>
      </c>
      <c r="AF303" t="s">
        <v>4334</v>
      </c>
      <c r="AG303" t="s">
        <v>4334</v>
      </c>
      <c r="AH303">
        <v>0</v>
      </c>
      <c r="AI303">
        <v>94</v>
      </c>
      <c r="AJ303">
        <v>0</v>
      </c>
      <c r="AK303" t="s">
        <v>4334</v>
      </c>
      <c r="AL303" t="s">
        <v>2551</v>
      </c>
      <c r="AM303" t="s">
        <v>4334</v>
      </c>
      <c r="AN303" t="s">
        <v>4334</v>
      </c>
      <c r="AO303" t="s">
        <v>4334</v>
      </c>
    </row>
    <row r="304" spans="1:41">
      <c r="A304" t="s">
        <v>6160</v>
      </c>
      <c r="B304" t="s">
        <v>318</v>
      </c>
      <c r="C304" t="s">
        <v>4334</v>
      </c>
      <c r="D304" t="s">
        <v>4334</v>
      </c>
      <c r="E304" t="s">
        <v>4334</v>
      </c>
      <c r="F304" t="s">
        <v>3730</v>
      </c>
      <c r="G304" t="s">
        <v>469</v>
      </c>
      <c r="H304" t="s">
        <v>4334</v>
      </c>
      <c r="I304" t="s">
        <v>4334</v>
      </c>
      <c r="J304" t="s">
        <v>319</v>
      </c>
      <c r="K304" t="s">
        <v>4334</v>
      </c>
      <c r="L304">
        <v>8</v>
      </c>
      <c r="M304" t="s">
        <v>3615</v>
      </c>
      <c r="N304" t="s">
        <v>4334</v>
      </c>
      <c r="O304" t="s">
        <v>4334</v>
      </c>
      <c r="P304" t="s">
        <v>4334</v>
      </c>
      <c r="Q304" t="s">
        <v>4334</v>
      </c>
      <c r="S304" t="s">
        <v>4334</v>
      </c>
      <c r="T304" t="s">
        <v>4334</v>
      </c>
      <c r="U304" t="s">
        <v>4334</v>
      </c>
      <c r="V304" t="s">
        <v>4334</v>
      </c>
      <c r="W304" t="s">
        <v>4334</v>
      </c>
      <c r="X304" t="s">
        <v>4334</v>
      </c>
      <c r="Y304">
        <v>2500000</v>
      </c>
      <c r="Z304">
        <v>5000000</v>
      </c>
      <c r="AA304" t="s">
        <v>4334</v>
      </c>
      <c r="AB304">
        <v>4833170</v>
      </c>
      <c r="AC304" t="s">
        <v>4334</v>
      </c>
      <c r="AD304" t="s">
        <v>4334</v>
      </c>
      <c r="AE304" t="s">
        <v>4334</v>
      </c>
      <c r="AF304" t="s">
        <v>4334</v>
      </c>
      <c r="AG304" t="s">
        <v>4334</v>
      </c>
      <c r="AH304">
        <v>3554920</v>
      </c>
      <c r="AI304">
        <v>98</v>
      </c>
      <c r="AJ304">
        <v>0</v>
      </c>
      <c r="AK304" t="s">
        <v>4334</v>
      </c>
      <c r="AL304" t="s">
        <v>149</v>
      </c>
      <c r="AM304" t="s">
        <v>4334</v>
      </c>
      <c r="AN304" t="s">
        <v>4334</v>
      </c>
      <c r="AO304" t="s">
        <v>4334</v>
      </c>
    </row>
    <row r="305" spans="1:41">
      <c r="A305" t="s">
        <v>6161</v>
      </c>
      <c r="B305" t="s">
        <v>317</v>
      </c>
      <c r="C305" t="s">
        <v>4334</v>
      </c>
      <c r="D305" t="s">
        <v>4334</v>
      </c>
      <c r="E305" t="s">
        <v>4334</v>
      </c>
      <c r="F305" t="s">
        <v>3725</v>
      </c>
      <c r="G305" t="s">
        <v>4334</v>
      </c>
      <c r="H305" t="s">
        <v>200</v>
      </c>
      <c r="I305" t="s">
        <v>4334</v>
      </c>
      <c r="J305" t="s">
        <v>4334</v>
      </c>
      <c r="K305" t="s">
        <v>4334</v>
      </c>
      <c r="L305">
        <v>16</v>
      </c>
      <c r="M305" t="s">
        <v>317</v>
      </c>
      <c r="N305" t="s">
        <v>4334</v>
      </c>
      <c r="O305" t="s">
        <v>4334</v>
      </c>
      <c r="P305" t="s">
        <v>4334</v>
      </c>
      <c r="Q305" t="s">
        <v>4334</v>
      </c>
      <c r="S305" t="s">
        <v>4334</v>
      </c>
      <c r="T305" t="s">
        <v>4334</v>
      </c>
      <c r="U305" t="s">
        <v>4334</v>
      </c>
      <c r="V305" t="s">
        <v>4334</v>
      </c>
      <c r="W305" t="s">
        <v>4334</v>
      </c>
      <c r="X305" t="s">
        <v>4334</v>
      </c>
      <c r="Y305">
        <v>0</v>
      </c>
      <c r="Z305">
        <v>17867591</v>
      </c>
      <c r="AA305" t="s">
        <v>4334</v>
      </c>
      <c r="AB305">
        <v>1922185.4990000001</v>
      </c>
      <c r="AC305" t="s">
        <v>4334</v>
      </c>
      <c r="AD305" t="s">
        <v>4334</v>
      </c>
      <c r="AE305" t="s">
        <v>4334</v>
      </c>
      <c r="AF305" t="s">
        <v>4334</v>
      </c>
      <c r="AG305" t="s">
        <v>4334</v>
      </c>
      <c r="AH305">
        <v>563080.16700000002</v>
      </c>
      <c r="AI305">
        <v>17</v>
      </c>
      <c r="AJ305">
        <v>3.15</v>
      </c>
      <c r="AK305" t="s">
        <v>4334</v>
      </c>
      <c r="AL305" t="s">
        <v>3935</v>
      </c>
      <c r="AM305" t="s">
        <v>4334</v>
      </c>
      <c r="AN305" t="s">
        <v>20</v>
      </c>
      <c r="AO305" t="s">
        <v>4334</v>
      </c>
    </row>
    <row r="306" spans="1:41">
      <c r="A306" t="s">
        <v>6162</v>
      </c>
      <c r="B306" t="s">
        <v>526</v>
      </c>
      <c r="C306" t="s">
        <v>4334</v>
      </c>
      <c r="D306" t="s">
        <v>4334</v>
      </c>
      <c r="E306" t="s">
        <v>4334</v>
      </c>
      <c r="F306" t="s">
        <v>3927</v>
      </c>
      <c r="G306" t="s">
        <v>4334</v>
      </c>
      <c r="H306" t="s">
        <v>6163</v>
      </c>
      <c r="I306" t="s">
        <v>4334</v>
      </c>
      <c r="J306" t="s">
        <v>3185</v>
      </c>
      <c r="K306" t="s">
        <v>4334</v>
      </c>
      <c r="L306">
        <v>28</v>
      </c>
      <c r="M306" t="s">
        <v>5687</v>
      </c>
      <c r="N306" t="s">
        <v>4334</v>
      </c>
      <c r="O306" t="s">
        <v>4334</v>
      </c>
      <c r="P306" t="s">
        <v>4334</v>
      </c>
      <c r="Q306" t="s">
        <v>4334</v>
      </c>
      <c r="R306">
        <v>2024</v>
      </c>
      <c r="S306" t="s">
        <v>4334</v>
      </c>
      <c r="T306" t="s">
        <v>4334</v>
      </c>
      <c r="U306" t="s">
        <v>4334</v>
      </c>
      <c r="V306" t="s">
        <v>4334</v>
      </c>
      <c r="W306" t="s">
        <v>4334</v>
      </c>
      <c r="X306" t="s">
        <v>4334</v>
      </c>
      <c r="Y306">
        <v>0</v>
      </c>
      <c r="Z306">
        <v>2100000</v>
      </c>
      <c r="AA306" t="s">
        <v>4334</v>
      </c>
      <c r="AB306">
        <v>1717281.1359999999</v>
      </c>
      <c r="AC306" t="s">
        <v>4334</v>
      </c>
      <c r="AD306" t="s">
        <v>4334</v>
      </c>
      <c r="AE306" t="s">
        <v>4334</v>
      </c>
      <c r="AF306" t="s">
        <v>4334</v>
      </c>
      <c r="AG306" t="s">
        <v>4334</v>
      </c>
      <c r="AH306">
        <v>2100000</v>
      </c>
      <c r="AI306">
        <v>0.18</v>
      </c>
      <c r="AJ306">
        <v>0</v>
      </c>
      <c r="AK306" t="s">
        <v>4334</v>
      </c>
      <c r="AL306" t="s">
        <v>4334</v>
      </c>
      <c r="AM306" t="s">
        <v>4334</v>
      </c>
      <c r="AN306" t="s">
        <v>20</v>
      </c>
      <c r="AO306" t="s">
        <v>4334</v>
      </c>
    </row>
    <row r="307" spans="1:41">
      <c r="A307" t="s">
        <v>6164</v>
      </c>
      <c r="B307" t="s">
        <v>527</v>
      </c>
      <c r="C307" t="s">
        <v>4334</v>
      </c>
      <c r="D307" t="s">
        <v>4334</v>
      </c>
      <c r="E307" t="s">
        <v>4334</v>
      </c>
      <c r="F307" t="s">
        <v>3769</v>
      </c>
      <c r="G307" t="s">
        <v>4334</v>
      </c>
      <c r="H307" t="s">
        <v>6165</v>
      </c>
      <c r="I307" t="s">
        <v>4334</v>
      </c>
      <c r="J307" t="s">
        <v>319</v>
      </c>
      <c r="K307" t="s">
        <v>4334</v>
      </c>
      <c r="L307">
        <v>30</v>
      </c>
      <c r="M307" t="s">
        <v>527</v>
      </c>
      <c r="N307" t="s">
        <v>4334</v>
      </c>
      <c r="O307" t="s">
        <v>4334</v>
      </c>
      <c r="P307" t="s">
        <v>4334</v>
      </c>
      <c r="Q307" t="s">
        <v>4334</v>
      </c>
      <c r="R307">
        <v>3</v>
      </c>
      <c r="S307" t="s">
        <v>4334</v>
      </c>
      <c r="T307" t="s">
        <v>4334</v>
      </c>
      <c r="U307" t="s">
        <v>4334</v>
      </c>
      <c r="V307" t="s">
        <v>4334</v>
      </c>
      <c r="W307" t="s">
        <v>4334</v>
      </c>
      <c r="X307" t="s">
        <v>4334</v>
      </c>
      <c r="Y307">
        <v>2880000</v>
      </c>
      <c r="Z307">
        <v>8638000</v>
      </c>
      <c r="AA307" t="s">
        <v>4334</v>
      </c>
      <c r="AB307">
        <v>3147188.77</v>
      </c>
      <c r="AC307" t="s">
        <v>4334</v>
      </c>
      <c r="AD307" t="s">
        <v>4334</v>
      </c>
      <c r="AE307" t="s">
        <v>4334</v>
      </c>
      <c r="AF307" t="s">
        <v>4334</v>
      </c>
      <c r="AG307" t="s">
        <v>4334</v>
      </c>
      <c r="AH307">
        <v>1511369.281</v>
      </c>
      <c r="AI307">
        <v>0</v>
      </c>
      <c r="AJ307">
        <v>0</v>
      </c>
      <c r="AK307" t="s">
        <v>4334</v>
      </c>
      <c r="AL307" t="s">
        <v>3588</v>
      </c>
      <c r="AM307" t="s">
        <v>4334</v>
      </c>
      <c r="AN307" t="s">
        <v>4334</v>
      </c>
      <c r="AO307" t="s">
        <v>4334</v>
      </c>
    </row>
    <row r="308" spans="1:41">
      <c r="A308" t="s">
        <v>6166</v>
      </c>
      <c r="B308" t="s">
        <v>527</v>
      </c>
      <c r="C308" t="s">
        <v>4334</v>
      </c>
      <c r="D308" t="s">
        <v>4334</v>
      </c>
      <c r="E308" t="s">
        <v>4334</v>
      </c>
      <c r="F308" t="s">
        <v>3845</v>
      </c>
      <c r="G308" t="s">
        <v>1025</v>
      </c>
      <c r="H308" t="s">
        <v>1025</v>
      </c>
      <c r="I308" t="s">
        <v>4334</v>
      </c>
      <c r="J308" t="s">
        <v>999</v>
      </c>
      <c r="K308" t="s">
        <v>4334</v>
      </c>
      <c r="L308">
        <v>58</v>
      </c>
      <c r="M308" t="s">
        <v>3702</v>
      </c>
      <c r="N308" t="s">
        <v>4334</v>
      </c>
      <c r="O308" t="s">
        <v>4334</v>
      </c>
      <c r="P308" t="s">
        <v>4334</v>
      </c>
      <c r="Q308" t="s">
        <v>4334</v>
      </c>
      <c r="R308">
        <v>2025</v>
      </c>
      <c r="S308" t="s">
        <v>4334</v>
      </c>
      <c r="T308" t="s">
        <v>4334</v>
      </c>
      <c r="U308" t="s">
        <v>4334</v>
      </c>
      <c r="V308" t="s">
        <v>4334</v>
      </c>
      <c r="W308" t="s">
        <v>4334</v>
      </c>
      <c r="X308" t="s">
        <v>4334</v>
      </c>
      <c r="Y308">
        <v>2300000</v>
      </c>
      <c r="Z308">
        <v>2300000</v>
      </c>
      <c r="AA308" t="s">
        <v>4334</v>
      </c>
      <c r="AB308">
        <v>0</v>
      </c>
      <c r="AC308" t="s">
        <v>4334</v>
      </c>
      <c r="AD308" t="s">
        <v>4334</v>
      </c>
      <c r="AE308" t="s">
        <v>4334</v>
      </c>
      <c r="AF308" t="s">
        <v>4334</v>
      </c>
      <c r="AG308" t="s">
        <v>4334</v>
      </c>
      <c r="AH308">
        <v>0</v>
      </c>
      <c r="AI308">
        <v>0</v>
      </c>
      <c r="AJ308">
        <v>0</v>
      </c>
      <c r="AK308" t="s">
        <v>4334</v>
      </c>
      <c r="AL308" t="s">
        <v>4334</v>
      </c>
      <c r="AM308" t="s">
        <v>4334</v>
      </c>
      <c r="AN308" t="s">
        <v>4334</v>
      </c>
      <c r="AO308" t="s">
        <v>4334</v>
      </c>
    </row>
    <row r="309" spans="1:41">
      <c r="A309" t="s">
        <v>6167</v>
      </c>
      <c r="B309" t="s">
        <v>2286</v>
      </c>
      <c r="C309" t="s">
        <v>4334</v>
      </c>
      <c r="D309" t="s">
        <v>4334</v>
      </c>
      <c r="E309" t="s">
        <v>4334</v>
      </c>
      <c r="F309" t="s">
        <v>3901</v>
      </c>
      <c r="G309" t="s">
        <v>2388</v>
      </c>
      <c r="H309" t="s">
        <v>2387</v>
      </c>
      <c r="I309" t="s">
        <v>4334</v>
      </c>
      <c r="J309" t="s">
        <v>1337</v>
      </c>
      <c r="K309" t="s">
        <v>4334</v>
      </c>
      <c r="L309">
        <v>2</v>
      </c>
      <c r="M309" t="s">
        <v>3611</v>
      </c>
      <c r="N309" t="s">
        <v>4334</v>
      </c>
      <c r="O309" t="s">
        <v>4334</v>
      </c>
      <c r="P309" t="s">
        <v>4334</v>
      </c>
      <c r="Q309" t="s">
        <v>4334</v>
      </c>
      <c r="S309" t="s">
        <v>4334</v>
      </c>
      <c r="T309" t="s">
        <v>4334</v>
      </c>
      <c r="U309" t="s">
        <v>4334</v>
      </c>
      <c r="V309" t="s">
        <v>4334</v>
      </c>
      <c r="W309" t="s">
        <v>4334</v>
      </c>
      <c r="X309" t="s">
        <v>4334</v>
      </c>
      <c r="Y309">
        <v>1000000</v>
      </c>
      <c r="Z309">
        <v>1000000</v>
      </c>
      <c r="AA309" t="s">
        <v>4334</v>
      </c>
      <c r="AB309">
        <v>974284.27500000002</v>
      </c>
      <c r="AC309" t="s">
        <v>4334</v>
      </c>
      <c r="AD309" t="s">
        <v>4334</v>
      </c>
      <c r="AE309" t="s">
        <v>4334</v>
      </c>
      <c r="AF309" t="s">
        <v>4334</v>
      </c>
      <c r="AG309" t="s">
        <v>4334</v>
      </c>
      <c r="AH309">
        <v>493952.57699999999</v>
      </c>
      <c r="AI309">
        <v>45</v>
      </c>
      <c r="AJ309">
        <v>49.4</v>
      </c>
      <c r="AK309" t="s">
        <v>4334</v>
      </c>
      <c r="AL309" t="s">
        <v>67</v>
      </c>
      <c r="AM309" t="s">
        <v>4334</v>
      </c>
      <c r="AN309" t="s">
        <v>4334</v>
      </c>
      <c r="AO309" t="s">
        <v>4334</v>
      </c>
    </row>
    <row r="310" spans="1:41">
      <c r="A310" t="s">
        <v>6168</v>
      </c>
      <c r="B310" t="s">
        <v>526</v>
      </c>
      <c r="C310" t="s">
        <v>4334</v>
      </c>
      <c r="D310" t="s">
        <v>4334</v>
      </c>
      <c r="E310" t="s">
        <v>4334</v>
      </c>
      <c r="F310" t="s">
        <v>6170</v>
      </c>
      <c r="G310" t="s">
        <v>4334</v>
      </c>
      <c r="H310" t="s">
        <v>6169</v>
      </c>
      <c r="I310" t="s">
        <v>4334</v>
      </c>
      <c r="J310" t="s">
        <v>4334</v>
      </c>
      <c r="K310" t="s">
        <v>4334</v>
      </c>
      <c r="L310">
        <v>18</v>
      </c>
      <c r="M310" t="s">
        <v>3632</v>
      </c>
      <c r="N310" t="s">
        <v>4334</v>
      </c>
      <c r="O310" t="s">
        <v>4334</v>
      </c>
      <c r="P310" t="s">
        <v>4334</v>
      </c>
      <c r="Q310" t="s">
        <v>4334</v>
      </c>
      <c r="S310" t="s">
        <v>4334</v>
      </c>
      <c r="T310" t="s">
        <v>4334</v>
      </c>
      <c r="U310" t="s">
        <v>4334</v>
      </c>
      <c r="V310" t="s">
        <v>4334</v>
      </c>
      <c r="W310" t="s">
        <v>4334</v>
      </c>
      <c r="X310" t="s">
        <v>4334</v>
      </c>
      <c r="Y310">
        <v>0</v>
      </c>
      <c r="Z310">
        <v>1836300</v>
      </c>
      <c r="AA310" t="s">
        <v>4334</v>
      </c>
      <c r="AB310">
        <v>1705170.36</v>
      </c>
      <c r="AC310" t="s">
        <v>4334</v>
      </c>
      <c r="AD310" t="s">
        <v>4334</v>
      </c>
      <c r="AE310" t="s">
        <v>4334</v>
      </c>
      <c r="AF310" t="s">
        <v>4334</v>
      </c>
      <c r="AG310" t="s">
        <v>4334</v>
      </c>
      <c r="AH310">
        <v>1022651.29</v>
      </c>
      <c r="AI310">
        <v>92</v>
      </c>
      <c r="AJ310">
        <v>55.69</v>
      </c>
      <c r="AK310" t="s">
        <v>4334</v>
      </c>
      <c r="AL310" t="s">
        <v>2643</v>
      </c>
      <c r="AM310" t="s">
        <v>4334</v>
      </c>
      <c r="AN310" t="s">
        <v>4334</v>
      </c>
      <c r="AO310" t="s">
        <v>4334</v>
      </c>
    </row>
    <row r="311" spans="1:41">
      <c r="A311" t="s">
        <v>6171</v>
      </c>
      <c r="B311" t="s">
        <v>528</v>
      </c>
      <c r="C311" t="s">
        <v>4334</v>
      </c>
      <c r="D311" t="s">
        <v>4334</v>
      </c>
      <c r="E311" t="s">
        <v>4334</v>
      </c>
      <c r="F311" t="s">
        <v>3731</v>
      </c>
      <c r="G311" t="s">
        <v>4334</v>
      </c>
      <c r="H311" t="s">
        <v>6172</v>
      </c>
      <c r="I311" t="s">
        <v>4334</v>
      </c>
      <c r="J311" t="s">
        <v>4334</v>
      </c>
      <c r="K311" t="s">
        <v>4334</v>
      </c>
      <c r="L311">
        <v>22</v>
      </c>
      <c r="M311" t="s">
        <v>3638</v>
      </c>
      <c r="N311" t="s">
        <v>4334</v>
      </c>
      <c r="O311" t="s">
        <v>4334</v>
      </c>
      <c r="P311" t="s">
        <v>4334</v>
      </c>
      <c r="Q311" t="s">
        <v>4334</v>
      </c>
      <c r="S311" t="s">
        <v>4334</v>
      </c>
      <c r="T311" t="s">
        <v>4334</v>
      </c>
      <c r="U311" t="s">
        <v>4334</v>
      </c>
      <c r="V311" t="s">
        <v>4334</v>
      </c>
      <c r="W311" t="s">
        <v>4334</v>
      </c>
      <c r="X311" t="s">
        <v>4334</v>
      </c>
      <c r="Y311">
        <v>0</v>
      </c>
      <c r="Z311">
        <v>0</v>
      </c>
      <c r="AA311" t="s">
        <v>4334</v>
      </c>
      <c r="AB311">
        <v>0</v>
      </c>
      <c r="AC311" t="s">
        <v>4334</v>
      </c>
      <c r="AD311" t="s">
        <v>4334</v>
      </c>
      <c r="AE311" t="s">
        <v>4334</v>
      </c>
      <c r="AF311" t="s">
        <v>4334</v>
      </c>
      <c r="AG311" t="s">
        <v>4334</v>
      </c>
      <c r="AH311">
        <v>0</v>
      </c>
      <c r="AI311">
        <v>0</v>
      </c>
      <c r="AJ311">
        <v>0</v>
      </c>
      <c r="AK311" t="s">
        <v>4334</v>
      </c>
      <c r="AL311" t="s">
        <v>4334</v>
      </c>
      <c r="AM311" t="s">
        <v>4334</v>
      </c>
      <c r="AN311" t="s">
        <v>4334</v>
      </c>
      <c r="AO311" t="s">
        <v>4334</v>
      </c>
    </row>
    <row r="312" spans="1:41">
      <c r="A312" t="s">
        <v>6173</v>
      </c>
      <c r="B312" t="s">
        <v>527</v>
      </c>
      <c r="C312" t="s">
        <v>4334</v>
      </c>
      <c r="D312" t="s">
        <v>4334</v>
      </c>
      <c r="E312" t="s">
        <v>4334</v>
      </c>
      <c r="F312" t="s">
        <v>3835</v>
      </c>
      <c r="G312" t="s">
        <v>1004</v>
      </c>
      <c r="H312" t="s">
        <v>1004</v>
      </c>
      <c r="I312" t="s">
        <v>4334</v>
      </c>
      <c r="J312" t="s">
        <v>999</v>
      </c>
      <c r="K312" t="s">
        <v>4334</v>
      </c>
      <c r="L312">
        <v>30</v>
      </c>
      <c r="M312" t="s">
        <v>527</v>
      </c>
      <c r="N312" t="s">
        <v>4334</v>
      </c>
      <c r="O312" t="s">
        <v>4334</v>
      </c>
      <c r="P312" t="s">
        <v>4334</v>
      </c>
      <c r="Q312" t="s">
        <v>4334</v>
      </c>
      <c r="R312">
        <v>2025</v>
      </c>
      <c r="S312" t="s">
        <v>4334</v>
      </c>
      <c r="T312" t="s">
        <v>4334</v>
      </c>
      <c r="U312" t="s">
        <v>4334</v>
      </c>
      <c r="V312" t="s">
        <v>4334</v>
      </c>
      <c r="W312" t="s">
        <v>4334</v>
      </c>
      <c r="X312" t="s">
        <v>4334</v>
      </c>
      <c r="Y312">
        <v>3000000</v>
      </c>
      <c r="Z312">
        <v>3000000</v>
      </c>
      <c r="AA312" t="s">
        <v>4334</v>
      </c>
      <c r="AB312">
        <v>0</v>
      </c>
      <c r="AC312" t="s">
        <v>4334</v>
      </c>
      <c r="AD312" t="s">
        <v>4334</v>
      </c>
      <c r="AE312" t="s">
        <v>4334</v>
      </c>
      <c r="AF312" t="s">
        <v>4334</v>
      </c>
      <c r="AG312" t="s">
        <v>4334</v>
      </c>
      <c r="AH312">
        <v>0</v>
      </c>
      <c r="AI312">
        <v>0</v>
      </c>
      <c r="AJ312">
        <v>0</v>
      </c>
      <c r="AK312" t="s">
        <v>4334</v>
      </c>
      <c r="AL312" t="s">
        <v>1005</v>
      </c>
      <c r="AM312" t="s">
        <v>4334</v>
      </c>
      <c r="AN312" t="s">
        <v>4334</v>
      </c>
      <c r="AO312" t="s">
        <v>4334</v>
      </c>
    </row>
    <row r="313" spans="1:41">
      <c r="A313" t="s">
        <v>6174</v>
      </c>
      <c r="B313" t="s">
        <v>528</v>
      </c>
      <c r="C313" t="s">
        <v>4334</v>
      </c>
      <c r="D313" t="s">
        <v>4334</v>
      </c>
      <c r="E313" t="s">
        <v>4334</v>
      </c>
      <c r="F313" t="s">
        <v>3730</v>
      </c>
      <c r="G313" t="s">
        <v>4334</v>
      </c>
      <c r="H313" t="s">
        <v>2231</v>
      </c>
      <c r="I313" t="s">
        <v>4334</v>
      </c>
      <c r="J313" t="s">
        <v>480</v>
      </c>
      <c r="K313" t="s">
        <v>4334</v>
      </c>
      <c r="L313">
        <v>29</v>
      </c>
      <c r="M313" t="s">
        <v>3651</v>
      </c>
      <c r="N313" t="s">
        <v>4334</v>
      </c>
      <c r="O313" t="s">
        <v>4334</v>
      </c>
      <c r="P313" t="s">
        <v>4334</v>
      </c>
      <c r="Q313" t="s">
        <v>4334</v>
      </c>
      <c r="S313" t="s">
        <v>4334</v>
      </c>
      <c r="T313" t="s">
        <v>4334</v>
      </c>
      <c r="U313" t="s">
        <v>4334</v>
      </c>
      <c r="V313" t="s">
        <v>4334</v>
      </c>
      <c r="W313" t="s">
        <v>4334</v>
      </c>
      <c r="X313" t="s">
        <v>4334</v>
      </c>
      <c r="Y313">
        <v>0</v>
      </c>
      <c r="Z313">
        <v>5830000</v>
      </c>
      <c r="AA313" t="s">
        <v>4334</v>
      </c>
      <c r="AB313">
        <v>0</v>
      </c>
      <c r="AC313" t="s">
        <v>4334</v>
      </c>
      <c r="AD313" t="s">
        <v>4334</v>
      </c>
      <c r="AE313" t="s">
        <v>4334</v>
      </c>
      <c r="AF313" t="s">
        <v>4334</v>
      </c>
      <c r="AG313" t="s">
        <v>4334</v>
      </c>
      <c r="AH313">
        <v>0</v>
      </c>
      <c r="AI313">
        <v>0</v>
      </c>
      <c r="AJ313">
        <v>0</v>
      </c>
      <c r="AK313" t="s">
        <v>4334</v>
      </c>
      <c r="AL313" t="s">
        <v>4334</v>
      </c>
      <c r="AM313" t="s">
        <v>4334</v>
      </c>
      <c r="AN313" t="s">
        <v>4334</v>
      </c>
      <c r="AO313" t="s">
        <v>4334</v>
      </c>
    </row>
    <row r="314" spans="1:41">
      <c r="A314" t="s">
        <v>6175</v>
      </c>
      <c r="B314" t="s">
        <v>526</v>
      </c>
      <c r="C314" t="s">
        <v>4334</v>
      </c>
      <c r="D314" t="s">
        <v>4334</v>
      </c>
      <c r="E314" t="s">
        <v>4334</v>
      </c>
      <c r="F314" t="s">
        <v>3926</v>
      </c>
      <c r="G314" t="s">
        <v>4334</v>
      </c>
      <c r="H314" t="s">
        <v>6176</v>
      </c>
      <c r="I314" t="s">
        <v>4334</v>
      </c>
      <c r="J314" t="s">
        <v>319</v>
      </c>
      <c r="K314" t="s">
        <v>4334</v>
      </c>
      <c r="L314">
        <v>28</v>
      </c>
      <c r="M314" t="s">
        <v>5687</v>
      </c>
      <c r="N314" t="s">
        <v>4334</v>
      </c>
      <c r="O314" t="s">
        <v>4334</v>
      </c>
      <c r="P314" t="s">
        <v>4334</v>
      </c>
      <c r="Q314" t="s">
        <v>4334</v>
      </c>
      <c r="R314">
        <v>2018</v>
      </c>
      <c r="S314" t="s">
        <v>4334</v>
      </c>
      <c r="T314" t="s">
        <v>4334</v>
      </c>
      <c r="U314" t="s">
        <v>4334</v>
      </c>
      <c r="V314" t="s">
        <v>4334</v>
      </c>
      <c r="W314" t="s">
        <v>4334</v>
      </c>
      <c r="X314" t="s">
        <v>4334</v>
      </c>
      <c r="Y314">
        <v>0</v>
      </c>
      <c r="Z314">
        <v>2000000</v>
      </c>
      <c r="AA314" t="s">
        <v>4334</v>
      </c>
      <c r="AB314">
        <v>1970245</v>
      </c>
      <c r="AC314" t="s">
        <v>4334</v>
      </c>
      <c r="AD314" t="s">
        <v>4334</v>
      </c>
      <c r="AE314" t="s">
        <v>4334</v>
      </c>
      <c r="AF314" t="s">
        <v>4334</v>
      </c>
      <c r="AG314" t="s">
        <v>4334</v>
      </c>
      <c r="AH314">
        <v>2000000</v>
      </c>
      <c r="AI314">
        <v>50</v>
      </c>
      <c r="AJ314">
        <v>0</v>
      </c>
      <c r="AK314" t="s">
        <v>4334</v>
      </c>
      <c r="AL314" t="s">
        <v>4334</v>
      </c>
      <c r="AM314" t="s">
        <v>4334</v>
      </c>
      <c r="AN314" t="s">
        <v>20</v>
      </c>
      <c r="AO314" t="s">
        <v>4334</v>
      </c>
    </row>
    <row r="315" spans="1:41">
      <c r="A315" t="s">
        <v>6177</v>
      </c>
      <c r="B315" t="s">
        <v>317</v>
      </c>
      <c r="C315" t="s">
        <v>4334</v>
      </c>
      <c r="D315" t="s">
        <v>4334</v>
      </c>
      <c r="E315" t="s">
        <v>4334</v>
      </c>
      <c r="F315" t="s">
        <v>3730</v>
      </c>
      <c r="G315" t="s">
        <v>4334</v>
      </c>
      <c r="H315" t="s">
        <v>6178</v>
      </c>
      <c r="I315" t="s">
        <v>4334</v>
      </c>
      <c r="J315" t="s">
        <v>4334</v>
      </c>
      <c r="K315" t="s">
        <v>4334</v>
      </c>
      <c r="L315">
        <v>15</v>
      </c>
      <c r="M315" t="s">
        <v>3627</v>
      </c>
      <c r="N315" t="s">
        <v>4334</v>
      </c>
      <c r="O315" t="s">
        <v>4334</v>
      </c>
      <c r="P315" t="s">
        <v>4334</v>
      </c>
      <c r="Q315" t="s">
        <v>4334</v>
      </c>
      <c r="S315" t="s">
        <v>4334</v>
      </c>
      <c r="T315" t="s">
        <v>4334</v>
      </c>
      <c r="U315" t="s">
        <v>4334</v>
      </c>
      <c r="V315" t="s">
        <v>4334</v>
      </c>
      <c r="W315" t="s">
        <v>4334</v>
      </c>
      <c r="X315" t="s">
        <v>4334</v>
      </c>
      <c r="Y315">
        <v>0</v>
      </c>
      <c r="Z315">
        <v>32226000</v>
      </c>
      <c r="AA315" t="s">
        <v>4334</v>
      </c>
      <c r="AB315">
        <v>0</v>
      </c>
      <c r="AC315" t="s">
        <v>4334</v>
      </c>
      <c r="AD315" t="s">
        <v>4334</v>
      </c>
      <c r="AE315" t="s">
        <v>4334</v>
      </c>
      <c r="AF315" t="s">
        <v>4334</v>
      </c>
      <c r="AG315" t="s">
        <v>4334</v>
      </c>
      <c r="AH315">
        <v>23524980</v>
      </c>
      <c r="AI315">
        <v>0</v>
      </c>
      <c r="AJ315">
        <v>0</v>
      </c>
      <c r="AK315" t="s">
        <v>4334</v>
      </c>
      <c r="AL315" t="s">
        <v>3940</v>
      </c>
      <c r="AM315" t="s">
        <v>4334</v>
      </c>
      <c r="AN315" t="s">
        <v>4334</v>
      </c>
      <c r="AO315" t="s">
        <v>4334</v>
      </c>
    </row>
    <row r="316" spans="1:41">
      <c r="A316" t="s">
        <v>6179</v>
      </c>
      <c r="B316" t="s">
        <v>318</v>
      </c>
      <c r="C316" t="s">
        <v>4334</v>
      </c>
      <c r="D316" t="s">
        <v>4334</v>
      </c>
      <c r="E316" t="s">
        <v>4334</v>
      </c>
      <c r="F316" t="s">
        <v>3759</v>
      </c>
      <c r="G316" t="s">
        <v>340</v>
      </c>
      <c r="H316" t="s">
        <v>4334</v>
      </c>
      <c r="I316" t="s">
        <v>4334</v>
      </c>
      <c r="J316" t="s">
        <v>337</v>
      </c>
      <c r="K316" t="s">
        <v>4334</v>
      </c>
      <c r="L316">
        <v>37</v>
      </c>
      <c r="M316" t="s">
        <v>3664</v>
      </c>
      <c r="N316" t="s">
        <v>4334</v>
      </c>
      <c r="O316" t="s">
        <v>4334</v>
      </c>
      <c r="P316" t="s">
        <v>4334</v>
      </c>
      <c r="Q316" t="s">
        <v>4334</v>
      </c>
      <c r="S316" t="s">
        <v>4334</v>
      </c>
      <c r="T316" t="s">
        <v>4334</v>
      </c>
      <c r="U316" t="s">
        <v>4334</v>
      </c>
      <c r="V316" t="s">
        <v>4334</v>
      </c>
      <c r="W316" t="s">
        <v>4334</v>
      </c>
      <c r="X316" t="s">
        <v>4334</v>
      </c>
      <c r="Y316">
        <v>1500000</v>
      </c>
      <c r="Z316">
        <v>1500000</v>
      </c>
      <c r="AA316" t="s">
        <v>4334</v>
      </c>
      <c r="AB316">
        <v>1439636.9240000001</v>
      </c>
      <c r="AC316" t="s">
        <v>4334</v>
      </c>
      <c r="AD316" t="s">
        <v>4334</v>
      </c>
      <c r="AE316" t="s">
        <v>4334</v>
      </c>
      <c r="AF316" t="s">
        <v>4334</v>
      </c>
      <c r="AG316" t="s">
        <v>4334</v>
      </c>
      <c r="AH316">
        <v>567854.47600000002</v>
      </c>
      <c r="AI316">
        <v>30</v>
      </c>
      <c r="AJ316">
        <v>0</v>
      </c>
      <c r="AK316" t="s">
        <v>4334</v>
      </c>
      <c r="AL316" t="s">
        <v>20</v>
      </c>
      <c r="AM316" t="s">
        <v>4334</v>
      </c>
      <c r="AN316" t="s">
        <v>4334</v>
      </c>
      <c r="AO316" t="s">
        <v>4334</v>
      </c>
    </row>
    <row r="317" spans="1:41">
      <c r="A317" t="s">
        <v>6180</v>
      </c>
      <c r="B317" t="s">
        <v>527</v>
      </c>
      <c r="C317" t="s">
        <v>4334</v>
      </c>
      <c r="D317" t="s">
        <v>4334</v>
      </c>
      <c r="E317" t="s">
        <v>4334</v>
      </c>
      <c r="F317" t="s">
        <v>3783</v>
      </c>
      <c r="G317" t="s">
        <v>642</v>
      </c>
      <c r="H317" t="s">
        <v>6181</v>
      </c>
      <c r="I317" t="s">
        <v>4334</v>
      </c>
      <c r="J317" t="s">
        <v>319</v>
      </c>
      <c r="K317" t="s">
        <v>4334</v>
      </c>
      <c r="L317">
        <v>39</v>
      </c>
      <c r="M317" t="s">
        <v>3668</v>
      </c>
      <c r="N317" t="s">
        <v>4334</v>
      </c>
      <c r="O317" t="s">
        <v>4334</v>
      </c>
      <c r="P317" t="s">
        <v>4334</v>
      </c>
      <c r="Q317" t="s">
        <v>4334</v>
      </c>
      <c r="R317">
        <v>2018</v>
      </c>
      <c r="S317" t="s">
        <v>4334</v>
      </c>
      <c r="T317" t="s">
        <v>4334</v>
      </c>
      <c r="U317" t="s">
        <v>4334</v>
      </c>
      <c r="V317" t="s">
        <v>4334</v>
      </c>
      <c r="W317" t="s">
        <v>4334</v>
      </c>
      <c r="X317" t="s">
        <v>4334</v>
      </c>
      <c r="Y317">
        <v>1000000</v>
      </c>
      <c r="Z317">
        <v>1000000</v>
      </c>
      <c r="AA317" t="s">
        <v>4334</v>
      </c>
      <c r="AB317">
        <v>727956</v>
      </c>
      <c r="AC317" t="s">
        <v>4334</v>
      </c>
      <c r="AD317" t="s">
        <v>4334</v>
      </c>
      <c r="AE317" t="s">
        <v>4334</v>
      </c>
      <c r="AF317" t="s">
        <v>4334</v>
      </c>
      <c r="AG317" t="s">
        <v>4334</v>
      </c>
      <c r="AH317">
        <v>618847.929</v>
      </c>
      <c r="AI317">
        <v>56</v>
      </c>
      <c r="AJ317">
        <v>0</v>
      </c>
      <c r="AK317" t="s">
        <v>4334</v>
      </c>
      <c r="AL317" t="s">
        <v>114</v>
      </c>
      <c r="AM317" t="s">
        <v>4334</v>
      </c>
      <c r="AN317" t="s">
        <v>4334</v>
      </c>
      <c r="AO317" t="s">
        <v>4334</v>
      </c>
    </row>
    <row r="318" spans="1:41">
      <c r="A318" t="s">
        <v>6182</v>
      </c>
      <c r="B318" t="s">
        <v>317</v>
      </c>
      <c r="C318" t="s">
        <v>4334</v>
      </c>
      <c r="D318" t="s">
        <v>4334</v>
      </c>
      <c r="E318" t="s">
        <v>4334</v>
      </c>
      <c r="F318" t="s">
        <v>3744</v>
      </c>
      <c r="G318" t="s">
        <v>4334</v>
      </c>
      <c r="H318" t="s">
        <v>6183</v>
      </c>
      <c r="I318" t="s">
        <v>4334</v>
      </c>
      <c r="J318" t="s">
        <v>4334</v>
      </c>
      <c r="K318" t="s">
        <v>4334</v>
      </c>
      <c r="L318">
        <v>35</v>
      </c>
      <c r="M318" t="s">
        <v>3660</v>
      </c>
      <c r="N318" t="s">
        <v>4334</v>
      </c>
      <c r="O318" t="s">
        <v>4334</v>
      </c>
      <c r="P318" t="s">
        <v>4334</v>
      </c>
      <c r="Q318" t="s">
        <v>4334</v>
      </c>
      <c r="S318" t="s">
        <v>4334</v>
      </c>
      <c r="T318" t="s">
        <v>4334</v>
      </c>
      <c r="U318" t="s">
        <v>4334</v>
      </c>
      <c r="V318" t="s">
        <v>4334</v>
      </c>
      <c r="W318" t="s">
        <v>4334</v>
      </c>
      <c r="X318" t="s">
        <v>4334</v>
      </c>
      <c r="Y318">
        <v>0</v>
      </c>
      <c r="Z318">
        <v>8400000</v>
      </c>
      <c r="AA318" t="s">
        <v>4334</v>
      </c>
      <c r="AB318">
        <v>8188286.1629999997</v>
      </c>
      <c r="AC318" t="s">
        <v>4334</v>
      </c>
      <c r="AD318" t="s">
        <v>4334</v>
      </c>
      <c r="AE318" t="s">
        <v>4334</v>
      </c>
      <c r="AF318" t="s">
        <v>4334</v>
      </c>
      <c r="AG318" t="s">
        <v>4334</v>
      </c>
      <c r="AH318">
        <v>7337675.3530000001</v>
      </c>
      <c r="AI318">
        <v>90</v>
      </c>
      <c r="AJ318">
        <v>0</v>
      </c>
      <c r="AK318" t="s">
        <v>4334</v>
      </c>
      <c r="AL318" t="s">
        <v>67</v>
      </c>
      <c r="AM318" t="s">
        <v>4334</v>
      </c>
      <c r="AN318" t="s">
        <v>20</v>
      </c>
      <c r="AO318" t="s">
        <v>4334</v>
      </c>
    </row>
    <row r="319" spans="1:41">
      <c r="A319" t="s">
        <v>6184</v>
      </c>
      <c r="B319" t="s">
        <v>529</v>
      </c>
      <c r="C319" t="s">
        <v>4334</v>
      </c>
      <c r="D319" t="s">
        <v>4334</v>
      </c>
      <c r="E319" t="s">
        <v>4334</v>
      </c>
      <c r="F319" t="s">
        <v>3758</v>
      </c>
      <c r="G319" t="s">
        <v>4334</v>
      </c>
      <c r="H319" t="s">
        <v>1262</v>
      </c>
      <c r="I319" t="s">
        <v>4334</v>
      </c>
      <c r="J319" t="s">
        <v>319</v>
      </c>
      <c r="K319" t="s">
        <v>4334</v>
      </c>
      <c r="L319">
        <v>40</v>
      </c>
      <c r="M319" t="s">
        <v>3670</v>
      </c>
      <c r="N319" t="s">
        <v>4334</v>
      </c>
      <c r="O319" t="s">
        <v>4334</v>
      </c>
      <c r="P319" t="s">
        <v>4334</v>
      </c>
      <c r="Q319" t="s">
        <v>4334</v>
      </c>
      <c r="S319" t="s">
        <v>4334</v>
      </c>
      <c r="T319" t="s">
        <v>4334</v>
      </c>
      <c r="U319" t="s">
        <v>4334</v>
      </c>
      <c r="V319" t="s">
        <v>4334</v>
      </c>
      <c r="W319" t="s">
        <v>4334</v>
      </c>
      <c r="X319" t="s">
        <v>4334</v>
      </c>
      <c r="Y319">
        <v>0</v>
      </c>
      <c r="Z319">
        <v>1700000</v>
      </c>
      <c r="AA319" t="s">
        <v>4334</v>
      </c>
      <c r="AB319">
        <v>1201064</v>
      </c>
      <c r="AC319" t="s">
        <v>4334</v>
      </c>
      <c r="AD319" t="s">
        <v>4334</v>
      </c>
      <c r="AE319" t="s">
        <v>4334</v>
      </c>
      <c r="AF319" t="s">
        <v>4334</v>
      </c>
      <c r="AG319" t="s">
        <v>4334</v>
      </c>
      <c r="AH319">
        <v>574074</v>
      </c>
      <c r="AI319">
        <v>65</v>
      </c>
      <c r="AJ319">
        <v>0</v>
      </c>
      <c r="AK319" t="s">
        <v>4334</v>
      </c>
      <c r="AL319" t="s">
        <v>4334</v>
      </c>
      <c r="AM319" t="s">
        <v>4334</v>
      </c>
      <c r="AN319" t="s">
        <v>4334</v>
      </c>
      <c r="AO319" t="s">
        <v>4334</v>
      </c>
    </row>
    <row r="320" spans="1:41">
      <c r="A320" t="s">
        <v>6185</v>
      </c>
      <c r="B320" t="s">
        <v>317</v>
      </c>
      <c r="C320" t="s">
        <v>4334</v>
      </c>
      <c r="D320" t="s">
        <v>4334</v>
      </c>
      <c r="E320" t="s">
        <v>4334</v>
      </c>
      <c r="F320" t="s">
        <v>3739</v>
      </c>
      <c r="G320" t="s">
        <v>4334</v>
      </c>
      <c r="H320" t="s">
        <v>87</v>
      </c>
      <c r="I320" t="s">
        <v>4334</v>
      </c>
      <c r="J320" t="s">
        <v>4334</v>
      </c>
      <c r="K320" t="s">
        <v>4334</v>
      </c>
      <c r="L320">
        <v>17</v>
      </c>
      <c r="M320" t="s">
        <v>3630</v>
      </c>
      <c r="N320" t="s">
        <v>4334</v>
      </c>
      <c r="O320" t="s">
        <v>4334</v>
      </c>
      <c r="P320" t="s">
        <v>4334</v>
      </c>
      <c r="Q320" t="s">
        <v>4334</v>
      </c>
      <c r="S320" t="s">
        <v>4334</v>
      </c>
      <c r="T320" t="s">
        <v>4334</v>
      </c>
      <c r="U320" t="s">
        <v>4334</v>
      </c>
      <c r="V320" t="s">
        <v>4334</v>
      </c>
      <c r="W320" t="s">
        <v>4334</v>
      </c>
      <c r="X320" t="s">
        <v>4334</v>
      </c>
      <c r="Y320">
        <v>0</v>
      </c>
      <c r="Z320">
        <v>12000000</v>
      </c>
      <c r="AA320" t="s">
        <v>4334</v>
      </c>
      <c r="AB320">
        <v>0</v>
      </c>
      <c r="AC320" t="s">
        <v>4334</v>
      </c>
      <c r="AD320" t="s">
        <v>4334</v>
      </c>
      <c r="AE320" t="s">
        <v>4334</v>
      </c>
      <c r="AF320" t="s">
        <v>4334</v>
      </c>
      <c r="AG320" t="s">
        <v>4334</v>
      </c>
      <c r="AH320">
        <v>0</v>
      </c>
      <c r="AI320">
        <v>0</v>
      </c>
      <c r="AJ320">
        <v>0</v>
      </c>
      <c r="AK320" t="s">
        <v>4334</v>
      </c>
      <c r="AL320" t="s">
        <v>6186</v>
      </c>
      <c r="AM320" t="s">
        <v>4334</v>
      </c>
      <c r="AN320" t="s">
        <v>4334</v>
      </c>
      <c r="AO320" t="s">
        <v>4334</v>
      </c>
    </row>
    <row r="321" spans="1:41">
      <c r="A321" t="s">
        <v>6187</v>
      </c>
      <c r="B321" t="s">
        <v>2286</v>
      </c>
      <c r="C321" t="s">
        <v>4334</v>
      </c>
      <c r="D321" t="s">
        <v>4334</v>
      </c>
      <c r="E321" t="s">
        <v>4334</v>
      </c>
      <c r="F321" t="s">
        <v>3770</v>
      </c>
      <c r="G321" t="s">
        <v>2547</v>
      </c>
      <c r="H321" t="s">
        <v>6188</v>
      </c>
      <c r="I321" t="s">
        <v>4334</v>
      </c>
      <c r="J321" t="s">
        <v>4334</v>
      </c>
      <c r="K321" t="s">
        <v>4334</v>
      </c>
      <c r="L321">
        <v>14</v>
      </c>
      <c r="M321" t="s">
        <v>3625</v>
      </c>
      <c r="N321" t="s">
        <v>4334</v>
      </c>
      <c r="O321" t="s">
        <v>4334</v>
      </c>
      <c r="P321" t="s">
        <v>4334</v>
      </c>
      <c r="Q321" t="s">
        <v>4334</v>
      </c>
      <c r="S321" t="s">
        <v>4334</v>
      </c>
      <c r="T321" t="s">
        <v>4334</v>
      </c>
      <c r="U321" t="s">
        <v>4334</v>
      </c>
      <c r="V321" t="s">
        <v>4334</v>
      </c>
      <c r="W321" t="s">
        <v>4334</v>
      </c>
      <c r="X321" t="s">
        <v>4334</v>
      </c>
      <c r="Y321">
        <v>0</v>
      </c>
      <c r="Z321">
        <v>2590000</v>
      </c>
      <c r="AA321" t="s">
        <v>4334</v>
      </c>
      <c r="AB321">
        <v>2438150.5449999999</v>
      </c>
      <c r="AC321" t="s">
        <v>4334</v>
      </c>
      <c r="AD321" t="s">
        <v>4334</v>
      </c>
      <c r="AE321" t="s">
        <v>4334</v>
      </c>
      <c r="AF321" t="s">
        <v>4334</v>
      </c>
      <c r="AG321" t="s">
        <v>4334</v>
      </c>
      <c r="AH321">
        <v>0</v>
      </c>
      <c r="AI321">
        <v>100</v>
      </c>
      <c r="AJ321">
        <v>0</v>
      </c>
      <c r="AK321" t="s">
        <v>4334</v>
      </c>
      <c r="AL321" t="s">
        <v>2548</v>
      </c>
      <c r="AM321" t="s">
        <v>4334</v>
      </c>
      <c r="AN321" t="s">
        <v>4334</v>
      </c>
      <c r="AO321" t="s">
        <v>4334</v>
      </c>
    </row>
    <row r="322" spans="1:41">
      <c r="A322" t="s">
        <v>6189</v>
      </c>
      <c r="B322" t="s">
        <v>529</v>
      </c>
      <c r="C322" t="s">
        <v>4334</v>
      </c>
      <c r="D322" t="s">
        <v>4334</v>
      </c>
      <c r="E322" t="s">
        <v>4334</v>
      </c>
      <c r="F322" t="s">
        <v>3772</v>
      </c>
      <c r="G322" t="s">
        <v>4334</v>
      </c>
      <c r="H322" t="s">
        <v>6190</v>
      </c>
      <c r="I322" t="s">
        <v>4334</v>
      </c>
      <c r="J322" t="s">
        <v>480</v>
      </c>
      <c r="K322" t="s">
        <v>4334</v>
      </c>
      <c r="L322">
        <v>12</v>
      </c>
      <c r="M322" t="s">
        <v>1668</v>
      </c>
      <c r="N322" t="s">
        <v>4334</v>
      </c>
      <c r="O322" t="s">
        <v>4334</v>
      </c>
      <c r="P322" t="s">
        <v>4334</v>
      </c>
      <c r="Q322" t="s">
        <v>4334</v>
      </c>
      <c r="S322" t="s">
        <v>4334</v>
      </c>
      <c r="T322" t="s">
        <v>4334</v>
      </c>
      <c r="U322" t="s">
        <v>4334</v>
      </c>
      <c r="V322" t="s">
        <v>4334</v>
      </c>
      <c r="W322" t="s">
        <v>4334</v>
      </c>
      <c r="X322" t="s">
        <v>4334</v>
      </c>
      <c r="Y322">
        <v>0</v>
      </c>
      <c r="Z322">
        <v>2500000</v>
      </c>
      <c r="AA322" t="s">
        <v>4334</v>
      </c>
      <c r="AB322">
        <v>0</v>
      </c>
      <c r="AC322" t="s">
        <v>4334</v>
      </c>
      <c r="AD322" t="s">
        <v>4334</v>
      </c>
      <c r="AE322" t="s">
        <v>4334</v>
      </c>
      <c r="AF322" t="s">
        <v>4334</v>
      </c>
      <c r="AG322" t="s">
        <v>4334</v>
      </c>
      <c r="AH322">
        <v>0</v>
      </c>
      <c r="AI322">
        <v>82</v>
      </c>
      <c r="AJ322">
        <v>0</v>
      </c>
      <c r="AK322" t="s">
        <v>4334</v>
      </c>
      <c r="AL322" t="s">
        <v>1354</v>
      </c>
      <c r="AM322" t="s">
        <v>4334</v>
      </c>
      <c r="AN322" t="s">
        <v>4334</v>
      </c>
      <c r="AO322" t="s">
        <v>4334</v>
      </c>
    </row>
    <row r="323" spans="1:41">
      <c r="A323" t="s">
        <v>6191</v>
      </c>
      <c r="B323" t="s">
        <v>317</v>
      </c>
      <c r="C323" t="s">
        <v>4334</v>
      </c>
      <c r="D323" t="s">
        <v>4334</v>
      </c>
      <c r="E323" t="s">
        <v>4334</v>
      </c>
      <c r="F323" t="s">
        <v>3724</v>
      </c>
      <c r="G323" t="s">
        <v>4334</v>
      </c>
      <c r="H323" t="s">
        <v>199</v>
      </c>
      <c r="I323" t="s">
        <v>4334</v>
      </c>
      <c r="J323" t="s">
        <v>4334</v>
      </c>
      <c r="K323" t="s">
        <v>4334</v>
      </c>
      <c r="L323">
        <v>16</v>
      </c>
      <c r="M323" t="s">
        <v>317</v>
      </c>
      <c r="N323" t="s">
        <v>4334</v>
      </c>
      <c r="O323" t="s">
        <v>4334</v>
      </c>
      <c r="P323" t="s">
        <v>4334</v>
      </c>
      <c r="Q323" t="s">
        <v>4334</v>
      </c>
      <c r="S323" t="s">
        <v>4334</v>
      </c>
      <c r="T323" t="s">
        <v>4334</v>
      </c>
      <c r="U323" t="s">
        <v>4334</v>
      </c>
      <c r="V323" t="s">
        <v>4334</v>
      </c>
      <c r="W323" t="s">
        <v>4334</v>
      </c>
      <c r="X323" t="s">
        <v>4334</v>
      </c>
      <c r="Y323">
        <v>0</v>
      </c>
      <c r="Z323">
        <v>16117420</v>
      </c>
      <c r="AA323" t="s">
        <v>4334</v>
      </c>
      <c r="AB323">
        <v>14444734.857999999</v>
      </c>
      <c r="AC323" t="s">
        <v>4334</v>
      </c>
      <c r="AD323" t="s">
        <v>4334</v>
      </c>
      <c r="AE323" t="s">
        <v>4334</v>
      </c>
      <c r="AF323" t="s">
        <v>4334</v>
      </c>
      <c r="AG323" t="s">
        <v>4334</v>
      </c>
      <c r="AH323">
        <v>12355378.155999999</v>
      </c>
      <c r="AI323">
        <v>44</v>
      </c>
      <c r="AJ323">
        <v>76.66</v>
      </c>
      <c r="AK323" t="s">
        <v>4334</v>
      </c>
      <c r="AL323" t="s">
        <v>6192</v>
      </c>
      <c r="AM323" t="s">
        <v>4334</v>
      </c>
      <c r="AN323" t="s">
        <v>6193</v>
      </c>
      <c r="AO323" t="s">
        <v>4334</v>
      </c>
    </row>
    <row r="324" spans="1:41">
      <c r="A324" t="s">
        <v>6194</v>
      </c>
      <c r="B324" t="s">
        <v>527</v>
      </c>
      <c r="C324" t="s">
        <v>4334</v>
      </c>
      <c r="D324" t="s">
        <v>4334</v>
      </c>
      <c r="E324" t="s">
        <v>4334</v>
      </c>
      <c r="F324" t="s">
        <v>3778</v>
      </c>
      <c r="G324" t="s">
        <v>608</v>
      </c>
      <c r="H324" t="s">
        <v>6195</v>
      </c>
      <c r="I324" t="s">
        <v>4334</v>
      </c>
      <c r="J324" t="s">
        <v>319</v>
      </c>
      <c r="K324" t="s">
        <v>4334</v>
      </c>
      <c r="L324">
        <v>39</v>
      </c>
      <c r="M324" t="s">
        <v>3668</v>
      </c>
      <c r="N324" t="s">
        <v>4334</v>
      </c>
      <c r="O324" t="s">
        <v>4334</v>
      </c>
      <c r="P324" t="s">
        <v>4334</v>
      </c>
      <c r="Q324" t="s">
        <v>4334</v>
      </c>
      <c r="R324">
        <v>2006</v>
      </c>
      <c r="S324" t="s">
        <v>4334</v>
      </c>
      <c r="T324" t="s">
        <v>4334</v>
      </c>
      <c r="U324" t="s">
        <v>4334</v>
      </c>
      <c r="V324" t="s">
        <v>4334</v>
      </c>
      <c r="W324" t="s">
        <v>4334</v>
      </c>
      <c r="X324" t="s">
        <v>4334</v>
      </c>
      <c r="Y324">
        <v>900000</v>
      </c>
      <c r="Z324">
        <v>2316607</v>
      </c>
      <c r="AA324" t="s">
        <v>4334</v>
      </c>
      <c r="AB324">
        <v>29895</v>
      </c>
      <c r="AC324" t="s">
        <v>4334</v>
      </c>
      <c r="AD324" t="s">
        <v>4334</v>
      </c>
      <c r="AE324" t="s">
        <v>4334</v>
      </c>
      <c r="AF324" t="s">
        <v>4334</v>
      </c>
      <c r="AG324" t="s">
        <v>4334</v>
      </c>
      <c r="AH324">
        <v>28459.573</v>
      </c>
      <c r="AI324">
        <v>0</v>
      </c>
      <c r="AJ324">
        <v>0</v>
      </c>
      <c r="AK324" t="s">
        <v>4334</v>
      </c>
      <c r="AL324" t="s">
        <v>611</v>
      </c>
      <c r="AM324" t="s">
        <v>4334</v>
      </c>
      <c r="AN324" t="s">
        <v>4334</v>
      </c>
      <c r="AO324" t="s">
        <v>4334</v>
      </c>
    </row>
    <row r="325" spans="1:41">
      <c r="A325" t="s">
        <v>6196</v>
      </c>
      <c r="B325" t="s">
        <v>318</v>
      </c>
      <c r="C325" t="s">
        <v>4334</v>
      </c>
      <c r="D325" t="s">
        <v>4334</v>
      </c>
      <c r="E325" t="s">
        <v>4334</v>
      </c>
      <c r="F325" t="s">
        <v>3759</v>
      </c>
      <c r="G325" t="s">
        <v>489</v>
      </c>
      <c r="H325" t="s">
        <v>4334</v>
      </c>
      <c r="I325" t="s">
        <v>4334</v>
      </c>
      <c r="J325" t="s">
        <v>319</v>
      </c>
      <c r="K325" t="s">
        <v>4334</v>
      </c>
      <c r="L325">
        <v>45</v>
      </c>
      <c r="M325" t="s">
        <v>3677</v>
      </c>
      <c r="N325" t="s">
        <v>4334</v>
      </c>
      <c r="O325" t="s">
        <v>4334</v>
      </c>
      <c r="P325" t="s">
        <v>4334</v>
      </c>
      <c r="Q325" t="s">
        <v>4334</v>
      </c>
      <c r="S325" t="s">
        <v>4334</v>
      </c>
      <c r="T325" t="s">
        <v>4334</v>
      </c>
      <c r="U325" t="s">
        <v>4334</v>
      </c>
      <c r="V325" t="s">
        <v>4334</v>
      </c>
      <c r="W325" t="s">
        <v>4334</v>
      </c>
      <c r="X325" t="s">
        <v>4334</v>
      </c>
      <c r="Y325">
        <v>1700429</v>
      </c>
      <c r="Z325">
        <v>1900429</v>
      </c>
      <c r="AA325" t="s">
        <v>4334</v>
      </c>
      <c r="AB325">
        <v>1895673.2990000001</v>
      </c>
      <c r="AC325" t="s">
        <v>4334</v>
      </c>
      <c r="AD325" t="s">
        <v>4334</v>
      </c>
      <c r="AE325" t="s">
        <v>4334</v>
      </c>
      <c r="AF325" t="s">
        <v>4334</v>
      </c>
      <c r="AG325" t="s">
        <v>4334</v>
      </c>
      <c r="AH325">
        <v>1879815.8289999999</v>
      </c>
      <c r="AI325">
        <v>100</v>
      </c>
      <c r="AJ325">
        <v>0</v>
      </c>
      <c r="AK325" t="s">
        <v>4334</v>
      </c>
      <c r="AL325" t="s">
        <v>4334</v>
      </c>
      <c r="AM325" t="s">
        <v>4334</v>
      </c>
      <c r="AN325" t="s">
        <v>4334</v>
      </c>
      <c r="AO325" t="s">
        <v>4334</v>
      </c>
    </row>
    <row r="326" spans="1:41">
      <c r="A326" t="s">
        <v>6197</v>
      </c>
      <c r="B326" t="s">
        <v>2286</v>
      </c>
      <c r="C326" t="s">
        <v>4334</v>
      </c>
      <c r="D326" t="s">
        <v>4334</v>
      </c>
      <c r="E326" t="s">
        <v>4334</v>
      </c>
      <c r="F326" t="s">
        <v>3898</v>
      </c>
      <c r="G326" t="s">
        <v>2311</v>
      </c>
      <c r="H326" t="s">
        <v>4124</v>
      </c>
      <c r="I326" t="s">
        <v>4334</v>
      </c>
      <c r="J326" t="s">
        <v>2287</v>
      </c>
      <c r="K326" t="s">
        <v>4334</v>
      </c>
      <c r="L326">
        <v>2</v>
      </c>
      <c r="M326" t="s">
        <v>3611</v>
      </c>
      <c r="N326" t="s">
        <v>4334</v>
      </c>
      <c r="O326" t="s">
        <v>4334</v>
      </c>
      <c r="P326" t="s">
        <v>4334</v>
      </c>
      <c r="Q326" t="s">
        <v>4334</v>
      </c>
      <c r="S326" t="s">
        <v>4334</v>
      </c>
      <c r="T326" t="s">
        <v>4334</v>
      </c>
      <c r="U326" t="s">
        <v>4334</v>
      </c>
      <c r="V326" t="s">
        <v>4334</v>
      </c>
      <c r="W326" t="s">
        <v>4334</v>
      </c>
      <c r="X326" t="s">
        <v>4334</v>
      </c>
      <c r="Y326">
        <v>920000</v>
      </c>
      <c r="Z326">
        <v>1476000</v>
      </c>
      <c r="AA326" t="s">
        <v>4334</v>
      </c>
      <c r="AB326">
        <v>0</v>
      </c>
      <c r="AC326" t="s">
        <v>4334</v>
      </c>
      <c r="AD326" t="s">
        <v>4334</v>
      </c>
      <c r="AE326" t="s">
        <v>4334</v>
      </c>
      <c r="AF326" t="s">
        <v>4334</v>
      </c>
      <c r="AG326" t="s">
        <v>4334</v>
      </c>
      <c r="AH326">
        <v>0</v>
      </c>
      <c r="AI326">
        <v>0</v>
      </c>
      <c r="AJ326">
        <v>0</v>
      </c>
      <c r="AK326" t="s">
        <v>4334</v>
      </c>
      <c r="AL326" t="s">
        <v>6198</v>
      </c>
      <c r="AM326" t="s">
        <v>4334</v>
      </c>
      <c r="AN326" t="s">
        <v>4334</v>
      </c>
      <c r="AO326" t="s">
        <v>4334</v>
      </c>
    </row>
    <row r="327" spans="1:41">
      <c r="A327" t="s">
        <v>6199</v>
      </c>
      <c r="B327" t="s">
        <v>2286</v>
      </c>
      <c r="C327" t="s">
        <v>4334</v>
      </c>
      <c r="D327" t="s">
        <v>4334</v>
      </c>
      <c r="E327" t="s">
        <v>4334</v>
      </c>
      <c r="F327" t="s">
        <v>3759</v>
      </c>
      <c r="G327" t="s">
        <v>6200</v>
      </c>
      <c r="H327" t="s">
        <v>4334</v>
      </c>
      <c r="I327" t="s">
        <v>4334</v>
      </c>
      <c r="J327" t="s">
        <v>2285</v>
      </c>
      <c r="K327" t="s">
        <v>4334</v>
      </c>
      <c r="L327">
        <v>38</v>
      </c>
      <c r="M327" t="s">
        <v>3666</v>
      </c>
      <c r="N327" t="s">
        <v>4334</v>
      </c>
      <c r="O327" t="s">
        <v>4334</v>
      </c>
      <c r="P327" t="s">
        <v>4334</v>
      </c>
      <c r="Q327" t="s">
        <v>4334</v>
      </c>
      <c r="S327" t="s">
        <v>4334</v>
      </c>
      <c r="T327" t="s">
        <v>4334</v>
      </c>
      <c r="U327" t="s">
        <v>4334</v>
      </c>
      <c r="V327" t="s">
        <v>4334</v>
      </c>
      <c r="W327" t="s">
        <v>4334</v>
      </c>
      <c r="X327" t="s">
        <v>4334</v>
      </c>
      <c r="Y327">
        <v>1000000</v>
      </c>
      <c r="Z327">
        <v>1000000</v>
      </c>
      <c r="AA327" t="s">
        <v>4334</v>
      </c>
      <c r="AB327">
        <v>0</v>
      </c>
      <c r="AC327" t="s">
        <v>4334</v>
      </c>
      <c r="AD327" t="s">
        <v>4334</v>
      </c>
      <c r="AE327" t="s">
        <v>4334</v>
      </c>
      <c r="AF327" t="s">
        <v>4334</v>
      </c>
      <c r="AG327" t="s">
        <v>4334</v>
      </c>
      <c r="AH327">
        <v>176073.98199999999</v>
      </c>
      <c r="AI327">
        <v>0</v>
      </c>
      <c r="AJ327">
        <v>0</v>
      </c>
      <c r="AK327" t="s">
        <v>4334</v>
      </c>
      <c r="AL327" t="s">
        <v>4334</v>
      </c>
      <c r="AM327" t="s">
        <v>4334</v>
      </c>
      <c r="AN327" t="s">
        <v>4334</v>
      </c>
      <c r="AO327" t="s">
        <v>4334</v>
      </c>
    </row>
    <row r="328" spans="1:41">
      <c r="A328" t="s">
        <v>6201</v>
      </c>
      <c r="B328" t="s">
        <v>527</v>
      </c>
      <c r="C328" t="s">
        <v>4334</v>
      </c>
      <c r="D328" t="s">
        <v>4334</v>
      </c>
      <c r="E328" t="s">
        <v>4334</v>
      </c>
      <c r="F328" t="s">
        <v>3778</v>
      </c>
      <c r="G328" t="s">
        <v>612</v>
      </c>
      <c r="H328" t="s">
        <v>6202</v>
      </c>
      <c r="I328" t="s">
        <v>4334</v>
      </c>
      <c r="J328" t="s">
        <v>319</v>
      </c>
      <c r="K328" t="s">
        <v>4334</v>
      </c>
      <c r="L328">
        <v>39</v>
      </c>
      <c r="M328" t="s">
        <v>3668</v>
      </c>
      <c r="N328" t="s">
        <v>4334</v>
      </c>
      <c r="O328" t="s">
        <v>4334</v>
      </c>
      <c r="P328" t="s">
        <v>4334</v>
      </c>
      <c r="Q328" t="s">
        <v>4334</v>
      </c>
      <c r="R328">
        <v>2007</v>
      </c>
      <c r="S328" t="s">
        <v>4334</v>
      </c>
      <c r="T328" t="s">
        <v>4334</v>
      </c>
      <c r="U328" t="s">
        <v>4334</v>
      </c>
      <c r="V328" t="s">
        <v>4334</v>
      </c>
      <c r="W328" t="s">
        <v>4334</v>
      </c>
      <c r="X328" t="s">
        <v>4334</v>
      </c>
      <c r="Y328">
        <v>500000</v>
      </c>
      <c r="Z328">
        <v>1800000</v>
      </c>
      <c r="AA328" t="s">
        <v>4334</v>
      </c>
      <c r="AB328">
        <v>16640</v>
      </c>
      <c r="AC328" t="s">
        <v>4334</v>
      </c>
      <c r="AD328" t="s">
        <v>4334</v>
      </c>
      <c r="AE328" t="s">
        <v>4334</v>
      </c>
      <c r="AF328" t="s">
        <v>4334</v>
      </c>
      <c r="AG328" t="s">
        <v>4334</v>
      </c>
      <c r="AH328">
        <v>16310.225</v>
      </c>
      <c r="AI328">
        <v>0</v>
      </c>
      <c r="AJ328">
        <v>0</v>
      </c>
      <c r="AK328" t="s">
        <v>4334</v>
      </c>
      <c r="AL328" t="s">
        <v>611</v>
      </c>
      <c r="AM328" t="s">
        <v>4334</v>
      </c>
      <c r="AN328" t="s">
        <v>4334</v>
      </c>
      <c r="AO328" t="s">
        <v>4334</v>
      </c>
    </row>
    <row r="329" spans="1:41">
      <c r="A329" t="s">
        <v>6203</v>
      </c>
      <c r="B329" t="s">
        <v>2286</v>
      </c>
      <c r="C329" t="s">
        <v>4334</v>
      </c>
      <c r="D329" t="s">
        <v>4334</v>
      </c>
      <c r="E329" t="s">
        <v>4334</v>
      </c>
      <c r="F329" t="s">
        <v>3729</v>
      </c>
      <c r="G329" t="s">
        <v>2492</v>
      </c>
      <c r="H329" t="s">
        <v>4334</v>
      </c>
      <c r="I329" t="s">
        <v>4334</v>
      </c>
      <c r="J329" t="s">
        <v>2285</v>
      </c>
      <c r="K329" t="s">
        <v>4334</v>
      </c>
      <c r="L329">
        <v>38</v>
      </c>
      <c r="M329" t="s">
        <v>3666</v>
      </c>
      <c r="N329" t="s">
        <v>4334</v>
      </c>
      <c r="O329" t="s">
        <v>4334</v>
      </c>
      <c r="P329" t="s">
        <v>4334</v>
      </c>
      <c r="Q329" t="s">
        <v>4334</v>
      </c>
      <c r="S329" t="s">
        <v>4334</v>
      </c>
      <c r="T329" t="s">
        <v>4334</v>
      </c>
      <c r="U329" t="s">
        <v>4334</v>
      </c>
      <c r="V329" t="s">
        <v>4334</v>
      </c>
      <c r="W329" t="s">
        <v>4334</v>
      </c>
      <c r="X329" t="s">
        <v>4334</v>
      </c>
      <c r="Y329">
        <v>400000</v>
      </c>
      <c r="Z329">
        <v>1300000</v>
      </c>
      <c r="AA329" t="s">
        <v>4334</v>
      </c>
      <c r="AB329">
        <v>0</v>
      </c>
      <c r="AC329" t="s">
        <v>4334</v>
      </c>
      <c r="AD329" t="s">
        <v>4334</v>
      </c>
      <c r="AE329" t="s">
        <v>4334</v>
      </c>
      <c r="AF329" t="s">
        <v>4334</v>
      </c>
      <c r="AG329" t="s">
        <v>4334</v>
      </c>
      <c r="AH329">
        <v>1183693.3959999999</v>
      </c>
      <c r="AI329">
        <v>90</v>
      </c>
      <c r="AJ329">
        <v>0</v>
      </c>
      <c r="AK329" t="s">
        <v>4334</v>
      </c>
      <c r="AL329" t="s">
        <v>4334</v>
      </c>
      <c r="AM329" t="s">
        <v>4334</v>
      </c>
      <c r="AN329" t="s">
        <v>4334</v>
      </c>
      <c r="AO329" t="s">
        <v>4334</v>
      </c>
    </row>
    <row r="330" spans="1:41">
      <c r="A330" t="s">
        <v>6204</v>
      </c>
      <c r="B330" t="s">
        <v>527</v>
      </c>
      <c r="C330" t="s">
        <v>4334</v>
      </c>
      <c r="D330" t="s">
        <v>4334</v>
      </c>
      <c r="E330" t="s">
        <v>4334</v>
      </c>
      <c r="F330" t="s">
        <v>3731</v>
      </c>
      <c r="G330" t="s">
        <v>4334</v>
      </c>
      <c r="H330" t="s">
        <v>6205</v>
      </c>
      <c r="I330" t="s">
        <v>4334</v>
      </c>
      <c r="J330" t="s">
        <v>319</v>
      </c>
      <c r="K330" t="s">
        <v>4334</v>
      </c>
      <c r="L330">
        <v>30</v>
      </c>
      <c r="M330" t="s">
        <v>527</v>
      </c>
      <c r="N330" t="s">
        <v>4334</v>
      </c>
      <c r="O330" t="s">
        <v>4334</v>
      </c>
      <c r="P330" t="s">
        <v>4334</v>
      </c>
      <c r="Q330" t="s">
        <v>4334</v>
      </c>
      <c r="R330">
        <v>2022</v>
      </c>
      <c r="S330" t="s">
        <v>4334</v>
      </c>
      <c r="T330" t="s">
        <v>4334</v>
      </c>
      <c r="U330" t="s">
        <v>4334</v>
      </c>
      <c r="V330" t="s">
        <v>4334</v>
      </c>
      <c r="W330" t="s">
        <v>4334</v>
      </c>
      <c r="X330" t="s">
        <v>4334</v>
      </c>
      <c r="Y330">
        <v>2000000</v>
      </c>
      <c r="Z330">
        <v>2000000</v>
      </c>
      <c r="AA330" t="s">
        <v>4334</v>
      </c>
      <c r="AB330">
        <v>1754714.01</v>
      </c>
      <c r="AC330" t="s">
        <v>4334</v>
      </c>
      <c r="AD330" t="s">
        <v>4334</v>
      </c>
      <c r="AE330" t="s">
        <v>4334</v>
      </c>
      <c r="AF330" t="s">
        <v>4334</v>
      </c>
      <c r="AG330" t="s">
        <v>4334</v>
      </c>
      <c r="AH330">
        <v>340640.52100000001</v>
      </c>
      <c r="AI330">
        <v>30</v>
      </c>
      <c r="AJ330">
        <v>0</v>
      </c>
      <c r="AK330" t="s">
        <v>4334</v>
      </c>
      <c r="AL330" t="s">
        <v>20</v>
      </c>
      <c r="AM330" t="s">
        <v>4334</v>
      </c>
      <c r="AN330" t="s">
        <v>4334</v>
      </c>
      <c r="AO330" t="s">
        <v>4334</v>
      </c>
    </row>
    <row r="331" spans="1:41">
      <c r="A331" t="s">
        <v>6206</v>
      </c>
      <c r="B331" t="s">
        <v>4334</v>
      </c>
      <c r="C331" t="s">
        <v>4334</v>
      </c>
      <c r="D331" t="s">
        <v>6207</v>
      </c>
      <c r="E331" t="s">
        <v>4334</v>
      </c>
      <c r="F331" t="s">
        <v>4334</v>
      </c>
      <c r="G331" t="s">
        <v>4334</v>
      </c>
      <c r="H331" t="s">
        <v>6074</v>
      </c>
      <c r="I331" t="s">
        <v>4334</v>
      </c>
      <c r="J331" t="s">
        <v>4334</v>
      </c>
      <c r="K331" t="s">
        <v>4334</v>
      </c>
      <c r="M331" t="s">
        <v>4334</v>
      </c>
      <c r="N331" t="s">
        <v>4334</v>
      </c>
      <c r="O331" t="s">
        <v>4334</v>
      </c>
      <c r="P331" t="s">
        <v>4334</v>
      </c>
      <c r="Q331" t="s">
        <v>4334</v>
      </c>
      <c r="S331" t="s">
        <v>4334</v>
      </c>
      <c r="T331" t="s">
        <v>4334</v>
      </c>
      <c r="U331" t="s">
        <v>4334</v>
      </c>
      <c r="V331" t="s">
        <v>4334</v>
      </c>
      <c r="W331" t="s">
        <v>4334</v>
      </c>
      <c r="X331" t="s">
        <v>4334</v>
      </c>
      <c r="AA331" t="s">
        <v>4334</v>
      </c>
      <c r="AC331" t="s">
        <v>4334</v>
      </c>
      <c r="AD331" t="s">
        <v>4334</v>
      </c>
      <c r="AE331" t="s">
        <v>4334</v>
      </c>
      <c r="AF331" t="s">
        <v>4334</v>
      </c>
      <c r="AG331" t="s">
        <v>4334</v>
      </c>
      <c r="AK331" t="s">
        <v>4334</v>
      </c>
      <c r="AL331" t="s">
        <v>4334</v>
      </c>
      <c r="AM331" t="s">
        <v>4334</v>
      </c>
      <c r="AN331" t="s">
        <v>4334</v>
      </c>
      <c r="AO331" t="s">
        <v>4334</v>
      </c>
    </row>
    <row r="332" spans="1:41">
      <c r="A332" t="s">
        <v>6208</v>
      </c>
      <c r="B332" t="s">
        <v>2286</v>
      </c>
      <c r="C332" t="s">
        <v>4334</v>
      </c>
      <c r="D332" t="s">
        <v>4334</v>
      </c>
      <c r="E332" t="s">
        <v>4334</v>
      </c>
      <c r="F332" t="s">
        <v>3759</v>
      </c>
      <c r="G332" t="s">
        <v>2480</v>
      </c>
      <c r="H332" t="s">
        <v>4334</v>
      </c>
      <c r="I332" t="s">
        <v>4334</v>
      </c>
      <c r="J332" t="s">
        <v>510</v>
      </c>
      <c r="K332" t="s">
        <v>4334</v>
      </c>
      <c r="L332">
        <v>38</v>
      </c>
      <c r="M332" t="s">
        <v>3666</v>
      </c>
      <c r="N332" t="s">
        <v>4334</v>
      </c>
      <c r="O332" t="s">
        <v>4334</v>
      </c>
      <c r="P332" t="s">
        <v>4334</v>
      </c>
      <c r="Q332" t="s">
        <v>4334</v>
      </c>
      <c r="S332" t="s">
        <v>4334</v>
      </c>
      <c r="T332" t="s">
        <v>4334</v>
      </c>
      <c r="U332" t="s">
        <v>4334</v>
      </c>
      <c r="V332" t="s">
        <v>4334</v>
      </c>
      <c r="W332" t="s">
        <v>4334</v>
      </c>
      <c r="X332" t="s">
        <v>4334</v>
      </c>
      <c r="Y332">
        <v>0</v>
      </c>
      <c r="Z332">
        <v>2481000</v>
      </c>
      <c r="AA332" t="s">
        <v>4334</v>
      </c>
      <c r="AB332">
        <v>1583111.112</v>
      </c>
      <c r="AC332" t="s">
        <v>4334</v>
      </c>
      <c r="AD332" t="s">
        <v>4334</v>
      </c>
      <c r="AE332" t="s">
        <v>4334</v>
      </c>
      <c r="AF332" t="s">
        <v>4334</v>
      </c>
      <c r="AG332" t="s">
        <v>4334</v>
      </c>
      <c r="AH332">
        <v>238915.628</v>
      </c>
      <c r="AI332">
        <v>0</v>
      </c>
      <c r="AJ332">
        <v>0</v>
      </c>
      <c r="AK332" t="s">
        <v>4334</v>
      </c>
      <c r="AL332" t="s">
        <v>4334</v>
      </c>
      <c r="AM332" t="s">
        <v>4334</v>
      </c>
      <c r="AN332" t="s">
        <v>4334</v>
      </c>
      <c r="AO332" t="s">
        <v>4334</v>
      </c>
    </row>
    <row r="333" spans="1:41">
      <c r="A333" t="s">
        <v>6209</v>
      </c>
      <c r="B333" t="s">
        <v>527</v>
      </c>
      <c r="C333" t="s">
        <v>4334</v>
      </c>
      <c r="D333" t="s">
        <v>4334</v>
      </c>
      <c r="E333" t="s">
        <v>4334</v>
      </c>
      <c r="F333" t="s">
        <v>6211</v>
      </c>
      <c r="G333" t="s">
        <v>6210</v>
      </c>
      <c r="H333" t="s">
        <v>6210</v>
      </c>
      <c r="I333" t="s">
        <v>4334</v>
      </c>
      <c r="J333" t="s">
        <v>999</v>
      </c>
      <c r="K333" t="s">
        <v>4334</v>
      </c>
      <c r="L333">
        <v>33</v>
      </c>
      <c r="M333" t="s">
        <v>3657</v>
      </c>
      <c r="N333" t="s">
        <v>4334</v>
      </c>
      <c r="O333" t="s">
        <v>4334</v>
      </c>
      <c r="P333" t="s">
        <v>4334</v>
      </c>
      <c r="Q333" t="s">
        <v>4334</v>
      </c>
      <c r="R333">
        <v>2025</v>
      </c>
      <c r="S333" t="s">
        <v>4334</v>
      </c>
      <c r="T333" t="s">
        <v>4334</v>
      </c>
      <c r="U333" t="s">
        <v>4334</v>
      </c>
      <c r="V333" t="s">
        <v>4334</v>
      </c>
      <c r="W333" t="s">
        <v>4334</v>
      </c>
      <c r="X333" t="s">
        <v>4334</v>
      </c>
      <c r="Y333">
        <v>2600000</v>
      </c>
      <c r="Z333">
        <v>2600000</v>
      </c>
      <c r="AA333" t="s">
        <v>4334</v>
      </c>
      <c r="AB333">
        <v>0</v>
      </c>
      <c r="AC333" t="s">
        <v>4334</v>
      </c>
      <c r="AD333" t="s">
        <v>4334</v>
      </c>
      <c r="AE333" t="s">
        <v>4334</v>
      </c>
      <c r="AF333" t="s">
        <v>4334</v>
      </c>
      <c r="AG333" t="s">
        <v>4334</v>
      </c>
      <c r="AH333">
        <v>0</v>
      </c>
      <c r="AI333">
        <v>0</v>
      </c>
      <c r="AJ333">
        <v>0</v>
      </c>
      <c r="AK333" t="s">
        <v>4334</v>
      </c>
      <c r="AL333" t="s">
        <v>1073</v>
      </c>
      <c r="AM333" t="s">
        <v>4334</v>
      </c>
      <c r="AN333" t="s">
        <v>4334</v>
      </c>
      <c r="AO333" t="s">
        <v>4334</v>
      </c>
    </row>
    <row r="334" spans="1:41">
      <c r="A334" t="s">
        <v>6212</v>
      </c>
      <c r="B334" t="s">
        <v>527</v>
      </c>
      <c r="C334" t="s">
        <v>4334</v>
      </c>
      <c r="D334" t="s">
        <v>4334</v>
      </c>
      <c r="E334" t="s">
        <v>4334</v>
      </c>
      <c r="F334" t="s">
        <v>3789</v>
      </c>
      <c r="G334" t="s">
        <v>4334</v>
      </c>
      <c r="H334" t="s">
        <v>6213</v>
      </c>
      <c r="I334" t="s">
        <v>4334</v>
      </c>
      <c r="J334" t="s">
        <v>319</v>
      </c>
      <c r="K334" t="s">
        <v>4334</v>
      </c>
      <c r="L334">
        <v>7</v>
      </c>
      <c r="M334" t="s">
        <v>3614</v>
      </c>
      <c r="N334" t="s">
        <v>4334</v>
      </c>
      <c r="O334" t="s">
        <v>4334</v>
      </c>
      <c r="P334" t="s">
        <v>4334</v>
      </c>
      <c r="Q334" t="s">
        <v>4334</v>
      </c>
      <c r="R334">
        <v>2007</v>
      </c>
      <c r="S334" t="s">
        <v>4334</v>
      </c>
      <c r="T334" t="s">
        <v>4334</v>
      </c>
      <c r="U334" t="s">
        <v>4334</v>
      </c>
      <c r="V334" t="s">
        <v>4334</v>
      </c>
      <c r="W334" t="s">
        <v>4334</v>
      </c>
      <c r="X334" t="s">
        <v>4334</v>
      </c>
      <c r="Y334">
        <v>500000</v>
      </c>
      <c r="Z334">
        <v>5129400</v>
      </c>
      <c r="AA334" t="s">
        <v>4334</v>
      </c>
      <c r="AB334">
        <v>89285</v>
      </c>
      <c r="AC334" t="s">
        <v>4334</v>
      </c>
      <c r="AD334" t="s">
        <v>4334</v>
      </c>
      <c r="AE334" t="s">
        <v>4334</v>
      </c>
      <c r="AF334" t="s">
        <v>4334</v>
      </c>
      <c r="AG334" t="s">
        <v>4334</v>
      </c>
      <c r="AH334">
        <v>64133</v>
      </c>
      <c r="AI334">
        <v>0</v>
      </c>
      <c r="AJ334">
        <v>0</v>
      </c>
      <c r="AK334" t="s">
        <v>4334</v>
      </c>
      <c r="AL334" t="s">
        <v>107</v>
      </c>
      <c r="AM334" t="s">
        <v>4334</v>
      </c>
      <c r="AN334" t="s">
        <v>4334</v>
      </c>
      <c r="AO334" t="s">
        <v>4334</v>
      </c>
    </row>
    <row r="335" spans="1:41">
      <c r="A335" t="s">
        <v>6214</v>
      </c>
      <c r="B335" t="s">
        <v>527</v>
      </c>
      <c r="C335" t="s">
        <v>4334</v>
      </c>
      <c r="D335" t="s">
        <v>4334</v>
      </c>
      <c r="E335" t="s">
        <v>4334</v>
      </c>
      <c r="F335" t="s">
        <v>3813</v>
      </c>
      <c r="G335" t="s">
        <v>4334</v>
      </c>
      <c r="H335" t="s">
        <v>6215</v>
      </c>
      <c r="I335" t="s">
        <v>4334</v>
      </c>
      <c r="J335" t="s">
        <v>319</v>
      </c>
      <c r="K335" t="s">
        <v>4334</v>
      </c>
      <c r="L335">
        <v>33</v>
      </c>
      <c r="M335" t="s">
        <v>3657</v>
      </c>
      <c r="N335" t="s">
        <v>4334</v>
      </c>
      <c r="O335" t="s">
        <v>4334</v>
      </c>
      <c r="P335" t="s">
        <v>4334</v>
      </c>
      <c r="Q335" t="s">
        <v>4334</v>
      </c>
      <c r="R335">
        <v>2019</v>
      </c>
      <c r="S335" t="s">
        <v>4334</v>
      </c>
      <c r="T335" t="s">
        <v>4334</v>
      </c>
      <c r="U335" t="s">
        <v>4334</v>
      </c>
      <c r="V335" t="s">
        <v>4334</v>
      </c>
      <c r="W335" t="s">
        <v>4334</v>
      </c>
      <c r="X335" t="s">
        <v>4334</v>
      </c>
      <c r="Y335">
        <v>2300000</v>
      </c>
      <c r="Z335">
        <v>3163900</v>
      </c>
      <c r="AA335" t="s">
        <v>4334</v>
      </c>
      <c r="AB335">
        <v>2642122</v>
      </c>
      <c r="AC335" t="s">
        <v>4334</v>
      </c>
      <c r="AD335" t="s">
        <v>4334</v>
      </c>
      <c r="AE335" t="s">
        <v>4334</v>
      </c>
      <c r="AF335" t="s">
        <v>4334</v>
      </c>
      <c r="AG335" t="s">
        <v>4334</v>
      </c>
      <c r="AH335">
        <v>683570</v>
      </c>
      <c r="AI335">
        <v>48</v>
      </c>
      <c r="AJ335">
        <v>0</v>
      </c>
      <c r="AK335" t="s">
        <v>4334</v>
      </c>
      <c r="AL335" t="s">
        <v>4334</v>
      </c>
      <c r="AM335" t="s">
        <v>4334</v>
      </c>
      <c r="AN335" t="s">
        <v>4334</v>
      </c>
      <c r="AO335" t="s">
        <v>4334</v>
      </c>
    </row>
    <row r="336" spans="1:41">
      <c r="A336" t="s">
        <v>6216</v>
      </c>
      <c r="B336" t="s">
        <v>317</v>
      </c>
      <c r="C336" t="s">
        <v>4334</v>
      </c>
      <c r="D336" t="s">
        <v>4334</v>
      </c>
      <c r="E336" t="s">
        <v>4334</v>
      </c>
      <c r="F336" t="s">
        <v>3732</v>
      </c>
      <c r="G336" t="s">
        <v>4334</v>
      </c>
      <c r="H336" t="s">
        <v>51</v>
      </c>
      <c r="I336" t="s">
        <v>4334</v>
      </c>
      <c r="J336" t="s">
        <v>4334</v>
      </c>
      <c r="K336" t="s">
        <v>4334</v>
      </c>
      <c r="L336">
        <v>3</v>
      </c>
      <c r="M336" t="s">
        <v>61</v>
      </c>
      <c r="N336" t="s">
        <v>4334</v>
      </c>
      <c r="O336" t="s">
        <v>4334</v>
      </c>
      <c r="P336" t="s">
        <v>4334</v>
      </c>
      <c r="Q336" t="s">
        <v>4334</v>
      </c>
      <c r="S336" t="s">
        <v>4334</v>
      </c>
      <c r="T336" t="s">
        <v>4334</v>
      </c>
      <c r="U336" t="s">
        <v>4334</v>
      </c>
      <c r="V336" t="s">
        <v>4334</v>
      </c>
      <c r="W336" t="s">
        <v>4334</v>
      </c>
      <c r="X336" t="s">
        <v>4334</v>
      </c>
      <c r="Y336">
        <v>0</v>
      </c>
      <c r="Z336">
        <v>2953000</v>
      </c>
      <c r="AA336" t="s">
        <v>4334</v>
      </c>
      <c r="AB336">
        <v>0</v>
      </c>
      <c r="AC336" t="s">
        <v>4334</v>
      </c>
      <c r="AD336" t="s">
        <v>4334</v>
      </c>
      <c r="AE336" t="s">
        <v>4334</v>
      </c>
      <c r="AF336" t="s">
        <v>4334</v>
      </c>
      <c r="AG336" t="s">
        <v>4334</v>
      </c>
      <c r="AH336">
        <v>0</v>
      </c>
      <c r="AI336">
        <v>72</v>
      </c>
      <c r="AJ336">
        <v>95</v>
      </c>
      <c r="AK336" t="s">
        <v>4334</v>
      </c>
      <c r="AL336" t="s">
        <v>6217</v>
      </c>
      <c r="AM336" t="s">
        <v>4334</v>
      </c>
      <c r="AN336" t="s">
        <v>6217</v>
      </c>
      <c r="AO336" t="s">
        <v>4334</v>
      </c>
    </row>
    <row r="337" spans="1:41">
      <c r="A337" t="s">
        <v>6218</v>
      </c>
      <c r="B337" t="s">
        <v>527</v>
      </c>
      <c r="C337" t="s">
        <v>4334</v>
      </c>
      <c r="D337" t="s">
        <v>4334</v>
      </c>
      <c r="E337" t="s">
        <v>4334</v>
      </c>
      <c r="F337" t="s">
        <v>6220</v>
      </c>
      <c r="G337" t="s">
        <v>6221</v>
      </c>
      <c r="H337" t="s">
        <v>6219</v>
      </c>
      <c r="I337" t="s">
        <v>4334</v>
      </c>
      <c r="J337" t="s">
        <v>999</v>
      </c>
      <c r="K337" t="s">
        <v>4334</v>
      </c>
      <c r="L337">
        <v>30</v>
      </c>
      <c r="M337" t="s">
        <v>527</v>
      </c>
      <c r="N337" t="s">
        <v>4334</v>
      </c>
      <c r="O337" t="s">
        <v>4334</v>
      </c>
      <c r="P337" t="s">
        <v>4334</v>
      </c>
      <c r="Q337" t="s">
        <v>4334</v>
      </c>
      <c r="R337">
        <v>2023</v>
      </c>
      <c r="S337" t="s">
        <v>4334</v>
      </c>
      <c r="T337" t="s">
        <v>4334</v>
      </c>
      <c r="U337" t="s">
        <v>4334</v>
      </c>
      <c r="V337" t="s">
        <v>4334</v>
      </c>
      <c r="W337" t="s">
        <v>4334</v>
      </c>
      <c r="X337" t="s">
        <v>4334</v>
      </c>
      <c r="Y337">
        <v>2276743</v>
      </c>
      <c r="Z337">
        <v>2276742.852</v>
      </c>
      <c r="AA337" t="s">
        <v>4334</v>
      </c>
      <c r="AB337">
        <v>1340297</v>
      </c>
      <c r="AC337" t="s">
        <v>4334</v>
      </c>
      <c r="AD337" t="s">
        <v>4334</v>
      </c>
      <c r="AE337" t="s">
        <v>4334</v>
      </c>
      <c r="AF337" t="s">
        <v>4334</v>
      </c>
      <c r="AG337" t="s">
        <v>4334</v>
      </c>
      <c r="AH337">
        <v>110312.95600000001</v>
      </c>
      <c r="AI337">
        <v>40</v>
      </c>
      <c r="AJ337">
        <v>0</v>
      </c>
      <c r="AK337" t="s">
        <v>4334</v>
      </c>
      <c r="AL337" t="s">
        <v>1003</v>
      </c>
      <c r="AM337" t="s">
        <v>4334</v>
      </c>
      <c r="AN337" t="s">
        <v>4334</v>
      </c>
      <c r="AO337" t="s">
        <v>4334</v>
      </c>
    </row>
    <row r="338" spans="1:41">
      <c r="A338" t="s">
        <v>6222</v>
      </c>
      <c r="B338" t="s">
        <v>526</v>
      </c>
      <c r="C338" t="s">
        <v>4334</v>
      </c>
      <c r="D338" t="s">
        <v>4334</v>
      </c>
      <c r="E338" t="s">
        <v>4334</v>
      </c>
      <c r="F338" t="s">
        <v>3730</v>
      </c>
      <c r="G338" t="s">
        <v>4334</v>
      </c>
      <c r="H338" t="s">
        <v>6223</v>
      </c>
      <c r="I338" t="s">
        <v>4334</v>
      </c>
      <c r="J338" t="s">
        <v>4334</v>
      </c>
      <c r="K338" t="s">
        <v>4334</v>
      </c>
      <c r="L338">
        <v>6</v>
      </c>
      <c r="M338" t="s">
        <v>3613</v>
      </c>
      <c r="N338" t="s">
        <v>4334</v>
      </c>
      <c r="O338" t="s">
        <v>4334</v>
      </c>
      <c r="P338" t="s">
        <v>4334</v>
      </c>
      <c r="Q338" t="s">
        <v>4334</v>
      </c>
      <c r="R338">
        <v>2014</v>
      </c>
      <c r="S338" t="s">
        <v>4334</v>
      </c>
      <c r="T338" t="s">
        <v>4334</v>
      </c>
      <c r="U338" t="s">
        <v>4334</v>
      </c>
      <c r="V338" t="s">
        <v>4334</v>
      </c>
      <c r="W338" t="s">
        <v>4334</v>
      </c>
      <c r="X338" t="s">
        <v>4334</v>
      </c>
      <c r="Y338">
        <v>0</v>
      </c>
      <c r="Z338">
        <v>9000000</v>
      </c>
      <c r="AA338" t="s">
        <v>4334</v>
      </c>
      <c r="AB338">
        <v>0</v>
      </c>
      <c r="AC338" t="s">
        <v>4334</v>
      </c>
      <c r="AD338" t="s">
        <v>4334</v>
      </c>
      <c r="AE338" t="s">
        <v>4334</v>
      </c>
      <c r="AF338" t="s">
        <v>4334</v>
      </c>
      <c r="AG338" t="s">
        <v>4334</v>
      </c>
      <c r="AH338">
        <v>0</v>
      </c>
      <c r="AI338">
        <v>50</v>
      </c>
      <c r="AJ338">
        <v>64</v>
      </c>
      <c r="AK338" t="s">
        <v>4334</v>
      </c>
      <c r="AL338" t="s">
        <v>6224</v>
      </c>
      <c r="AM338" t="s">
        <v>4334</v>
      </c>
      <c r="AN338" t="s">
        <v>4334</v>
      </c>
      <c r="AO338" t="s">
        <v>4334</v>
      </c>
    </row>
    <row r="339" spans="1:41">
      <c r="A339" t="s">
        <v>6225</v>
      </c>
      <c r="B339" t="s">
        <v>527</v>
      </c>
      <c r="C339" t="s">
        <v>4334</v>
      </c>
      <c r="D339" t="s">
        <v>4334</v>
      </c>
      <c r="E339" t="s">
        <v>4334</v>
      </c>
      <c r="F339" t="s">
        <v>3759</v>
      </c>
      <c r="G339" t="s">
        <v>4334</v>
      </c>
      <c r="H339" t="s">
        <v>805</v>
      </c>
      <c r="I339" t="s">
        <v>4334</v>
      </c>
      <c r="J339" t="s">
        <v>319</v>
      </c>
      <c r="K339" t="s">
        <v>4334</v>
      </c>
      <c r="L339">
        <v>47</v>
      </c>
      <c r="M339" t="s">
        <v>3680</v>
      </c>
      <c r="N339" t="s">
        <v>4334</v>
      </c>
      <c r="O339" t="s">
        <v>4334</v>
      </c>
      <c r="P339" t="s">
        <v>4334</v>
      </c>
      <c r="Q339" t="s">
        <v>4334</v>
      </c>
      <c r="R339">
        <v>2014</v>
      </c>
      <c r="S339" t="s">
        <v>4334</v>
      </c>
      <c r="T339" t="s">
        <v>4334</v>
      </c>
      <c r="U339" t="s">
        <v>4334</v>
      </c>
      <c r="V339" t="s">
        <v>4334</v>
      </c>
      <c r="W339" t="s">
        <v>4334</v>
      </c>
      <c r="X339" t="s">
        <v>4334</v>
      </c>
      <c r="Y339">
        <v>1000000</v>
      </c>
      <c r="Z339">
        <v>1000000</v>
      </c>
      <c r="AA339" t="s">
        <v>4334</v>
      </c>
      <c r="AB339">
        <v>938715</v>
      </c>
      <c r="AC339" t="s">
        <v>4334</v>
      </c>
      <c r="AD339" t="s">
        <v>4334</v>
      </c>
      <c r="AE339" t="s">
        <v>4334</v>
      </c>
      <c r="AF339" t="s">
        <v>4334</v>
      </c>
      <c r="AG339" t="s">
        <v>4334</v>
      </c>
      <c r="AH339">
        <v>412816</v>
      </c>
      <c r="AI339">
        <v>90</v>
      </c>
      <c r="AJ339">
        <v>0</v>
      </c>
      <c r="AK339" t="s">
        <v>4334</v>
      </c>
      <c r="AL339" t="s">
        <v>20</v>
      </c>
      <c r="AM339" t="s">
        <v>4334</v>
      </c>
      <c r="AN339" t="s">
        <v>4334</v>
      </c>
      <c r="AO339" t="s">
        <v>4334</v>
      </c>
    </row>
    <row r="340" spans="1:41">
      <c r="A340" t="s">
        <v>6226</v>
      </c>
      <c r="B340" t="s">
        <v>318</v>
      </c>
      <c r="C340" t="s">
        <v>4334</v>
      </c>
      <c r="D340" t="s">
        <v>4334</v>
      </c>
      <c r="E340" t="s">
        <v>4334</v>
      </c>
      <c r="F340" t="s">
        <v>6228</v>
      </c>
      <c r="G340" t="s">
        <v>365</v>
      </c>
      <c r="H340" t="s">
        <v>6227</v>
      </c>
      <c r="I340" t="s">
        <v>4334</v>
      </c>
      <c r="J340" t="s">
        <v>4334</v>
      </c>
      <c r="K340" t="s">
        <v>4334</v>
      </c>
      <c r="L340">
        <v>49</v>
      </c>
      <c r="M340" t="s">
        <v>3684</v>
      </c>
      <c r="N340" t="s">
        <v>4334</v>
      </c>
      <c r="O340" t="s">
        <v>4334</v>
      </c>
      <c r="P340" t="s">
        <v>4334</v>
      </c>
      <c r="Q340" t="s">
        <v>4334</v>
      </c>
      <c r="S340" t="s">
        <v>4334</v>
      </c>
      <c r="T340" t="s">
        <v>4334</v>
      </c>
      <c r="U340" t="s">
        <v>4334</v>
      </c>
      <c r="V340" t="s">
        <v>4334</v>
      </c>
      <c r="W340" t="s">
        <v>4334</v>
      </c>
      <c r="X340" t="s">
        <v>4334</v>
      </c>
      <c r="Y340">
        <v>4200000</v>
      </c>
      <c r="Z340">
        <v>4200000</v>
      </c>
      <c r="AA340" t="s">
        <v>4334</v>
      </c>
      <c r="AB340">
        <v>0</v>
      </c>
      <c r="AC340" t="s">
        <v>4334</v>
      </c>
      <c r="AD340" t="s">
        <v>4334</v>
      </c>
      <c r="AE340" t="s">
        <v>4334</v>
      </c>
      <c r="AF340" t="s">
        <v>4334</v>
      </c>
      <c r="AG340" t="s">
        <v>4334</v>
      </c>
      <c r="AH340">
        <v>0</v>
      </c>
      <c r="AI340">
        <v>0</v>
      </c>
      <c r="AJ340">
        <v>0</v>
      </c>
      <c r="AK340" t="s">
        <v>4334</v>
      </c>
      <c r="AL340" t="s">
        <v>4334</v>
      </c>
      <c r="AM340" t="s">
        <v>4334</v>
      </c>
      <c r="AN340" t="s">
        <v>4334</v>
      </c>
      <c r="AO340" t="s">
        <v>4334</v>
      </c>
    </row>
    <row r="341" spans="1:41">
      <c r="A341" t="s">
        <v>6229</v>
      </c>
      <c r="B341" t="s">
        <v>2286</v>
      </c>
      <c r="C341" t="s">
        <v>4334</v>
      </c>
      <c r="D341" t="s">
        <v>4334</v>
      </c>
      <c r="E341" t="s">
        <v>4334</v>
      </c>
      <c r="F341" t="s">
        <v>3733</v>
      </c>
      <c r="G341" t="s">
        <v>6230</v>
      </c>
      <c r="H341" t="s">
        <v>4334</v>
      </c>
      <c r="I341" t="s">
        <v>4334</v>
      </c>
      <c r="J341" t="s">
        <v>2285</v>
      </c>
      <c r="K341" t="s">
        <v>4334</v>
      </c>
      <c r="L341">
        <v>38</v>
      </c>
      <c r="M341" t="s">
        <v>3666</v>
      </c>
      <c r="N341" t="s">
        <v>4334</v>
      </c>
      <c r="O341" t="s">
        <v>4334</v>
      </c>
      <c r="P341" t="s">
        <v>4334</v>
      </c>
      <c r="Q341" t="s">
        <v>4334</v>
      </c>
      <c r="S341" t="s">
        <v>4334</v>
      </c>
      <c r="T341" t="s">
        <v>4334</v>
      </c>
      <c r="U341" t="s">
        <v>4334</v>
      </c>
      <c r="V341" t="s">
        <v>4334</v>
      </c>
      <c r="W341" t="s">
        <v>4334</v>
      </c>
      <c r="X341" t="s">
        <v>4334</v>
      </c>
      <c r="Y341">
        <v>610000</v>
      </c>
      <c r="Z341">
        <v>2040000</v>
      </c>
      <c r="AA341" t="s">
        <v>4334</v>
      </c>
      <c r="AB341">
        <v>0</v>
      </c>
      <c r="AC341" t="s">
        <v>4334</v>
      </c>
      <c r="AD341" t="s">
        <v>4334</v>
      </c>
      <c r="AE341" t="s">
        <v>4334</v>
      </c>
      <c r="AF341" t="s">
        <v>4334</v>
      </c>
      <c r="AG341" t="s">
        <v>4334</v>
      </c>
      <c r="AH341">
        <v>873268.89599999995</v>
      </c>
      <c r="AI341">
        <v>78</v>
      </c>
      <c r="AJ341">
        <v>0</v>
      </c>
      <c r="AK341" t="s">
        <v>4334</v>
      </c>
      <c r="AL341" t="s">
        <v>4334</v>
      </c>
      <c r="AM341" t="s">
        <v>4334</v>
      </c>
      <c r="AN341" t="s">
        <v>4334</v>
      </c>
      <c r="AO341" t="s">
        <v>4334</v>
      </c>
    </row>
    <row r="342" spans="1:41">
      <c r="A342" t="s">
        <v>6231</v>
      </c>
      <c r="B342" t="s">
        <v>318</v>
      </c>
      <c r="C342" t="s">
        <v>4334</v>
      </c>
      <c r="D342" t="s">
        <v>4334</v>
      </c>
      <c r="E342" t="s">
        <v>4334</v>
      </c>
      <c r="F342" t="s">
        <v>3730</v>
      </c>
      <c r="G342" t="s">
        <v>442</v>
      </c>
      <c r="H342" t="s">
        <v>4334</v>
      </c>
      <c r="I342" t="s">
        <v>4334</v>
      </c>
      <c r="J342" t="s">
        <v>4334</v>
      </c>
      <c r="K342" t="s">
        <v>4334</v>
      </c>
      <c r="L342">
        <v>1</v>
      </c>
      <c r="M342" t="s">
        <v>3610</v>
      </c>
      <c r="N342" t="s">
        <v>4334</v>
      </c>
      <c r="O342" t="s">
        <v>4334</v>
      </c>
      <c r="P342" t="s">
        <v>4334</v>
      </c>
      <c r="Q342" t="s">
        <v>4334</v>
      </c>
      <c r="S342" t="s">
        <v>4334</v>
      </c>
      <c r="T342" t="s">
        <v>4334</v>
      </c>
      <c r="U342" t="s">
        <v>4334</v>
      </c>
      <c r="V342" t="s">
        <v>4334</v>
      </c>
      <c r="W342" t="s">
        <v>4334</v>
      </c>
      <c r="X342" t="s">
        <v>4334</v>
      </c>
      <c r="Y342">
        <v>1000000</v>
      </c>
      <c r="Z342">
        <v>1000000</v>
      </c>
      <c r="AA342" t="s">
        <v>4334</v>
      </c>
      <c r="AB342">
        <v>0</v>
      </c>
      <c r="AC342" t="s">
        <v>4334</v>
      </c>
      <c r="AD342" t="s">
        <v>4334</v>
      </c>
      <c r="AE342" t="s">
        <v>4334</v>
      </c>
      <c r="AF342" t="s">
        <v>4334</v>
      </c>
      <c r="AG342" t="s">
        <v>4334</v>
      </c>
      <c r="AH342">
        <v>0</v>
      </c>
      <c r="AI342">
        <v>0</v>
      </c>
      <c r="AJ342">
        <v>0</v>
      </c>
      <c r="AK342" t="s">
        <v>4334</v>
      </c>
      <c r="AL342" t="s">
        <v>434</v>
      </c>
      <c r="AM342" t="s">
        <v>4334</v>
      </c>
      <c r="AN342" t="s">
        <v>4334</v>
      </c>
      <c r="AO342" t="s">
        <v>4334</v>
      </c>
    </row>
    <row r="343" spans="1:41">
      <c r="A343" t="s">
        <v>6232</v>
      </c>
      <c r="B343" t="s">
        <v>527</v>
      </c>
      <c r="C343" t="s">
        <v>4334</v>
      </c>
      <c r="D343" t="s">
        <v>4334</v>
      </c>
      <c r="E343" t="s">
        <v>4334</v>
      </c>
      <c r="F343" t="s">
        <v>3785</v>
      </c>
      <c r="G343" t="s">
        <v>659</v>
      </c>
      <c r="H343" t="s">
        <v>6233</v>
      </c>
      <c r="I343" t="s">
        <v>4334</v>
      </c>
      <c r="J343" t="s">
        <v>319</v>
      </c>
      <c r="K343" t="s">
        <v>4334</v>
      </c>
      <c r="L343">
        <v>39</v>
      </c>
      <c r="M343" t="s">
        <v>3668</v>
      </c>
      <c r="N343" t="s">
        <v>4334</v>
      </c>
      <c r="O343" t="s">
        <v>4334</v>
      </c>
      <c r="P343" t="s">
        <v>4334</v>
      </c>
      <c r="Q343" t="s">
        <v>4334</v>
      </c>
      <c r="R343">
        <v>2014</v>
      </c>
      <c r="S343" t="s">
        <v>4334</v>
      </c>
      <c r="T343" t="s">
        <v>4334</v>
      </c>
      <c r="U343" t="s">
        <v>4334</v>
      </c>
      <c r="V343" t="s">
        <v>4334</v>
      </c>
      <c r="W343" t="s">
        <v>4334</v>
      </c>
      <c r="X343" t="s">
        <v>4334</v>
      </c>
      <c r="Y343">
        <v>2800000</v>
      </c>
      <c r="Z343">
        <v>4975000</v>
      </c>
      <c r="AA343" t="s">
        <v>4334</v>
      </c>
      <c r="AB343">
        <v>4573964</v>
      </c>
      <c r="AC343" t="s">
        <v>4334</v>
      </c>
      <c r="AD343" t="s">
        <v>4334</v>
      </c>
      <c r="AE343" t="s">
        <v>4334</v>
      </c>
      <c r="AF343" t="s">
        <v>4334</v>
      </c>
      <c r="AG343" t="s">
        <v>4334</v>
      </c>
      <c r="AH343">
        <v>3481534.4890000001</v>
      </c>
      <c r="AI343">
        <v>100</v>
      </c>
      <c r="AJ343">
        <v>0</v>
      </c>
      <c r="AK343" t="s">
        <v>4334</v>
      </c>
      <c r="AL343" t="s">
        <v>13</v>
      </c>
      <c r="AM343" t="s">
        <v>4334</v>
      </c>
      <c r="AN343" t="s">
        <v>4334</v>
      </c>
      <c r="AO343" t="s">
        <v>4334</v>
      </c>
    </row>
    <row r="344" spans="1:41">
      <c r="A344" t="s">
        <v>6234</v>
      </c>
      <c r="B344" t="s">
        <v>529</v>
      </c>
      <c r="C344" t="s">
        <v>4334</v>
      </c>
      <c r="D344" t="s">
        <v>4334</v>
      </c>
      <c r="E344" t="s">
        <v>4334</v>
      </c>
      <c r="F344" t="s">
        <v>3731</v>
      </c>
      <c r="G344" t="s">
        <v>4334</v>
      </c>
      <c r="H344" t="s">
        <v>6235</v>
      </c>
      <c r="I344" t="s">
        <v>4334</v>
      </c>
      <c r="J344" t="s">
        <v>319</v>
      </c>
      <c r="K344" t="s">
        <v>4334</v>
      </c>
      <c r="L344">
        <v>12</v>
      </c>
      <c r="M344" t="s">
        <v>1668</v>
      </c>
      <c r="N344" t="s">
        <v>4334</v>
      </c>
      <c r="O344" t="s">
        <v>4334</v>
      </c>
      <c r="P344" t="s">
        <v>4334</v>
      </c>
      <c r="Q344" t="s">
        <v>4334</v>
      </c>
      <c r="S344" t="s">
        <v>4334</v>
      </c>
      <c r="T344" t="s">
        <v>4334</v>
      </c>
      <c r="U344" t="s">
        <v>4334</v>
      </c>
      <c r="V344" t="s">
        <v>4334</v>
      </c>
      <c r="W344" t="s">
        <v>4334</v>
      </c>
      <c r="X344" t="s">
        <v>4334</v>
      </c>
      <c r="Y344">
        <v>0</v>
      </c>
      <c r="Z344">
        <v>2023771</v>
      </c>
      <c r="AA344" t="s">
        <v>4334</v>
      </c>
      <c r="AB344">
        <v>0</v>
      </c>
      <c r="AC344" t="s">
        <v>4334</v>
      </c>
      <c r="AD344" t="s">
        <v>4334</v>
      </c>
      <c r="AE344" t="s">
        <v>4334</v>
      </c>
      <c r="AF344" t="s">
        <v>4334</v>
      </c>
      <c r="AG344" t="s">
        <v>4334</v>
      </c>
      <c r="AH344">
        <v>5861</v>
      </c>
      <c r="AI344">
        <v>12</v>
      </c>
      <c r="AJ344">
        <v>0</v>
      </c>
      <c r="AK344" t="s">
        <v>4334</v>
      </c>
      <c r="AL344" t="s">
        <v>1323</v>
      </c>
      <c r="AM344" t="s">
        <v>4334</v>
      </c>
      <c r="AN344" t="s">
        <v>4334</v>
      </c>
      <c r="AO344" t="s">
        <v>4334</v>
      </c>
    </row>
    <row r="345" spans="1:41">
      <c r="A345" t="s">
        <v>6236</v>
      </c>
      <c r="B345" t="s">
        <v>529</v>
      </c>
      <c r="C345" t="s">
        <v>4334</v>
      </c>
      <c r="D345" t="s">
        <v>4334</v>
      </c>
      <c r="E345" t="s">
        <v>4334</v>
      </c>
      <c r="F345" t="s">
        <v>3772</v>
      </c>
      <c r="G345" t="s">
        <v>4334</v>
      </c>
      <c r="H345" t="s">
        <v>1280</v>
      </c>
      <c r="I345" t="s">
        <v>4334</v>
      </c>
      <c r="J345" t="s">
        <v>480</v>
      </c>
      <c r="K345" t="s">
        <v>4334</v>
      </c>
      <c r="L345">
        <v>40</v>
      </c>
      <c r="M345" t="s">
        <v>3670</v>
      </c>
      <c r="N345" t="s">
        <v>4334</v>
      </c>
      <c r="O345" t="s">
        <v>4334</v>
      </c>
      <c r="P345" t="s">
        <v>4334</v>
      </c>
      <c r="Q345" t="s">
        <v>4334</v>
      </c>
      <c r="S345" t="s">
        <v>4334</v>
      </c>
      <c r="T345" t="s">
        <v>4334</v>
      </c>
      <c r="U345" t="s">
        <v>4334</v>
      </c>
      <c r="V345" t="s">
        <v>4334</v>
      </c>
      <c r="W345" t="s">
        <v>4334</v>
      </c>
      <c r="X345" t="s">
        <v>4334</v>
      </c>
      <c r="Y345">
        <v>0</v>
      </c>
      <c r="Z345">
        <v>82230000</v>
      </c>
      <c r="AA345" t="s">
        <v>4334</v>
      </c>
      <c r="AB345">
        <v>0</v>
      </c>
      <c r="AC345" t="s">
        <v>4334</v>
      </c>
      <c r="AD345" t="s">
        <v>4334</v>
      </c>
      <c r="AE345" t="s">
        <v>4334</v>
      </c>
      <c r="AF345" t="s">
        <v>4334</v>
      </c>
      <c r="AG345" t="s">
        <v>4334</v>
      </c>
      <c r="AH345">
        <v>0</v>
      </c>
      <c r="AI345">
        <v>92</v>
      </c>
      <c r="AJ345">
        <v>0</v>
      </c>
      <c r="AK345" t="s">
        <v>4334</v>
      </c>
      <c r="AL345" t="s">
        <v>4334</v>
      </c>
      <c r="AM345" t="s">
        <v>4334</v>
      </c>
      <c r="AN345" t="s">
        <v>4334</v>
      </c>
      <c r="AO345" t="s">
        <v>4334</v>
      </c>
    </row>
    <row r="346" spans="1:41">
      <c r="A346" t="s">
        <v>6237</v>
      </c>
      <c r="B346" t="s">
        <v>527</v>
      </c>
      <c r="C346" t="s">
        <v>4334</v>
      </c>
      <c r="D346" t="s">
        <v>4334</v>
      </c>
      <c r="E346" t="s">
        <v>4334</v>
      </c>
      <c r="F346" t="s">
        <v>3758</v>
      </c>
      <c r="G346" t="s">
        <v>4334</v>
      </c>
      <c r="H346" t="s">
        <v>6238</v>
      </c>
      <c r="I346" t="s">
        <v>4334</v>
      </c>
      <c r="J346" t="s">
        <v>319</v>
      </c>
      <c r="K346" t="s">
        <v>4334</v>
      </c>
      <c r="L346">
        <v>30</v>
      </c>
      <c r="M346" t="s">
        <v>527</v>
      </c>
      <c r="N346" t="s">
        <v>4334</v>
      </c>
      <c r="O346" t="s">
        <v>4334</v>
      </c>
      <c r="P346" t="s">
        <v>4334</v>
      </c>
      <c r="Q346" t="s">
        <v>4334</v>
      </c>
      <c r="R346">
        <v>2015</v>
      </c>
      <c r="S346" t="s">
        <v>4334</v>
      </c>
      <c r="T346" t="s">
        <v>4334</v>
      </c>
      <c r="U346" t="s">
        <v>4334</v>
      </c>
      <c r="V346" t="s">
        <v>4334</v>
      </c>
      <c r="W346" t="s">
        <v>4334</v>
      </c>
      <c r="X346" t="s">
        <v>4334</v>
      </c>
      <c r="Y346">
        <v>1800000</v>
      </c>
      <c r="Z346">
        <v>1800000</v>
      </c>
      <c r="AA346" t="s">
        <v>4334</v>
      </c>
      <c r="AB346">
        <v>0</v>
      </c>
      <c r="AC346" t="s">
        <v>4334</v>
      </c>
      <c r="AD346" t="s">
        <v>4334</v>
      </c>
      <c r="AE346" t="s">
        <v>4334</v>
      </c>
      <c r="AF346" t="s">
        <v>4334</v>
      </c>
      <c r="AG346" t="s">
        <v>4334</v>
      </c>
      <c r="AH346">
        <v>0</v>
      </c>
      <c r="AI346">
        <v>0</v>
      </c>
      <c r="AJ346">
        <v>0</v>
      </c>
      <c r="AK346" t="s">
        <v>4334</v>
      </c>
      <c r="AL346" t="s">
        <v>557</v>
      </c>
      <c r="AM346" t="s">
        <v>4334</v>
      </c>
      <c r="AN346" t="s">
        <v>4334</v>
      </c>
      <c r="AO346" t="s">
        <v>4334</v>
      </c>
    </row>
    <row r="347" spans="1:41">
      <c r="A347" t="s">
        <v>6239</v>
      </c>
      <c r="B347" t="s">
        <v>318</v>
      </c>
      <c r="C347" t="s">
        <v>4334</v>
      </c>
      <c r="D347" t="s">
        <v>4334</v>
      </c>
      <c r="E347" t="s">
        <v>4334</v>
      </c>
      <c r="F347" t="s">
        <v>3757</v>
      </c>
      <c r="G347" t="s">
        <v>500</v>
      </c>
      <c r="H347" t="s">
        <v>4334</v>
      </c>
      <c r="I347" t="s">
        <v>4334</v>
      </c>
      <c r="J347" t="s">
        <v>319</v>
      </c>
      <c r="K347" t="s">
        <v>4334</v>
      </c>
      <c r="L347">
        <v>45</v>
      </c>
      <c r="M347" t="s">
        <v>3677</v>
      </c>
      <c r="N347" t="s">
        <v>4334</v>
      </c>
      <c r="O347" t="s">
        <v>4334</v>
      </c>
      <c r="P347" t="s">
        <v>4334</v>
      </c>
      <c r="Q347" t="s">
        <v>4334</v>
      </c>
      <c r="S347" t="s">
        <v>4334</v>
      </c>
      <c r="T347" t="s">
        <v>4334</v>
      </c>
      <c r="U347" t="s">
        <v>4334</v>
      </c>
      <c r="V347" t="s">
        <v>4334</v>
      </c>
      <c r="W347" t="s">
        <v>4334</v>
      </c>
      <c r="X347" t="s">
        <v>4334</v>
      </c>
      <c r="Y347">
        <v>270000</v>
      </c>
      <c r="Z347">
        <v>2089000</v>
      </c>
      <c r="AA347" t="s">
        <v>4334</v>
      </c>
      <c r="AB347">
        <v>2086767.7549999999</v>
      </c>
      <c r="AC347" t="s">
        <v>4334</v>
      </c>
      <c r="AD347" t="s">
        <v>4334</v>
      </c>
      <c r="AE347" t="s">
        <v>4334</v>
      </c>
      <c r="AF347" t="s">
        <v>4334</v>
      </c>
      <c r="AG347" t="s">
        <v>4334</v>
      </c>
      <c r="AH347">
        <v>1857077.5190000001</v>
      </c>
      <c r="AI347">
        <v>100</v>
      </c>
      <c r="AJ347">
        <v>0</v>
      </c>
      <c r="AK347" t="s">
        <v>4334</v>
      </c>
      <c r="AL347" t="s">
        <v>4334</v>
      </c>
      <c r="AM347" t="s">
        <v>4334</v>
      </c>
      <c r="AN347" t="s">
        <v>4334</v>
      </c>
      <c r="AO347" t="s">
        <v>4334</v>
      </c>
    </row>
    <row r="348" spans="1:41">
      <c r="A348" t="s">
        <v>6240</v>
      </c>
      <c r="B348" t="s">
        <v>526</v>
      </c>
      <c r="C348" t="s">
        <v>4334</v>
      </c>
      <c r="D348" t="s">
        <v>4334</v>
      </c>
      <c r="E348" t="s">
        <v>4334</v>
      </c>
      <c r="F348" t="s">
        <v>3730</v>
      </c>
      <c r="G348" t="s">
        <v>4334</v>
      </c>
      <c r="H348" t="s">
        <v>6241</v>
      </c>
      <c r="I348" t="s">
        <v>4334</v>
      </c>
      <c r="J348" t="s">
        <v>319</v>
      </c>
      <c r="K348" t="s">
        <v>4334</v>
      </c>
      <c r="L348">
        <v>28</v>
      </c>
      <c r="M348" t="s">
        <v>5687</v>
      </c>
      <c r="N348" t="s">
        <v>4334</v>
      </c>
      <c r="O348" t="s">
        <v>4334</v>
      </c>
      <c r="P348" t="s">
        <v>4334</v>
      </c>
      <c r="Q348" t="s">
        <v>4334</v>
      </c>
      <c r="R348">
        <v>2014</v>
      </c>
      <c r="S348" t="s">
        <v>4334</v>
      </c>
      <c r="T348" t="s">
        <v>4334</v>
      </c>
      <c r="U348" t="s">
        <v>4334</v>
      </c>
      <c r="V348" t="s">
        <v>4334</v>
      </c>
      <c r="W348" t="s">
        <v>4334</v>
      </c>
      <c r="X348" t="s">
        <v>4334</v>
      </c>
      <c r="Y348">
        <v>0</v>
      </c>
      <c r="Z348">
        <v>1000000</v>
      </c>
      <c r="AA348" t="s">
        <v>4334</v>
      </c>
      <c r="AB348">
        <v>999011</v>
      </c>
      <c r="AC348" t="s">
        <v>4334</v>
      </c>
      <c r="AD348" t="s">
        <v>4334</v>
      </c>
      <c r="AE348" t="s">
        <v>4334</v>
      </c>
      <c r="AF348" t="s">
        <v>4334</v>
      </c>
      <c r="AG348" t="s">
        <v>4334</v>
      </c>
      <c r="AH348">
        <v>1000000</v>
      </c>
      <c r="AI348">
        <v>96</v>
      </c>
      <c r="AJ348">
        <v>0</v>
      </c>
      <c r="AK348" t="s">
        <v>4334</v>
      </c>
      <c r="AL348" t="s">
        <v>4334</v>
      </c>
      <c r="AM348" t="s">
        <v>4334</v>
      </c>
      <c r="AN348" t="s">
        <v>20</v>
      </c>
      <c r="AO348" t="s">
        <v>4334</v>
      </c>
    </row>
    <row r="349" spans="1:41">
      <c r="A349" t="s">
        <v>6242</v>
      </c>
      <c r="B349" t="s">
        <v>527</v>
      </c>
      <c r="C349" t="s">
        <v>4334</v>
      </c>
      <c r="D349" t="s">
        <v>4334</v>
      </c>
      <c r="E349" t="s">
        <v>4334</v>
      </c>
      <c r="F349" t="s">
        <v>3855</v>
      </c>
      <c r="G349" t="s">
        <v>1065</v>
      </c>
      <c r="H349" t="s">
        <v>1065</v>
      </c>
      <c r="I349" t="s">
        <v>4334</v>
      </c>
      <c r="J349" t="s">
        <v>999</v>
      </c>
      <c r="K349" t="s">
        <v>4334</v>
      </c>
      <c r="L349">
        <v>58</v>
      </c>
      <c r="M349" t="s">
        <v>3702</v>
      </c>
      <c r="N349" t="s">
        <v>4334</v>
      </c>
      <c r="O349" t="s">
        <v>4334</v>
      </c>
      <c r="P349" t="s">
        <v>4334</v>
      </c>
      <c r="Q349" t="s">
        <v>4334</v>
      </c>
      <c r="R349">
        <v>2025</v>
      </c>
      <c r="S349" t="s">
        <v>4334</v>
      </c>
      <c r="T349" t="s">
        <v>4334</v>
      </c>
      <c r="U349" t="s">
        <v>4334</v>
      </c>
      <c r="V349" t="s">
        <v>4334</v>
      </c>
      <c r="W349" t="s">
        <v>4334</v>
      </c>
      <c r="X349" t="s">
        <v>4334</v>
      </c>
      <c r="Y349">
        <v>2700000</v>
      </c>
      <c r="Z349">
        <v>2700000</v>
      </c>
      <c r="AA349" t="s">
        <v>4334</v>
      </c>
      <c r="AB349">
        <v>0</v>
      </c>
      <c r="AC349" t="s">
        <v>4334</v>
      </c>
      <c r="AD349" t="s">
        <v>4334</v>
      </c>
      <c r="AE349" t="s">
        <v>4334</v>
      </c>
      <c r="AF349" t="s">
        <v>4334</v>
      </c>
      <c r="AG349" t="s">
        <v>4334</v>
      </c>
      <c r="AH349">
        <v>0</v>
      </c>
      <c r="AI349">
        <v>0</v>
      </c>
      <c r="AJ349">
        <v>0</v>
      </c>
      <c r="AK349" t="s">
        <v>4334</v>
      </c>
      <c r="AL349" t="s">
        <v>4334</v>
      </c>
      <c r="AM349" t="s">
        <v>4334</v>
      </c>
      <c r="AN349" t="s">
        <v>4334</v>
      </c>
      <c r="AO349" t="s">
        <v>4334</v>
      </c>
    </row>
    <row r="350" spans="1:41">
      <c r="A350" t="s">
        <v>6243</v>
      </c>
      <c r="B350" t="s">
        <v>2286</v>
      </c>
      <c r="C350" t="s">
        <v>4334</v>
      </c>
      <c r="D350" t="s">
        <v>4334</v>
      </c>
      <c r="E350" t="s">
        <v>4334</v>
      </c>
      <c r="F350" t="s">
        <v>6244</v>
      </c>
      <c r="G350" t="s">
        <v>2349</v>
      </c>
      <c r="H350" t="s">
        <v>2368</v>
      </c>
      <c r="I350" t="s">
        <v>4334</v>
      </c>
      <c r="J350" t="s">
        <v>2287</v>
      </c>
      <c r="K350" t="s">
        <v>4334</v>
      </c>
      <c r="L350">
        <v>2</v>
      </c>
      <c r="M350" t="s">
        <v>3611</v>
      </c>
      <c r="N350" t="s">
        <v>4334</v>
      </c>
      <c r="O350" t="s">
        <v>4334</v>
      </c>
      <c r="P350" t="s">
        <v>4334</v>
      </c>
      <c r="Q350" t="s">
        <v>4334</v>
      </c>
      <c r="S350" t="s">
        <v>4334</v>
      </c>
      <c r="T350" t="s">
        <v>4334</v>
      </c>
      <c r="U350" t="s">
        <v>4334</v>
      </c>
      <c r="V350" t="s">
        <v>4334</v>
      </c>
      <c r="W350" t="s">
        <v>4334</v>
      </c>
      <c r="X350" t="s">
        <v>4334</v>
      </c>
      <c r="Y350">
        <v>2500000</v>
      </c>
      <c r="Z350">
        <v>3600000</v>
      </c>
      <c r="AA350" t="s">
        <v>4334</v>
      </c>
      <c r="AB350">
        <v>2310097.7069999999</v>
      </c>
      <c r="AC350" t="s">
        <v>4334</v>
      </c>
      <c r="AD350" t="s">
        <v>4334</v>
      </c>
      <c r="AE350" t="s">
        <v>4334</v>
      </c>
      <c r="AF350" t="s">
        <v>4334</v>
      </c>
      <c r="AG350" t="s">
        <v>4334</v>
      </c>
      <c r="AH350">
        <v>678621.86600000004</v>
      </c>
      <c r="AI350">
        <v>22</v>
      </c>
      <c r="AJ350">
        <v>18.850000000000001</v>
      </c>
      <c r="AK350" t="s">
        <v>4334</v>
      </c>
      <c r="AL350" t="s">
        <v>6245</v>
      </c>
      <c r="AM350" t="s">
        <v>4334</v>
      </c>
      <c r="AN350" t="s">
        <v>4334</v>
      </c>
      <c r="AO350" t="s">
        <v>4334</v>
      </c>
    </row>
    <row r="351" spans="1:41">
      <c r="A351" t="s">
        <v>6246</v>
      </c>
      <c r="B351" t="s">
        <v>318</v>
      </c>
      <c r="C351" t="s">
        <v>4334</v>
      </c>
      <c r="D351" t="s">
        <v>4334</v>
      </c>
      <c r="E351" t="s">
        <v>4334</v>
      </c>
      <c r="F351" t="s">
        <v>3760</v>
      </c>
      <c r="G351" t="s">
        <v>4334</v>
      </c>
      <c r="H351" t="s">
        <v>4334</v>
      </c>
      <c r="I351" t="s">
        <v>4334</v>
      </c>
      <c r="J351" t="s">
        <v>4334</v>
      </c>
      <c r="K351" t="s">
        <v>4334</v>
      </c>
      <c r="L351">
        <v>1</v>
      </c>
      <c r="M351" t="s">
        <v>3610</v>
      </c>
      <c r="N351" t="s">
        <v>4334</v>
      </c>
      <c r="O351" t="s">
        <v>4334</v>
      </c>
      <c r="P351" t="s">
        <v>4334</v>
      </c>
      <c r="Q351" t="s">
        <v>4334</v>
      </c>
      <c r="S351" t="s">
        <v>4334</v>
      </c>
      <c r="T351" t="s">
        <v>4334</v>
      </c>
      <c r="U351" t="s">
        <v>4334</v>
      </c>
      <c r="V351" t="s">
        <v>4334</v>
      </c>
      <c r="W351" t="s">
        <v>4334</v>
      </c>
      <c r="X351" t="s">
        <v>4334</v>
      </c>
      <c r="Y351">
        <v>6832686</v>
      </c>
      <c r="Z351">
        <v>6832686</v>
      </c>
      <c r="AA351" t="s">
        <v>4334</v>
      </c>
      <c r="AB351">
        <v>2590291</v>
      </c>
      <c r="AC351" t="s">
        <v>4334</v>
      </c>
      <c r="AD351" t="s">
        <v>4334</v>
      </c>
      <c r="AE351" t="s">
        <v>4334</v>
      </c>
      <c r="AF351" t="s">
        <v>4334</v>
      </c>
      <c r="AG351" t="s">
        <v>4334</v>
      </c>
      <c r="AH351">
        <v>179870</v>
      </c>
      <c r="AI351">
        <v>0</v>
      </c>
      <c r="AJ351">
        <v>0</v>
      </c>
      <c r="AK351" t="s">
        <v>4334</v>
      </c>
      <c r="AL351" t="s">
        <v>4334</v>
      </c>
      <c r="AM351" t="s">
        <v>4334</v>
      </c>
      <c r="AN351" t="s">
        <v>4334</v>
      </c>
      <c r="AO351" t="s">
        <v>4334</v>
      </c>
    </row>
    <row r="352" spans="1:41">
      <c r="A352" t="s">
        <v>6247</v>
      </c>
      <c r="B352" t="s">
        <v>527</v>
      </c>
      <c r="C352" t="s">
        <v>4334</v>
      </c>
      <c r="D352" t="s">
        <v>4334</v>
      </c>
      <c r="E352" t="s">
        <v>4334</v>
      </c>
      <c r="F352" t="s">
        <v>6249</v>
      </c>
      <c r="G352" t="s">
        <v>4334</v>
      </c>
      <c r="H352" t="s">
        <v>6248</v>
      </c>
      <c r="I352" t="s">
        <v>4334</v>
      </c>
      <c r="J352" t="s">
        <v>319</v>
      </c>
      <c r="K352" t="s">
        <v>4334</v>
      </c>
      <c r="L352">
        <v>33</v>
      </c>
      <c r="M352" t="s">
        <v>3657</v>
      </c>
      <c r="N352" t="s">
        <v>4334</v>
      </c>
      <c r="O352" t="s">
        <v>4334</v>
      </c>
      <c r="P352" t="s">
        <v>4334</v>
      </c>
      <c r="Q352" t="s">
        <v>4334</v>
      </c>
      <c r="R352">
        <v>2012</v>
      </c>
      <c r="S352" t="s">
        <v>4334</v>
      </c>
      <c r="T352" t="s">
        <v>4334</v>
      </c>
      <c r="U352" t="s">
        <v>4334</v>
      </c>
      <c r="V352" t="s">
        <v>4334</v>
      </c>
      <c r="W352" t="s">
        <v>4334</v>
      </c>
      <c r="X352" t="s">
        <v>4334</v>
      </c>
      <c r="Y352">
        <v>500000</v>
      </c>
      <c r="Z352">
        <v>2700000</v>
      </c>
      <c r="AA352" t="s">
        <v>4334</v>
      </c>
      <c r="AB352">
        <v>2106112</v>
      </c>
      <c r="AC352" t="s">
        <v>4334</v>
      </c>
      <c r="AD352" t="s">
        <v>4334</v>
      </c>
      <c r="AE352" t="s">
        <v>4334</v>
      </c>
      <c r="AF352" t="s">
        <v>4334</v>
      </c>
      <c r="AG352" t="s">
        <v>4334</v>
      </c>
      <c r="AH352">
        <v>2081867</v>
      </c>
      <c r="AI352">
        <v>100</v>
      </c>
      <c r="AJ352">
        <v>0</v>
      </c>
      <c r="AK352" t="s">
        <v>4334</v>
      </c>
      <c r="AL352" t="s">
        <v>4334</v>
      </c>
      <c r="AM352" t="s">
        <v>4334</v>
      </c>
      <c r="AN352" t="s">
        <v>4334</v>
      </c>
      <c r="AO352" t="s">
        <v>4334</v>
      </c>
    </row>
    <row r="353" spans="1:41">
      <c r="A353" t="s">
        <v>6250</v>
      </c>
      <c r="B353" t="s">
        <v>318</v>
      </c>
      <c r="C353" t="s">
        <v>4334</v>
      </c>
      <c r="D353" t="s">
        <v>4334</v>
      </c>
      <c r="E353" t="s">
        <v>4334</v>
      </c>
      <c r="F353" t="s">
        <v>3757</v>
      </c>
      <c r="G353" t="s">
        <v>4334</v>
      </c>
      <c r="H353" t="s">
        <v>6251</v>
      </c>
      <c r="I353" t="s">
        <v>4334</v>
      </c>
      <c r="J353" t="s">
        <v>510</v>
      </c>
      <c r="K353" t="s">
        <v>4334</v>
      </c>
      <c r="L353">
        <v>45</v>
      </c>
      <c r="M353" t="s">
        <v>3677</v>
      </c>
      <c r="N353" t="s">
        <v>4334</v>
      </c>
      <c r="O353" t="s">
        <v>4334</v>
      </c>
      <c r="P353" t="s">
        <v>4334</v>
      </c>
      <c r="Q353" t="s">
        <v>4334</v>
      </c>
      <c r="S353" t="s">
        <v>4334</v>
      </c>
      <c r="T353" t="s">
        <v>4334</v>
      </c>
      <c r="U353" t="s">
        <v>4334</v>
      </c>
      <c r="V353" t="s">
        <v>4334</v>
      </c>
      <c r="W353" t="s">
        <v>4334</v>
      </c>
      <c r="X353" t="s">
        <v>4334</v>
      </c>
      <c r="Y353">
        <v>3500000</v>
      </c>
      <c r="Z353">
        <v>3500000</v>
      </c>
      <c r="AA353" t="s">
        <v>4334</v>
      </c>
      <c r="AB353">
        <v>0</v>
      </c>
      <c r="AC353" t="s">
        <v>4334</v>
      </c>
      <c r="AD353" t="s">
        <v>4334</v>
      </c>
      <c r="AE353" t="s">
        <v>4334</v>
      </c>
      <c r="AF353" t="s">
        <v>4334</v>
      </c>
      <c r="AG353" t="s">
        <v>4334</v>
      </c>
      <c r="AH353">
        <v>0</v>
      </c>
      <c r="AI353">
        <v>0</v>
      </c>
      <c r="AJ353">
        <v>0</v>
      </c>
      <c r="AK353" t="s">
        <v>4334</v>
      </c>
      <c r="AL353" t="s">
        <v>4334</v>
      </c>
      <c r="AM353" t="s">
        <v>4334</v>
      </c>
      <c r="AN353" t="s">
        <v>4334</v>
      </c>
      <c r="AO353" t="s">
        <v>4334</v>
      </c>
    </row>
    <row r="354" spans="1:41">
      <c r="A354" t="s">
        <v>6252</v>
      </c>
      <c r="B354" t="s">
        <v>527</v>
      </c>
      <c r="C354" t="s">
        <v>4334</v>
      </c>
      <c r="D354" t="s">
        <v>4334</v>
      </c>
      <c r="E354" t="s">
        <v>4334</v>
      </c>
      <c r="F354" t="s">
        <v>5764</v>
      </c>
      <c r="G354" t="s">
        <v>6254</v>
      </c>
      <c r="H354" t="s">
        <v>6253</v>
      </c>
      <c r="I354" t="s">
        <v>4334</v>
      </c>
      <c r="J354" t="s">
        <v>319</v>
      </c>
      <c r="K354" t="s">
        <v>4334</v>
      </c>
      <c r="L354">
        <v>57</v>
      </c>
      <c r="M354" t="s">
        <v>3700</v>
      </c>
      <c r="N354" t="s">
        <v>4334</v>
      </c>
      <c r="O354" t="s">
        <v>4334</v>
      </c>
      <c r="P354" t="s">
        <v>4334</v>
      </c>
      <c r="Q354" t="s">
        <v>4334</v>
      </c>
      <c r="R354">
        <v>2022</v>
      </c>
      <c r="S354" t="s">
        <v>4334</v>
      </c>
      <c r="T354" t="s">
        <v>4334</v>
      </c>
      <c r="U354" t="s">
        <v>4334</v>
      </c>
      <c r="V354" t="s">
        <v>4334</v>
      </c>
      <c r="W354" t="s">
        <v>4334</v>
      </c>
      <c r="X354" t="s">
        <v>4334</v>
      </c>
      <c r="Y354">
        <v>1391251</v>
      </c>
      <c r="Z354">
        <v>1391251</v>
      </c>
      <c r="AA354" t="s">
        <v>4334</v>
      </c>
      <c r="AB354">
        <v>863681</v>
      </c>
      <c r="AC354" t="s">
        <v>4334</v>
      </c>
      <c r="AD354" t="s">
        <v>4334</v>
      </c>
      <c r="AE354" t="s">
        <v>4334</v>
      </c>
      <c r="AF354" t="s">
        <v>4334</v>
      </c>
      <c r="AG354" t="s">
        <v>4334</v>
      </c>
      <c r="AH354">
        <v>13744</v>
      </c>
      <c r="AI354">
        <v>55</v>
      </c>
      <c r="AJ354">
        <v>0</v>
      </c>
      <c r="AK354" t="s">
        <v>4334</v>
      </c>
      <c r="AL354" t="s">
        <v>114</v>
      </c>
      <c r="AM354" t="s">
        <v>4334</v>
      </c>
      <c r="AN354" t="s">
        <v>4334</v>
      </c>
      <c r="AO354" t="s">
        <v>4334</v>
      </c>
    </row>
    <row r="355" spans="1:41">
      <c r="A355" t="s">
        <v>6255</v>
      </c>
      <c r="B355" t="s">
        <v>2286</v>
      </c>
      <c r="C355" t="s">
        <v>4334</v>
      </c>
      <c r="D355" t="s">
        <v>4334</v>
      </c>
      <c r="E355" t="s">
        <v>4334</v>
      </c>
      <c r="F355" t="s">
        <v>3775</v>
      </c>
      <c r="G355" t="s">
        <v>2452</v>
      </c>
      <c r="H355" t="s">
        <v>6256</v>
      </c>
      <c r="I355" t="s">
        <v>4334</v>
      </c>
      <c r="J355" t="s">
        <v>319</v>
      </c>
      <c r="K355" t="s">
        <v>4334</v>
      </c>
      <c r="L355">
        <v>42</v>
      </c>
      <c r="M355" t="s">
        <v>3674</v>
      </c>
      <c r="N355" t="s">
        <v>4334</v>
      </c>
      <c r="O355" t="s">
        <v>4334</v>
      </c>
      <c r="P355" t="s">
        <v>4334</v>
      </c>
      <c r="Q355" t="s">
        <v>4334</v>
      </c>
      <c r="S355" t="s">
        <v>4334</v>
      </c>
      <c r="T355" t="s">
        <v>4334</v>
      </c>
      <c r="U355" t="s">
        <v>4334</v>
      </c>
      <c r="V355" t="s">
        <v>4334</v>
      </c>
      <c r="W355" t="s">
        <v>4334</v>
      </c>
      <c r="X355" t="s">
        <v>4334</v>
      </c>
      <c r="Y355">
        <v>900000</v>
      </c>
      <c r="Z355">
        <v>1916700</v>
      </c>
      <c r="AA355" t="s">
        <v>4334</v>
      </c>
      <c r="AB355">
        <v>1704707.095</v>
      </c>
      <c r="AC355" t="s">
        <v>4334</v>
      </c>
      <c r="AD355" t="s">
        <v>4334</v>
      </c>
      <c r="AE355" t="s">
        <v>4334</v>
      </c>
      <c r="AF355" t="s">
        <v>4334</v>
      </c>
      <c r="AG355" t="s">
        <v>4334</v>
      </c>
      <c r="AH355">
        <v>1161733.835</v>
      </c>
      <c r="AI355">
        <v>90</v>
      </c>
      <c r="AJ355">
        <v>0</v>
      </c>
      <c r="AK355" t="s">
        <v>4334</v>
      </c>
      <c r="AL355" t="s">
        <v>3586</v>
      </c>
      <c r="AM355" t="s">
        <v>4334</v>
      </c>
      <c r="AN355" t="s">
        <v>4334</v>
      </c>
      <c r="AO355" t="s">
        <v>4334</v>
      </c>
    </row>
    <row r="356" spans="1:41">
      <c r="A356" t="s">
        <v>6257</v>
      </c>
      <c r="B356" t="s">
        <v>527</v>
      </c>
      <c r="C356" t="s">
        <v>4334</v>
      </c>
      <c r="D356" t="s">
        <v>4334</v>
      </c>
      <c r="E356" t="s">
        <v>4334</v>
      </c>
      <c r="F356" t="s">
        <v>3800</v>
      </c>
      <c r="G356" t="s">
        <v>4334</v>
      </c>
      <c r="H356" t="s">
        <v>6258</v>
      </c>
      <c r="I356" t="s">
        <v>4334</v>
      </c>
      <c r="J356" t="s">
        <v>319</v>
      </c>
      <c r="K356" t="s">
        <v>4334</v>
      </c>
      <c r="L356">
        <v>51</v>
      </c>
      <c r="M356" t="s">
        <v>3688</v>
      </c>
      <c r="N356" t="s">
        <v>4334</v>
      </c>
      <c r="O356" t="s">
        <v>4334</v>
      </c>
      <c r="P356" t="s">
        <v>4334</v>
      </c>
      <c r="Q356" t="s">
        <v>4334</v>
      </c>
      <c r="R356">
        <v>2022</v>
      </c>
      <c r="S356" t="s">
        <v>4334</v>
      </c>
      <c r="T356" t="s">
        <v>4334</v>
      </c>
      <c r="U356" t="s">
        <v>4334</v>
      </c>
      <c r="V356" t="s">
        <v>4334</v>
      </c>
      <c r="W356" t="s">
        <v>4334</v>
      </c>
      <c r="X356" t="s">
        <v>4334</v>
      </c>
      <c r="Y356">
        <v>2400000</v>
      </c>
      <c r="Z356">
        <v>2400000</v>
      </c>
      <c r="AA356" t="s">
        <v>4334</v>
      </c>
      <c r="AB356">
        <v>152003.33900000001</v>
      </c>
      <c r="AC356" t="s">
        <v>4334</v>
      </c>
      <c r="AD356" t="s">
        <v>4334</v>
      </c>
      <c r="AE356" t="s">
        <v>4334</v>
      </c>
      <c r="AF356" t="s">
        <v>4334</v>
      </c>
      <c r="AG356" t="s">
        <v>4334</v>
      </c>
      <c r="AH356">
        <v>0</v>
      </c>
      <c r="AI356">
        <v>20</v>
      </c>
      <c r="AJ356">
        <v>0</v>
      </c>
      <c r="AK356" t="s">
        <v>4334</v>
      </c>
      <c r="AL356" t="s">
        <v>4012</v>
      </c>
      <c r="AM356" t="s">
        <v>4334</v>
      </c>
      <c r="AN356" t="s">
        <v>4334</v>
      </c>
      <c r="AO356" t="s">
        <v>4334</v>
      </c>
    </row>
    <row r="357" spans="1:41">
      <c r="A357" t="s">
        <v>6259</v>
      </c>
      <c r="B357" t="s">
        <v>529</v>
      </c>
      <c r="C357" t="s">
        <v>4334</v>
      </c>
      <c r="D357" t="s">
        <v>4334</v>
      </c>
      <c r="E357" t="s">
        <v>4334</v>
      </c>
      <c r="F357" t="s">
        <v>3730</v>
      </c>
      <c r="G357" t="s">
        <v>4334</v>
      </c>
      <c r="H357" t="s">
        <v>1257</v>
      </c>
      <c r="I357" t="s">
        <v>4334</v>
      </c>
      <c r="J357" t="s">
        <v>319</v>
      </c>
      <c r="K357" t="s">
        <v>4334</v>
      </c>
      <c r="L357">
        <v>40</v>
      </c>
      <c r="M357" t="s">
        <v>3670</v>
      </c>
      <c r="N357" t="s">
        <v>4334</v>
      </c>
      <c r="O357" t="s">
        <v>4334</v>
      </c>
      <c r="P357" t="s">
        <v>4334</v>
      </c>
      <c r="Q357" t="s">
        <v>4334</v>
      </c>
      <c r="S357" t="s">
        <v>4334</v>
      </c>
      <c r="T357" t="s">
        <v>4334</v>
      </c>
      <c r="U357" t="s">
        <v>4334</v>
      </c>
      <c r="V357" t="s">
        <v>4334</v>
      </c>
      <c r="W357" t="s">
        <v>4334</v>
      </c>
      <c r="X357" t="s">
        <v>4334</v>
      </c>
      <c r="Y357">
        <v>0</v>
      </c>
      <c r="Z357">
        <v>2500000</v>
      </c>
      <c r="AA357" t="s">
        <v>4334</v>
      </c>
      <c r="AB357">
        <v>2142157</v>
      </c>
      <c r="AC357" t="s">
        <v>4334</v>
      </c>
      <c r="AD357" t="s">
        <v>4334</v>
      </c>
      <c r="AE357" t="s">
        <v>4334</v>
      </c>
      <c r="AF357" t="s">
        <v>4334</v>
      </c>
      <c r="AG357" t="s">
        <v>4334</v>
      </c>
      <c r="AH357">
        <v>826597</v>
      </c>
      <c r="AI357">
        <v>85</v>
      </c>
      <c r="AJ357">
        <v>0</v>
      </c>
      <c r="AK357" t="s">
        <v>4334</v>
      </c>
      <c r="AL357" t="s">
        <v>4334</v>
      </c>
      <c r="AM357" t="s">
        <v>4334</v>
      </c>
      <c r="AN357" t="s">
        <v>4334</v>
      </c>
      <c r="AO357" t="s">
        <v>4334</v>
      </c>
    </row>
    <row r="358" spans="1:41">
      <c r="A358" t="s">
        <v>6260</v>
      </c>
      <c r="B358" t="s">
        <v>526</v>
      </c>
      <c r="C358" t="s">
        <v>4334</v>
      </c>
      <c r="D358" t="s">
        <v>4334</v>
      </c>
      <c r="E358" t="s">
        <v>4334</v>
      </c>
      <c r="F358" t="s">
        <v>6262</v>
      </c>
      <c r="G358" t="s">
        <v>4334</v>
      </c>
      <c r="H358" t="s">
        <v>6261</v>
      </c>
      <c r="I358" t="s">
        <v>4334</v>
      </c>
      <c r="J358" t="s">
        <v>4334</v>
      </c>
      <c r="K358" t="s">
        <v>4334</v>
      </c>
      <c r="L358">
        <v>18</v>
      </c>
      <c r="M358" t="s">
        <v>3632</v>
      </c>
      <c r="N358" t="s">
        <v>4334</v>
      </c>
      <c r="O358" t="s">
        <v>4334</v>
      </c>
      <c r="P358" t="s">
        <v>4334</v>
      </c>
      <c r="Q358" t="s">
        <v>4334</v>
      </c>
      <c r="S358" t="s">
        <v>4334</v>
      </c>
      <c r="T358" t="s">
        <v>4334</v>
      </c>
      <c r="U358" t="s">
        <v>4334</v>
      </c>
      <c r="V358" t="s">
        <v>4334</v>
      </c>
      <c r="W358" t="s">
        <v>4334</v>
      </c>
      <c r="X358" t="s">
        <v>4334</v>
      </c>
      <c r="Y358">
        <v>0</v>
      </c>
      <c r="Z358">
        <v>1255000</v>
      </c>
      <c r="AA358" t="s">
        <v>4334</v>
      </c>
      <c r="AB358">
        <v>1231141.0789999999</v>
      </c>
      <c r="AC358" t="s">
        <v>4334</v>
      </c>
      <c r="AD358" t="s">
        <v>4334</v>
      </c>
      <c r="AE358" t="s">
        <v>4334</v>
      </c>
      <c r="AF358" t="s">
        <v>4334</v>
      </c>
      <c r="AG358" t="s">
        <v>4334</v>
      </c>
      <c r="AH358">
        <v>1100567.0079999999</v>
      </c>
      <c r="AI358">
        <v>99</v>
      </c>
      <c r="AJ358">
        <v>87.69</v>
      </c>
      <c r="AK358" t="s">
        <v>4334</v>
      </c>
      <c r="AL358" t="s">
        <v>20</v>
      </c>
      <c r="AM358" t="s">
        <v>4334</v>
      </c>
      <c r="AN358" t="s">
        <v>4334</v>
      </c>
      <c r="AO358" t="s">
        <v>4334</v>
      </c>
    </row>
    <row r="359" spans="1:41">
      <c r="A359" t="s">
        <v>6263</v>
      </c>
      <c r="B359" t="s">
        <v>526</v>
      </c>
      <c r="C359" t="s">
        <v>4334</v>
      </c>
      <c r="D359" t="s">
        <v>4334</v>
      </c>
      <c r="E359" t="s">
        <v>4334</v>
      </c>
      <c r="F359" t="s">
        <v>3729</v>
      </c>
      <c r="G359" t="s">
        <v>4334</v>
      </c>
      <c r="H359" t="s">
        <v>6264</v>
      </c>
      <c r="I359" t="s">
        <v>4334</v>
      </c>
      <c r="J359" t="s">
        <v>319</v>
      </c>
      <c r="K359" t="s">
        <v>4334</v>
      </c>
      <c r="L359">
        <v>5</v>
      </c>
      <c r="M359" t="s">
        <v>3612</v>
      </c>
      <c r="N359" t="s">
        <v>4334</v>
      </c>
      <c r="O359" t="s">
        <v>4334</v>
      </c>
      <c r="P359" t="s">
        <v>4334</v>
      </c>
      <c r="Q359" t="s">
        <v>4334</v>
      </c>
      <c r="S359" t="s">
        <v>4334</v>
      </c>
      <c r="T359" t="s">
        <v>4334</v>
      </c>
      <c r="U359" t="s">
        <v>4334</v>
      </c>
      <c r="V359" t="s">
        <v>4334</v>
      </c>
      <c r="W359" t="s">
        <v>4334</v>
      </c>
      <c r="X359" t="s">
        <v>4334</v>
      </c>
      <c r="Y359">
        <v>1500000</v>
      </c>
      <c r="Z359">
        <v>3000000</v>
      </c>
      <c r="AA359" t="s">
        <v>4334</v>
      </c>
      <c r="AB359">
        <v>2561711.1869999999</v>
      </c>
      <c r="AC359" t="s">
        <v>4334</v>
      </c>
      <c r="AD359" t="s">
        <v>4334</v>
      </c>
      <c r="AE359" t="s">
        <v>4334</v>
      </c>
      <c r="AF359" t="s">
        <v>4334</v>
      </c>
      <c r="AG359" t="s">
        <v>4334</v>
      </c>
      <c r="AH359">
        <v>2538915.0839999998</v>
      </c>
      <c r="AI359">
        <v>85</v>
      </c>
      <c r="AJ359">
        <v>84.63</v>
      </c>
      <c r="AK359" t="s">
        <v>4334</v>
      </c>
      <c r="AL359" t="s">
        <v>474</v>
      </c>
      <c r="AM359" t="s">
        <v>4334</v>
      </c>
      <c r="AN359" t="s">
        <v>4334</v>
      </c>
      <c r="AO359" t="s">
        <v>4334</v>
      </c>
    </row>
    <row r="360" spans="1:41">
      <c r="A360" t="s">
        <v>6265</v>
      </c>
      <c r="B360" t="s">
        <v>527</v>
      </c>
      <c r="C360" t="s">
        <v>4334</v>
      </c>
      <c r="D360" t="s">
        <v>4334</v>
      </c>
      <c r="E360" t="s">
        <v>4334</v>
      </c>
      <c r="F360" t="s">
        <v>3841</v>
      </c>
      <c r="G360" t="s">
        <v>1018</v>
      </c>
      <c r="H360" t="s">
        <v>1018</v>
      </c>
      <c r="I360" t="s">
        <v>4334</v>
      </c>
      <c r="J360" t="s">
        <v>999</v>
      </c>
      <c r="K360" t="s">
        <v>4334</v>
      </c>
      <c r="L360">
        <v>55</v>
      </c>
      <c r="M360" t="s">
        <v>3696</v>
      </c>
      <c r="N360" t="s">
        <v>4334</v>
      </c>
      <c r="O360" t="s">
        <v>4334</v>
      </c>
      <c r="P360" t="s">
        <v>4334</v>
      </c>
      <c r="Q360" t="s">
        <v>4334</v>
      </c>
      <c r="S360" t="s">
        <v>4334</v>
      </c>
      <c r="T360" t="s">
        <v>4334</v>
      </c>
      <c r="U360" t="s">
        <v>4334</v>
      </c>
      <c r="V360" t="s">
        <v>4334</v>
      </c>
      <c r="W360" t="s">
        <v>4334</v>
      </c>
      <c r="X360" t="s">
        <v>4334</v>
      </c>
      <c r="Y360">
        <v>1500000</v>
      </c>
      <c r="Z360">
        <v>1500000</v>
      </c>
      <c r="AA360" t="s">
        <v>4334</v>
      </c>
      <c r="AB360">
        <v>1115390</v>
      </c>
      <c r="AC360" t="s">
        <v>4334</v>
      </c>
      <c r="AD360" t="s">
        <v>4334</v>
      </c>
      <c r="AE360" t="s">
        <v>4334</v>
      </c>
      <c r="AF360" t="s">
        <v>4334</v>
      </c>
      <c r="AG360" t="s">
        <v>4334</v>
      </c>
      <c r="AH360">
        <v>182858</v>
      </c>
      <c r="AI360">
        <v>60</v>
      </c>
      <c r="AJ360">
        <v>0</v>
      </c>
      <c r="AK360" t="s">
        <v>4334</v>
      </c>
      <c r="AL360" t="s">
        <v>4334</v>
      </c>
      <c r="AM360" t="s">
        <v>4334</v>
      </c>
      <c r="AN360" t="s">
        <v>4334</v>
      </c>
      <c r="AO360" t="s">
        <v>4334</v>
      </c>
    </row>
    <row r="361" spans="1:41">
      <c r="A361" t="s">
        <v>6266</v>
      </c>
      <c r="B361" t="s">
        <v>528</v>
      </c>
      <c r="C361" t="s">
        <v>4334</v>
      </c>
      <c r="D361" t="s">
        <v>4334</v>
      </c>
      <c r="E361" t="s">
        <v>4334</v>
      </c>
      <c r="F361" t="s">
        <v>3758</v>
      </c>
      <c r="G361" t="s">
        <v>4334</v>
      </c>
      <c r="H361" t="s">
        <v>2257</v>
      </c>
      <c r="I361" t="s">
        <v>4334</v>
      </c>
      <c r="J361" t="s">
        <v>4334</v>
      </c>
      <c r="K361" t="s">
        <v>4334</v>
      </c>
      <c r="L361">
        <v>22</v>
      </c>
      <c r="M361" t="s">
        <v>3638</v>
      </c>
      <c r="N361" t="s">
        <v>4334</v>
      </c>
      <c r="O361" t="s">
        <v>4334</v>
      </c>
      <c r="P361" t="s">
        <v>4334</v>
      </c>
      <c r="Q361" t="s">
        <v>4334</v>
      </c>
      <c r="S361" t="s">
        <v>4334</v>
      </c>
      <c r="T361" t="s">
        <v>4334</v>
      </c>
      <c r="U361" t="s">
        <v>4334</v>
      </c>
      <c r="V361" t="s">
        <v>4334</v>
      </c>
      <c r="W361" t="s">
        <v>4334</v>
      </c>
      <c r="X361" t="s">
        <v>4334</v>
      </c>
      <c r="Y361">
        <v>0</v>
      </c>
      <c r="Z361">
        <v>0</v>
      </c>
      <c r="AA361" t="s">
        <v>4334</v>
      </c>
      <c r="AB361">
        <v>0</v>
      </c>
      <c r="AC361" t="s">
        <v>4334</v>
      </c>
      <c r="AD361" t="s">
        <v>4334</v>
      </c>
      <c r="AE361" t="s">
        <v>4334</v>
      </c>
      <c r="AF361" t="s">
        <v>4334</v>
      </c>
      <c r="AG361" t="s">
        <v>4334</v>
      </c>
      <c r="AH361">
        <v>0</v>
      </c>
      <c r="AI361">
        <v>0</v>
      </c>
      <c r="AJ361">
        <v>0</v>
      </c>
      <c r="AK361" t="s">
        <v>4334</v>
      </c>
      <c r="AL361" t="s">
        <v>4334</v>
      </c>
      <c r="AM361" t="s">
        <v>4334</v>
      </c>
      <c r="AN361" t="s">
        <v>4334</v>
      </c>
      <c r="AO361" t="s">
        <v>4334</v>
      </c>
    </row>
    <row r="362" spans="1:41">
      <c r="A362" t="s">
        <v>6267</v>
      </c>
      <c r="B362" t="s">
        <v>529</v>
      </c>
      <c r="C362" t="s">
        <v>4334</v>
      </c>
      <c r="D362" t="s">
        <v>4334</v>
      </c>
      <c r="E362" t="s">
        <v>4334</v>
      </c>
      <c r="F362" t="s">
        <v>3733</v>
      </c>
      <c r="G362" t="s">
        <v>4334</v>
      </c>
      <c r="H362" t="s">
        <v>1324</v>
      </c>
      <c r="I362" t="s">
        <v>4334</v>
      </c>
      <c r="J362" t="s">
        <v>319</v>
      </c>
      <c r="K362" t="s">
        <v>4334</v>
      </c>
      <c r="L362">
        <v>12</v>
      </c>
      <c r="M362" t="s">
        <v>1668</v>
      </c>
      <c r="N362" t="s">
        <v>4334</v>
      </c>
      <c r="O362" t="s">
        <v>4334</v>
      </c>
      <c r="P362" t="s">
        <v>4334</v>
      </c>
      <c r="Q362" t="s">
        <v>4334</v>
      </c>
      <c r="S362" t="s">
        <v>4334</v>
      </c>
      <c r="T362" t="s">
        <v>4334</v>
      </c>
      <c r="U362" t="s">
        <v>4334</v>
      </c>
      <c r="V362" t="s">
        <v>4334</v>
      </c>
      <c r="W362" t="s">
        <v>4334</v>
      </c>
      <c r="X362" t="s">
        <v>4334</v>
      </c>
      <c r="Y362">
        <v>0</v>
      </c>
      <c r="Z362">
        <v>1500000</v>
      </c>
      <c r="AA362" t="s">
        <v>4334</v>
      </c>
      <c r="AB362">
        <v>0</v>
      </c>
      <c r="AC362" t="s">
        <v>4334</v>
      </c>
      <c r="AD362" t="s">
        <v>4334</v>
      </c>
      <c r="AE362" t="s">
        <v>4334</v>
      </c>
      <c r="AF362" t="s">
        <v>4334</v>
      </c>
      <c r="AG362" t="s">
        <v>4334</v>
      </c>
      <c r="AH362">
        <v>0</v>
      </c>
      <c r="AI362">
        <v>0</v>
      </c>
      <c r="AJ362">
        <v>73.97</v>
      </c>
      <c r="AK362" t="s">
        <v>4334</v>
      </c>
      <c r="AL362" t="s">
        <v>6268</v>
      </c>
      <c r="AM362" t="s">
        <v>4334</v>
      </c>
      <c r="AN362" t="s">
        <v>4334</v>
      </c>
      <c r="AO362" t="s">
        <v>4334</v>
      </c>
    </row>
    <row r="363" spans="1:41">
      <c r="A363" t="s">
        <v>6269</v>
      </c>
      <c r="B363" t="s">
        <v>529</v>
      </c>
      <c r="C363" t="s">
        <v>4334</v>
      </c>
      <c r="D363" t="s">
        <v>4334</v>
      </c>
      <c r="E363" t="s">
        <v>4334</v>
      </c>
      <c r="F363" t="s">
        <v>3729</v>
      </c>
      <c r="G363" t="s">
        <v>4334</v>
      </c>
      <c r="H363" t="s">
        <v>1261</v>
      </c>
      <c r="I363" t="s">
        <v>4334</v>
      </c>
      <c r="J363" t="s">
        <v>319</v>
      </c>
      <c r="K363" t="s">
        <v>4334</v>
      </c>
      <c r="L363">
        <v>40</v>
      </c>
      <c r="M363" t="s">
        <v>3670</v>
      </c>
      <c r="N363" t="s">
        <v>4334</v>
      </c>
      <c r="O363" t="s">
        <v>4334</v>
      </c>
      <c r="P363" t="s">
        <v>4334</v>
      </c>
      <c r="Q363" t="s">
        <v>4334</v>
      </c>
      <c r="S363" t="s">
        <v>4334</v>
      </c>
      <c r="T363" t="s">
        <v>4334</v>
      </c>
      <c r="U363" t="s">
        <v>4334</v>
      </c>
      <c r="V363" t="s">
        <v>4334</v>
      </c>
      <c r="W363" t="s">
        <v>4334</v>
      </c>
      <c r="X363" t="s">
        <v>4334</v>
      </c>
      <c r="Y363">
        <v>0</v>
      </c>
      <c r="Z363">
        <v>2000000</v>
      </c>
      <c r="AA363" t="s">
        <v>4334</v>
      </c>
      <c r="AB363">
        <v>1517700</v>
      </c>
      <c r="AC363" t="s">
        <v>4334</v>
      </c>
      <c r="AD363" t="s">
        <v>4334</v>
      </c>
      <c r="AE363" t="s">
        <v>4334</v>
      </c>
      <c r="AF363" t="s">
        <v>4334</v>
      </c>
      <c r="AG363" t="s">
        <v>4334</v>
      </c>
      <c r="AH363">
        <v>1428287</v>
      </c>
      <c r="AI363">
        <v>90</v>
      </c>
      <c r="AJ363">
        <v>0</v>
      </c>
      <c r="AK363" t="s">
        <v>4334</v>
      </c>
      <c r="AL363" t="s">
        <v>4334</v>
      </c>
      <c r="AM363" t="s">
        <v>4334</v>
      </c>
      <c r="AN363" t="s">
        <v>4334</v>
      </c>
      <c r="AO363" t="s">
        <v>4334</v>
      </c>
    </row>
    <row r="364" spans="1:41">
      <c r="A364" t="s">
        <v>6270</v>
      </c>
      <c r="B364" t="s">
        <v>317</v>
      </c>
      <c r="C364" t="s">
        <v>4334</v>
      </c>
      <c r="D364" t="s">
        <v>4334</v>
      </c>
      <c r="E364" t="s">
        <v>4334</v>
      </c>
      <c r="F364" t="s">
        <v>3744</v>
      </c>
      <c r="G364" t="s">
        <v>4334</v>
      </c>
      <c r="H364" t="s">
        <v>6271</v>
      </c>
      <c r="I364" t="s">
        <v>4334</v>
      </c>
      <c r="J364" t="s">
        <v>4334</v>
      </c>
      <c r="K364" t="s">
        <v>4334</v>
      </c>
      <c r="L364">
        <v>35</v>
      </c>
      <c r="M364" t="s">
        <v>3660</v>
      </c>
      <c r="N364" t="s">
        <v>4334</v>
      </c>
      <c r="O364" t="s">
        <v>4334</v>
      </c>
      <c r="P364" t="s">
        <v>4334</v>
      </c>
      <c r="Q364" t="s">
        <v>4334</v>
      </c>
      <c r="S364" t="s">
        <v>4334</v>
      </c>
      <c r="T364" t="s">
        <v>4334</v>
      </c>
      <c r="U364" t="s">
        <v>4334</v>
      </c>
      <c r="V364" t="s">
        <v>4334</v>
      </c>
      <c r="W364" t="s">
        <v>4334</v>
      </c>
      <c r="X364" t="s">
        <v>4334</v>
      </c>
      <c r="Y364">
        <v>0</v>
      </c>
      <c r="Z364">
        <v>4216500</v>
      </c>
      <c r="AA364" t="s">
        <v>4334</v>
      </c>
      <c r="AB364">
        <v>4119821.8509999998</v>
      </c>
      <c r="AC364" t="s">
        <v>4334</v>
      </c>
      <c r="AD364" t="s">
        <v>4334</v>
      </c>
      <c r="AE364" t="s">
        <v>4334</v>
      </c>
      <c r="AF364" t="s">
        <v>4334</v>
      </c>
      <c r="AG364" t="s">
        <v>4334</v>
      </c>
      <c r="AH364">
        <v>4042541.51</v>
      </c>
      <c r="AI364">
        <v>100</v>
      </c>
      <c r="AJ364">
        <v>0</v>
      </c>
      <c r="AK364" t="s">
        <v>4334</v>
      </c>
      <c r="AL364" t="s">
        <v>936</v>
      </c>
      <c r="AM364" t="s">
        <v>4334</v>
      </c>
      <c r="AN364" t="s">
        <v>13</v>
      </c>
      <c r="AO364" t="s">
        <v>4334</v>
      </c>
    </row>
    <row r="365" spans="1:41">
      <c r="A365" t="s">
        <v>6272</v>
      </c>
      <c r="B365" t="s">
        <v>2286</v>
      </c>
      <c r="C365" t="s">
        <v>4334</v>
      </c>
      <c r="D365" t="s">
        <v>4334</v>
      </c>
      <c r="E365" t="s">
        <v>4334</v>
      </c>
      <c r="F365" t="s">
        <v>3729</v>
      </c>
      <c r="G365" t="s">
        <v>2494</v>
      </c>
      <c r="H365" t="s">
        <v>4334</v>
      </c>
      <c r="I365" t="s">
        <v>4334</v>
      </c>
      <c r="J365" t="s">
        <v>2285</v>
      </c>
      <c r="K365" t="s">
        <v>4334</v>
      </c>
      <c r="L365">
        <v>38</v>
      </c>
      <c r="M365" t="s">
        <v>3666</v>
      </c>
      <c r="N365" t="s">
        <v>4334</v>
      </c>
      <c r="O365" t="s">
        <v>4334</v>
      </c>
      <c r="P365" t="s">
        <v>4334</v>
      </c>
      <c r="Q365" t="s">
        <v>4334</v>
      </c>
      <c r="S365" t="s">
        <v>4334</v>
      </c>
      <c r="T365" t="s">
        <v>4334</v>
      </c>
      <c r="U365" t="s">
        <v>4334</v>
      </c>
      <c r="V365" t="s">
        <v>4334</v>
      </c>
      <c r="W365" t="s">
        <v>4334</v>
      </c>
      <c r="X365" t="s">
        <v>4334</v>
      </c>
      <c r="Y365">
        <v>1500000</v>
      </c>
      <c r="Z365">
        <v>1900000</v>
      </c>
      <c r="AA365" t="s">
        <v>4334</v>
      </c>
      <c r="AB365">
        <v>0</v>
      </c>
      <c r="AC365" t="s">
        <v>4334</v>
      </c>
      <c r="AD365" t="s">
        <v>4334</v>
      </c>
      <c r="AE365" t="s">
        <v>4334</v>
      </c>
      <c r="AF365" t="s">
        <v>4334</v>
      </c>
      <c r="AG365" t="s">
        <v>4334</v>
      </c>
      <c r="AH365">
        <v>1728020.834</v>
      </c>
      <c r="AI365">
        <v>100</v>
      </c>
      <c r="AJ365">
        <v>0</v>
      </c>
      <c r="AK365" t="s">
        <v>4334</v>
      </c>
      <c r="AL365" t="s">
        <v>4334</v>
      </c>
      <c r="AM365" t="s">
        <v>4334</v>
      </c>
      <c r="AN365" t="s">
        <v>4334</v>
      </c>
      <c r="AO365" t="s">
        <v>4334</v>
      </c>
    </row>
    <row r="366" spans="1:41">
      <c r="A366" t="s">
        <v>6273</v>
      </c>
      <c r="B366" t="s">
        <v>529</v>
      </c>
      <c r="C366" t="s">
        <v>4334</v>
      </c>
      <c r="D366" t="s">
        <v>4334</v>
      </c>
      <c r="E366" t="s">
        <v>4334</v>
      </c>
      <c r="F366" t="s">
        <v>3730</v>
      </c>
      <c r="G366" t="s">
        <v>4334</v>
      </c>
      <c r="H366" t="s">
        <v>6274</v>
      </c>
      <c r="I366" t="s">
        <v>4334</v>
      </c>
      <c r="J366" t="s">
        <v>319</v>
      </c>
      <c r="K366" t="s">
        <v>4334</v>
      </c>
      <c r="L366">
        <v>4</v>
      </c>
      <c r="M366" t="s">
        <v>1201</v>
      </c>
      <c r="N366" t="s">
        <v>4334</v>
      </c>
      <c r="O366" t="s">
        <v>4334</v>
      </c>
      <c r="P366" t="s">
        <v>4334</v>
      </c>
      <c r="Q366" t="s">
        <v>4334</v>
      </c>
      <c r="S366" t="s">
        <v>4334</v>
      </c>
      <c r="T366" t="s">
        <v>4334</v>
      </c>
      <c r="U366" t="s">
        <v>4334</v>
      </c>
      <c r="V366" t="s">
        <v>4334</v>
      </c>
      <c r="W366" t="s">
        <v>4334</v>
      </c>
      <c r="X366" t="s">
        <v>4334</v>
      </c>
      <c r="Y366">
        <v>0</v>
      </c>
      <c r="Z366">
        <v>2500000</v>
      </c>
      <c r="AA366" t="s">
        <v>4334</v>
      </c>
      <c r="AB366">
        <v>0</v>
      </c>
      <c r="AC366" t="s">
        <v>4334</v>
      </c>
      <c r="AD366" t="s">
        <v>4334</v>
      </c>
      <c r="AE366" t="s">
        <v>4334</v>
      </c>
      <c r="AF366" t="s">
        <v>4334</v>
      </c>
      <c r="AG366" t="s">
        <v>4334</v>
      </c>
      <c r="AH366">
        <v>3156</v>
      </c>
      <c r="AI366">
        <v>0</v>
      </c>
      <c r="AJ366">
        <v>97.42</v>
      </c>
      <c r="AK366" t="s">
        <v>4334</v>
      </c>
      <c r="AL366" t="s">
        <v>4334</v>
      </c>
      <c r="AM366" t="s">
        <v>4334</v>
      </c>
      <c r="AN366" t="s">
        <v>4334</v>
      </c>
      <c r="AO366" t="s">
        <v>4334</v>
      </c>
    </row>
    <row r="367" spans="1:41">
      <c r="A367" t="s">
        <v>6275</v>
      </c>
      <c r="B367" t="s">
        <v>317</v>
      </c>
      <c r="C367" t="s">
        <v>4334</v>
      </c>
      <c r="D367" t="s">
        <v>4334</v>
      </c>
      <c r="E367" t="s">
        <v>4334</v>
      </c>
      <c r="F367" t="s">
        <v>3743</v>
      </c>
      <c r="G367" t="s">
        <v>4334</v>
      </c>
      <c r="H367" t="s">
        <v>6276</v>
      </c>
      <c r="I367" t="s">
        <v>4334</v>
      </c>
      <c r="J367" t="s">
        <v>4334</v>
      </c>
      <c r="K367" t="s">
        <v>4334</v>
      </c>
      <c r="L367">
        <v>35</v>
      </c>
      <c r="M367" t="s">
        <v>3660</v>
      </c>
      <c r="N367" t="s">
        <v>4334</v>
      </c>
      <c r="O367" t="s">
        <v>4334</v>
      </c>
      <c r="P367" t="s">
        <v>4334</v>
      </c>
      <c r="Q367" t="s">
        <v>4334</v>
      </c>
      <c r="S367" t="s">
        <v>4334</v>
      </c>
      <c r="T367" t="s">
        <v>4334</v>
      </c>
      <c r="U367" t="s">
        <v>4334</v>
      </c>
      <c r="V367" t="s">
        <v>4334</v>
      </c>
      <c r="W367" t="s">
        <v>4334</v>
      </c>
      <c r="X367" t="s">
        <v>4334</v>
      </c>
      <c r="Y367">
        <v>0</v>
      </c>
      <c r="Z367">
        <v>2110000</v>
      </c>
      <c r="AA367" t="s">
        <v>4334</v>
      </c>
      <c r="AB367">
        <v>1516941.0220000001</v>
      </c>
      <c r="AC367" t="s">
        <v>4334</v>
      </c>
      <c r="AD367" t="s">
        <v>4334</v>
      </c>
      <c r="AE367" t="s">
        <v>4334</v>
      </c>
      <c r="AF367" t="s">
        <v>4334</v>
      </c>
      <c r="AG367" t="s">
        <v>4334</v>
      </c>
      <c r="AH367">
        <v>1069818.33</v>
      </c>
      <c r="AI367">
        <v>85</v>
      </c>
      <c r="AJ367">
        <v>0</v>
      </c>
      <c r="AK367" t="s">
        <v>4334</v>
      </c>
      <c r="AL367" t="s">
        <v>6277</v>
      </c>
      <c r="AM367" t="s">
        <v>4334</v>
      </c>
      <c r="AN367" t="s">
        <v>6193</v>
      </c>
      <c r="AO367" t="s">
        <v>4334</v>
      </c>
    </row>
    <row r="368" spans="1:41">
      <c r="A368" t="s">
        <v>6278</v>
      </c>
      <c r="B368" t="s">
        <v>527</v>
      </c>
      <c r="C368" t="s">
        <v>4334</v>
      </c>
      <c r="D368" t="s">
        <v>4334</v>
      </c>
      <c r="E368" t="s">
        <v>4334</v>
      </c>
      <c r="F368" t="s">
        <v>3876</v>
      </c>
      <c r="G368" t="s">
        <v>1096</v>
      </c>
      <c r="H368" t="s">
        <v>1096</v>
      </c>
      <c r="I368" t="s">
        <v>4334</v>
      </c>
      <c r="J368" t="s">
        <v>999</v>
      </c>
      <c r="K368" t="s">
        <v>4334</v>
      </c>
      <c r="L368">
        <v>11</v>
      </c>
      <c r="M368" t="s">
        <v>3620</v>
      </c>
      <c r="N368" t="s">
        <v>4334</v>
      </c>
      <c r="O368" t="s">
        <v>4334</v>
      </c>
      <c r="P368" t="s">
        <v>4334</v>
      </c>
      <c r="Q368" t="s">
        <v>4334</v>
      </c>
      <c r="R368">
        <v>2024</v>
      </c>
      <c r="S368" t="s">
        <v>4334</v>
      </c>
      <c r="T368" t="s">
        <v>4334</v>
      </c>
      <c r="U368" t="s">
        <v>4334</v>
      </c>
      <c r="V368" t="s">
        <v>4334</v>
      </c>
      <c r="W368" t="s">
        <v>4334</v>
      </c>
      <c r="X368" t="s">
        <v>4334</v>
      </c>
      <c r="Y368">
        <v>1052350</v>
      </c>
      <c r="Z368">
        <v>1052350</v>
      </c>
      <c r="AA368" t="s">
        <v>4334</v>
      </c>
      <c r="AB368">
        <v>905021</v>
      </c>
      <c r="AC368" t="s">
        <v>4334</v>
      </c>
      <c r="AD368" t="s">
        <v>4334</v>
      </c>
      <c r="AE368" t="s">
        <v>4334</v>
      </c>
      <c r="AF368" t="s">
        <v>4334</v>
      </c>
      <c r="AG368" t="s">
        <v>4334</v>
      </c>
      <c r="AH368">
        <v>255312</v>
      </c>
      <c r="AI368">
        <v>66</v>
      </c>
      <c r="AJ368">
        <v>0</v>
      </c>
      <c r="AK368" t="s">
        <v>4334</v>
      </c>
      <c r="AL368" t="s">
        <v>67</v>
      </c>
      <c r="AM368" t="s">
        <v>4334</v>
      </c>
      <c r="AN368" t="s">
        <v>4334</v>
      </c>
      <c r="AO368" t="s">
        <v>4334</v>
      </c>
    </row>
    <row r="369" spans="1:41">
      <c r="A369" t="s">
        <v>6279</v>
      </c>
      <c r="B369" t="s">
        <v>526</v>
      </c>
      <c r="C369" t="s">
        <v>4334</v>
      </c>
      <c r="D369" t="s">
        <v>4334</v>
      </c>
      <c r="E369" t="s">
        <v>4334</v>
      </c>
      <c r="F369" t="s">
        <v>3733</v>
      </c>
      <c r="G369" t="s">
        <v>4334</v>
      </c>
      <c r="H369" t="s">
        <v>6280</v>
      </c>
      <c r="I369" t="s">
        <v>4334</v>
      </c>
      <c r="J369" t="s">
        <v>4334</v>
      </c>
      <c r="K369" t="s">
        <v>4334</v>
      </c>
      <c r="L369">
        <v>6</v>
      </c>
      <c r="M369" t="s">
        <v>3613</v>
      </c>
      <c r="N369" t="s">
        <v>4334</v>
      </c>
      <c r="O369" t="s">
        <v>4334</v>
      </c>
      <c r="P369" t="s">
        <v>4334</v>
      </c>
      <c r="Q369" t="s">
        <v>4334</v>
      </c>
      <c r="R369">
        <v>2014</v>
      </c>
      <c r="S369" t="s">
        <v>4334</v>
      </c>
      <c r="T369" t="s">
        <v>4334</v>
      </c>
      <c r="U369" t="s">
        <v>4334</v>
      </c>
      <c r="V369" t="s">
        <v>4334</v>
      </c>
      <c r="W369" t="s">
        <v>4334</v>
      </c>
      <c r="X369" t="s">
        <v>4334</v>
      </c>
      <c r="Y369">
        <v>0</v>
      </c>
      <c r="Z369">
        <v>1000000</v>
      </c>
      <c r="AA369" t="s">
        <v>4334</v>
      </c>
      <c r="AB369">
        <v>0</v>
      </c>
      <c r="AC369" t="s">
        <v>4334</v>
      </c>
      <c r="AD369" t="s">
        <v>4334</v>
      </c>
      <c r="AE369" t="s">
        <v>4334</v>
      </c>
      <c r="AF369" t="s">
        <v>4334</v>
      </c>
      <c r="AG369" t="s">
        <v>4334</v>
      </c>
      <c r="AH369">
        <v>0</v>
      </c>
      <c r="AI369">
        <v>0</v>
      </c>
      <c r="AJ369">
        <v>0</v>
      </c>
      <c r="AK369" t="s">
        <v>4334</v>
      </c>
      <c r="AL369" t="s">
        <v>4334</v>
      </c>
      <c r="AM369" t="s">
        <v>4334</v>
      </c>
      <c r="AN369" t="s">
        <v>4334</v>
      </c>
      <c r="AO369" t="s">
        <v>4334</v>
      </c>
    </row>
    <row r="370" spans="1:41">
      <c r="A370" t="s">
        <v>6281</v>
      </c>
      <c r="B370" t="s">
        <v>526</v>
      </c>
      <c r="C370" t="s">
        <v>4334</v>
      </c>
      <c r="D370" t="s">
        <v>4334</v>
      </c>
      <c r="E370" t="s">
        <v>4334</v>
      </c>
      <c r="F370" t="s">
        <v>3729</v>
      </c>
      <c r="G370" t="s">
        <v>4334</v>
      </c>
      <c r="H370" t="s">
        <v>3124</v>
      </c>
      <c r="I370" t="s">
        <v>4334</v>
      </c>
      <c r="J370" t="s">
        <v>4334</v>
      </c>
      <c r="K370" t="s">
        <v>4334</v>
      </c>
      <c r="L370">
        <v>6</v>
      </c>
      <c r="M370" t="s">
        <v>3613</v>
      </c>
      <c r="N370" t="s">
        <v>4334</v>
      </c>
      <c r="O370" t="s">
        <v>4334</v>
      </c>
      <c r="P370" t="s">
        <v>4334</v>
      </c>
      <c r="Q370" t="s">
        <v>4334</v>
      </c>
      <c r="R370">
        <v>2021</v>
      </c>
      <c r="S370" t="s">
        <v>4334</v>
      </c>
      <c r="T370" t="s">
        <v>4334</v>
      </c>
      <c r="U370" t="s">
        <v>4334</v>
      </c>
      <c r="V370" t="s">
        <v>4334</v>
      </c>
      <c r="W370" t="s">
        <v>4334</v>
      </c>
      <c r="X370" t="s">
        <v>4334</v>
      </c>
      <c r="Y370">
        <v>0</v>
      </c>
      <c r="Z370">
        <v>2750000</v>
      </c>
      <c r="AA370" t="s">
        <v>4334</v>
      </c>
      <c r="AB370">
        <v>0</v>
      </c>
      <c r="AC370" t="s">
        <v>4334</v>
      </c>
      <c r="AD370" t="s">
        <v>4334</v>
      </c>
      <c r="AE370" t="s">
        <v>4334</v>
      </c>
      <c r="AF370" t="s">
        <v>4334</v>
      </c>
      <c r="AG370" t="s">
        <v>4334</v>
      </c>
      <c r="AH370">
        <v>0</v>
      </c>
      <c r="AI370">
        <v>85</v>
      </c>
      <c r="AJ370">
        <v>60</v>
      </c>
      <c r="AK370" t="s">
        <v>4334</v>
      </c>
      <c r="AL370" t="s">
        <v>4185</v>
      </c>
      <c r="AM370" t="s">
        <v>4334</v>
      </c>
      <c r="AN370" t="s">
        <v>4334</v>
      </c>
      <c r="AO370" t="s">
        <v>4334</v>
      </c>
    </row>
    <row r="371" spans="1:41">
      <c r="A371" t="s">
        <v>6282</v>
      </c>
      <c r="B371" t="s">
        <v>527</v>
      </c>
      <c r="C371" t="s">
        <v>4334</v>
      </c>
      <c r="D371" t="s">
        <v>4334</v>
      </c>
      <c r="E371" t="s">
        <v>4334</v>
      </c>
      <c r="F371" t="s">
        <v>3826</v>
      </c>
      <c r="G371" t="s">
        <v>937</v>
      </c>
      <c r="H371" t="s">
        <v>938</v>
      </c>
      <c r="I371" t="s">
        <v>4334</v>
      </c>
      <c r="J371" t="s">
        <v>319</v>
      </c>
      <c r="K371" t="s">
        <v>4334</v>
      </c>
      <c r="L371">
        <v>11</v>
      </c>
      <c r="M371" t="s">
        <v>3620</v>
      </c>
      <c r="N371" t="s">
        <v>4334</v>
      </c>
      <c r="O371" t="s">
        <v>4334</v>
      </c>
      <c r="P371" t="s">
        <v>4334</v>
      </c>
      <c r="Q371" t="s">
        <v>4334</v>
      </c>
      <c r="R371">
        <v>2017</v>
      </c>
      <c r="S371" t="s">
        <v>4334</v>
      </c>
      <c r="T371" t="s">
        <v>4334</v>
      </c>
      <c r="U371" t="s">
        <v>4334</v>
      </c>
      <c r="V371" t="s">
        <v>4334</v>
      </c>
      <c r="W371" t="s">
        <v>4334</v>
      </c>
      <c r="X371" t="s">
        <v>4334</v>
      </c>
      <c r="Y371">
        <v>5000000</v>
      </c>
      <c r="Z371">
        <v>5200000</v>
      </c>
      <c r="AA371" t="s">
        <v>4334</v>
      </c>
      <c r="AB371">
        <v>5037134</v>
      </c>
      <c r="AC371" t="s">
        <v>4334</v>
      </c>
      <c r="AD371" t="s">
        <v>4334</v>
      </c>
      <c r="AE371" t="s">
        <v>4334</v>
      </c>
      <c r="AF371" t="s">
        <v>4334</v>
      </c>
      <c r="AG371" t="s">
        <v>4334</v>
      </c>
      <c r="AH371">
        <v>4560094</v>
      </c>
      <c r="AI371">
        <v>97</v>
      </c>
      <c r="AJ371">
        <v>0</v>
      </c>
      <c r="AK371" t="s">
        <v>4334</v>
      </c>
      <c r="AL371" t="s">
        <v>939</v>
      </c>
      <c r="AM371" t="s">
        <v>4334</v>
      </c>
      <c r="AN371" t="s">
        <v>4334</v>
      </c>
      <c r="AO371" t="s">
        <v>4334</v>
      </c>
    </row>
    <row r="372" spans="1:41">
      <c r="A372" t="s">
        <v>6283</v>
      </c>
      <c r="B372" t="s">
        <v>529</v>
      </c>
      <c r="C372" t="s">
        <v>4334</v>
      </c>
      <c r="D372" t="s">
        <v>4334</v>
      </c>
      <c r="E372" t="s">
        <v>4334</v>
      </c>
      <c r="F372" t="s">
        <v>3758</v>
      </c>
      <c r="G372" t="s">
        <v>4334</v>
      </c>
      <c r="H372" t="s">
        <v>4095</v>
      </c>
      <c r="I372" t="s">
        <v>4334</v>
      </c>
      <c r="J372" t="s">
        <v>319</v>
      </c>
      <c r="K372" t="s">
        <v>4334</v>
      </c>
      <c r="L372">
        <v>40</v>
      </c>
      <c r="M372" t="s">
        <v>3670</v>
      </c>
      <c r="N372" t="s">
        <v>4334</v>
      </c>
      <c r="O372" t="s">
        <v>4334</v>
      </c>
      <c r="P372" t="s">
        <v>4334</v>
      </c>
      <c r="Q372" t="s">
        <v>4334</v>
      </c>
      <c r="S372" t="s">
        <v>4334</v>
      </c>
      <c r="T372" t="s">
        <v>4334</v>
      </c>
      <c r="U372" t="s">
        <v>4334</v>
      </c>
      <c r="V372" t="s">
        <v>4334</v>
      </c>
      <c r="W372" t="s">
        <v>4334</v>
      </c>
      <c r="X372" t="s">
        <v>4334</v>
      </c>
      <c r="Y372">
        <v>0</v>
      </c>
      <c r="Z372">
        <v>2000000</v>
      </c>
      <c r="AA372" t="s">
        <v>4334</v>
      </c>
      <c r="AB372">
        <v>1637616</v>
      </c>
      <c r="AC372" t="s">
        <v>4334</v>
      </c>
      <c r="AD372" t="s">
        <v>4334</v>
      </c>
      <c r="AE372" t="s">
        <v>4334</v>
      </c>
      <c r="AF372" t="s">
        <v>4334</v>
      </c>
      <c r="AG372" t="s">
        <v>4334</v>
      </c>
      <c r="AH372">
        <v>507012</v>
      </c>
      <c r="AI372">
        <v>45</v>
      </c>
      <c r="AJ372">
        <v>0</v>
      </c>
      <c r="AK372" t="s">
        <v>4334</v>
      </c>
      <c r="AL372" t="s">
        <v>4334</v>
      </c>
      <c r="AM372" t="s">
        <v>4334</v>
      </c>
      <c r="AN372" t="s">
        <v>4334</v>
      </c>
      <c r="AO372" t="s">
        <v>4334</v>
      </c>
    </row>
    <row r="373" spans="1:41">
      <c r="A373" t="s">
        <v>6284</v>
      </c>
      <c r="B373" t="s">
        <v>527</v>
      </c>
      <c r="C373" t="s">
        <v>4334</v>
      </c>
      <c r="D373" t="s">
        <v>4334</v>
      </c>
      <c r="E373" t="s">
        <v>4334</v>
      </c>
      <c r="F373" t="s">
        <v>3796</v>
      </c>
      <c r="G373" t="s">
        <v>4334</v>
      </c>
      <c r="H373" t="s">
        <v>6285</v>
      </c>
      <c r="I373" t="s">
        <v>4334</v>
      </c>
      <c r="J373" t="s">
        <v>319</v>
      </c>
      <c r="K373" t="s">
        <v>4334</v>
      </c>
      <c r="L373">
        <v>7</v>
      </c>
      <c r="M373" t="s">
        <v>3614</v>
      </c>
      <c r="N373" t="s">
        <v>4334</v>
      </c>
      <c r="O373" t="s">
        <v>4334</v>
      </c>
      <c r="P373" t="s">
        <v>4334</v>
      </c>
      <c r="Q373" t="s">
        <v>4334</v>
      </c>
      <c r="R373">
        <v>2006</v>
      </c>
      <c r="S373" t="s">
        <v>4334</v>
      </c>
      <c r="T373" t="s">
        <v>4334</v>
      </c>
      <c r="U373" t="s">
        <v>4334</v>
      </c>
      <c r="V373" t="s">
        <v>4334</v>
      </c>
      <c r="W373" t="s">
        <v>4334</v>
      </c>
      <c r="X373" t="s">
        <v>4334</v>
      </c>
      <c r="Y373">
        <v>345000</v>
      </c>
      <c r="Z373">
        <v>1195000</v>
      </c>
      <c r="AA373" t="s">
        <v>4334</v>
      </c>
      <c r="AB373">
        <v>1187723</v>
      </c>
      <c r="AC373" t="s">
        <v>4334</v>
      </c>
      <c r="AD373" t="s">
        <v>4334</v>
      </c>
      <c r="AE373" t="s">
        <v>4334</v>
      </c>
      <c r="AF373" t="s">
        <v>4334</v>
      </c>
      <c r="AG373" t="s">
        <v>4334</v>
      </c>
      <c r="AH373">
        <v>1125550</v>
      </c>
      <c r="AI373">
        <v>95</v>
      </c>
      <c r="AJ373">
        <v>0</v>
      </c>
      <c r="AK373" t="s">
        <v>4334</v>
      </c>
      <c r="AL373" t="s">
        <v>714</v>
      </c>
      <c r="AM373" t="s">
        <v>4334</v>
      </c>
      <c r="AN373" t="s">
        <v>4334</v>
      </c>
      <c r="AO373" t="s">
        <v>4334</v>
      </c>
    </row>
    <row r="374" spans="1:41">
      <c r="A374" t="s">
        <v>6286</v>
      </c>
      <c r="B374" t="s">
        <v>527</v>
      </c>
      <c r="C374" t="s">
        <v>4334</v>
      </c>
      <c r="D374" t="s">
        <v>4334</v>
      </c>
      <c r="E374" t="s">
        <v>4334</v>
      </c>
      <c r="F374" t="s">
        <v>4068</v>
      </c>
      <c r="G374" t="s">
        <v>1049</v>
      </c>
      <c r="H374" t="s">
        <v>4069</v>
      </c>
      <c r="I374" t="s">
        <v>4334</v>
      </c>
      <c r="J374" t="s">
        <v>999</v>
      </c>
      <c r="K374" t="s">
        <v>4334</v>
      </c>
      <c r="L374">
        <v>51</v>
      </c>
      <c r="M374" t="s">
        <v>3688</v>
      </c>
      <c r="N374" t="s">
        <v>4334</v>
      </c>
      <c r="O374" t="s">
        <v>4334</v>
      </c>
      <c r="P374" t="s">
        <v>4334</v>
      </c>
      <c r="Q374" t="s">
        <v>4334</v>
      </c>
      <c r="R374">
        <v>2023</v>
      </c>
      <c r="S374" t="s">
        <v>4334</v>
      </c>
      <c r="T374" t="s">
        <v>4334</v>
      </c>
      <c r="U374" t="s">
        <v>4334</v>
      </c>
      <c r="V374" t="s">
        <v>4334</v>
      </c>
      <c r="W374" t="s">
        <v>4334</v>
      </c>
      <c r="X374" t="s">
        <v>4334</v>
      </c>
      <c r="Y374">
        <v>1000000</v>
      </c>
      <c r="Z374">
        <v>1000000</v>
      </c>
      <c r="AA374" t="s">
        <v>4334</v>
      </c>
      <c r="AB374">
        <v>981430.86699999997</v>
      </c>
      <c r="AC374" t="s">
        <v>4334</v>
      </c>
      <c r="AD374" t="s">
        <v>4334</v>
      </c>
      <c r="AE374" t="s">
        <v>4334</v>
      </c>
      <c r="AF374" t="s">
        <v>4334</v>
      </c>
      <c r="AG374" t="s">
        <v>4334</v>
      </c>
      <c r="AH374">
        <v>28097.266</v>
      </c>
      <c r="AI374">
        <v>50</v>
      </c>
      <c r="AJ374">
        <v>0</v>
      </c>
      <c r="AK374" t="s">
        <v>4334</v>
      </c>
      <c r="AL374" t="s">
        <v>743</v>
      </c>
      <c r="AM374" t="s">
        <v>4334</v>
      </c>
      <c r="AN374" t="s">
        <v>4334</v>
      </c>
      <c r="AO374" t="s">
        <v>4334</v>
      </c>
    </row>
    <row r="375" spans="1:41">
      <c r="A375" t="s">
        <v>6287</v>
      </c>
      <c r="B375" t="s">
        <v>529</v>
      </c>
      <c r="C375" t="s">
        <v>4334</v>
      </c>
      <c r="D375" t="s">
        <v>4334</v>
      </c>
      <c r="E375" t="s">
        <v>4334</v>
      </c>
      <c r="F375" t="s">
        <v>3759</v>
      </c>
      <c r="G375" t="s">
        <v>4334</v>
      </c>
      <c r="H375" t="s">
        <v>1339</v>
      </c>
      <c r="I375" t="s">
        <v>4334</v>
      </c>
      <c r="J375" t="s">
        <v>319</v>
      </c>
      <c r="K375" t="s">
        <v>4334</v>
      </c>
      <c r="L375">
        <v>12</v>
      </c>
      <c r="M375" t="s">
        <v>1668</v>
      </c>
      <c r="N375" t="s">
        <v>4334</v>
      </c>
      <c r="O375" t="s">
        <v>4334</v>
      </c>
      <c r="P375" t="s">
        <v>4334</v>
      </c>
      <c r="Q375" t="s">
        <v>4334</v>
      </c>
      <c r="S375" t="s">
        <v>4334</v>
      </c>
      <c r="T375" t="s">
        <v>4334</v>
      </c>
      <c r="U375" t="s">
        <v>4334</v>
      </c>
      <c r="V375" t="s">
        <v>4334</v>
      </c>
      <c r="W375" t="s">
        <v>4334</v>
      </c>
      <c r="X375" t="s">
        <v>4334</v>
      </c>
      <c r="Y375">
        <v>0</v>
      </c>
      <c r="Z375">
        <v>1000000</v>
      </c>
      <c r="AA375" t="s">
        <v>4334</v>
      </c>
      <c r="AB375">
        <v>0</v>
      </c>
      <c r="AC375" t="s">
        <v>4334</v>
      </c>
      <c r="AD375" t="s">
        <v>4334</v>
      </c>
      <c r="AE375" t="s">
        <v>4334</v>
      </c>
      <c r="AF375" t="s">
        <v>4334</v>
      </c>
      <c r="AG375" t="s">
        <v>4334</v>
      </c>
      <c r="AH375">
        <v>215431</v>
      </c>
      <c r="AI375">
        <v>35</v>
      </c>
      <c r="AJ375">
        <v>34.57</v>
      </c>
      <c r="AK375" t="s">
        <v>4334</v>
      </c>
      <c r="AL375" t="s">
        <v>4108</v>
      </c>
      <c r="AM375" t="s">
        <v>4334</v>
      </c>
      <c r="AN375" t="s">
        <v>4334</v>
      </c>
      <c r="AO375" t="s">
        <v>4334</v>
      </c>
    </row>
    <row r="376" spans="1:41">
      <c r="A376" t="s">
        <v>6288</v>
      </c>
      <c r="B376" t="s">
        <v>526</v>
      </c>
      <c r="C376" t="s">
        <v>4334</v>
      </c>
      <c r="D376" t="s">
        <v>4334</v>
      </c>
      <c r="E376" t="s">
        <v>4334</v>
      </c>
      <c r="F376" t="s">
        <v>3758</v>
      </c>
      <c r="G376" t="s">
        <v>4334</v>
      </c>
      <c r="H376" t="s">
        <v>3117</v>
      </c>
      <c r="I376" t="s">
        <v>4334</v>
      </c>
      <c r="J376" t="s">
        <v>4334</v>
      </c>
      <c r="K376" t="s">
        <v>4334</v>
      </c>
      <c r="L376">
        <v>6</v>
      </c>
      <c r="M376" t="s">
        <v>3613</v>
      </c>
      <c r="N376" t="s">
        <v>4334</v>
      </c>
      <c r="O376" t="s">
        <v>4334</v>
      </c>
      <c r="P376" t="s">
        <v>4334</v>
      </c>
      <c r="Q376" t="s">
        <v>4334</v>
      </c>
      <c r="R376">
        <v>2011</v>
      </c>
      <c r="S376" t="s">
        <v>4334</v>
      </c>
      <c r="T376" t="s">
        <v>4334</v>
      </c>
      <c r="U376" t="s">
        <v>4334</v>
      </c>
      <c r="V376" t="s">
        <v>4334</v>
      </c>
      <c r="W376" t="s">
        <v>4334</v>
      </c>
      <c r="X376" t="s">
        <v>4334</v>
      </c>
      <c r="Y376">
        <v>0</v>
      </c>
      <c r="Z376">
        <v>4396774.5</v>
      </c>
      <c r="AA376" t="s">
        <v>4334</v>
      </c>
      <c r="AB376">
        <v>0</v>
      </c>
      <c r="AC376" t="s">
        <v>4334</v>
      </c>
      <c r="AD376" t="s">
        <v>4334</v>
      </c>
      <c r="AE376" t="s">
        <v>4334</v>
      </c>
      <c r="AF376" t="s">
        <v>4334</v>
      </c>
      <c r="AG376" t="s">
        <v>4334</v>
      </c>
      <c r="AH376">
        <v>0</v>
      </c>
      <c r="AI376">
        <v>99</v>
      </c>
      <c r="AJ376">
        <v>83</v>
      </c>
      <c r="AK376" t="s">
        <v>4334</v>
      </c>
      <c r="AL376" t="s">
        <v>3118</v>
      </c>
      <c r="AM376" t="s">
        <v>4334</v>
      </c>
      <c r="AN376" t="s">
        <v>4334</v>
      </c>
      <c r="AO376" t="s">
        <v>4334</v>
      </c>
    </row>
    <row r="377" spans="1:41">
      <c r="A377" t="s">
        <v>6289</v>
      </c>
      <c r="B377" t="s">
        <v>318</v>
      </c>
      <c r="C377" t="s">
        <v>4334</v>
      </c>
      <c r="D377" t="s">
        <v>4334</v>
      </c>
      <c r="E377" t="s">
        <v>4334</v>
      </c>
      <c r="F377" t="s">
        <v>3953</v>
      </c>
      <c r="G377" t="s">
        <v>377</v>
      </c>
      <c r="H377" t="s">
        <v>6290</v>
      </c>
      <c r="I377" t="s">
        <v>4334</v>
      </c>
      <c r="J377" t="s">
        <v>4334</v>
      </c>
      <c r="K377" t="s">
        <v>4334</v>
      </c>
      <c r="L377">
        <v>49</v>
      </c>
      <c r="M377" t="s">
        <v>3684</v>
      </c>
      <c r="N377" t="s">
        <v>4334</v>
      </c>
      <c r="O377" t="s">
        <v>4334</v>
      </c>
      <c r="P377" t="s">
        <v>4334</v>
      </c>
      <c r="Q377" t="s">
        <v>4334</v>
      </c>
      <c r="S377" t="s">
        <v>4334</v>
      </c>
      <c r="T377" t="s">
        <v>4334</v>
      </c>
      <c r="U377" t="s">
        <v>4334</v>
      </c>
      <c r="V377" t="s">
        <v>4334</v>
      </c>
      <c r="W377" t="s">
        <v>4334</v>
      </c>
      <c r="X377" t="s">
        <v>4334</v>
      </c>
      <c r="Y377">
        <v>2500000</v>
      </c>
      <c r="Z377">
        <v>2500000</v>
      </c>
      <c r="AA377" t="s">
        <v>4334</v>
      </c>
      <c r="AB377">
        <v>60767</v>
      </c>
      <c r="AC377" t="s">
        <v>4334</v>
      </c>
      <c r="AD377" t="s">
        <v>4334</v>
      </c>
      <c r="AE377" t="s">
        <v>4334</v>
      </c>
      <c r="AF377" t="s">
        <v>4334</v>
      </c>
      <c r="AG377" t="s">
        <v>4334</v>
      </c>
      <c r="AH377">
        <v>0</v>
      </c>
      <c r="AI377">
        <v>0</v>
      </c>
      <c r="AJ377">
        <v>0</v>
      </c>
      <c r="AK377" t="s">
        <v>4334</v>
      </c>
      <c r="AL377" t="s">
        <v>4334</v>
      </c>
      <c r="AM377" t="s">
        <v>4334</v>
      </c>
      <c r="AN377" t="s">
        <v>4334</v>
      </c>
      <c r="AO377" t="s">
        <v>4334</v>
      </c>
    </row>
    <row r="378" spans="1:41">
      <c r="A378" t="s">
        <v>6291</v>
      </c>
      <c r="B378" t="s">
        <v>527</v>
      </c>
      <c r="C378" t="s">
        <v>4334</v>
      </c>
      <c r="D378" t="s">
        <v>4334</v>
      </c>
      <c r="E378" t="s">
        <v>4334</v>
      </c>
      <c r="F378" t="s">
        <v>3779</v>
      </c>
      <c r="G378" t="s">
        <v>618</v>
      </c>
      <c r="H378" t="s">
        <v>619</v>
      </c>
      <c r="I378" t="s">
        <v>4334</v>
      </c>
      <c r="J378" t="s">
        <v>319</v>
      </c>
      <c r="K378" t="s">
        <v>4334</v>
      </c>
      <c r="L378">
        <v>39</v>
      </c>
      <c r="M378" t="s">
        <v>3668</v>
      </c>
      <c r="N378" t="s">
        <v>4334</v>
      </c>
      <c r="O378" t="s">
        <v>4334</v>
      </c>
      <c r="P378" t="s">
        <v>4334</v>
      </c>
      <c r="Q378" t="s">
        <v>4334</v>
      </c>
      <c r="R378">
        <v>2010</v>
      </c>
      <c r="S378" t="s">
        <v>4334</v>
      </c>
      <c r="T378" t="s">
        <v>4334</v>
      </c>
      <c r="U378" t="s">
        <v>4334</v>
      </c>
      <c r="V378" t="s">
        <v>4334</v>
      </c>
      <c r="W378" t="s">
        <v>4334</v>
      </c>
      <c r="X378" t="s">
        <v>4334</v>
      </c>
      <c r="Y378">
        <v>1044000</v>
      </c>
      <c r="Z378">
        <v>1527000</v>
      </c>
      <c r="AA378" t="s">
        <v>4334</v>
      </c>
      <c r="AB378">
        <v>1490013</v>
      </c>
      <c r="AC378" t="s">
        <v>4334</v>
      </c>
      <c r="AD378" t="s">
        <v>4334</v>
      </c>
      <c r="AE378" t="s">
        <v>4334</v>
      </c>
      <c r="AF378" t="s">
        <v>4334</v>
      </c>
      <c r="AG378" t="s">
        <v>4334</v>
      </c>
      <c r="AH378">
        <v>1478610.83</v>
      </c>
      <c r="AI378">
        <v>100</v>
      </c>
      <c r="AJ378">
        <v>0</v>
      </c>
      <c r="AK378" t="s">
        <v>4334</v>
      </c>
      <c r="AL378" t="s">
        <v>13</v>
      </c>
      <c r="AM378" t="s">
        <v>4334</v>
      </c>
      <c r="AN378" t="s">
        <v>4334</v>
      </c>
      <c r="AO378" t="s">
        <v>4334</v>
      </c>
    </row>
    <row r="379" spans="1:41">
      <c r="A379" t="s">
        <v>6292</v>
      </c>
      <c r="B379" t="s">
        <v>527</v>
      </c>
      <c r="C379" t="s">
        <v>4334</v>
      </c>
      <c r="D379" t="s">
        <v>4334</v>
      </c>
      <c r="E379" t="s">
        <v>4334</v>
      </c>
      <c r="F379" t="s">
        <v>6002</v>
      </c>
      <c r="G379" t="s">
        <v>4334</v>
      </c>
      <c r="H379" t="s">
        <v>6293</v>
      </c>
      <c r="I379" t="s">
        <v>4334</v>
      </c>
      <c r="J379" t="s">
        <v>319</v>
      </c>
      <c r="K379" t="s">
        <v>4334</v>
      </c>
      <c r="L379">
        <v>7</v>
      </c>
      <c r="M379" t="s">
        <v>3614</v>
      </c>
      <c r="N379" t="s">
        <v>4334</v>
      </c>
      <c r="O379" t="s">
        <v>4334</v>
      </c>
      <c r="P379" t="s">
        <v>4334</v>
      </c>
      <c r="Q379" t="s">
        <v>4334</v>
      </c>
      <c r="R379">
        <v>2012</v>
      </c>
      <c r="S379" t="s">
        <v>4334</v>
      </c>
      <c r="T379" t="s">
        <v>4334</v>
      </c>
      <c r="U379" t="s">
        <v>4334</v>
      </c>
      <c r="V379" t="s">
        <v>4334</v>
      </c>
      <c r="W379" t="s">
        <v>4334</v>
      </c>
      <c r="X379" t="s">
        <v>4334</v>
      </c>
      <c r="Y379">
        <v>1000000</v>
      </c>
      <c r="Z379">
        <v>1282330</v>
      </c>
      <c r="AA379" t="s">
        <v>4334</v>
      </c>
      <c r="AB379">
        <v>1276755</v>
      </c>
      <c r="AC379" t="s">
        <v>4334</v>
      </c>
      <c r="AD379" t="s">
        <v>4334</v>
      </c>
      <c r="AE379" t="s">
        <v>4334</v>
      </c>
      <c r="AF379" t="s">
        <v>4334</v>
      </c>
      <c r="AG379" t="s">
        <v>4334</v>
      </c>
      <c r="AH379">
        <v>1250468</v>
      </c>
      <c r="AI379">
        <v>100</v>
      </c>
      <c r="AJ379">
        <v>0</v>
      </c>
      <c r="AK379" t="s">
        <v>4334</v>
      </c>
      <c r="AL379" t="s">
        <v>738</v>
      </c>
      <c r="AM379" t="s">
        <v>4334</v>
      </c>
      <c r="AN379" t="s">
        <v>4334</v>
      </c>
      <c r="AO379" t="s">
        <v>4334</v>
      </c>
    </row>
    <row r="380" spans="1:41">
      <c r="A380" t="s">
        <v>6294</v>
      </c>
      <c r="B380" t="s">
        <v>526</v>
      </c>
      <c r="C380" t="s">
        <v>4334</v>
      </c>
      <c r="D380" t="s">
        <v>4334</v>
      </c>
      <c r="E380" t="s">
        <v>4334</v>
      </c>
      <c r="F380" t="s">
        <v>3917</v>
      </c>
      <c r="G380" t="s">
        <v>4334</v>
      </c>
      <c r="H380" t="s">
        <v>6295</v>
      </c>
      <c r="I380" t="s">
        <v>4334</v>
      </c>
      <c r="J380" t="s">
        <v>4334</v>
      </c>
      <c r="K380" t="s">
        <v>4334</v>
      </c>
      <c r="L380">
        <v>18</v>
      </c>
      <c r="M380" t="s">
        <v>3632</v>
      </c>
      <c r="N380" t="s">
        <v>4334</v>
      </c>
      <c r="O380" t="s">
        <v>4334</v>
      </c>
      <c r="P380" t="s">
        <v>4334</v>
      </c>
      <c r="Q380" t="s">
        <v>4334</v>
      </c>
      <c r="S380" t="s">
        <v>4334</v>
      </c>
      <c r="T380" t="s">
        <v>4334</v>
      </c>
      <c r="U380" t="s">
        <v>4334</v>
      </c>
      <c r="V380" t="s">
        <v>4334</v>
      </c>
      <c r="W380" t="s">
        <v>4334</v>
      </c>
      <c r="X380" t="s">
        <v>4334</v>
      </c>
      <c r="Y380">
        <v>0</v>
      </c>
      <c r="Z380">
        <v>1300000</v>
      </c>
      <c r="AA380" t="s">
        <v>4334</v>
      </c>
      <c r="AB380">
        <v>1290325.32</v>
      </c>
      <c r="AC380" t="s">
        <v>4334</v>
      </c>
      <c r="AD380" t="s">
        <v>4334</v>
      </c>
      <c r="AE380" t="s">
        <v>4334</v>
      </c>
      <c r="AF380" t="s">
        <v>4334</v>
      </c>
      <c r="AG380" t="s">
        <v>4334</v>
      </c>
      <c r="AH380">
        <v>1227702.824</v>
      </c>
      <c r="AI380">
        <v>95</v>
      </c>
      <c r="AJ380">
        <v>94.44</v>
      </c>
      <c r="AK380" t="s">
        <v>4334</v>
      </c>
      <c r="AL380" t="s">
        <v>6296</v>
      </c>
      <c r="AM380" t="s">
        <v>4334</v>
      </c>
      <c r="AN380" t="s">
        <v>4334</v>
      </c>
      <c r="AO380" t="s">
        <v>4334</v>
      </c>
    </row>
    <row r="381" spans="1:41">
      <c r="A381" t="s">
        <v>6297</v>
      </c>
      <c r="B381" t="s">
        <v>318</v>
      </c>
      <c r="C381" t="s">
        <v>4334</v>
      </c>
      <c r="D381" t="s">
        <v>4334</v>
      </c>
      <c r="E381" t="s">
        <v>4334</v>
      </c>
      <c r="F381" t="s">
        <v>3729</v>
      </c>
      <c r="G381" t="s">
        <v>420</v>
      </c>
      <c r="H381" t="s">
        <v>4334</v>
      </c>
      <c r="I381" t="s">
        <v>4334</v>
      </c>
      <c r="J381" t="s">
        <v>418</v>
      </c>
      <c r="K381" t="s">
        <v>4334</v>
      </c>
      <c r="L381">
        <v>32</v>
      </c>
      <c r="M381" t="s">
        <v>3655</v>
      </c>
      <c r="N381" t="s">
        <v>4334</v>
      </c>
      <c r="O381" t="s">
        <v>4334</v>
      </c>
      <c r="P381" t="s">
        <v>4334</v>
      </c>
      <c r="Q381" t="s">
        <v>4334</v>
      </c>
      <c r="S381" t="s">
        <v>4334</v>
      </c>
      <c r="T381" t="s">
        <v>4334</v>
      </c>
      <c r="U381" t="s">
        <v>4334</v>
      </c>
      <c r="V381" t="s">
        <v>4334</v>
      </c>
      <c r="W381" t="s">
        <v>4334</v>
      </c>
      <c r="X381" t="s">
        <v>4334</v>
      </c>
      <c r="Y381">
        <v>1088088</v>
      </c>
      <c r="Z381">
        <v>1088088</v>
      </c>
      <c r="AA381" t="s">
        <v>4334</v>
      </c>
      <c r="AB381">
        <v>1086807</v>
      </c>
      <c r="AC381" t="s">
        <v>4334</v>
      </c>
      <c r="AD381" t="s">
        <v>4334</v>
      </c>
      <c r="AE381" t="s">
        <v>4334</v>
      </c>
      <c r="AF381" t="s">
        <v>4334</v>
      </c>
      <c r="AG381" t="s">
        <v>4334</v>
      </c>
      <c r="AH381">
        <v>1055880</v>
      </c>
      <c r="AI381">
        <v>97</v>
      </c>
      <c r="AJ381">
        <v>0</v>
      </c>
      <c r="AK381" t="s">
        <v>4334</v>
      </c>
      <c r="AL381" t="s">
        <v>4334</v>
      </c>
      <c r="AM381" t="s">
        <v>4334</v>
      </c>
      <c r="AN381" t="s">
        <v>4334</v>
      </c>
      <c r="AO381" t="s">
        <v>4334</v>
      </c>
    </row>
    <row r="382" spans="1:41">
      <c r="A382" t="s">
        <v>6298</v>
      </c>
      <c r="B382" t="s">
        <v>2286</v>
      </c>
      <c r="C382" t="s">
        <v>4334</v>
      </c>
      <c r="D382" t="s">
        <v>4334</v>
      </c>
      <c r="E382" t="s">
        <v>4334</v>
      </c>
      <c r="F382" t="s">
        <v>3897</v>
      </c>
      <c r="G382" t="s">
        <v>2303</v>
      </c>
      <c r="H382" t="s">
        <v>2302</v>
      </c>
      <c r="I382" t="s">
        <v>4334</v>
      </c>
      <c r="J382" t="s">
        <v>2287</v>
      </c>
      <c r="K382" t="s">
        <v>4334</v>
      </c>
      <c r="L382">
        <v>2</v>
      </c>
      <c r="M382" t="s">
        <v>3611</v>
      </c>
      <c r="N382" t="s">
        <v>4334</v>
      </c>
      <c r="O382" t="s">
        <v>4334</v>
      </c>
      <c r="P382" t="s">
        <v>4334</v>
      </c>
      <c r="Q382" t="s">
        <v>4334</v>
      </c>
      <c r="S382" t="s">
        <v>4334</v>
      </c>
      <c r="T382" t="s">
        <v>4334</v>
      </c>
      <c r="U382" t="s">
        <v>4334</v>
      </c>
      <c r="V382" t="s">
        <v>4334</v>
      </c>
      <c r="W382" t="s">
        <v>4334</v>
      </c>
      <c r="X382" t="s">
        <v>4334</v>
      </c>
      <c r="Y382">
        <v>632000</v>
      </c>
      <c r="Z382">
        <v>1240427</v>
      </c>
      <c r="AA382" t="s">
        <v>4334</v>
      </c>
      <c r="AB382">
        <v>1210415.1159999999</v>
      </c>
      <c r="AC382" t="s">
        <v>4334</v>
      </c>
      <c r="AD382" t="s">
        <v>4334</v>
      </c>
      <c r="AE382" t="s">
        <v>4334</v>
      </c>
      <c r="AF382" t="s">
        <v>4334</v>
      </c>
      <c r="AG382" t="s">
        <v>4334</v>
      </c>
      <c r="AH382">
        <v>1218811.3810000001</v>
      </c>
      <c r="AI382">
        <v>100</v>
      </c>
      <c r="AJ382">
        <v>98.26</v>
      </c>
      <c r="AK382" t="s">
        <v>4334</v>
      </c>
      <c r="AL382" t="s">
        <v>2297</v>
      </c>
      <c r="AM382" t="s">
        <v>4334</v>
      </c>
      <c r="AN382" t="s">
        <v>4334</v>
      </c>
      <c r="AO382" t="s">
        <v>4334</v>
      </c>
    </row>
    <row r="383" spans="1:41">
      <c r="A383" t="s">
        <v>6299</v>
      </c>
      <c r="B383" t="s">
        <v>527</v>
      </c>
      <c r="C383" t="s">
        <v>4334</v>
      </c>
      <c r="D383" t="s">
        <v>4334</v>
      </c>
      <c r="E383" t="s">
        <v>4334</v>
      </c>
      <c r="F383" t="s">
        <v>3769</v>
      </c>
      <c r="G383" t="s">
        <v>4334</v>
      </c>
      <c r="H383" t="s">
        <v>6300</v>
      </c>
      <c r="I383" t="s">
        <v>4334</v>
      </c>
      <c r="J383" t="s">
        <v>319</v>
      </c>
      <c r="K383" t="s">
        <v>4334</v>
      </c>
      <c r="L383">
        <v>30</v>
      </c>
      <c r="M383" t="s">
        <v>527</v>
      </c>
      <c r="N383" t="s">
        <v>4334</v>
      </c>
      <c r="O383" t="s">
        <v>4334</v>
      </c>
      <c r="P383" t="s">
        <v>4334</v>
      </c>
      <c r="Q383" t="s">
        <v>4334</v>
      </c>
      <c r="R383">
        <v>2021</v>
      </c>
      <c r="S383" t="s">
        <v>4334</v>
      </c>
      <c r="T383" t="s">
        <v>4334</v>
      </c>
      <c r="U383" t="s">
        <v>4334</v>
      </c>
      <c r="V383" t="s">
        <v>4334</v>
      </c>
      <c r="W383" t="s">
        <v>4334</v>
      </c>
      <c r="X383" t="s">
        <v>4334</v>
      </c>
      <c r="Y383">
        <v>1500000</v>
      </c>
      <c r="Z383">
        <v>1700000</v>
      </c>
      <c r="AA383" t="s">
        <v>4334</v>
      </c>
      <c r="AB383">
        <v>1595608.8230000001</v>
      </c>
      <c r="AC383" t="s">
        <v>4334</v>
      </c>
      <c r="AD383" t="s">
        <v>4334</v>
      </c>
      <c r="AE383" t="s">
        <v>4334</v>
      </c>
      <c r="AF383" t="s">
        <v>4334</v>
      </c>
      <c r="AG383" t="s">
        <v>4334</v>
      </c>
      <c r="AH383">
        <v>1069196.527</v>
      </c>
      <c r="AI383">
        <v>90</v>
      </c>
      <c r="AJ383">
        <v>0</v>
      </c>
      <c r="AK383" t="s">
        <v>4334</v>
      </c>
      <c r="AL383" t="s">
        <v>3967</v>
      </c>
      <c r="AM383" t="s">
        <v>4334</v>
      </c>
      <c r="AN383" t="s">
        <v>4334</v>
      </c>
      <c r="AO383" t="s">
        <v>4334</v>
      </c>
    </row>
    <row r="384" spans="1:41">
      <c r="A384" t="s">
        <v>6301</v>
      </c>
      <c r="B384" t="s">
        <v>318</v>
      </c>
      <c r="C384" t="s">
        <v>4334</v>
      </c>
      <c r="D384" t="s">
        <v>4334</v>
      </c>
      <c r="E384" t="s">
        <v>4334</v>
      </c>
      <c r="F384" t="s">
        <v>3759</v>
      </c>
      <c r="G384" t="s">
        <v>325</v>
      </c>
      <c r="H384" t="s">
        <v>4334</v>
      </c>
      <c r="I384" t="s">
        <v>4334</v>
      </c>
      <c r="J384" t="s">
        <v>319</v>
      </c>
      <c r="K384" t="s">
        <v>4334</v>
      </c>
      <c r="L384">
        <v>37</v>
      </c>
      <c r="M384" t="s">
        <v>3664</v>
      </c>
      <c r="N384" t="s">
        <v>4334</v>
      </c>
      <c r="O384" t="s">
        <v>4334</v>
      </c>
      <c r="P384" t="s">
        <v>4334</v>
      </c>
      <c r="Q384" t="s">
        <v>4334</v>
      </c>
      <c r="S384" t="s">
        <v>4334</v>
      </c>
      <c r="T384" t="s">
        <v>4334</v>
      </c>
      <c r="U384" t="s">
        <v>4334</v>
      </c>
      <c r="V384" t="s">
        <v>4334</v>
      </c>
      <c r="W384" t="s">
        <v>4334</v>
      </c>
      <c r="X384" t="s">
        <v>4334</v>
      </c>
      <c r="Y384">
        <v>2500000</v>
      </c>
      <c r="Z384">
        <v>2500000</v>
      </c>
      <c r="AA384" t="s">
        <v>4334</v>
      </c>
      <c r="AB384">
        <v>1218477.3230000001</v>
      </c>
      <c r="AC384" t="s">
        <v>4334</v>
      </c>
      <c r="AD384" t="s">
        <v>4334</v>
      </c>
      <c r="AE384" t="s">
        <v>4334</v>
      </c>
      <c r="AF384" t="s">
        <v>4334</v>
      </c>
      <c r="AG384" t="s">
        <v>4334</v>
      </c>
      <c r="AH384">
        <v>115458</v>
      </c>
      <c r="AI384">
        <v>40</v>
      </c>
      <c r="AJ384">
        <v>0</v>
      </c>
      <c r="AK384" t="s">
        <v>4334</v>
      </c>
      <c r="AL384" t="s">
        <v>326</v>
      </c>
      <c r="AM384" t="s">
        <v>4334</v>
      </c>
      <c r="AN384" t="s">
        <v>4334</v>
      </c>
      <c r="AO384" t="s">
        <v>4334</v>
      </c>
    </row>
    <row r="385" spans="1:41">
      <c r="A385" t="s">
        <v>6302</v>
      </c>
      <c r="B385" t="s">
        <v>528</v>
      </c>
      <c r="C385" t="s">
        <v>4334</v>
      </c>
      <c r="D385" t="s">
        <v>4334</v>
      </c>
      <c r="E385" t="s">
        <v>4334</v>
      </c>
      <c r="F385" t="s">
        <v>3729</v>
      </c>
      <c r="G385" t="s">
        <v>2210</v>
      </c>
      <c r="H385" t="s">
        <v>4112</v>
      </c>
      <c r="I385" t="s">
        <v>4334</v>
      </c>
      <c r="J385" t="s">
        <v>319</v>
      </c>
      <c r="K385" t="s">
        <v>4334</v>
      </c>
      <c r="L385">
        <v>27</v>
      </c>
      <c r="M385" t="s">
        <v>3647</v>
      </c>
      <c r="N385" t="s">
        <v>4334</v>
      </c>
      <c r="O385" t="s">
        <v>4334</v>
      </c>
      <c r="P385" t="s">
        <v>4334</v>
      </c>
      <c r="Q385" t="s">
        <v>4334</v>
      </c>
      <c r="S385" t="s">
        <v>4334</v>
      </c>
      <c r="T385" t="s">
        <v>4334</v>
      </c>
      <c r="U385" t="s">
        <v>4334</v>
      </c>
      <c r="V385" t="s">
        <v>4334</v>
      </c>
      <c r="W385" t="s">
        <v>4334</v>
      </c>
      <c r="X385" t="s">
        <v>4334</v>
      </c>
      <c r="Y385">
        <v>0</v>
      </c>
      <c r="Z385">
        <v>2866246.0249999999</v>
      </c>
      <c r="AA385" t="s">
        <v>4334</v>
      </c>
      <c r="AB385">
        <v>0</v>
      </c>
      <c r="AC385" t="s">
        <v>4334</v>
      </c>
      <c r="AD385" t="s">
        <v>4334</v>
      </c>
      <c r="AE385" t="s">
        <v>4334</v>
      </c>
      <c r="AF385" t="s">
        <v>4334</v>
      </c>
      <c r="AG385" t="s">
        <v>4334</v>
      </c>
      <c r="AH385">
        <v>0</v>
      </c>
      <c r="AI385">
        <v>0</v>
      </c>
      <c r="AJ385">
        <v>0</v>
      </c>
      <c r="AK385" t="s">
        <v>4334</v>
      </c>
      <c r="AL385" t="s">
        <v>4334</v>
      </c>
      <c r="AM385" t="s">
        <v>4334</v>
      </c>
      <c r="AN385" t="s">
        <v>4334</v>
      </c>
      <c r="AO385" t="s">
        <v>4334</v>
      </c>
    </row>
    <row r="386" spans="1:41">
      <c r="A386" t="s">
        <v>6303</v>
      </c>
      <c r="B386" t="s">
        <v>527</v>
      </c>
      <c r="C386" t="s">
        <v>4334</v>
      </c>
      <c r="D386" t="s">
        <v>4334</v>
      </c>
      <c r="E386" t="s">
        <v>4334</v>
      </c>
      <c r="F386" t="s">
        <v>3790</v>
      </c>
      <c r="G386" t="s">
        <v>4334</v>
      </c>
      <c r="H386" t="s">
        <v>683</v>
      </c>
      <c r="I386" t="s">
        <v>4334</v>
      </c>
      <c r="J386" t="s">
        <v>319</v>
      </c>
      <c r="K386" t="s">
        <v>4334</v>
      </c>
      <c r="L386">
        <v>7</v>
      </c>
      <c r="M386" t="s">
        <v>3614</v>
      </c>
      <c r="N386" t="s">
        <v>4334</v>
      </c>
      <c r="O386" t="s">
        <v>4334</v>
      </c>
      <c r="P386" t="s">
        <v>4334</v>
      </c>
      <c r="Q386" t="s">
        <v>4334</v>
      </c>
      <c r="R386">
        <v>2011</v>
      </c>
      <c r="S386" t="s">
        <v>4334</v>
      </c>
      <c r="T386" t="s">
        <v>4334</v>
      </c>
      <c r="U386" t="s">
        <v>4334</v>
      </c>
      <c r="V386" t="s">
        <v>4334</v>
      </c>
      <c r="W386" t="s">
        <v>4334</v>
      </c>
      <c r="X386" t="s">
        <v>4334</v>
      </c>
      <c r="Y386">
        <v>2310000</v>
      </c>
      <c r="Z386">
        <v>3220800</v>
      </c>
      <c r="AA386" t="s">
        <v>4334</v>
      </c>
      <c r="AB386">
        <v>2573730</v>
      </c>
      <c r="AC386" t="s">
        <v>4334</v>
      </c>
      <c r="AD386" t="s">
        <v>4334</v>
      </c>
      <c r="AE386" t="s">
        <v>4334</v>
      </c>
      <c r="AF386" t="s">
        <v>4334</v>
      </c>
      <c r="AG386" t="s">
        <v>4334</v>
      </c>
      <c r="AH386">
        <v>2290066</v>
      </c>
      <c r="AI386">
        <v>98</v>
      </c>
      <c r="AJ386">
        <v>0</v>
      </c>
      <c r="AK386" t="s">
        <v>4334</v>
      </c>
      <c r="AL386" t="s">
        <v>684</v>
      </c>
      <c r="AM386" t="s">
        <v>4334</v>
      </c>
      <c r="AN386" t="s">
        <v>4334</v>
      </c>
      <c r="AO386" t="s">
        <v>4334</v>
      </c>
    </row>
    <row r="387" spans="1:41">
      <c r="A387" t="s">
        <v>6304</v>
      </c>
      <c r="B387" t="s">
        <v>527</v>
      </c>
      <c r="C387" t="s">
        <v>4334</v>
      </c>
      <c r="D387" t="s">
        <v>4334</v>
      </c>
      <c r="E387" t="s">
        <v>4334</v>
      </c>
      <c r="F387" t="s">
        <v>3796</v>
      </c>
      <c r="G387" t="s">
        <v>4334</v>
      </c>
      <c r="H387" t="s">
        <v>6305</v>
      </c>
      <c r="I387" t="s">
        <v>4334</v>
      </c>
      <c r="J387" t="s">
        <v>319</v>
      </c>
      <c r="K387" t="s">
        <v>4334</v>
      </c>
      <c r="L387">
        <v>7</v>
      </c>
      <c r="M387" t="s">
        <v>3614</v>
      </c>
      <c r="N387" t="s">
        <v>4334</v>
      </c>
      <c r="O387" t="s">
        <v>4334</v>
      </c>
      <c r="P387" t="s">
        <v>4334</v>
      </c>
      <c r="Q387" t="s">
        <v>4334</v>
      </c>
      <c r="R387">
        <v>2008</v>
      </c>
      <c r="S387" t="s">
        <v>4334</v>
      </c>
      <c r="T387" t="s">
        <v>4334</v>
      </c>
      <c r="U387" t="s">
        <v>4334</v>
      </c>
      <c r="V387" t="s">
        <v>4334</v>
      </c>
      <c r="W387" t="s">
        <v>4334</v>
      </c>
      <c r="X387" t="s">
        <v>4334</v>
      </c>
      <c r="Y387">
        <v>600000</v>
      </c>
      <c r="Z387">
        <v>1828983</v>
      </c>
      <c r="AA387" t="s">
        <v>4334</v>
      </c>
      <c r="AB387">
        <v>1605246</v>
      </c>
      <c r="AC387" t="s">
        <v>4334</v>
      </c>
      <c r="AD387" t="s">
        <v>4334</v>
      </c>
      <c r="AE387" t="s">
        <v>4334</v>
      </c>
      <c r="AF387" t="s">
        <v>4334</v>
      </c>
      <c r="AG387" t="s">
        <v>4334</v>
      </c>
      <c r="AH387">
        <v>1178978</v>
      </c>
      <c r="AI387">
        <v>50</v>
      </c>
      <c r="AJ387">
        <v>0</v>
      </c>
      <c r="AK387" t="s">
        <v>4334</v>
      </c>
      <c r="AL387" t="s">
        <v>718</v>
      </c>
      <c r="AM387" t="s">
        <v>4334</v>
      </c>
      <c r="AN387" t="s">
        <v>4334</v>
      </c>
      <c r="AO387" t="s">
        <v>4334</v>
      </c>
    </row>
    <row r="388" spans="1:41">
      <c r="A388" t="s">
        <v>6306</v>
      </c>
      <c r="B388" t="s">
        <v>526</v>
      </c>
      <c r="C388" t="s">
        <v>4334</v>
      </c>
      <c r="D388" t="s">
        <v>4334</v>
      </c>
      <c r="E388" t="s">
        <v>4334</v>
      </c>
      <c r="F388" t="s">
        <v>3730</v>
      </c>
      <c r="G388" t="s">
        <v>4334</v>
      </c>
      <c r="H388" t="s">
        <v>6307</v>
      </c>
      <c r="I388" t="s">
        <v>4334</v>
      </c>
      <c r="J388" t="s">
        <v>319</v>
      </c>
      <c r="K388" t="s">
        <v>4334</v>
      </c>
      <c r="L388">
        <v>5</v>
      </c>
      <c r="M388" t="s">
        <v>3612</v>
      </c>
      <c r="N388" t="s">
        <v>4334</v>
      </c>
      <c r="O388" t="s">
        <v>4334</v>
      </c>
      <c r="P388" t="s">
        <v>4334</v>
      </c>
      <c r="Q388" t="s">
        <v>4334</v>
      </c>
      <c r="S388" t="s">
        <v>4334</v>
      </c>
      <c r="T388" t="s">
        <v>4334</v>
      </c>
      <c r="U388" t="s">
        <v>4334</v>
      </c>
      <c r="V388" t="s">
        <v>4334</v>
      </c>
      <c r="W388" t="s">
        <v>4334</v>
      </c>
      <c r="X388" t="s">
        <v>4334</v>
      </c>
      <c r="Y388">
        <v>4000000</v>
      </c>
      <c r="Z388">
        <v>5000000</v>
      </c>
      <c r="AA388" t="s">
        <v>4334</v>
      </c>
      <c r="AB388">
        <v>1758</v>
      </c>
      <c r="AC388" t="s">
        <v>4334</v>
      </c>
      <c r="AD388" t="s">
        <v>4334</v>
      </c>
      <c r="AE388" t="s">
        <v>4334</v>
      </c>
      <c r="AF388" t="s">
        <v>4334</v>
      </c>
      <c r="AG388" t="s">
        <v>4334</v>
      </c>
      <c r="AH388">
        <v>1965.6569999999999</v>
      </c>
      <c r="AI388">
        <v>0</v>
      </c>
      <c r="AJ388">
        <v>3.93</v>
      </c>
      <c r="AK388" t="s">
        <v>4334</v>
      </c>
      <c r="AL388" t="s">
        <v>474</v>
      </c>
      <c r="AM388" t="s">
        <v>4334</v>
      </c>
      <c r="AN388" t="s">
        <v>4334</v>
      </c>
      <c r="AO388" t="s">
        <v>4334</v>
      </c>
    </row>
    <row r="389" spans="1:41">
      <c r="A389" t="s">
        <v>6308</v>
      </c>
      <c r="B389" t="s">
        <v>527</v>
      </c>
      <c r="C389" t="s">
        <v>4334</v>
      </c>
      <c r="D389" t="s">
        <v>4334</v>
      </c>
      <c r="E389" t="s">
        <v>4334</v>
      </c>
      <c r="F389" t="s">
        <v>3777</v>
      </c>
      <c r="G389" t="s">
        <v>4334</v>
      </c>
      <c r="H389" t="s">
        <v>4000</v>
      </c>
      <c r="I389" t="s">
        <v>4334</v>
      </c>
      <c r="J389" t="s">
        <v>319</v>
      </c>
      <c r="K389" t="s">
        <v>4334</v>
      </c>
      <c r="L389">
        <v>55</v>
      </c>
      <c r="M389" t="s">
        <v>3696</v>
      </c>
      <c r="N389" t="s">
        <v>4334</v>
      </c>
      <c r="O389" t="s">
        <v>4334</v>
      </c>
      <c r="P389" t="s">
        <v>4334</v>
      </c>
      <c r="Q389" t="s">
        <v>4334</v>
      </c>
      <c r="S389" t="s">
        <v>4334</v>
      </c>
      <c r="T389" t="s">
        <v>4334</v>
      </c>
      <c r="U389" t="s">
        <v>4334</v>
      </c>
      <c r="V389" t="s">
        <v>4334</v>
      </c>
      <c r="W389" t="s">
        <v>4334</v>
      </c>
      <c r="X389" t="s">
        <v>4334</v>
      </c>
      <c r="Y389">
        <v>950000</v>
      </c>
      <c r="Z389">
        <v>1550000</v>
      </c>
      <c r="AA389" t="s">
        <v>4334</v>
      </c>
      <c r="AB389">
        <v>1248685</v>
      </c>
      <c r="AC389" t="s">
        <v>4334</v>
      </c>
      <c r="AD389" t="s">
        <v>4334</v>
      </c>
      <c r="AE389" t="s">
        <v>4334</v>
      </c>
      <c r="AF389" t="s">
        <v>4334</v>
      </c>
      <c r="AG389" t="s">
        <v>4334</v>
      </c>
      <c r="AH389">
        <v>1248685</v>
      </c>
      <c r="AI389">
        <v>30</v>
      </c>
      <c r="AJ389">
        <v>0</v>
      </c>
      <c r="AK389" t="s">
        <v>4334</v>
      </c>
      <c r="AL389" t="s">
        <v>602</v>
      </c>
      <c r="AM389" t="s">
        <v>4334</v>
      </c>
      <c r="AN389" t="s">
        <v>4334</v>
      </c>
      <c r="AO389" t="s">
        <v>4334</v>
      </c>
    </row>
    <row r="390" spans="1:41">
      <c r="A390" t="s">
        <v>6309</v>
      </c>
      <c r="B390" t="s">
        <v>527</v>
      </c>
      <c r="C390" t="s">
        <v>4334</v>
      </c>
      <c r="D390" t="s">
        <v>4334</v>
      </c>
      <c r="E390" t="s">
        <v>4334</v>
      </c>
      <c r="F390" t="s">
        <v>3827</v>
      </c>
      <c r="G390" t="s">
        <v>959</v>
      </c>
      <c r="H390" t="s">
        <v>6310</v>
      </c>
      <c r="I390" t="s">
        <v>4334</v>
      </c>
      <c r="J390" t="s">
        <v>319</v>
      </c>
      <c r="K390" t="s">
        <v>4334</v>
      </c>
      <c r="L390">
        <v>11</v>
      </c>
      <c r="M390" t="s">
        <v>3620</v>
      </c>
      <c r="N390" t="s">
        <v>4334</v>
      </c>
      <c r="O390" t="s">
        <v>4334</v>
      </c>
      <c r="P390" t="s">
        <v>4334</v>
      </c>
      <c r="Q390" t="s">
        <v>4334</v>
      </c>
      <c r="R390">
        <v>2014</v>
      </c>
      <c r="S390" t="s">
        <v>4334</v>
      </c>
      <c r="T390" t="s">
        <v>4334</v>
      </c>
      <c r="U390" t="s">
        <v>4334</v>
      </c>
      <c r="V390" t="s">
        <v>4334</v>
      </c>
      <c r="W390" t="s">
        <v>4334</v>
      </c>
      <c r="X390" t="s">
        <v>4334</v>
      </c>
      <c r="Y390">
        <v>4000000</v>
      </c>
      <c r="Z390">
        <v>8221457</v>
      </c>
      <c r="AA390" t="s">
        <v>4334</v>
      </c>
      <c r="AB390">
        <v>8019567</v>
      </c>
      <c r="AC390" t="s">
        <v>4334</v>
      </c>
      <c r="AD390" t="s">
        <v>4334</v>
      </c>
      <c r="AE390" t="s">
        <v>4334</v>
      </c>
      <c r="AF390" t="s">
        <v>4334</v>
      </c>
      <c r="AG390" t="s">
        <v>4334</v>
      </c>
      <c r="AH390">
        <v>6808093</v>
      </c>
      <c r="AI390">
        <v>99</v>
      </c>
      <c r="AJ390">
        <v>0</v>
      </c>
      <c r="AK390" t="s">
        <v>4334</v>
      </c>
      <c r="AL390" t="s">
        <v>6311</v>
      </c>
      <c r="AM390" t="s">
        <v>4334</v>
      </c>
      <c r="AN390" t="s">
        <v>4334</v>
      </c>
      <c r="AO390" t="s">
        <v>4334</v>
      </c>
    </row>
    <row r="391" spans="1:41">
      <c r="A391" t="s">
        <v>6312</v>
      </c>
      <c r="B391" t="s">
        <v>527</v>
      </c>
      <c r="C391" t="s">
        <v>4334</v>
      </c>
      <c r="D391" t="s">
        <v>4334</v>
      </c>
      <c r="E391" t="s">
        <v>4334</v>
      </c>
      <c r="F391" t="s">
        <v>3827</v>
      </c>
      <c r="G391" t="s">
        <v>4334</v>
      </c>
      <c r="H391" t="s">
        <v>6313</v>
      </c>
      <c r="I391" t="s">
        <v>4334</v>
      </c>
      <c r="J391" t="s">
        <v>319</v>
      </c>
      <c r="K391" t="s">
        <v>4334</v>
      </c>
      <c r="L391">
        <v>47</v>
      </c>
      <c r="M391" t="s">
        <v>3680</v>
      </c>
      <c r="N391" t="s">
        <v>4334</v>
      </c>
      <c r="O391" t="s">
        <v>4334</v>
      </c>
      <c r="P391" t="s">
        <v>4334</v>
      </c>
      <c r="Q391" t="s">
        <v>4334</v>
      </c>
      <c r="R391">
        <v>2007</v>
      </c>
      <c r="S391" t="s">
        <v>4334</v>
      </c>
      <c r="T391" t="s">
        <v>4334</v>
      </c>
      <c r="U391" t="s">
        <v>4334</v>
      </c>
      <c r="V391" t="s">
        <v>4334</v>
      </c>
      <c r="W391" t="s">
        <v>4334</v>
      </c>
      <c r="X391" t="s">
        <v>4334</v>
      </c>
      <c r="Y391">
        <v>1200000</v>
      </c>
      <c r="Z391">
        <v>2993180</v>
      </c>
      <c r="AA391" t="s">
        <v>4334</v>
      </c>
      <c r="AB391">
        <v>2868098.8930000002</v>
      </c>
      <c r="AC391" t="s">
        <v>4334</v>
      </c>
      <c r="AD391" t="s">
        <v>4334</v>
      </c>
      <c r="AE391" t="s">
        <v>4334</v>
      </c>
      <c r="AF391" t="s">
        <v>4334</v>
      </c>
      <c r="AG391" t="s">
        <v>4334</v>
      </c>
      <c r="AH391">
        <v>2718218.2880000002</v>
      </c>
      <c r="AI391">
        <v>95</v>
      </c>
      <c r="AJ391">
        <v>0</v>
      </c>
      <c r="AK391" t="s">
        <v>4334</v>
      </c>
      <c r="AL391" t="s">
        <v>20</v>
      </c>
      <c r="AM391" t="s">
        <v>4334</v>
      </c>
      <c r="AN391" t="s">
        <v>4334</v>
      </c>
      <c r="AO391" t="s">
        <v>4334</v>
      </c>
    </row>
    <row r="392" spans="1:41">
      <c r="A392" t="s">
        <v>6314</v>
      </c>
      <c r="B392" t="s">
        <v>527</v>
      </c>
      <c r="C392" t="s">
        <v>4334</v>
      </c>
      <c r="D392" t="s">
        <v>4334</v>
      </c>
      <c r="E392" t="s">
        <v>4334</v>
      </c>
      <c r="F392" t="s">
        <v>3819</v>
      </c>
      <c r="G392" t="s">
        <v>4334</v>
      </c>
      <c r="H392" t="s">
        <v>881</v>
      </c>
      <c r="I392" t="s">
        <v>4334</v>
      </c>
      <c r="J392" t="s">
        <v>319</v>
      </c>
      <c r="K392" t="s">
        <v>4334</v>
      </c>
      <c r="L392">
        <v>56</v>
      </c>
      <c r="M392" t="s">
        <v>3698</v>
      </c>
      <c r="N392" t="s">
        <v>4334</v>
      </c>
      <c r="O392" t="s">
        <v>4334</v>
      </c>
      <c r="P392" t="s">
        <v>4334</v>
      </c>
      <c r="Q392" t="s">
        <v>4334</v>
      </c>
      <c r="R392">
        <v>2019</v>
      </c>
      <c r="S392" t="s">
        <v>4334</v>
      </c>
      <c r="T392" t="s">
        <v>4334</v>
      </c>
      <c r="U392" t="s">
        <v>4334</v>
      </c>
      <c r="V392" t="s">
        <v>4334</v>
      </c>
      <c r="W392" t="s">
        <v>4334</v>
      </c>
      <c r="X392" t="s">
        <v>4334</v>
      </c>
      <c r="Y392">
        <v>1200000</v>
      </c>
      <c r="Z392">
        <v>1200000</v>
      </c>
      <c r="AA392" t="s">
        <v>4334</v>
      </c>
      <c r="AB392">
        <v>1762</v>
      </c>
      <c r="AC392" t="s">
        <v>4334</v>
      </c>
      <c r="AD392" t="s">
        <v>4334</v>
      </c>
      <c r="AE392" t="s">
        <v>4334</v>
      </c>
      <c r="AF392" t="s">
        <v>4334</v>
      </c>
      <c r="AG392" t="s">
        <v>4334</v>
      </c>
      <c r="AH392">
        <v>1762</v>
      </c>
      <c r="AI392">
        <v>0</v>
      </c>
      <c r="AJ392">
        <v>0</v>
      </c>
      <c r="AK392" t="s">
        <v>4334</v>
      </c>
      <c r="AL392" t="s">
        <v>882</v>
      </c>
      <c r="AM392" t="s">
        <v>4334</v>
      </c>
      <c r="AN392" t="s">
        <v>4334</v>
      </c>
      <c r="AO392" t="s">
        <v>4334</v>
      </c>
    </row>
    <row r="393" spans="1:41">
      <c r="A393" t="s">
        <v>6315</v>
      </c>
      <c r="B393" t="s">
        <v>318</v>
      </c>
      <c r="C393" t="s">
        <v>4334</v>
      </c>
      <c r="D393" t="s">
        <v>4334</v>
      </c>
      <c r="E393" t="s">
        <v>4334</v>
      </c>
      <c r="F393" t="s">
        <v>3729</v>
      </c>
      <c r="G393" t="s">
        <v>504</v>
      </c>
      <c r="H393" t="s">
        <v>4334</v>
      </c>
      <c r="I393" t="s">
        <v>4334</v>
      </c>
      <c r="J393" t="s">
        <v>319</v>
      </c>
      <c r="K393" t="s">
        <v>4334</v>
      </c>
      <c r="L393">
        <v>45</v>
      </c>
      <c r="M393" t="s">
        <v>3677</v>
      </c>
      <c r="N393" t="s">
        <v>4334</v>
      </c>
      <c r="O393" t="s">
        <v>4334</v>
      </c>
      <c r="P393" t="s">
        <v>4334</v>
      </c>
      <c r="Q393" t="s">
        <v>4334</v>
      </c>
      <c r="S393" t="s">
        <v>4334</v>
      </c>
      <c r="T393" t="s">
        <v>4334</v>
      </c>
      <c r="U393" t="s">
        <v>4334</v>
      </c>
      <c r="V393" t="s">
        <v>4334</v>
      </c>
      <c r="W393" t="s">
        <v>4334</v>
      </c>
      <c r="X393" t="s">
        <v>4334</v>
      </c>
      <c r="Y393">
        <v>4766000</v>
      </c>
      <c r="Z393">
        <v>4916000</v>
      </c>
      <c r="AA393" t="s">
        <v>4334</v>
      </c>
      <c r="AB393">
        <v>4856582.5360000003</v>
      </c>
      <c r="AC393" t="s">
        <v>4334</v>
      </c>
      <c r="AD393" t="s">
        <v>4334</v>
      </c>
      <c r="AE393" t="s">
        <v>4334</v>
      </c>
      <c r="AF393" t="s">
        <v>4334</v>
      </c>
      <c r="AG393" t="s">
        <v>4334</v>
      </c>
      <c r="AH393">
        <v>4542655.4450000003</v>
      </c>
      <c r="AI393">
        <v>100</v>
      </c>
      <c r="AJ393">
        <v>0</v>
      </c>
      <c r="AK393" t="s">
        <v>4334</v>
      </c>
      <c r="AL393" t="s">
        <v>4334</v>
      </c>
      <c r="AM393" t="s">
        <v>4334</v>
      </c>
      <c r="AN393" t="s">
        <v>4334</v>
      </c>
      <c r="AO393" t="s">
        <v>4334</v>
      </c>
    </row>
    <row r="394" spans="1:41">
      <c r="A394" t="s">
        <v>6316</v>
      </c>
      <c r="B394" t="s">
        <v>527</v>
      </c>
      <c r="C394" t="s">
        <v>4334</v>
      </c>
      <c r="D394" t="s">
        <v>4334</v>
      </c>
      <c r="E394" t="s">
        <v>4334</v>
      </c>
      <c r="F394" t="s">
        <v>6318</v>
      </c>
      <c r="G394" t="s">
        <v>6317</v>
      </c>
      <c r="H394" t="s">
        <v>6317</v>
      </c>
      <c r="I394" t="s">
        <v>4334</v>
      </c>
      <c r="J394" t="s">
        <v>999</v>
      </c>
      <c r="K394" t="s">
        <v>4334</v>
      </c>
      <c r="L394">
        <v>47</v>
      </c>
      <c r="M394" t="s">
        <v>3680</v>
      </c>
      <c r="N394" t="s">
        <v>4334</v>
      </c>
      <c r="O394" t="s">
        <v>4334</v>
      </c>
      <c r="P394" t="s">
        <v>4334</v>
      </c>
      <c r="Q394" t="s">
        <v>4334</v>
      </c>
      <c r="R394">
        <v>2023</v>
      </c>
      <c r="S394" t="s">
        <v>4334</v>
      </c>
      <c r="T394" t="s">
        <v>4334</v>
      </c>
      <c r="U394" t="s">
        <v>4334</v>
      </c>
      <c r="V394" t="s">
        <v>4334</v>
      </c>
      <c r="W394" t="s">
        <v>4334</v>
      </c>
      <c r="X394" t="s">
        <v>4334</v>
      </c>
      <c r="Y394">
        <v>2023771</v>
      </c>
      <c r="Z394">
        <v>2023771</v>
      </c>
      <c r="AA394" t="s">
        <v>4334</v>
      </c>
      <c r="AB394">
        <v>2019085</v>
      </c>
      <c r="AC394" t="s">
        <v>4334</v>
      </c>
      <c r="AD394" t="s">
        <v>4334</v>
      </c>
      <c r="AE394" t="s">
        <v>4334</v>
      </c>
      <c r="AF394" t="s">
        <v>4334</v>
      </c>
      <c r="AG394" t="s">
        <v>4334</v>
      </c>
      <c r="AH394">
        <v>533094</v>
      </c>
      <c r="AI394">
        <v>40</v>
      </c>
      <c r="AJ394">
        <v>0</v>
      </c>
      <c r="AK394" t="s">
        <v>4334</v>
      </c>
      <c r="AL394" t="s">
        <v>20</v>
      </c>
      <c r="AM394" t="s">
        <v>4334</v>
      </c>
      <c r="AN394" t="s">
        <v>4334</v>
      </c>
      <c r="AO394" t="s">
        <v>4334</v>
      </c>
    </row>
    <row r="395" spans="1:41">
      <c r="A395" t="s">
        <v>6319</v>
      </c>
      <c r="B395" t="s">
        <v>2286</v>
      </c>
      <c r="C395" t="s">
        <v>4334</v>
      </c>
      <c r="D395" t="s">
        <v>4334</v>
      </c>
      <c r="E395" t="s">
        <v>4334</v>
      </c>
      <c r="F395" t="s">
        <v>3729</v>
      </c>
      <c r="G395" t="s">
        <v>2488</v>
      </c>
      <c r="H395" t="s">
        <v>4334</v>
      </c>
      <c r="I395" t="s">
        <v>4334</v>
      </c>
      <c r="J395" t="s">
        <v>2285</v>
      </c>
      <c r="K395" t="s">
        <v>4334</v>
      </c>
      <c r="L395">
        <v>38</v>
      </c>
      <c r="M395" t="s">
        <v>3666</v>
      </c>
      <c r="N395" t="s">
        <v>4334</v>
      </c>
      <c r="O395" t="s">
        <v>4334</v>
      </c>
      <c r="P395" t="s">
        <v>4334</v>
      </c>
      <c r="Q395" t="s">
        <v>4334</v>
      </c>
      <c r="S395" t="s">
        <v>4334</v>
      </c>
      <c r="T395" t="s">
        <v>4334</v>
      </c>
      <c r="U395" t="s">
        <v>4334</v>
      </c>
      <c r="V395" t="s">
        <v>4334</v>
      </c>
      <c r="W395" t="s">
        <v>4334</v>
      </c>
      <c r="X395" t="s">
        <v>4334</v>
      </c>
      <c r="Y395">
        <v>450000</v>
      </c>
      <c r="Z395">
        <v>2408068</v>
      </c>
      <c r="AA395" t="s">
        <v>4334</v>
      </c>
      <c r="AB395">
        <v>0</v>
      </c>
      <c r="AC395" t="s">
        <v>4334</v>
      </c>
      <c r="AD395" t="s">
        <v>4334</v>
      </c>
      <c r="AE395" t="s">
        <v>4334</v>
      </c>
      <c r="AF395" t="s">
        <v>4334</v>
      </c>
      <c r="AG395" t="s">
        <v>4334</v>
      </c>
      <c r="AH395">
        <v>2388340.219</v>
      </c>
      <c r="AI395">
        <v>100</v>
      </c>
      <c r="AJ395">
        <v>0</v>
      </c>
      <c r="AK395" t="s">
        <v>4334</v>
      </c>
      <c r="AL395" t="s">
        <v>4334</v>
      </c>
      <c r="AM395" t="s">
        <v>4334</v>
      </c>
      <c r="AN395" t="s">
        <v>4334</v>
      </c>
      <c r="AO395" t="s">
        <v>4334</v>
      </c>
    </row>
    <row r="396" spans="1:41">
      <c r="A396" t="s">
        <v>6320</v>
      </c>
      <c r="B396" t="s">
        <v>2286</v>
      </c>
      <c r="C396" t="s">
        <v>4334</v>
      </c>
      <c r="D396" t="s">
        <v>4334</v>
      </c>
      <c r="E396" t="s">
        <v>4334</v>
      </c>
      <c r="F396" t="s">
        <v>3903</v>
      </c>
      <c r="G396" t="s">
        <v>2321</v>
      </c>
      <c r="H396" t="s">
        <v>1200</v>
      </c>
      <c r="I396" t="s">
        <v>4334</v>
      </c>
      <c r="J396" t="s">
        <v>2287</v>
      </c>
      <c r="K396" t="s">
        <v>4334</v>
      </c>
      <c r="L396">
        <v>2</v>
      </c>
      <c r="M396" t="s">
        <v>3611</v>
      </c>
      <c r="N396" t="s">
        <v>4334</v>
      </c>
      <c r="O396" t="s">
        <v>4334</v>
      </c>
      <c r="P396" t="s">
        <v>4334</v>
      </c>
      <c r="Q396" t="s">
        <v>4334</v>
      </c>
      <c r="S396" t="s">
        <v>4334</v>
      </c>
      <c r="T396" t="s">
        <v>4334</v>
      </c>
      <c r="U396" t="s">
        <v>4334</v>
      </c>
      <c r="V396" t="s">
        <v>4334</v>
      </c>
      <c r="W396" t="s">
        <v>4334</v>
      </c>
      <c r="X396" t="s">
        <v>4334</v>
      </c>
      <c r="Y396">
        <v>1600000</v>
      </c>
      <c r="Z396">
        <v>1812725</v>
      </c>
      <c r="AA396" t="s">
        <v>4334</v>
      </c>
      <c r="AB396">
        <v>1812047.6340000001</v>
      </c>
      <c r="AC396" t="s">
        <v>4334</v>
      </c>
      <c r="AD396" t="s">
        <v>4334</v>
      </c>
      <c r="AE396" t="s">
        <v>4334</v>
      </c>
      <c r="AF396" t="s">
        <v>4334</v>
      </c>
      <c r="AG396" t="s">
        <v>4334</v>
      </c>
      <c r="AH396">
        <v>1778089.91</v>
      </c>
      <c r="AI396">
        <v>100</v>
      </c>
      <c r="AJ396">
        <v>98.09</v>
      </c>
      <c r="AK396" t="s">
        <v>4334</v>
      </c>
      <c r="AL396" t="s">
        <v>4131</v>
      </c>
      <c r="AM396" t="s">
        <v>4334</v>
      </c>
      <c r="AN396" t="s">
        <v>4334</v>
      </c>
      <c r="AO396" t="s">
        <v>4334</v>
      </c>
    </row>
    <row r="397" spans="1:41">
      <c r="A397" t="s">
        <v>6321</v>
      </c>
      <c r="B397" t="s">
        <v>318</v>
      </c>
      <c r="C397" t="s">
        <v>4334</v>
      </c>
      <c r="D397" t="s">
        <v>4334</v>
      </c>
      <c r="E397" t="s">
        <v>4334</v>
      </c>
      <c r="F397" t="s">
        <v>3729</v>
      </c>
      <c r="G397" t="s">
        <v>331</v>
      </c>
      <c r="H397" t="s">
        <v>4334</v>
      </c>
      <c r="I397" t="s">
        <v>4334</v>
      </c>
      <c r="J397" t="s">
        <v>319</v>
      </c>
      <c r="K397" t="s">
        <v>4334</v>
      </c>
      <c r="L397">
        <v>37</v>
      </c>
      <c r="M397" t="s">
        <v>3664</v>
      </c>
      <c r="N397" t="s">
        <v>4334</v>
      </c>
      <c r="O397" t="s">
        <v>4334</v>
      </c>
      <c r="P397" t="s">
        <v>4334</v>
      </c>
      <c r="Q397" t="s">
        <v>4334</v>
      </c>
      <c r="S397" t="s">
        <v>4334</v>
      </c>
      <c r="T397" t="s">
        <v>4334</v>
      </c>
      <c r="U397" t="s">
        <v>4334</v>
      </c>
      <c r="V397" t="s">
        <v>4334</v>
      </c>
      <c r="W397" t="s">
        <v>4334</v>
      </c>
      <c r="X397" t="s">
        <v>4334</v>
      </c>
      <c r="Y397">
        <v>2139000</v>
      </c>
      <c r="Z397">
        <v>2139000</v>
      </c>
      <c r="AA397" t="s">
        <v>4334</v>
      </c>
      <c r="AB397">
        <v>2127611.2349999999</v>
      </c>
      <c r="AC397" t="s">
        <v>4334</v>
      </c>
      <c r="AD397" t="s">
        <v>4334</v>
      </c>
      <c r="AE397" t="s">
        <v>4334</v>
      </c>
      <c r="AF397" t="s">
        <v>4334</v>
      </c>
      <c r="AG397" t="s">
        <v>4334</v>
      </c>
      <c r="AH397">
        <v>88331</v>
      </c>
      <c r="AI397">
        <v>0</v>
      </c>
      <c r="AJ397">
        <v>0</v>
      </c>
      <c r="AK397" t="s">
        <v>4334</v>
      </c>
      <c r="AL397" t="s">
        <v>20</v>
      </c>
      <c r="AM397" t="s">
        <v>4334</v>
      </c>
      <c r="AN397" t="s">
        <v>4334</v>
      </c>
      <c r="AO397" t="s">
        <v>4334</v>
      </c>
    </row>
    <row r="398" spans="1:41">
      <c r="A398" t="s">
        <v>6322</v>
      </c>
      <c r="B398" t="s">
        <v>527</v>
      </c>
      <c r="C398" t="s">
        <v>4334</v>
      </c>
      <c r="D398" t="s">
        <v>4334</v>
      </c>
      <c r="E398" t="s">
        <v>4334</v>
      </c>
      <c r="F398" t="s">
        <v>3776</v>
      </c>
      <c r="G398" t="s">
        <v>4334</v>
      </c>
      <c r="H398" t="s">
        <v>3999</v>
      </c>
      <c r="I398" t="s">
        <v>4334</v>
      </c>
      <c r="J398" t="s">
        <v>319</v>
      </c>
      <c r="K398" t="s">
        <v>4334</v>
      </c>
      <c r="L398">
        <v>55</v>
      </c>
      <c r="M398" t="s">
        <v>3696</v>
      </c>
      <c r="N398" t="s">
        <v>4334</v>
      </c>
      <c r="O398" t="s">
        <v>4334</v>
      </c>
      <c r="P398" t="s">
        <v>4334</v>
      </c>
      <c r="Q398" t="s">
        <v>4334</v>
      </c>
      <c r="S398" t="s">
        <v>4334</v>
      </c>
      <c r="T398" t="s">
        <v>4334</v>
      </c>
      <c r="U398" t="s">
        <v>4334</v>
      </c>
      <c r="V398" t="s">
        <v>4334</v>
      </c>
      <c r="W398" t="s">
        <v>4334</v>
      </c>
      <c r="X398" t="s">
        <v>4334</v>
      </c>
      <c r="Y398">
        <v>1130000</v>
      </c>
      <c r="Z398">
        <v>1130000</v>
      </c>
      <c r="AA398" t="s">
        <v>4334</v>
      </c>
      <c r="AB398">
        <v>221270</v>
      </c>
      <c r="AC398" t="s">
        <v>4334</v>
      </c>
      <c r="AD398" t="s">
        <v>4334</v>
      </c>
      <c r="AE398" t="s">
        <v>4334</v>
      </c>
      <c r="AF398" t="s">
        <v>4334</v>
      </c>
      <c r="AG398" t="s">
        <v>4334</v>
      </c>
      <c r="AH398">
        <v>221270</v>
      </c>
      <c r="AI398">
        <v>0</v>
      </c>
      <c r="AJ398">
        <v>0</v>
      </c>
      <c r="AK398" t="s">
        <v>4334</v>
      </c>
      <c r="AL398" t="s">
        <v>597</v>
      </c>
      <c r="AM398" t="s">
        <v>4334</v>
      </c>
      <c r="AN398" t="s">
        <v>4334</v>
      </c>
      <c r="AO398" t="s">
        <v>4334</v>
      </c>
    </row>
    <row r="399" spans="1:41">
      <c r="A399" t="s">
        <v>6323</v>
      </c>
      <c r="B399" t="s">
        <v>317</v>
      </c>
      <c r="C399" t="s">
        <v>4334</v>
      </c>
      <c r="D399" t="s">
        <v>4334</v>
      </c>
      <c r="E399" t="s">
        <v>4334</v>
      </c>
      <c r="F399" t="s">
        <v>6325</v>
      </c>
      <c r="G399" t="s">
        <v>4334</v>
      </c>
      <c r="H399" t="s">
        <v>6324</v>
      </c>
      <c r="I399" t="s">
        <v>4334</v>
      </c>
      <c r="J399" t="s">
        <v>4334</v>
      </c>
      <c r="K399" t="s">
        <v>4334</v>
      </c>
      <c r="L399">
        <v>10</v>
      </c>
      <c r="M399" t="s">
        <v>3618</v>
      </c>
      <c r="N399" t="s">
        <v>4334</v>
      </c>
      <c r="O399" t="s">
        <v>4334</v>
      </c>
      <c r="P399" t="s">
        <v>4334</v>
      </c>
      <c r="Q399" t="s">
        <v>4334</v>
      </c>
      <c r="S399" t="s">
        <v>4334</v>
      </c>
      <c r="T399" t="s">
        <v>4334</v>
      </c>
      <c r="U399" t="s">
        <v>4334</v>
      </c>
      <c r="V399" t="s">
        <v>4334</v>
      </c>
      <c r="W399" t="s">
        <v>4334</v>
      </c>
      <c r="X399" t="s">
        <v>4334</v>
      </c>
      <c r="Y399">
        <v>0</v>
      </c>
      <c r="Z399">
        <v>2023771.4240000001</v>
      </c>
      <c r="AA399" t="s">
        <v>4334</v>
      </c>
      <c r="AB399">
        <v>2004612.622</v>
      </c>
      <c r="AC399" t="s">
        <v>4334</v>
      </c>
      <c r="AD399" t="s">
        <v>4334</v>
      </c>
      <c r="AE399" t="s">
        <v>4334</v>
      </c>
      <c r="AF399" t="s">
        <v>4334</v>
      </c>
      <c r="AG399" t="s">
        <v>4334</v>
      </c>
      <c r="AH399">
        <v>633165.14199999999</v>
      </c>
      <c r="AI399">
        <v>35</v>
      </c>
      <c r="AJ399">
        <v>0</v>
      </c>
      <c r="AK399" t="s">
        <v>4334</v>
      </c>
      <c r="AL399" t="s">
        <v>4334</v>
      </c>
      <c r="AM399" t="s">
        <v>4334</v>
      </c>
      <c r="AN399" t="s">
        <v>20</v>
      </c>
      <c r="AO399" t="s">
        <v>4334</v>
      </c>
    </row>
    <row r="400" spans="1:41">
      <c r="A400" t="s">
        <v>6326</v>
      </c>
      <c r="B400" t="s">
        <v>4334</v>
      </c>
      <c r="C400" t="s">
        <v>4334</v>
      </c>
      <c r="D400" t="s">
        <v>6132</v>
      </c>
      <c r="E400" t="s">
        <v>4334</v>
      </c>
      <c r="F400" t="s">
        <v>4334</v>
      </c>
      <c r="G400" t="s">
        <v>4334</v>
      </c>
      <c r="H400" t="s">
        <v>6074</v>
      </c>
      <c r="I400" t="s">
        <v>4334</v>
      </c>
      <c r="J400" t="s">
        <v>4334</v>
      </c>
      <c r="K400" t="s">
        <v>4334</v>
      </c>
      <c r="M400" t="s">
        <v>4334</v>
      </c>
      <c r="N400" t="s">
        <v>4334</v>
      </c>
      <c r="O400" t="s">
        <v>4334</v>
      </c>
      <c r="P400" t="s">
        <v>4334</v>
      </c>
      <c r="Q400" t="s">
        <v>4334</v>
      </c>
      <c r="S400" t="s">
        <v>4334</v>
      </c>
      <c r="T400" t="s">
        <v>4334</v>
      </c>
      <c r="U400" t="s">
        <v>4334</v>
      </c>
      <c r="V400" t="s">
        <v>4334</v>
      </c>
      <c r="W400" t="s">
        <v>4334</v>
      </c>
      <c r="X400" t="s">
        <v>4334</v>
      </c>
      <c r="AA400" t="s">
        <v>4334</v>
      </c>
      <c r="AC400" t="s">
        <v>4334</v>
      </c>
      <c r="AD400" t="s">
        <v>4334</v>
      </c>
      <c r="AE400" t="s">
        <v>4334</v>
      </c>
      <c r="AF400" t="s">
        <v>4334</v>
      </c>
      <c r="AG400" t="s">
        <v>4334</v>
      </c>
      <c r="AK400" t="s">
        <v>4334</v>
      </c>
      <c r="AL400" t="s">
        <v>4334</v>
      </c>
      <c r="AM400" t="s">
        <v>4334</v>
      </c>
      <c r="AN400" t="s">
        <v>4334</v>
      </c>
      <c r="AO400" t="s">
        <v>4334</v>
      </c>
    </row>
    <row r="401" spans="1:41">
      <c r="A401" t="s">
        <v>6327</v>
      </c>
      <c r="B401" t="s">
        <v>529</v>
      </c>
      <c r="C401" t="s">
        <v>4334</v>
      </c>
      <c r="D401" t="s">
        <v>4334</v>
      </c>
      <c r="E401" t="s">
        <v>4334</v>
      </c>
      <c r="F401" t="s">
        <v>3730</v>
      </c>
      <c r="G401" t="s">
        <v>4334</v>
      </c>
      <c r="H401" t="s">
        <v>1245</v>
      </c>
      <c r="I401" t="s">
        <v>4334</v>
      </c>
      <c r="J401" t="s">
        <v>480</v>
      </c>
      <c r="K401" t="s">
        <v>4334</v>
      </c>
      <c r="L401">
        <v>36</v>
      </c>
      <c r="M401" t="s">
        <v>3662</v>
      </c>
      <c r="N401" t="s">
        <v>4334</v>
      </c>
      <c r="O401" t="s">
        <v>4334</v>
      </c>
      <c r="P401" t="s">
        <v>4334</v>
      </c>
      <c r="Q401" t="s">
        <v>4334</v>
      </c>
      <c r="S401" t="s">
        <v>4334</v>
      </c>
      <c r="T401" t="s">
        <v>4334</v>
      </c>
      <c r="U401" t="s">
        <v>4334</v>
      </c>
      <c r="V401" t="s">
        <v>4334</v>
      </c>
      <c r="W401" t="s">
        <v>4334</v>
      </c>
      <c r="X401" t="s">
        <v>4334</v>
      </c>
      <c r="Y401">
        <v>0</v>
      </c>
      <c r="Z401">
        <v>1260982</v>
      </c>
      <c r="AA401" t="s">
        <v>4334</v>
      </c>
      <c r="AB401">
        <v>0</v>
      </c>
      <c r="AC401" t="s">
        <v>4334</v>
      </c>
      <c r="AD401" t="s">
        <v>4334</v>
      </c>
      <c r="AE401" t="s">
        <v>4334</v>
      </c>
      <c r="AF401" t="s">
        <v>4334</v>
      </c>
      <c r="AG401" t="s">
        <v>4334</v>
      </c>
      <c r="AH401">
        <v>0</v>
      </c>
      <c r="AI401">
        <v>43</v>
      </c>
      <c r="AJ401">
        <v>6</v>
      </c>
      <c r="AK401" t="s">
        <v>4334</v>
      </c>
      <c r="AL401" t="s">
        <v>4334</v>
      </c>
      <c r="AM401" t="s">
        <v>4334</v>
      </c>
      <c r="AN401" t="s">
        <v>4334</v>
      </c>
      <c r="AO401" t="s">
        <v>4334</v>
      </c>
    </row>
    <row r="402" spans="1:41">
      <c r="A402" t="s">
        <v>6328</v>
      </c>
      <c r="B402" t="s">
        <v>526</v>
      </c>
      <c r="C402" t="s">
        <v>4334</v>
      </c>
      <c r="D402" t="s">
        <v>4334</v>
      </c>
      <c r="E402" t="s">
        <v>4334</v>
      </c>
      <c r="F402" t="s">
        <v>6170</v>
      </c>
      <c r="G402" t="s">
        <v>4334</v>
      </c>
      <c r="H402" t="s">
        <v>6329</v>
      </c>
      <c r="I402" t="s">
        <v>4334</v>
      </c>
      <c r="J402" t="s">
        <v>4334</v>
      </c>
      <c r="K402" t="s">
        <v>4334</v>
      </c>
      <c r="L402">
        <v>18</v>
      </c>
      <c r="M402" t="s">
        <v>3632</v>
      </c>
      <c r="N402" t="s">
        <v>4334</v>
      </c>
      <c r="O402" t="s">
        <v>4334</v>
      </c>
      <c r="P402" t="s">
        <v>4334</v>
      </c>
      <c r="Q402" t="s">
        <v>4334</v>
      </c>
      <c r="S402" t="s">
        <v>4334</v>
      </c>
      <c r="T402" t="s">
        <v>4334</v>
      </c>
      <c r="U402" t="s">
        <v>4334</v>
      </c>
      <c r="V402" t="s">
        <v>4334</v>
      </c>
      <c r="W402" t="s">
        <v>4334</v>
      </c>
      <c r="X402" t="s">
        <v>4334</v>
      </c>
      <c r="Y402">
        <v>0</v>
      </c>
      <c r="Z402">
        <v>2000000</v>
      </c>
      <c r="AA402" t="s">
        <v>4334</v>
      </c>
      <c r="AB402">
        <v>1913199.16</v>
      </c>
      <c r="AC402" t="s">
        <v>4334</v>
      </c>
      <c r="AD402" t="s">
        <v>4334</v>
      </c>
      <c r="AE402" t="s">
        <v>4334</v>
      </c>
      <c r="AF402" t="s">
        <v>4334</v>
      </c>
      <c r="AG402" t="s">
        <v>4334</v>
      </c>
      <c r="AH402">
        <v>1688644.7009999999</v>
      </c>
      <c r="AI402">
        <v>90</v>
      </c>
      <c r="AJ402">
        <v>84.43</v>
      </c>
      <c r="AK402" t="s">
        <v>4334</v>
      </c>
      <c r="AL402" t="s">
        <v>2645</v>
      </c>
      <c r="AM402" t="s">
        <v>4334</v>
      </c>
      <c r="AN402" t="s">
        <v>4334</v>
      </c>
      <c r="AO402" t="s">
        <v>4334</v>
      </c>
    </row>
    <row r="403" spans="1:41">
      <c r="A403" t="s">
        <v>6330</v>
      </c>
      <c r="B403" t="s">
        <v>527</v>
      </c>
      <c r="C403" t="s">
        <v>4334</v>
      </c>
      <c r="D403" t="s">
        <v>4334</v>
      </c>
      <c r="E403" t="s">
        <v>4334</v>
      </c>
      <c r="F403" t="s">
        <v>3795</v>
      </c>
      <c r="G403" t="s">
        <v>4334</v>
      </c>
      <c r="H403" t="s">
        <v>708</v>
      </c>
      <c r="I403" t="s">
        <v>4334</v>
      </c>
      <c r="J403" t="s">
        <v>319</v>
      </c>
      <c r="K403" t="s">
        <v>4334</v>
      </c>
      <c r="L403">
        <v>7</v>
      </c>
      <c r="M403" t="s">
        <v>3614</v>
      </c>
      <c r="N403" t="s">
        <v>4334</v>
      </c>
      <c r="O403" t="s">
        <v>4334</v>
      </c>
      <c r="P403" t="s">
        <v>4334</v>
      </c>
      <c r="Q403" t="s">
        <v>4334</v>
      </c>
      <c r="R403">
        <v>2021</v>
      </c>
      <c r="S403" t="s">
        <v>4334</v>
      </c>
      <c r="T403" t="s">
        <v>4334</v>
      </c>
      <c r="U403" t="s">
        <v>4334</v>
      </c>
      <c r="V403" t="s">
        <v>4334</v>
      </c>
      <c r="W403" t="s">
        <v>4334</v>
      </c>
      <c r="X403" t="s">
        <v>4334</v>
      </c>
      <c r="Y403">
        <v>1000000</v>
      </c>
      <c r="Z403">
        <v>1000000</v>
      </c>
      <c r="AA403" t="s">
        <v>4334</v>
      </c>
      <c r="AB403">
        <v>975633</v>
      </c>
      <c r="AC403" t="s">
        <v>4334</v>
      </c>
      <c r="AD403" t="s">
        <v>4334</v>
      </c>
      <c r="AE403" t="s">
        <v>4334</v>
      </c>
      <c r="AF403" t="s">
        <v>4334</v>
      </c>
      <c r="AG403" t="s">
        <v>4334</v>
      </c>
      <c r="AH403">
        <v>952835</v>
      </c>
      <c r="AI403">
        <v>100</v>
      </c>
      <c r="AJ403">
        <v>0</v>
      </c>
      <c r="AK403" t="s">
        <v>4334</v>
      </c>
      <c r="AL403" t="s">
        <v>709</v>
      </c>
      <c r="AM403" t="s">
        <v>4334</v>
      </c>
      <c r="AN403" t="s">
        <v>4334</v>
      </c>
      <c r="AO403" t="s">
        <v>4334</v>
      </c>
    </row>
    <row r="404" spans="1:41">
      <c r="A404" t="s">
        <v>6331</v>
      </c>
      <c r="B404" t="s">
        <v>318</v>
      </c>
      <c r="C404" t="s">
        <v>4334</v>
      </c>
      <c r="D404" t="s">
        <v>4334</v>
      </c>
      <c r="E404" t="s">
        <v>4334</v>
      </c>
      <c r="F404" t="s">
        <v>3770</v>
      </c>
      <c r="G404" t="s">
        <v>3587</v>
      </c>
      <c r="H404" t="s">
        <v>4334</v>
      </c>
      <c r="I404" t="s">
        <v>4334</v>
      </c>
      <c r="J404" t="s">
        <v>319</v>
      </c>
      <c r="K404" t="s">
        <v>4334</v>
      </c>
      <c r="L404">
        <v>45</v>
      </c>
      <c r="M404" t="s">
        <v>3677</v>
      </c>
      <c r="N404" t="s">
        <v>4334</v>
      </c>
      <c r="O404" t="s">
        <v>4334</v>
      </c>
      <c r="P404" t="s">
        <v>4334</v>
      </c>
      <c r="Q404" t="s">
        <v>4334</v>
      </c>
      <c r="S404" t="s">
        <v>4334</v>
      </c>
      <c r="T404" t="s">
        <v>4334</v>
      </c>
      <c r="U404" t="s">
        <v>4334</v>
      </c>
      <c r="V404" t="s">
        <v>4334</v>
      </c>
      <c r="W404" t="s">
        <v>4334</v>
      </c>
      <c r="X404" t="s">
        <v>4334</v>
      </c>
      <c r="Y404">
        <v>1300000</v>
      </c>
      <c r="Z404">
        <v>2215300</v>
      </c>
      <c r="AA404" t="s">
        <v>4334</v>
      </c>
      <c r="AB404">
        <v>1962689.1769999999</v>
      </c>
      <c r="AC404" t="s">
        <v>4334</v>
      </c>
      <c r="AD404" t="s">
        <v>4334</v>
      </c>
      <c r="AE404" t="s">
        <v>4334</v>
      </c>
      <c r="AF404" t="s">
        <v>4334</v>
      </c>
      <c r="AG404" t="s">
        <v>4334</v>
      </c>
      <c r="AH404">
        <v>1918935.3430000001</v>
      </c>
      <c r="AI404">
        <v>0</v>
      </c>
      <c r="AJ404">
        <v>0</v>
      </c>
      <c r="AK404" t="s">
        <v>4334</v>
      </c>
      <c r="AL404" t="s">
        <v>4334</v>
      </c>
      <c r="AM404" t="s">
        <v>4334</v>
      </c>
      <c r="AN404" t="s">
        <v>4334</v>
      </c>
      <c r="AO404" t="s">
        <v>4334</v>
      </c>
    </row>
    <row r="405" spans="1:41">
      <c r="A405" t="s">
        <v>6332</v>
      </c>
      <c r="B405" t="s">
        <v>527</v>
      </c>
      <c r="C405" t="s">
        <v>4334</v>
      </c>
      <c r="D405" t="s">
        <v>4334</v>
      </c>
      <c r="E405" t="s">
        <v>4334</v>
      </c>
      <c r="F405" t="s">
        <v>3776</v>
      </c>
      <c r="G405" t="s">
        <v>4334</v>
      </c>
      <c r="H405" t="s">
        <v>3998</v>
      </c>
      <c r="I405" t="s">
        <v>4334</v>
      </c>
      <c r="J405" t="s">
        <v>319</v>
      </c>
      <c r="K405" t="s">
        <v>4334</v>
      </c>
      <c r="L405">
        <v>55</v>
      </c>
      <c r="M405" t="s">
        <v>3696</v>
      </c>
      <c r="N405" t="s">
        <v>4334</v>
      </c>
      <c r="O405" t="s">
        <v>4334</v>
      </c>
      <c r="P405" t="s">
        <v>4334</v>
      </c>
      <c r="Q405" t="s">
        <v>4334</v>
      </c>
      <c r="S405" t="s">
        <v>4334</v>
      </c>
      <c r="T405" t="s">
        <v>4334</v>
      </c>
      <c r="U405" t="s">
        <v>4334</v>
      </c>
      <c r="V405" t="s">
        <v>4334</v>
      </c>
      <c r="W405" t="s">
        <v>4334</v>
      </c>
      <c r="X405" t="s">
        <v>4334</v>
      </c>
      <c r="Y405">
        <v>3307000</v>
      </c>
      <c r="Z405">
        <v>3307000</v>
      </c>
      <c r="AA405" t="s">
        <v>4334</v>
      </c>
      <c r="AB405">
        <v>2573379</v>
      </c>
      <c r="AC405" t="s">
        <v>4334</v>
      </c>
      <c r="AD405" t="s">
        <v>4334</v>
      </c>
      <c r="AE405" t="s">
        <v>4334</v>
      </c>
      <c r="AF405" t="s">
        <v>4334</v>
      </c>
      <c r="AG405" t="s">
        <v>4334</v>
      </c>
      <c r="AH405">
        <v>883361</v>
      </c>
      <c r="AI405">
        <v>70</v>
      </c>
      <c r="AJ405">
        <v>0</v>
      </c>
      <c r="AK405" t="s">
        <v>4334</v>
      </c>
      <c r="AL405" t="s">
        <v>4334</v>
      </c>
      <c r="AM405" t="s">
        <v>4334</v>
      </c>
      <c r="AN405" t="s">
        <v>4334</v>
      </c>
      <c r="AO405" t="s">
        <v>4334</v>
      </c>
    </row>
    <row r="406" spans="1:41">
      <c r="A406" t="s">
        <v>6333</v>
      </c>
      <c r="B406" t="s">
        <v>526</v>
      </c>
      <c r="C406" t="s">
        <v>4334</v>
      </c>
      <c r="D406" t="s">
        <v>4334</v>
      </c>
      <c r="E406" t="s">
        <v>4334</v>
      </c>
      <c r="F406" t="s">
        <v>3730</v>
      </c>
      <c r="G406" t="s">
        <v>4334</v>
      </c>
      <c r="H406" t="s">
        <v>4173</v>
      </c>
      <c r="I406" t="s">
        <v>4334</v>
      </c>
      <c r="J406" t="s">
        <v>480</v>
      </c>
      <c r="K406" t="s">
        <v>4334</v>
      </c>
      <c r="L406">
        <v>5</v>
      </c>
      <c r="M406" t="s">
        <v>3612</v>
      </c>
      <c r="N406" t="s">
        <v>4334</v>
      </c>
      <c r="O406" t="s">
        <v>4334</v>
      </c>
      <c r="P406" t="s">
        <v>4334</v>
      </c>
      <c r="Q406" t="s">
        <v>4334</v>
      </c>
      <c r="R406">
        <v>13747227</v>
      </c>
      <c r="S406" t="s">
        <v>4334</v>
      </c>
      <c r="T406" t="s">
        <v>4334</v>
      </c>
      <c r="U406" t="s">
        <v>4334</v>
      </c>
      <c r="V406" t="s">
        <v>4334</v>
      </c>
      <c r="W406" t="s">
        <v>4334</v>
      </c>
      <c r="X406" t="s">
        <v>4334</v>
      </c>
      <c r="Y406">
        <v>13747227</v>
      </c>
      <c r="Z406">
        <v>13472282</v>
      </c>
      <c r="AA406" t="s">
        <v>4334</v>
      </c>
      <c r="AB406">
        <v>10566119</v>
      </c>
      <c r="AC406" t="s">
        <v>4334</v>
      </c>
      <c r="AD406" t="s">
        <v>4334</v>
      </c>
      <c r="AE406" t="s">
        <v>4334</v>
      </c>
      <c r="AF406" t="s">
        <v>4334</v>
      </c>
      <c r="AG406" t="s">
        <v>4334</v>
      </c>
      <c r="AH406">
        <v>3181108</v>
      </c>
      <c r="AI406">
        <v>99</v>
      </c>
      <c r="AJ406">
        <v>0</v>
      </c>
      <c r="AK406" t="s">
        <v>4334</v>
      </c>
      <c r="AL406" t="s">
        <v>4334</v>
      </c>
      <c r="AM406" t="s">
        <v>4334</v>
      </c>
      <c r="AN406" t="s">
        <v>4334</v>
      </c>
      <c r="AO406" t="s">
        <v>4334</v>
      </c>
    </row>
    <row r="407" spans="1:41">
      <c r="A407" t="s">
        <v>6334</v>
      </c>
      <c r="B407" t="s">
        <v>527</v>
      </c>
      <c r="C407" t="s">
        <v>4334</v>
      </c>
      <c r="D407" t="s">
        <v>4334</v>
      </c>
      <c r="E407" t="s">
        <v>4334</v>
      </c>
      <c r="F407" t="s">
        <v>3886</v>
      </c>
      <c r="G407" t="s">
        <v>1162</v>
      </c>
      <c r="H407" t="s">
        <v>6335</v>
      </c>
      <c r="I407" t="s">
        <v>4334</v>
      </c>
      <c r="J407" t="s">
        <v>480</v>
      </c>
      <c r="K407" t="s">
        <v>4334</v>
      </c>
      <c r="L407">
        <v>58</v>
      </c>
      <c r="M407" t="s">
        <v>3702</v>
      </c>
      <c r="N407" t="s">
        <v>4334</v>
      </c>
      <c r="O407" t="s">
        <v>4334</v>
      </c>
      <c r="P407" t="s">
        <v>4334</v>
      </c>
      <c r="Q407" t="s">
        <v>4334</v>
      </c>
      <c r="S407" t="s">
        <v>4334</v>
      </c>
      <c r="T407" t="s">
        <v>4334</v>
      </c>
      <c r="U407" t="s">
        <v>4334</v>
      </c>
      <c r="V407" t="s">
        <v>4334</v>
      </c>
      <c r="W407" t="s">
        <v>4334</v>
      </c>
      <c r="X407" t="s">
        <v>4334</v>
      </c>
      <c r="Y407">
        <v>28181587</v>
      </c>
      <c r="Z407">
        <v>28181587</v>
      </c>
      <c r="AA407" t="s">
        <v>4334</v>
      </c>
      <c r="AB407">
        <v>9914874</v>
      </c>
      <c r="AC407" t="s">
        <v>4334</v>
      </c>
      <c r="AD407" t="s">
        <v>4334</v>
      </c>
      <c r="AE407" t="s">
        <v>4334</v>
      </c>
      <c r="AF407" t="s">
        <v>4334</v>
      </c>
      <c r="AG407" t="s">
        <v>4334</v>
      </c>
      <c r="AH407">
        <v>0</v>
      </c>
      <c r="AI407">
        <v>0</v>
      </c>
      <c r="AJ407">
        <v>0</v>
      </c>
      <c r="AK407" t="s">
        <v>4334</v>
      </c>
      <c r="AL407" t="s">
        <v>4334</v>
      </c>
      <c r="AM407" t="s">
        <v>4334</v>
      </c>
      <c r="AN407" t="s">
        <v>4334</v>
      </c>
      <c r="AO407" t="s">
        <v>4334</v>
      </c>
    </row>
    <row r="408" spans="1:41">
      <c r="A408" t="s">
        <v>6336</v>
      </c>
      <c r="B408" t="s">
        <v>529</v>
      </c>
      <c r="C408" t="s">
        <v>4334</v>
      </c>
      <c r="D408" t="s">
        <v>4334</v>
      </c>
      <c r="E408" t="s">
        <v>4334</v>
      </c>
      <c r="F408" t="s">
        <v>3758</v>
      </c>
      <c r="G408" t="s">
        <v>4334</v>
      </c>
      <c r="H408" t="s">
        <v>5902</v>
      </c>
      <c r="I408" t="s">
        <v>4334</v>
      </c>
      <c r="J408" t="s">
        <v>319</v>
      </c>
      <c r="K408" t="s">
        <v>4334</v>
      </c>
      <c r="L408">
        <v>4</v>
      </c>
      <c r="M408" t="s">
        <v>1201</v>
      </c>
      <c r="N408" t="s">
        <v>4334</v>
      </c>
      <c r="O408" t="s">
        <v>4334</v>
      </c>
      <c r="P408" t="s">
        <v>4334</v>
      </c>
      <c r="Q408" t="s">
        <v>4334</v>
      </c>
      <c r="S408" t="s">
        <v>4334</v>
      </c>
      <c r="T408" t="s">
        <v>4334</v>
      </c>
      <c r="U408" t="s">
        <v>4334</v>
      </c>
      <c r="V408" t="s">
        <v>4334</v>
      </c>
      <c r="W408" t="s">
        <v>4334</v>
      </c>
      <c r="X408" t="s">
        <v>4334</v>
      </c>
      <c r="Y408">
        <v>0</v>
      </c>
      <c r="Z408">
        <v>1217108</v>
      </c>
      <c r="AA408" t="s">
        <v>4334</v>
      </c>
      <c r="AB408">
        <v>0</v>
      </c>
      <c r="AC408" t="s">
        <v>4334</v>
      </c>
      <c r="AD408" t="s">
        <v>4334</v>
      </c>
      <c r="AE408" t="s">
        <v>4334</v>
      </c>
      <c r="AF408" t="s">
        <v>4334</v>
      </c>
      <c r="AG408" t="s">
        <v>4334</v>
      </c>
      <c r="AH408">
        <v>806731</v>
      </c>
      <c r="AI408">
        <v>66.28</v>
      </c>
      <c r="AJ408">
        <v>75</v>
      </c>
      <c r="AK408" t="s">
        <v>4334</v>
      </c>
      <c r="AL408" t="s">
        <v>4334</v>
      </c>
      <c r="AM408" t="s">
        <v>4334</v>
      </c>
      <c r="AN408" t="s">
        <v>4334</v>
      </c>
      <c r="AO408" t="s">
        <v>4334</v>
      </c>
    </row>
    <row r="409" spans="1:41">
      <c r="A409" t="s">
        <v>6337</v>
      </c>
      <c r="B409" t="s">
        <v>318</v>
      </c>
      <c r="C409" t="s">
        <v>4334</v>
      </c>
      <c r="D409" t="s">
        <v>4334</v>
      </c>
      <c r="E409" t="s">
        <v>4334</v>
      </c>
      <c r="F409" t="s">
        <v>3733</v>
      </c>
      <c r="G409" t="s">
        <v>401</v>
      </c>
      <c r="H409" t="s">
        <v>4334</v>
      </c>
      <c r="I409" t="s">
        <v>4334</v>
      </c>
      <c r="J409" t="s">
        <v>391</v>
      </c>
      <c r="K409" t="s">
        <v>4334</v>
      </c>
      <c r="L409">
        <v>32</v>
      </c>
      <c r="M409" t="s">
        <v>3655</v>
      </c>
      <c r="N409" t="s">
        <v>4334</v>
      </c>
      <c r="O409" t="s">
        <v>4334</v>
      </c>
      <c r="P409" t="s">
        <v>4334</v>
      </c>
      <c r="Q409" t="s">
        <v>4334</v>
      </c>
      <c r="S409" t="s">
        <v>4334</v>
      </c>
      <c r="T409" t="s">
        <v>4334</v>
      </c>
      <c r="U409" t="s">
        <v>4334</v>
      </c>
      <c r="V409" t="s">
        <v>4334</v>
      </c>
      <c r="W409" t="s">
        <v>4334</v>
      </c>
      <c r="X409" t="s">
        <v>4334</v>
      </c>
      <c r="Y409">
        <v>1500000</v>
      </c>
      <c r="Z409">
        <v>2608300</v>
      </c>
      <c r="AA409" t="s">
        <v>4334</v>
      </c>
      <c r="AB409">
        <v>1401097</v>
      </c>
      <c r="AC409" t="s">
        <v>4334</v>
      </c>
      <c r="AD409" t="s">
        <v>4334</v>
      </c>
      <c r="AE409" t="s">
        <v>4334</v>
      </c>
      <c r="AF409" t="s">
        <v>4334</v>
      </c>
      <c r="AG409" t="s">
        <v>4334</v>
      </c>
      <c r="AH409">
        <v>2238</v>
      </c>
      <c r="AI409">
        <v>5</v>
      </c>
      <c r="AJ409">
        <v>0</v>
      </c>
      <c r="AK409" t="s">
        <v>4334</v>
      </c>
      <c r="AL409" t="s">
        <v>6338</v>
      </c>
      <c r="AM409" t="s">
        <v>4334</v>
      </c>
      <c r="AN409" t="s">
        <v>4334</v>
      </c>
      <c r="AO409" t="s">
        <v>4334</v>
      </c>
    </row>
    <row r="410" spans="1:41">
      <c r="A410" t="s">
        <v>6339</v>
      </c>
      <c r="B410" t="s">
        <v>318</v>
      </c>
      <c r="C410" t="s">
        <v>4334</v>
      </c>
      <c r="D410" t="s">
        <v>4334</v>
      </c>
      <c r="E410" t="s">
        <v>4334</v>
      </c>
      <c r="F410" t="s">
        <v>3767</v>
      </c>
      <c r="G410" t="s">
        <v>387</v>
      </c>
      <c r="H410" t="s">
        <v>6340</v>
      </c>
      <c r="I410" t="s">
        <v>4334</v>
      </c>
      <c r="J410" t="s">
        <v>4334</v>
      </c>
      <c r="K410" t="s">
        <v>4334</v>
      </c>
      <c r="L410">
        <v>49</v>
      </c>
      <c r="M410" t="s">
        <v>3684</v>
      </c>
      <c r="N410" t="s">
        <v>4334</v>
      </c>
      <c r="O410" t="s">
        <v>4334</v>
      </c>
      <c r="P410" t="s">
        <v>4334</v>
      </c>
      <c r="Q410" t="s">
        <v>4334</v>
      </c>
      <c r="S410" t="s">
        <v>4334</v>
      </c>
      <c r="T410" t="s">
        <v>4334</v>
      </c>
      <c r="U410" t="s">
        <v>4334</v>
      </c>
      <c r="V410" t="s">
        <v>4334</v>
      </c>
      <c r="W410" t="s">
        <v>4334</v>
      </c>
      <c r="X410" t="s">
        <v>4334</v>
      </c>
      <c r="Y410">
        <v>1000000</v>
      </c>
      <c r="Z410">
        <v>1000000</v>
      </c>
      <c r="AA410" t="s">
        <v>4334</v>
      </c>
      <c r="AB410">
        <v>998536</v>
      </c>
      <c r="AC410" t="s">
        <v>4334</v>
      </c>
      <c r="AD410" t="s">
        <v>4334</v>
      </c>
      <c r="AE410" t="s">
        <v>4334</v>
      </c>
      <c r="AF410" t="s">
        <v>4334</v>
      </c>
      <c r="AG410" t="s">
        <v>4334</v>
      </c>
      <c r="AH410">
        <v>0</v>
      </c>
      <c r="AI410">
        <v>0</v>
      </c>
      <c r="AJ410">
        <v>0</v>
      </c>
      <c r="AK410" t="s">
        <v>4334</v>
      </c>
      <c r="AL410" t="s">
        <v>4334</v>
      </c>
      <c r="AM410" t="s">
        <v>4334</v>
      </c>
      <c r="AN410" t="s">
        <v>4334</v>
      </c>
      <c r="AO410" t="s">
        <v>4334</v>
      </c>
    </row>
    <row r="411" spans="1:41">
      <c r="A411" t="s">
        <v>6341</v>
      </c>
      <c r="B411" t="s">
        <v>527</v>
      </c>
      <c r="C411" t="s">
        <v>4334</v>
      </c>
      <c r="D411" t="s">
        <v>4334</v>
      </c>
      <c r="E411" t="s">
        <v>4334</v>
      </c>
      <c r="F411" t="s">
        <v>3827</v>
      </c>
      <c r="G411" t="s">
        <v>4334</v>
      </c>
      <c r="H411" t="s">
        <v>6342</v>
      </c>
      <c r="I411" t="s">
        <v>4334</v>
      </c>
      <c r="J411" t="s">
        <v>319</v>
      </c>
      <c r="K411" t="s">
        <v>4334</v>
      </c>
      <c r="L411">
        <v>47</v>
      </c>
      <c r="M411" t="s">
        <v>3680</v>
      </c>
      <c r="N411" t="s">
        <v>4334</v>
      </c>
      <c r="O411" t="s">
        <v>4334</v>
      </c>
      <c r="P411" t="s">
        <v>4334</v>
      </c>
      <c r="Q411" t="s">
        <v>4334</v>
      </c>
      <c r="R411">
        <v>2007</v>
      </c>
      <c r="S411" t="s">
        <v>4334</v>
      </c>
      <c r="T411" t="s">
        <v>4334</v>
      </c>
      <c r="U411" t="s">
        <v>4334</v>
      </c>
      <c r="V411" t="s">
        <v>4334</v>
      </c>
      <c r="W411" t="s">
        <v>4334</v>
      </c>
      <c r="X411" t="s">
        <v>4334</v>
      </c>
      <c r="Y411">
        <v>300000</v>
      </c>
      <c r="Z411">
        <v>1200000</v>
      </c>
      <c r="AA411" t="s">
        <v>4334</v>
      </c>
      <c r="AB411">
        <v>1177669.111</v>
      </c>
      <c r="AC411" t="s">
        <v>4334</v>
      </c>
      <c r="AD411" t="s">
        <v>4334</v>
      </c>
      <c r="AE411" t="s">
        <v>4334</v>
      </c>
      <c r="AF411" t="s">
        <v>4334</v>
      </c>
      <c r="AG411" t="s">
        <v>4334</v>
      </c>
      <c r="AH411">
        <v>1097621.713</v>
      </c>
      <c r="AI411">
        <v>95</v>
      </c>
      <c r="AJ411">
        <v>0</v>
      </c>
      <c r="AK411" t="s">
        <v>4334</v>
      </c>
      <c r="AL411" t="s">
        <v>20</v>
      </c>
      <c r="AM411" t="s">
        <v>4334</v>
      </c>
      <c r="AN411" t="s">
        <v>4334</v>
      </c>
      <c r="AO411" t="s">
        <v>4334</v>
      </c>
    </row>
    <row r="412" spans="1:41">
      <c r="A412" t="s">
        <v>6343</v>
      </c>
      <c r="B412" t="s">
        <v>527</v>
      </c>
      <c r="C412" t="s">
        <v>4334</v>
      </c>
      <c r="D412" t="s">
        <v>4334</v>
      </c>
      <c r="E412" t="s">
        <v>4334</v>
      </c>
      <c r="F412" t="s">
        <v>3770</v>
      </c>
      <c r="G412" t="s">
        <v>4334</v>
      </c>
      <c r="H412" t="s">
        <v>3973</v>
      </c>
      <c r="I412" t="s">
        <v>4334</v>
      </c>
      <c r="J412" t="s">
        <v>319</v>
      </c>
      <c r="K412" t="s">
        <v>4334</v>
      </c>
      <c r="L412">
        <v>30</v>
      </c>
      <c r="M412" t="s">
        <v>527</v>
      </c>
      <c r="N412" t="s">
        <v>4334</v>
      </c>
      <c r="O412" t="s">
        <v>4334</v>
      </c>
      <c r="P412" t="s">
        <v>4334</v>
      </c>
      <c r="Q412" t="s">
        <v>4334</v>
      </c>
      <c r="S412" t="s">
        <v>4334</v>
      </c>
      <c r="T412" t="s">
        <v>4334</v>
      </c>
      <c r="U412" t="s">
        <v>4334</v>
      </c>
      <c r="V412" t="s">
        <v>4334</v>
      </c>
      <c r="W412" t="s">
        <v>4334</v>
      </c>
      <c r="X412" t="s">
        <v>4334</v>
      </c>
      <c r="Y412">
        <v>0</v>
      </c>
      <c r="Z412">
        <v>0</v>
      </c>
      <c r="AA412" t="s">
        <v>4334</v>
      </c>
      <c r="AB412">
        <v>0</v>
      </c>
      <c r="AC412" t="s">
        <v>4334</v>
      </c>
      <c r="AD412" t="s">
        <v>4334</v>
      </c>
      <c r="AE412" t="s">
        <v>4334</v>
      </c>
      <c r="AF412" t="s">
        <v>4334</v>
      </c>
      <c r="AG412" t="s">
        <v>4334</v>
      </c>
      <c r="AH412">
        <v>0</v>
      </c>
      <c r="AI412">
        <v>0</v>
      </c>
      <c r="AJ412">
        <v>0</v>
      </c>
      <c r="AK412" t="s">
        <v>4334</v>
      </c>
      <c r="AL412" t="s">
        <v>4334</v>
      </c>
      <c r="AM412" t="s">
        <v>4334</v>
      </c>
      <c r="AN412" t="s">
        <v>4334</v>
      </c>
      <c r="AO412" t="s">
        <v>4334</v>
      </c>
    </row>
    <row r="413" spans="1:41">
      <c r="A413" t="s">
        <v>6344</v>
      </c>
      <c r="B413" t="s">
        <v>527</v>
      </c>
      <c r="C413" t="s">
        <v>4334</v>
      </c>
      <c r="D413" t="s">
        <v>4334</v>
      </c>
      <c r="E413" t="s">
        <v>4334</v>
      </c>
      <c r="F413" t="s">
        <v>3889</v>
      </c>
      <c r="G413" t="s">
        <v>1183</v>
      </c>
      <c r="H413" t="s">
        <v>6345</v>
      </c>
      <c r="I413" t="s">
        <v>4334</v>
      </c>
      <c r="J413" t="s">
        <v>480</v>
      </c>
      <c r="K413" t="s">
        <v>4334</v>
      </c>
      <c r="L413">
        <v>56</v>
      </c>
      <c r="M413" t="s">
        <v>3698</v>
      </c>
      <c r="N413" t="s">
        <v>4334</v>
      </c>
      <c r="O413" t="s">
        <v>4334</v>
      </c>
      <c r="P413" t="s">
        <v>4334</v>
      </c>
      <c r="Q413" t="s">
        <v>4334</v>
      </c>
      <c r="S413" t="s">
        <v>4334</v>
      </c>
      <c r="T413" t="s">
        <v>4334</v>
      </c>
      <c r="U413" t="s">
        <v>4334</v>
      </c>
      <c r="V413" t="s">
        <v>4334</v>
      </c>
      <c r="W413" t="s">
        <v>4334</v>
      </c>
      <c r="X413" t="s">
        <v>4334</v>
      </c>
      <c r="Y413">
        <v>2035500</v>
      </c>
      <c r="Z413">
        <v>2035500</v>
      </c>
      <c r="AA413" t="s">
        <v>4334</v>
      </c>
      <c r="AB413">
        <v>1834113</v>
      </c>
      <c r="AC413" t="s">
        <v>4334</v>
      </c>
      <c r="AD413" t="s">
        <v>4334</v>
      </c>
      <c r="AE413" t="s">
        <v>4334</v>
      </c>
      <c r="AF413" t="s">
        <v>4334</v>
      </c>
      <c r="AG413" t="s">
        <v>4334</v>
      </c>
      <c r="AH413">
        <v>337348</v>
      </c>
      <c r="AI413">
        <v>0</v>
      </c>
      <c r="AJ413">
        <v>0</v>
      </c>
      <c r="AK413" t="s">
        <v>4334</v>
      </c>
      <c r="AL413" t="s">
        <v>4334</v>
      </c>
      <c r="AM413" t="s">
        <v>4334</v>
      </c>
      <c r="AN413" t="s">
        <v>4334</v>
      </c>
      <c r="AO413" t="s">
        <v>4334</v>
      </c>
    </row>
    <row r="414" spans="1:41">
      <c r="A414" t="s">
        <v>6346</v>
      </c>
      <c r="B414" t="s">
        <v>318</v>
      </c>
      <c r="C414" t="s">
        <v>4334</v>
      </c>
      <c r="D414" t="s">
        <v>4334</v>
      </c>
      <c r="E414" t="s">
        <v>4334</v>
      </c>
      <c r="F414" t="s">
        <v>3729</v>
      </c>
      <c r="G414" t="s">
        <v>439</v>
      </c>
      <c r="H414" t="s">
        <v>4334</v>
      </c>
      <c r="I414" t="s">
        <v>4334</v>
      </c>
      <c r="J414" t="s">
        <v>4334</v>
      </c>
      <c r="K414" t="s">
        <v>4334</v>
      </c>
      <c r="L414">
        <v>1</v>
      </c>
      <c r="M414" t="s">
        <v>3610</v>
      </c>
      <c r="N414" t="s">
        <v>4334</v>
      </c>
      <c r="O414" t="s">
        <v>4334</v>
      </c>
      <c r="P414" t="s">
        <v>4334</v>
      </c>
      <c r="Q414" t="s">
        <v>4334</v>
      </c>
      <c r="S414" t="s">
        <v>4334</v>
      </c>
      <c r="T414" t="s">
        <v>4334</v>
      </c>
      <c r="U414" t="s">
        <v>4334</v>
      </c>
      <c r="V414" t="s">
        <v>4334</v>
      </c>
      <c r="W414" t="s">
        <v>4334</v>
      </c>
      <c r="X414" t="s">
        <v>4334</v>
      </c>
      <c r="Y414">
        <v>4500000</v>
      </c>
      <c r="Z414">
        <v>4500000</v>
      </c>
      <c r="AA414" t="s">
        <v>4334</v>
      </c>
      <c r="AB414">
        <v>4191770</v>
      </c>
      <c r="AC414" t="s">
        <v>4334</v>
      </c>
      <c r="AD414" t="s">
        <v>4334</v>
      </c>
      <c r="AE414" t="s">
        <v>4334</v>
      </c>
      <c r="AF414" t="s">
        <v>4334</v>
      </c>
      <c r="AG414" t="s">
        <v>4334</v>
      </c>
      <c r="AH414">
        <v>2184926</v>
      </c>
      <c r="AI414">
        <v>85</v>
      </c>
      <c r="AJ414">
        <v>0</v>
      </c>
      <c r="AK414" t="s">
        <v>4334</v>
      </c>
      <c r="AL414" t="s">
        <v>436</v>
      </c>
      <c r="AM414" t="s">
        <v>4334</v>
      </c>
      <c r="AN414" t="s">
        <v>4334</v>
      </c>
      <c r="AO414" t="s">
        <v>4334</v>
      </c>
    </row>
    <row r="415" spans="1:41">
      <c r="A415" t="s">
        <v>6347</v>
      </c>
      <c r="B415" t="s">
        <v>318</v>
      </c>
      <c r="C415" t="s">
        <v>4334</v>
      </c>
      <c r="D415" t="s">
        <v>4334</v>
      </c>
      <c r="E415" t="s">
        <v>4334</v>
      </c>
      <c r="F415" t="s">
        <v>3965</v>
      </c>
      <c r="G415" t="s">
        <v>396</v>
      </c>
      <c r="H415" t="s">
        <v>523</v>
      </c>
      <c r="I415" t="s">
        <v>4334</v>
      </c>
      <c r="J415" t="s">
        <v>4334</v>
      </c>
      <c r="K415" t="s">
        <v>4334</v>
      </c>
      <c r="L415">
        <v>52</v>
      </c>
      <c r="M415" t="s">
        <v>3690</v>
      </c>
      <c r="N415" t="s">
        <v>4334</v>
      </c>
      <c r="O415" t="s">
        <v>4334</v>
      </c>
      <c r="P415" t="s">
        <v>4334</v>
      </c>
      <c r="Q415" t="s">
        <v>4334</v>
      </c>
      <c r="S415" t="s">
        <v>4334</v>
      </c>
      <c r="T415" t="s">
        <v>4334</v>
      </c>
      <c r="U415" t="s">
        <v>4334</v>
      </c>
      <c r="V415" t="s">
        <v>4334</v>
      </c>
      <c r="W415" t="s">
        <v>4334</v>
      </c>
      <c r="X415" t="s">
        <v>4334</v>
      </c>
      <c r="Y415">
        <v>1082000</v>
      </c>
      <c r="Z415">
        <v>1082000</v>
      </c>
      <c r="AA415" t="s">
        <v>4334</v>
      </c>
      <c r="AB415">
        <v>0</v>
      </c>
      <c r="AC415" t="s">
        <v>4334</v>
      </c>
      <c r="AD415" t="s">
        <v>4334</v>
      </c>
      <c r="AE415" t="s">
        <v>4334</v>
      </c>
      <c r="AF415" t="s">
        <v>4334</v>
      </c>
      <c r="AG415" t="s">
        <v>4334</v>
      </c>
      <c r="AH415">
        <v>0</v>
      </c>
      <c r="AI415">
        <v>0</v>
      </c>
      <c r="AJ415">
        <v>0</v>
      </c>
      <c r="AK415" t="s">
        <v>4334</v>
      </c>
      <c r="AL415" t="s">
        <v>524</v>
      </c>
      <c r="AM415" t="s">
        <v>4334</v>
      </c>
      <c r="AN415" t="s">
        <v>4334</v>
      </c>
      <c r="AO415" t="s">
        <v>4334</v>
      </c>
    </row>
    <row r="416" spans="1:41">
      <c r="A416" t="s">
        <v>6348</v>
      </c>
      <c r="B416" t="s">
        <v>2286</v>
      </c>
      <c r="C416" t="s">
        <v>4334</v>
      </c>
      <c r="D416" t="s">
        <v>4334</v>
      </c>
      <c r="E416" t="s">
        <v>4334</v>
      </c>
      <c r="F416" t="s">
        <v>3729</v>
      </c>
      <c r="G416" t="s">
        <v>2504</v>
      </c>
      <c r="H416" t="s">
        <v>4334</v>
      </c>
      <c r="I416" t="s">
        <v>4334</v>
      </c>
      <c r="J416" t="s">
        <v>2285</v>
      </c>
      <c r="K416" t="s">
        <v>4334</v>
      </c>
      <c r="L416">
        <v>38</v>
      </c>
      <c r="M416" t="s">
        <v>3666</v>
      </c>
      <c r="N416" t="s">
        <v>4334</v>
      </c>
      <c r="O416" t="s">
        <v>4334</v>
      </c>
      <c r="P416" t="s">
        <v>4334</v>
      </c>
      <c r="Q416" t="s">
        <v>4334</v>
      </c>
      <c r="S416" t="s">
        <v>4334</v>
      </c>
      <c r="T416" t="s">
        <v>4334</v>
      </c>
      <c r="U416" t="s">
        <v>4334</v>
      </c>
      <c r="V416" t="s">
        <v>4334</v>
      </c>
      <c r="W416" t="s">
        <v>4334</v>
      </c>
      <c r="X416" t="s">
        <v>4334</v>
      </c>
      <c r="Y416">
        <v>2000000</v>
      </c>
      <c r="Z416">
        <v>2000000</v>
      </c>
      <c r="AA416" t="s">
        <v>4334</v>
      </c>
      <c r="AB416">
        <v>0</v>
      </c>
      <c r="AC416" t="s">
        <v>4334</v>
      </c>
      <c r="AD416" t="s">
        <v>4334</v>
      </c>
      <c r="AE416" t="s">
        <v>4334</v>
      </c>
      <c r="AF416" t="s">
        <v>4334</v>
      </c>
      <c r="AG416" t="s">
        <v>4334</v>
      </c>
      <c r="AH416">
        <v>1782050.3259999999</v>
      </c>
      <c r="AI416">
        <v>100</v>
      </c>
      <c r="AJ416">
        <v>0</v>
      </c>
      <c r="AK416" t="s">
        <v>4334</v>
      </c>
      <c r="AL416" t="s">
        <v>2499</v>
      </c>
      <c r="AM416" t="s">
        <v>4334</v>
      </c>
      <c r="AN416" t="s">
        <v>4334</v>
      </c>
      <c r="AO416" t="s">
        <v>4334</v>
      </c>
    </row>
    <row r="417" spans="1:41">
      <c r="A417" t="s">
        <v>6349</v>
      </c>
      <c r="B417" t="s">
        <v>318</v>
      </c>
      <c r="C417" t="s">
        <v>4334</v>
      </c>
      <c r="D417" t="s">
        <v>4334</v>
      </c>
      <c r="E417" t="s">
        <v>4334</v>
      </c>
      <c r="F417" t="s">
        <v>3730</v>
      </c>
      <c r="G417" t="s">
        <v>474</v>
      </c>
      <c r="H417" t="s">
        <v>4334</v>
      </c>
      <c r="I417" t="s">
        <v>4334</v>
      </c>
      <c r="J417" t="s">
        <v>472</v>
      </c>
      <c r="K417" t="s">
        <v>4334</v>
      </c>
      <c r="L417">
        <v>8</v>
      </c>
      <c r="M417" t="s">
        <v>3615</v>
      </c>
      <c r="N417" t="s">
        <v>4334</v>
      </c>
      <c r="O417" t="s">
        <v>4334</v>
      </c>
      <c r="P417" t="s">
        <v>4334</v>
      </c>
      <c r="Q417" t="s">
        <v>4334</v>
      </c>
      <c r="S417" t="s">
        <v>4334</v>
      </c>
      <c r="T417" t="s">
        <v>4334</v>
      </c>
      <c r="U417" t="s">
        <v>4334</v>
      </c>
      <c r="V417" t="s">
        <v>4334</v>
      </c>
      <c r="W417" t="s">
        <v>4334</v>
      </c>
      <c r="X417" t="s">
        <v>4334</v>
      </c>
      <c r="Y417">
        <v>1320000</v>
      </c>
      <c r="Z417">
        <v>1320000</v>
      </c>
      <c r="AA417" t="s">
        <v>4334</v>
      </c>
      <c r="AB417">
        <v>0</v>
      </c>
      <c r="AC417" t="s">
        <v>4334</v>
      </c>
      <c r="AD417" t="s">
        <v>4334</v>
      </c>
      <c r="AE417" t="s">
        <v>4334</v>
      </c>
      <c r="AF417" t="s">
        <v>4334</v>
      </c>
      <c r="AG417" t="s">
        <v>4334</v>
      </c>
      <c r="AH417">
        <v>0</v>
      </c>
      <c r="AI417">
        <v>70</v>
      </c>
      <c r="AJ417">
        <v>0</v>
      </c>
      <c r="AK417" t="s">
        <v>4334</v>
      </c>
      <c r="AL417" t="s">
        <v>3962</v>
      </c>
      <c r="AM417" t="s">
        <v>4334</v>
      </c>
      <c r="AN417" t="s">
        <v>4334</v>
      </c>
      <c r="AO417" t="s">
        <v>4334</v>
      </c>
    </row>
    <row r="418" spans="1:41">
      <c r="A418" t="s">
        <v>6350</v>
      </c>
      <c r="B418" t="s">
        <v>527</v>
      </c>
      <c r="C418" t="s">
        <v>4334</v>
      </c>
      <c r="D418" t="s">
        <v>4334</v>
      </c>
      <c r="E418" t="s">
        <v>4334</v>
      </c>
      <c r="F418" t="s">
        <v>3830</v>
      </c>
      <c r="G418" t="s">
        <v>4334</v>
      </c>
      <c r="H418" t="s">
        <v>6351</v>
      </c>
      <c r="I418" t="s">
        <v>4334</v>
      </c>
      <c r="J418" t="s">
        <v>319</v>
      </c>
      <c r="K418" t="s">
        <v>4334</v>
      </c>
      <c r="L418">
        <v>53</v>
      </c>
      <c r="M418" t="s">
        <v>3692</v>
      </c>
      <c r="N418" t="s">
        <v>4334</v>
      </c>
      <c r="O418" t="s">
        <v>4334</v>
      </c>
      <c r="P418" t="s">
        <v>4334</v>
      </c>
      <c r="Q418" t="s">
        <v>4334</v>
      </c>
      <c r="R418">
        <v>2022</v>
      </c>
      <c r="S418" t="s">
        <v>4334</v>
      </c>
      <c r="T418" t="s">
        <v>4334</v>
      </c>
      <c r="U418" t="s">
        <v>4334</v>
      </c>
      <c r="V418" t="s">
        <v>4334</v>
      </c>
      <c r="W418" t="s">
        <v>4334</v>
      </c>
      <c r="X418" t="s">
        <v>4334</v>
      </c>
      <c r="Y418">
        <v>3201862</v>
      </c>
      <c r="Z418">
        <v>7098532</v>
      </c>
      <c r="AA418" t="s">
        <v>4334</v>
      </c>
      <c r="AB418">
        <v>3582369</v>
      </c>
      <c r="AC418" t="s">
        <v>4334</v>
      </c>
      <c r="AD418" t="s">
        <v>4334</v>
      </c>
      <c r="AE418" t="s">
        <v>4334</v>
      </c>
      <c r="AF418" t="s">
        <v>4334</v>
      </c>
      <c r="AG418" t="s">
        <v>4334</v>
      </c>
      <c r="AH418">
        <v>2875349</v>
      </c>
      <c r="AI418">
        <v>95</v>
      </c>
      <c r="AJ418">
        <v>0</v>
      </c>
      <c r="AK418" t="s">
        <v>4334</v>
      </c>
      <c r="AL418" t="s">
        <v>4038</v>
      </c>
      <c r="AM418" t="s">
        <v>4334</v>
      </c>
      <c r="AN418" t="s">
        <v>4334</v>
      </c>
      <c r="AO418" t="s">
        <v>4334</v>
      </c>
    </row>
    <row r="419" spans="1:41">
      <c r="A419" t="s">
        <v>6352</v>
      </c>
      <c r="B419" t="s">
        <v>2286</v>
      </c>
      <c r="C419" t="s">
        <v>4334</v>
      </c>
      <c r="D419" t="s">
        <v>4334</v>
      </c>
      <c r="E419" t="s">
        <v>4334</v>
      </c>
      <c r="F419" t="s">
        <v>3757</v>
      </c>
      <c r="G419" t="s">
        <v>2539</v>
      </c>
      <c r="H419" t="s">
        <v>6353</v>
      </c>
      <c r="I419" t="s">
        <v>4334</v>
      </c>
      <c r="J419" t="s">
        <v>4334</v>
      </c>
      <c r="K419" t="s">
        <v>4334</v>
      </c>
      <c r="L419">
        <v>14</v>
      </c>
      <c r="M419" t="s">
        <v>3625</v>
      </c>
      <c r="N419" t="s">
        <v>4334</v>
      </c>
      <c r="O419" t="s">
        <v>4334</v>
      </c>
      <c r="P419" t="s">
        <v>4334</v>
      </c>
      <c r="Q419" t="s">
        <v>4334</v>
      </c>
      <c r="S419" t="s">
        <v>4334</v>
      </c>
      <c r="T419" t="s">
        <v>4334</v>
      </c>
      <c r="U419" t="s">
        <v>4334</v>
      </c>
      <c r="V419" t="s">
        <v>4334</v>
      </c>
      <c r="W419" t="s">
        <v>4334</v>
      </c>
      <c r="X419" t="s">
        <v>4334</v>
      </c>
      <c r="Y419">
        <v>0</v>
      </c>
      <c r="Z419">
        <v>2277000</v>
      </c>
      <c r="AA419" t="s">
        <v>4334</v>
      </c>
      <c r="AB419">
        <v>2253103.602</v>
      </c>
      <c r="AC419" t="s">
        <v>4334</v>
      </c>
      <c r="AD419" t="s">
        <v>4334</v>
      </c>
      <c r="AE419" t="s">
        <v>4334</v>
      </c>
      <c r="AF419" t="s">
        <v>4334</v>
      </c>
      <c r="AG419" t="s">
        <v>4334</v>
      </c>
      <c r="AH419">
        <v>0</v>
      </c>
      <c r="AI419">
        <v>99</v>
      </c>
      <c r="AJ419">
        <v>0</v>
      </c>
      <c r="AK419" t="s">
        <v>4334</v>
      </c>
      <c r="AL419" t="s">
        <v>6354</v>
      </c>
      <c r="AM419" t="s">
        <v>4334</v>
      </c>
      <c r="AN419" t="s">
        <v>4334</v>
      </c>
      <c r="AO419" t="s">
        <v>4334</v>
      </c>
    </row>
    <row r="420" spans="1:41">
      <c r="A420" t="s">
        <v>6355</v>
      </c>
      <c r="B420" t="s">
        <v>527</v>
      </c>
      <c r="C420" t="s">
        <v>4334</v>
      </c>
      <c r="D420" t="s">
        <v>4334</v>
      </c>
      <c r="E420" t="s">
        <v>4334</v>
      </c>
      <c r="F420" t="s">
        <v>3816</v>
      </c>
      <c r="G420" t="s">
        <v>4334</v>
      </c>
      <c r="H420" t="s">
        <v>6356</v>
      </c>
      <c r="I420" t="s">
        <v>4334</v>
      </c>
      <c r="J420" t="s">
        <v>319</v>
      </c>
      <c r="K420" t="s">
        <v>4334</v>
      </c>
      <c r="L420">
        <v>56</v>
      </c>
      <c r="M420" t="s">
        <v>3698</v>
      </c>
      <c r="N420" t="s">
        <v>4334</v>
      </c>
      <c r="O420" t="s">
        <v>4334</v>
      </c>
      <c r="P420" t="s">
        <v>4334</v>
      </c>
      <c r="Q420" t="s">
        <v>4334</v>
      </c>
      <c r="R420">
        <v>2014</v>
      </c>
      <c r="S420" t="s">
        <v>4334</v>
      </c>
      <c r="T420" t="s">
        <v>4334</v>
      </c>
      <c r="U420" t="s">
        <v>4334</v>
      </c>
      <c r="V420" t="s">
        <v>4334</v>
      </c>
      <c r="W420" t="s">
        <v>4334</v>
      </c>
      <c r="X420" t="s">
        <v>4334</v>
      </c>
      <c r="Y420">
        <v>1540000</v>
      </c>
      <c r="Z420">
        <v>2040000</v>
      </c>
      <c r="AA420" t="s">
        <v>4334</v>
      </c>
      <c r="AB420">
        <v>83831</v>
      </c>
      <c r="AC420" t="s">
        <v>4334</v>
      </c>
      <c r="AD420" t="s">
        <v>4334</v>
      </c>
      <c r="AE420" t="s">
        <v>4334</v>
      </c>
      <c r="AF420" t="s">
        <v>4334</v>
      </c>
      <c r="AG420" t="s">
        <v>4334</v>
      </c>
      <c r="AH420">
        <v>10092</v>
      </c>
      <c r="AI420">
        <v>0</v>
      </c>
      <c r="AJ420">
        <v>0</v>
      </c>
      <c r="AK420" t="s">
        <v>4334</v>
      </c>
      <c r="AL420" t="s">
        <v>870</v>
      </c>
      <c r="AM420" t="s">
        <v>4334</v>
      </c>
      <c r="AN420" t="s">
        <v>4334</v>
      </c>
      <c r="AO420" t="s">
        <v>4334</v>
      </c>
    </row>
    <row r="421" spans="1:41">
      <c r="A421" t="s">
        <v>6357</v>
      </c>
      <c r="B421" t="s">
        <v>527</v>
      </c>
      <c r="C421" t="s">
        <v>4334</v>
      </c>
      <c r="D421" t="s">
        <v>4334</v>
      </c>
      <c r="E421" t="s">
        <v>4334</v>
      </c>
      <c r="F421" t="s">
        <v>3822</v>
      </c>
      <c r="G421" t="s">
        <v>903</v>
      </c>
      <c r="H421" t="s">
        <v>6358</v>
      </c>
      <c r="I421" t="s">
        <v>4334</v>
      </c>
      <c r="J421" t="s">
        <v>319</v>
      </c>
      <c r="K421" t="s">
        <v>4334</v>
      </c>
      <c r="L421">
        <v>11</v>
      </c>
      <c r="M421" t="s">
        <v>3620</v>
      </c>
      <c r="N421" t="s">
        <v>4334</v>
      </c>
      <c r="O421" t="s">
        <v>4334</v>
      </c>
      <c r="P421" t="s">
        <v>4334</v>
      </c>
      <c r="Q421" t="s">
        <v>4334</v>
      </c>
      <c r="R421">
        <v>2006</v>
      </c>
      <c r="S421" t="s">
        <v>4334</v>
      </c>
      <c r="T421" t="s">
        <v>4334</v>
      </c>
      <c r="U421" t="s">
        <v>4334</v>
      </c>
      <c r="V421" t="s">
        <v>4334</v>
      </c>
      <c r="W421" t="s">
        <v>4334</v>
      </c>
      <c r="X421" t="s">
        <v>4334</v>
      </c>
      <c r="Y421">
        <v>500000</v>
      </c>
      <c r="Z421">
        <v>3245500</v>
      </c>
      <c r="AA421" t="s">
        <v>4334</v>
      </c>
      <c r="AB421">
        <v>3085772</v>
      </c>
      <c r="AC421" t="s">
        <v>4334</v>
      </c>
      <c r="AD421" t="s">
        <v>4334</v>
      </c>
      <c r="AE421" t="s">
        <v>4334</v>
      </c>
      <c r="AF421" t="s">
        <v>4334</v>
      </c>
      <c r="AG421" t="s">
        <v>4334</v>
      </c>
      <c r="AH421">
        <v>2690245</v>
      </c>
      <c r="AI421">
        <v>80</v>
      </c>
      <c r="AJ421">
        <v>0</v>
      </c>
      <c r="AK421" t="s">
        <v>4334</v>
      </c>
      <c r="AL421" t="s">
        <v>902</v>
      </c>
      <c r="AM421" t="s">
        <v>4334</v>
      </c>
      <c r="AN421" t="s">
        <v>4334</v>
      </c>
      <c r="AO421" t="s">
        <v>4334</v>
      </c>
    </row>
    <row r="422" spans="1:41">
      <c r="A422" t="s">
        <v>6359</v>
      </c>
      <c r="B422" t="s">
        <v>527</v>
      </c>
      <c r="C422" t="s">
        <v>4334</v>
      </c>
      <c r="D422" t="s">
        <v>4334</v>
      </c>
      <c r="E422" t="s">
        <v>4334</v>
      </c>
      <c r="F422" t="s">
        <v>3770</v>
      </c>
      <c r="G422" t="s">
        <v>4334</v>
      </c>
      <c r="H422" t="s">
        <v>562</v>
      </c>
      <c r="I422" t="s">
        <v>4334</v>
      </c>
      <c r="J422" t="s">
        <v>319</v>
      </c>
      <c r="K422" t="s">
        <v>4334</v>
      </c>
      <c r="L422">
        <v>30</v>
      </c>
      <c r="M422" t="s">
        <v>527</v>
      </c>
      <c r="N422" t="s">
        <v>4334</v>
      </c>
      <c r="O422" t="s">
        <v>4334</v>
      </c>
      <c r="P422" t="s">
        <v>4334</v>
      </c>
      <c r="Q422" t="s">
        <v>4334</v>
      </c>
      <c r="R422">
        <v>4</v>
      </c>
      <c r="S422" t="s">
        <v>4334</v>
      </c>
      <c r="T422" t="s">
        <v>4334</v>
      </c>
      <c r="U422" t="s">
        <v>4334</v>
      </c>
      <c r="V422" t="s">
        <v>4334</v>
      </c>
      <c r="W422" t="s">
        <v>4334</v>
      </c>
      <c r="X422" t="s">
        <v>4334</v>
      </c>
      <c r="Y422">
        <v>5598000</v>
      </c>
      <c r="Z422">
        <v>13434176</v>
      </c>
      <c r="AA422" t="s">
        <v>4334</v>
      </c>
      <c r="AB422">
        <v>7880665.6689999998</v>
      </c>
      <c r="AC422" t="s">
        <v>4334</v>
      </c>
      <c r="AD422" t="s">
        <v>4334</v>
      </c>
      <c r="AE422" t="s">
        <v>4334</v>
      </c>
      <c r="AF422" t="s">
        <v>4334</v>
      </c>
      <c r="AG422" t="s">
        <v>4334</v>
      </c>
      <c r="AH422">
        <v>7163128.6220000004</v>
      </c>
      <c r="AI422">
        <v>0</v>
      </c>
      <c r="AJ422">
        <v>0</v>
      </c>
      <c r="AK422" t="s">
        <v>4334</v>
      </c>
      <c r="AL422" t="s">
        <v>3589</v>
      </c>
      <c r="AM422" t="s">
        <v>4334</v>
      </c>
      <c r="AN422" t="s">
        <v>4334</v>
      </c>
      <c r="AO422" t="s">
        <v>4334</v>
      </c>
    </row>
    <row r="423" spans="1:41">
      <c r="A423" t="s">
        <v>6360</v>
      </c>
      <c r="B423" t="s">
        <v>527</v>
      </c>
      <c r="C423" t="s">
        <v>4334</v>
      </c>
      <c r="D423" t="s">
        <v>4334</v>
      </c>
      <c r="E423" t="s">
        <v>4334</v>
      </c>
      <c r="F423" t="s">
        <v>3775</v>
      </c>
      <c r="G423" t="s">
        <v>4334</v>
      </c>
      <c r="H423" t="s">
        <v>3981</v>
      </c>
      <c r="I423" t="s">
        <v>4334</v>
      </c>
      <c r="J423" t="s">
        <v>319</v>
      </c>
      <c r="K423" t="s">
        <v>4334</v>
      </c>
      <c r="L423">
        <v>30</v>
      </c>
      <c r="M423" t="s">
        <v>527</v>
      </c>
      <c r="N423" t="s">
        <v>4334</v>
      </c>
      <c r="O423" t="s">
        <v>4334</v>
      </c>
      <c r="P423" t="s">
        <v>4334</v>
      </c>
      <c r="Q423" t="s">
        <v>4334</v>
      </c>
      <c r="R423">
        <v>2010</v>
      </c>
      <c r="S423" t="s">
        <v>4334</v>
      </c>
      <c r="T423" t="s">
        <v>4334</v>
      </c>
      <c r="U423" t="s">
        <v>4334</v>
      </c>
      <c r="V423" t="s">
        <v>4334</v>
      </c>
      <c r="W423" t="s">
        <v>4334</v>
      </c>
      <c r="X423" t="s">
        <v>4334</v>
      </c>
      <c r="Y423">
        <v>800000</v>
      </c>
      <c r="Z423">
        <v>1945360</v>
      </c>
      <c r="AA423" t="s">
        <v>4334</v>
      </c>
      <c r="AB423">
        <v>1707147.27</v>
      </c>
      <c r="AC423" t="s">
        <v>4334</v>
      </c>
      <c r="AD423" t="s">
        <v>4334</v>
      </c>
      <c r="AE423" t="s">
        <v>4334</v>
      </c>
      <c r="AF423" t="s">
        <v>4334</v>
      </c>
      <c r="AG423" t="s">
        <v>4334</v>
      </c>
      <c r="AH423">
        <v>1717555.4269999999</v>
      </c>
      <c r="AI423">
        <v>98</v>
      </c>
      <c r="AJ423">
        <v>0</v>
      </c>
      <c r="AK423" t="s">
        <v>4334</v>
      </c>
      <c r="AL423" t="s">
        <v>568</v>
      </c>
      <c r="AM423" t="s">
        <v>4334</v>
      </c>
      <c r="AN423" t="s">
        <v>4334</v>
      </c>
      <c r="AO423" t="s">
        <v>4334</v>
      </c>
    </row>
    <row r="424" spans="1:41">
      <c r="A424" t="s">
        <v>6361</v>
      </c>
      <c r="B424" t="s">
        <v>527</v>
      </c>
      <c r="C424" t="s">
        <v>4334</v>
      </c>
      <c r="D424" t="s">
        <v>4334</v>
      </c>
      <c r="E424" t="s">
        <v>4334</v>
      </c>
      <c r="F424" t="s">
        <v>3791</v>
      </c>
      <c r="G424" t="s">
        <v>4334</v>
      </c>
      <c r="H424" t="s">
        <v>6362</v>
      </c>
      <c r="I424" t="s">
        <v>4334</v>
      </c>
      <c r="J424" t="s">
        <v>319</v>
      </c>
      <c r="K424" t="s">
        <v>4334</v>
      </c>
      <c r="L424">
        <v>7</v>
      </c>
      <c r="M424" t="s">
        <v>3614</v>
      </c>
      <c r="N424" t="s">
        <v>4334</v>
      </c>
      <c r="O424" t="s">
        <v>4334</v>
      </c>
      <c r="P424" t="s">
        <v>4334</v>
      </c>
      <c r="Q424" t="s">
        <v>4334</v>
      </c>
      <c r="R424">
        <v>2011</v>
      </c>
      <c r="S424" t="s">
        <v>4334</v>
      </c>
      <c r="T424" t="s">
        <v>4334</v>
      </c>
      <c r="U424" t="s">
        <v>4334</v>
      </c>
      <c r="V424" t="s">
        <v>4334</v>
      </c>
      <c r="W424" t="s">
        <v>4334</v>
      </c>
      <c r="X424" t="s">
        <v>4334</v>
      </c>
      <c r="Y424">
        <v>1422000</v>
      </c>
      <c r="Z424">
        <v>1568740</v>
      </c>
      <c r="AA424" t="s">
        <v>4334</v>
      </c>
      <c r="AB424">
        <v>1514318</v>
      </c>
      <c r="AC424" t="s">
        <v>4334</v>
      </c>
      <c r="AD424" t="s">
        <v>4334</v>
      </c>
      <c r="AE424" t="s">
        <v>4334</v>
      </c>
      <c r="AF424" t="s">
        <v>4334</v>
      </c>
      <c r="AG424" t="s">
        <v>4334</v>
      </c>
      <c r="AH424">
        <v>1505560</v>
      </c>
      <c r="AI424">
        <v>100</v>
      </c>
      <c r="AJ424">
        <v>0</v>
      </c>
      <c r="AK424" t="s">
        <v>4334</v>
      </c>
      <c r="AL424" t="s">
        <v>688</v>
      </c>
      <c r="AM424" t="s">
        <v>4334</v>
      </c>
      <c r="AN424" t="s">
        <v>4334</v>
      </c>
      <c r="AO424" t="s">
        <v>4334</v>
      </c>
    </row>
    <row r="425" spans="1:41">
      <c r="A425" t="s">
        <v>6363</v>
      </c>
      <c r="B425" t="s">
        <v>527</v>
      </c>
      <c r="C425" t="s">
        <v>4334</v>
      </c>
      <c r="D425" t="s">
        <v>4334</v>
      </c>
      <c r="E425" t="s">
        <v>4334</v>
      </c>
      <c r="F425" t="s">
        <v>4054</v>
      </c>
      <c r="G425" t="s">
        <v>1035</v>
      </c>
      <c r="H425" t="s">
        <v>4055</v>
      </c>
      <c r="I425" t="s">
        <v>4334</v>
      </c>
      <c r="J425" t="s">
        <v>999</v>
      </c>
      <c r="K425" t="s">
        <v>4334</v>
      </c>
      <c r="L425">
        <v>57</v>
      </c>
      <c r="M425" t="s">
        <v>3700</v>
      </c>
      <c r="N425" t="s">
        <v>4334</v>
      </c>
      <c r="O425" t="s">
        <v>4334</v>
      </c>
      <c r="P425" t="s">
        <v>4334</v>
      </c>
      <c r="Q425" t="s">
        <v>4334</v>
      </c>
      <c r="R425">
        <v>2024</v>
      </c>
      <c r="S425" t="s">
        <v>4334</v>
      </c>
      <c r="T425" t="s">
        <v>4334</v>
      </c>
      <c r="U425" t="s">
        <v>4334</v>
      </c>
      <c r="V425" t="s">
        <v>4334</v>
      </c>
      <c r="W425" t="s">
        <v>4334</v>
      </c>
      <c r="X425" t="s">
        <v>4334</v>
      </c>
      <c r="Y425">
        <v>1600000</v>
      </c>
      <c r="Z425">
        <v>1600000</v>
      </c>
      <c r="AA425" t="s">
        <v>4334</v>
      </c>
      <c r="AB425">
        <v>1160372</v>
      </c>
      <c r="AC425" t="s">
        <v>4334</v>
      </c>
      <c r="AD425" t="s">
        <v>4334</v>
      </c>
      <c r="AE425" t="s">
        <v>4334</v>
      </c>
      <c r="AF425" t="s">
        <v>4334</v>
      </c>
      <c r="AG425" t="s">
        <v>4334</v>
      </c>
      <c r="AH425">
        <v>563872</v>
      </c>
      <c r="AI425">
        <v>50</v>
      </c>
      <c r="AJ425">
        <v>0</v>
      </c>
      <c r="AK425" t="s">
        <v>4334</v>
      </c>
      <c r="AL425" t="s">
        <v>20</v>
      </c>
      <c r="AM425" t="s">
        <v>4334</v>
      </c>
      <c r="AN425" t="s">
        <v>4334</v>
      </c>
      <c r="AO425" t="s">
        <v>4334</v>
      </c>
    </row>
    <row r="426" spans="1:41">
      <c r="A426" t="s">
        <v>6364</v>
      </c>
      <c r="B426" t="s">
        <v>2286</v>
      </c>
      <c r="C426" t="s">
        <v>4334</v>
      </c>
      <c r="D426" t="s">
        <v>4334</v>
      </c>
      <c r="E426" t="s">
        <v>4334</v>
      </c>
      <c r="F426" t="s">
        <v>6365</v>
      </c>
      <c r="G426" t="s">
        <v>6366</v>
      </c>
      <c r="H426" t="s">
        <v>365</v>
      </c>
      <c r="I426" t="s">
        <v>4334</v>
      </c>
      <c r="J426" t="s">
        <v>1337</v>
      </c>
      <c r="K426" t="s">
        <v>4334</v>
      </c>
      <c r="L426">
        <v>2</v>
      </c>
      <c r="M426" t="s">
        <v>3611</v>
      </c>
      <c r="N426" t="s">
        <v>4334</v>
      </c>
      <c r="O426" t="s">
        <v>4334</v>
      </c>
      <c r="P426" t="s">
        <v>4334</v>
      </c>
      <c r="Q426" t="s">
        <v>4334</v>
      </c>
      <c r="S426" t="s">
        <v>4334</v>
      </c>
      <c r="T426" t="s">
        <v>4334</v>
      </c>
      <c r="U426" t="s">
        <v>4334</v>
      </c>
      <c r="V426" t="s">
        <v>4334</v>
      </c>
      <c r="W426" t="s">
        <v>4334</v>
      </c>
      <c r="X426" t="s">
        <v>4334</v>
      </c>
      <c r="Y426">
        <v>2000000</v>
      </c>
      <c r="Z426">
        <v>2000000</v>
      </c>
      <c r="AA426" t="s">
        <v>4334</v>
      </c>
      <c r="AB426">
        <v>0</v>
      </c>
      <c r="AC426" t="s">
        <v>4334</v>
      </c>
      <c r="AD426" t="s">
        <v>4334</v>
      </c>
      <c r="AE426" t="s">
        <v>4334</v>
      </c>
      <c r="AF426" t="s">
        <v>4334</v>
      </c>
      <c r="AG426" t="s">
        <v>4334</v>
      </c>
      <c r="AH426">
        <v>0</v>
      </c>
      <c r="AI426">
        <v>0</v>
      </c>
      <c r="AJ426">
        <v>0</v>
      </c>
      <c r="AK426" t="s">
        <v>4334</v>
      </c>
      <c r="AL426" t="s">
        <v>6367</v>
      </c>
      <c r="AM426" t="s">
        <v>4334</v>
      </c>
      <c r="AN426" t="s">
        <v>4334</v>
      </c>
      <c r="AO426" t="s">
        <v>4334</v>
      </c>
    </row>
    <row r="427" spans="1:41">
      <c r="A427" t="s">
        <v>6368</v>
      </c>
      <c r="B427" t="s">
        <v>529</v>
      </c>
      <c r="C427" t="s">
        <v>4334</v>
      </c>
      <c r="D427" t="s">
        <v>4334</v>
      </c>
      <c r="E427" t="s">
        <v>4334</v>
      </c>
      <c r="F427" t="s">
        <v>3730</v>
      </c>
      <c r="G427" t="s">
        <v>4334</v>
      </c>
      <c r="H427" t="s">
        <v>1246</v>
      </c>
      <c r="I427" t="s">
        <v>4334</v>
      </c>
      <c r="J427" t="s">
        <v>480</v>
      </c>
      <c r="K427" t="s">
        <v>4334</v>
      </c>
      <c r="L427">
        <v>36</v>
      </c>
      <c r="M427" t="s">
        <v>3662</v>
      </c>
      <c r="N427" t="s">
        <v>4334</v>
      </c>
      <c r="O427" t="s">
        <v>4334</v>
      </c>
      <c r="P427" t="s">
        <v>4334</v>
      </c>
      <c r="Q427" t="s">
        <v>4334</v>
      </c>
      <c r="S427" t="s">
        <v>4334</v>
      </c>
      <c r="T427" t="s">
        <v>4334</v>
      </c>
      <c r="U427" t="s">
        <v>4334</v>
      </c>
      <c r="V427" t="s">
        <v>4334</v>
      </c>
      <c r="W427" t="s">
        <v>4334</v>
      </c>
      <c r="X427" t="s">
        <v>4334</v>
      </c>
      <c r="Y427">
        <v>0</v>
      </c>
      <c r="Z427">
        <v>5959786</v>
      </c>
      <c r="AA427" t="s">
        <v>4334</v>
      </c>
      <c r="AB427">
        <v>0</v>
      </c>
      <c r="AC427" t="s">
        <v>4334</v>
      </c>
      <c r="AD427" t="s">
        <v>4334</v>
      </c>
      <c r="AE427" t="s">
        <v>4334</v>
      </c>
      <c r="AF427" t="s">
        <v>4334</v>
      </c>
      <c r="AG427" t="s">
        <v>4334</v>
      </c>
      <c r="AH427">
        <v>0</v>
      </c>
      <c r="AI427">
        <v>30</v>
      </c>
      <c r="AJ427">
        <v>0</v>
      </c>
      <c r="AK427" t="s">
        <v>4334</v>
      </c>
      <c r="AL427" t="s">
        <v>4334</v>
      </c>
      <c r="AM427" t="s">
        <v>4334</v>
      </c>
      <c r="AN427" t="s">
        <v>4334</v>
      </c>
      <c r="AO427" t="s">
        <v>4334</v>
      </c>
    </row>
    <row r="428" spans="1:41">
      <c r="A428" t="s">
        <v>6369</v>
      </c>
      <c r="B428" t="s">
        <v>317</v>
      </c>
      <c r="C428" t="s">
        <v>4334</v>
      </c>
      <c r="D428" t="s">
        <v>4334</v>
      </c>
      <c r="E428" t="s">
        <v>4334</v>
      </c>
      <c r="F428" t="s">
        <v>3740</v>
      </c>
      <c r="G428" t="s">
        <v>4334</v>
      </c>
      <c r="H428" t="s">
        <v>105</v>
      </c>
      <c r="I428" t="s">
        <v>4334</v>
      </c>
      <c r="J428" t="s">
        <v>4334</v>
      </c>
      <c r="K428" t="s">
        <v>4334</v>
      </c>
      <c r="L428">
        <v>35</v>
      </c>
      <c r="M428" t="s">
        <v>3660</v>
      </c>
      <c r="N428" t="s">
        <v>4334</v>
      </c>
      <c r="O428" t="s">
        <v>4334</v>
      </c>
      <c r="P428" t="s">
        <v>4334</v>
      </c>
      <c r="Q428" t="s">
        <v>4334</v>
      </c>
      <c r="S428" t="s">
        <v>4334</v>
      </c>
      <c r="T428" t="s">
        <v>4334</v>
      </c>
      <c r="U428" t="s">
        <v>4334</v>
      </c>
      <c r="V428" t="s">
        <v>4334</v>
      </c>
      <c r="W428" t="s">
        <v>4334</v>
      </c>
      <c r="X428" t="s">
        <v>4334</v>
      </c>
      <c r="Y428">
        <v>0</v>
      </c>
      <c r="Z428">
        <v>2310000</v>
      </c>
      <c r="AA428" t="s">
        <v>4334</v>
      </c>
      <c r="AB428">
        <v>0</v>
      </c>
      <c r="AC428" t="s">
        <v>4334</v>
      </c>
      <c r="AD428" t="s">
        <v>4334</v>
      </c>
      <c r="AE428" t="s">
        <v>4334</v>
      </c>
      <c r="AF428" t="s">
        <v>4334</v>
      </c>
      <c r="AG428" t="s">
        <v>4334</v>
      </c>
      <c r="AH428">
        <v>0</v>
      </c>
      <c r="AI428">
        <v>0</v>
      </c>
      <c r="AJ428">
        <v>0</v>
      </c>
      <c r="AK428" t="s">
        <v>4334</v>
      </c>
      <c r="AL428" t="s">
        <v>108</v>
      </c>
      <c r="AM428" t="s">
        <v>4334</v>
      </c>
      <c r="AN428" t="s">
        <v>107</v>
      </c>
      <c r="AO428" t="s">
        <v>4334</v>
      </c>
    </row>
    <row r="429" spans="1:41">
      <c r="A429" t="s">
        <v>6370</v>
      </c>
      <c r="B429" t="s">
        <v>318</v>
      </c>
      <c r="C429" t="s">
        <v>4334</v>
      </c>
      <c r="D429" t="s">
        <v>4334</v>
      </c>
      <c r="E429" t="s">
        <v>4334</v>
      </c>
      <c r="F429" t="s">
        <v>3729</v>
      </c>
      <c r="G429" t="s">
        <v>438</v>
      </c>
      <c r="H429" t="s">
        <v>4334</v>
      </c>
      <c r="I429" t="s">
        <v>4334</v>
      </c>
      <c r="J429" t="s">
        <v>4334</v>
      </c>
      <c r="K429" t="s">
        <v>4334</v>
      </c>
      <c r="L429">
        <v>1</v>
      </c>
      <c r="M429" t="s">
        <v>3610</v>
      </c>
      <c r="N429" t="s">
        <v>4334</v>
      </c>
      <c r="O429" t="s">
        <v>4334</v>
      </c>
      <c r="P429" t="s">
        <v>4334</v>
      </c>
      <c r="Q429" t="s">
        <v>4334</v>
      </c>
      <c r="S429" t="s">
        <v>4334</v>
      </c>
      <c r="T429" t="s">
        <v>4334</v>
      </c>
      <c r="U429" t="s">
        <v>4334</v>
      </c>
      <c r="V429" t="s">
        <v>4334</v>
      </c>
      <c r="W429" t="s">
        <v>4334</v>
      </c>
      <c r="X429" t="s">
        <v>4334</v>
      </c>
      <c r="Y429">
        <v>15000000</v>
      </c>
      <c r="Z429">
        <v>4875000</v>
      </c>
      <c r="AA429" t="s">
        <v>4334</v>
      </c>
      <c r="AB429">
        <v>4730789</v>
      </c>
      <c r="AC429" t="s">
        <v>4334</v>
      </c>
      <c r="AD429" t="s">
        <v>4334</v>
      </c>
      <c r="AE429" t="s">
        <v>4334</v>
      </c>
      <c r="AF429" t="s">
        <v>4334</v>
      </c>
      <c r="AG429" t="s">
        <v>4334</v>
      </c>
      <c r="AH429">
        <v>421255</v>
      </c>
      <c r="AI429">
        <v>500</v>
      </c>
      <c r="AJ429">
        <v>0</v>
      </c>
      <c r="AK429" t="s">
        <v>4334</v>
      </c>
      <c r="AL429" t="s">
        <v>436</v>
      </c>
      <c r="AM429" t="s">
        <v>4334</v>
      </c>
      <c r="AN429" t="s">
        <v>4334</v>
      </c>
      <c r="AO429" t="s">
        <v>4334</v>
      </c>
    </row>
    <row r="430" spans="1:41">
      <c r="A430" t="s">
        <v>6371</v>
      </c>
      <c r="B430" t="s">
        <v>527</v>
      </c>
      <c r="C430" t="s">
        <v>4334</v>
      </c>
      <c r="D430" t="s">
        <v>4334</v>
      </c>
      <c r="E430" t="s">
        <v>4334</v>
      </c>
      <c r="F430" t="s">
        <v>6373</v>
      </c>
      <c r="G430" t="s">
        <v>6374</v>
      </c>
      <c r="H430" t="s">
        <v>6372</v>
      </c>
      <c r="I430" t="s">
        <v>4334</v>
      </c>
      <c r="J430" t="s">
        <v>319</v>
      </c>
      <c r="K430" t="s">
        <v>4334</v>
      </c>
      <c r="L430">
        <v>57</v>
      </c>
      <c r="M430" t="s">
        <v>3700</v>
      </c>
      <c r="N430" t="s">
        <v>4334</v>
      </c>
      <c r="O430" t="s">
        <v>4334</v>
      </c>
      <c r="P430" t="s">
        <v>4334</v>
      </c>
      <c r="Q430" t="s">
        <v>4334</v>
      </c>
      <c r="R430">
        <v>2022</v>
      </c>
      <c r="S430" t="s">
        <v>4334</v>
      </c>
      <c r="T430" t="s">
        <v>4334</v>
      </c>
      <c r="U430" t="s">
        <v>4334</v>
      </c>
      <c r="V430" t="s">
        <v>4334</v>
      </c>
      <c r="W430" t="s">
        <v>4334</v>
      </c>
      <c r="X430" t="s">
        <v>4334</v>
      </c>
      <c r="Y430">
        <v>1749275</v>
      </c>
      <c r="Z430">
        <v>2749275</v>
      </c>
      <c r="AA430" t="s">
        <v>4334</v>
      </c>
      <c r="AB430">
        <v>1661774</v>
      </c>
      <c r="AC430" t="s">
        <v>4334</v>
      </c>
      <c r="AD430" t="s">
        <v>4334</v>
      </c>
      <c r="AE430" t="s">
        <v>4334</v>
      </c>
      <c r="AF430" t="s">
        <v>4334</v>
      </c>
      <c r="AG430" t="s">
        <v>4334</v>
      </c>
      <c r="AH430">
        <v>631367</v>
      </c>
      <c r="AI430">
        <v>90</v>
      </c>
      <c r="AJ430">
        <v>0</v>
      </c>
      <c r="AK430" t="s">
        <v>4334</v>
      </c>
      <c r="AL430" t="s">
        <v>114</v>
      </c>
      <c r="AM430" t="s">
        <v>4334</v>
      </c>
      <c r="AN430" t="s">
        <v>4334</v>
      </c>
      <c r="AO430" t="s">
        <v>4334</v>
      </c>
    </row>
    <row r="431" spans="1:41">
      <c r="A431" t="s">
        <v>6375</v>
      </c>
      <c r="B431" t="s">
        <v>527</v>
      </c>
      <c r="C431" t="s">
        <v>4334</v>
      </c>
      <c r="D431" t="s">
        <v>4334</v>
      </c>
      <c r="E431" t="s">
        <v>4334</v>
      </c>
      <c r="F431" t="s">
        <v>3853</v>
      </c>
      <c r="G431" t="s">
        <v>1065</v>
      </c>
      <c r="H431" t="s">
        <v>1065</v>
      </c>
      <c r="I431" t="s">
        <v>4334</v>
      </c>
      <c r="J431" t="s">
        <v>999</v>
      </c>
      <c r="K431" t="s">
        <v>4334</v>
      </c>
      <c r="L431">
        <v>58</v>
      </c>
      <c r="M431" t="s">
        <v>3702</v>
      </c>
      <c r="N431" t="s">
        <v>4334</v>
      </c>
      <c r="O431" t="s">
        <v>4334</v>
      </c>
      <c r="P431" t="s">
        <v>4334</v>
      </c>
      <c r="Q431" t="s">
        <v>4334</v>
      </c>
      <c r="R431">
        <v>2024</v>
      </c>
      <c r="S431" t="s">
        <v>4334</v>
      </c>
      <c r="T431" t="s">
        <v>4334</v>
      </c>
      <c r="U431" t="s">
        <v>4334</v>
      </c>
      <c r="V431" t="s">
        <v>4334</v>
      </c>
      <c r="W431" t="s">
        <v>4334</v>
      </c>
      <c r="X431" t="s">
        <v>4334</v>
      </c>
      <c r="Y431">
        <v>3000000</v>
      </c>
      <c r="Z431">
        <v>3000000</v>
      </c>
      <c r="AA431" t="s">
        <v>4334</v>
      </c>
      <c r="AB431">
        <v>2604074</v>
      </c>
      <c r="AC431" t="s">
        <v>4334</v>
      </c>
      <c r="AD431" t="s">
        <v>4334</v>
      </c>
      <c r="AE431" t="s">
        <v>4334</v>
      </c>
      <c r="AF431" t="s">
        <v>4334</v>
      </c>
      <c r="AG431" t="s">
        <v>4334</v>
      </c>
      <c r="AH431">
        <v>311067</v>
      </c>
      <c r="AI431">
        <v>20</v>
      </c>
      <c r="AJ431">
        <v>0</v>
      </c>
      <c r="AK431" t="s">
        <v>4334</v>
      </c>
      <c r="AL431" t="s">
        <v>4334</v>
      </c>
      <c r="AM431" t="s">
        <v>4334</v>
      </c>
      <c r="AN431" t="s">
        <v>4334</v>
      </c>
      <c r="AO431" t="s">
        <v>4334</v>
      </c>
    </row>
    <row r="432" spans="1:41">
      <c r="A432" t="s">
        <v>6376</v>
      </c>
      <c r="B432" t="s">
        <v>527</v>
      </c>
      <c r="C432" t="s">
        <v>4334</v>
      </c>
      <c r="D432" t="s">
        <v>4334</v>
      </c>
      <c r="E432" t="s">
        <v>4334</v>
      </c>
      <c r="F432" t="s">
        <v>3833</v>
      </c>
      <c r="G432" t="s">
        <v>4334</v>
      </c>
      <c r="H432" t="s">
        <v>6377</v>
      </c>
      <c r="I432" t="s">
        <v>4334</v>
      </c>
      <c r="J432" t="s">
        <v>319</v>
      </c>
      <c r="K432" t="s">
        <v>4334</v>
      </c>
      <c r="L432">
        <v>54</v>
      </c>
      <c r="M432" t="s">
        <v>3694</v>
      </c>
      <c r="N432" t="s">
        <v>4334</v>
      </c>
      <c r="O432" t="s">
        <v>4334</v>
      </c>
      <c r="P432" t="s">
        <v>4334</v>
      </c>
      <c r="Q432" t="s">
        <v>4334</v>
      </c>
      <c r="R432">
        <v>2022</v>
      </c>
      <c r="S432" t="s">
        <v>4334</v>
      </c>
      <c r="T432" t="s">
        <v>4334</v>
      </c>
      <c r="U432" t="s">
        <v>4334</v>
      </c>
      <c r="V432" t="s">
        <v>4334</v>
      </c>
      <c r="W432" t="s">
        <v>4334</v>
      </c>
      <c r="X432" t="s">
        <v>4334</v>
      </c>
      <c r="Y432">
        <v>3671340</v>
      </c>
      <c r="Z432">
        <v>4426340</v>
      </c>
      <c r="AA432" t="s">
        <v>4334</v>
      </c>
      <c r="AB432">
        <v>4129532</v>
      </c>
      <c r="AC432" t="s">
        <v>4334</v>
      </c>
      <c r="AD432" t="s">
        <v>4334</v>
      </c>
      <c r="AE432" t="s">
        <v>4334</v>
      </c>
      <c r="AF432" t="s">
        <v>4334</v>
      </c>
      <c r="AG432" t="s">
        <v>4334</v>
      </c>
      <c r="AH432">
        <v>2473550</v>
      </c>
      <c r="AI432">
        <v>80</v>
      </c>
      <c r="AJ432">
        <v>0</v>
      </c>
      <c r="AK432" t="s">
        <v>4334</v>
      </c>
      <c r="AL432" t="s">
        <v>992</v>
      </c>
      <c r="AM432" t="s">
        <v>4334</v>
      </c>
      <c r="AN432" t="s">
        <v>4334</v>
      </c>
      <c r="AO432" t="s">
        <v>4334</v>
      </c>
    </row>
    <row r="433" spans="1:41">
      <c r="A433" t="s">
        <v>6378</v>
      </c>
      <c r="B433" t="s">
        <v>2286</v>
      </c>
      <c r="C433" t="s">
        <v>4334</v>
      </c>
      <c r="D433" t="s">
        <v>4334</v>
      </c>
      <c r="E433" t="s">
        <v>4334</v>
      </c>
      <c r="F433" t="s">
        <v>3730</v>
      </c>
      <c r="G433" t="s">
        <v>2428</v>
      </c>
      <c r="H433" t="s">
        <v>2429</v>
      </c>
      <c r="I433" t="s">
        <v>4334</v>
      </c>
      <c r="J433" t="s">
        <v>319</v>
      </c>
      <c r="K433" t="s">
        <v>4334</v>
      </c>
      <c r="L433">
        <v>48</v>
      </c>
      <c r="M433" t="s">
        <v>3682</v>
      </c>
      <c r="N433" t="s">
        <v>4334</v>
      </c>
      <c r="O433" t="s">
        <v>4334</v>
      </c>
      <c r="P433" t="s">
        <v>4334</v>
      </c>
      <c r="Q433" t="s">
        <v>4334</v>
      </c>
      <c r="S433" t="s">
        <v>4334</v>
      </c>
      <c r="T433" t="s">
        <v>4334</v>
      </c>
      <c r="U433" t="s">
        <v>4334</v>
      </c>
      <c r="V433" t="s">
        <v>4334</v>
      </c>
      <c r="W433" t="s">
        <v>4334</v>
      </c>
      <c r="X433" t="s">
        <v>4334</v>
      </c>
      <c r="Y433">
        <v>1250000</v>
      </c>
      <c r="Z433">
        <v>2450000</v>
      </c>
      <c r="AA433" t="s">
        <v>4334</v>
      </c>
      <c r="AB433">
        <v>2294676</v>
      </c>
      <c r="AC433" t="s">
        <v>4334</v>
      </c>
      <c r="AD433" t="s">
        <v>4334</v>
      </c>
      <c r="AE433" t="s">
        <v>4334</v>
      </c>
      <c r="AF433" t="s">
        <v>4334</v>
      </c>
      <c r="AG433" t="s">
        <v>4334</v>
      </c>
      <c r="AH433">
        <v>2183628</v>
      </c>
      <c r="AI433">
        <v>100</v>
      </c>
      <c r="AJ433">
        <v>0</v>
      </c>
      <c r="AK433" t="s">
        <v>4334</v>
      </c>
      <c r="AL433" t="s">
        <v>2430</v>
      </c>
      <c r="AM433" t="s">
        <v>4334</v>
      </c>
      <c r="AN433" t="s">
        <v>4334</v>
      </c>
      <c r="AO433" t="s">
        <v>4334</v>
      </c>
    </row>
    <row r="434" spans="1:41">
      <c r="A434" t="s">
        <v>6379</v>
      </c>
      <c r="B434" t="s">
        <v>317</v>
      </c>
      <c r="C434" t="s">
        <v>4334</v>
      </c>
      <c r="D434" t="s">
        <v>4334</v>
      </c>
      <c r="E434" t="s">
        <v>4334</v>
      </c>
      <c r="F434" t="s">
        <v>3730</v>
      </c>
      <c r="G434" t="s">
        <v>4334</v>
      </c>
      <c r="H434" t="s">
        <v>6380</v>
      </c>
      <c r="I434" t="s">
        <v>4334</v>
      </c>
      <c r="J434" t="s">
        <v>4334</v>
      </c>
      <c r="K434" t="s">
        <v>4334</v>
      </c>
      <c r="L434">
        <v>15</v>
      </c>
      <c r="M434" t="s">
        <v>3627</v>
      </c>
      <c r="N434" t="s">
        <v>4334</v>
      </c>
      <c r="O434" t="s">
        <v>4334</v>
      </c>
      <c r="P434" t="s">
        <v>4334</v>
      </c>
      <c r="Q434" t="s">
        <v>4334</v>
      </c>
      <c r="S434" t="s">
        <v>4334</v>
      </c>
      <c r="T434" t="s">
        <v>4334</v>
      </c>
      <c r="U434" t="s">
        <v>4334</v>
      </c>
      <c r="V434" t="s">
        <v>4334</v>
      </c>
      <c r="W434" t="s">
        <v>4334</v>
      </c>
      <c r="X434" t="s">
        <v>4334</v>
      </c>
      <c r="Y434">
        <v>0</v>
      </c>
      <c r="Z434">
        <v>12543752.188999999</v>
      </c>
      <c r="AA434" t="s">
        <v>4334</v>
      </c>
      <c r="AB434">
        <v>0</v>
      </c>
      <c r="AC434" t="s">
        <v>4334</v>
      </c>
      <c r="AD434" t="s">
        <v>4334</v>
      </c>
      <c r="AE434" t="s">
        <v>4334</v>
      </c>
      <c r="AF434" t="s">
        <v>4334</v>
      </c>
      <c r="AG434" t="s">
        <v>4334</v>
      </c>
      <c r="AH434">
        <v>0</v>
      </c>
      <c r="AI434">
        <v>0</v>
      </c>
      <c r="AJ434">
        <v>0</v>
      </c>
      <c r="AK434" t="s">
        <v>4334</v>
      </c>
      <c r="AL434" t="s">
        <v>6381</v>
      </c>
      <c r="AM434" t="s">
        <v>4334</v>
      </c>
      <c r="AN434" t="s">
        <v>4334</v>
      </c>
      <c r="AO434" t="s">
        <v>4334</v>
      </c>
    </row>
    <row r="435" spans="1:41">
      <c r="A435" t="s">
        <v>6382</v>
      </c>
      <c r="B435" t="s">
        <v>527</v>
      </c>
      <c r="C435" t="s">
        <v>4334</v>
      </c>
      <c r="D435" t="s">
        <v>4334</v>
      </c>
      <c r="E435" t="s">
        <v>4334</v>
      </c>
      <c r="F435" t="s">
        <v>3875</v>
      </c>
      <c r="G435" t="s">
        <v>1094</v>
      </c>
      <c r="H435" t="s">
        <v>1094</v>
      </c>
      <c r="I435" t="s">
        <v>4334</v>
      </c>
      <c r="J435" t="s">
        <v>999</v>
      </c>
      <c r="K435" t="s">
        <v>4334</v>
      </c>
      <c r="L435">
        <v>11</v>
      </c>
      <c r="M435" t="s">
        <v>3620</v>
      </c>
      <c r="N435" t="s">
        <v>4334</v>
      </c>
      <c r="O435" t="s">
        <v>4334</v>
      </c>
      <c r="P435" t="s">
        <v>4334</v>
      </c>
      <c r="Q435" t="s">
        <v>4334</v>
      </c>
      <c r="R435">
        <v>2023</v>
      </c>
      <c r="S435" t="s">
        <v>4334</v>
      </c>
      <c r="T435" t="s">
        <v>4334</v>
      </c>
      <c r="U435" t="s">
        <v>4334</v>
      </c>
      <c r="V435" t="s">
        <v>4334</v>
      </c>
      <c r="W435" t="s">
        <v>4334</v>
      </c>
      <c r="X435" t="s">
        <v>4334</v>
      </c>
      <c r="Y435">
        <v>2764944</v>
      </c>
      <c r="Z435">
        <v>2764944</v>
      </c>
      <c r="AA435" t="s">
        <v>4334</v>
      </c>
      <c r="AB435">
        <v>0</v>
      </c>
      <c r="AC435" t="s">
        <v>4334</v>
      </c>
      <c r="AD435" t="s">
        <v>4334</v>
      </c>
      <c r="AE435" t="s">
        <v>4334</v>
      </c>
      <c r="AF435" t="s">
        <v>4334</v>
      </c>
      <c r="AG435" t="s">
        <v>4334</v>
      </c>
      <c r="AH435">
        <v>0</v>
      </c>
      <c r="AI435">
        <v>0</v>
      </c>
      <c r="AJ435">
        <v>0</v>
      </c>
      <c r="AK435" t="s">
        <v>4334</v>
      </c>
      <c r="AL435" t="s">
        <v>20</v>
      </c>
      <c r="AM435" t="s">
        <v>4334</v>
      </c>
      <c r="AN435" t="s">
        <v>4334</v>
      </c>
      <c r="AO435" t="s">
        <v>4334</v>
      </c>
    </row>
    <row r="436" spans="1:41">
      <c r="A436" t="s">
        <v>6383</v>
      </c>
      <c r="B436" t="s">
        <v>526</v>
      </c>
      <c r="C436" t="s">
        <v>4334</v>
      </c>
      <c r="D436" t="s">
        <v>4334</v>
      </c>
      <c r="E436" t="s">
        <v>4334</v>
      </c>
      <c r="F436" t="s">
        <v>3928</v>
      </c>
      <c r="G436" t="s">
        <v>4334</v>
      </c>
      <c r="H436" t="s">
        <v>6384</v>
      </c>
      <c r="I436" t="s">
        <v>4334</v>
      </c>
      <c r="J436" t="s">
        <v>319</v>
      </c>
      <c r="K436" t="s">
        <v>4334</v>
      </c>
      <c r="L436">
        <v>28</v>
      </c>
      <c r="M436" t="s">
        <v>5687</v>
      </c>
      <c r="N436" t="s">
        <v>4334</v>
      </c>
      <c r="O436" t="s">
        <v>4334</v>
      </c>
      <c r="P436" t="s">
        <v>4334</v>
      </c>
      <c r="Q436" t="s">
        <v>4334</v>
      </c>
      <c r="R436">
        <v>2018</v>
      </c>
      <c r="S436" t="s">
        <v>4334</v>
      </c>
      <c r="T436" t="s">
        <v>4334</v>
      </c>
      <c r="U436" t="s">
        <v>4334</v>
      </c>
      <c r="V436" t="s">
        <v>4334</v>
      </c>
      <c r="W436" t="s">
        <v>4334</v>
      </c>
      <c r="X436" t="s">
        <v>4334</v>
      </c>
      <c r="Y436">
        <v>0</v>
      </c>
      <c r="Z436">
        <v>3591000</v>
      </c>
      <c r="AA436" t="s">
        <v>4334</v>
      </c>
      <c r="AB436">
        <v>2392072</v>
      </c>
      <c r="AC436" t="s">
        <v>4334</v>
      </c>
      <c r="AD436" t="s">
        <v>4334</v>
      </c>
      <c r="AE436" t="s">
        <v>4334</v>
      </c>
      <c r="AF436" t="s">
        <v>4334</v>
      </c>
      <c r="AG436" t="s">
        <v>4334</v>
      </c>
      <c r="AH436">
        <v>3591000</v>
      </c>
      <c r="AI436">
        <v>85</v>
      </c>
      <c r="AJ436">
        <v>0</v>
      </c>
      <c r="AK436" t="s">
        <v>4334</v>
      </c>
      <c r="AL436" t="s">
        <v>4334</v>
      </c>
      <c r="AM436" t="s">
        <v>4334</v>
      </c>
      <c r="AN436" t="s">
        <v>13</v>
      </c>
      <c r="AO436" t="s">
        <v>4334</v>
      </c>
    </row>
    <row r="437" spans="1:41">
      <c r="A437" t="s">
        <v>6385</v>
      </c>
      <c r="B437" t="s">
        <v>527</v>
      </c>
      <c r="C437" t="s">
        <v>4334</v>
      </c>
      <c r="D437" t="s">
        <v>4334</v>
      </c>
      <c r="E437" t="s">
        <v>4334</v>
      </c>
      <c r="F437" t="s">
        <v>3850</v>
      </c>
      <c r="G437" t="s">
        <v>1059</v>
      </c>
      <c r="H437" t="s">
        <v>1059</v>
      </c>
      <c r="I437" t="s">
        <v>4334</v>
      </c>
      <c r="J437" t="s">
        <v>999</v>
      </c>
      <c r="K437" t="s">
        <v>4334</v>
      </c>
      <c r="L437">
        <v>47</v>
      </c>
      <c r="M437" t="s">
        <v>3680</v>
      </c>
      <c r="N437" t="s">
        <v>4334</v>
      </c>
      <c r="O437" t="s">
        <v>4334</v>
      </c>
      <c r="P437" t="s">
        <v>4334</v>
      </c>
      <c r="Q437" t="s">
        <v>4334</v>
      </c>
      <c r="R437">
        <v>2025</v>
      </c>
      <c r="S437" t="s">
        <v>4334</v>
      </c>
      <c r="T437" t="s">
        <v>4334</v>
      </c>
      <c r="U437" t="s">
        <v>4334</v>
      </c>
      <c r="V437" t="s">
        <v>4334</v>
      </c>
      <c r="W437" t="s">
        <v>4334</v>
      </c>
      <c r="X437" t="s">
        <v>4334</v>
      </c>
      <c r="Y437">
        <v>2000000</v>
      </c>
      <c r="Z437">
        <v>2000000</v>
      </c>
      <c r="AA437" t="s">
        <v>4334</v>
      </c>
      <c r="AB437">
        <v>0</v>
      </c>
      <c r="AC437" t="s">
        <v>4334</v>
      </c>
      <c r="AD437" t="s">
        <v>4334</v>
      </c>
      <c r="AE437" t="s">
        <v>4334</v>
      </c>
      <c r="AF437" t="s">
        <v>4334</v>
      </c>
      <c r="AG437" t="s">
        <v>4334</v>
      </c>
      <c r="AH437">
        <v>0</v>
      </c>
      <c r="AI437">
        <v>0</v>
      </c>
      <c r="AJ437">
        <v>0</v>
      </c>
      <c r="AK437" t="s">
        <v>4334</v>
      </c>
      <c r="AL437" t="s">
        <v>1060</v>
      </c>
      <c r="AM437" t="s">
        <v>4334</v>
      </c>
      <c r="AN437" t="s">
        <v>4334</v>
      </c>
      <c r="AO437" t="s">
        <v>4334</v>
      </c>
    </row>
    <row r="438" spans="1:41">
      <c r="A438" t="s">
        <v>6386</v>
      </c>
      <c r="B438" t="s">
        <v>4334</v>
      </c>
      <c r="C438" t="s">
        <v>4334</v>
      </c>
      <c r="D438" t="s">
        <v>6207</v>
      </c>
      <c r="E438" t="s">
        <v>4334</v>
      </c>
      <c r="F438" t="s">
        <v>4334</v>
      </c>
      <c r="G438" t="s">
        <v>4334</v>
      </c>
      <c r="H438" t="s">
        <v>6133</v>
      </c>
      <c r="I438" t="s">
        <v>4334</v>
      </c>
      <c r="J438" t="s">
        <v>4334</v>
      </c>
      <c r="K438" t="s">
        <v>4334</v>
      </c>
      <c r="M438" t="s">
        <v>4334</v>
      </c>
      <c r="N438" t="s">
        <v>4334</v>
      </c>
      <c r="O438" t="s">
        <v>4334</v>
      </c>
      <c r="P438" t="s">
        <v>4334</v>
      </c>
      <c r="Q438" t="s">
        <v>4334</v>
      </c>
      <c r="S438" t="s">
        <v>4334</v>
      </c>
      <c r="T438" t="s">
        <v>4334</v>
      </c>
      <c r="U438" t="s">
        <v>4334</v>
      </c>
      <c r="V438" t="s">
        <v>4334</v>
      </c>
      <c r="W438" t="s">
        <v>4334</v>
      </c>
      <c r="X438" t="s">
        <v>4334</v>
      </c>
      <c r="AA438" t="s">
        <v>4334</v>
      </c>
      <c r="AC438" t="s">
        <v>4334</v>
      </c>
      <c r="AD438" t="s">
        <v>4334</v>
      </c>
      <c r="AE438" t="s">
        <v>4334</v>
      </c>
      <c r="AF438" t="s">
        <v>4334</v>
      </c>
      <c r="AG438" t="s">
        <v>4334</v>
      </c>
      <c r="AK438" t="s">
        <v>4334</v>
      </c>
      <c r="AL438" t="s">
        <v>4334</v>
      </c>
      <c r="AM438" t="s">
        <v>4334</v>
      </c>
      <c r="AN438" t="s">
        <v>4334</v>
      </c>
      <c r="AO438" t="s">
        <v>4334</v>
      </c>
    </row>
    <row r="439" spans="1:41">
      <c r="A439" t="s">
        <v>6387</v>
      </c>
      <c r="B439" t="s">
        <v>527</v>
      </c>
      <c r="C439" t="s">
        <v>4334</v>
      </c>
      <c r="D439" t="s">
        <v>4334</v>
      </c>
      <c r="E439" t="s">
        <v>4334</v>
      </c>
      <c r="F439" t="s">
        <v>3796</v>
      </c>
      <c r="G439" t="s">
        <v>4334</v>
      </c>
      <c r="H439" t="s">
        <v>6388</v>
      </c>
      <c r="I439" t="s">
        <v>4334</v>
      </c>
      <c r="J439" t="s">
        <v>319</v>
      </c>
      <c r="K439" t="s">
        <v>4334</v>
      </c>
      <c r="L439">
        <v>7</v>
      </c>
      <c r="M439" t="s">
        <v>3614</v>
      </c>
      <c r="N439" t="s">
        <v>4334</v>
      </c>
      <c r="O439" t="s">
        <v>4334</v>
      </c>
      <c r="P439" t="s">
        <v>4334</v>
      </c>
      <c r="Q439" t="s">
        <v>4334</v>
      </c>
      <c r="R439">
        <v>2014</v>
      </c>
      <c r="S439" t="s">
        <v>4334</v>
      </c>
      <c r="T439" t="s">
        <v>4334</v>
      </c>
      <c r="U439" t="s">
        <v>4334</v>
      </c>
      <c r="V439" t="s">
        <v>4334</v>
      </c>
      <c r="W439" t="s">
        <v>4334</v>
      </c>
      <c r="X439" t="s">
        <v>4334</v>
      </c>
      <c r="Y439">
        <v>4000000</v>
      </c>
      <c r="Z439">
        <v>8983000</v>
      </c>
      <c r="AA439" t="s">
        <v>4334</v>
      </c>
      <c r="AB439">
        <v>3690356</v>
      </c>
      <c r="AC439" t="s">
        <v>4334</v>
      </c>
      <c r="AD439" t="s">
        <v>4334</v>
      </c>
      <c r="AE439" t="s">
        <v>4334</v>
      </c>
      <c r="AF439" t="s">
        <v>4334</v>
      </c>
      <c r="AG439" t="s">
        <v>4334</v>
      </c>
      <c r="AH439">
        <v>891936</v>
      </c>
      <c r="AI439">
        <v>35</v>
      </c>
      <c r="AJ439">
        <v>0</v>
      </c>
      <c r="AK439" t="s">
        <v>4334</v>
      </c>
      <c r="AL439" t="s">
        <v>4009</v>
      </c>
      <c r="AM439" t="s">
        <v>4334</v>
      </c>
      <c r="AN439" t="s">
        <v>4334</v>
      </c>
      <c r="AO439" t="s">
        <v>4334</v>
      </c>
    </row>
    <row r="440" spans="1:41">
      <c r="A440" t="s">
        <v>6389</v>
      </c>
      <c r="B440" t="s">
        <v>2286</v>
      </c>
      <c r="C440" t="s">
        <v>4334</v>
      </c>
      <c r="D440" t="s">
        <v>4334</v>
      </c>
      <c r="E440" t="s">
        <v>4334</v>
      </c>
      <c r="F440" t="s">
        <v>3729</v>
      </c>
      <c r="G440" t="s">
        <v>2533</v>
      </c>
      <c r="H440" t="s">
        <v>6390</v>
      </c>
      <c r="I440" t="s">
        <v>4334</v>
      </c>
      <c r="J440" t="s">
        <v>4334</v>
      </c>
      <c r="K440" t="s">
        <v>4334</v>
      </c>
      <c r="L440">
        <v>14</v>
      </c>
      <c r="M440" t="s">
        <v>3625</v>
      </c>
      <c r="N440" t="s">
        <v>4334</v>
      </c>
      <c r="O440" t="s">
        <v>4334</v>
      </c>
      <c r="P440" t="s">
        <v>4334</v>
      </c>
      <c r="Q440" t="s">
        <v>4334</v>
      </c>
      <c r="S440" t="s">
        <v>4334</v>
      </c>
      <c r="T440" t="s">
        <v>4334</v>
      </c>
      <c r="U440" t="s">
        <v>4334</v>
      </c>
      <c r="V440" t="s">
        <v>4334</v>
      </c>
      <c r="W440" t="s">
        <v>4334</v>
      </c>
      <c r="X440" t="s">
        <v>4334</v>
      </c>
      <c r="Y440">
        <v>0</v>
      </c>
      <c r="Z440">
        <v>1500000</v>
      </c>
      <c r="AA440" t="s">
        <v>4334</v>
      </c>
      <c r="AB440">
        <v>0</v>
      </c>
      <c r="AC440" t="s">
        <v>4334</v>
      </c>
      <c r="AD440" t="s">
        <v>4334</v>
      </c>
      <c r="AE440" t="s">
        <v>4334</v>
      </c>
      <c r="AF440" t="s">
        <v>4334</v>
      </c>
      <c r="AG440" t="s">
        <v>4334</v>
      </c>
      <c r="AH440">
        <v>0</v>
      </c>
      <c r="AI440">
        <v>0</v>
      </c>
      <c r="AJ440">
        <v>0</v>
      </c>
      <c r="AK440" t="s">
        <v>4334</v>
      </c>
      <c r="AL440" t="s">
        <v>6391</v>
      </c>
      <c r="AM440" t="s">
        <v>4334</v>
      </c>
      <c r="AN440" t="s">
        <v>4334</v>
      </c>
      <c r="AO440" t="s">
        <v>4334</v>
      </c>
    </row>
    <row r="441" spans="1:41">
      <c r="A441" t="s">
        <v>6392</v>
      </c>
      <c r="B441" t="s">
        <v>528</v>
      </c>
      <c r="C441" t="s">
        <v>4334</v>
      </c>
      <c r="D441" t="s">
        <v>4334</v>
      </c>
      <c r="E441" t="s">
        <v>4334</v>
      </c>
      <c r="F441" t="s">
        <v>3775</v>
      </c>
      <c r="G441" t="s">
        <v>4334</v>
      </c>
      <c r="H441" t="s">
        <v>4113</v>
      </c>
      <c r="I441" t="s">
        <v>4334</v>
      </c>
      <c r="J441" t="s">
        <v>319</v>
      </c>
      <c r="K441" t="s">
        <v>4334</v>
      </c>
      <c r="L441">
        <v>29</v>
      </c>
      <c r="M441" t="s">
        <v>3651</v>
      </c>
      <c r="N441" t="s">
        <v>4334</v>
      </c>
      <c r="O441" t="s">
        <v>4334</v>
      </c>
      <c r="P441" t="s">
        <v>4334</v>
      </c>
      <c r="Q441" t="s">
        <v>4334</v>
      </c>
      <c r="S441" t="s">
        <v>4334</v>
      </c>
      <c r="T441" t="s">
        <v>4334</v>
      </c>
      <c r="U441" t="s">
        <v>4334</v>
      </c>
      <c r="V441" t="s">
        <v>4334</v>
      </c>
      <c r="W441" t="s">
        <v>4334</v>
      </c>
      <c r="X441" t="s">
        <v>4334</v>
      </c>
      <c r="Y441">
        <v>0</v>
      </c>
      <c r="Z441">
        <v>2577000</v>
      </c>
      <c r="AA441" t="s">
        <v>4334</v>
      </c>
      <c r="AB441">
        <v>0</v>
      </c>
      <c r="AC441" t="s">
        <v>4334</v>
      </c>
      <c r="AD441" t="s">
        <v>4334</v>
      </c>
      <c r="AE441" t="s">
        <v>4334</v>
      </c>
      <c r="AF441" t="s">
        <v>4334</v>
      </c>
      <c r="AG441" t="s">
        <v>4334</v>
      </c>
      <c r="AH441">
        <v>0</v>
      </c>
      <c r="AI441">
        <v>0</v>
      </c>
      <c r="AJ441">
        <v>0</v>
      </c>
      <c r="AK441" t="s">
        <v>4334</v>
      </c>
      <c r="AL441" t="s">
        <v>4334</v>
      </c>
      <c r="AM441" t="s">
        <v>4334</v>
      </c>
      <c r="AN441" t="s">
        <v>4334</v>
      </c>
      <c r="AO441" t="s">
        <v>4334</v>
      </c>
    </row>
    <row r="442" spans="1:41">
      <c r="A442" t="s">
        <v>6393</v>
      </c>
      <c r="B442" t="s">
        <v>527</v>
      </c>
      <c r="C442" t="s">
        <v>4334</v>
      </c>
      <c r="D442" t="s">
        <v>4334</v>
      </c>
      <c r="E442" t="s">
        <v>4334</v>
      </c>
      <c r="F442" t="s">
        <v>6395</v>
      </c>
      <c r="G442" t="s">
        <v>6396</v>
      </c>
      <c r="H442" t="s">
        <v>6394</v>
      </c>
      <c r="I442" t="s">
        <v>4334</v>
      </c>
      <c r="J442" t="s">
        <v>999</v>
      </c>
      <c r="K442" t="s">
        <v>4334</v>
      </c>
      <c r="L442">
        <v>7</v>
      </c>
      <c r="M442" t="s">
        <v>3614</v>
      </c>
      <c r="N442" t="s">
        <v>4334</v>
      </c>
      <c r="O442" t="s">
        <v>4334</v>
      </c>
      <c r="P442" t="s">
        <v>4334</v>
      </c>
      <c r="Q442" t="s">
        <v>4334</v>
      </c>
      <c r="R442">
        <v>2023</v>
      </c>
      <c r="S442" t="s">
        <v>4334</v>
      </c>
      <c r="T442" t="s">
        <v>4334</v>
      </c>
      <c r="U442" t="s">
        <v>4334</v>
      </c>
      <c r="V442" t="s">
        <v>4334</v>
      </c>
      <c r="W442" t="s">
        <v>4334</v>
      </c>
      <c r="X442" t="s">
        <v>4334</v>
      </c>
      <c r="Y442">
        <v>2023771</v>
      </c>
      <c r="Z442">
        <v>2023771</v>
      </c>
      <c r="AA442" t="s">
        <v>4334</v>
      </c>
      <c r="AB442">
        <v>1936335</v>
      </c>
      <c r="AC442" t="s">
        <v>4334</v>
      </c>
      <c r="AD442" t="s">
        <v>4334</v>
      </c>
      <c r="AE442" t="s">
        <v>4334</v>
      </c>
      <c r="AF442" t="s">
        <v>4334</v>
      </c>
      <c r="AG442" t="s">
        <v>4334</v>
      </c>
      <c r="AH442">
        <v>226890</v>
      </c>
      <c r="AI442">
        <v>70</v>
      </c>
      <c r="AJ442">
        <v>0</v>
      </c>
      <c r="AK442" t="s">
        <v>4334</v>
      </c>
      <c r="AL442" t="s">
        <v>4334</v>
      </c>
      <c r="AM442" t="s">
        <v>4334</v>
      </c>
      <c r="AN442" t="s">
        <v>4334</v>
      </c>
      <c r="AO442" t="s">
        <v>4334</v>
      </c>
    </row>
    <row r="443" spans="1:41">
      <c r="A443" t="s">
        <v>6397</v>
      </c>
      <c r="B443" t="s">
        <v>526</v>
      </c>
      <c r="C443" t="s">
        <v>4334</v>
      </c>
      <c r="D443" t="s">
        <v>4334</v>
      </c>
      <c r="E443" t="s">
        <v>4334</v>
      </c>
      <c r="F443" t="s">
        <v>3928</v>
      </c>
      <c r="G443" t="s">
        <v>4334</v>
      </c>
      <c r="H443" t="s">
        <v>6398</v>
      </c>
      <c r="I443" t="s">
        <v>4334</v>
      </c>
      <c r="J443" t="s">
        <v>319</v>
      </c>
      <c r="K443" t="s">
        <v>4334</v>
      </c>
      <c r="L443">
        <v>28</v>
      </c>
      <c r="M443" t="s">
        <v>5687</v>
      </c>
      <c r="N443" t="s">
        <v>4334</v>
      </c>
      <c r="O443" t="s">
        <v>4334</v>
      </c>
      <c r="P443" t="s">
        <v>4334</v>
      </c>
      <c r="Q443" t="s">
        <v>4334</v>
      </c>
      <c r="R443">
        <v>2018</v>
      </c>
      <c r="S443" t="s">
        <v>4334</v>
      </c>
      <c r="T443" t="s">
        <v>4334</v>
      </c>
      <c r="U443" t="s">
        <v>4334</v>
      </c>
      <c r="V443" t="s">
        <v>4334</v>
      </c>
      <c r="W443" t="s">
        <v>4334</v>
      </c>
      <c r="X443" t="s">
        <v>4334</v>
      </c>
      <c r="Y443">
        <v>0</v>
      </c>
      <c r="Z443">
        <v>1100000</v>
      </c>
      <c r="AA443" t="s">
        <v>4334</v>
      </c>
      <c r="AB443">
        <v>1098422</v>
      </c>
      <c r="AC443" t="s">
        <v>4334</v>
      </c>
      <c r="AD443" t="s">
        <v>4334</v>
      </c>
      <c r="AE443" t="s">
        <v>4334</v>
      </c>
      <c r="AF443" t="s">
        <v>4334</v>
      </c>
      <c r="AG443" t="s">
        <v>4334</v>
      </c>
      <c r="AH443">
        <v>1100000</v>
      </c>
      <c r="AI443">
        <v>100</v>
      </c>
      <c r="AJ443">
        <v>0</v>
      </c>
      <c r="AK443" t="s">
        <v>4334</v>
      </c>
      <c r="AL443" t="s">
        <v>4334</v>
      </c>
      <c r="AM443" t="s">
        <v>4334</v>
      </c>
      <c r="AN443" t="s">
        <v>13</v>
      </c>
      <c r="AO443" t="s">
        <v>4334</v>
      </c>
    </row>
    <row r="444" spans="1:41">
      <c r="A444" t="s">
        <v>6399</v>
      </c>
      <c r="B444" t="s">
        <v>318</v>
      </c>
      <c r="C444" t="s">
        <v>4334</v>
      </c>
      <c r="D444" t="s">
        <v>4334</v>
      </c>
      <c r="E444" t="s">
        <v>4334</v>
      </c>
      <c r="F444" t="s">
        <v>3729</v>
      </c>
      <c r="G444" t="s">
        <v>353</v>
      </c>
      <c r="H444" t="s">
        <v>4334</v>
      </c>
      <c r="I444" t="s">
        <v>4334</v>
      </c>
      <c r="J444" t="s">
        <v>4334</v>
      </c>
      <c r="K444" t="s">
        <v>4334</v>
      </c>
      <c r="L444">
        <v>50</v>
      </c>
      <c r="M444" t="s">
        <v>3686</v>
      </c>
      <c r="N444" t="s">
        <v>4334</v>
      </c>
      <c r="O444" t="s">
        <v>4334</v>
      </c>
      <c r="P444" t="s">
        <v>4334</v>
      </c>
      <c r="Q444" t="s">
        <v>4334</v>
      </c>
      <c r="S444" t="s">
        <v>4334</v>
      </c>
      <c r="T444" t="s">
        <v>4334</v>
      </c>
      <c r="U444" t="s">
        <v>4334</v>
      </c>
      <c r="V444" t="s">
        <v>4334</v>
      </c>
      <c r="W444" t="s">
        <v>4334</v>
      </c>
      <c r="X444" t="s">
        <v>4334</v>
      </c>
      <c r="Y444">
        <v>1380000</v>
      </c>
      <c r="Z444">
        <v>1380000</v>
      </c>
      <c r="AA444" t="s">
        <v>4334</v>
      </c>
      <c r="AB444">
        <v>0</v>
      </c>
      <c r="AC444" t="s">
        <v>4334</v>
      </c>
      <c r="AD444" t="s">
        <v>4334</v>
      </c>
      <c r="AE444" t="s">
        <v>4334</v>
      </c>
      <c r="AF444" t="s">
        <v>4334</v>
      </c>
      <c r="AG444" t="s">
        <v>4334</v>
      </c>
      <c r="AH444">
        <v>0</v>
      </c>
      <c r="AI444">
        <v>0</v>
      </c>
      <c r="AJ444">
        <v>0</v>
      </c>
      <c r="AK444" t="s">
        <v>4334</v>
      </c>
      <c r="AL444" t="s">
        <v>356</v>
      </c>
      <c r="AM444" t="s">
        <v>4334</v>
      </c>
      <c r="AN444" t="s">
        <v>4334</v>
      </c>
      <c r="AO444" t="s">
        <v>4334</v>
      </c>
    </row>
    <row r="445" spans="1:41">
      <c r="A445" t="s">
        <v>6400</v>
      </c>
      <c r="B445" t="s">
        <v>317</v>
      </c>
      <c r="C445" t="s">
        <v>4334</v>
      </c>
      <c r="D445" t="s">
        <v>4334</v>
      </c>
      <c r="E445" t="s">
        <v>4334</v>
      </c>
      <c r="F445" t="s">
        <v>3736</v>
      </c>
      <c r="G445" t="s">
        <v>4334</v>
      </c>
      <c r="H445" t="s">
        <v>78</v>
      </c>
      <c r="I445" t="s">
        <v>4334</v>
      </c>
      <c r="J445" t="s">
        <v>4334</v>
      </c>
      <c r="K445" t="s">
        <v>4334</v>
      </c>
      <c r="L445">
        <v>26</v>
      </c>
      <c r="M445" t="s">
        <v>3704</v>
      </c>
      <c r="N445" t="s">
        <v>4334</v>
      </c>
      <c r="O445" t="s">
        <v>4334</v>
      </c>
      <c r="P445" t="s">
        <v>4334</v>
      </c>
      <c r="Q445" t="s">
        <v>4334</v>
      </c>
      <c r="S445" t="s">
        <v>4334</v>
      </c>
      <c r="T445" t="s">
        <v>4334</v>
      </c>
      <c r="U445" t="s">
        <v>4334</v>
      </c>
      <c r="V445" t="s">
        <v>4334</v>
      </c>
      <c r="W445" t="s">
        <v>4334</v>
      </c>
      <c r="X445" t="s">
        <v>4334</v>
      </c>
      <c r="Y445">
        <v>0</v>
      </c>
      <c r="Z445">
        <v>3750000</v>
      </c>
      <c r="AA445" t="s">
        <v>4334</v>
      </c>
      <c r="AB445">
        <v>3335589.915</v>
      </c>
      <c r="AC445" t="s">
        <v>4334</v>
      </c>
      <c r="AD445" t="s">
        <v>4334</v>
      </c>
      <c r="AE445" t="s">
        <v>4334</v>
      </c>
      <c r="AF445" t="s">
        <v>4334</v>
      </c>
      <c r="AG445" t="s">
        <v>4334</v>
      </c>
      <c r="AH445">
        <v>3098229.6639999999</v>
      </c>
      <c r="AI445">
        <v>85</v>
      </c>
      <c r="AJ445">
        <v>0</v>
      </c>
      <c r="AK445" t="s">
        <v>4334</v>
      </c>
      <c r="AL445" t="s">
        <v>4334</v>
      </c>
      <c r="AM445" t="s">
        <v>4334</v>
      </c>
      <c r="AN445" t="s">
        <v>20</v>
      </c>
      <c r="AO445" t="s">
        <v>4334</v>
      </c>
    </row>
    <row r="446" spans="1:41">
      <c r="A446" t="s">
        <v>6401</v>
      </c>
      <c r="B446" t="s">
        <v>527</v>
      </c>
      <c r="C446" t="s">
        <v>4334</v>
      </c>
      <c r="D446" t="s">
        <v>4334</v>
      </c>
      <c r="E446" t="s">
        <v>4334</v>
      </c>
      <c r="F446" t="s">
        <v>3890</v>
      </c>
      <c r="G446" t="s">
        <v>1187</v>
      </c>
      <c r="H446" t="s">
        <v>6402</v>
      </c>
      <c r="I446" t="s">
        <v>4334</v>
      </c>
      <c r="J446" t="s">
        <v>480</v>
      </c>
      <c r="K446" t="s">
        <v>4334</v>
      </c>
      <c r="L446">
        <v>56</v>
      </c>
      <c r="M446" t="s">
        <v>3698</v>
      </c>
      <c r="N446" t="s">
        <v>4334</v>
      </c>
      <c r="O446" t="s">
        <v>4334</v>
      </c>
      <c r="P446" t="s">
        <v>4334</v>
      </c>
      <c r="Q446" t="s">
        <v>4334</v>
      </c>
      <c r="S446" t="s">
        <v>4334</v>
      </c>
      <c r="T446" t="s">
        <v>4334</v>
      </c>
      <c r="U446" t="s">
        <v>4334</v>
      </c>
      <c r="V446" t="s">
        <v>4334</v>
      </c>
      <c r="W446" t="s">
        <v>4334</v>
      </c>
      <c r="X446" t="s">
        <v>4334</v>
      </c>
      <c r="Y446">
        <v>1214500</v>
      </c>
      <c r="Z446">
        <v>1214500</v>
      </c>
      <c r="AA446" t="s">
        <v>4334</v>
      </c>
      <c r="AB446">
        <v>836662</v>
      </c>
      <c r="AC446" t="s">
        <v>4334</v>
      </c>
      <c r="AD446" t="s">
        <v>4334</v>
      </c>
      <c r="AE446" t="s">
        <v>4334</v>
      </c>
      <c r="AF446" t="s">
        <v>4334</v>
      </c>
      <c r="AG446" t="s">
        <v>4334</v>
      </c>
      <c r="AH446">
        <v>0</v>
      </c>
      <c r="AI446">
        <v>0</v>
      </c>
      <c r="AJ446">
        <v>0</v>
      </c>
      <c r="AK446" t="s">
        <v>4334</v>
      </c>
      <c r="AL446" t="s">
        <v>4334</v>
      </c>
      <c r="AM446" t="s">
        <v>4334</v>
      </c>
      <c r="AN446" t="s">
        <v>4334</v>
      </c>
      <c r="AO446" t="s">
        <v>4334</v>
      </c>
    </row>
    <row r="447" spans="1:41">
      <c r="A447" t="s">
        <v>6403</v>
      </c>
      <c r="B447" t="s">
        <v>526</v>
      </c>
      <c r="C447" t="s">
        <v>4334</v>
      </c>
      <c r="D447" t="s">
        <v>4334</v>
      </c>
      <c r="E447" t="s">
        <v>4334</v>
      </c>
      <c r="F447" t="s">
        <v>3758</v>
      </c>
      <c r="G447" t="s">
        <v>4334</v>
      </c>
      <c r="H447" t="s">
        <v>4182</v>
      </c>
      <c r="I447" t="s">
        <v>4334</v>
      </c>
      <c r="J447" t="s">
        <v>4334</v>
      </c>
      <c r="K447" t="s">
        <v>4334</v>
      </c>
      <c r="L447">
        <v>6</v>
      </c>
      <c r="M447" t="s">
        <v>3613</v>
      </c>
      <c r="N447" t="s">
        <v>4334</v>
      </c>
      <c r="O447" t="s">
        <v>4334</v>
      </c>
      <c r="P447" t="s">
        <v>4334</v>
      </c>
      <c r="Q447" t="s">
        <v>4334</v>
      </c>
      <c r="R447">
        <v>2019</v>
      </c>
      <c r="S447" t="s">
        <v>4334</v>
      </c>
      <c r="T447" t="s">
        <v>4334</v>
      </c>
      <c r="U447" t="s">
        <v>4334</v>
      </c>
      <c r="V447" t="s">
        <v>4334</v>
      </c>
      <c r="W447" t="s">
        <v>4334</v>
      </c>
      <c r="X447" t="s">
        <v>4334</v>
      </c>
      <c r="Y447">
        <v>0</v>
      </c>
      <c r="Z447">
        <v>2500000</v>
      </c>
      <c r="AA447" t="s">
        <v>4334</v>
      </c>
      <c r="AB447">
        <v>0</v>
      </c>
      <c r="AC447" t="s">
        <v>4334</v>
      </c>
      <c r="AD447" t="s">
        <v>4334</v>
      </c>
      <c r="AE447" t="s">
        <v>4334</v>
      </c>
      <c r="AF447" t="s">
        <v>4334</v>
      </c>
      <c r="AG447" t="s">
        <v>4334</v>
      </c>
      <c r="AH447">
        <v>0</v>
      </c>
      <c r="AI447">
        <v>0</v>
      </c>
      <c r="AJ447">
        <v>0</v>
      </c>
      <c r="AK447" t="s">
        <v>4334</v>
      </c>
      <c r="AL447" t="s">
        <v>3120</v>
      </c>
      <c r="AM447" t="s">
        <v>4334</v>
      </c>
      <c r="AN447" t="s">
        <v>4334</v>
      </c>
      <c r="AO447" t="s">
        <v>4334</v>
      </c>
    </row>
    <row r="448" spans="1:41">
      <c r="A448" t="s">
        <v>6404</v>
      </c>
      <c r="B448" t="s">
        <v>2286</v>
      </c>
      <c r="C448" t="s">
        <v>4334</v>
      </c>
      <c r="D448" t="s">
        <v>4334</v>
      </c>
      <c r="E448" t="s">
        <v>4334</v>
      </c>
      <c r="F448" t="s">
        <v>3730</v>
      </c>
      <c r="G448" t="s">
        <v>6405</v>
      </c>
      <c r="H448" t="s">
        <v>4334</v>
      </c>
      <c r="I448" t="s">
        <v>4334</v>
      </c>
      <c r="J448" t="s">
        <v>2285</v>
      </c>
      <c r="K448" t="s">
        <v>4334</v>
      </c>
      <c r="L448">
        <v>38</v>
      </c>
      <c r="M448" t="s">
        <v>3666</v>
      </c>
      <c r="N448" t="s">
        <v>4334</v>
      </c>
      <c r="O448" t="s">
        <v>4334</v>
      </c>
      <c r="P448" t="s">
        <v>4334</v>
      </c>
      <c r="Q448" t="s">
        <v>4334</v>
      </c>
      <c r="S448" t="s">
        <v>4334</v>
      </c>
      <c r="T448" t="s">
        <v>4334</v>
      </c>
      <c r="U448" t="s">
        <v>4334</v>
      </c>
      <c r="V448" t="s">
        <v>4334</v>
      </c>
      <c r="W448" t="s">
        <v>4334</v>
      </c>
      <c r="X448" t="s">
        <v>4334</v>
      </c>
      <c r="Y448">
        <v>600000</v>
      </c>
      <c r="Z448">
        <v>1100000</v>
      </c>
      <c r="AA448" t="s">
        <v>4334</v>
      </c>
      <c r="AB448">
        <v>0</v>
      </c>
      <c r="AC448" t="s">
        <v>4334</v>
      </c>
      <c r="AD448" t="s">
        <v>4334</v>
      </c>
      <c r="AE448" t="s">
        <v>4334</v>
      </c>
      <c r="AF448" t="s">
        <v>4334</v>
      </c>
      <c r="AG448" t="s">
        <v>4334</v>
      </c>
      <c r="AH448">
        <v>973995.75100000005</v>
      </c>
      <c r="AI448">
        <v>98</v>
      </c>
      <c r="AJ448">
        <v>0</v>
      </c>
      <c r="AK448" t="s">
        <v>4334</v>
      </c>
      <c r="AL448" t="s">
        <v>4334</v>
      </c>
      <c r="AM448" t="s">
        <v>4334</v>
      </c>
      <c r="AN448" t="s">
        <v>4334</v>
      </c>
      <c r="AO448" t="s">
        <v>4334</v>
      </c>
    </row>
    <row r="449" spans="1:41">
      <c r="A449" t="s">
        <v>6406</v>
      </c>
      <c r="B449" t="s">
        <v>529</v>
      </c>
      <c r="C449" t="s">
        <v>4334</v>
      </c>
      <c r="D449" t="s">
        <v>4334</v>
      </c>
      <c r="E449" t="s">
        <v>4334</v>
      </c>
      <c r="F449" t="s">
        <v>3769</v>
      </c>
      <c r="G449" t="s">
        <v>4334</v>
      </c>
      <c r="H449" t="s">
        <v>6407</v>
      </c>
      <c r="I449" t="s">
        <v>4334</v>
      </c>
      <c r="J449" t="s">
        <v>319</v>
      </c>
      <c r="K449" t="s">
        <v>4334</v>
      </c>
      <c r="L449">
        <v>41</v>
      </c>
      <c r="M449" t="s">
        <v>3672</v>
      </c>
      <c r="N449" t="s">
        <v>4334</v>
      </c>
      <c r="O449" t="s">
        <v>4334</v>
      </c>
      <c r="P449" t="s">
        <v>4334</v>
      </c>
      <c r="Q449" t="s">
        <v>4334</v>
      </c>
      <c r="S449" t="s">
        <v>4334</v>
      </c>
      <c r="T449" t="s">
        <v>4334</v>
      </c>
      <c r="U449" t="s">
        <v>4334</v>
      </c>
      <c r="V449" t="s">
        <v>4334</v>
      </c>
      <c r="W449" t="s">
        <v>4334</v>
      </c>
      <c r="X449" t="s">
        <v>4334</v>
      </c>
      <c r="Y449">
        <v>0</v>
      </c>
      <c r="Z449">
        <v>1604564</v>
      </c>
      <c r="AA449" t="s">
        <v>4334</v>
      </c>
      <c r="AB449">
        <v>0</v>
      </c>
      <c r="AC449" t="s">
        <v>4334</v>
      </c>
      <c r="AD449" t="s">
        <v>4334</v>
      </c>
      <c r="AE449" t="s">
        <v>4334</v>
      </c>
      <c r="AF449" t="s">
        <v>4334</v>
      </c>
      <c r="AG449" t="s">
        <v>4334</v>
      </c>
      <c r="AH449">
        <v>1325438</v>
      </c>
      <c r="AI449">
        <v>98</v>
      </c>
      <c r="AJ449">
        <v>19.09</v>
      </c>
      <c r="AK449" t="s">
        <v>4334</v>
      </c>
      <c r="AL449" t="s">
        <v>20</v>
      </c>
      <c r="AM449" t="s">
        <v>4334</v>
      </c>
      <c r="AN449" t="s">
        <v>4334</v>
      </c>
      <c r="AO449" t="s">
        <v>4334</v>
      </c>
    </row>
    <row r="450" spans="1:41">
      <c r="A450" t="s">
        <v>6408</v>
      </c>
      <c r="B450" t="s">
        <v>527</v>
      </c>
      <c r="C450" t="s">
        <v>4334</v>
      </c>
      <c r="D450" t="s">
        <v>4334</v>
      </c>
      <c r="E450" t="s">
        <v>4334</v>
      </c>
      <c r="F450" t="s">
        <v>3885</v>
      </c>
      <c r="G450" t="s">
        <v>1158</v>
      </c>
      <c r="H450" t="s">
        <v>1159</v>
      </c>
      <c r="I450" t="s">
        <v>4334</v>
      </c>
      <c r="J450" t="s">
        <v>480</v>
      </c>
      <c r="K450" t="s">
        <v>4334</v>
      </c>
      <c r="L450">
        <v>58</v>
      </c>
      <c r="M450" t="s">
        <v>3702</v>
      </c>
      <c r="N450" t="s">
        <v>4334</v>
      </c>
      <c r="O450" t="s">
        <v>4334</v>
      </c>
      <c r="P450" t="s">
        <v>4334</v>
      </c>
      <c r="Q450" t="s">
        <v>4334</v>
      </c>
      <c r="S450" t="s">
        <v>4334</v>
      </c>
      <c r="T450" t="s">
        <v>4334</v>
      </c>
      <c r="U450" t="s">
        <v>4334</v>
      </c>
      <c r="V450" t="s">
        <v>4334</v>
      </c>
      <c r="W450" t="s">
        <v>4334</v>
      </c>
      <c r="X450" t="s">
        <v>4334</v>
      </c>
      <c r="Y450">
        <v>1114727</v>
      </c>
      <c r="Z450">
        <v>1114727</v>
      </c>
      <c r="AA450" t="s">
        <v>4334</v>
      </c>
      <c r="AB450">
        <v>1114596</v>
      </c>
      <c r="AC450" t="s">
        <v>4334</v>
      </c>
      <c r="AD450" t="s">
        <v>4334</v>
      </c>
      <c r="AE450" t="s">
        <v>4334</v>
      </c>
      <c r="AF450" t="s">
        <v>4334</v>
      </c>
      <c r="AG450" t="s">
        <v>4334</v>
      </c>
      <c r="AH450">
        <v>0</v>
      </c>
      <c r="AI450">
        <v>0</v>
      </c>
      <c r="AJ450">
        <v>0</v>
      </c>
      <c r="AK450" t="s">
        <v>4334</v>
      </c>
      <c r="AL450" t="s">
        <v>4334</v>
      </c>
      <c r="AM450" t="s">
        <v>4334</v>
      </c>
      <c r="AN450" t="s">
        <v>4334</v>
      </c>
      <c r="AO450" t="s">
        <v>4334</v>
      </c>
    </row>
    <row r="451" spans="1:41">
      <c r="A451" t="s">
        <v>6409</v>
      </c>
      <c r="B451" t="s">
        <v>526</v>
      </c>
      <c r="C451" t="s">
        <v>4334</v>
      </c>
      <c r="D451" t="s">
        <v>4334</v>
      </c>
      <c r="E451" t="s">
        <v>4334</v>
      </c>
      <c r="F451" t="s">
        <v>3729</v>
      </c>
      <c r="G451" t="s">
        <v>4334</v>
      </c>
      <c r="H451" t="s">
        <v>6410</v>
      </c>
      <c r="I451" t="s">
        <v>4334</v>
      </c>
      <c r="J451" t="s">
        <v>319</v>
      </c>
      <c r="K451" t="s">
        <v>4334</v>
      </c>
      <c r="L451">
        <v>5</v>
      </c>
      <c r="M451" t="s">
        <v>3612</v>
      </c>
      <c r="N451" t="s">
        <v>4334</v>
      </c>
      <c r="O451" t="s">
        <v>4334</v>
      </c>
      <c r="P451" t="s">
        <v>4334</v>
      </c>
      <c r="Q451" t="s">
        <v>4334</v>
      </c>
      <c r="S451" t="s">
        <v>4334</v>
      </c>
      <c r="T451" t="s">
        <v>4334</v>
      </c>
      <c r="U451" t="s">
        <v>4334</v>
      </c>
      <c r="V451" t="s">
        <v>4334</v>
      </c>
      <c r="W451" t="s">
        <v>4334</v>
      </c>
      <c r="X451" t="s">
        <v>4334</v>
      </c>
      <c r="Y451">
        <v>820000</v>
      </c>
      <c r="Z451">
        <v>1175800</v>
      </c>
      <c r="AA451" t="s">
        <v>4334</v>
      </c>
      <c r="AB451">
        <v>1131729.7320000001</v>
      </c>
      <c r="AC451" t="s">
        <v>4334</v>
      </c>
      <c r="AD451" t="s">
        <v>4334</v>
      </c>
      <c r="AE451" t="s">
        <v>4334</v>
      </c>
      <c r="AF451" t="s">
        <v>4334</v>
      </c>
      <c r="AG451" t="s">
        <v>4334</v>
      </c>
      <c r="AH451">
        <v>1131345.132</v>
      </c>
      <c r="AI451">
        <v>95</v>
      </c>
      <c r="AJ451">
        <v>96.22</v>
      </c>
      <c r="AK451" t="s">
        <v>4334</v>
      </c>
      <c r="AL451" t="s">
        <v>474</v>
      </c>
      <c r="AM451" t="s">
        <v>4334</v>
      </c>
      <c r="AN451" t="s">
        <v>4334</v>
      </c>
      <c r="AO451" t="s">
        <v>4334</v>
      </c>
    </row>
    <row r="452" spans="1:41">
      <c r="A452" t="s">
        <v>6411</v>
      </c>
      <c r="B452" t="s">
        <v>527</v>
      </c>
      <c r="C452" t="s">
        <v>4334</v>
      </c>
      <c r="D452" t="s">
        <v>4334</v>
      </c>
      <c r="E452" t="s">
        <v>4334</v>
      </c>
      <c r="F452" t="s">
        <v>3854</v>
      </c>
      <c r="G452" t="s">
        <v>365</v>
      </c>
      <c r="H452" t="s">
        <v>365</v>
      </c>
      <c r="I452" t="s">
        <v>4334</v>
      </c>
      <c r="J452" t="s">
        <v>999</v>
      </c>
      <c r="K452" t="s">
        <v>4334</v>
      </c>
      <c r="L452">
        <v>58</v>
      </c>
      <c r="M452" t="s">
        <v>3702</v>
      </c>
      <c r="N452" t="s">
        <v>4334</v>
      </c>
      <c r="O452" t="s">
        <v>4334</v>
      </c>
      <c r="P452" t="s">
        <v>4334</v>
      </c>
      <c r="Q452" t="s">
        <v>4334</v>
      </c>
      <c r="R452">
        <v>2025</v>
      </c>
      <c r="S452" t="s">
        <v>4334</v>
      </c>
      <c r="T452" t="s">
        <v>4334</v>
      </c>
      <c r="U452" t="s">
        <v>4334</v>
      </c>
      <c r="V452" t="s">
        <v>4334</v>
      </c>
      <c r="W452" t="s">
        <v>4334</v>
      </c>
      <c r="X452" t="s">
        <v>4334</v>
      </c>
      <c r="Y452">
        <v>1099459</v>
      </c>
      <c r="Z452">
        <v>1099459</v>
      </c>
      <c r="AA452" t="s">
        <v>4334</v>
      </c>
      <c r="AB452">
        <v>0</v>
      </c>
      <c r="AC452" t="s">
        <v>4334</v>
      </c>
      <c r="AD452" t="s">
        <v>4334</v>
      </c>
      <c r="AE452" t="s">
        <v>4334</v>
      </c>
      <c r="AF452" t="s">
        <v>4334</v>
      </c>
      <c r="AG452" t="s">
        <v>4334</v>
      </c>
      <c r="AH452">
        <v>0</v>
      </c>
      <c r="AI452">
        <v>0</v>
      </c>
      <c r="AJ452">
        <v>0</v>
      </c>
      <c r="AK452" t="s">
        <v>4334</v>
      </c>
      <c r="AL452" t="s">
        <v>4334</v>
      </c>
      <c r="AM452" t="s">
        <v>4334</v>
      </c>
      <c r="AN452" t="s">
        <v>4334</v>
      </c>
      <c r="AO452" t="s">
        <v>4334</v>
      </c>
    </row>
    <row r="453" spans="1:41">
      <c r="A453" t="s">
        <v>6412</v>
      </c>
      <c r="B453" t="s">
        <v>318</v>
      </c>
      <c r="C453" t="s">
        <v>4334</v>
      </c>
      <c r="D453" t="s">
        <v>4334</v>
      </c>
      <c r="E453" t="s">
        <v>4334</v>
      </c>
      <c r="F453" t="s">
        <v>3729</v>
      </c>
      <c r="G453" t="s">
        <v>419</v>
      </c>
      <c r="H453" t="s">
        <v>4334</v>
      </c>
      <c r="I453" t="s">
        <v>4334</v>
      </c>
      <c r="J453" t="s">
        <v>418</v>
      </c>
      <c r="K453" t="s">
        <v>4334</v>
      </c>
      <c r="L453">
        <v>32</v>
      </c>
      <c r="M453" t="s">
        <v>3655</v>
      </c>
      <c r="N453" t="s">
        <v>4334</v>
      </c>
      <c r="O453" t="s">
        <v>4334</v>
      </c>
      <c r="P453" t="s">
        <v>4334</v>
      </c>
      <c r="Q453" t="s">
        <v>4334</v>
      </c>
      <c r="S453" t="s">
        <v>4334</v>
      </c>
      <c r="T453" t="s">
        <v>4334</v>
      </c>
      <c r="U453" t="s">
        <v>4334</v>
      </c>
      <c r="V453" t="s">
        <v>4334</v>
      </c>
      <c r="W453" t="s">
        <v>4334</v>
      </c>
      <c r="X453" t="s">
        <v>4334</v>
      </c>
      <c r="Y453">
        <v>1056371</v>
      </c>
      <c r="Z453">
        <v>1056371</v>
      </c>
      <c r="AA453" t="s">
        <v>4334</v>
      </c>
      <c r="AB453">
        <v>1028094</v>
      </c>
      <c r="AC453" t="s">
        <v>4334</v>
      </c>
      <c r="AD453" t="s">
        <v>4334</v>
      </c>
      <c r="AE453" t="s">
        <v>4334</v>
      </c>
      <c r="AF453" t="s">
        <v>4334</v>
      </c>
      <c r="AG453" t="s">
        <v>4334</v>
      </c>
      <c r="AH453">
        <v>1017397</v>
      </c>
      <c r="AI453">
        <v>96</v>
      </c>
      <c r="AJ453">
        <v>0</v>
      </c>
      <c r="AK453" t="s">
        <v>4334</v>
      </c>
      <c r="AL453" t="s">
        <v>4334</v>
      </c>
      <c r="AM453" t="s">
        <v>4334</v>
      </c>
      <c r="AN453" t="s">
        <v>4334</v>
      </c>
      <c r="AO453" t="s">
        <v>4334</v>
      </c>
    </row>
    <row r="454" spans="1:41">
      <c r="A454" t="s">
        <v>6413</v>
      </c>
      <c r="B454" t="s">
        <v>318</v>
      </c>
      <c r="C454" t="s">
        <v>4334</v>
      </c>
      <c r="D454" t="s">
        <v>4334</v>
      </c>
      <c r="E454" t="s">
        <v>4334</v>
      </c>
      <c r="F454" t="s">
        <v>3730</v>
      </c>
      <c r="G454" t="s">
        <v>493</v>
      </c>
      <c r="H454" t="s">
        <v>4334</v>
      </c>
      <c r="I454" t="s">
        <v>4334</v>
      </c>
      <c r="J454" t="s">
        <v>319</v>
      </c>
      <c r="K454" t="s">
        <v>4334</v>
      </c>
      <c r="L454">
        <v>45</v>
      </c>
      <c r="M454" t="s">
        <v>3677</v>
      </c>
      <c r="N454" t="s">
        <v>4334</v>
      </c>
      <c r="O454" t="s">
        <v>4334</v>
      </c>
      <c r="P454" t="s">
        <v>4334</v>
      </c>
      <c r="Q454" t="s">
        <v>4334</v>
      </c>
      <c r="S454" t="s">
        <v>4334</v>
      </c>
      <c r="T454" t="s">
        <v>4334</v>
      </c>
      <c r="U454" t="s">
        <v>4334</v>
      </c>
      <c r="V454" t="s">
        <v>4334</v>
      </c>
      <c r="W454" t="s">
        <v>4334</v>
      </c>
      <c r="X454" t="s">
        <v>4334</v>
      </c>
      <c r="Y454">
        <v>1000000</v>
      </c>
      <c r="Z454">
        <v>1000000</v>
      </c>
      <c r="AA454" t="s">
        <v>4334</v>
      </c>
      <c r="AB454">
        <v>755666.29099999997</v>
      </c>
      <c r="AC454" t="s">
        <v>4334</v>
      </c>
      <c r="AD454" t="s">
        <v>4334</v>
      </c>
      <c r="AE454" t="s">
        <v>4334</v>
      </c>
      <c r="AF454" t="s">
        <v>4334</v>
      </c>
      <c r="AG454" t="s">
        <v>4334</v>
      </c>
      <c r="AH454">
        <v>332657.05099999998</v>
      </c>
      <c r="AI454">
        <v>63</v>
      </c>
      <c r="AJ454">
        <v>0</v>
      </c>
      <c r="AK454" t="s">
        <v>4334</v>
      </c>
      <c r="AL454" t="s">
        <v>4334</v>
      </c>
      <c r="AM454" t="s">
        <v>4334</v>
      </c>
      <c r="AN454" t="s">
        <v>4334</v>
      </c>
      <c r="AO454" t="s">
        <v>4334</v>
      </c>
    </row>
    <row r="455" spans="1:41">
      <c r="A455" t="s">
        <v>6414</v>
      </c>
      <c r="B455" t="s">
        <v>2286</v>
      </c>
      <c r="C455" t="s">
        <v>4334</v>
      </c>
      <c r="D455" t="s">
        <v>4334</v>
      </c>
      <c r="E455" t="s">
        <v>4334</v>
      </c>
      <c r="F455" t="s">
        <v>3906</v>
      </c>
      <c r="G455" t="s">
        <v>2373</v>
      </c>
      <c r="H455" t="s">
        <v>2374</v>
      </c>
      <c r="I455" t="s">
        <v>4334</v>
      </c>
      <c r="J455" t="s">
        <v>2287</v>
      </c>
      <c r="K455" t="s">
        <v>4334</v>
      </c>
      <c r="L455">
        <v>2</v>
      </c>
      <c r="M455" t="s">
        <v>3611</v>
      </c>
      <c r="N455" t="s">
        <v>4334</v>
      </c>
      <c r="O455" t="s">
        <v>4334</v>
      </c>
      <c r="P455" t="s">
        <v>4334</v>
      </c>
      <c r="Q455" t="s">
        <v>4334</v>
      </c>
      <c r="S455" t="s">
        <v>4334</v>
      </c>
      <c r="T455" t="s">
        <v>4334</v>
      </c>
      <c r="U455" t="s">
        <v>4334</v>
      </c>
      <c r="V455" t="s">
        <v>4334</v>
      </c>
      <c r="W455" t="s">
        <v>4334</v>
      </c>
      <c r="X455" t="s">
        <v>4334</v>
      </c>
      <c r="Y455">
        <v>1000000</v>
      </c>
      <c r="Z455">
        <v>1000000</v>
      </c>
      <c r="AA455" t="s">
        <v>4334</v>
      </c>
      <c r="AB455">
        <v>998952.52399999998</v>
      </c>
      <c r="AC455" t="s">
        <v>4334</v>
      </c>
      <c r="AD455" t="s">
        <v>4334</v>
      </c>
      <c r="AE455" t="s">
        <v>4334</v>
      </c>
      <c r="AF455" t="s">
        <v>4334</v>
      </c>
      <c r="AG455" t="s">
        <v>4334</v>
      </c>
      <c r="AH455">
        <v>920328.82299999997</v>
      </c>
      <c r="AI455">
        <v>100</v>
      </c>
      <c r="AJ455">
        <v>92.03</v>
      </c>
      <c r="AK455" t="s">
        <v>4334</v>
      </c>
      <c r="AL455" t="s">
        <v>6415</v>
      </c>
      <c r="AM455" t="s">
        <v>4334</v>
      </c>
      <c r="AN455" t="s">
        <v>4334</v>
      </c>
      <c r="AO455" t="s">
        <v>4334</v>
      </c>
    </row>
    <row r="456" spans="1:41">
      <c r="A456" t="s">
        <v>6416</v>
      </c>
      <c r="B456" t="s">
        <v>528</v>
      </c>
      <c r="C456" t="s">
        <v>4334</v>
      </c>
      <c r="D456" t="s">
        <v>4334</v>
      </c>
      <c r="E456" t="s">
        <v>4334</v>
      </c>
      <c r="F456" t="s">
        <v>3757</v>
      </c>
      <c r="G456" t="s">
        <v>4334</v>
      </c>
      <c r="H456" t="s">
        <v>2253</v>
      </c>
      <c r="I456" t="s">
        <v>4334</v>
      </c>
      <c r="J456" t="s">
        <v>4334</v>
      </c>
      <c r="K456" t="s">
        <v>4334</v>
      </c>
      <c r="L456">
        <v>22</v>
      </c>
      <c r="M456" t="s">
        <v>3638</v>
      </c>
      <c r="N456" t="s">
        <v>4334</v>
      </c>
      <c r="O456" t="s">
        <v>4334</v>
      </c>
      <c r="P456" t="s">
        <v>4334</v>
      </c>
      <c r="Q456" t="s">
        <v>4334</v>
      </c>
      <c r="S456" t="s">
        <v>4334</v>
      </c>
      <c r="T456" t="s">
        <v>4334</v>
      </c>
      <c r="U456" t="s">
        <v>4334</v>
      </c>
      <c r="V456" t="s">
        <v>4334</v>
      </c>
      <c r="W456" t="s">
        <v>4334</v>
      </c>
      <c r="X456" t="s">
        <v>4334</v>
      </c>
      <c r="Y456">
        <v>0</v>
      </c>
      <c r="Z456">
        <v>0</v>
      </c>
      <c r="AA456" t="s">
        <v>4334</v>
      </c>
      <c r="AB456">
        <v>0</v>
      </c>
      <c r="AC456" t="s">
        <v>4334</v>
      </c>
      <c r="AD456" t="s">
        <v>4334</v>
      </c>
      <c r="AE456" t="s">
        <v>4334</v>
      </c>
      <c r="AF456" t="s">
        <v>4334</v>
      </c>
      <c r="AG456" t="s">
        <v>4334</v>
      </c>
      <c r="AH456">
        <v>0</v>
      </c>
      <c r="AI456">
        <v>0</v>
      </c>
      <c r="AJ456">
        <v>0</v>
      </c>
      <c r="AK456" t="s">
        <v>4334</v>
      </c>
      <c r="AL456" t="s">
        <v>4334</v>
      </c>
      <c r="AM456" t="s">
        <v>4334</v>
      </c>
      <c r="AN456" t="s">
        <v>4334</v>
      </c>
      <c r="AO456" t="s">
        <v>4334</v>
      </c>
    </row>
    <row r="457" spans="1:41">
      <c r="A457" t="s">
        <v>6417</v>
      </c>
      <c r="B457" t="s">
        <v>529</v>
      </c>
      <c r="C457" t="s">
        <v>4334</v>
      </c>
      <c r="D457" t="s">
        <v>4334</v>
      </c>
      <c r="E457" t="s">
        <v>4334</v>
      </c>
      <c r="F457" t="s">
        <v>3729</v>
      </c>
      <c r="G457" t="s">
        <v>4334</v>
      </c>
      <c r="H457" t="s">
        <v>6418</v>
      </c>
      <c r="I457" t="s">
        <v>4334</v>
      </c>
      <c r="J457" t="s">
        <v>319</v>
      </c>
      <c r="K457" t="s">
        <v>4334</v>
      </c>
      <c r="L457">
        <v>23</v>
      </c>
      <c r="M457" t="s">
        <v>529</v>
      </c>
      <c r="N457" t="s">
        <v>4334</v>
      </c>
      <c r="O457" t="s">
        <v>4334</v>
      </c>
      <c r="P457" t="s">
        <v>4334</v>
      </c>
      <c r="Q457" t="s">
        <v>4334</v>
      </c>
      <c r="S457" t="s">
        <v>4334</v>
      </c>
      <c r="T457" t="s">
        <v>4334</v>
      </c>
      <c r="U457" t="s">
        <v>4334</v>
      </c>
      <c r="V457" t="s">
        <v>4334</v>
      </c>
      <c r="W457" t="s">
        <v>4334</v>
      </c>
      <c r="X457" t="s">
        <v>4334</v>
      </c>
      <c r="Y457">
        <v>0</v>
      </c>
      <c r="Z457">
        <v>0</v>
      </c>
      <c r="AA457" t="s">
        <v>4334</v>
      </c>
      <c r="AB457">
        <v>0</v>
      </c>
      <c r="AC457" t="s">
        <v>4334</v>
      </c>
      <c r="AD457" t="s">
        <v>4334</v>
      </c>
      <c r="AE457" t="s">
        <v>4334</v>
      </c>
      <c r="AF457" t="s">
        <v>4334</v>
      </c>
      <c r="AG457" t="s">
        <v>4334</v>
      </c>
      <c r="AH457">
        <v>4438680.7180000003</v>
      </c>
      <c r="AI457">
        <v>0</v>
      </c>
      <c r="AJ457">
        <v>0</v>
      </c>
      <c r="AK457" t="s">
        <v>4334</v>
      </c>
      <c r="AL457" t="s">
        <v>4334</v>
      </c>
      <c r="AM457" t="s">
        <v>4334</v>
      </c>
      <c r="AN457" t="s">
        <v>4334</v>
      </c>
      <c r="AO457" t="s">
        <v>4334</v>
      </c>
    </row>
    <row r="458" spans="1:41">
      <c r="A458" t="s">
        <v>6419</v>
      </c>
      <c r="B458" t="s">
        <v>528</v>
      </c>
      <c r="C458" t="s">
        <v>4334</v>
      </c>
      <c r="D458" t="s">
        <v>4334</v>
      </c>
      <c r="E458" t="s">
        <v>4334</v>
      </c>
      <c r="F458" t="s">
        <v>3729</v>
      </c>
      <c r="G458" t="s">
        <v>4334</v>
      </c>
      <c r="H458" t="s">
        <v>2224</v>
      </c>
      <c r="I458" t="s">
        <v>4334</v>
      </c>
      <c r="J458" t="s">
        <v>319</v>
      </c>
      <c r="K458" t="s">
        <v>4334</v>
      </c>
      <c r="L458">
        <v>29</v>
      </c>
      <c r="M458" t="s">
        <v>3651</v>
      </c>
      <c r="N458" t="s">
        <v>4334</v>
      </c>
      <c r="O458" t="s">
        <v>4334</v>
      </c>
      <c r="P458" t="s">
        <v>4334</v>
      </c>
      <c r="Q458" t="s">
        <v>4334</v>
      </c>
      <c r="S458" t="s">
        <v>4334</v>
      </c>
      <c r="T458" t="s">
        <v>4334</v>
      </c>
      <c r="U458" t="s">
        <v>4334</v>
      </c>
      <c r="V458" t="s">
        <v>4334</v>
      </c>
      <c r="W458" t="s">
        <v>4334</v>
      </c>
      <c r="X458" t="s">
        <v>4334</v>
      </c>
      <c r="Y458">
        <v>0</v>
      </c>
      <c r="Z458">
        <v>1500000</v>
      </c>
      <c r="AA458" t="s">
        <v>4334</v>
      </c>
      <c r="AB458">
        <v>0</v>
      </c>
      <c r="AC458" t="s">
        <v>4334</v>
      </c>
      <c r="AD458" t="s">
        <v>4334</v>
      </c>
      <c r="AE458" t="s">
        <v>4334</v>
      </c>
      <c r="AF458" t="s">
        <v>4334</v>
      </c>
      <c r="AG458" t="s">
        <v>4334</v>
      </c>
      <c r="AH458">
        <v>0</v>
      </c>
      <c r="AI458">
        <v>0</v>
      </c>
      <c r="AJ458">
        <v>0</v>
      </c>
      <c r="AK458" t="s">
        <v>4334</v>
      </c>
      <c r="AL458" t="s">
        <v>4334</v>
      </c>
      <c r="AM458" t="s">
        <v>4334</v>
      </c>
      <c r="AN458" t="s">
        <v>4334</v>
      </c>
      <c r="AO458" t="s">
        <v>4334</v>
      </c>
    </row>
    <row r="459" spans="1:41">
      <c r="A459" t="s">
        <v>6420</v>
      </c>
      <c r="B459" t="s">
        <v>529</v>
      </c>
      <c r="C459" t="s">
        <v>4334</v>
      </c>
      <c r="D459" t="s">
        <v>4334</v>
      </c>
      <c r="E459" t="s">
        <v>4334</v>
      </c>
      <c r="F459" t="s">
        <v>3733</v>
      </c>
      <c r="G459" t="s">
        <v>4334</v>
      </c>
      <c r="H459" t="s">
        <v>6421</v>
      </c>
      <c r="I459" t="s">
        <v>4334</v>
      </c>
      <c r="J459" t="s">
        <v>319</v>
      </c>
      <c r="K459" t="s">
        <v>4334</v>
      </c>
      <c r="L459">
        <v>4</v>
      </c>
      <c r="M459" t="s">
        <v>1201</v>
      </c>
      <c r="N459" t="s">
        <v>4334</v>
      </c>
      <c r="O459" t="s">
        <v>4334</v>
      </c>
      <c r="P459" t="s">
        <v>4334</v>
      </c>
      <c r="Q459" t="s">
        <v>4334</v>
      </c>
      <c r="S459" t="s">
        <v>4334</v>
      </c>
      <c r="T459" t="s">
        <v>4334</v>
      </c>
      <c r="U459" t="s">
        <v>4334</v>
      </c>
      <c r="V459" t="s">
        <v>4334</v>
      </c>
      <c r="W459" t="s">
        <v>4334</v>
      </c>
      <c r="X459" t="s">
        <v>4334</v>
      </c>
      <c r="Y459">
        <v>0</v>
      </c>
      <c r="Z459">
        <v>4600000</v>
      </c>
      <c r="AA459" t="s">
        <v>4334</v>
      </c>
      <c r="AB459">
        <v>0</v>
      </c>
      <c r="AC459" t="s">
        <v>4334</v>
      </c>
      <c r="AD459" t="s">
        <v>4334</v>
      </c>
      <c r="AE459" t="s">
        <v>4334</v>
      </c>
      <c r="AF459" t="s">
        <v>4334</v>
      </c>
      <c r="AG459" t="s">
        <v>4334</v>
      </c>
      <c r="AH459">
        <v>4160577</v>
      </c>
      <c r="AI459">
        <v>100</v>
      </c>
      <c r="AJ459">
        <v>21.33</v>
      </c>
      <c r="AK459" t="s">
        <v>4334</v>
      </c>
      <c r="AL459" t="s">
        <v>4334</v>
      </c>
      <c r="AM459" t="s">
        <v>4334</v>
      </c>
      <c r="AN459" t="s">
        <v>4334</v>
      </c>
      <c r="AO459" t="s">
        <v>4334</v>
      </c>
    </row>
    <row r="460" spans="1:41">
      <c r="A460" t="s">
        <v>6422</v>
      </c>
      <c r="B460" t="s">
        <v>529</v>
      </c>
      <c r="C460" t="s">
        <v>4334</v>
      </c>
      <c r="D460" t="s">
        <v>4334</v>
      </c>
      <c r="E460" t="s">
        <v>4334</v>
      </c>
      <c r="F460" t="s">
        <v>3729</v>
      </c>
      <c r="G460" t="s">
        <v>4334</v>
      </c>
      <c r="H460" t="s">
        <v>4334</v>
      </c>
      <c r="I460" t="s">
        <v>4334</v>
      </c>
      <c r="J460" t="s">
        <v>319</v>
      </c>
      <c r="K460" t="s">
        <v>4334</v>
      </c>
      <c r="L460">
        <v>4</v>
      </c>
      <c r="M460" t="s">
        <v>1201</v>
      </c>
      <c r="N460" t="s">
        <v>4334</v>
      </c>
      <c r="O460" t="s">
        <v>4334</v>
      </c>
      <c r="P460" t="s">
        <v>4334</v>
      </c>
      <c r="Q460" t="s">
        <v>4334</v>
      </c>
      <c r="S460" t="s">
        <v>4334</v>
      </c>
      <c r="T460" t="s">
        <v>4334</v>
      </c>
      <c r="U460" t="s">
        <v>4334</v>
      </c>
      <c r="V460" t="s">
        <v>4334</v>
      </c>
      <c r="W460" t="s">
        <v>4334</v>
      </c>
      <c r="X460" t="s">
        <v>4334</v>
      </c>
      <c r="Y460">
        <v>0</v>
      </c>
      <c r="Z460">
        <v>0</v>
      </c>
      <c r="AA460" t="s">
        <v>4334</v>
      </c>
      <c r="AB460">
        <v>0</v>
      </c>
      <c r="AC460" t="s">
        <v>4334</v>
      </c>
      <c r="AD460" t="s">
        <v>4334</v>
      </c>
      <c r="AE460" t="s">
        <v>4334</v>
      </c>
      <c r="AF460" t="s">
        <v>4334</v>
      </c>
      <c r="AG460" t="s">
        <v>4334</v>
      </c>
      <c r="AH460">
        <v>0</v>
      </c>
      <c r="AI460">
        <v>0</v>
      </c>
      <c r="AJ460">
        <v>66.28</v>
      </c>
      <c r="AK460" t="s">
        <v>4334</v>
      </c>
      <c r="AL460" t="s">
        <v>4334</v>
      </c>
      <c r="AM460" t="s">
        <v>4334</v>
      </c>
      <c r="AN460" t="s">
        <v>4334</v>
      </c>
      <c r="AO460" t="s">
        <v>4334</v>
      </c>
    </row>
    <row r="461" spans="1:41">
      <c r="A461" t="s">
        <v>6423</v>
      </c>
      <c r="B461" t="s">
        <v>527</v>
      </c>
      <c r="C461" t="s">
        <v>4334</v>
      </c>
      <c r="D461" t="s">
        <v>4334</v>
      </c>
      <c r="E461" t="s">
        <v>4334</v>
      </c>
      <c r="F461" t="s">
        <v>3864</v>
      </c>
      <c r="G461" t="s">
        <v>1071</v>
      </c>
      <c r="H461" t="s">
        <v>1071</v>
      </c>
      <c r="I461" t="s">
        <v>4334</v>
      </c>
      <c r="J461" t="s">
        <v>999</v>
      </c>
      <c r="K461" t="s">
        <v>4334</v>
      </c>
      <c r="L461">
        <v>33</v>
      </c>
      <c r="M461" t="s">
        <v>3657</v>
      </c>
      <c r="N461" t="s">
        <v>4334</v>
      </c>
      <c r="O461" t="s">
        <v>4334</v>
      </c>
      <c r="P461" t="s">
        <v>4334</v>
      </c>
      <c r="Q461" t="s">
        <v>4334</v>
      </c>
      <c r="S461" t="s">
        <v>4334</v>
      </c>
      <c r="T461" t="s">
        <v>4334</v>
      </c>
      <c r="U461" t="s">
        <v>4334</v>
      </c>
      <c r="V461" t="s">
        <v>4334</v>
      </c>
      <c r="W461" t="s">
        <v>4334</v>
      </c>
      <c r="X461" t="s">
        <v>4334</v>
      </c>
      <c r="Y461">
        <v>2600000</v>
      </c>
      <c r="Z461">
        <v>2600000</v>
      </c>
      <c r="AA461" t="s">
        <v>4334</v>
      </c>
      <c r="AB461">
        <v>0</v>
      </c>
      <c r="AC461" t="s">
        <v>4334</v>
      </c>
      <c r="AD461" t="s">
        <v>4334</v>
      </c>
      <c r="AE461" t="s">
        <v>4334</v>
      </c>
      <c r="AF461" t="s">
        <v>4334</v>
      </c>
      <c r="AG461" t="s">
        <v>4334</v>
      </c>
      <c r="AH461">
        <v>0</v>
      </c>
      <c r="AI461">
        <v>0</v>
      </c>
      <c r="AJ461">
        <v>0</v>
      </c>
      <c r="AK461" t="s">
        <v>4334</v>
      </c>
      <c r="AL461" t="s">
        <v>4334</v>
      </c>
      <c r="AM461" t="s">
        <v>4334</v>
      </c>
      <c r="AN461" t="s">
        <v>4334</v>
      </c>
      <c r="AO461" t="s">
        <v>4334</v>
      </c>
    </row>
    <row r="462" spans="1:41">
      <c r="A462" t="s">
        <v>6424</v>
      </c>
      <c r="B462" t="s">
        <v>318</v>
      </c>
      <c r="C462" t="s">
        <v>4334</v>
      </c>
      <c r="D462" t="s">
        <v>4334</v>
      </c>
      <c r="E462" t="s">
        <v>4334</v>
      </c>
      <c r="F462" t="s">
        <v>3760</v>
      </c>
      <c r="G462" t="s">
        <v>4334</v>
      </c>
      <c r="H462" t="s">
        <v>4334</v>
      </c>
      <c r="I462" t="s">
        <v>4334</v>
      </c>
      <c r="J462" t="s">
        <v>510</v>
      </c>
      <c r="K462" t="s">
        <v>4334</v>
      </c>
      <c r="L462">
        <v>45</v>
      </c>
      <c r="M462" t="s">
        <v>3677</v>
      </c>
      <c r="N462" t="s">
        <v>4334</v>
      </c>
      <c r="O462" t="s">
        <v>4334</v>
      </c>
      <c r="P462" t="s">
        <v>4334</v>
      </c>
      <c r="Q462" t="s">
        <v>4334</v>
      </c>
      <c r="S462" t="s">
        <v>4334</v>
      </c>
      <c r="T462" t="s">
        <v>4334</v>
      </c>
      <c r="U462" t="s">
        <v>4334</v>
      </c>
      <c r="V462" t="s">
        <v>4334</v>
      </c>
      <c r="W462" t="s">
        <v>4334</v>
      </c>
      <c r="X462" t="s">
        <v>4334</v>
      </c>
      <c r="Y462">
        <v>3023771</v>
      </c>
      <c r="Z462">
        <v>3023771.4240000001</v>
      </c>
      <c r="AA462" t="s">
        <v>4334</v>
      </c>
      <c r="AB462">
        <v>2023771.4240000001</v>
      </c>
      <c r="AC462" t="s">
        <v>4334</v>
      </c>
      <c r="AD462" t="s">
        <v>4334</v>
      </c>
      <c r="AE462" t="s">
        <v>4334</v>
      </c>
      <c r="AF462" t="s">
        <v>4334</v>
      </c>
      <c r="AG462" t="s">
        <v>4334</v>
      </c>
      <c r="AH462">
        <v>0</v>
      </c>
      <c r="AI462">
        <v>15</v>
      </c>
      <c r="AJ462">
        <v>0</v>
      </c>
      <c r="AK462" t="s">
        <v>4334</v>
      </c>
      <c r="AL462" t="s">
        <v>4334</v>
      </c>
      <c r="AM462" t="s">
        <v>4334</v>
      </c>
      <c r="AN462" t="s">
        <v>4334</v>
      </c>
      <c r="AO462" t="s">
        <v>4334</v>
      </c>
    </row>
    <row r="463" spans="1:41">
      <c r="A463" t="s">
        <v>6425</v>
      </c>
      <c r="B463" t="s">
        <v>527</v>
      </c>
      <c r="C463" t="s">
        <v>4334</v>
      </c>
      <c r="D463" t="s">
        <v>4334</v>
      </c>
      <c r="E463" t="s">
        <v>4334</v>
      </c>
      <c r="F463" t="s">
        <v>3848</v>
      </c>
      <c r="G463" t="s">
        <v>1053</v>
      </c>
      <c r="H463" t="s">
        <v>1053</v>
      </c>
      <c r="I463" t="s">
        <v>4334</v>
      </c>
      <c r="J463" t="s">
        <v>999</v>
      </c>
      <c r="K463" t="s">
        <v>4334</v>
      </c>
      <c r="L463">
        <v>47</v>
      </c>
      <c r="M463" t="s">
        <v>3680</v>
      </c>
      <c r="N463" t="s">
        <v>4334</v>
      </c>
      <c r="O463" t="s">
        <v>4334</v>
      </c>
      <c r="P463" t="s">
        <v>4334</v>
      </c>
      <c r="Q463" t="s">
        <v>4334</v>
      </c>
      <c r="R463">
        <v>2025</v>
      </c>
      <c r="S463" t="s">
        <v>4334</v>
      </c>
      <c r="T463" t="s">
        <v>4334</v>
      </c>
      <c r="U463" t="s">
        <v>4334</v>
      </c>
      <c r="V463" t="s">
        <v>4334</v>
      </c>
      <c r="W463" t="s">
        <v>4334</v>
      </c>
      <c r="X463" t="s">
        <v>4334</v>
      </c>
      <c r="Y463">
        <v>1000000</v>
      </c>
      <c r="Z463">
        <v>1000000</v>
      </c>
      <c r="AA463" t="s">
        <v>4334</v>
      </c>
      <c r="AB463">
        <v>0</v>
      </c>
      <c r="AC463" t="s">
        <v>4334</v>
      </c>
      <c r="AD463" t="s">
        <v>4334</v>
      </c>
      <c r="AE463" t="s">
        <v>4334</v>
      </c>
      <c r="AF463" t="s">
        <v>4334</v>
      </c>
      <c r="AG463" t="s">
        <v>4334</v>
      </c>
      <c r="AH463">
        <v>0</v>
      </c>
      <c r="AI463">
        <v>0</v>
      </c>
      <c r="AJ463">
        <v>0</v>
      </c>
      <c r="AK463" t="s">
        <v>4334</v>
      </c>
      <c r="AL463" t="s">
        <v>1055</v>
      </c>
      <c r="AM463" t="s">
        <v>4334</v>
      </c>
      <c r="AN463" t="s">
        <v>4334</v>
      </c>
      <c r="AO463" t="s">
        <v>4334</v>
      </c>
    </row>
    <row r="464" spans="1:41">
      <c r="A464" t="s">
        <v>6426</v>
      </c>
      <c r="B464" t="s">
        <v>317</v>
      </c>
      <c r="C464" t="s">
        <v>4334</v>
      </c>
      <c r="D464" t="s">
        <v>4334</v>
      </c>
      <c r="E464" t="s">
        <v>4334</v>
      </c>
      <c r="F464" t="s">
        <v>3746</v>
      </c>
      <c r="G464" t="s">
        <v>4334</v>
      </c>
      <c r="H464" t="s">
        <v>6427</v>
      </c>
      <c r="I464" t="s">
        <v>4334</v>
      </c>
      <c r="J464" t="s">
        <v>4334</v>
      </c>
      <c r="K464" t="s">
        <v>4334</v>
      </c>
      <c r="L464">
        <v>10</v>
      </c>
      <c r="M464" t="s">
        <v>3618</v>
      </c>
      <c r="N464" t="s">
        <v>4334</v>
      </c>
      <c r="O464" t="s">
        <v>4334</v>
      </c>
      <c r="P464" t="s">
        <v>4334</v>
      </c>
      <c r="Q464" t="s">
        <v>4334</v>
      </c>
      <c r="S464" t="s">
        <v>4334</v>
      </c>
      <c r="T464" t="s">
        <v>4334</v>
      </c>
      <c r="U464" t="s">
        <v>4334</v>
      </c>
      <c r="V464" t="s">
        <v>4334</v>
      </c>
      <c r="W464" t="s">
        <v>4334</v>
      </c>
      <c r="X464" t="s">
        <v>4334</v>
      </c>
      <c r="Y464">
        <v>0</v>
      </c>
      <c r="Z464">
        <v>4000000</v>
      </c>
      <c r="AA464" t="s">
        <v>4334</v>
      </c>
      <c r="AB464">
        <v>2649570.83</v>
      </c>
      <c r="AC464" t="s">
        <v>4334</v>
      </c>
      <c r="AD464" t="s">
        <v>4334</v>
      </c>
      <c r="AE464" t="s">
        <v>4334</v>
      </c>
      <c r="AF464" t="s">
        <v>4334</v>
      </c>
      <c r="AG464" t="s">
        <v>4334</v>
      </c>
      <c r="AH464">
        <v>960980.72699999996</v>
      </c>
      <c r="AI464">
        <v>35</v>
      </c>
      <c r="AJ464">
        <v>0</v>
      </c>
      <c r="AK464" t="s">
        <v>4334</v>
      </c>
      <c r="AL464" t="s">
        <v>4334</v>
      </c>
      <c r="AM464" t="s">
        <v>4334</v>
      </c>
      <c r="AN464" t="s">
        <v>20</v>
      </c>
      <c r="AO464" t="s">
        <v>4334</v>
      </c>
    </row>
    <row r="465" spans="1:41">
      <c r="A465" t="s">
        <v>6428</v>
      </c>
      <c r="B465" t="s">
        <v>527</v>
      </c>
      <c r="C465" t="s">
        <v>4334</v>
      </c>
      <c r="D465" t="s">
        <v>4334</v>
      </c>
      <c r="E465" t="s">
        <v>4334</v>
      </c>
      <c r="F465" t="s">
        <v>3827</v>
      </c>
      <c r="G465" t="s">
        <v>4334</v>
      </c>
      <c r="H465" t="s">
        <v>6429</v>
      </c>
      <c r="I465" t="s">
        <v>4334</v>
      </c>
      <c r="J465" t="s">
        <v>319</v>
      </c>
      <c r="K465" t="s">
        <v>4334</v>
      </c>
      <c r="L465">
        <v>47</v>
      </c>
      <c r="M465" t="s">
        <v>3680</v>
      </c>
      <c r="N465" t="s">
        <v>4334</v>
      </c>
      <c r="O465" t="s">
        <v>4334</v>
      </c>
      <c r="P465" t="s">
        <v>4334</v>
      </c>
      <c r="Q465" t="s">
        <v>4334</v>
      </c>
      <c r="R465">
        <v>2006</v>
      </c>
      <c r="S465" t="s">
        <v>4334</v>
      </c>
      <c r="T465" t="s">
        <v>4334</v>
      </c>
      <c r="U465" t="s">
        <v>4334</v>
      </c>
      <c r="V465" t="s">
        <v>4334</v>
      </c>
      <c r="W465" t="s">
        <v>4334</v>
      </c>
      <c r="X465" t="s">
        <v>4334</v>
      </c>
      <c r="Y465">
        <v>700000</v>
      </c>
      <c r="Z465">
        <v>2225000</v>
      </c>
      <c r="AA465" t="s">
        <v>4334</v>
      </c>
      <c r="AB465">
        <v>2180431.6090000002</v>
      </c>
      <c r="AC465" t="s">
        <v>4334</v>
      </c>
      <c r="AD465" t="s">
        <v>4334</v>
      </c>
      <c r="AE465" t="s">
        <v>4334</v>
      </c>
      <c r="AF465" t="s">
        <v>4334</v>
      </c>
      <c r="AG465" t="s">
        <v>4334</v>
      </c>
      <c r="AH465">
        <v>2122090.1340000001</v>
      </c>
      <c r="AI465">
        <v>98</v>
      </c>
      <c r="AJ465">
        <v>0</v>
      </c>
      <c r="AK465" t="s">
        <v>4334</v>
      </c>
      <c r="AL465" t="s">
        <v>20</v>
      </c>
      <c r="AM465" t="s">
        <v>4334</v>
      </c>
      <c r="AN465" t="s">
        <v>4334</v>
      </c>
      <c r="AO465" t="s">
        <v>4334</v>
      </c>
    </row>
    <row r="466" spans="1:41">
      <c r="A466" t="s">
        <v>6430</v>
      </c>
      <c r="B466" t="s">
        <v>2286</v>
      </c>
      <c r="C466" t="s">
        <v>4334</v>
      </c>
      <c r="D466" t="s">
        <v>4334</v>
      </c>
      <c r="E466" t="s">
        <v>4334</v>
      </c>
      <c r="F466" t="s">
        <v>3733</v>
      </c>
      <c r="G466" t="s">
        <v>4334</v>
      </c>
      <c r="H466" t="s">
        <v>6431</v>
      </c>
      <c r="I466" t="s">
        <v>4334</v>
      </c>
      <c r="J466" t="s">
        <v>4334</v>
      </c>
      <c r="K466" t="s">
        <v>4334</v>
      </c>
      <c r="L466">
        <v>44</v>
      </c>
      <c r="M466" t="s">
        <v>1202</v>
      </c>
      <c r="N466" t="s">
        <v>4334</v>
      </c>
      <c r="O466" t="s">
        <v>4334</v>
      </c>
      <c r="P466" t="s">
        <v>4334</v>
      </c>
      <c r="Q466" t="s">
        <v>4334</v>
      </c>
      <c r="S466" t="s">
        <v>4334</v>
      </c>
      <c r="T466" t="s">
        <v>4334</v>
      </c>
      <c r="U466" t="s">
        <v>4334</v>
      </c>
      <c r="V466" t="s">
        <v>4334</v>
      </c>
      <c r="W466" t="s">
        <v>4334</v>
      </c>
      <c r="X466" t="s">
        <v>4334</v>
      </c>
      <c r="Y466">
        <v>2400000</v>
      </c>
      <c r="Z466">
        <v>7490000</v>
      </c>
      <c r="AA466" t="s">
        <v>4334</v>
      </c>
      <c r="AB466">
        <v>0</v>
      </c>
      <c r="AC466" t="s">
        <v>4334</v>
      </c>
      <c r="AD466" t="s">
        <v>4334</v>
      </c>
      <c r="AE466" t="s">
        <v>4334</v>
      </c>
      <c r="AF466" t="s">
        <v>4334</v>
      </c>
      <c r="AG466" t="s">
        <v>4334</v>
      </c>
      <c r="AH466">
        <v>7118021</v>
      </c>
      <c r="AI466">
        <v>98</v>
      </c>
      <c r="AJ466">
        <v>95.03</v>
      </c>
      <c r="AK466" t="s">
        <v>4334</v>
      </c>
      <c r="AL466" t="s">
        <v>2411</v>
      </c>
      <c r="AM466" t="s">
        <v>4334</v>
      </c>
      <c r="AN466" t="s">
        <v>4334</v>
      </c>
      <c r="AO466" t="s">
        <v>4334</v>
      </c>
    </row>
    <row r="467" spans="1:41">
      <c r="A467" t="s">
        <v>6432</v>
      </c>
      <c r="B467" t="s">
        <v>527</v>
      </c>
      <c r="C467" t="s">
        <v>4334</v>
      </c>
      <c r="D467" t="s">
        <v>4334</v>
      </c>
      <c r="E467" t="s">
        <v>4334</v>
      </c>
      <c r="F467" t="s">
        <v>3775</v>
      </c>
      <c r="G467" t="s">
        <v>4334</v>
      </c>
      <c r="H467" t="s">
        <v>6433</v>
      </c>
      <c r="I467" t="s">
        <v>4334</v>
      </c>
      <c r="J467" t="s">
        <v>319</v>
      </c>
      <c r="K467" t="s">
        <v>4334</v>
      </c>
      <c r="L467">
        <v>30</v>
      </c>
      <c r="M467" t="s">
        <v>527</v>
      </c>
      <c r="N467" t="s">
        <v>4334</v>
      </c>
      <c r="O467" t="s">
        <v>4334</v>
      </c>
      <c r="P467" t="s">
        <v>4334</v>
      </c>
      <c r="Q467" t="s">
        <v>4334</v>
      </c>
      <c r="R467">
        <v>2006</v>
      </c>
      <c r="S467" t="s">
        <v>4334</v>
      </c>
      <c r="T467" t="s">
        <v>4334</v>
      </c>
      <c r="U467" t="s">
        <v>4334</v>
      </c>
      <c r="V467" t="s">
        <v>4334</v>
      </c>
      <c r="W467" t="s">
        <v>4334</v>
      </c>
      <c r="X467" t="s">
        <v>4334</v>
      </c>
      <c r="Y467">
        <v>250000</v>
      </c>
      <c r="Z467">
        <v>1029000</v>
      </c>
      <c r="AA467" t="s">
        <v>4334</v>
      </c>
      <c r="AB467">
        <v>959593.90599999996</v>
      </c>
      <c r="AC467" t="s">
        <v>4334</v>
      </c>
      <c r="AD467" t="s">
        <v>4334</v>
      </c>
      <c r="AE467" t="s">
        <v>4334</v>
      </c>
      <c r="AF467" t="s">
        <v>4334</v>
      </c>
      <c r="AG467" t="s">
        <v>4334</v>
      </c>
      <c r="AH467">
        <v>789288.48400000005</v>
      </c>
      <c r="AI467">
        <v>88</v>
      </c>
      <c r="AJ467">
        <v>0</v>
      </c>
      <c r="AK467" t="s">
        <v>4334</v>
      </c>
      <c r="AL467" t="s">
        <v>20</v>
      </c>
      <c r="AM467" t="s">
        <v>4334</v>
      </c>
      <c r="AN467" t="s">
        <v>4334</v>
      </c>
      <c r="AO467" t="s">
        <v>4334</v>
      </c>
    </row>
    <row r="468" spans="1:41">
      <c r="A468" t="s">
        <v>6434</v>
      </c>
      <c r="B468" t="s">
        <v>527</v>
      </c>
      <c r="C468" t="s">
        <v>4334</v>
      </c>
      <c r="D468" t="s">
        <v>4334</v>
      </c>
      <c r="E468" t="s">
        <v>4334</v>
      </c>
      <c r="F468" t="s">
        <v>4018</v>
      </c>
      <c r="G468" t="s">
        <v>4334</v>
      </c>
      <c r="H468" t="s">
        <v>6435</v>
      </c>
      <c r="I468" t="s">
        <v>4334</v>
      </c>
      <c r="J468" t="s">
        <v>319</v>
      </c>
      <c r="K468" t="s">
        <v>4334</v>
      </c>
      <c r="L468">
        <v>47</v>
      </c>
      <c r="M468" t="s">
        <v>3680</v>
      </c>
      <c r="N468" t="s">
        <v>4334</v>
      </c>
      <c r="O468" t="s">
        <v>4334</v>
      </c>
      <c r="P468" t="s">
        <v>4334</v>
      </c>
      <c r="Q468" t="s">
        <v>4334</v>
      </c>
      <c r="R468">
        <v>2014</v>
      </c>
      <c r="S468" t="s">
        <v>4334</v>
      </c>
      <c r="T468" t="s">
        <v>4334</v>
      </c>
      <c r="U468" t="s">
        <v>4334</v>
      </c>
      <c r="V468" t="s">
        <v>4334</v>
      </c>
      <c r="W468" t="s">
        <v>4334</v>
      </c>
      <c r="X468" t="s">
        <v>4334</v>
      </c>
      <c r="Y468">
        <v>2101200</v>
      </c>
      <c r="Z468">
        <v>2101200</v>
      </c>
      <c r="AA468" t="s">
        <v>4334</v>
      </c>
      <c r="AB468">
        <v>1863984</v>
      </c>
      <c r="AC468" t="s">
        <v>4334</v>
      </c>
      <c r="AD468" t="s">
        <v>4334</v>
      </c>
      <c r="AE468" t="s">
        <v>4334</v>
      </c>
      <c r="AF468" t="s">
        <v>4334</v>
      </c>
      <c r="AG468" t="s">
        <v>4334</v>
      </c>
      <c r="AH468">
        <v>1774364</v>
      </c>
      <c r="AI468">
        <v>70</v>
      </c>
      <c r="AJ468">
        <v>0</v>
      </c>
      <c r="AK468" t="s">
        <v>4334</v>
      </c>
      <c r="AL468" t="s">
        <v>20</v>
      </c>
      <c r="AM468" t="s">
        <v>4334</v>
      </c>
      <c r="AN468" t="s">
        <v>4334</v>
      </c>
      <c r="AO468" t="s">
        <v>4334</v>
      </c>
    </row>
    <row r="469" spans="1:41">
      <c r="A469" t="s">
        <v>6436</v>
      </c>
      <c r="B469" t="s">
        <v>317</v>
      </c>
      <c r="C469" t="s">
        <v>4334</v>
      </c>
      <c r="D469" t="s">
        <v>4334</v>
      </c>
      <c r="E469" t="s">
        <v>4334</v>
      </c>
      <c r="F469" t="s">
        <v>6158</v>
      </c>
      <c r="G469" t="s">
        <v>4334</v>
      </c>
      <c r="H469" t="s">
        <v>6437</v>
      </c>
      <c r="I469" t="s">
        <v>4334</v>
      </c>
      <c r="J469" t="s">
        <v>4334</v>
      </c>
      <c r="K469" t="s">
        <v>4334</v>
      </c>
      <c r="L469">
        <v>10</v>
      </c>
      <c r="M469" t="s">
        <v>3618</v>
      </c>
      <c r="N469" t="s">
        <v>4334</v>
      </c>
      <c r="O469" t="s">
        <v>4334</v>
      </c>
      <c r="P469" t="s">
        <v>4334</v>
      </c>
      <c r="Q469" t="s">
        <v>4334</v>
      </c>
      <c r="S469" t="s">
        <v>4334</v>
      </c>
      <c r="T469" t="s">
        <v>4334</v>
      </c>
      <c r="U469" t="s">
        <v>4334</v>
      </c>
      <c r="V469" t="s">
        <v>4334</v>
      </c>
      <c r="W469" t="s">
        <v>4334</v>
      </c>
      <c r="X469" t="s">
        <v>4334</v>
      </c>
      <c r="Y469">
        <v>0</v>
      </c>
      <c r="Z469">
        <v>1500000</v>
      </c>
      <c r="AA469" t="s">
        <v>4334</v>
      </c>
      <c r="AB469">
        <v>1492019.983</v>
      </c>
      <c r="AC469" t="s">
        <v>4334</v>
      </c>
      <c r="AD469" t="s">
        <v>4334</v>
      </c>
      <c r="AE469" t="s">
        <v>4334</v>
      </c>
      <c r="AF469" t="s">
        <v>4334</v>
      </c>
      <c r="AG469" t="s">
        <v>4334</v>
      </c>
      <c r="AH469">
        <v>1450673.4269999999</v>
      </c>
      <c r="AI469">
        <v>100</v>
      </c>
      <c r="AJ469">
        <v>0</v>
      </c>
      <c r="AK469" t="s">
        <v>4334</v>
      </c>
      <c r="AL469" t="s">
        <v>4334</v>
      </c>
      <c r="AM469" t="s">
        <v>4334</v>
      </c>
      <c r="AN469" t="s">
        <v>4334</v>
      </c>
      <c r="AO469" t="s">
        <v>4334</v>
      </c>
    </row>
    <row r="470" spans="1:41">
      <c r="A470" t="s">
        <v>6438</v>
      </c>
      <c r="B470" t="s">
        <v>2286</v>
      </c>
      <c r="C470" t="s">
        <v>4334</v>
      </c>
      <c r="D470" t="s">
        <v>4334</v>
      </c>
      <c r="E470" t="s">
        <v>4334</v>
      </c>
      <c r="F470" t="s">
        <v>3896</v>
      </c>
      <c r="G470" t="s">
        <v>2298</v>
      </c>
      <c r="H470" t="s">
        <v>2299</v>
      </c>
      <c r="I470" t="s">
        <v>4334</v>
      </c>
      <c r="J470" t="s">
        <v>2287</v>
      </c>
      <c r="K470" t="s">
        <v>4334</v>
      </c>
      <c r="L470">
        <v>2</v>
      </c>
      <c r="M470" t="s">
        <v>3611</v>
      </c>
      <c r="N470" t="s">
        <v>4334</v>
      </c>
      <c r="O470" t="s">
        <v>4334</v>
      </c>
      <c r="P470" t="s">
        <v>4334</v>
      </c>
      <c r="Q470" t="s">
        <v>4334</v>
      </c>
      <c r="S470" t="s">
        <v>4334</v>
      </c>
      <c r="T470" t="s">
        <v>4334</v>
      </c>
      <c r="U470" t="s">
        <v>4334</v>
      </c>
      <c r="V470" t="s">
        <v>4334</v>
      </c>
      <c r="W470" t="s">
        <v>4334</v>
      </c>
      <c r="X470" t="s">
        <v>4334</v>
      </c>
      <c r="Y470">
        <v>720000</v>
      </c>
      <c r="Z470">
        <v>1031538</v>
      </c>
      <c r="AA470" t="s">
        <v>4334</v>
      </c>
      <c r="AB470">
        <v>1024877.4889999999</v>
      </c>
      <c r="AC470" t="s">
        <v>4334</v>
      </c>
      <c r="AD470" t="s">
        <v>4334</v>
      </c>
      <c r="AE470" t="s">
        <v>4334</v>
      </c>
      <c r="AF470" t="s">
        <v>4334</v>
      </c>
      <c r="AG470" t="s">
        <v>4334</v>
      </c>
      <c r="AH470">
        <v>1013137.798</v>
      </c>
      <c r="AI470">
        <v>100</v>
      </c>
      <c r="AJ470">
        <v>98.22</v>
      </c>
      <c r="AK470" t="s">
        <v>4334</v>
      </c>
      <c r="AL470" t="s">
        <v>4120</v>
      </c>
      <c r="AM470" t="s">
        <v>4334</v>
      </c>
      <c r="AN470" t="s">
        <v>4334</v>
      </c>
      <c r="AO470" t="s">
        <v>4334</v>
      </c>
    </row>
    <row r="471" spans="1:41">
      <c r="A471" t="s">
        <v>6439</v>
      </c>
      <c r="B471" t="s">
        <v>318</v>
      </c>
      <c r="C471" t="s">
        <v>4334</v>
      </c>
      <c r="D471" t="s">
        <v>4334</v>
      </c>
      <c r="E471" t="s">
        <v>4334</v>
      </c>
      <c r="F471" t="s">
        <v>3757</v>
      </c>
      <c r="G471" t="s">
        <v>3587</v>
      </c>
      <c r="H471" t="s">
        <v>4334</v>
      </c>
      <c r="I471" t="s">
        <v>4334</v>
      </c>
      <c r="J471" t="s">
        <v>319</v>
      </c>
      <c r="K471" t="s">
        <v>4334</v>
      </c>
      <c r="L471">
        <v>45</v>
      </c>
      <c r="M471" t="s">
        <v>3677</v>
      </c>
      <c r="N471" t="s">
        <v>4334</v>
      </c>
      <c r="O471" t="s">
        <v>4334</v>
      </c>
      <c r="P471" t="s">
        <v>4334</v>
      </c>
      <c r="Q471" t="s">
        <v>4334</v>
      </c>
      <c r="S471" t="s">
        <v>4334</v>
      </c>
      <c r="T471" t="s">
        <v>4334</v>
      </c>
      <c r="U471" t="s">
        <v>4334</v>
      </c>
      <c r="V471" t="s">
        <v>4334</v>
      </c>
      <c r="W471" t="s">
        <v>4334</v>
      </c>
      <c r="X471" t="s">
        <v>4334</v>
      </c>
      <c r="Y471">
        <v>752000</v>
      </c>
      <c r="Z471">
        <v>3434500</v>
      </c>
      <c r="AA471" t="s">
        <v>4334</v>
      </c>
      <c r="AB471">
        <v>3303021.9309999999</v>
      </c>
      <c r="AC471" t="s">
        <v>4334</v>
      </c>
      <c r="AD471" t="s">
        <v>4334</v>
      </c>
      <c r="AE471" t="s">
        <v>4334</v>
      </c>
      <c r="AF471" t="s">
        <v>4334</v>
      </c>
      <c r="AG471" t="s">
        <v>4334</v>
      </c>
      <c r="AH471">
        <v>2981931.6379999998</v>
      </c>
      <c r="AI471">
        <v>0</v>
      </c>
      <c r="AJ471">
        <v>0</v>
      </c>
      <c r="AK471" t="s">
        <v>4334</v>
      </c>
      <c r="AL471" t="s">
        <v>4334</v>
      </c>
      <c r="AM471" t="s">
        <v>4334</v>
      </c>
      <c r="AN471" t="s">
        <v>4334</v>
      </c>
      <c r="AO471" t="s">
        <v>4334</v>
      </c>
    </row>
    <row r="472" spans="1:41">
      <c r="A472" t="s">
        <v>6440</v>
      </c>
      <c r="B472" t="s">
        <v>529</v>
      </c>
      <c r="C472" t="s">
        <v>4334</v>
      </c>
      <c r="D472" t="s">
        <v>4334</v>
      </c>
      <c r="E472" t="s">
        <v>4334</v>
      </c>
      <c r="F472" t="s">
        <v>3772</v>
      </c>
      <c r="G472" t="s">
        <v>4334</v>
      </c>
      <c r="H472" t="s">
        <v>6441</v>
      </c>
      <c r="I472" t="s">
        <v>4334</v>
      </c>
      <c r="J472" t="s">
        <v>480</v>
      </c>
      <c r="K472" t="s">
        <v>4334</v>
      </c>
      <c r="L472">
        <v>12</v>
      </c>
      <c r="M472" t="s">
        <v>1668</v>
      </c>
      <c r="N472" t="s">
        <v>4334</v>
      </c>
      <c r="O472" t="s">
        <v>4334</v>
      </c>
      <c r="P472" t="s">
        <v>4334</v>
      </c>
      <c r="Q472" t="s">
        <v>4334</v>
      </c>
      <c r="S472" t="s">
        <v>4334</v>
      </c>
      <c r="T472" t="s">
        <v>4334</v>
      </c>
      <c r="U472" t="s">
        <v>4334</v>
      </c>
      <c r="V472" t="s">
        <v>4334</v>
      </c>
      <c r="W472" t="s">
        <v>4334</v>
      </c>
      <c r="X472" t="s">
        <v>4334</v>
      </c>
      <c r="Y472">
        <v>0</v>
      </c>
      <c r="Z472">
        <v>1500000</v>
      </c>
      <c r="AA472" t="s">
        <v>4334</v>
      </c>
      <c r="AB472">
        <v>0</v>
      </c>
      <c r="AC472" t="s">
        <v>4334</v>
      </c>
      <c r="AD472" t="s">
        <v>4334</v>
      </c>
      <c r="AE472" t="s">
        <v>4334</v>
      </c>
      <c r="AF472" t="s">
        <v>4334</v>
      </c>
      <c r="AG472" t="s">
        <v>4334</v>
      </c>
      <c r="AH472">
        <v>0</v>
      </c>
      <c r="AI472">
        <v>96</v>
      </c>
      <c r="AJ472">
        <v>0</v>
      </c>
      <c r="AK472" t="s">
        <v>4334</v>
      </c>
      <c r="AL472" t="s">
        <v>1354</v>
      </c>
      <c r="AM472" t="s">
        <v>4334</v>
      </c>
      <c r="AN472" t="s">
        <v>4334</v>
      </c>
      <c r="AO472" t="s">
        <v>4334</v>
      </c>
    </row>
    <row r="473" spans="1:41">
      <c r="A473" t="s">
        <v>6442</v>
      </c>
      <c r="B473" t="s">
        <v>529</v>
      </c>
      <c r="C473" t="s">
        <v>4334</v>
      </c>
      <c r="D473" t="s">
        <v>4334</v>
      </c>
      <c r="E473" t="s">
        <v>4334</v>
      </c>
      <c r="F473" t="s">
        <v>3733</v>
      </c>
      <c r="G473" t="s">
        <v>4334</v>
      </c>
      <c r="H473" t="s">
        <v>6443</v>
      </c>
      <c r="I473" t="s">
        <v>4334</v>
      </c>
      <c r="J473" t="s">
        <v>319</v>
      </c>
      <c r="K473" t="s">
        <v>4334</v>
      </c>
      <c r="L473">
        <v>41</v>
      </c>
      <c r="M473" t="s">
        <v>3672</v>
      </c>
      <c r="N473" t="s">
        <v>4334</v>
      </c>
      <c r="O473" t="s">
        <v>4334</v>
      </c>
      <c r="P473" t="s">
        <v>4334</v>
      </c>
      <c r="Q473" t="s">
        <v>4334</v>
      </c>
      <c r="S473" t="s">
        <v>4334</v>
      </c>
      <c r="T473" t="s">
        <v>4334</v>
      </c>
      <c r="U473" t="s">
        <v>4334</v>
      </c>
      <c r="V473" t="s">
        <v>4334</v>
      </c>
      <c r="W473" t="s">
        <v>4334</v>
      </c>
      <c r="X473" t="s">
        <v>4334</v>
      </c>
      <c r="Y473">
        <v>0</v>
      </c>
      <c r="Z473">
        <v>3815000</v>
      </c>
      <c r="AA473" t="s">
        <v>4334</v>
      </c>
      <c r="AB473">
        <v>0</v>
      </c>
      <c r="AC473" t="s">
        <v>4334</v>
      </c>
      <c r="AD473" t="s">
        <v>4334</v>
      </c>
      <c r="AE473" t="s">
        <v>4334</v>
      </c>
      <c r="AF473" t="s">
        <v>4334</v>
      </c>
      <c r="AG473" t="s">
        <v>4334</v>
      </c>
      <c r="AH473">
        <v>1092</v>
      </c>
      <c r="AI473">
        <v>5</v>
      </c>
      <c r="AJ473">
        <v>34.869999999999997</v>
      </c>
      <c r="AK473" t="s">
        <v>4334</v>
      </c>
      <c r="AL473" t="s">
        <v>20</v>
      </c>
      <c r="AM473" t="s">
        <v>4334</v>
      </c>
      <c r="AN473" t="s">
        <v>4334</v>
      </c>
      <c r="AO473" t="s">
        <v>4334</v>
      </c>
    </row>
    <row r="474" spans="1:41">
      <c r="A474" t="s">
        <v>6444</v>
      </c>
      <c r="B474" t="s">
        <v>527</v>
      </c>
      <c r="C474" t="s">
        <v>4334</v>
      </c>
      <c r="D474" t="s">
        <v>4334</v>
      </c>
      <c r="E474" t="s">
        <v>4334</v>
      </c>
      <c r="F474" t="s">
        <v>4018</v>
      </c>
      <c r="G474" t="s">
        <v>4334</v>
      </c>
      <c r="H474" t="s">
        <v>6445</v>
      </c>
      <c r="I474" t="s">
        <v>4334</v>
      </c>
      <c r="J474" t="s">
        <v>319</v>
      </c>
      <c r="K474" t="s">
        <v>4334</v>
      </c>
      <c r="L474">
        <v>47</v>
      </c>
      <c r="M474" t="s">
        <v>3680</v>
      </c>
      <c r="N474" t="s">
        <v>4334</v>
      </c>
      <c r="O474" t="s">
        <v>4334</v>
      </c>
      <c r="P474" t="s">
        <v>4334</v>
      </c>
      <c r="Q474" t="s">
        <v>4334</v>
      </c>
      <c r="R474">
        <v>2018</v>
      </c>
      <c r="S474" t="s">
        <v>4334</v>
      </c>
      <c r="T474" t="s">
        <v>4334</v>
      </c>
      <c r="U474" t="s">
        <v>4334</v>
      </c>
      <c r="V474" t="s">
        <v>4334</v>
      </c>
      <c r="W474" t="s">
        <v>4334</v>
      </c>
      <c r="X474" t="s">
        <v>4334</v>
      </c>
      <c r="Y474">
        <v>1800000</v>
      </c>
      <c r="Z474">
        <v>1800000</v>
      </c>
      <c r="AA474" t="s">
        <v>4334</v>
      </c>
      <c r="AB474">
        <v>1528138</v>
      </c>
      <c r="AC474" t="s">
        <v>4334</v>
      </c>
      <c r="AD474" t="s">
        <v>4334</v>
      </c>
      <c r="AE474" t="s">
        <v>4334</v>
      </c>
      <c r="AF474" t="s">
        <v>4334</v>
      </c>
      <c r="AG474" t="s">
        <v>4334</v>
      </c>
      <c r="AH474">
        <v>1237628</v>
      </c>
      <c r="AI474">
        <v>70</v>
      </c>
      <c r="AJ474">
        <v>0</v>
      </c>
      <c r="AK474" t="s">
        <v>4334</v>
      </c>
      <c r="AL474" t="s">
        <v>20</v>
      </c>
      <c r="AM474" t="s">
        <v>4334</v>
      </c>
      <c r="AN474" t="s">
        <v>4334</v>
      </c>
      <c r="AO474" t="s">
        <v>4334</v>
      </c>
    </row>
    <row r="475" spans="1:41">
      <c r="A475" t="s">
        <v>6446</v>
      </c>
      <c r="B475" t="s">
        <v>528</v>
      </c>
      <c r="C475" t="s">
        <v>4334</v>
      </c>
      <c r="D475" t="s">
        <v>4334</v>
      </c>
      <c r="E475" t="s">
        <v>4334</v>
      </c>
      <c r="F475" t="s">
        <v>3733</v>
      </c>
      <c r="G475" t="s">
        <v>4334</v>
      </c>
      <c r="H475" t="s">
        <v>2227</v>
      </c>
      <c r="I475" t="s">
        <v>4334</v>
      </c>
      <c r="J475" t="s">
        <v>319</v>
      </c>
      <c r="K475" t="s">
        <v>4334</v>
      </c>
      <c r="L475">
        <v>29</v>
      </c>
      <c r="M475" t="s">
        <v>3651</v>
      </c>
      <c r="N475" t="s">
        <v>4334</v>
      </c>
      <c r="O475" t="s">
        <v>4334</v>
      </c>
      <c r="P475" t="s">
        <v>4334</v>
      </c>
      <c r="Q475" t="s">
        <v>4334</v>
      </c>
      <c r="S475" t="s">
        <v>4334</v>
      </c>
      <c r="T475" t="s">
        <v>4334</v>
      </c>
      <c r="U475" t="s">
        <v>4334</v>
      </c>
      <c r="V475" t="s">
        <v>4334</v>
      </c>
      <c r="W475" t="s">
        <v>4334</v>
      </c>
      <c r="X475" t="s">
        <v>4334</v>
      </c>
      <c r="Y475">
        <v>0</v>
      </c>
      <c r="Z475">
        <v>3940000</v>
      </c>
      <c r="AA475" t="s">
        <v>4334</v>
      </c>
      <c r="AB475">
        <v>0</v>
      </c>
      <c r="AC475" t="s">
        <v>4334</v>
      </c>
      <c r="AD475" t="s">
        <v>4334</v>
      </c>
      <c r="AE475" t="s">
        <v>4334</v>
      </c>
      <c r="AF475" t="s">
        <v>4334</v>
      </c>
      <c r="AG475" t="s">
        <v>4334</v>
      </c>
      <c r="AH475">
        <v>0</v>
      </c>
      <c r="AI475">
        <v>0</v>
      </c>
      <c r="AJ475">
        <v>0</v>
      </c>
      <c r="AK475" t="s">
        <v>4334</v>
      </c>
      <c r="AL475" t="s">
        <v>4334</v>
      </c>
      <c r="AM475" t="s">
        <v>4334</v>
      </c>
      <c r="AN475" t="s">
        <v>4334</v>
      </c>
      <c r="AO475" t="s">
        <v>4334</v>
      </c>
    </row>
    <row r="476" spans="1:41">
      <c r="A476" t="s">
        <v>6447</v>
      </c>
      <c r="B476" t="s">
        <v>527</v>
      </c>
      <c r="C476" t="s">
        <v>4334</v>
      </c>
      <c r="D476" t="s">
        <v>4334</v>
      </c>
      <c r="E476" t="s">
        <v>4334</v>
      </c>
      <c r="F476" t="s">
        <v>3872</v>
      </c>
      <c r="G476" t="s">
        <v>1090</v>
      </c>
      <c r="H476" t="s">
        <v>1090</v>
      </c>
      <c r="I476" t="s">
        <v>4334</v>
      </c>
      <c r="J476" t="s">
        <v>999</v>
      </c>
      <c r="K476" t="s">
        <v>4334</v>
      </c>
      <c r="L476">
        <v>11</v>
      </c>
      <c r="M476" t="s">
        <v>3620</v>
      </c>
      <c r="N476" t="s">
        <v>4334</v>
      </c>
      <c r="O476" t="s">
        <v>4334</v>
      </c>
      <c r="P476" t="s">
        <v>4334</v>
      </c>
      <c r="Q476" t="s">
        <v>4334</v>
      </c>
      <c r="R476">
        <v>2023</v>
      </c>
      <c r="S476" t="s">
        <v>4334</v>
      </c>
      <c r="T476" t="s">
        <v>4334</v>
      </c>
      <c r="U476" t="s">
        <v>4334</v>
      </c>
      <c r="V476" t="s">
        <v>4334</v>
      </c>
      <c r="W476" t="s">
        <v>4334</v>
      </c>
      <c r="X476" t="s">
        <v>4334</v>
      </c>
      <c r="Y476">
        <v>1500000</v>
      </c>
      <c r="Z476">
        <v>1500000</v>
      </c>
      <c r="AA476" t="s">
        <v>4334</v>
      </c>
      <c r="AB476">
        <v>0</v>
      </c>
      <c r="AC476" t="s">
        <v>4334</v>
      </c>
      <c r="AD476" t="s">
        <v>4334</v>
      </c>
      <c r="AE476" t="s">
        <v>4334</v>
      </c>
      <c r="AF476" t="s">
        <v>4334</v>
      </c>
      <c r="AG476" t="s">
        <v>4334</v>
      </c>
      <c r="AH476">
        <v>0</v>
      </c>
      <c r="AI476">
        <v>0</v>
      </c>
      <c r="AJ476">
        <v>0</v>
      </c>
      <c r="AK476" t="s">
        <v>4334</v>
      </c>
      <c r="AL476" t="s">
        <v>1091</v>
      </c>
      <c r="AM476" t="s">
        <v>4334</v>
      </c>
      <c r="AN476" t="s">
        <v>4334</v>
      </c>
      <c r="AO476" t="s">
        <v>4334</v>
      </c>
    </row>
    <row r="477" spans="1:41">
      <c r="A477" t="s">
        <v>6448</v>
      </c>
      <c r="B477" t="s">
        <v>527</v>
      </c>
      <c r="C477" t="s">
        <v>4334</v>
      </c>
      <c r="D477" t="s">
        <v>4334</v>
      </c>
      <c r="E477" t="s">
        <v>4334</v>
      </c>
      <c r="F477" t="s">
        <v>3892</v>
      </c>
      <c r="G477" t="s">
        <v>3238</v>
      </c>
      <c r="H477" t="s">
        <v>3237</v>
      </c>
      <c r="I477" t="s">
        <v>4334</v>
      </c>
      <c r="J477" t="s">
        <v>480</v>
      </c>
      <c r="K477" t="s">
        <v>4334</v>
      </c>
      <c r="L477">
        <v>30</v>
      </c>
      <c r="M477" t="s">
        <v>527</v>
      </c>
      <c r="N477" t="s">
        <v>4334</v>
      </c>
      <c r="O477" t="s">
        <v>4334</v>
      </c>
      <c r="P477" t="s">
        <v>4334</v>
      </c>
      <c r="Q477" t="s">
        <v>4334</v>
      </c>
      <c r="S477" t="s">
        <v>4334</v>
      </c>
      <c r="T477" t="s">
        <v>4334</v>
      </c>
      <c r="U477" t="s">
        <v>4334</v>
      </c>
      <c r="V477" t="s">
        <v>4334</v>
      </c>
      <c r="W477" t="s">
        <v>4334</v>
      </c>
      <c r="X477" t="s">
        <v>4334</v>
      </c>
      <c r="Y477">
        <v>1900000</v>
      </c>
      <c r="Z477">
        <v>1900000</v>
      </c>
      <c r="AA477" t="s">
        <v>4334</v>
      </c>
      <c r="AB477">
        <v>1801067</v>
      </c>
      <c r="AC477" t="s">
        <v>4334</v>
      </c>
      <c r="AD477" t="s">
        <v>4334</v>
      </c>
      <c r="AE477" t="s">
        <v>4334</v>
      </c>
      <c r="AF477" t="s">
        <v>4334</v>
      </c>
      <c r="AG477" t="s">
        <v>4334</v>
      </c>
      <c r="AH477">
        <v>1784004</v>
      </c>
      <c r="AI477">
        <v>0</v>
      </c>
      <c r="AJ477">
        <v>0</v>
      </c>
      <c r="AK477" t="s">
        <v>4334</v>
      </c>
      <c r="AL477" t="s">
        <v>4334</v>
      </c>
      <c r="AM477" t="s">
        <v>4334</v>
      </c>
      <c r="AN477" t="s">
        <v>4334</v>
      </c>
      <c r="AO477" t="s">
        <v>4334</v>
      </c>
    </row>
    <row r="478" spans="1:41">
      <c r="A478" t="s">
        <v>6449</v>
      </c>
      <c r="B478" t="s">
        <v>317</v>
      </c>
      <c r="C478" t="s">
        <v>4334</v>
      </c>
      <c r="D478" t="s">
        <v>4334</v>
      </c>
      <c r="E478" t="s">
        <v>4334</v>
      </c>
      <c r="F478" t="s">
        <v>3744</v>
      </c>
      <c r="G478" t="s">
        <v>4334</v>
      </c>
      <c r="H478" t="s">
        <v>132</v>
      </c>
      <c r="I478" t="s">
        <v>4334</v>
      </c>
      <c r="J478" t="s">
        <v>4334</v>
      </c>
      <c r="K478" t="s">
        <v>4334</v>
      </c>
      <c r="L478">
        <v>35</v>
      </c>
      <c r="M478" t="s">
        <v>3660</v>
      </c>
      <c r="N478" t="s">
        <v>4334</v>
      </c>
      <c r="O478" t="s">
        <v>4334</v>
      </c>
      <c r="P478" t="s">
        <v>4334</v>
      </c>
      <c r="Q478" t="s">
        <v>4334</v>
      </c>
      <c r="S478" t="s">
        <v>4334</v>
      </c>
      <c r="T478" t="s">
        <v>4334</v>
      </c>
      <c r="U478" t="s">
        <v>4334</v>
      </c>
      <c r="V478" t="s">
        <v>4334</v>
      </c>
      <c r="W478" t="s">
        <v>4334</v>
      </c>
      <c r="X478" t="s">
        <v>4334</v>
      </c>
      <c r="Y478">
        <v>0</v>
      </c>
      <c r="Z478">
        <v>1753614</v>
      </c>
      <c r="AA478" t="s">
        <v>4334</v>
      </c>
      <c r="AB478">
        <v>1688998.4180000001</v>
      </c>
      <c r="AC478" t="s">
        <v>4334</v>
      </c>
      <c r="AD478" t="s">
        <v>4334</v>
      </c>
      <c r="AE478" t="s">
        <v>4334</v>
      </c>
      <c r="AF478" t="s">
        <v>4334</v>
      </c>
      <c r="AG478" t="s">
        <v>4334</v>
      </c>
      <c r="AH478">
        <v>1623094.899</v>
      </c>
      <c r="AI478">
        <v>100</v>
      </c>
      <c r="AJ478">
        <v>0</v>
      </c>
      <c r="AK478" t="s">
        <v>4334</v>
      </c>
      <c r="AL478" t="s">
        <v>936</v>
      </c>
      <c r="AM478" t="s">
        <v>4334</v>
      </c>
      <c r="AN478" t="s">
        <v>13</v>
      </c>
      <c r="AO478" t="s">
        <v>4334</v>
      </c>
    </row>
    <row r="479" spans="1:41">
      <c r="A479" t="s">
        <v>6450</v>
      </c>
      <c r="B479" t="s">
        <v>527</v>
      </c>
      <c r="C479" t="s">
        <v>4334</v>
      </c>
      <c r="D479" t="s">
        <v>4334</v>
      </c>
      <c r="E479" t="s">
        <v>4334</v>
      </c>
      <c r="F479" t="s">
        <v>3828</v>
      </c>
      <c r="G479" t="s">
        <v>968</v>
      </c>
      <c r="H479" t="s">
        <v>969</v>
      </c>
      <c r="I479" t="s">
        <v>4334</v>
      </c>
      <c r="J479" t="s">
        <v>319</v>
      </c>
      <c r="K479" t="s">
        <v>4334</v>
      </c>
      <c r="L479">
        <v>11</v>
      </c>
      <c r="M479" t="s">
        <v>3620</v>
      </c>
      <c r="N479" t="s">
        <v>4334</v>
      </c>
      <c r="O479" t="s">
        <v>4334</v>
      </c>
      <c r="P479" t="s">
        <v>4334</v>
      </c>
      <c r="Q479" t="s">
        <v>4334</v>
      </c>
      <c r="R479">
        <v>2022</v>
      </c>
      <c r="S479" t="s">
        <v>4334</v>
      </c>
      <c r="T479" t="s">
        <v>4334</v>
      </c>
      <c r="U479" t="s">
        <v>4334</v>
      </c>
      <c r="V479" t="s">
        <v>4334</v>
      </c>
      <c r="W479" t="s">
        <v>4334</v>
      </c>
      <c r="X479" t="s">
        <v>4334</v>
      </c>
      <c r="Y479">
        <v>3000000</v>
      </c>
      <c r="Z479">
        <v>3000000</v>
      </c>
      <c r="AA479" t="s">
        <v>4334</v>
      </c>
      <c r="AB479">
        <v>2423038</v>
      </c>
      <c r="AC479" t="s">
        <v>4334</v>
      </c>
      <c r="AD479" t="s">
        <v>4334</v>
      </c>
      <c r="AE479" t="s">
        <v>4334</v>
      </c>
      <c r="AF479" t="s">
        <v>4334</v>
      </c>
      <c r="AG479" t="s">
        <v>4334</v>
      </c>
      <c r="AH479">
        <v>255057</v>
      </c>
      <c r="AI479">
        <v>25</v>
      </c>
      <c r="AJ479">
        <v>0</v>
      </c>
      <c r="AK479" t="s">
        <v>4334</v>
      </c>
      <c r="AL479" t="s">
        <v>20</v>
      </c>
      <c r="AM479" t="s">
        <v>4334</v>
      </c>
      <c r="AN479" t="s">
        <v>4334</v>
      </c>
      <c r="AO479" t="s">
        <v>4334</v>
      </c>
    </row>
    <row r="480" spans="1:41">
      <c r="A480" t="s">
        <v>6451</v>
      </c>
      <c r="B480" t="s">
        <v>318</v>
      </c>
      <c r="C480" t="s">
        <v>4334</v>
      </c>
      <c r="D480" t="s">
        <v>4334</v>
      </c>
      <c r="E480" t="s">
        <v>4334</v>
      </c>
      <c r="F480" t="s">
        <v>3731</v>
      </c>
      <c r="G480" t="s">
        <v>4334</v>
      </c>
      <c r="H480" t="s">
        <v>4334</v>
      </c>
      <c r="I480" t="s">
        <v>4334</v>
      </c>
      <c r="J480" t="s">
        <v>418</v>
      </c>
      <c r="K480" t="s">
        <v>4334</v>
      </c>
      <c r="L480">
        <v>32</v>
      </c>
      <c r="M480" t="s">
        <v>3655</v>
      </c>
      <c r="N480" t="s">
        <v>4334</v>
      </c>
      <c r="O480" t="s">
        <v>4334</v>
      </c>
      <c r="P480" t="s">
        <v>4334</v>
      </c>
      <c r="Q480" t="s">
        <v>4334</v>
      </c>
      <c r="S480" t="s">
        <v>4334</v>
      </c>
      <c r="T480" t="s">
        <v>4334</v>
      </c>
      <c r="U480" t="s">
        <v>4334</v>
      </c>
      <c r="V480" t="s">
        <v>4334</v>
      </c>
      <c r="W480" t="s">
        <v>4334</v>
      </c>
      <c r="X480" t="s">
        <v>4334</v>
      </c>
      <c r="Y480">
        <v>0</v>
      </c>
      <c r="Z480">
        <v>0</v>
      </c>
      <c r="AA480" t="s">
        <v>4334</v>
      </c>
      <c r="AB480">
        <v>17022505</v>
      </c>
      <c r="AC480" t="s">
        <v>4334</v>
      </c>
      <c r="AD480" t="s">
        <v>4334</v>
      </c>
      <c r="AE480" t="s">
        <v>4334</v>
      </c>
      <c r="AF480" t="s">
        <v>4334</v>
      </c>
      <c r="AG480" t="s">
        <v>4334</v>
      </c>
      <c r="AH480">
        <v>2215327</v>
      </c>
      <c r="AI480">
        <v>0</v>
      </c>
      <c r="AJ480">
        <v>0</v>
      </c>
      <c r="AK480" t="s">
        <v>4334</v>
      </c>
      <c r="AL480" t="s">
        <v>4334</v>
      </c>
      <c r="AM480" t="s">
        <v>4334</v>
      </c>
      <c r="AN480" t="s">
        <v>4334</v>
      </c>
      <c r="AO480" t="s">
        <v>4334</v>
      </c>
    </row>
    <row r="481" spans="1:41">
      <c r="A481" t="s">
        <v>6452</v>
      </c>
      <c r="B481" t="s">
        <v>2286</v>
      </c>
      <c r="C481" t="s">
        <v>4334</v>
      </c>
      <c r="D481" t="s">
        <v>4334</v>
      </c>
      <c r="E481" t="s">
        <v>4334</v>
      </c>
      <c r="F481" t="s">
        <v>3729</v>
      </c>
      <c r="G481" t="s">
        <v>2582</v>
      </c>
      <c r="H481" t="s">
        <v>6453</v>
      </c>
      <c r="I481" t="s">
        <v>4334</v>
      </c>
      <c r="J481" t="s">
        <v>4334</v>
      </c>
      <c r="K481" t="s">
        <v>4334</v>
      </c>
      <c r="L481">
        <v>14</v>
      </c>
      <c r="M481" t="s">
        <v>3625</v>
      </c>
      <c r="N481" t="s">
        <v>4334</v>
      </c>
      <c r="O481" t="s">
        <v>4334</v>
      </c>
      <c r="P481" t="s">
        <v>4334</v>
      </c>
      <c r="Q481" t="s">
        <v>4334</v>
      </c>
      <c r="S481" t="s">
        <v>4334</v>
      </c>
      <c r="T481" t="s">
        <v>4334</v>
      </c>
      <c r="U481" t="s">
        <v>4334</v>
      </c>
      <c r="V481" t="s">
        <v>4334</v>
      </c>
      <c r="W481" t="s">
        <v>4334</v>
      </c>
      <c r="X481" t="s">
        <v>4334</v>
      </c>
      <c r="Y481">
        <v>0</v>
      </c>
      <c r="Z481">
        <v>1500000</v>
      </c>
      <c r="AA481" t="s">
        <v>4334</v>
      </c>
      <c r="AB481">
        <v>1431469.3970000001</v>
      </c>
      <c r="AC481" t="s">
        <v>4334</v>
      </c>
      <c r="AD481" t="s">
        <v>4334</v>
      </c>
      <c r="AE481" t="s">
        <v>4334</v>
      </c>
      <c r="AF481" t="s">
        <v>4334</v>
      </c>
      <c r="AG481" t="s">
        <v>4334</v>
      </c>
      <c r="AH481">
        <v>0</v>
      </c>
      <c r="AI481">
        <v>80</v>
      </c>
      <c r="AJ481">
        <v>0</v>
      </c>
      <c r="AK481" t="s">
        <v>4334</v>
      </c>
      <c r="AL481" t="s">
        <v>20</v>
      </c>
      <c r="AM481" t="s">
        <v>4334</v>
      </c>
      <c r="AN481" t="s">
        <v>4334</v>
      </c>
      <c r="AO481" t="s">
        <v>4334</v>
      </c>
    </row>
    <row r="482" spans="1:41">
      <c r="A482" t="s">
        <v>6454</v>
      </c>
      <c r="B482" t="s">
        <v>527</v>
      </c>
      <c r="C482" t="s">
        <v>4334</v>
      </c>
      <c r="D482" t="s">
        <v>4334</v>
      </c>
      <c r="E482" t="s">
        <v>4334</v>
      </c>
      <c r="F482" t="s">
        <v>6455</v>
      </c>
      <c r="G482" t="s">
        <v>670</v>
      </c>
      <c r="H482" t="s">
        <v>4006</v>
      </c>
      <c r="I482" t="s">
        <v>4334</v>
      </c>
      <c r="J482" t="s">
        <v>319</v>
      </c>
      <c r="K482" t="s">
        <v>4334</v>
      </c>
      <c r="L482">
        <v>57</v>
      </c>
      <c r="M482" t="s">
        <v>3700</v>
      </c>
      <c r="N482" t="s">
        <v>4334</v>
      </c>
      <c r="O482" t="s">
        <v>4334</v>
      </c>
      <c r="P482" t="s">
        <v>4334</v>
      </c>
      <c r="Q482" t="s">
        <v>4334</v>
      </c>
      <c r="R482">
        <v>2022</v>
      </c>
      <c r="S482" t="s">
        <v>4334</v>
      </c>
      <c r="T482" t="s">
        <v>4334</v>
      </c>
      <c r="U482" t="s">
        <v>4334</v>
      </c>
      <c r="V482" t="s">
        <v>4334</v>
      </c>
      <c r="W482" t="s">
        <v>4334</v>
      </c>
      <c r="X482" t="s">
        <v>4334</v>
      </c>
      <c r="Y482">
        <v>1292512</v>
      </c>
      <c r="Z482">
        <v>1402868</v>
      </c>
      <c r="AA482" t="s">
        <v>4334</v>
      </c>
      <c r="AB482">
        <v>1371741</v>
      </c>
      <c r="AC482" t="s">
        <v>4334</v>
      </c>
      <c r="AD482" t="s">
        <v>4334</v>
      </c>
      <c r="AE482" t="s">
        <v>4334</v>
      </c>
      <c r="AF482" t="s">
        <v>4334</v>
      </c>
      <c r="AG482" t="s">
        <v>4334</v>
      </c>
      <c r="AH482">
        <v>1233334</v>
      </c>
      <c r="AI482">
        <v>95</v>
      </c>
      <c r="AJ482">
        <v>0</v>
      </c>
      <c r="AK482" t="s">
        <v>4334</v>
      </c>
      <c r="AL482" t="s">
        <v>114</v>
      </c>
      <c r="AM482" t="s">
        <v>4334</v>
      </c>
      <c r="AN482" t="s">
        <v>4334</v>
      </c>
      <c r="AO482" t="s">
        <v>4334</v>
      </c>
    </row>
    <row r="483" spans="1:41">
      <c r="A483" t="s">
        <v>6456</v>
      </c>
      <c r="B483" t="s">
        <v>2286</v>
      </c>
      <c r="C483" t="s">
        <v>4334</v>
      </c>
      <c r="D483" t="s">
        <v>4334</v>
      </c>
      <c r="E483" t="s">
        <v>4334</v>
      </c>
      <c r="F483" t="s">
        <v>3730</v>
      </c>
      <c r="G483" t="s">
        <v>2600</v>
      </c>
      <c r="H483" t="s">
        <v>2599</v>
      </c>
      <c r="I483" t="s">
        <v>4334</v>
      </c>
      <c r="J483" t="s">
        <v>4334</v>
      </c>
      <c r="K483" t="s">
        <v>4334</v>
      </c>
      <c r="L483">
        <v>14</v>
      </c>
      <c r="M483" t="s">
        <v>3625</v>
      </c>
      <c r="N483" t="s">
        <v>4334</v>
      </c>
      <c r="O483" t="s">
        <v>4334</v>
      </c>
      <c r="P483" t="s">
        <v>4334</v>
      </c>
      <c r="Q483" t="s">
        <v>4334</v>
      </c>
      <c r="S483" t="s">
        <v>4334</v>
      </c>
      <c r="T483" t="s">
        <v>4334</v>
      </c>
      <c r="U483" t="s">
        <v>4334</v>
      </c>
      <c r="V483" t="s">
        <v>4334</v>
      </c>
      <c r="W483" t="s">
        <v>4334</v>
      </c>
      <c r="X483" t="s">
        <v>4334</v>
      </c>
      <c r="Y483">
        <v>0</v>
      </c>
      <c r="Z483">
        <v>1000000</v>
      </c>
      <c r="AA483" t="s">
        <v>4334</v>
      </c>
      <c r="AB483">
        <v>995113.29</v>
      </c>
      <c r="AC483" t="s">
        <v>4334</v>
      </c>
      <c r="AD483" t="s">
        <v>4334</v>
      </c>
      <c r="AE483" t="s">
        <v>4334</v>
      </c>
      <c r="AF483" t="s">
        <v>4334</v>
      </c>
      <c r="AG483" t="s">
        <v>4334</v>
      </c>
      <c r="AH483">
        <v>0</v>
      </c>
      <c r="AI483">
        <v>95</v>
      </c>
      <c r="AJ483">
        <v>0</v>
      </c>
      <c r="AK483" t="s">
        <v>4334</v>
      </c>
      <c r="AL483" t="s">
        <v>436</v>
      </c>
      <c r="AM483" t="s">
        <v>4334</v>
      </c>
      <c r="AN483" t="s">
        <v>4334</v>
      </c>
      <c r="AO483" t="s">
        <v>4334</v>
      </c>
    </row>
    <row r="484" spans="1:41">
      <c r="A484" t="s">
        <v>6457</v>
      </c>
      <c r="B484" t="s">
        <v>527</v>
      </c>
      <c r="C484" t="s">
        <v>4334</v>
      </c>
      <c r="D484" t="s">
        <v>4334</v>
      </c>
      <c r="E484" t="s">
        <v>4334</v>
      </c>
      <c r="F484" t="s">
        <v>3892</v>
      </c>
      <c r="G484" t="s">
        <v>3236</v>
      </c>
      <c r="H484" t="s">
        <v>4084</v>
      </c>
      <c r="I484" t="s">
        <v>4334</v>
      </c>
      <c r="J484" t="s">
        <v>480</v>
      </c>
      <c r="K484" t="s">
        <v>4334</v>
      </c>
      <c r="L484">
        <v>30</v>
      </c>
      <c r="M484" t="s">
        <v>527</v>
      </c>
      <c r="N484" t="s">
        <v>4334</v>
      </c>
      <c r="O484" t="s">
        <v>4334</v>
      </c>
      <c r="P484" t="s">
        <v>4334</v>
      </c>
      <c r="Q484" t="s">
        <v>4334</v>
      </c>
      <c r="S484" t="s">
        <v>4334</v>
      </c>
      <c r="T484" t="s">
        <v>4334</v>
      </c>
      <c r="U484" t="s">
        <v>4334</v>
      </c>
      <c r="V484" t="s">
        <v>4334</v>
      </c>
      <c r="W484" t="s">
        <v>4334</v>
      </c>
      <c r="X484" t="s">
        <v>4334</v>
      </c>
      <c r="Y484">
        <v>8550000</v>
      </c>
      <c r="Z484">
        <v>8550000</v>
      </c>
      <c r="AA484" t="s">
        <v>4334</v>
      </c>
      <c r="AB484">
        <v>8445930</v>
      </c>
      <c r="AC484" t="s">
        <v>4334</v>
      </c>
      <c r="AD484" t="s">
        <v>4334</v>
      </c>
      <c r="AE484" t="s">
        <v>4334</v>
      </c>
      <c r="AF484" t="s">
        <v>4334</v>
      </c>
      <c r="AG484" t="s">
        <v>4334</v>
      </c>
      <c r="AH484">
        <v>8231591</v>
      </c>
      <c r="AI484">
        <v>0</v>
      </c>
      <c r="AJ484">
        <v>0</v>
      </c>
      <c r="AK484" t="s">
        <v>4334</v>
      </c>
      <c r="AL484" t="s">
        <v>4334</v>
      </c>
      <c r="AM484" t="s">
        <v>4334</v>
      </c>
      <c r="AN484" t="s">
        <v>4334</v>
      </c>
      <c r="AO484" t="s">
        <v>4334</v>
      </c>
    </row>
    <row r="485" spans="1:41">
      <c r="A485" t="s">
        <v>6458</v>
      </c>
      <c r="B485" t="s">
        <v>2286</v>
      </c>
      <c r="C485" t="s">
        <v>4334</v>
      </c>
      <c r="D485" t="s">
        <v>4334</v>
      </c>
      <c r="E485" t="s">
        <v>4334</v>
      </c>
      <c r="F485" t="s">
        <v>3904</v>
      </c>
      <c r="G485" t="s">
        <v>2361</v>
      </c>
      <c r="H485" t="s">
        <v>6459</v>
      </c>
      <c r="I485" t="s">
        <v>4334</v>
      </c>
      <c r="J485" t="s">
        <v>2287</v>
      </c>
      <c r="K485" t="s">
        <v>4334</v>
      </c>
      <c r="L485">
        <v>2</v>
      </c>
      <c r="M485" t="s">
        <v>3611</v>
      </c>
      <c r="N485" t="s">
        <v>4334</v>
      </c>
      <c r="O485" t="s">
        <v>4334</v>
      </c>
      <c r="P485" t="s">
        <v>4334</v>
      </c>
      <c r="Q485" t="s">
        <v>4334</v>
      </c>
      <c r="S485" t="s">
        <v>4334</v>
      </c>
      <c r="T485" t="s">
        <v>4334</v>
      </c>
      <c r="U485" t="s">
        <v>4334</v>
      </c>
      <c r="V485" t="s">
        <v>4334</v>
      </c>
      <c r="W485" t="s">
        <v>4334</v>
      </c>
      <c r="X485" t="s">
        <v>4334</v>
      </c>
      <c r="Y485">
        <v>1100000</v>
      </c>
      <c r="Z485">
        <v>2924200</v>
      </c>
      <c r="AA485" t="s">
        <v>4334</v>
      </c>
      <c r="AB485">
        <v>2314831.2740000002</v>
      </c>
      <c r="AC485" t="s">
        <v>4334</v>
      </c>
      <c r="AD485" t="s">
        <v>4334</v>
      </c>
      <c r="AE485" t="s">
        <v>4334</v>
      </c>
      <c r="AF485" t="s">
        <v>4334</v>
      </c>
      <c r="AG485" t="s">
        <v>4334</v>
      </c>
      <c r="AH485">
        <v>602.57399999999996</v>
      </c>
      <c r="AI485">
        <v>0</v>
      </c>
      <c r="AJ485">
        <v>0.02</v>
      </c>
      <c r="AK485" t="s">
        <v>4334</v>
      </c>
      <c r="AL485" t="s">
        <v>4136</v>
      </c>
      <c r="AM485" t="s">
        <v>4334</v>
      </c>
      <c r="AN485" t="s">
        <v>4334</v>
      </c>
      <c r="AO485" t="s">
        <v>4334</v>
      </c>
    </row>
    <row r="486" spans="1:41">
      <c r="A486" t="s">
        <v>6460</v>
      </c>
      <c r="B486" t="s">
        <v>317</v>
      </c>
      <c r="C486" t="s">
        <v>4334</v>
      </c>
      <c r="D486" t="s">
        <v>4334</v>
      </c>
      <c r="E486" t="s">
        <v>4334</v>
      </c>
      <c r="F486" t="s">
        <v>3742</v>
      </c>
      <c r="G486" t="s">
        <v>4334</v>
      </c>
      <c r="H486" t="s">
        <v>6461</v>
      </c>
      <c r="I486" t="s">
        <v>4334</v>
      </c>
      <c r="J486" t="s">
        <v>4334</v>
      </c>
      <c r="K486" t="s">
        <v>4334</v>
      </c>
      <c r="L486">
        <v>35</v>
      </c>
      <c r="M486" t="s">
        <v>3660</v>
      </c>
      <c r="N486" t="s">
        <v>4334</v>
      </c>
      <c r="O486" t="s">
        <v>4334</v>
      </c>
      <c r="P486" t="s">
        <v>4334</v>
      </c>
      <c r="Q486" t="s">
        <v>4334</v>
      </c>
      <c r="S486" t="s">
        <v>4334</v>
      </c>
      <c r="T486" t="s">
        <v>4334</v>
      </c>
      <c r="U486" t="s">
        <v>4334</v>
      </c>
      <c r="V486" t="s">
        <v>4334</v>
      </c>
      <c r="W486" t="s">
        <v>4334</v>
      </c>
      <c r="X486" t="s">
        <v>4334</v>
      </c>
      <c r="Y486">
        <v>0</v>
      </c>
      <c r="Z486">
        <v>2600000</v>
      </c>
      <c r="AA486" t="s">
        <v>4334</v>
      </c>
      <c r="AB486">
        <v>2571314.0070000002</v>
      </c>
      <c r="AC486" t="s">
        <v>4334</v>
      </c>
      <c r="AD486" t="s">
        <v>4334</v>
      </c>
      <c r="AE486" t="s">
        <v>4334</v>
      </c>
      <c r="AF486" t="s">
        <v>4334</v>
      </c>
      <c r="AG486" t="s">
        <v>4334</v>
      </c>
      <c r="AH486">
        <v>2570938.0469999998</v>
      </c>
      <c r="AI486">
        <v>100</v>
      </c>
      <c r="AJ486">
        <v>0</v>
      </c>
      <c r="AK486" t="s">
        <v>4334</v>
      </c>
      <c r="AL486" t="s">
        <v>936</v>
      </c>
      <c r="AM486" t="s">
        <v>4334</v>
      </c>
      <c r="AN486" t="s">
        <v>13</v>
      </c>
      <c r="AO486" t="s">
        <v>4334</v>
      </c>
    </row>
    <row r="487" spans="1:41">
      <c r="A487" t="s">
        <v>6462</v>
      </c>
      <c r="B487" t="s">
        <v>527</v>
      </c>
      <c r="C487" t="s">
        <v>4334</v>
      </c>
      <c r="D487" t="s">
        <v>4334</v>
      </c>
      <c r="E487" t="s">
        <v>4334</v>
      </c>
      <c r="F487" t="s">
        <v>3873</v>
      </c>
      <c r="G487" t="s">
        <v>1092</v>
      </c>
      <c r="H487" t="s">
        <v>1092</v>
      </c>
      <c r="I487" t="s">
        <v>4334</v>
      </c>
      <c r="J487" t="s">
        <v>999</v>
      </c>
      <c r="K487" t="s">
        <v>4334</v>
      </c>
      <c r="L487">
        <v>11</v>
      </c>
      <c r="M487" t="s">
        <v>3620</v>
      </c>
      <c r="N487" t="s">
        <v>4334</v>
      </c>
      <c r="O487" t="s">
        <v>4334</v>
      </c>
      <c r="P487" t="s">
        <v>4334</v>
      </c>
      <c r="Q487" t="s">
        <v>4334</v>
      </c>
      <c r="R487">
        <v>2023</v>
      </c>
      <c r="S487" t="s">
        <v>4334</v>
      </c>
      <c r="T487" t="s">
        <v>4334</v>
      </c>
      <c r="U487" t="s">
        <v>4334</v>
      </c>
      <c r="V487" t="s">
        <v>4334</v>
      </c>
      <c r="W487" t="s">
        <v>4334</v>
      </c>
      <c r="X487" t="s">
        <v>4334</v>
      </c>
      <c r="Y487">
        <v>4885671</v>
      </c>
      <c r="Z487">
        <v>4885671</v>
      </c>
      <c r="AA487" t="s">
        <v>4334</v>
      </c>
      <c r="AB487">
        <v>0</v>
      </c>
      <c r="AC487" t="s">
        <v>4334</v>
      </c>
      <c r="AD487" t="s">
        <v>4334</v>
      </c>
      <c r="AE487" t="s">
        <v>4334</v>
      </c>
      <c r="AF487" t="s">
        <v>4334</v>
      </c>
      <c r="AG487" t="s">
        <v>4334</v>
      </c>
      <c r="AH487">
        <v>0</v>
      </c>
      <c r="AI487">
        <v>0</v>
      </c>
      <c r="AJ487">
        <v>0</v>
      </c>
      <c r="AK487" t="s">
        <v>4334</v>
      </c>
      <c r="AL487" t="s">
        <v>20</v>
      </c>
      <c r="AM487" t="s">
        <v>4334</v>
      </c>
      <c r="AN487" t="s">
        <v>4334</v>
      </c>
      <c r="AO487" t="s">
        <v>4334</v>
      </c>
    </row>
    <row r="488" spans="1:41">
      <c r="A488" t="s">
        <v>6463</v>
      </c>
      <c r="B488" t="s">
        <v>527</v>
      </c>
      <c r="C488" t="s">
        <v>4334</v>
      </c>
      <c r="D488" t="s">
        <v>4334</v>
      </c>
      <c r="E488" t="s">
        <v>4334</v>
      </c>
      <c r="F488" t="s">
        <v>3845</v>
      </c>
      <c r="G488" t="s">
        <v>1025</v>
      </c>
      <c r="H488" t="s">
        <v>1025</v>
      </c>
      <c r="I488" t="s">
        <v>4334</v>
      </c>
      <c r="J488" t="s">
        <v>999</v>
      </c>
      <c r="K488" t="s">
        <v>4334</v>
      </c>
      <c r="L488">
        <v>39</v>
      </c>
      <c r="M488" t="s">
        <v>3668</v>
      </c>
      <c r="N488" t="s">
        <v>4334</v>
      </c>
      <c r="O488" t="s">
        <v>4334</v>
      </c>
      <c r="P488" t="s">
        <v>4334</v>
      </c>
      <c r="Q488" t="s">
        <v>4334</v>
      </c>
      <c r="R488">
        <v>2023</v>
      </c>
      <c r="S488" t="s">
        <v>4334</v>
      </c>
      <c r="T488" t="s">
        <v>4334</v>
      </c>
      <c r="U488" t="s">
        <v>4334</v>
      </c>
      <c r="V488" t="s">
        <v>4334</v>
      </c>
      <c r="W488" t="s">
        <v>4334</v>
      </c>
      <c r="X488" t="s">
        <v>4334</v>
      </c>
      <c r="Y488">
        <v>2782686</v>
      </c>
      <c r="Z488">
        <v>2782685.7080000001</v>
      </c>
      <c r="AA488" t="s">
        <v>4334</v>
      </c>
      <c r="AB488">
        <v>2683462</v>
      </c>
      <c r="AC488" t="s">
        <v>4334</v>
      </c>
      <c r="AD488" t="s">
        <v>4334</v>
      </c>
      <c r="AE488" t="s">
        <v>4334</v>
      </c>
      <c r="AF488" t="s">
        <v>4334</v>
      </c>
      <c r="AG488" t="s">
        <v>4334</v>
      </c>
      <c r="AH488">
        <v>386508.071</v>
      </c>
      <c r="AI488">
        <v>30</v>
      </c>
      <c r="AJ488">
        <v>0</v>
      </c>
      <c r="AK488" t="s">
        <v>4334</v>
      </c>
      <c r="AL488" t="s">
        <v>1026</v>
      </c>
      <c r="AM488" t="s">
        <v>4334</v>
      </c>
      <c r="AN488" t="s">
        <v>4334</v>
      </c>
      <c r="AO488" t="s">
        <v>4334</v>
      </c>
    </row>
    <row r="489" spans="1:41">
      <c r="A489" t="s">
        <v>6464</v>
      </c>
      <c r="B489" t="s">
        <v>527</v>
      </c>
      <c r="C489" t="s">
        <v>4334</v>
      </c>
      <c r="D489" t="s">
        <v>4334</v>
      </c>
      <c r="E489" t="s">
        <v>4334</v>
      </c>
      <c r="F489" t="s">
        <v>3806</v>
      </c>
      <c r="G489" t="s">
        <v>4334</v>
      </c>
      <c r="H489" t="s">
        <v>4022</v>
      </c>
      <c r="I489" t="s">
        <v>4334</v>
      </c>
      <c r="J489" t="s">
        <v>319</v>
      </c>
      <c r="K489" t="s">
        <v>4334</v>
      </c>
      <c r="L489">
        <v>33</v>
      </c>
      <c r="M489" t="s">
        <v>3657</v>
      </c>
      <c r="N489" t="s">
        <v>4334</v>
      </c>
      <c r="O489" t="s">
        <v>4334</v>
      </c>
      <c r="P489" t="s">
        <v>4334</v>
      </c>
      <c r="Q489" t="s">
        <v>4334</v>
      </c>
      <c r="R489">
        <v>2014</v>
      </c>
      <c r="S489" t="s">
        <v>4334</v>
      </c>
      <c r="T489" t="s">
        <v>4334</v>
      </c>
      <c r="U489" t="s">
        <v>4334</v>
      </c>
      <c r="V489" t="s">
        <v>4334</v>
      </c>
      <c r="W489" t="s">
        <v>4334</v>
      </c>
      <c r="X489" t="s">
        <v>4334</v>
      </c>
      <c r="Y489">
        <v>700000</v>
      </c>
      <c r="Z489">
        <v>1000000</v>
      </c>
      <c r="AA489" t="s">
        <v>4334</v>
      </c>
      <c r="AB489">
        <v>596060</v>
      </c>
      <c r="AC489" t="s">
        <v>4334</v>
      </c>
      <c r="AD489" t="s">
        <v>4334</v>
      </c>
      <c r="AE489" t="s">
        <v>4334</v>
      </c>
      <c r="AF489" t="s">
        <v>4334</v>
      </c>
      <c r="AG489" t="s">
        <v>4334</v>
      </c>
      <c r="AH489">
        <v>536898</v>
      </c>
      <c r="AI489">
        <v>70</v>
      </c>
      <c r="AJ489">
        <v>0</v>
      </c>
      <c r="AK489" t="s">
        <v>4334</v>
      </c>
      <c r="AL489" t="s">
        <v>4334</v>
      </c>
      <c r="AM489" t="s">
        <v>4334</v>
      </c>
      <c r="AN489" t="s">
        <v>4334</v>
      </c>
      <c r="AO489" t="s">
        <v>4334</v>
      </c>
    </row>
    <row r="490" spans="1:41">
      <c r="A490" t="s">
        <v>6465</v>
      </c>
      <c r="B490" t="s">
        <v>529</v>
      </c>
      <c r="C490" t="s">
        <v>4334</v>
      </c>
      <c r="D490" t="s">
        <v>4334</v>
      </c>
      <c r="E490" t="s">
        <v>4334</v>
      </c>
      <c r="F490" t="s">
        <v>3759</v>
      </c>
      <c r="G490" t="s">
        <v>4334</v>
      </c>
      <c r="H490" t="s">
        <v>1343</v>
      </c>
      <c r="I490" t="s">
        <v>4334</v>
      </c>
      <c r="J490" t="s">
        <v>319</v>
      </c>
      <c r="K490" t="s">
        <v>4334</v>
      </c>
      <c r="L490">
        <v>12</v>
      </c>
      <c r="M490" t="s">
        <v>1668</v>
      </c>
      <c r="N490" t="s">
        <v>4334</v>
      </c>
      <c r="O490" t="s">
        <v>4334</v>
      </c>
      <c r="P490" t="s">
        <v>4334</v>
      </c>
      <c r="Q490" t="s">
        <v>4334</v>
      </c>
      <c r="S490" t="s">
        <v>4334</v>
      </c>
      <c r="T490" t="s">
        <v>4334</v>
      </c>
      <c r="U490" t="s">
        <v>4334</v>
      </c>
      <c r="V490" t="s">
        <v>4334</v>
      </c>
      <c r="W490" t="s">
        <v>4334</v>
      </c>
      <c r="X490" t="s">
        <v>4334</v>
      </c>
      <c r="Y490">
        <v>0</v>
      </c>
      <c r="Z490">
        <v>6250000</v>
      </c>
      <c r="AA490" t="s">
        <v>4334</v>
      </c>
      <c r="AB490">
        <v>0</v>
      </c>
      <c r="AC490" t="s">
        <v>4334</v>
      </c>
      <c r="AD490" t="s">
        <v>4334</v>
      </c>
      <c r="AE490" t="s">
        <v>4334</v>
      </c>
      <c r="AF490" t="s">
        <v>4334</v>
      </c>
      <c r="AG490" t="s">
        <v>4334</v>
      </c>
      <c r="AH490">
        <v>5665358</v>
      </c>
      <c r="AI490">
        <v>95</v>
      </c>
      <c r="AJ490">
        <v>83.02</v>
      </c>
      <c r="AK490" t="s">
        <v>4334</v>
      </c>
      <c r="AL490" t="s">
        <v>4110</v>
      </c>
      <c r="AM490" t="s">
        <v>4334</v>
      </c>
      <c r="AN490" t="s">
        <v>4334</v>
      </c>
      <c r="AO490" t="s">
        <v>4334</v>
      </c>
    </row>
    <row r="491" spans="1:41">
      <c r="A491" t="s">
        <v>6466</v>
      </c>
      <c r="B491" t="s">
        <v>318</v>
      </c>
      <c r="C491" t="s">
        <v>4334</v>
      </c>
      <c r="D491" t="s">
        <v>4334</v>
      </c>
      <c r="E491" t="s">
        <v>4334</v>
      </c>
      <c r="F491" t="s">
        <v>3732</v>
      </c>
      <c r="G491" t="s">
        <v>456</v>
      </c>
      <c r="H491" t="s">
        <v>4334</v>
      </c>
      <c r="I491" t="s">
        <v>4334</v>
      </c>
      <c r="J491" t="s">
        <v>319</v>
      </c>
      <c r="K491" t="s">
        <v>4334</v>
      </c>
      <c r="L491">
        <v>8</v>
      </c>
      <c r="M491" t="s">
        <v>3615</v>
      </c>
      <c r="N491" t="s">
        <v>4334</v>
      </c>
      <c r="O491" t="s">
        <v>4334</v>
      </c>
      <c r="P491" t="s">
        <v>4334</v>
      </c>
      <c r="Q491" t="s">
        <v>4334</v>
      </c>
      <c r="S491" t="s">
        <v>4334</v>
      </c>
      <c r="T491" t="s">
        <v>4334</v>
      </c>
      <c r="U491" t="s">
        <v>4334</v>
      </c>
      <c r="V491" t="s">
        <v>4334</v>
      </c>
      <c r="W491" t="s">
        <v>4334</v>
      </c>
      <c r="X491" t="s">
        <v>4334</v>
      </c>
      <c r="Y491">
        <v>973000</v>
      </c>
      <c r="Z491">
        <v>2688400</v>
      </c>
      <c r="AA491" t="s">
        <v>4334</v>
      </c>
      <c r="AB491">
        <v>1796419</v>
      </c>
      <c r="AC491" t="s">
        <v>4334</v>
      </c>
      <c r="AD491" t="s">
        <v>4334</v>
      </c>
      <c r="AE491" t="s">
        <v>4334</v>
      </c>
      <c r="AF491" t="s">
        <v>4334</v>
      </c>
      <c r="AG491" t="s">
        <v>4334</v>
      </c>
      <c r="AH491">
        <v>1583884</v>
      </c>
      <c r="AI491">
        <v>70</v>
      </c>
      <c r="AJ491">
        <v>0</v>
      </c>
      <c r="AK491" t="s">
        <v>4334</v>
      </c>
      <c r="AL491" t="s">
        <v>149</v>
      </c>
      <c r="AM491" t="s">
        <v>4334</v>
      </c>
      <c r="AN491" t="s">
        <v>4334</v>
      </c>
      <c r="AO491" t="s">
        <v>4334</v>
      </c>
    </row>
    <row r="492" spans="1:41">
      <c r="A492" t="s">
        <v>6467</v>
      </c>
      <c r="B492" t="s">
        <v>529</v>
      </c>
      <c r="C492" t="s">
        <v>4334</v>
      </c>
      <c r="D492" t="s">
        <v>4334</v>
      </c>
      <c r="E492" t="s">
        <v>4334</v>
      </c>
      <c r="F492" t="s">
        <v>3729</v>
      </c>
      <c r="G492" t="s">
        <v>4334</v>
      </c>
      <c r="H492" t="s">
        <v>4334</v>
      </c>
      <c r="I492" t="s">
        <v>4334</v>
      </c>
      <c r="J492" t="s">
        <v>319</v>
      </c>
      <c r="K492" t="s">
        <v>4334</v>
      </c>
      <c r="L492">
        <v>23</v>
      </c>
      <c r="M492" t="s">
        <v>529</v>
      </c>
      <c r="N492" t="s">
        <v>4334</v>
      </c>
      <c r="O492" t="s">
        <v>4334</v>
      </c>
      <c r="P492" t="s">
        <v>4334</v>
      </c>
      <c r="Q492" t="s">
        <v>4334</v>
      </c>
      <c r="S492" t="s">
        <v>4334</v>
      </c>
      <c r="T492" t="s">
        <v>4334</v>
      </c>
      <c r="U492" t="s">
        <v>4334</v>
      </c>
      <c r="V492" t="s">
        <v>4334</v>
      </c>
      <c r="W492" t="s">
        <v>4334</v>
      </c>
      <c r="X492" t="s">
        <v>4334</v>
      </c>
      <c r="Y492">
        <v>0</v>
      </c>
      <c r="Z492">
        <v>0</v>
      </c>
      <c r="AA492" t="s">
        <v>4334</v>
      </c>
      <c r="AB492">
        <v>0</v>
      </c>
      <c r="AC492" t="s">
        <v>4334</v>
      </c>
      <c r="AD492" t="s">
        <v>4334</v>
      </c>
      <c r="AE492" t="s">
        <v>4334</v>
      </c>
      <c r="AF492" t="s">
        <v>4334</v>
      </c>
      <c r="AG492" t="s">
        <v>4334</v>
      </c>
      <c r="AH492">
        <v>3046552.4780000001</v>
      </c>
      <c r="AI492">
        <v>40</v>
      </c>
      <c r="AJ492">
        <v>54</v>
      </c>
      <c r="AK492" t="s">
        <v>4334</v>
      </c>
      <c r="AL492" t="s">
        <v>4334</v>
      </c>
      <c r="AM492" t="s">
        <v>4334</v>
      </c>
      <c r="AN492" t="s">
        <v>4334</v>
      </c>
      <c r="AO492" t="s">
        <v>4334</v>
      </c>
    </row>
    <row r="493" spans="1:41">
      <c r="A493" t="s">
        <v>6468</v>
      </c>
      <c r="B493" t="s">
        <v>527</v>
      </c>
      <c r="C493" t="s">
        <v>4334</v>
      </c>
      <c r="D493" t="s">
        <v>4334</v>
      </c>
      <c r="E493" t="s">
        <v>4334</v>
      </c>
      <c r="F493" t="s">
        <v>3813</v>
      </c>
      <c r="G493" t="s">
        <v>4334</v>
      </c>
      <c r="H493" t="s">
        <v>6469</v>
      </c>
      <c r="I493" t="s">
        <v>4334</v>
      </c>
      <c r="J493" t="s">
        <v>319</v>
      </c>
      <c r="K493" t="s">
        <v>4334</v>
      </c>
      <c r="L493">
        <v>33</v>
      </c>
      <c r="M493" t="s">
        <v>3657</v>
      </c>
      <c r="N493" t="s">
        <v>4334</v>
      </c>
      <c r="O493" t="s">
        <v>4334</v>
      </c>
      <c r="P493" t="s">
        <v>4334</v>
      </c>
      <c r="Q493" t="s">
        <v>4334</v>
      </c>
      <c r="R493">
        <v>2019</v>
      </c>
      <c r="S493" t="s">
        <v>4334</v>
      </c>
      <c r="T493" t="s">
        <v>4334</v>
      </c>
      <c r="U493" t="s">
        <v>4334</v>
      </c>
      <c r="V493" t="s">
        <v>4334</v>
      </c>
      <c r="W493" t="s">
        <v>4334</v>
      </c>
      <c r="X493" t="s">
        <v>4334</v>
      </c>
      <c r="Y493">
        <v>1500000</v>
      </c>
      <c r="Z493">
        <v>2035616</v>
      </c>
      <c r="AA493" t="s">
        <v>4334</v>
      </c>
      <c r="AB493">
        <v>1797750</v>
      </c>
      <c r="AC493" t="s">
        <v>4334</v>
      </c>
      <c r="AD493" t="s">
        <v>4334</v>
      </c>
      <c r="AE493" t="s">
        <v>4334</v>
      </c>
      <c r="AF493" t="s">
        <v>4334</v>
      </c>
      <c r="AG493" t="s">
        <v>4334</v>
      </c>
      <c r="AH493">
        <v>901401</v>
      </c>
      <c r="AI493">
        <v>70</v>
      </c>
      <c r="AJ493">
        <v>0</v>
      </c>
      <c r="AK493" t="s">
        <v>4334</v>
      </c>
      <c r="AL493" t="s">
        <v>4334</v>
      </c>
      <c r="AM493" t="s">
        <v>4334</v>
      </c>
      <c r="AN493" t="s">
        <v>4334</v>
      </c>
      <c r="AO493" t="s">
        <v>4334</v>
      </c>
    </row>
    <row r="494" spans="1:41">
      <c r="A494" t="s">
        <v>6470</v>
      </c>
      <c r="B494" t="s">
        <v>527</v>
      </c>
      <c r="C494" t="s">
        <v>4334</v>
      </c>
      <c r="D494" t="s">
        <v>4334</v>
      </c>
      <c r="E494" t="s">
        <v>4334</v>
      </c>
      <c r="F494" t="s">
        <v>3881</v>
      </c>
      <c r="G494" t="s">
        <v>1108</v>
      </c>
      <c r="H494" t="s">
        <v>1108</v>
      </c>
      <c r="I494" t="s">
        <v>4334</v>
      </c>
      <c r="J494" t="s">
        <v>999</v>
      </c>
      <c r="K494" t="s">
        <v>4334</v>
      </c>
      <c r="L494">
        <v>54</v>
      </c>
      <c r="M494" t="s">
        <v>3694</v>
      </c>
      <c r="N494" t="s">
        <v>4334</v>
      </c>
      <c r="O494" t="s">
        <v>4334</v>
      </c>
      <c r="P494" t="s">
        <v>4334</v>
      </c>
      <c r="Q494" t="s">
        <v>4334</v>
      </c>
      <c r="R494">
        <v>2023</v>
      </c>
      <c r="S494" t="s">
        <v>4334</v>
      </c>
      <c r="T494" t="s">
        <v>4334</v>
      </c>
      <c r="U494" t="s">
        <v>4334</v>
      </c>
      <c r="V494" t="s">
        <v>4334</v>
      </c>
      <c r="W494" t="s">
        <v>4334</v>
      </c>
      <c r="X494" t="s">
        <v>4334</v>
      </c>
      <c r="Y494">
        <v>2600000</v>
      </c>
      <c r="Z494">
        <v>2600000</v>
      </c>
      <c r="AA494" t="s">
        <v>4334</v>
      </c>
      <c r="AB494">
        <v>821583</v>
      </c>
      <c r="AC494" t="s">
        <v>4334</v>
      </c>
      <c r="AD494" t="s">
        <v>4334</v>
      </c>
      <c r="AE494" t="s">
        <v>4334</v>
      </c>
      <c r="AF494" t="s">
        <v>4334</v>
      </c>
      <c r="AG494" t="s">
        <v>4334</v>
      </c>
      <c r="AH494">
        <v>0</v>
      </c>
      <c r="AI494">
        <v>5</v>
      </c>
      <c r="AJ494">
        <v>0</v>
      </c>
      <c r="AK494" t="s">
        <v>4334</v>
      </c>
      <c r="AL494" t="s">
        <v>20</v>
      </c>
      <c r="AM494" t="s">
        <v>4334</v>
      </c>
      <c r="AN494" t="s">
        <v>4334</v>
      </c>
      <c r="AO494" t="s">
        <v>4334</v>
      </c>
    </row>
    <row r="495" spans="1:41">
      <c r="A495" t="s">
        <v>6471</v>
      </c>
      <c r="B495" t="s">
        <v>527</v>
      </c>
      <c r="C495" t="s">
        <v>4334</v>
      </c>
      <c r="D495" t="s">
        <v>4334</v>
      </c>
      <c r="E495" t="s">
        <v>4334</v>
      </c>
      <c r="F495" t="s">
        <v>6473</v>
      </c>
      <c r="G495" t="s">
        <v>6474</v>
      </c>
      <c r="H495" t="s">
        <v>6472</v>
      </c>
      <c r="I495" t="s">
        <v>4334</v>
      </c>
      <c r="J495" t="s">
        <v>999</v>
      </c>
      <c r="K495" t="s">
        <v>4334</v>
      </c>
      <c r="L495">
        <v>57</v>
      </c>
      <c r="M495" t="s">
        <v>3700</v>
      </c>
      <c r="N495" t="s">
        <v>4334</v>
      </c>
      <c r="O495" t="s">
        <v>4334</v>
      </c>
      <c r="P495" t="s">
        <v>4334</v>
      </c>
      <c r="Q495" t="s">
        <v>4334</v>
      </c>
      <c r="R495">
        <v>2025</v>
      </c>
      <c r="S495" t="s">
        <v>4334</v>
      </c>
      <c r="T495" t="s">
        <v>4334</v>
      </c>
      <c r="U495" t="s">
        <v>4334</v>
      </c>
      <c r="V495" t="s">
        <v>4334</v>
      </c>
      <c r="W495" t="s">
        <v>4334</v>
      </c>
      <c r="X495" t="s">
        <v>4334</v>
      </c>
      <c r="Y495">
        <v>3040000</v>
      </c>
      <c r="Z495">
        <v>3040000</v>
      </c>
      <c r="AA495" t="s">
        <v>4334</v>
      </c>
      <c r="AB495">
        <v>0</v>
      </c>
      <c r="AC495" t="s">
        <v>4334</v>
      </c>
      <c r="AD495" t="s">
        <v>4334</v>
      </c>
      <c r="AE495" t="s">
        <v>4334</v>
      </c>
      <c r="AF495" t="s">
        <v>4334</v>
      </c>
      <c r="AG495" t="s">
        <v>4334</v>
      </c>
      <c r="AH495">
        <v>0</v>
      </c>
      <c r="AI495">
        <v>0</v>
      </c>
      <c r="AJ495">
        <v>0</v>
      </c>
      <c r="AK495" t="s">
        <v>4334</v>
      </c>
      <c r="AL495" t="s">
        <v>1028</v>
      </c>
      <c r="AM495" t="s">
        <v>4334</v>
      </c>
      <c r="AN495" t="s">
        <v>4334</v>
      </c>
      <c r="AO495" t="s">
        <v>4334</v>
      </c>
    </row>
    <row r="496" spans="1:41">
      <c r="A496" t="s">
        <v>6475</v>
      </c>
      <c r="B496" t="s">
        <v>528</v>
      </c>
      <c r="C496" t="s">
        <v>4334</v>
      </c>
      <c r="D496" t="s">
        <v>4334</v>
      </c>
      <c r="E496" t="s">
        <v>4334</v>
      </c>
      <c r="F496" t="s">
        <v>3730</v>
      </c>
      <c r="G496" t="s">
        <v>4334</v>
      </c>
      <c r="H496" t="s">
        <v>2230</v>
      </c>
      <c r="I496" t="s">
        <v>4334</v>
      </c>
      <c r="J496" t="s">
        <v>480</v>
      </c>
      <c r="K496" t="s">
        <v>4334</v>
      </c>
      <c r="L496">
        <v>29</v>
      </c>
      <c r="M496" t="s">
        <v>3651</v>
      </c>
      <c r="N496" t="s">
        <v>4334</v>
      </c>
      <c r="O496" t="s">
        <v>4334</v>
      </c>
      <c r="P496" t="s">
        <v>4334</v>
      </c>
      <c r="Q496" t="s">
        <v>4334</v>
      </c>
      <c r="S496" t="s">
        <v>4334</v>
      </c>
      <c r="T496" t="s">
        <v>4334</v>
      </c>
      <c r="U496" t="s">
        <v>4334</v>
      </c>
      <c r="V496" t="s">
        <v>4334</v>
      </c>
      <c r="W496" t="s">
        <v>4334</v>
      </c>
      <c r="X496" t="s">
        <v>4334</v>
      </c>
      <c r="Y496">
        <v>0</v>
      </c>
      <c r="Z496">
        <v>14500000</v>
      </c>
      <c r="AA496" t="s">
        <v>4334</v>
      </c>
      <c r="AB496">
        <v>0</v>
      </c>
      <c r="AC496" t="s">
        <v>4334</v>
      </c>
      <c r="AD496" t="s">
        <v>4334</v>
      </c>
      <c r="AE496" t="s">
        <v>4334</v>
      </c>
      <c r="AF496" t="s">
        <v>4334</v>
      </c>
      <c r="AG496" t="s">
        <v>4334</v>
      </c>
      <c r="AH496">
        <v>0</v>
      </c>
      <c r="AI496">
        <v>0</v>
      </c>
      <c r="AJ496">
        <v>0</v>
      </c>
      <c r="AK496" t="s">
        <v>4334</v>
      </c>
      <c r="AL496" t="s">
        <v>4334</v>
      </c>
      <c r="AM496" t="s">
        <v>4334</v>
      </c>
      <c r="AN496" t="s">
        <v>4334</v>
      </c>
      <c r="AO496" t="s">
        <v>4334</v>
      </c>
    </row>
    <row r="497" spans="1:41">
      <c r="A497" t="s">
        <v>6476</v>
      </c>
      <c r="B497" t="s">
        <v>318</v>
      </c>
      <c r="C497" t="s">
        <v>4334</v>
      </c>
      <c r="D497" t="s">
        <v>4334</v>
      </c>
      <c r="E497" t="s">
        <v>4334</v>
      </c>
      <c r="F497" t="s">
        <v>3758</v>
      </c>
      <c r="G497" t="s">
        <v>459</v>
      </c>
      <c r="H497" t="s">
        <v>4334</v>
      </c>
      <c r="I497" t="s">
        <v>4334</v>
      </c>
      <c r="J497" t="s">
        <v>319</v>
      </c>
      <c r="K497" t="s">
        <v>4334</v>
      </c>
      <c r="L497">
        <v>8</v>
      </c>
      <c r="M497" t="s">
        <v>3615</v>
      </c>
      <c r="N497" t="s">
        <v>4334</v>
      </c>
      <c r="O497" t="s">
        <v>4334</v>
      </c>
      <c r="P497" t="s">
        <v>4334</v>
      </c>
      <c r="Q497" t="s">
        <v>4334</v>
      </c>
      <c r="S497" t="s">
        <v>4334</v>
      </c>
      <c r="T497" t="s">
        <v>4334</v>
      </c>
      <c r="U497" t="s">
        <v>4334</v>
      </c>
      <c r="V497" t="s">
        <v>4334</v>
      </c>
      <c r="W497" t="s">
        <v>4334</v>
      </c>
      <c r="X497" t="s">
        <v>4334</v>
      </c>
      <c r="Y497">
        <v>2000000</v>
      </c>
      <c r="Z497">
        <v>2000000</v>
      </c>
      <c r="AA497" t="s">
        <v>4334</v>
      </c>
      <c r="AB497">
        <v>197366</v>
      </c>
      <c r="AC497" t="s">
        <v>4334</v>
      </c>
      <c r="AD497" t="s">
        <v>4334</v>
      </c>
      <c r="AE497" t="s">
        <v>4334</v>
      </c>
      <c r="AF497" t="s">
        <v>4334</v>
      </c>
      <c r="AG497" t="s">
        <v>4334</v>
      </c>
      <c r="AH497">
        <v>42411</v>
      </c>
      <c r="AI497">
        <v>15</v>
      </c>
      <c r="AJ497">
        <v>0</v>
      </c>
      <c r="AK497" t="s">
        <v>4334</v>
      </c>
      <c r="AL497" t="s">
        <v>149</v>
      </c>
      <c r="AM497" t="s">
        <v>4334</v>
      </c>
      <c r="AN497" t="s">
        <v>4334</v>
      </c>
      <c r="AO497" t="s">
        <v>4334</v>
      </c>
    </row>
    <row r="498" spans="1:41">
      <c r="A498" t="s">
        <v>6477</v>
      </c>
      <c r="B498" t="s">
        <v>527</v>
      </c>
      <c r="C498" t="s">
        <v>4334</v>
      </c>
      <c r="D498" t="s">
        <v>4334</v>
      </c>
      <c r="E498" t="s">
        <v>4334</v>
      </c>
      <c r="F498" t="s">
        <v>3817</v>
      </c>
      <c r="G498" t="s">
        <v>4334</v>
      </c>
      <c r="H498" t="s">
        <v>873</v>
      </c>
      <c r="I498" t="s">
        <v>4334</v>
      </c>
      <c r="J498" t="s">
        <v>319</v>
      </c>
      <c r="K498" t="s">
        <v>4334</v>
      </c>
      <c r="L498">
        <v>56</v>
      </c>
      <c r="M498" t="s">
        <v>3698</v>
      </c>
      <c r="N498" t="s">
        <v>4334</v>
      </c>
      <c r="O498" t="s">
        <v>4334</v>
      </c>
      <c r="P498" t="s">
        <v>4334</v>
      </c>
      <c r="Q498" t="s">
        <v>4334</v>
      </c>
      <c r="R498">
        <v>2012</v>
      </c>
      <c r="S498" t="s">
        <v>4334</v>
      </c>
      <c r="T498" t="s">
        <v>4334</v>
      </c>
      <c r="U498" t="s">
        <v>4334</v>
      </c>
      <c r="V498" t="s">
        <v>4334</v>
      </c>
      <c r="W498" t="s">
        <v>4334</v>
      </c>
      <c r="X498" t="s">
        <v>4334</v>
      </c>
      <c r="Y498">
        <v>1500000</v>
      </c>
      <c r="Z498">
        <v>1500000</v>
      </c>
      <c r="AA498" t="s">
        <v>4334</v>
      </c>
      <c r="AB498">
        <v>484693</v>
      </c>
      <c r="AC498" t="s">
        <v>4334</v>
      </c>
      <c r="AD498" t="s">
        <v>4334</v>
      </c>
      <c r="AE498" t="s">
        <v>4334</v>
      </c>
      <c r="AF498" t="s">
        <v>4334</v>
      </c>
      <c r="AG498" t="s">
        <v>4334</v>
      </c>
      <c r="AH498">
        <v>267492</v>
      </c>
      <c r="AI498">
        <v>5</v>
      </c>
      <c r="AJ498">
        <v>0</v>
      </c>
      <c r="AK498" t="s">
        <v>4334</v>
      </c>
      <c r="AL498" t="s">
        <v>4028</v>
      </c>
      <c r="AM498" t="s">
        <v>4334</v>
      </c>
      <c r="AN498" t="s">
        <v>4334</v>
      </c>
      <c r="AO498" t="s">
        <v>4334</v>
      </c>
    </row>
    <row r="499" spans="1:41">
      <c r="A499" t="s">
        <v>6478</v>
      </c>
      <c r="B499" t="s">
        <v>2286</v>
      </c>
      <c r="C499" t="s">
        <v>4334</v>
      </c>
      <c r="D499" t="s">
        <v>4334</v>
      </c>
      <c r="E499" t="s">
        <v>4334</v>
      </c>
      <c r="F499" t="s">
        <v>3729</v>
      </c>
      <c r="G499" t="s">
        <v>6479</v>
      </c>
      <c r="H499" t="s">
        <v>4334</v>
      </c>
      <c r="I499" t="s">
        <v>4334</v>
      </c>
      <c r="J499" t="s">
        <v>2285</v>
      </c>
      <c r="K499" t="s">
        <v>4334</v>
      </c>
      <c r="L499">
        <v>38</v>
      </c>
      <c r="M499" t="s">
        <v>3666</v>
      </c>
      <c r="N499" t="s">
        <v>4334</v>
      </c>
      <c r="O499" t="s">
        <v>4334</v>
      </c>
      <c r="P499" t="s">
        <v>4334</v>
      </c>
      <c r="Q499" t="s">
        <v>4334</v>
      </c>
      <c r="S499" t="s">
        <v>4334</v>
      </c>
      <c r="T499" t="s">
        <v>4334</v>
      </c>
      <c r="U499" t="s">
        <v>4334</v>
      </c>
      <c r="V499" t="s">
        <v>4334</v>
      </c>
      <c r="W499" t="s">
        <v>4334</v>
      </c>
      <c r="X499" t="s">
        <v>4334</v>
      </c>
      <c r="Y499">
        <v>1500000</v>
      </c>
      <c r="Z499">
        <v>1500000</v>
      </c>
      <c r="AA499" t="s">
        <v>4334</v>
      </c>
      <c r="AB499">
        <v>0</v>
      </c>
      <c r="AC499" t="s">
        <v>4334</v>
      </c>
      <c r="AD499" t="s">
        <v>4334</v>
      </c>
      <c r="AE499" t="s">
        <v>4334</v>
      </c>
      <c r="AF499" t="s">
        <v>4334</v>
      </c>
      <c r="AG499" t="s">
        <v>4334</v>
      </c>
      <c r="AH499">
        <v>1334245.176</v>
      </c>
      <c r="AI499">
        <v>97</v>
      </c>
      <c r="AJ499">
        <v>0</v>
      </c>
      <c r="AK499" t="s">
        <v>4334</v>
      </c>
      <c r="AL499" t="s">
        <v>2499</v>
      </c>
      <c r="AM499" t="s">
        <v>4334</v>
      </c>
      <c r="AN499" t="s">
        <v>4334</v>
      </c>
      <c r="AO499" t="s">
        <v>4334</v>
      </c>
    </row>
    <row r="500" spans="1:41">
      <c r="A500" t="s">
        <v>6480</v>
      </c>
      <c r="B500" t="s">
        <v>527</v>
      </c>
      <c r="C500" t="s">
        <v>4334</v>
      </c>
      <c r="D500" t="s">
        <v>4334</v>
      </c>
      <c r="E500" t="s">
        <v>4334</v>
      </c>
      <c r="F500" t="s">
        <v>3796</v>
      </c>
      <c r="G500" t="s">
        <v>4334</v>
      </c>
      <c r="H500" t="s">
        <v>6481</v>
      </c>
      <c r="I500" t="s">
        <v>4334</v>
      </c>
      <c r="J500" t="s">
        <v>319</v>
      </c>
      <c r="K500" t="s">
        <v>4334</v>
      </c>
      <c r="L500">
        <v>7</v>
      </c>
      <c r="M500" t="s">
        <v>3614</v>
      </c>
      <c r="N500" t="s">
        <v>4334</v>
      </c>
      <c r="O500" t="s">
        <v>4334</v>
      </c>
      <c r="P500" t="s">
        <v>4334</v>
      </c>
      <c r="Q500" t="s">
        <v>4334</v>
      </c>
      <c r="R500">
        <v>2014</v>
      </c>
      <c r="S500" t="s">
        <v>4334</v>
      </c>
      <c r="T500" t="s">
        <v>4334</v>
      </c>
      <c r="U500" t="s">
        <v>4334</v>
      </c>
      <c r="V500" t="s">
        <v>4334</v>
      </c>
      <c r="W500" t="s">
        <v>4334</v>
      </c>
      <c r="X500" t="s">
        <v>4334</v>
      </c>
      <c r="Y500">
        <v>1200000</v>
      </c>
      <c r="Z500">
        <v>2464000</v>
      </c>
      <c r="AA500" t="s">
        <v>4334</v>
      </c>
      <c r="AB500">
        <v>123376</v>
      </c>
      <c r="AC500" t="s">
        <v>4334</v>
      </c>
      <c r="AD500" t="s">
        <v>4334</v>
      </c>
      <c r="AE500" t="s">
        <v>4334</v>
      </c>
      <c r="AF500" t="s">
        <v>4334</v>
      </c>
      <c r="AG500" t="s">
        <v>4334</v>
      </c>
      <c r="AH500">
        <v>2372</v>
      </c>
      <c r="AI500">
        <v>25</v>
      </c>
      <c r="AJ500">
        <v>0</v>
      </c>
      <c r="AK500" t="s">
        <v>4334</v>
      </c>
      <c r="AL500" t="s">
        <v>6482</v>
      </c>
      <c r="AM500" t="s">
        <v>4334</v>
      </c>
      <c r="AN500" t="s">
        <v>4334</v>
      </c>
      <c r="AO500" t="s">
        <v>4334</v>
      </c>
    </row>
    <row r="501" spans="1:41">
      <c r="A501" t="s">
        <v>6483</v>
      </c>
      <c r="B501" t="s">
        <v>318</v>
      </c>
      <c r="C501" t="s">
        <v>4334</v>
      </c>
      <c r="D501" t="s">
        <v>4334</v>
      </c>
      <c r="E501" t="s">
        <v>4334</v>
      </c>
      <c r="F501" t="s">
        <v>3760</v>
      </c>
      <c r="G501" t="s">
        <v>4334</v>
      </c>
      <c r="H501" t="s">
        <v>4334</v>
      </c>
      <c r="I501" t="s">
        <v>4334</v>
      </c>
      <c r="J501" t="s">
        <v>319</v>
      </c>
      <c r="K501" t="s">
        <v>4334</v>
      </c>
      <c r="L501">
        <v>8</v>
      </c>
      <c r="M501" t="s">
        <v>3615</v>
      </c>
      <c r="N501" t="s">
        <v>4334</v>
      </c>
      <c r="O501" t="s">
        <v>4334</v>
      </c>
      <c r="P501" t="s">
        <v>4334</v>
      </c>
      <c r="Q501" t="s">
        <v>4334</v>
      </c>
      <c r="S501" t="s">
        <v>4334</v>
      </c>
      <c r="T501" t="s">
        <v>4334</v>
      </c>
      <c r="U501" t="s">
        <v>4334</v>
      </c>
      <c r="V501" t="s">
        <v>4334</v>
      </c>
      <c r="W501" t="s">
        <v>4334</v>
      </c>
      <c r="X501" t="s">
        <v>4334</v>
      </c>
      <c r="Y501">
        <v>3500000</v>
      </c>
      <c r="Z501">
        <v>3500000</v>
      </c>
      <c r="AA501" t="s">
        <v>4334</v>
      </c>
      <c r="AB501">
        <v>1695626</v>
      </c>
      <c r="AC501" t="s">
        <v>4334</v>
      </c>
      <c r="AD501" t="s">
        <v>4334</v>
      </c>
      <c r="AE501" t="s">
        <v>4334</v>
      </c>
      <c r="AF501" t="s">
        <v>4334</v>
      </c>
      <c r="AG501" t="s">
        <v>4334</v>
      </c>
      <c r="AH501">
        <v>1183893</v>
      </c>
      <c r="AI501">
        <v>0</v>
      </c>
      <c r="AJ501">
        <v>0</v>
      </c>
      <c r="AK501" t="s">
        <v>4334</v>
      </c>
      <c r="AL501" t="s">
        <v>4334</v>
      </c>
      <c r="AM501" t="s">
        <v>4334</v>
      </c>
      <c r="AN501" t="s">
        <v>4334</v>
      </c>
      <c r="AO501" t="s">
        <v>4334</v>
      </c>
    </row>
    <row r="502" spans="1:41">
      <c r="A502" t="s">
        <v>6484</v>
      </c>
      <c r="B502" t="s">
        <v>317</v>
      </c>
      <c r="C502" t="s">
        <v>4334</v>
      </c>
      <c r="D502" t="s">
        <v>4334</v>
      </c>
      <c r="E502" t="s">
        <v>4334</v>
      </c>
      <c r="F502" t="s">
        <v>3741</v>
      </c>
      <c r="G502" t="s">
        <v>4334</v>
      </c>
      <c r="H502" t="s">
        <v>6485</v>
      </c>
      <c r="I502" t="s">
        <v>4334</v>
      </c>
      <c r="J502" t="s">
        <v>4334</v>
      </c>
      <c r="K502" t="s">
        <v>4334</v>
      </c>
      <c r="L502">
        <v>35</v>
      </c>
      <c r="M502" t="s">
        <v>3660</v>
      </c>
      <c r="N502" t="s">
        <v>4334</v>
      </c>
      <c r="O502" t="s">
        <v>4334</v>
      </c>
      <c r="P502" t="s">
        <v>4334</v>
      </c>
      <c r="Q502" t="s">
        <v>4334</v>
      </c>
      <c r="S502" t="s">
        <v>4334</v>
      </c>
      <c r="T502" t="s">
        <v>4334</v>
      </c>
      <c r="U502" t="s">
        <v>4334</v>
      </c>
      <c r="V502" t="s">
        <v>4334</v>
      </c>
      <c r="W502" t="s">
        <v>4334</v>
      </c>
      <c r="X502" t="s">
        <v>4334</v>
      </c>
      <c r="Y502">
        <v>0</v>
      </c>
      <c r="Z502">
        <v>2200000</v>
      </c>
      <c r="AA502" t="s">
        <v>4334</v>
      </c>
      <c r="AB502">
        <v>702335.67500000005</v>
      </c>
      <c r="AC502" t="s">
        <v>4334</v>
      </c>
      <c r="AD502" t="s">
        <v>4334</v>
      </c>
      <c r="AE502" t="s">
        <v>4334</v>
      </c>
      <c r="AF502" t="s">
        <v>4334</v>
      </c>
      <c r="AG502" t="s">
        <v>4334</v>
      </c>
      <c r="AH502">
        <v>675969.30599999998</v>
      </c>
      <c r="AI502">
        <v>45</v>
      </c>
      <c r="AJ502">
        <v>0</v>
      </c>
      <c r="AK502" t="s">
        <v>4334</v>
      </c>
      <c r="AL502" t="s">
        <v>6486</v>
      </c>
      <c r="AM502" t="s">
        <v>4334</v>
      </c>
      <c r="AN502" t="s">
        <v>6193</v>
      </c>
      <c r="AO502" t="s">
        <v>4334</v>
      </c>
    </row>
    <row r="503" spans="1:41">
      <c r="A503" t="s">
        <v>6487</v>
      </c>
      <c r="B503" t="s">
        <v>317</v>
      </c>
      <c r="C503" t="s">
        <v>4334</v>
      </c>
      <c r="D503" t="s">
        <v>4334</v>
      </c>
      <c r="E503" t="s">
        <v>4334</v>
      </c>
      <c r="F503" t="s">
        <v>3729</v>
      </c>
      <c r="G503" t="s">
        <v>4334</v>
      </c>
      <c r="H503" t="s">
        <v>211</v>
      </c>
      <c r="I503" t="s">
        <v>4334</v>
      </c>
      <c r="J503" t="s">
        <v>4334</v>
      </c>
      <c r="K503" t="s">
        <v>4334</v>
      </c>
      <c r="L503">
        <v>3</v>
      </c>
      <c r="M503" t="s">
        <v>61</v>
      </c>
      <c r="N503" t="s">
        <v>4334</v>
      </c>
      <c r="O503" t="s">
        <v>4334</v>
      </c>
      <c r="P503" t="s">
        <v>4334</v>
      </c>
      <c r="Q503" t="s">
        <v>4334</v>
      </c>
      <c r="S503" t="s">
        <v>4334</v>
      </c>
      <c r="T503" t="s">
        <v>4334</v>
      </c>
      <c r="U503" t="s">
        <v>4334</v>
      </c>
      <c r="V503" t="s">
        <v>4334</v>
      </c>
      <c r="W503" t="s">
        <v>4334</v>
      </c>
      <c r="X503" t="s">
        <v>4334</v>
      </c>
      <c r="Y503">
        <v>0</v>
      </c>
      <c r="Z503">
        <v>2250000</v>
      </c>
      <c r="AA503" t="s">
        <v>4334</v>
      </c>
      <c r="AB503">
        <v>0</v>
      </c>
      <c r="AC503" t="s">
        <v>4334</v>
      </c>
      <c r="AD503" t="s">
        <v>4334</v>
      </c>
      <c r="AE503" t="s">
        <v>4334</v>
      </c>
      <c r="AF503" t="s">
        <v>4334</v>
      </c>
      <c r="AG503" t="s">
        <v>4334</v>
      </c>
      <c r="AH503">
        <v>0</v>
      </c>
      <c r="AI503">
        <v>17</v>
      </c>
      <c r="AJ503">
        <v>35</v>
      </c>
      <c r="AK503" t="s">
        <v>4334</v>
      </c>
      <c r="AL503" t="s">
        <v>67</v>
      </c>
      <c r="AM503" t="s">
        <v>4334</v>
      </c>
      <c r="AN503" t="s">
        <v>67</v>
      </c>
      <c r="AO503" t="s">
        <v>4334</v>
      </c>
    </row>
    <row r="504" spans="1:41">
      <c r="A504" t="s">
        <v>6488</v>
      </c>
      <c r="B504" t="s">
        <v>526</v>
      </c>
      <c r="C504" t="s">
        <v>4334</v>
      </c>
      <c r="D504" t="s">
        <v>4334</v>
      </c>
      <c r="E504" t="s">
        <v>4334</v>
      </c>
      <c r="F504" t="s">
        <v>3733</v>
      </c>
      <c r="G504" t="s">
        <v>4334</v>
      </c>
      <c r="H504" t="s">
        <v>6489</v>
      </c>
      <c r="I504" t="s">
        <v>4334</v>
      </c>
      <c r="J504" t="s">
        <v>319</v>
      </c>
      <c r="K504" t="s">
        <v>4334</v>
      </c>
      <c r="L504">
        <v>28</v>
      </c>
      <c r="M504" t="s">
        <v>5687</v>
      </c>
      <c r="N504" t="s">
        <v>4334</v>
      </c>
      <c r="O504" t="s">
        <v>4334</v>
      </c>
      <c r="P504" t="s">
        <v>4334</v>
      </c>
      <c r="Q504" t="s">
        <v>4334</v>
      </c>
      <c r="R504">
        <v>2014</v>
      </c>
      <c r="S504" t="s">
        <v>4334</v>
      </c>
      <c r="T504" t="s">
        <v>4334</v>
      </c>
      <c r="U504" t="s">
        <v>4334</v>
      </c>
      <c r="V504" t="s">
        <v>4334</v>
      </c>
      <c r="W504" t="s">
        <v>4334</v>
      </c>
      <c r="X504" t="s">
        <v>4334</v>
      </c>
      <c r="Y504">
        <v>0</v>
      </c>
      <c r="Z504">
        <v>3392000</v>
      </c>
      <c r="AA504" t="s">
        <v>4334</v>
      </c>
      <c r="AB504">
        <v>3168642</v>
      </c>
      <c r="AC504" t="s">
        <v>4334</v>
      </c>
      <c r="AD504" t="s">
        <v>4334</v>
      </c>
      <c r="AE504" t="s">
        <v>4334</v>
      </c>
      <c r="AF504" t="s">
        <v>4334</v>
      </c>
      <c r="AG504" t="s">
        <v>4334</v>
      </c>
      <c r="AH504">
        <v>3392000</v>
      </c>
      <c r="AI504">
        <v>96</v>
      </c>
      <c r="AJ504">
        <v>0</v>
      </c>
      <c r="AK504" t="s">
        <v>4334</v>
      </c>
      <c r="AL504" t="s">
        <v>4334</v>
      </c>
      <c r="AM504" t="s">
        <v>4334</v>
      </c>
      <c r="AN504" t="s">
        <v>20</v>
      </c>
      <c r="AO504" t="s">
        <v>4334</v>
      </c>
    </row>
    <row r="505" spans="1:41">
      <c r="A505" t="s">
        <v>6490</v>
      </c>
      <c r="B505" t="s">
        <v>526</v>
      </c>
      <c r="C505" t="s">
        <v>4334</v>
      </c>
      <c r="D505" t="s">
        <v>4334</v>
      </c>
      <c r="E505" t="s">
        <v>4334</v>
      </c>
      <c r="F505" t="s">
        <v>3921</v>
      </c>
      <c r="G505" t="s">
        <v>4334</v>
      </c>
      <c r="H505" t="s">
        <v>4213</v>
      </c>
      <c r="I505" t="s">
        <v>4334</v>
      </c>
      <c r="J505" t="s">
        <v>319</v>
      </c>
      <c r="K505" t="s">
        <v>4334</v>
      </c>
      <c r="L505">
        <v>28</v>
      </c>
      <c r="M505" t="s">
        <v>5687</v>
      </c>
      <c r="N505" t="s">
        <v>4334</v>
      </c>
      <c r="O505" t="s">
        <v>4334</v>
      </c>
      <c r="P505" t="s">
        <v>4334</v>
      </c>
      <c r="Q505" t="s">
        <v>4334</v>
      </c>
      <c r="R505">
        <v>2011</v>
      </c>
      <c r="S505" t="s">
        <v>4334</v>
      </c>
      <c r="T505" t="s">
        <v>4334</v>
      </c>
      <c r="U505" t="s">
        <v>4334</v>
      </c>
      <c r="V505" t="s">
        <v>4334</v>
      </c>
      <c r="W505" t="s">
        <v>4334</v>
      </c>
      <c r="X505" t="s">
        <v>4334</v>
      </c>
      <c r="Y505">
        <v>0</v>
      </c>
      <c r="Z505">
        <v>2310000</v>
      </c>
      <c r="AA505" t="s">
        <v>4334</v>
      </c>
      <c r="AB505">
        <v>4147</v>
      </c>
      <c r="AC505" t="s">
        <v>4334</v>
      </c>
      <c r="AD505" t="s">
        <v>4334</v>
      </c>
      <c r="AE505" t="s">
        <v>4334</v>
      </c>
      <c r="AF505" t="s">
        <v>4334</v>
      </c>
      <c r="AG505" t="s">
        <v>4334</v>
      </c>
      <c r="AH505">
        <v>2310000</v>
      </c>
      <c r="AI505">
        <v>0</v>
      </c>
      <c r="AJ505">
        <v>0</v>
      </c>
      <c r="AK505" t="s">
        <v>4334</v>
      </c>
      <c r="AL505" t="s">
        <v>4334</v>
      </c>
      <c r="AM505" t="s">
        <v>4334</v>
      </c>
      <c r="AN505" t="s">
        <v>107</v>
      </c>
      <c r="AO505" t="s">
        <v>4334</v>
      </c>
    </row>
    <row r="506" spans="1:41">
      <c r="A506" t="s">
        <v>6491</v>
      </c>
      <c r="B506" t="s">
        <v>318</v>
      </c>
      <c r="C506" t="s">
        <v>4334</v>
      </c>
      <c r="D506" t="s">
        <v>4334</v>
      </c>
      <c r="E506" t="s">
        <v>4334</v>
      </c>
      <c r="F506" t="s">
        <v>3759</v>
      </c>
      <c r="G506" t="s">
        <v>338</v>
      </c>
      <c r="H506" t="s">
        <v>4334</v>
      </c>
      <c r="I506" t="s">
        <v>4334</v>
      </c>
      <c r="J506" t="s">
        <v>337</v>
      </c>
      <c r="K506" t="s">
        <v>4334</v>
      </c>
      <c r="L506">
        <v>37</v>
      </c>
      <c r="M506" t="s">
        <v>3664</v>
      </c>
      <c r="N506" t="s">
        <v>4334</v>
      </c>
      <c r="O506" t="s">
        <v>4334</v>
      </c>
      <c r="P506" t="s">
        <v>4334</v>
      </c>
      <c r="Q506" t="s">
        <v>4334</v>
      </c>
      <c r="S506" t="s">
        <v>4334</v>
      </c>
      <c r="T506" t="s">
        <v>4334</v>
      </c>
      <c r="U506" t="s">
        <v>4334</v>
      </c>
      <c r="V506" t="s">
        <v>4334</v>
      </c>
      <c r="W506" t="s">
        <v>4334</v>
      </c>
      <c r="X506" t="s">
        <v>4334</v>
      </c>
      <c r="Y506">
        <v>1500000</v>
      </c>
      <c r="Z506">
        <v>1500000</v>
      </c>
      <c r="AA506" t="s">
        <v>4334</v>
      </c>
      <c r="AB506">
        <v>65993.354000000007</v>
      </c>
      <c r="AC506" t="s">
        <v>4334</v>
      </c>
      <c r="AD506" t="s">
        <v>4334</v>
      </c>
      <c r="AE506" t="s">
        <v>4334</v>
      </c>
      <c r="AF506" t="s">
        <v>4334</v>
      </c>
      <c r="AG506" t="s">
        <v>4334</v>
      </c>
      <c r="AH506">
        <v>40170.353999999999</v>
      </c>
      <c r="AI506">
        <v>5</v>
      </c>
      <c r="AJ506">
        <v>0</v>
      </c>
      <c r="AK506" t="s">
        <v>4334</v>
      </c>
      <c r="AL506" t="s">
        <v>20</v>
      </c>
      <c r="AM506" t="s">
        <v>4334</v>
      </c>
      <c r="AN506" t="s">
        <v>4334</v>
      </c>
      <c r="AO506" t="s">
        <v>4334</v>
      </c>
    </row>
    <row r="507" spans="1:41">
      <c r="A507" t="s">
        <v>6492</v>
      </c>
      <c r="B507" t="s">
        <v>529</v>
      </c>
      <c r="C507" t="s">
        <v>4334</v>
      </c>
      <c r="D507" t="s">
        <v>4334</v>
      </c>
      <c r="E507" t="s">
        <v>4334</v>
      </c>
      <c r="F507" t="s">
        <v>3730</v>
      </c>
      <c r="G507" t="s">
        <v>4334</v>
      </c>
      <c r="H507" t="s">
        <v>1284</v>
      </c>
      <c r="I507" t="s">
        <v>4334</v>
      </c>
      <c r="J507" t="s">
        <v>480</v>
      </c>
      <c r="K507" t="s">
        <v>4334</v>
      </c>
      <c r="L507">
        <v>4</v>
      </c>
      <c r="M507" t="s">
        <v>1201</v>
      </c>
      <c r="N507" t="s">
        <v>4334</v>
      </c>
      <c r="O507" t="s">
        <v>4334</v>
      </c>
      <c r="P507" t="s">
        <v>4334</v>
      </c>
      <c r="Q507" t="s">
        <v>4334</v>
      </c>
      <c r="S507" t="s">
        <v>4334</v>
      </c>
      <c r="T507" t="s">
        <v>4334</v>
      </c>
      <c r="U507" t="s">
        <v>4334</v>
      </c>
      <c r="V507" t="s">
        <v>4334</v>
      </c>
      <c r="W507" t="s">
        <v>4334</v>
      </c>
      <c r="X507" t="s">
        <v>4334</v>
      </c>
      <c r="Y507">
        <v>0</v>
      </c>
      <c r="Z507">
        <v>1733000</v>
      </c>
      <c r="AA507" t="s">
        <v>4334</v>
      </c>
      <c r="AB507">
        <v>0</v>
      </c>
      <c r="AC507" t="s">
        <v>4334</v>
      </c>
      <c r="AD507" t="s">
        <v>4334</v>
      </c>
      <c r="AE507" t="s">
        <v>4334</v>
      </c>
      <c r="AF507" t="s">
        <v>4334</v>
      </c>
      <c r="AG507" t="s">
        <v>4334</v>
      </c>
      <c r="AH507">
        <v>0</v>
      </c>
      <c r="AI507">
        <v>70</v>
      </c>
      <c r="AJ507">
        <v>71.64</v>
      </c>
      <c r="AK507" t="s">
        <v>4334</v>
      </c>
      <c r="AL507" t="s">
        <v>474</v>
      </c>
      <c r="AM507" t="s">
        <v>4334</v>
      </c>
      <c r="AN507" t="s">
        <v>4334</v>
      </c>
      <c r="AO507" t="s">
        <v>4334</v>
      </c>
    </row>
    <row r="508" spans="1:41">
      <c r="A508" t="s">
        <v>6493</v>
      </c>
      <c r="B508" t="s">
        <v>528</v>
      </c>
      <c r="C508" t="s">
        <v>4334</v>
      </c>
      <c r="D508" t="s">
        <v>4334</v>
      </c>
      <c r="E508" t="s">
        <v>4334</v>
      </c>
      <c r="F508" t="s">
        <v>3731</v>
      </c>
      <c r="G508" t="s">
        <v>4334</v>
      </c>
      <c r="H508" t="s">
        <v>2221</v>
      </c>
      <c r="I508" t="s">
        <v>4334</v>
      </c>
      <c r="J508" t="s">
        <v>2220</v>
      </c>
      <c r="K508" t="s">
        <v>4334</v>
      </c>
      <c r="L508">
        <v>29</v>
      </c>
      <c r="M508" t="s">
        <v>3651</v>
      </c>
      <c r="N508" t="s">
        <v>4334</v>
      </c>
      <c r="O508" t="s">
        <v>4334</v>
      </c>
      <c r="P508" t="s">
        <v>4334</v>
      </c>
      <c r="Q508" t="s">
        <v>4334</v>
      </c>
      <c r="S508" t="s">
        <v>4334</v>
      </c>
      <c r="T508" t="s">
        <v>4334</v>
      </c>
      <c r="U508" t="s">
        <v>4334</v>
      </c>
      <c r="V508" t="s">
        <v>4334</v>
      </c>
      <c r="W508" t="s">
        <v>4334</v>
      </c>
      <c r="X508" t="s">
        <v>4334</v>
      </c>
      <c r="Y508">
        <v>0</v>
      </c>
      <c r="Z508">
        <v>2276743</v>
      </c>
      <c r="AA508" t="s">
        <v>4334</v>
      </c>
      <c r="AB508">
        <v>0</v>
      </c>
      <c r="AC508" t="s">
        <v>4334</v>
      </c>
      <c r="AD508" t="s">
        <v>4334</v>
      </c>
      <c r="AE508" t="s">
        <v>4334</v>
      </c>
      <c r="AF508" t="s">
        <v>4334</v>
      </c>
      <c r="AG508" t="s">
        <v>4334</v>
      </c>
      <c r="AH508">
        <v>0</v>
      </c>
      <c r="AI508">
        <v>0</v>
      </c>
      <c r="AJ508">
        <v>0</v>
      </c>
      <c r="AK508" t="s">
        <v>4334</v>
      </c>
      <c r="AL508" t="s">
        <v>4334</v>
      </c>
      <c r="AM508" t="s">
        <v>4334</v>
      </c>
      <c r="AN508" t="s">
        <v>4334</v>
      </c>
      <c r="AO508" t="s">
        <v>4334</v>
      </c>
    </row>
    <row r="509" spans="1:41">
      <c r="A509" t="s">
        <v>6494</v>
      </c>
      <c r="B509" t="s">
        <v>529</v>
      </c>
      <c r="C509" t="s">
        <v>4334</v>
      </c>
      <c r="D509" t="s">
        <v>4334</v>
      </c>
      <c r="E509" t="s">
        <v>4334</v>
      </c>
      <c r="F509" t="s">
        <v>3731</v>
      </c>
      <c r="G509" t="s">
        <v>4334</v>
      </c>
      <c r="H509" t="s">
        <v>1286</v>
      </c>
      <c r="I509" t="s">
        <v>4334</v>
      </c>
      <c r="J509" t="s">
        <v>480</v>
      </c>
      <c r="K509" t="s">
        <v>4334</v>
      </c>
      <c r="L509">
        <v>4</v>
      </c>
      <c r="M509" t="s">
        <v>1201</v>
      </c>
      <c r="N509" t="s">
        <v>4334</v>
      </c>
      <c r="O509" t="s">
        <v>4334</v>
      </c>
      <c r="P509" t="s">
        <v>4334</v>
      </c>
      <c r="Q509" t="s">
        <v>4334</v>
      </c>
      <c r="S509" t="s">
        <v>4334</v>
      </c>
      <c r="T509" t="s">
        <v>4334</v>
      </c>
      <c r="U509" t="s">
        <v>4334</v>
      </c>
      <c r="V509" t="s">
        <v>4334</v>
      </c>
      <c r="W509" t="s">
        <v>4334</v>
      </c>
      <c r="X509" t="s">
        <v>4334</v>
      </c>
      <c r="Y509">
        <v>0</v>
      </c>
      <c r="Z509">
        <v>1063998</v>
      </c>
      <c r="AA509" t="s">
        <v>4334</v>
      </c>
      <c r="AB509">
        <v>0</v>
      </c>
      <c r="AC509" t="s">
        <v>4334</v>
      </c>
      <c r="AD509" t="s">
        <v>4334</v>
      </c>
      <c r="AE509" t="s">
        <v>4334</v>
      </c>
      <c r="AF509" t="s">
        <v>4334</v>
      </c>
      <c r="AG509" t="s">
        <v>4334</v>
      </c>
      <c r="AH509">
        <v>762251</v>
      </c>
      <c r="AI509">
        <v>83</v>
      </c>
      <c r="AJ509">
        <v>68.09</v>
      </c>
      <c r="AK509" t="s">
        <v>4334</v>
      </c>
      <c r="AL509" t="s">
        <v>474</v>
      </c>
      <c r="AM509" t="s">
        <v>4334</v>
      </c>
      <c r="AN509" t="s">
        <v>4334</v>
      </c>
      <c r="AO509" t="s">
        <v>4334</v>
      </c>
    </row>
    <row r="510" spans="1:41">
      <c r="A510" t="s">
        <v>6495</v>
      </c>
      <c r="B510" t="s">
        <v>526</v>
      </c>
      <c r="C510" t="s">
        <v>4334</v>
      </c>
      <c r="D510" t="s">
        <v>4334</v>
      </c>
      <c r="E510" t="s">
        <v>4334</v>
      </c>
      <c r="F510" t="s">
        <v>4211</v>
      </c>
      <c r="G510" t="s">
        <v>4334</v>
      </c>
      <c r="H510" t="s">
        <v>6496</v>
      </c>
      <c r="I510" t="s">
        <v>4334</v>
      </c>
      <c r="J510" t="s">
        <v>319</v>
      </c>
      <c r="K510" t="s">
        <v>4334</v>
      </c>
      <c r="L510">
        <v>28</v>
      </c>
      <c r="M510" t="s">
        <v>5687</v>
      </c>
      <c r="N510" t="s">
        <v>4334</v>
      </c>
      <c r="O510" t="s">
        <v>4334</v>
      </c>
      <c r="P510" t="s">
        <v>4334</v>
      </c>
      <c r="Q510" t="s">
        <v>4334</v>
      </c>
      <c r="R510">
        <v>2007</v>
      </c>
      <c r="S510" t="s">
        <v>4334</v>
      </c>
      <c r="T510" t="s">
        <v>4334</v>
      </c>
      <c r="U510" t="s">
        <v>4334</v>
      </c>
      <c r="V510" t="s">
        <v>4334</v>
      </c>
      <c r="W510" t="s">
        <v>4334</v>
      </c>
      <c r="X510" t="s">
        <v>4334</v>
      </c>
      <c r="Y510">
        <v>0</v>
      </c>
      <c r="Z510">
        <v>2675000</v>
      </c>
      <c r="AA510" t="s">
        <v>4334</v>
      </c>
      <c r="AB510">
        <v>2666533</v>
      </c>
      <c r="AC510" t="s">
        <v>4334</v>
      </c>
      <c r="AD510" t="s">
        <v>4334</v>
      </c>
      <c r="AE510" t="s">
        <v>4334</v>
      </c>
      <c r="AF510" t="s">
        <v>4334</v>
      </c>
      <c r="AG510" t="s">
        <v>4334</v>
      </c>
      <c r="AH510">
        <v>2675000</v>
      </c>
      <c r="AI510">
        <v>95</v>
      </c>
      <c r="AJ510">
        <v>0</v>
      </c>
      <c r="AK510" t="s">
        <v>4334</v>
      </c>
      <c r="AL510" t="s">
        <v>4334</v>
      </c>
      <c r="AM510" t="s">
        <v>4334</v>
      </c>
      <c r="AN510" t="s">
        <v>20</v>
      </c>
      <c r="AO510" t="s">
        <v>4334</v>
      </c>
    </row>
    <row r="511" spans="1:41">
      <c r="A511" t="s">
        <v>6497</v>
      </c>
      <c r="B511" t="s">
        <v>318</v>
      </c>
      <c r="C511" t="s">
        <v>4334</v>
      </c>
      <c r="D511" t="s">
        <v>4334</v>
      </c>
      <c r="E511" t="s">
        <v>4334</v>
      </c>
      <c r="F511" t="s">
        <v>3729</v>
      </c>
      <c r="G511" t="s">
        <v>350</v>
      </c>
      <c r="H511" t="s">
        <v>4334</v>
      </c>
      <c r="I511" t="s">
        <v>4334</v>
      </c>
      <c r="J511" t="s">
        <v>4334</v>
      </c>
      <c r="K511" t="s">
        <v>4334</v>
      </c>
      <c r="L511">
        <v>50</v>
      </c>
      <c r="M511" t="s">
        <v>3686</v>
      </c>
      <c r="N511" t="s">
        <v>4334</v>
      </c>
      <c r="O511" t="s">
        <v>4334</v>
      </c>
      <c r="P511" t="s">
        <v>4334</v>
      </c>
      <c r="Q511" t="s">
        <v>4334</v>
      </c>
      <c r="S511" t="s">
        <v>4334</v>
      </c>
      <c r="T511" t="s">
        <v>4334</v>
      </c>
      <c r="U511" t="s">
        <v>4334</v>
      </c>
      <c r="V511" t="s">
        <v>4334</v>
      </c>
      <c r="W511" t="s">
        <v>4334</v>
      </c>
      <c r="X511" t="s">
        <v>4334</v>
      </c>
      <c r="Y511">
        <v>1788831</v>
      </c>
      <c r="Z511">
        <v>1788831</v>
      </c>
      <c r="AA511" t="s">
        <v>4334</v>
      </c>
      <c r="AB511">
        <v>836383</v>
      </c>
      <c r="AC511" t="s">
        <v>4334</v>
      </c>
      <c r="AD511" t="s">
        <v>4334</v>
      </c>
      <c r="AE511" t="s">
        <v>4334</v>
      </c>
      <c r="AF511" t="s">
        <v>4334</v>
      </c>
      <c r="AG511" t="s">
        <v>4334</v>
      </c>
      <c r="AH511">
        <v>0</v>
      </c>
      <c r="AI511">
        <v>87</v>
      </c>
      <c r="AJ511">
        <v>0</v>
      </c>
      <c r="AK511" t="s">
        <v>4334</v>
      </c>
      <c r="AL511" t="s">
        <v>351</v>
      </c>
      <c r="AM511" t="s">
        <v>4334</v>
      </c>
      <c r="AN511" t="s">
        <v>4334</v>
      </c>
      <c r="AO511" t="s">
        <v>4334</v>
      </c>
    </row>
    <row r="512" spans="1:41">
      <c r="A512" t="s">
        <v>6498</v>
      </c>
      <c r="B512" t="s">
        <v>527</v>
      </c>
      <c r="C512" t="s">
        <v>4334</v>
      </c>
      <c r="D512" t="s">
        <v>4334</v>
      </c>
      <c r="E512" t="s">
        <v>4334</v>
      </c>
      <c r="F512" t="s">
        <v>3858</v>
      </c>
      <c r="G512" t="s">
        <v>840</v>
      </c>
      <c r="H512" t="s">
        <v>840</v>
      </c>
      <c r="I512" t="s">
        <v>4334</v>
      </c>
      <c r="J512" t="s">
        <v>999</v>
      </c>
      <c r="K512" t="s">
        <v>4334</v>
      </c>
      <c r="L512">
        <v>33</v>
      </c>
      <c r="M512" t="s">
        <v>3657</v>
      </c>
      <c r="N512" t="s">
        <v>4334</v>
      </c>
      <c r="O512" t="s">
        <v>4334</v>
      </c>
      <c r="P512" t="s">
        <v>4334</v>
      </c>
      <c r="Q512" t="s">
        <v>4334</v>
      </c>
      <c r="S512" t="s">
        <v>4334</v>
      </c>
      <c r="T512" t="s">
        <v>4334</v>
      </c>
      <c r="U512" t="s">
        <v>4334</v>
      </c>
      <c r="V512" t="s">
        <v>4334</v>
      </c>
      <c r="W512" t="s">
        <v>4334</v>
      </c>
      <c r="X512" t="s">
        <v>4334</v>
      </c>
      <c r="Y512">
        <v>5715000</v>
      </c>
      <c r="Z512">
        <v>5715000</v>
      </c>
      <c r="AA512" t="s">
        <v>4334</v>
      </c>
      <c r="AB512">
        <v>5126328.2429999998</v>
      </c>
      <c r="AC512" t="s">
        <v>4334</v>
      </c>
      <c r="AD512" t="s">
        <v>4334</v>
      </c>
      <c r="AE512" t="s">
        <v>4334</v>
      </c>
      <c r="AF512" t="s">
        <v>4334</v>
      </c>
      <c r="AG512" t="s">
        <v>4334</v>
      </c>
      <c r="AH512">
        <v>237852.677</v>
      </c>
      <c r="AI512">
        <v>0</v>
      </c>
      <c r="AJ512">
        <v>0</v>
      </c>
      <c r="AK512" t="s">
        <v>4334</v>
      </c>
      <c r="AL512" t="s">
        <v>4334</v>
      </c>
      <c r="AM512" t="s">
        <v>4334</v>
      </c>
      <c r="AN512" t="s">
        <v>4334</v>
      </c>
      <c r="AO512" t="s">
        <v>4334</v>
      </c>
    </row>
    <row r="513" spans="1:41">
      <c r="A513" t="s">
        <v>6499</v>
      </c>
      <c r="B513" t="s">
        <v>529</v>
      </c>
      <c r="C513" t="s">
        <v>4334</v>
      </c>
      <c r="D513" t="s">
        <v>4334</v>
      </c>
      <c r="E513" t="s">
        <v>4334</v>
      </c>
      <c r="F513" t="s">
        <v>3729</v>
      </c>
      <c r="G513" t="s">
        <v>4334</v>
      </c>
      <c r="H513" t="s">
        <v>3092</v>
      </c>
      <c r="I513" t="s">
        <v>4334</v>
      </c>
      <c r="J513" t="s">
        <v>319</v>
      </c>
      <c r="K513" t="s">
        <v>4334</v>
      </c>
      <c r="L513">
        <v>23</v>
      </c>
      <c r="M513" t="s">
        <v>529</v>
      </c>
      <c r="N513" t="s">
        <v>4334</v>
      </c>
      <c r="O513" t="s">
        <v>4334</v>
      </c>
      <c r="P513" t="s">
        <v>4334</v>
      </c>
      <c r="Q513" t="s">
        <v>4334</v>
      </c>
      <c r="S513" t="s">
        <v>4334</v>
      </c>
      <c r="T513" t="s">
        <v>4334</v>
      </c>
      <c r="U513" t="s">
        <v>4334</v>
      </c>
      <c r="V513" t="s">
        <v>4334</v>
      </c>
      <c r="W513" t="s">
        <v>4334</v>
      </c>
      <c r="X513" t="s">
        <v>4334</v>
      </c>
      <c r="Y513">
        <v>0</v>
      </c>
      <c r="Z513">
        <v>5056000</v>
      </c>
      <c r="AA513" t="s">
        <v>4334</v>
      </c>
      <c r="AB513">
        <v>0</v>
      </c>
      <c r="AC513" t="s">
        <v>4334</v>
      </c>
      <c r="AD513" t="s">
        <v>4334</v>
      </c>
      <c r="AE513" t="s">
        <v>4334</v>
      </c>
      <c r="AF513" t="s">
        <v>4334</v>
      </c>
      <c r="AG513" t="s">
        <v>4334</v>
      </c>
      <c r="AH513">
        <v>4438680.7180000003</v>
      </c>
      <c r="AI513">
        <v>100</v>
      </c>
      <c r="AJ513">
        <v>0</v>
      </c>
      <c r="AK513" t="s">
        <v>4334</v>
      </c>
      <c r="AL513" t="s">
        <v>474</v>
      </c>
      <c r="AM513" t="s">
        <v>4334</v>
      </c>
      <c r="AN513" t="s">
        <v>4334</v>
      </c>
      <c r="AO513" t="s">
        <v>4334</v>
      </c>
    </row>
    <row r="514" spans="1:41">
      <c r="A514" t="s">
        <v>6500</v>
      </c>
      <c r="B514" t="s">
        <v>526</v>
      </c>
      <c r="C514" t="s">
        <v>4334</v>
      </c>
      <c r="D514" t="s">
        <v>4334</v>
      </c>
      <c r="E514" t="s">
        <v>4334</v>
      </c>
      <c r="F514" t="s">
        <v>3733</v>
      </c>
      <c r="G514" t="s">
        <v>4334</v>
      </c>
      <c r="H514" t="s">
        <v>6501</v>
      </c>
      <c r="I514" t="s">
        <v>4334</v>
      </c>
      <c r="J514" t="s">
        <v>319</v>
      </c>
      <c r="K514" t="s">
        <v>4334</v>
      </c>
      <c r="L514">
        <v>28</v>
      </c>
      <c r="M514" t="s">
        <v>5687</v>
      </c>
      <c r="N514" t="s">
        <v>4334</v>
      </c>
      <c r="O514" t="s">
        <v>4334</v>
      </c>
      <c r="P514" t="s">
        <v>4334</v>
      </c>
      <c r="Q514" t="s">
        <v>4334</v>
      </c>
      <c r="R514">
        <v>2014</v>
      </c>
      <c r="S514" t="s">
        <v>4334</v>
      </c>
      <c r="T514" t="s">
        <v>4334</v>
      </c>
      <c r="U514" t="s">
        <v>4334</v>
      </c>
      <c r="V514" t="s">
        <v>4334</v>
      </c>
      <c r="W514" t="s">
        <v>4334</v>
      </c>
      <c r="X514" t="s">
        <v>4334</v>
      </c>
      <c r="Y514">
        <v>0</v>
      </c>
      <c r="Z514">
        <v>7681000</v>
      </c>
      <c r="AA514" t="s">
        <v>4334</v>
      </c>
      <c r="AB514">
        <v>5017204</v>
      </c>
      <c r="AC514" t="s">
        <v>4334</v>
      </c>
      <c r="AD514" t="s">
        <v>4334</v>
      </c>
      <c r="AE514" t="s">
        <v>4334</v>
      </c>
      <c r="AF514" t="s">
        <v>4334</v>
      </c>
      <c r="AG514" t="s">
        <v>4334</v>
      </c>
      <c r="AH514">
        <v>7681000</v>
      </c>
      <c r="AI514">
        <v>90</v>
      </c>
      <c r="AJ514">
        <v>0</v>
      </c>
      <c r="AK514" t="s">
        <v>4334</v>
      </c>
      <c r="AL514" t="s">
        <v>4334</v>
      </c>
      <c r="AM514" t="s">
        <v>4334</v>
      </c>
      <c r="AN514" t="s">
        <v>20</v>
      </c>
      <c r="AO514" t="s">
        <v>4334</v>
      </c>
    </row>
    <row r="515" spans="1:41">
      <c r="A515" t="s">
        <v>6502</v>
      </c>
      <c r="B515" t="s">
        <v>527</v>
      </c>
      <c r="C515" t="s">
        <v>4334</v>
      </c>
      <c r="D515" t="s">
        <v>4334</v>
      </c>
      <c r="E515" t="s">
        <v>4334</v>
      </c>
      <c r="F515" t="s">
        <v>3802</v>
      </c>
      <c r="G515" t="s">
        <v>4334</v>
      </c>
      <c r="H515" t="s">
        <v>778</v>
      </c>
      <c r="I515" t="s">
        <v>4334</v>
      </c>
      <c r="J515" t="s">
        <v>319</v>
      </c>
      <c r="K515" t="s">
        <v>4334</v>
      </c>
      <c r="L515">
        <v>47</v>
      </c>
      <c r="M515" t="s">
        <v>3680</v>
      </c>
      <c r="N515" t="s">
        <v>4334</v>
      </c>
      <c r="O515" t="s">
        <v>4334</v>
      </c>
      <c r="P515" t="s">
        <v>4334</v>
      </c>
      <c r="Q515" t="s">
        <v>4334</v>
      </c>
      <c r="R515">
        <v>2014</v>
      </c>
      <c r="S515" t="s">
        <v>4334</v>
      </c>
      <c r="T515" t="s">
        <v>4334</v>
      </c>
      <c r="U515" t="s">
        <v>4334</v>
      </c>
      <c r="V515" t="s">
        <v>4334</v>
      </c>
      <c r="W515" t="s">
        <v>4334</v>
      </c>
      <c r="X515" t="s">
        <v>4334</v>
      </c>
      <c r="Y515">
        <v>3000000</v>
      </c>
      <c r="Z515">
        <v>3000000</v>
      </c>
      <c r="AA515" t="s">
        <v>4334</v>
      </c>
      <c r="AB515">
        <v>2944506</v>
      </c>
      <c r="AC515" t="s">
        <v>4334</v>
      </c>
      <c r="AD515" t="s">
        <v>4334</v>
      </c>
      <c r="AE515" t="s">
        <v>4334</v>
      </c>
      <c r="AF515" t="s">
        <v>4334</v>
      </c>
      <c r="AG515" t="s">
        <v>4334</v>
      </c>
      <c r="AH515">
        <v>2730117</v>
      </c>
      <c r="AI515">
        <v>100</v>
      </c>
      <c r="AJ515">
        <v>0</v>
      </c>
      <c r="AK515" t="s">
        <v>4334</v>
      </c>
      <c r="AL515" t="s">
        <v>762</v>
      </c>
      <c r="AM515" t="s">
        <v>4334</v>
      </c>
      <c r="AN515" t="s">
        <v>4334</v>
      </c>
      <c r="AO515" t="s">
        <v>4334</v>
      </c>
    </row>
    <row r="516" spans="1:41">
      <c r="A516" t="s">
        <v>6503</v>
      </c>
      <c r="B516" t="s">
        <v>528</v>
      </c>
      <c r="C516" t="s">
        <v>4334</v>
      </c>
      <c r="D516" t="s">
        <v>4334</v>
      </c>
      <c r="E516" t="s">
        <v>4334</v>
      </c>
      <c r="F516" t="s">
        <v>3894</v>
      </c>
      <c r="G516" t="s">
        <v>4334</v>
      </c>
      <c r="H516" t="s">
        <v>6504</v>
      </c>
      <c r="I516" t="s">
        <v>4334</v>
      </c>
      <c r="J516" t="s">
        <v>4334</v>
      </c>
      <c r="K516" t="s">
        <v>4334</v>
      </c>
      <c r="L516">
        <v>29</v>
      </c>
      <c r="M516" t="s">
        <v>3651</v>
      </c>
      <c r="N516" t="s">
        <v>4334</v>
      </c>
      <c r="O516" t="s">
        <v>4334</v>
      </c>
      <c r="P516" t="s">
        <v>4334</v>
      </c>
      <c r="Q516" t="s">
        <v>4334</v>
      </c>
      <c r="S516" t="s">
        <v>4334</v>
      </c>
      <c r="T516" t="s">
        <v>4334</v>
      </c>
      <c r="U516" t="s">
        <v>4334</v>
      </c>
      <c r="V516" t="s">
        <v>4334</v>
      </c>
      <c r="W516" t="s">
        <v>4334</v>
      </c>
      <c r="X516" t="s">
        <v>4334</v>
      </c>
      <c r="Y516">
        <v>0</v>
      </c>
      <c r="Z516">
        <v>1642759</v>
      </c>
      <c r="AA516" t="s">
        <v>4334</v>
      </c>
      <c r="AB516">
        <v>0</v>
      </c>
      <c r="AC516" t="s">
        <v>4334</v>
      </c>
      <c r="AD516" t="s">
        <v>4334</v>
      </c>
      <c r="AE516" t="s">
        <v>4334</v>
      </c>
      <c r="AF516" t="s">
        <v>4334</v>
      </c>
      <c r="AG516" t="s">
        <v>4334</v>
      </c>
      <c r="AH516">
        <v>0</v>
      </c>
      <c r="AI516">
        <v>0</v>
      </c>
      <c r="AJ516">
        <v>0</v>
      </c>
      <c r="AK516" t="s">
        <v>4334</v>
      </c>
      <c r="AL516" t="s">
        <v>4334</v>
      </c>
      <c r="AM516" t="s">
        <v>4334</v>
      </c>
      <c r="AN516" t="s">
        <v>4334</v>
      </c>
      <c r="AO516" t="s">
        <v>4334</v>
      </c>
    </row>
    <row r="517" spans="1:41">
      <c r="A517" t="s">
        <v>6505</v>
      </c>
      <c r="B517" t="s">
        <v>526</v>
      </c>
      <c r="C517" t="s">
        <v>4334</v>
      </c>
      <c r="D517" t="s">
        <v>4334</v>
      </c>
      <c r="E517" t="s">
        <v>4334</v>
      </c>
      <c r="F517" t="s">
        <v>3920</v>
      </c>
      <c r="G517" t="s">
        <v>4334</v>
      </c>
      <c r="H517" t="s">
        <v>6506</v>
      </c>
      <c r="I517" t="s">
        <v>4334</v>
      </c>
      <c r="J517" t="s">
        <v>4334</v>
      </c>
      <c r="K517" t="s">
        <v>4334</v>
      </c>
      <c r="L517">
        <v>18</v>
      </c>
      <c r="M517" t="s">
        <v>3632</v>
      </c>
      <c r="N517" t="s">
        <v>4334</v>
      </c>
      <c r="O517" t="s">
        <v>4334</v>
      </c>
      <c r="P517" t="s">
        <v>4334</v>
      </c>
      <c r="Q517" t="s">
        <v>4334</v>
      </c>
      <c r="S517" t="s">
        <v>4334</v>
      </c>
      <c r="T517" t="s">
        <v>4334</v>
      </c>
      <c r="U517" t="s">
        <v>4334</v>
      </c>
      <c r="V517" t="s">
        <v>4334</v>
      </c>
      <c r="W517" t="s">
        <v>4334</v>
      </c>
      <c r="X517" t="s">
        <v>4334</v>
      </c>
      <c r="Y517">
        <v>0</v>
      </c>
      <c r="Z517">
        <v>1150000</v>
      </c>
      <c r="AA517" t="s">
        <v>4334</v>
      </c>
      <c r="AB517">
        <v>1119274.9920000001</v>
      </c>
      <c r="AC517" t="s">
        <v>4334</v>
      </c>
      <c r="AD517" t="s">
        <v>4334</v>
      </c>
      <c r="AE517" t="s">
        <v>4334</v>
      </c>
      <c r="AF517" t="s">
        <v>4334</v>
      </c>
      <c r="AG517" t="s">
        <v>4334</v>
      </c>
      <c r="AH517">
        <v>1070462.1540000001</v>
      </c>
      <c r="AI517">
        <v>95</v>
      </c>
      <c r="AJ517">
        <v>93.08</v>
      </c>
      <c r="AK517" t="s">
        <v>4334</v>
      </c>
      <c r="AL517" t="s">
        <v>6507</v>
      </c>
      <c r="AM517" t="s">
        <v>4334</v>
      </c>
      <c r="AN517" t="s">
        <v>4334</v>
      </c>
      <c r="AO517" t="s">
        <v>4334</v>
      </c>
    </row>
    <row r="518" spans="1:41">
      <c r="A518" t="s">
        <v>6508</v>
      </c>
      <c r="B518" t="s">
        <v>318</v>
      </c>
      <c r="C518" t="s">
        <v>4334</v>
      </c>
      <c r="D518" t="s">
        <v>4334</v>
      </c>
      <c r="E518" t="s">
        <v>4334</v>
      </c>
      <c r="F518" t="s">
        <v>3731</v>
      </c>
      <c r="G518" t="s">
        <v>427</v>
      </c>
      <c r="H518" t="s">
        <v>4334</v>
      </c>
      <c r="I518" t="s">
        <v>4334</v>
      </c>
      <c r="J518" t="s">
        <v>4334</v>
      </c>
      <c r="K518" t="s">
        <v>4334</v>
      </c>
      <c r="L518">
        <v>1</v>
      </c>
      <c r="M518" t="s">
        <v>3610</v>
      </c>
      <c r="N518" t="s">
        <v>4334</v>
      </c>
      <c r="O518" t="s">
        <v>4334</v>
      </c>
      <c r="P518" t="s">
        <v>4334</v>
      </c>
      <c r="Q518" t="s">
        <v>4334</v>
      </c>
      <c r="S518" t="s">
        <v>4334</v>
      </c>
      <c r="T518" t="s">
        <v>4334</v>
      </c>
      <c r="U518" t="s">
        <v>4334</v>
      </c>
      <c r="V518" t="s">
        <v>4334</v>
      </c>
      <c r="W518" t="s">
        <v>4334</v>
      </c>
      <c r="X518" t="s">
        <v>4334</v>
      </c>
      <c r="Y518">
        <v>1050000</v>
      </c>
      <c r="Z518">
        <v>1050000</v>
      </c>
      <c r="AA518" t="s">
        <v>4334</v>
      </c>
      <c r="AB518">
        <v>0</v>
      </c>
      <c r="AC518" t="s">
        <v>4334</v>
      </c>
      <c r="AD518" t="s">
        <v>4334</v>
      </c>
      <c r="AE518" t="s">
        <v>4334</v>
      </c>
      <c r="AF518" t="s">
        <v>4334</v>
      </c>
      <c r="AG518" t="s">
        <v>4334</v>
      </c>
      <c r="AH518">
        <v>0</v>
      </c>
      <c r="AI518">
        <v>0</v>
      </c>
      <c r="AJ518">
        <v>0</v>
      </c>
      <c r="AK518" t="s">
        <v>4334</v>
      </c>
      <c r="AL518" t="s">
        <v>3955</v>
      </c>
      <c r="AM518" t="s">
        <v>4334</v>
      </c>
      <c r="AN518" t="s">
        <v>4334</v>
      </c>
      <c r="AO518" t="s">
        <v>4334</v>
      </c>
    </row>
    <row r="519" spans="1:41">
      <c r="A519" t="s">
        <v>6509</v>
      </c>
      <c r="B519" t="s">
        <v>318</v>
      </c>
      <c r="C519" t="s">
        <v>4334</v>
      </c>
      <c r="D519" t="s">
        <v>4334</v>
      </c>
      <c r="E519" t="s">
        <v>4334</v>
      </c>
      <c r="F519" t="s">
        <v>3729</v>
      </c>
      <c r="G519" t="s">
        <v>347</v>
      </c>
      <c r="H519" t="s">
        <v>4334</v>
      </c>
      <c r="I519" t="s">
        <v>4334</v>
      </c>
      <c r="J519" t="s">
        <v>4334</v>
      </c>
      <c r="K519" t="s">
        <v>4334</v>
      </c>
      <c r="L519">
        <v>50</v>
      </c>
      <c r="M519" t="s">
        <v>3686</v>
      </c>
      <c r="N519" t="s">
        <v>4334</v>
      </c>
      <c r="O519" t="s">
        <v>4334</v>
      </c>
      <c r="P519" t="s">
        <v>4334</v>
      </c>
      <c r="Q519" t="s">
        <v>4334</v>
      </c>
      <c r="S519" t="s">
        <v>4334</v>
      </c>
      <c r="T519" t="s">
        <v>4334</v>
      </c>
      <c r="U519" t="s">
        <v>4334</v>
      </c>
      <c r="V519" t="s">
        <v>4334</v>
      </c>
      <c r="W519" t="s">
        <v>4334</v>
      </c>
      <c r="X519" t="s">
        <v>4334</v>
      </c>
      <c r="Y519">
        <v>7187373</v>
      </c>
      <c r="Z519">
        <v>7267373</v>
      </c>
      <c r="AA519" t="s">
        <v>4334</v>
      </c>
      <c r="AB519">
        <v>7185043</v>
      </c>
      <c r="AC519" t="s">
        <v>4334</v>
      </c>
      <c r="AD519" t="s">
        <v>4334</v>
      </c>
      <c r="AE519" t="s">
        <v>4334</v>
      </c>
      <c r="AF519" t="s">
        <v>4334</v>
      </c>
      <c r="AG519" t="s">
        <v>4334</v>
      </c>
      <c r="AH519">
        <v>3241237</v>
      </c>
      <c r="AI519">
        <v>86</v>
      </c>
      <c r="AJ519">
        <v>0</v>
      </c>
      <c r="AK519" t="s">
        <v>4334</v>
      </c>
      <c r="AL519" t="s">
        <v>20</v>
      </c>
      <c r="AM519" t="s">
        <v>4334</v>
      </c>
      <c r="AN519" t="s">
        <v>4334</v>
      </c>
      <c r="AO519" t="s">
        <v>4334</v>
      </c>
    </row>
    <row r="520" spans="1:41">
      <c r="A520" t="s">
        <v>6510</v>
      </c>
      <c r="B520" t="s">
        <v>4334</v>
      </c>
      <c r="C520" t="s">
        <v>4334</v>
      </c>
      <c r="D520" t="s">
        <v>6511</v>
      </c>
      <c r="E520" t="s">
        <v>4334</v>
      </c>
      <c r="F520" t="s">
        <v>4334</v>
      </c>
      <c r="G520" t="s">
        <v>4334</v>
      </c>
      <c r="H520" t="s">
        <v>6512</v>
      </c>
      <c r="I520" t="s">
        <v>4334</v>
      </c>
      <c r="J520" t="s">
        <v>4334</v>
      </c>
      <c r="K520" t="s">
        <v>4334</v>
      </c>
      <c r="M520" t="s">
        <v>4334</v>
      </c>
      <c r="N520" t="s">
        <v>4334</v>
      </c>
      <c r="O520" t="s">
        <v>4334</v>
      </c>
      <c r="P520" t="s">
        <v>4334</v>
      </c>
      <c r="Q520" t="s">
        <v>4334</v>
      </c>
      <c r="S520" t="s">
        <v>4334</v>
      </c>
      <c r="T520" t="s">
        <v>4334</v>
      </c>
      <c r="U520" t="s">
        <v>4334</v>
      </c>
      <c r="V520" t="s">
        <v>4334</v>
      </c>
      <c r="W520" t="s">
        <v>4334</v>
      </c>
      <c r="X520" t="s">
        <v>4334</v>
      </c>
      <c r="AA520" t="s">
        <v>4334</v>
      </c>
      <c r="AC520" t="s">
        <v>4334</v>
      </c>
      <c r="AD520" t="s">
        <v>4334</v>
      </c>
      <c r="AE520" t="s">
        <v>4334</v>
      </c>
      <c r="AF520" t="s">
        <v>4334</v>
      </c>
      <c r="AG520" t="s">
        <v>4334</v>
      </c>
      <c r="AK520" t="s">
        <v>4334</v>
      </c>
      <c r="AL520" t="s">
        <v>4334</v>
      </c>
      <c r="AM520" t="s">
        <v>4334</v>
      </c>
      <c r="AN520" t="s">
        <v>4334</v>
      </c>
      <c r="AO520" t="s">
        <v>4334</v>
      </c>
    </row>
    <row r="521" spans="1:41">
      <c r="A521" t="s">
        <v>6513</v>
      </c>
      <c r="B521" t="s">
        <v>527</v>
      </c>
      <c r="C521" t="s">
        <v>4334</v>
      </c>
      <c r="D521" t="s">
        <v>4334</v>
      </c>
      <c r="E521" t="s">
        <v>4334</v>
      </c>
      <c r="F521" t="s">
        <v>3731</v>
      </c>
      <c r="G521" t="s">
        <v>4334</v>
      </c>
      <c r="H521" t="s">
        <v>6514</v>
      </c>
      <c r="I521" t="s">
        <v>4334</v>
      </c>
      <c r="J521" t="s">
        <v>319</v>
      </c>
      <c r="K521" t="s">
        <v>4334</v>
      </c>
      <c r="L521">
        <v>30</v>
      </c>
      <c r="M521" t="s">
        <v>527</v>
      </c>
      <c r="N521" t="s">
        <v>4334</v>
      </c>
      <c r="O521" t="s">
        <v>4334</v>
      </c>
      <c r="P521" t="s">
        <v>4334</v>
      </c>
      <c r="Q521" t="s">
        <v>4334</v>
      </c>
      <c r="R521">
        <v>2018</v>
      </c>
      <c r="S521" t="s">
        <v>4334</v>
      </c>
      <c r="T521" t="s">
        <v>4334</v>
      </c>
      <c r="U521" t="s">
        <v>4334</v>
      </c>
      <c r="V521" t="s">
        <v>4334</v>
      </c>
      <c r="W521" t="s">
        <v>4334</v>
      </c>
      <c r="X521" t="s">
        <v>4334</v>
      </c>
      <c r="Y521">
        <v>2500000</v>
      </c>
      <c r="Z521">
        <v>1370000</v>
      </c>
      <c r="AA521" t="s">
        <v>4334</v>
      </c>
      <c r="AB521">
        <v>1304918.027</v>
      </c>
      <c r="AC521" t="s">
        <v>4334</v>
      </c>
      <c r="AD521" t="s">
        <v>4334</v>
      </c>
      <c r="AE521" t="s">
        <v>4334</v>
      </c>
      <c r="AF521" t="s">
        <v>4334</v>
      </c>
      <c r="AG521" t="s">
        <v>4334</v>
      </c>
      <c r="AH521">
        <v>771976.81700000004</v>
      </c>
      <c r="AI521">
        <v>75</v>
      </c>
      <c r="AJ521">
        <v>0</v>
      </c>
      <c r="AK521" t="s">
        <v>4334</v>
      </c>
      <c r="AL521" t="s">
        <v>20</v>
      </c>
      <c r="AM521" t="s">
        <v>4334</v>
      </c>
      <c r="AN521" t="s">
        <v>4334</v>
      </c>
      <c r="AO521" t="s">
        <v>4334</v>
      </c>
    </row>
    <row r="522" spans="1:41">
      <c r="A522" t="s">
        <v>6515</v>
      </c>
      <c r="B522" t="s">
        <v>318</v>
      </c>
      <c r="C522" t="s">
        <v>4334</v>
      </c>
      <c r="D522" t="s">
        <v>4334</v>
      </c>
      <c r="E522" t="s">
        <v>4334</v>
      </c>
      <c r="F522" t="s">
        <v>3733</v>
      </c>
      <c r="G522" t="s">
        <v>466</v>
      </c>
      <c r="H522" t="s">
        <v>4334</v>
      </c>
      <c r="I522" t="s">
        <v>4334</v>
      </c>
      <c r="J522" t="s">
        <v>319</v>
      </c>
      <c r="K522" t="s">
        <v>4334</v>
      </c>
      <c r="L522">
        <v>8</v>
      </c>
      <c r="M522" t="s">
        <v>3615</v>
      </c>
      <c r="N522" t="s">
        <v>4334</v>
      </c>
      <c r="O522" t="s">
        <v>4334</v>
      </c>
      <c r="P522" t="s">
        <v>4334</v>
      </c>
      <c r="Q522" t="s">
        <v>4334</v>
      </c>
      <c r="S522" t="s">
        <v>4334</v>
      </c>
      <c r="T522" t="s">
        <v>4334</v>
      </c>
      <c r="U522" t="s">
        <v>4334</v>
      </c>
      <c r="V522" t="s">
        <v>4334</v>
      </c>
      <c r="W522" t="s">
        <v>4334</v>
      </c>
      <c r="X522" t="s">
        <v>4334</v>
      </c>
      <c r="Y522">
        <v>350000</v>
      </c>
      <c r="Z522">
        <v>1118000</v>
      </c>
      <c r="AA522" t="s">
        <v>4334</v>
      </c>
      <c r="AB522">
        <v>955639</v>
      </c>
      <c r="AC522" t="s">
        <v>4334</v>
      </c>
      <c r="AD522" t="s">
        <v>4334</v>
      </c>
      <c r="AE522" t="s">
        <v>4334</v>
      </c>
      <c r="AF522" t="s">
        <v>4334</v>
      </c>
      <c r="AG522" t="s">
        <v>4334</v>
      </c>
      <c r="AH522">
        <v>912399</v>
      </c>
      <c r="AI522">
        <v>92</v>
      </c>
      <c r="AJ522">
        <v>0</v>
      </c>
      <c r="AK522" t="s">
        <v>4334</v>
      </c>
      <c r="AL522" t="s">
        <v>149</v>
      </c>
      <c r="AM522" t="s">
        <v>4334</v>
      </c>
      <c r="AN522" t="s">
        <v>4334</v>
      </c>
      <c r="AO522" t="s">
        <v>4334</v>
      </c>
    </row>
    <row r="523" spans="1:41">
      <c r="A523" t="s">
        <v>6516</v>
      </c>
      <c r="B523" t="s">
        <v>526</v>
      </c>
      <c r="C523" t="s">
        <v>4334</v>
      </c>
      <c r="D523" t="s">
        <v>4334</v>
      </c>
      <c r="E523" t="s">
        <v>4334</v>
      </c>
      <c r="F523" t="s">
        <v>3730</v>
      </c>
      <c r="G523" t="s">
        <v>4334</v>
      </c>
      <c r="H523" t="s">
        <v>6517</v>
      </c>
      <c r="I523" t="s">
        <v>4334</v>
      </c>
      <c r="J523" t="s">
        <v>4334</v>
      </c>
      <c r="K523" t="s">
        <v>4334</v>
      </c>
      <c r="L523">
        <v>6</v>
      </c>
      <c r="M523" t="s">
        <v>3613</v>
      </c>
      <c r="N523" t="s">
        <v>4334</v>
      </c>
      <c r="O523" t="s">
        <v>4334</v>
      </c>
      <c r="P523" t="s">
        <v>4334</v>
      </c>
      <c r="Q523" t="s">
        <v>4334</v>
      </c>
      <c r="R523">
        <v>2013</v>
      </c>
      <c r="S523" t="s">
        <v>4334</v>
      </c>
      <c r="T523" t="s">
        <v>4334</v>
      </c>
      <c r="U523" t="s">
        <v>4334</v>
      </c>
      <c r="V523" t="s">
        <v>4334</v>
      </c>
      <c r="W523" t="s">
        <v>4334</v>
      </c>
      <c r="X523" t="s">
        <v>4334</v>
      </c>
      <c r="Y523">
        <v>0</v>
      </c>
      <c r="Z523">
        <v>8337000</v>
      </c>
      <c r="AA523" t="s">
        <v>4334</v>
      </c>
      <c r="AB523">
        <v>0</v>
      </c>
      <c r="AC523" t="s">
        <v>4334</v>
      </c>
      <c r="AD523" t="s">
        <v>4334</v>
      </c>
      <c r="AE523" t="s">
        <v>4334</v>
      </c>
      <c r="AF523" t="s">
        <v>4334</v>
      </c>
      <c r="AG523" t="s">
        <v>4334</v>
      </c>
      <c r="AH523">
        <v>0</v>
      </c>
      <c r="AI523">
        <v>90</v>
      </c>
      <c r="AJ523">
        <v>80</v>
      </c>
      <c r="AK523" t="s">
        <v>4334</v>
      </c>
      <c r="AL523" t="s">
        <v>6518</v>
      </c>
      <c r="AM523" t="s">
        <v>4334</v>
      </c>
      <c r="AN523" t="s">
        <v>4334</v>
      </c>
      <c r="AO523" t="s">
        <v>4334</v>
      </c>
    </row>
    <row r="524" spans="1:41">
      <c r="A524" t="s">
        <v>6519</v>
      </c>
      <c r="B524" t="s">
        <v>529</v>
      </c>
      <c r="C524" t="s">
        <v>4334</v>
      </c>
      <c r="D524" t="s">
        <v>4334</v>
      </c>
      <c r="E524" t="s">
        <v>4334</v>
      </c>
      <c r="F524" t="s">
        <v>3772</v>
      </c>
      <c r="G524" t="s">
        <v>4334</v>
      </c>
      <c r="H524" t="s">
        <v>1355</v>
      </c>
      <c r="I524" t="s">
        <v>4334</v>
      </c>
      <c r="J524" t="s">
        <v>480</v>
      </c>
      <c r="K524" t="s">
        <v>4334</v>
      </c>
      <c r="L524">
        <v>12</v>
      </c>
      <c r="M524" t="s">
        <v>1668</v>
      </c>
      <c r="N524" t="s">
        <v>4334</v>
      </c>
      <c r="O524" t="s">
        <v>4334</v>
      </c>
      <c r="P524" t="s">
        <v>4334</v>
      </c>
      <c r="Q524" t="s">
        <v>4334</v>
      </c>
      <c r="S524" t="s">
        <v>4334</v>
      </c>
      <c r="T524" t="s">
        <v>4334</v>
      </c>
      <c r="U524" t="s">
        <v>4334</v>
      </c>
      <c r="V524" t="s">
        <v>4334</v>
      </c>
      <c r="W524" t="s">
        <v>4334</v>
      </c>
      <c r="X524" t="s">
        <v>4334</v>
      </c>
      <c r="Y524">
        <v>0</v>
      </c>
      <c r="Z524">
        <v>4933333</v>
      </c>
      <c r="AA524" t="s">
        <v>4334</v>
      </c>
      <c r="AB524">
        <v>0</v>
      </c>
      <c r="AC524" t="s">
        <v>4334</v>
      </c>
      <c r="AD524" t="s">
        <v>4334</v>
      </c>
      <c r="AE524" t="s">
        <v>4334</v>
      </c>
      <c r="AF524" t="s">
        <v>4334</v>
      </c>
      <c r="AG524" t="s">
        <v>4334</v>
      </c>
      <c r="AH524">
        <v>0</v>
      </c>
      <c r="AI524">
        <v>98</v>
      </c>
      <c r="AJ524">
        <v>0</v>
      </c>
      <c r="AK524" t="s">
        <v>4334</v>
      </c>
      <c r="AL524" t="s">
        <v>1354</v>
      </c>
      <c r="AM524" t="s">
        <v>4334</v>
      </c>
      <c r="AN524" t="s">
        <v>4334</v>
      </c>
      <c r="AO524" t="s">
        <v>4334</v>
      </c>
    </row>
    <row r="525" spans="1:41">
      <c r="A525" t="s">
        <v>6520</v>
      </c>
      <c r="B525" t="s">
        <v>527</v>
      </c>
      <c r="C525" t="s">
        <v>4334</v>
      </c>
      <c r="D525" t="s">
        <v>4334</v>
      </c>
      <c r="E525" t="s">
        <v>4334</v>
      </c>
      <c r="F525" t="s">
        <v>3862</v>
      </c>
      <c r="G525" t="s">
        <v>1069</v>
      </c>
      <c r="H525" t="s">
        <v>1069</v>
      </c>
      <c r="I525" t="s">
        <v>4334</v>
      </c>
      <c r="J525" t="s">
        <v>999</v>
      </c>
      <c r="K525" t="s">
        <v>4334</v>
      </c>
      <c r="L525">
        <v>33</v>
      </c>
      <c r="M525" t="s">
        <v>3657</v>
      </c>
      <c r="N525" t="s">
        <v>4334</v>
      </c>
      <c r="O525" t="s">
        <v>4334</v>
      </c>
      <c r="P525" t="s">
        <v>4334</v>
      </c>
      <c r="Q525" t="s">
        <v>4334</v>
      </c>
      <c r="S525" t="s">
        <v>4334</v>
      </c>
      <c r="T525" t="s">
        <v>4334</v>
      </c>
      <c r="U525" t="s">
        <v>4334</v>
      </c>
      <c r="V525" t="s">
        <v>4334</v>
      </c>
      <c r="W525" t="s">
        <v>4334</v>
      </c>
      <c r="X525" t="s">
        <v>4334</v>
      </c>
      <c r="Y525">
        <v>2600000</v>
      </c>
      <c r="Z525">
        <v>2600000</v>
      </c>
      <c r="AA525" t="s">
        <v>4334</v>
      </c>
      <c r="AB525">
        <v>0</v>
      </c>
      <c r="AC525" t="s">
        <v>4334</v>
      </c>
      <c r="AD525" t="s">
        <v>4334</v>
      </c>
      <c r="AE525" t="s">
        <v>4334</v>
      </c>
      <c r="AF525" t="s">
        <v>4334</v>
      </c>
      <c r="AG525" t="s">
        <v>4334</v>
      </c>
      <c r="AH525">
        <v>0</v>
      </c>
      <c r="AI525">
        <v>0</v>
      </c>
      <c r="AJ525">
        <v>0</v>
      </c>
      <c r="AK525" t="s">
        <v>4334</v>
      </c>
      <c r="AL525" t="s">
        <v>4334</v>
      </c>
      <c r="AM525" t="s">
        <v>4334</v>
      </c>
      <c r="AN525" t="s">
        <v>4334</v>
      </c>
      <c r="AO525" t="s">
        <v>4334</v>
      </c>
    </row>
    <row r="526" spans="1:41">
      <c r="A526" t="s">
        <v>6521</v>
      </c>
      <c r="B526" t="s">
        <v>2286</v>
      </c>
      <c r="C526" t="s">
        <v>4334</v>
      </c>
      <c r="D526" t="s">
        <v>4334</v>
      </c>
      <c r="E526" t="s">
        <v>4334</v>
      </c>
      <c r="F526" t="s">
        <v>3759</v>
      </c>
      <c r="G526" t="s">
        <v>2461</v>
      </c>
      <c r="H526" t="s">
        <v>6522</v>
      </c>
      <c r="I526" t="s">
        <v>4334</v>
      </c>
      <c r="J526" t="s">
        <v>319</v>
      </c>
      <c r="K526" t="s">
        <v>4334</v>
      </c>
      <c r="L526">
        <v>42</v>
      </c>
      <c r="M526" t="s">
        <v>3674</v>
      </c>
      <c r="N526" t="s">
        <v>4334</v>
      </c>
      <c r="O526" t="s">
        <v>4334</v>
      </c>
      <c r="P526" t="s">
        <v>4334</v>
      </c>
      <c r="Q526" t="s">
        <v>4334</v>
      </c>
      <c r="S526" t="s">
        <v>4334</v>
      </c>
      <c r="T526" t="s">
        <v>4334</v>
      </c>
      <c r="U526" t="s">
        <v>4334</v>
      </c>
      <c r="V526" t="s">
        <v>4334</v>
      </c>
      <c r="W526" t="s">
        <v>4334</v>
      </c>
      <c r="X526" t="s">
        <v>4334</v>
      </c>
      <c r="Y526">
        <v>1500000</v>
      </c>
      <c r="Z526">
        <v>1500000</v>
      </c>
      <c r="AA526" t="s">
        <v>4334</v>
      </c>
      <c r="AB526">
        <v>891114.49100000004</v>
      </c>
      <c r="AC526" t="s">
        <v>4334</v>
      </c>
      <c r="AD526" t="s">
        <v>4334</v>
      </c>
      <c r="AE526" t="s">
        <v>4334</v>
      </c>
      <c r="AF526" t="s">
        <v>4334</v>
      </c>
      <c r="AG526" t="s">
        <v>4334</v>
      </c>
      <c r="AH526">
        <v>473319.821</v>
      </c>
      <c r="AI526">
        <v>70</v>
      </c>
      <c r="AJ526">
        <v>0</v>
      </c>
      <c r="AK526" t="s">
        <v>4334</v>
      </c>
      <c r="AL526" t="s">
        <v>4334</v>
      </c>
      <c r="AM526" t="s">
        <v>4334</v>
      </c>
      <c r="AN526" t="s">
        <v>4334</v>
      </c>
      <c r="AO526" t="s">
        <v>4334</v>
      </c>
    </row>
    <row r="527" spans="1:41">
      <c r="A527" t="s">
        <v>6523</v>
      </c>
      <c r="B527" t="s">
        <v>529</v>
      </c>
      <c r="C527" t="s">
        <v>4334</v>
      </c>
      <c r="D527" t="s">
        <v>4334</v>
      </c>
      <c r="E527" t="s">
        <v>4334</v>
      </c>
      <c r="F527" t="s">
        <v>3770</v>
      </c>
      <c r="G527" t="s">
        <v>4334</v>
      </c>
      <c r="H527" t="s">
        <v>6524</v>
      </c>
      <c r="I527" t="s">
        <v>4334</v>
      </c>
      <c r="J527" t="s">
        <v>319</v>
      </c>
      <c r="K527" t="s">
        <v>4334</v>
      </c>
      <c r="L527">
        <v>36</v>
      </c>
      <c r="M527" t="s">
        <v>3662</v>
      </c>
      <c r="N527" t="s">
        <v>4334</v>
      </c>
      <c r="O527" t="s">
        <v>4334</v>
      </c>
      <c r="P527" t="s">
        <v>4334</v>
      </c>
      <c r="Q527" t="s">
        <v>4334</v>
      </c>
      <c r="S527" t="s">
        <v>4334</v>
      </c>
      <c r="T527" t="s">
        <v>4334</v>
      </c>
      <c r="U527" t="s">
        <v>4334</v>
      </c>
      <c r="V527" t="s">
        <v>4334</v>
      </c>
      <c r="W527" t="s">
        <v>4334</v>
      </c>
      <c r="X527" t="s">
        <v>4334</v>
      </c>
      <c r="Y527">
        <v>0</v>
      </c>
      <c r="Z527">
        <v>2379640</v>
      </c>
      <c r="AA527" t="s">
        <v>4334</v>
      </c>
      <c r="AB527">
        <v>0</v>
      </c>
      <c r="AC527" t="s">
        <v>4334</v>
      </c>
      <c r="AD527" t="s">
        <v>4334</v>
      </c>
      <c r="AE527" t="s">
        <v>4334</v>
      </c>
      <c r="AF527" t="s">
        <v>4334</v>
      </c>
      <c r="AG527" t="s">
        <v>4334</v>
      </c>
      <c r="AH527">
        <v>1450008.09</v>
      </c>
      <c r="AI527">
        <v>85</v>
      </c>
      <c r="AJ527">
        <v>69.989999999999995</v>
      </c>
      <c r="AK527" t="s">
        <v>4334</v>
      </c>
      <c r="AL527" t="s">
        <v>436</v>
      </c>
      <c r="AM527" t="s">
        <v>4334</v>
      </c>
      <c r="AN527" t="s">
        <v>4334</v>
      </c>
      <c r="AO527" t="s">
        <v>4334</v>
      </c>
    </row>
    <row r="528" spans="1:41">
      <c r="A528" t="s">
        <v>6525</v>
      </c>
      <c r="B528" t="s">
        <v>317</v>
      </c>
      <c r="C528" t="s">
        <v>4334</v>
      </c>
      <c r="D528" t="s">
        <v>4334</v>
      </c>
      <c r="E528" t="s">
        <v>4334</v>
      </c>
      <c r="F528" t="s">
        <v>3748</v>
      </c>
      <c r="G528" t="s">
        <v>4334</v>
      </c>
      <c r="H528" t="s">
        <v>6526</v>
      </c>
      <c r="I528" t="s">
        <v>4334</v>
      </c>
      <c r="J528" t="s">
        <v>4334</v>
      </c>
      <c r="K528" t="s">
        <v>4334</v>
      </c>
      <c r="L528">
        <v>10</v>
      </c>
      <c r="M528" t="s">
        <v>3618</v>
      </c>
      <c r="N528" t="s">
        <v>4334</v>
      </c>
      <c r="O528" t="s">
        <v>4334</v>
      </c>
      <c r="P528" t="s">
        <v>4334</v>
      </c>
      <c r="Q528" t="s">
        <v>4334</v>
      </c>
      <c r="S528" t="s">
        <v>4334</v>
      </c>
      <c r="T528" t="s">
        <v>4334</v>
      </c>
      <c r="U528" t="s">
        <v>4334</v>
      </c>
      <c r="V528" t="s">
        <v>4334</v>
      </c>
      <c r="W528" t="s">
        <v>4334</v>
      </c>
      <c r="X528" t="s">
        <v>4334</v>
      </c>
      <c r="Y528">
        <v>0</v>
      </c>
      <c r="Z528">
        <v>1100000</v>
      </c>
      <c r="AA528" t="s">
        <v>4334</v>
      </c>
      <c r="AB528">
        <v>1096253.236</v>
      </c>
      <c r="AC528" t="s">
        <v>4334</v>
      </c>
      <c r="AD528" t="s">
        <v>4334</v>
      </c>
      <c r="AE528" t="s">
        <v>4334</v>
      </c>
      <c r="AF528" t="s">
        <v>4334</v>
      </c>
      <c r="AG528" t="s">
        <v>4334</v>
      </c>
      <c r="AH528">
        <v>892983.16799999995</v>
      </c>
      <c r="AI528">
        <v>95</v>
      </c>
      <c r="AJ528">
        <v>0</v>
      </c>
      <c r="AK528" t="s">
        <v>4334</v>
      </c>
      <c r="AL528" t="s">
        <v>4334</v>
      </c>
      <c r="AM528" t="s">
        <v>4334</v>
      </c>
      <c r="AN528" t="s">
        <v>20</v>
      </c>
      <c r="AO528" t="s">
        <v>4334</v>
      </c>
    </row>
    <row r="529" spans="1:41">
      <c r="A529" t="s">
        <v>6527</v>
      </c>
      <c r="B529" t="s">
        <v>527</v>
      </c>
      <c r="C529" t="s">
        <v>4334</v>
      </c>
      <c r="D529" t="s">
        <v>4334</v>
      </c>
      <c r="E529" t="s">
        <v>4334</v>
      </c>
      <c r="F529" t="s">
        <v>3770</v>
      </c>
      <c r="G529" t="s">
        <v>4334</v>
      </c>
      <c r="H529" t="s">
        <v>6528</v>
      </c>
      <c r="I529" t="s">
        <v>4334</v>
      </c>
      <c r="J529" t="s">
        <v>319</v>
      </c>
      <c r="K529" t="s">
        <v>4334</v>
      </c>
      <c r="L529">
        <v>30</v>
      </c>
      <c r="M529" t="s">
        <v>527</v>
      </c>
      <c r="N529" t="s">
        <v>4334</v>
      </c>
      <c r="O529" t="s">
        <v>4334</v>
      </c>
      <c r="P529" t="s">
        <v>4334</v>
      </c>
      <c r="Q529" t="s">
        <v>4334</v>
      </c>
      <c r="R529">
        <v>2012</v>
      </c>
      <c r="S529" t="s">
        <v>4334</v>
      </c>
      <c r="T529" t="s">
        <v>4334</v>
      </c>
      <c r="U529" t="s">
        <v>4334</v>
      </c>
      <c r="V529" t="s">
        <v>4334</v>
      </c>
      <c r="W529" t="s">
        <v>4334</v>
      </c>
      <c r="X529" t="s">
        <v>4334</v>
      </c>
      <c r="Y529">
        <v>711000</v>
      </c>
      <c r="Z529">
        <v>2051821</v>
      </c>
      <c r="AA529" t="s">
        <v>4334</v>
      </c>
      <c r="AB529">
        <v>1824430.2120000001</v>
      </c>
      <c r="AC529" t="s">
        <v>4334</v>
      </c>
      <c r="AD529" t="s">
        <v>4334</v>
      </c>
      <c r="AE529" t="s">
        <v>4334</v>
      </c>
      <c r="AF529" t="s">
        <v>4334</v>
      </c>
      <c r="AG529" t="s">
        <v>4334</v>
      </c>
      <c r="AH529">
        <v>1810721.8859999999</v>
      </c>
      <c r="AI529">
        <v>97</v>
      </c>
      <c r="AJ529">
        <v>0</v>
      </c>
      <c r="AK529" t="s">
        <v>4334</v>
      </c>
      <c r="AL529" t="s">
        <v>13</v>
      </c>
      <c r="AM529" t="s">
        <v>4334</v>
      </c>
      <c r="AN529" t="s">
        <v>4334</v>
      </c>
      <c r="AO529" t="s">
        <v>4334</v>
      </c>
    </row>
    <row r="530" spans="1:41">
      <c r="A530" t="s">
        <v>6529</v>
      </c>
      <c r="B530" t="s">
        <v>317</v>
      </c>
      <c r="C530" t="s">
        <v>4334</v>
      </c>
      <c r="D530" t="s">
        <v>4334</v>
      </c>
      <c r="E530" t="s">
        <v>4334</v>
      </c>
      <c r="F530" t="s">
        <v>3722</v>
      </c>
      <c r="G530" t="s">
        <v>4334</v>
      </c>
      <c r="H530" t="s">
        <v>196</v>
      </c>
      <c r="I530" t="s">
        <v>4334</v>
      </c>
      <c r="J530" t="s">
        <v>4334</v>
      </c>
      <c r="K530" t="s">
        <v>4334</v>
      </c>
      <c r="L530">
        <v>16</v>
      </c>
      <c r="M530" t="s">
        <v>317</v>
      </c>
      <c r="N530" t="s">
        <v>4334</v>
      </c>
      <c r="O530" t="s">
        <v>4334</v>
      </c>
      <c r="P530" t="s">
        <v>4334</v>
      </c>
      <c r="Q530" t="s">
        <v>4334</v>
      </c>
      <c r="S530" t="s">
        <v>4334</v>
      </c>
      <c r="T530" t="s">
        <v>4334</v>
      </c>
      <c r="U530" t="s">
        <v>4334</v>
      </c>
      <c r="V530" t="s">
        <v>4334</v>
      </c>
      <c r="W530" t="s">
        <v>4334</v>
      </c>
      <c r="X530" t="s">
        <v>4334</v>
      </c>
      <c r="Y530">
        <v>0</v>
      </c>
      <c r="Z530">
        <v>13400000</v>
      </c>
      <c r="AA530" t="s">
        <v>4334</v>
      </c>
      <c r="AB530">
        <v>13258054.142999999</v>
      </c>
      <c r="AC530" t="s">
        <v>4334</v>
      </c>
      <c r="AD530" t="s">
        <v>4334</v>
      </c>
      <c r="AE530" t="s">
        <v>4334</v>
      </c>
      <c r="AF530" t="s">
        <v>4334</v>
      </c>
      <c r="AG530" t="s">
        <v>4334</v>
      </c>
      <c r="AH530">
        <v>12588559.164000001</v>
      </c>
      <c r="AI530">
        <v>99</v>
      </c>
      <c r="AJ530">
        <v>93.94</v>
      </c>
      <c r="AK530" t="s">
        <v>4334</v>
      </c>
      <c r="AL530" t="s">
        <v>21</v>
      </c>
      <c r="AM530" t="s">
        <v>4334</v>
      </c>
      <c r="AN530" t="s">
        <v>20</v>
      </c>
      <c r="AO530" t="s">
        <v>4334</v>
      </c>
    </row>
    <row r="531" spans="1:41">
      <c r="A531" t="s">
        <v>6530</v>
      </c>
      <c r="B531" t="s">
        <v>2286</v>
      </c>
      <c r="C531" t="s">
        <v>4334</v>
      </c>
      <c r="D531" t="s">
        <v>4334</v>
      </c>
      <c r="E531" t="s">
        <v>4334</v>
      </c>
      <c r="F531" t="s">
        <v>3733</v>
      </c>
      <c r="G531" t="s">
        <v>2590</v>
      </c>
      <c r="H531" t="s">
        <v>6531</v>
      </c>
      <c r="I531" t="s">
        <v>4334</v>
      </c>
      <c r="J531" t="s">
        <v>4334</v>
      </c>
      <c r="K531" t="s">
        <v>4334</v>
      </c>
      <c r="L531">
        <v>14</v>
      </c>
      <c r="M531" t="s">
        <v>3625</v>
      </c>
      <c r="N531" t="s">
        <v>4334</v>
      </c>
      <c r="O531" t="s">
        <v>4334</v>
      </c>
      <c r="P531" t="s">
        <v>4334</v>
      </c>
      <c r="Q531" t="s">
        <v>4334</v>
      </c>
      <c r="S531" t="s">
        <v>4334</v>
      </c>
      <c r="T531" t="s">
        <v>4334</v>
      </c>
      <c r="U531" t="s">
        <v>4334</v>
      </c>
      <c r="V531" t="s">
        <v>4334</v>
      </c>
      <c r="W531" t="s">
        <v>4334</v>
      </c>
      <c r="X531" t="s">
        <v>4334</v>
      </c>
      <c r="Y531">
        <v>0</v>
      </c>
      <c r="Z531">
        <v>2340000</v>
      </c>
      <c r="AA531" t="s">
        <v>4334</v>
      </c>
      <c r="AB531">
        <v>2338476.6949999998</v>
      </c>
      <c r="AC531" t="s">
        <v>4334</v>
      </c>
      <c r="AD531" t="s">
        <v>4334</v>
      </c>
      <c r="AE531" t="s">
        <v>4334</v>
      </c>
      <c r="AF531" t="s">
        <v>4334</v>
      </c>
      <c r="AG531" t="s">
        <v>4334</v>
      </c>
      <c r="AH531">
        <v>0</v>
      </c>
      <c r="AI531">
        <v>100</v>
      </c>
      <c r="AJ531">
        <v>0</v>
      </c>
      <c r="AK531" t="s">
        <v>4334</v>
      </c>
      <c r="AL531" t="s">
        <v>2562</v>
      </c>
      <c r="AM531" t="s">
        <v>4334</v>
      </c>
      <c r="AN531" t="s">
        <v>4334</v>
      </c>
      <c r="AO531" t="s">
        <v>4334</v>
      </c>
    </row>
    <row r="532" spans="1:41">
      <c r="A532" t="s">
        <v>6532</v>
      </c>
      <c r="B532" t="s">
        <v>317</v>
      </c>
      <c r="C532" t="s">
        <v>4334</v>
      </c>
      <c r="D532" t="s">
        <v>4334</v>
      </c>
      <c r="E532" t="s">
        <v>4334</v>
      </c>
      <c r="F532" t="s">
        <v>3756</v>
      </c>
      <c r="G532" t="s">
        <v>321</v>
      </c>
      <c r="H532" t="s">
        <v>6533</v>
      </c>
      <c r="I532" t="s">
        <v>4334</v>
      </c>
      <c r="J532" t="s">
        <v>4334</v>
      </c>
      <c r="K532" t="s">
        <v>4334</v>
      </c>
      <c r="L532">
        <v>9</v>
      </c>
      <c r="M532" t="s">
        <v>3616</v>
      </c>
      <c r="N532" t="s">
        <v>4334</v>
      </c>
      <c r="O532" t="s">
        <v>4334</v>
      </c>
      <c r="P532" t="s">
        <v>4334</v>
      </c>
      <c r="Q532" t="s">
        <v>4334</v>
      </c>
      <c r="S532" t="s">
        <v>4334</v>
      </c>
      <c r="T532" t="s">
        <v>4334</v>
      </c>
      <c r="U532" t="s">
        <v>4334</v>
      </c>
      <c r="V532" t="s">
        <v>4334</v>
      </c>
      <c r="W532" t="s">
        <v>4334</v>
      </c>
      <c r="X532" t="s">
        <v>4334</v>
      </c>
      <c r="Y532">
        <v>0</v>
      </c>
      <c r="Z532">
        <v>1517829</v>
      </c>
      <c r="AA532" t="s">
        <v>4334</v>
      </c>
      <c r="AB532">
        <v>1316051</v>
      </c>
      <c r="AC532" t="s">
        <v>4334</v>
      </c>
      <c r="AD532" t="s">
        <v>4334</v>
      </c>
      <c r="AE532" t="s">
        <v>4334</v>
      </c>
      <c r="AF532" t="s">
        <v>4334</v>
      </c>
      <c r="AG532" t="s">
        <v>4334</v>
      </c>
      <c r="AH532">
        <v>725356</v>
      </c>
      <c r="AI532">
        <v>85</v>
      </c>
      <c r="AJ532">
        <v>0</v>
      </c>
      <c r="AK532" t="s">
        <v>4334</v>
      </c>
      <c r="AL532" t="s">
        <v>4334</v>
      </c>
      <c r="AM532" t="s">
        <v>4334</v>
      </c>
      <c r="AN532" t="s">
        <v>4334</v>
      </c>
      <c r="AO532" t="s">
        <v>4334</v>
      </c>
    </row>
    <row r="533" spans="1:41">
      <c r="A533" t="s">
        <v>6534</v>
      </c>
      <c r="B533" t="s">
        <v>526</v>
      </c>
      <c r="C533" t="s">
        <v>4334</v>
      </c>
      <c r="D533" t="s">
        <v>4334</v>
      </c>
      <c r="E533" t="s">
        <v>4334</v>
      </c>
      <c r="F533" t="s">
        <v>6536</v>
      </c>
      <c r="G533" t="s">
        <v>4334</v>
      </c>
      <c r="H533" t="s">
        <v>6535</v>
      </c>
      <c r="I533" t="s">
        <v>4334</v>
      </c>
      <c r="J533" t="s">
        <v>3195</v>
      </c>
      <c r="K533" t="s">
        <v>4334</v>
      </c>
      <c r="L533">
        <v>28</v>
      </c>
      <c r="M533" t="s">
        <v>5687</v>
      </c>
      <c r="N533" t="s">
        <v>4334</v>
      </c>
      <c r="O533" t="s">
        <v>4334</v>
      </c>
      <c r="P533" t="s">
        <v>4334</v>
      </c>
      <c r="Q533" t="s">
        <v>4334</v>
      </c>
      <c r="R533">
        <v>2023</v>
      </c>
      <c r="S533" t="s">
        <v>4334</v>
      </c>
      <c r="T533" t="s">
        <v>4334</v>
      </c>
      <c r="U533" t="s">
        <v>4334</v>
      </c>
      <c r="V533" t="s">
        <v>4334</v>
      </c>
      <c r="W533" t="s">
        <v>4334</v>
      </c>
      <c r="X533" t="s">
        <v>4334</v>
      </c>
      <c r="Y533">
        <v>0</v>
      </c>
      <c r="Z533">
        <v>1770799.996</v>
      </c>
      <c r="AA533" t="s">
        <v>4334</v>
      </c>
      <c r="AB533">
        <v>1664584.0989999999</v>
      </c>
      <c r="AC533" t="s">
        <v>4334</v>
      </c>
      <c r="AD533" t="s">
        <v>4334</v>
      </c>
      <c r="AE533" t="s">
        <v>4334</v>
      </c>
      <c r="AF533" t="s">
        <v>4334</v>
      </c>
      <c r="AG533" t="s">
        <v>4334</v>
      </c>
      <c r="AH533">
        <v>1770799.996</v>
      </c>
      <c r="AI533">
        <v>0.2</v>
      </c>
      <c r="AJ533">
        <v>0</v>
      </c>
      <c r="AK533" t="s">
        <v>4334</v>
      </c>
      <c r="AL533" t="s">
        <v>4334</v>
      </c>
      <c r="AM533" t="s">
        <v>4334</v>
      </c>
      <c r="AN533" t="s">
        <v>20</v>
      </c>
      <c r="AO533" t="s">
        <v>4334</v>
      </c>
    </row>
    <row r="534" spans="1:41">
      <c r="A534" t="s">
        <v>6537</v>
      </c>
      <c r="B534" t="s">
        <v>2286</v>
      </c>
      <c r="C534" t="s">
        <v>4334</v>
      </c>
      <c r="D534" t="s">
        <v>4334</v>
      </c>
      <c r="E534" t="s">
        <v>4334</v>
      </c>
      <c r="F534" t="s">
        <v>3729</v>
      </c>
      <c r="G534" t="s">
        <v>2572</v>
      </c>
      <c r="H534" t="s">
        <v>2571</v>
      </c>
      <c r="I534" t="s">
        <v>4334</v>
      </c>
      <c r="J534" t="s">
        <v>4334</v>
      </c>
      <c r="K534" t="s">
        <v>4334</v>
      </c>
      <c r="L534">
        <v>14</v>
      </c>
      <c r="M534" t="s">
        <v>3625</v>
      </c>
      <c r="N534" t="s">
        <v>4334</v>
      </c>
      <c r="O534" t="s">
        <v>4334</v>
      </c>
      <c r="P534" t="s">
        <v>4334</v>
      </c>
      <c r="Q534" t="s">
        <v>4334</v>
      </c>
      <c r="S534" t="s">
        <v>4334</v>
      </c>
      <c r="T534" t="s">
        <v>4334</v>
      </c>
      <c r="U534" t="s">
        <v>4334</v>
      </c>
      <c r="V534" t="s">
        <v>4334</v>
      </c>
      <c r="W534" t="s">
        <v>4334</v>
      </c>
      <c r="X534" t="s">
        <v>4334</v>
      </c>
      <c r="Y534">
        <v>0</v>
      </c>
      <c r="Z534">
        <v>1330000</v>
      </c>
      <c r="AA534" t="s">
        <v>4334</v>
      </c>
      <c r="AB534">
        <v>1283623.7279999999</v>
      </c>
      <c r="AC534" t="s">
        <v>4334</v>
      </c>
      <c r="AD534" t="s">
        <v>4334</v>
      </c>
      <c r="AE534" t="s">
        <v>4334</v>
      </c>
      <c r="AF534" t="s">
        <v>4334</v>
      </c>
      <c r="AG534" t="s">
        <v>4334</v>
      </c>
      <c r="AH534">
        <v>0</v>
      </c>
      <c r="AI534">
        <v>100</v>
      </c>
      <c r="AJ534">
        <v>0</v>
      </c>
      <c r="AK534" t="s">
        <v>4334</v>
      </c>
      <c r="AL534" t="s">
        <v>2573</v>
      </c>
      <c r="AM534" t="s">
        <v>4334</v>
      </c>
      <c r="AN534" t="s">
        <v>4334</v>
      </c>
      <c r="AO534" t="s">
        <v>4334</v>
      </c>
    </row>
    <row r="535" spans="1:41">
      <c r="A535" t="s">
        <v>6538</v>
      </c>
      <c r="B535" t="s">
        <v>529</v>
      </c>
      <c r="C535" t="s">
        <v>4334</v>
      </c>
      <c r="D535" t="s">
        <v>4334</v>
      </c>
      <c r="E535" t="s">
        <v>4334</v>
      </c>
      <c r="F535" t="s">
        <v>3770</v>
      </c>
      <c r="G535" t="s">
        <v>4334</v>
      </c>
      <c r="H535" t="s">
        <v>1231</v>
      </c>
      <c r="I535" t="s">
        <v>4334</v>
      </c>
      <c r="J535" t="s">
        <v>319</v>
      </c>
      <c r="K535" t="s">
        <v>4334</v>
      </c>
      <c r="L535">
        <v>36</v>
      </c>
      <c r="M535" t="s">
        <v>3662</v>
      </c>
      <c r="N535" t="s">
        <v>4334</v>
      </c>
      <c r="O535" t="s">
        <v>4334</v>
      </c>
      <c r="P535" t="s">
        <v>4334</v>
      </c>
      <c r="Q535" t="s">
        <v>4334</v>
      </c>
      <c r="S535" t="s">
        <v>4334</v>
      </c>
      <c r="T535" t="s">
        <v>4334</v>
      </c>
      <c r="U535" t="s">
        <v>4334</v>
      </c>
      <c r="V535" t="s">
        <v>4334</v>
      </c>
      <c r="W535" t="s">
        <v>4334</v>
      </c>
      <c r="X535" t="s">
        <v>4334</v>
      </c>
      <c r="Y535">
        <v>0</v>
      </c>
      <c r="Z535">
        <v>1800000</v>
      </c>
      <c r="AA535" t="s">
        <v>4334</v>
      </c>
      <c r="AB535">
        <v>0</v>
      </c>
      <c r="AC535" t="s">
        <v>4334</v>
      </c>
      <c r="AD535" t="s">
        <v>4334</v>
      </c>
      <c r="AE535" t="s">
        <v>4334</v>
      </c>
      <c r="AF535" t="s">
        <v>4334</v>
      </c>
      <c r="AG535" t="s">
        <v>4334</v>
      </c>
      <c r="AH535">
        <v>0</v>
      </c>
      <c r="AI535">
        <v>0</v>
      </c>
      <c r="AJ535">
        <v>30.11</v>
      </c>
      <c r="AK535" t="s">
        <v>4334</v>
      </c>
      <c r="AL535" t="s">
        <v>720</v>
      </c>
      <c r="AM535" t="s">
        <v>4334</v>
      </c>
      <c r="AN535" t="s">
        <v>4334</v>
      </c>
      <c r="AO535" t="s">
        <v>4334</v>
      </c>
    </row>
    <row r="536" spans="1:41">
      <c r="A536" t="s">
        <v>6539</v>
      </c>
      <c r="B536" t="s">
        <v>527</v>
      </c>
      <c r="C536" t="s">
        <v>4334</v>
      </c>
      <c r="D536" t="s">
        <v>4334</v>
      </c>
      <c r="E536" t="s">
        <v>4334</v>
      </c>
      <c r="F536" t="s">
        <v>3882</v>
      </c>
      <c r="G536" t="s">
        <v>1109</v>
      </c>
      <c r="H536" t="s">
        <v>1109</v>
      </c>
      <c r="I536" t="s">
        <v>4334</v>
      </c>
      <c r="J536" t="s">
        <v>999</v>
      </c>
      <c r="K536" t="s">
        <v>4334</v>
      </c>
      <c r="L536">
        <v>54</v>
      </c>
      <c r="M536" t="s">
        <v>3694</v>
      </c>
      <c r="N536" t="s">
        <v>4334</v>
      </c>
      <c r="O536" t="s">
        <v>4334</v>
      </c>
      <c r="P536" t="s">
        <v>4334</v>
      </c>
      <c r="Q536" t="s">
        <v>4334</v>
      </c>
      <c r="R536">
        <v>2024</v>
      </c>
      <c r="S536" t="s">
        <v>4334</v>
      </c>
      <c r="T536" t="s">
        <v>4334</v>
      </c>
      <c r="U536" t="s">
        <v>4334</v>
      </c>
      <c r="V536" t="s">
        <v>4334</v>
      </c>
      <c r="W536" t="s">
        <v>4334</v>
      </c>
      <c r="X536" t="s">
        <v>4334</v>
      </c>
      <c r="Y536">
        <v>2500000</v>
      </c>
      <c r="Z536">
        <v>2500000</v>
      </c>
      <c r="AA536" t="s">
        <v>4334</v>
      </c>
      <c r="AB536">
        <v>2186366</v>
      </c>
      <c r="AC536" t="s">
        <v>4334</v>
      </c>
      <c r="AD536" t="s">
        <v>4334</v>
      </c>
      <c r="AE536" t="s">
        <v>4334</v>
      </c>
      <c r="AF536" t="s">
        <v>4334</v>
      </c>
      <c r="AG536" t="s">
        <v>4334</v>
      </c>
      <c r="AH536">
        <v>0</v>
      </c>
      <c r="AI536">
        <v>5</v>
      </c>
      <c r="AJ536">
        <v>0</v>
      </c>
      <c r="AK536" t="s">
        <v>4334</v>
      </c>
      <c r="AL536" t="s">
        <v>20</v>
      </c>
      <c r="AM536" t="s">
        <v>4334</v>
      </c>
      <c r="AN536" t="s">
        <v>4334</v>
      </c>
      <c r="AO536" t="s">
        <v>4334</v>
      </c>
    </row>
    <row r="537" spans="1:41">
      <c r="A537" t="s">
        <v>6540</v>
      </c>
      <c r="B537" t="s">
        <v>318</v>
      </c>
      <c r="C537" t="s">
        <v>4334</v>
      </c>
      <c r="D537" t="s">
        <v>4334</v>
      </c>
      <c r="E537" t="s">
        <v>4334</v>
      </c>
      <c r="F537" t="s">
        <v>3770</v>
      </c>
      <c r="G537" t="s">
        <v>4334</v>
      </c>
      <c r="H537" t="s">
        <v>515</v>
      </c>
      <c r="I537" t="s">
        <v>4334</v>
      </c>
      <c r="J537" t="s">
        <v>510</v>
      </c>
      <c r="K537" t="s">
        <v>4334</v>
      </c>
      <c r="L537">
        <v>45</v>
      </c>
      <c r="M537" t="s">
        <v>3677</v>
      </c>
      <c r="N537" t="s">
        <v>4334</v>
      </c>
      <c r="O537" t="s">
        <v>4334</v>
      </c>
      <c r="P537" t="s">
        <v>4334</v>
      </c>
      <c r="Q537" t="s">
        <v>4334</v>
      </c>
      <c r="S537" t="s">
        <v>4334</v>
      </c>
      <c r="T537" t="s">
        <v>4334</v>
      </c>
      <c r="U537" t="s">
        <v>4334</v>
      </c>
      <c r="V537" t="s">
        <v>4334</v>
      </c>
      <c r="W537" t="s">
        <v>4334</v>
      </c>
      <c r="X537" t="s">
        <v>4334</v>
      </c>
      <c r="Y537">
        <v>1500000</v>
      </c>
      <c r="Z537">
        <v>1500000</v>
      </c>
      <c r="AA537" t="s">
        <v>4334</v>
      </c>
      <c r="AB537">
        <v>1492235.7239999999</v>
      </c>
      <c r="AC537" t="s">
        <v>4334</v>
      </c>
      <c r="AD537" t="s">
        <v>4334</v>
      </c>
      <c r="AE537" t="s">
        <v>4334</v>
      </c>
      <c r="AF537" t="s">
        <v>4334</v>
      </c>
      <c r="AG537" t="s">
        <v>4334</v>
      </c>
      <c r="AH537">
        <v>59689.428</v>
      </c>
      <c r="AI537">
        <v>10</v>
      </c>
      <c r="AJ537">
        <v>0</v>
      </c>
      <c r="AK537" t="s">
        <v>4334</v>
      </c>
      <c r="AL537" t="s">
        <v>4334</v>
      </c>
      <c r="AM537" t="s">
        <v>4334</v>
      </c>
      <c r="AN537" t="s">
        <v>4334</v>
      </c>
      <c r="AO537" t="s">
        <v>4334</v>
      </c>
    </row>
    <row r="538" spans="1:41">
      <c r="A538" t="s">
        <v>6541</v>
      </c>
      <c r="B538" t="s">
        <v>527</v>
      </c>
      <c r="C538" t="s">
        <v>4334</v>
      </c>
      <c r="D538" t="s">
        <v>4334</v>
      </c>
      <c r="E538" t="s">
        <v>4334</v>
      </c>
      <c r="F538" t="s">
        <v>3804</v>
      </c>
      <c r="G538" t="s">
        <v>4334</v>
      </c>
      <c r="H538" t="s">
        <v>804</v>
      </c>
      <c r="I538" t="s">
        <v>4334</v>
      </c>
      <c r="J538" t="s">
        <v>319</v>
      </c>
      <c r="K538" t="s">
        <v>4334</v>
      </c>
      <c r="L538">
        <v>47</v>
      </c>
      <c r="M538" t="s">
        <v>3680</v>
      </c>
      <c r="N538" t="s">
        <v>4334</v>
      </c>
      <c r="O538" t="s">
        <v>4334</v>
      </c>
      <c r="P538" t="s">
        <v>4334</v>
      </c>
      <c r="Q538" t="s">
        <v>4334</v>
      </c>
      <c r="R538">
        <v>2014</v>
      </c>
      <c r="S538" t="s">
        <v>4334</v>
      </c>
      <c r="T538" t="s">
        <v>4334</v>
      </c>
      <c r="U538" t="s">
        <v>4334</v>
      </c>
      <c r="V538" t="s">
        <v>4334</v>
      </c>
      <c r="W538" t="s">
        <v>4334</v>
      </c>
      <c r="X538" t="s">
        <v>4334</v>
      </c>
      <c r="Y538">
        <v>2400000</v>
      </c>
      <c r="Z538">
        <v>2950425</v>
      </c>
      <c r="AA538" t="s">
        <v>4334</v>
      </c>
      <c r="AB538">
        <v>2929175</v>
      </c>
      <c r="AC538" t="s">
        <v>4334</v>
      </c>
      <c r="AD538" t="s">
        <v>4334</v>
      </c>
      <c r="AE538" t="s">
        <v>4334</v>
      </c>
      <c r="AF538" t="s">
        <v>4334</v>
      </c>
      <c r="AG538" t="s">
        <v>4334</v>
      </c>
      <c r="AH538">
        <v>1886771</v>
      </c>
      <c r="AI538">
        <v>85</v>
      </c>
      <c r="AJ538">
        <v>0</v>
      </c>
      <c r="AK538" t="s">
        <v>4334</v>
      </c>
      <c r="AL538" t="s">
        <v>20</v>
      </c>
      <c r="AM538" t="s">
        <v>4334</v>
      </c>
      <c r="AN538" t="s">
        <v>4334</v>
      </c>
      <c r="AO538" t="s">
        <v>4334</v>
      </c>
    </row>
    <row r="539" spans="1:41">
      <c r="A539" t="s">
        <v>6542</v>
      </c>
      <c r="B539" t="s">
        <v>527</v>
      </c>
      <c r="C539" t="s">
        <v>4334</v>
      </c>
      <c r="D539" t="s">
        <v>4334</v>
      </c>
      <c r="E539" t="s">
        <v>4334</v>
      </c>
      <c r="F539" t="s">
        <v>4077</v>
      </c>
      <c r="G539" t="s">
        <v>1117</v>
      </c>
      <c r="H539" t="s">
        <v>1118</v>
      </c>
      <c r="I539" t="s">
        <v>4334</v>
      </c>
      <c r="J539" t="s">
        <v>480</v>
      </c>
      <c r="K539" t="s">
        <v>4334</v>
      </c>
      <c r="L539">
        <v>47</v>
      </c>
      <c r="M539" t="s">
        <v>3680</v>
      </c>
      <c r="N539" t="s">
        <v>4334</v>
      </c>
      <c r="O539" t="s">
        <v>4334</v>
      </c>
      <c r="P539" t="s">
        <v>4334</v>
      </c>
      <c r="Q539" t="s">
        <v>4334</v>
      </c>
      <c r="S539" t="s">
        <v>4334</v>
      </c>
      <c r="T539" t="s">
        <v>4334</v>
      </c>
      <c r="U539" t="s">
        <v>4334</v>
      </c>
      <c r="V539" t="s">
        <v>4334</v>
      </c>
      <c r="W539" t="s">
        <v>4334</v>
      </c>
      <c r="X539" t="s">
        <v>4334</v>
      </c>
      <c r="Y539">
        <v>1000000</v>
      </c>
      <c r="Z539">
        <v>1000000</v>
      </c>
      <c r="AA539" t="s">
        <v>4334</v>
      </c>
      <c r="AB539">
        <v>999429</v>
      </c>
      <c r="AC539" t="s">
        <v>4334</v>
      </c>
      <c r="AD539" t="s">
        <v>4334</v>
      </c>
      <c r="AE539" t="s">
        <v>4334</v>
      </c>
      <c r="AF539" t="s">
        <v>4334</v>
      </c>
      <c r="AG539" t="s">
        <v>4334</v>
      </c>
      <c r="AH539">
        <v>570494</v>
      </c>
      <c r="AI539">
        <v>0</v>
      </c>
      <c r="AJ539">
        <v>0</v>
      </c>
      <c r="AK539" t="s">
        <v>4334</v>
      </c>
      <c r="AL539" t="s">
        <v>4334</v>
      </c>
      <c r="AM539" t="s">
        <v>4334</v>
      </c>
      <c r="AN539" t="s">
        <v>4334</v>
      </c>
      <c r="AO539" t="s">
        <v>4334</v>
      </c>
    </row>
    <row r="540" spans="1:41">
      <c r="A540" t="s">
        <v>6543</v>
      </c>
      <c r="B540" t="s">
        <v>317</v>
      </c>
      <c r="C540" t="s">
        <v>4334</v>
      </c>
      <c r="D540" t="s">
        <v>4334</v>
      </c>
      <c r="E540" t="s">
        <v>4334</v>
      </c>
      <c r="F540" t="s">
        <v>3733</v>
      </c>
      <c r="G540" t="s">
        <v>4334</v>
      </c>
      <c r="H540" t="s">
        <v>6544</v>
      </c>
      <c r="I540" t="s">
        <v>4334</v>
      </c>
      <c r="J540" t="s">
        <v>4334</v>
      </c>
      <c r="K540" t="s">
        <v>4334</v>
      </c>
      <c r="L540">
        <v>15</v>
      </c>
      <c r="M540" t="s">
        <v>3627</v>
      </c>
      <c r="N540" t="s">
        <v>4334</v>
      </c>
      <c r="O540" t="s">
        <v>4334</v>
      </c>
      <c r="P540" t="s">
        <v>4334</v>
      </c>
      <c r="Q540" t="s">
        <v>4334</v>
      </c>
      <c r="S540" t="s">
        <v>4334</v>
      </c>
      <c r="T540" t="s">
        <v>4334</v>
      </c>
      <c r="U540" t="s">
        <v>4334</v>
      </c>
      <c r="V540" t="s">
        <v>4334</v>
      </c>
      <c r="W540" t="s">
        <v>4334</v>
      </c>
      <c r="X540" t="s">
        <v>4334</v>
      </c>
      <c r="Y540">
        <v>0</v>
      </c>
      <c r="Z540">
        <v>26300000</v>
      </c>
      <c r="AA540" t="s">
        <v>4334</v>
      </c>
      <c r="AB540">
        <v>0</v>
      </c>
      <c r="AC540" t="s">
        <v>4334</v>
      </c>
      <c r="AD540" t="s">
        <v>4334</v>
      </c>
      <c r="AE540" t="s">
        <v>4334</v>
      </c>
      <c r="AF540" t="s">
        <v>4334</v>
      </c>
      <c r="AG540" t="s">
        <v>4334</v>
      </c>
      <c r="AH540">
        <v>0</v>
      </c>
      <c r="AI540">
        <v>0</v>
      </c>
      <c r="AJ540">
        <v>0</v>
      </c>
      <c r="AK540" t="s">
        <v>4334</v>
      </c>
      <c r="AL540" t="s">
        <v>6545</v>
      </c>
      <c r="AM540" t="s">
        <v>4334</v>
      </c>
      <c r="AN540" t="s">
        <v>4334</v>
      </c>
      <c r="AO540" t="s">
        <v>4334</v>
      </c>
    </row>
    <row r="541" spans="1:41">
      <c r="A541" t="s">
        <v>6546</v>
      </c>
      <c r="B541" t="s">
        <v>527</v>
      </c>
      <c r="C541" t="s">
        <v>4334</v>
      </c>
      <c r="D541" t="s">
        <v>4334</v>
      </c>
      <c r="E541" t="s">
        <v>4334</v>
      </c>
      <c r="F541" t="s">
        <v>3838</v>
      </c>
      <c r="G541" t="s">
        <v>1012</v>
      </c>
      <c r="H541" t="s">
        <v>1012</v>
      </c>
      <c r="I541" t="s">
        <v>4334</v>
      </c>
      <c r="J541" t="s">
        <v>999</v>
      </c>
      <c r="K541" t="s">
        <v>4334</v>
      </c>
      <c r="L541">
        <v>55</v>
      </c>
      <c r="M541" t="s">
        <v>3696</v>
      </c>
      <c r="N541" t="s">
        <v>4334</v>
      </c>
      <c r="O541" t="s">
        <v>4334</v>
      </c>
      <c r="P541" t="s">
        <v>4334</v>
      </c>
      <c r="Q541" t="s">
        <v>4334</v>
      </c>
      <c r="S541" t="s">
        <v>4334</v>
      </c>
      <c r="T541" t="s">
        <v>4334</v>
      </c>
      <c r="U541" t="s">
        <v>4334</v>
      </c>
      <c r="V541" t="s">
        <v>4334</v>
      </c>
      <c r="W541" t="s">
        <v>4334</v>
      </c>
      <c r="X541" t="s">
        <v>4334</v>
      </c>
      <c r="Y541">
        <v>2500000</v>
      </c>
      <c r="Z541">
        <v>2500000</v>
      </c>
      <c r="AA541" t="s">
        <v>4334</v>
      </c>
      <c r="AB541">
        <v>9659</v>
      </c>
      <c r="AC541" t="s">
        <v>4334</v>
      </c>
      <c r="AD541" t="s">
        <v>4334</v>
      </c>
      <c r="AE541" t="s">
        <v>4334</v>
      </c>
      <c r="AF541" t="s">
        <v>4334</v>
      </c>
      <c r="AG541" t="s">
        <v>4334</v>
      </c>
      <c r="AH541">
        <v>0</v>
      </c>
      <c r="AI541">
        <v>0</v>
      </c>
      <c r="AJ541">
        <v>0</v>
      </c>
      <c r="AK541" t="s">
        <v>4334</v>
      </c>
      <c r="AL541" t="s">
        <v>3258</v>
      </c>
      <c r="AM541" t="s">
        <v>4334</v>
      </c>
      <c r="AN541" t="s">
        <v>4334</v>
      </c>
      <c r="AO541" t="s">
        <v>4334</v>
      </c>
    </row>
    <row r="542" spans="1:41">
      <c r="A542" t="s">
        <v>6547</v>
      </c>
      <c r="B542" t="s">
        <v>318</v>
      </c>
      <c r="C542" t="s">
        <v>4334</v>
      </c>
      <c r="D542" t="s">
        <v>4334</v>
      </c>
      <c r="E542" t="s">
        <v>4334</v>
      </c>
      <c r="F542" t="s">
        <v>3759</v>
      </c>
      <c r="G542" t="s">
        <v>341</v>
      </c>
      <c r="H542" t="s">
        <v>4334</v>
      </c>
      <c r="I542" t="s">
        <v>4334</v>
      </c>
      <c r="J542" t="s">
        <v>337</v>
      </c>
      <c r="K542" t="s">
        <v>4334</v>
      </c>
      <c r="L542">
        <v>37</v>
      </c>
      <c r="M542" t="s">
        <v>3664</v>
      </c>
      <c r="N542" t="s">
        <v>4334</v>
      </c>
      <c r="O542" t="s">
        <v>4334</v>
      </c>
      <c r="P542" t="s">
        <v>4334</v>
      </c>
      <c r="Q542" t="s">
        <v>4334</v>
      </c>
      <c r="S542" t="s">
        <v>4334</v>
      </c>
      <c r="T542" t="s">
        <v>4334</v>
      </c>
      <c r="U542" t="s">
        <v>4334</v>
      </c>
      <c r="V542" t="s">
        <v>4334</v>
      </c>
      <c r="W542" t="s">
        <v>4334</v>
      </c>
      <c r="X542" t="s">
        <v>4334</v>
      </c>
      <c r="Y542">
        <v>1000000</v>
      </c>
      <c r="Z542">
        <v>1000000</v>
      </c>
      <c r="AA542" t="s">
        <v>4334</v>
      </c>
      <c r="AB542">
        <v>9093.06</v>
      </c>
      <c r="AC542" t="s">
        <v>4334</v>
      </c>
      <c r="AD542" t="s">
        <v>4334</v>
      </c>
      <c r="AE542" t="s">
        <v>4334</v>
      </c>
      <c r="AF542" t="s">
        <v>4334</v>
      </c>
      <c r="AG542" t="s">
        <v>4334</v>
      </c>
      <c r="AH542">
        <v>7909.6369999999997</v>
      </c>
      <c r="AI542">
        <v>3</v>
      </c>
      <c r="AJ542">
        <v>0</v>
      </c>
      <c r="AK542" t="s">
        <v>4334</v>
      </c>
      <c r="AL542" t="s">
        <v>20</v>
      </c>
      <c r="AM542" t="s">
        <v>4334</v>
      </c>
      <c r="AN542" t="s">
        <v>4334</v>
      </c>
      <c r="AO542" t="s">
        <v>4334</v>
      </c>
    </row>
    <row r="543" spans="1:41">
      <c r="A543" t="s">
        <v>6548</v>
      </c>
      <c r="B543" t="s">
        <v>318</v>
      </c>
      <c r="C543" t="s">
        <v>4334</v>
      </c>
      <c r="D543" t="s">
        <v>4334</v>
      </c>
      <c r="E543" t="s">
        <v>4334</v>
      </c>
      <c r="F543" t="s">
        <v>3729</v>
      </c>
      <c r="G543" t="s">
        <v>503</v>
      </c>
      <c r="H543" t="s">
        <v>4334</v>
      </c>
      <c r="I543" t="s">
        <v>4334</v>
      </c>
      <c r="J543" t="s">
        <v>319</v>
      </c>
      <c r="K543" t="s">
        <v>4334</v>
      </c>
      <c r="L543">
        <v>45</v>
      </c>
      <c r="M543" t="s">
        <v>3677</v>
      </c>
      <c r="N543" t="s">
        <v>4334</v>
      </c>
      <c r="O543" t="s">
        <v>4334</v>
      </c>
      <c r="P543" t="s">
        <v>4334</v>
      </c>
      <c r="Q543" t="s">
        <v>4334</v>
      </c>
      <c r="S543" t="s">
        <v>4334</v>
      </c>
      <c r="T543" t="s">
        <v>4334</v>
      </c>
      <c r="U543" t="s">
        <v>4334</v>
      </c>
      <c r="V543" t="s">
        <v>4334</v>
      </c>
      <c r="W543" t="s">
        <v>4334</v>
      </c>
      <c r="X543" t="s">
        <v>4334</v>
      </c>
      <c r="Y543">
        <v>7000000</v>
      </c>
      <c r="Z543">
        <v>9000000</v>
      </c>
      <c r="AA543" t="s">
        <v>4334</v>
      </c>
      <c r="AB543">
        <v>8979498.2899999991</v>
      </c>
      <c r="AC543" t="s">
        <v>4334</v>
      </c>
      <c r="AD543" t="s">
        <v>4334</v>
      </c>
      <c r="AE543" t="s">
        <v>4334</v>
      </c>
      <c r="AF543" t="s">
        <v>4334</v>
      </c>
      <c r="AG543" t="s">
        <v>4334</v>
      </c>
      <c r="AH543">
        <v>8969950.6050000004</v>
      </c>
      <c r="AI543">
        <v>99</v>
      </c>
      <c r="AJ543">
        <v>0</v>
      </c>
      <c r="AK543" t="s">
        <v>4334</v>
      </c>
      <c r="AL543" t="s">
        <v>4334</v>
      </c>
      <c r="AM543" t="s">
        <v>4334</v>
      </c>
      <c r="AN543" t="s">
        <v>4334</v>
      </c>
      <c r="AO543" t="s">
        <v>4334</v>
      </c>
    </row>
    <row r="544" spans="1:41">
      <c r="A544" t="s">
        <v>6549</v>
      </c>
      <c r="B544" t="s">
        <v>529</v>
      </c>
      <c r="C544" t="s">
        <v>4334</v>
      </c>
      <c r="D544" t="s">
        <v>4334</v>
      </c>
      <c r="E544" t="s">
        <v>4334</v>
      </c>
      <c r="F544" t="s">
        <v>3730</v>
      </c>
      <c r="G544" t="s">
        <v>4334</v>
      </c>
      <c r="H544" t="s">
        <v>4094</v>
      </c>
      <c r="I544" t="s">
        <v>4334</v>
      </c>
      <c r="J544" t="s">
        <v>480</v>
      </c>
      <c r="K544" t="s">
        <v>4334</v>
      </c>
      <c r="L544">
        <v>36</v>
      </c>
      <c r="M544" t="s">
        <v>3662</v>
      </c>
      <c r="N544" t="s">
        <v>4334</v>
      </c>
      <c r="O544" t="s">
        <v>4334</v>
      </c>
      <c r="P544" t="s">
        <v>4334</v>
      </c>
      <c r="Q544" t="s">
        <v>4334</v>
      </c>
      <c r="S544" t="s">
        <v>4334</v>
      </c>
      <c r="T544" t="s">
        <v>4334</v>
      </c>
      <c r="U544" t="s">
        <v>4334</v>
      </c>
      <c r="V544" t="s">
        <v>4334</v>
      </c>
      <c r="W544" t="s">
        <v>4334</v>
      </c>
      <c r="X544" t="s">
        <v>4334</v>
      </c>
      <c r="Y544">
        <v>0</v>
      </c>
      <c r="Z544">
        <v>4381982</v>
      </c>
      <c r="AA544" t="s">
        <v>4334</v>
      </c>
      <c r="AB544">
        <v>0</v>
      </c>
      <c r="AC544" t="s">
        <v>4334</v>
      </c>
      <c r="AD544" t="s">
        <v>4334</v>
      </c>
      <c r="AE544" t="s">
        <v>4334</v>
      </c>
      <c r="AF544" t="s">
        <v>4334</v>
      </c>
      <c r="AG544" t="s">
        <v>4334</v>
      </c>
      <c r="AH544">
        <v>0</v>
      </c>
      <c r="AI544">
        <v>43</v>
      </c>
      <c r="AJ544">
        <v>22</v>
      </c>
      <c r="AK544" t="s">
        <v>4334</v>
      </c>
      <c r="AL544" t="s">
        <v>4334</v>
      </c>
      <c r="AM544" t="s">
        <v>4334</v>
      </c>
      <c r="AN544" t="s">
        <v>4334</v>
      </c>
      <c r="AO544" t="s">
        <v>4334</v>
      </c>
    </row>
    <row r="545" spans="1:41">
      <c r="A545" t="s">
        <v>6550</v>
      </c>
      <c r="B545" t="s">
        <v>527</v>
      </c>
      <c r="C545" t="s">
        <v>4334</v>
      </c>
      <c r="D545" t="s">
        <v>4334</v>
      </c>
      <c r="E545" t="s">
        <v>4334</v>
      </c>
      <c r="F545" t="s">
        <v>6004</v>
      </c>
      <c r="G545" t="s">
        <v>4334</v>
      </c>
      <c r="H545" t="s">
        <v>6551</v>
      </c>
      <c r="I545" t="s">
        <v>4334</v>
      </c>
      <c r="J545" t="s">
        <v>319</v>
      </c>
      <c r="K545" t="s">
        <v>4334</v>
      </c>
      <c r="L545">
        <v>47</v>
      </c>
      <c r="M545" t="s">
        <v>3680</v>
      </c>
      <c r="N545" t="s">
        <v>4334</v>
      </c>
      <c r="O545" t="s">
        <v>4334</v>
      </c>
      <c r="P545" t="s">
        <v>4334</v>
      </c>
      <c r="Q545" t="s">
        <v>4334</v>
      </c>
      <c r="R545">
        <v>2022</v>
      </c>
      <c r="S545" t="s">
        <v>4334</v>
      </c>
      <c r="T545" t="s">
        <v>4334</v>
      </c>
      <c r="U545" t="s">
        <v>4334</v>
      </c>
      <c r="V545" t="s">
        <v>4334</v>
      </c>
      <c r="W545" t="s">
        <v>4334</v>
      </c>
      <c r="X545" t="s">
        <v>4334</v>
      </c>
      <c r="Y545">
        <v>1500000</v>
      </c>
      <c r="Z545">
        <v>1500000</v>
      </c>
      <c r="AA545" t="s">
        <v>4334</v>
      </c>
      <c r="AB545">
        <v>517232.25</v>
      </c>
      <c r="AC545" t="s">
        <v>4334</v>
      </c>
      <c r="AD545" t="s">
        <v>4334</v>
      </c>
      <c r="AE545" t="s">
        <v>4334</v>
      </c>
      <c r="AF545" t="s">
        <v>4334</v>
      </c>
      <c r="AG545" t="s">
        <v>4334</v>
      </c>
      <c r="AH545">
        <v>0</v>
      </c>
      <c r="AI545">
        <v>5</v>
      </c>
      <c r="AJ545">
        <v>0</v>
      </c>
      <c r="AK545" t="s">
        <v>4334</v>
      </c>
      <c r="AL545" t="s">
        <v>20</v>
      </c>
      <c r="AM545" t="s">
        <v>4334</v>
      </c>
      <c r="AN545" t="s">
        <v>4334</v>
      </c>
      <c r="AO545" t="s">
        <v>4334</v>
      </c>
    </row>
    <row r="546" spans="1:41">
      <c r="A546" t="s">
        <v>6552</v>
      </c>
      <c r="B546" t="s">
        <v>2286</v>
      </c>
      <c r="C546" t="s">
        <v>4334</v>
      </c>
      <c r="D546" t="s">
        <v>4334</v>
      </c>
      <c r="E546" t="s">
        <v>4334</v>
      </c>
      <c r="F546" t="s">
        <v>3733</v>
      </c>
      <c r="G546" t="s">
        <v>2597</v>
      </c>
      <c r="H546" t="s">
        <v>6553</v>
      </c>
      <c r="I546" t="s">
        <v>4334</v>
      </c>
      <c r="J546" t="s">
        <v>4334</v>
      </c>
      <c r="K546" t="s">
        <v>4334</v>
      </c>
      <c r="L546">
        <v>14</v>
      </c>
      <c r="M546" t="s">
        <v>3625</v>
      </c>
      <c r="N546" t="s">
        <v>4334</v>
      </c>
      <c r="O546" t="s">
        <v>4334</v>
      </c>
      <c r="P546" t="s">
        <v>4334</v>
      </c>
      <c r="Q546" t="s">
        <v>4334</v>
      </c>
      <c r="S546" t="s">
        <v>4334</v>
      </c>
      <c r="T546" t="s">
        <v>4334</v>
      </c>
      <c r="U546" t="s">
        <v>4334</v>
      </c>
      <c r="V546" t="s">
        <v>4334</v>
      </c>
      <c r="W546" t="s">
        <v>4334</v>
      </c>
      <c r="X546" t="s">
        <v>4334</v>
      </c>
      <c r="Y546">
        <v>0</v>
      </c>
      <c r="Z546">
        <v>2574994</v>
      </c>
      <c r="AA546" t="s">
        <v>4334</v>
      </c>
      <c r="AB546">
        <v>2568456.4909999999</v>
      </c>
      <c r="AC546" t="s">
        <v>4334</v>
      </c>
      <c r="AD546" t="s">
        <v>4334</v>
      </c>
      <c r="AE546" t="s">
        <v>4334</v>
      </c>
      <c r="AF546" t="s">
        <v>4334</v>
      </c>
      <c r="AG546" t="s">
        <v>4334</v>
      </c>
      <c r="AH546">
        <v>0</v>
      </c>
      <c r="AI546">
        <v>50</v>
      </c>
      <c r="AJ546">
        <v>0</v>
      </c>
      <c r="AK546" t="s">
        <v>4334</v>
      </c>
      <c r="AL546" t="s">
        <v>2598</v>
      </c>
      <c r="AM546" t="s">
        <v>4334</v>
      </c>
      <c r="AN546" t="s">
        <v>4334</v>
      </c>
      <c r="AO546" t="s">
        <v>4334</v>
      </c>
    </row>
    <row r="547" spans="1:41">
      <c r="A547" t="s">
        <v>6554</v>
      </c>
      <c r="B547" t="s">
        <v>2286</v>
      </c>
      <c r="C547" t="s">
        <v>4334</v>
      </c>
      <c r="D547" t="s">
        <v>4334</v>
      </c>
      <c r="E547" t="s">
        <v>4334</v>
      </c>
      <c r="F547" t="s">
        <v>3730</v>
      </c>
      <c r="G547" t="s">
        <v>2467</v>
      </c>
      <c r="H547" t="s">
        <v>6555</v>
      </c>
      <c r="I547" t="s">
        <v>4334</v>
      </c>
      <c r="J547" t="s">
        <v>319</v>
      </c>
      <c r="K547" t="s">
        <v>4334</v>
      </c>
      <c r="L547">
        <v>42</v>
      </c>
      <c r="M547" t="s">
        <v>3674</v>
      </c>
      <c r="N547" t="s">
        <v>4334</v>
      </c>
      <c r="O547" t="s">
        <v>4334</v>
      </c>
      <c r="P547" t="s">
        <v>4334</v>
      </c>
      <c r="Q547" t="s">
        <v>4334</v>
      </c>
      <c r="S547" t="s">
        <v>4334</v>
      </c>
      <c r="T547" t="s">
        <v>4334</v>
      </c>
      <c r="U547" t="s">
        <v>4334</v>
      </c>
      <c r="V547" t="s">
        <v>4334</v>
      </c>
      <c r="W547" t="s">
        <v>4334</v>
      </c>
      <c r="X547" t="s">
        <v>4334</v>
      </c>
      <c r="Y547">
        <v>2000000</v>
      </c>
      <c r="Z547">
        <v>2500000</v>
      </c>
      <c r="AA547" t="s">
        <v>4334</v>
      </c>
      <c r="AB547">
        <v>1960121.9509999999</v>
      </c>
      <c r="AC547" t="s">
        <v>4334</v>
      </c>
      <c r="AD547" t="s">
        <v>4334</v>
      </c>
      <c r="AE547" t="s">
        <v>4334</v>
      </c>
      <c r="AF547" t="s">
        <v>4334</v>
      </c>
      <c r="AG547" t="s">
        <v>4334</v>
      </c>
      <c r="AH547">
        <v>603838.06299999997</v>
      </c>
      <c r="AI547">
        <v>60</v>
      </c>
      <c r="AJ547">
        <v>0</v>
      </c>
      <c r="AK547" t="s">
        <v>4334</v>
      </c>
      <c r="AL547" t="s">
        <v>6556</v>
      </c>
      <c r="AM547" t="s">
        <v>4334</v>
      </c>
      <c r="AN547" t="s">
        <v>4334</v>
      </c>
      <c r="AO547" t="s">
        <v>4334</v>
      </c>
    </row>
    <row r="548" spans="1:41">
      <c r="A548" t="s">
        <v>6557</v>
      </c>
      <c r="B548" t="s">
        <v>318</v>
      </c>
      <c r="C548" t="s">
        <v>4334</v>
      </c>
      <c r="D548" t="s">
        <v>4334</v>
      </c>
      <c r="E548" t="s">
        <v>4334</v>
      </c>
      <c r="F548" t="s">
        <v>3733</v>
      </c>
      <c r="G548" t="s">
        <v>448</v>
      </c>
      <c r="H548" t="s">
        <v>4334</v>
      </c>
      <c r="I548" t="s">
        <v>4334</v>
      </c>
      <c r="J548" t="s">
        <v>4334</v>
      </c>
      <c r="K548" t="s">
        <v>4334</v>
      </c>
      <c r="L548">
        <v>1</v>
      </c>
      <c r="M548" t="s">
        <v>3610</v>
      </c>
      <c r="N548" t="s">
        <v>4334</v>
      </c>
      <c r="O548" t="s">
        <v>4334</v>
      </c>
      <c r="P548" t="s">
        <v>4334</v>
      </c>
      <c r="Q548" t="s">
        <v>4334</v>
      </c>
      <c r="S548" t="s">
        <v>4334</v>
      </c>
      <c r="T548" t="s">
        <v>4334</v>
      </c>
      <c r="U548" t="s">
        <v>4334</v>
      </c>
      <c r="V548" t="s">
        <v>4334</v>
      </c>
      <c r="W548" t="s">
        <v>4334</v>
      </c>
      <c r="X548" t="s">
        <v>4334</v>
      </c>
      <c r="Y548">
        <v>3000000</v>
      </c>
      <c r="Z548">
        <v>1819150</v>
      </c>
      <c r="AA548" t="s">
        <v>4334</v>
      </c>
      <c r="AB548">
        <v>1413716</v>
      </c>
      <c r="AC548" t="s">
        <v>4334</v>
      </c>
      <c r="AD548" t="s">
        <v>4334</v>
      </c>
      <c r="AE548" t="s">
        <v>4334</v>
      </c>
      <c r="AF548" t="s">
        <v>4334</v>
      </c>
      <c r="AG548" t="s">
        <v>4334</v>
      </c>
      <c r="AH548">
        <v>1990350</v>
      </c>
      <c r="AI548">
        <v>85</v>
      </c>
      <c r="AJ548">
        <v>109.41</v>
      </c>
      <c r="AK548" t="s">
        <v>4334</v>
      </c>
      <c r="AL548" t="s">
        <v>436</v>
      </c>
      <c r="AM548" t="s">
        <v>4334</v>
      </c>
      <c r="AN548" t="s">
        <v>4334</v>
      </c>
      <c r="AO548" t="s">
        <v>4334</v>
      </c>
    </row>
    <row r="549" spans="1:41">
      <c r="A549" t="s">
        <v>6558</v>
      </c>
      <c r="B549" t="s">
        <v>529</v>
      </c>
      <c r="C549" t="s">
        <v>4334</v>
      </c>
      <c r="D549" t="s">
        <v>4334</v>
      </c>
      <c r="E549" t="s">
        <v>4334</v>
      </c>
      <c r="F549" t="s">
        <v>3733</v>
      </c>
      <c r="G549" t="s">
        <v>4334</v>
      </c>
      <c r="H549" t="s">
        <v>6559</v>
      </c>
      <c r="I549" t="s">
        <v>4334</v>
      </c>
      <c r="J549" t="s">
        <v>319</v>
      </c>
      <c r="K549" t="s">
        <v>4334</v>
      </c>
      <c r="L549">
        <v>41</v>
      </c>
      <c r="M549" t="s">
        <v>3672</v>
      </c>
      <c r="N549" t="s">
        <v>4334</v>
      </c>
      <c r="O549" t="s">
        <v>4334</v>
      </c>
      <c r="P549" t="s">
        <v>4334</v>
      </c>
      <c r="Q549" t="s">
        <v>4334</v>
      </c>
      <c r="S549" t="s">
        <v>4334</v>
      </c>
      <c r="T549" t="s">
        <v>4334</v>
      </c>
      <c r="U549" t="s">
        <v>4334</v>
      </c>
      <c r="V549" t="s">
        <v>4334</v>
      </c>
      <c r="W549" t="s">
        <v>4334</v>
      </c>
      <c r="X549" t="s">
        <v>4334</v>
      </c>
      <c r="Y549">
        <v>0</v>
      </c>
      <c r="Z549">
        <v>1600000</v>
      </c>
      <c r="AA549" t="s">
        <v>4334</v>
      </c>
      <c r="AB549">
        <v>0</v>
      </c>
      <c r="AC549" t="s">
        <v>4334</v>
      </c>
      <c r="AD549" t="s">
        <v>4334</v>
      </c>
      <c r="AE549" t="s">
        <v>4334</v>
      </c>
      <c r="AF549" t="s">
        <v>4334</v>
      </c>
      <c r="AG549" t="s">
        <v>4334</v>
      </c>
      <c r="AH549">
        <v>6830</v>
      </c>
      <c r="AI549">
        <v>15</v>
      </c>
      <c r="AJ549">
        <v>0.03</v>
      </c>
      <c r="AK549" t="s">
        <v>4334</v>
      </c>
      <c r="AL549" t="s">
        <v>20</v>
      </c>
      <c r="AM549" t="s">
        <v>4334</v>
      </c>
      <c r="AN549" t="s">
        <v>4334</v>
      </c>
      <c r="AO549" t="s">
        <v>4334</v>
      </c>
    </row>
    <row r="550" spans="1:41">
      <c r="A550" t="s">
        <v>6560</v>
      </c>
      <c r="B550" t="s">
        <v>527</v>
      </c>
      <c r="C550" t="s">
        <v>4334</v>
      </c>
      <c r="D550" t="s">
        <v>4334</v>
      </c>
      <c r="E550" t="s">
        <v>4334</v>
      </c>
      <c r="F550" t="s">
        <v>3832</v>
      </c>
      <c r="G550" t="s">
        <v>4334</v>
      </c>
      <c r="H550" t="s">
        <v>988</v>
      </c>
      <c r="I550" t="s">
        <v>4334</v>
      </c>
      <c r="J550" t="s">
        <v>319</v>
      </c>
      <c r="K550" t="s">
        <v>4334</v>
      </c>
      <c r="L550">
        <v>54</v>
      </c>
      <c r="M550" t="s">
        <v>3694</v>
      </c>
      <c r="N550" t="s">
        <v>4334</v>
      </c>
      <c r="O550" t="s">
        <v>4334</v>
      </c>
      <c r="P550" t="s">
        <v>4334</v>
      </c>
      <c r="Q550" t="s">
        <v>4334</v>
      </c>
      <c r="R550">
        <v>2022</v>
      </c>
      <c r="S550" t="s">
        <v>4334</v>
      </c>
      <c r="T550" t="s">
        <v>4334</v>
      </c>
      <c r="U550" t="s">
        <v>4334</v>
      </c>
      <c r="V550" t="s">
        <v>4334</v>
      </c>
      <c r="W550" t="s">
        <v>4334</v>
      </c>
      <c r="X550" t="s">
        <v>4334</v>
      </c>
      <c r="Y550">
        <v>3100000</v>
      </c>
      <c r="Z550">
        <v>3650000</v>
      </c>
      <c r="AA550" t="s">
        <v>4334</v>
      </c>
      <c r="AB550">
        <v>3489957</v>
      </c>
      <c r="AC550" t="s">
        <v>4334</v>
      </c>
      <c r="AD550" t="s">
        <v>4334</v>
      </c>
      <c r="AE550" t="s">
        <v>4334</v>
      </c>
      <c r="AF550" t="s">
        <v>4334</v>
      </c>
      <c r="AG550" t="s">
        <v>4334</v>
      </c>
      <c r="AH550">
        <v>3457138</v>
      </c>
      <c r="AI550">
        <v>98</v>
      </c>
      <c r="AJ550">
        <v>0</v>
      </c>
      <c r="AK550" t="s">
        <v>4334</v>
      </c>
      <c r="AL550" t="s">
        <v>20</v>
      </c>
      <c r="AM550" t="s">
        <v>4334</v>
      </c>
      <c r="AN550" t="s">
        <v>4334</v>
      </c>
      <c r="AO550" t="s">
        <v>4334</v>
      </c>
    </row>
    <row r="551" spans="1:41">
      <c r="A551" t="s">
        <v>6561</v>
      </c>
      <c r="B551" t="s">
        <v>527</v>
      </c>
      <c r="C551" t="s">
        <v>4334</v>
      </c>
      <c r="D551" t="s">
        <v>4334</v>
      </c>
      <c r="E551" t="s">
        <v>4334</v>
      </c>
      <c r="F551" t="s">
        <v>3733</v>
      </c>
      <c r="G551" t="s">
        <v>4334</v>
      </c>
      <c r="H551" t="s">
        <v>6562</v>
      </c>
      <c r="I551" t="s">
        <v>4334</v>
      </c>
      <c r="J551" t="s">
        <v>319</v>
      </c>
      <c r="K551" t="s">
        <v>4334</v>
      </c>
      <c r="L551">
        <v>30</v>
      </c>
      <c r="M551" t="s">
        <v>527</v>
      </c>
      <c r="N551" t="s">
        <v>4334</v>
      </c>
      <c r="O551" t="s">
        <v>4334</v>
      </c>
      <c r="P551" t="s">
        <v>4334</v>
      </c>
      <c r="Q551" t="s">
        <v>4334</v>
      </c>
      <c r="R551">
        <v>2013</v>
      </c>
      <c r="S551" t="s">
        <v>4334</v>
      </c>
      <c r="T551" t="s">
        <v>4334</v>
      </c>
      <c r="U551" t="s">
        <v>4334</v>
      </c>
      <c r="V551" t="s">
        <v>4334</v>
      </c>
      <c r="W551" t="s">
        <v>4334</v>
      </c>
      <c r="X551" t="s">
        <v>4334</v>
      </c>
      <c r="Y551">
        <v>500000</v>
      </c>
      <c r="Z551">
        <v>2906000</v>
      </c>
      <c r="AA551" t="s">
        <v>4334</v>
      </c>
      <c r="AB551">
        <v>2706416.0720000002</v>
      </c>
      <c r="AC551" t="s">
        <v>4334</v>
      </c>
      <c r="AD551" t="s">
        <v>4334</v>
      </c>
      <c r="AE551" t="s">
        <v>4334</v>
      </c>
      <c r="AF551" t="s">
        <v>4334</v>
      </c>
      <c r="AG551" t="s">
        <v>4334</v>
      </c>
      <c r="AH551">
        <v>737492.51899999997</v>
      </c>
      <c r="AI551">
        <v>65</v>
      </c>
      <c r="AJ551">
        <v>0</v>
      </c>
      <c r="AK551" t="s">
        <v>4334</v>
      </c>
      <c r="AL551" t="s">
        <v>20</v>
      </c>
      <c r="AM551" t="s">
        <v>4334</v>
      </c>
      <c r="AN551" t="s">
        <v>4334</v>
      </c>
      <c r="AO551" t="s">
        <v>4334</v>
      </c>
    </row>
    <row r="552" spans="1:41">
      <c r="A552" t="s">
        <v>6563</v>
      </c>
      <c r="B552" t="s">
        <v>2286</v>
      </c>
      <c r="C552" t="s">
        <v>4334</v>
      </c>
      <c r="D552" t="s">
        <v>4334</v>
      </c>
      <c r="E552" t="s">
        <v>4334</v>
      </c>
      <c r="F552" t="s">
        <v>3757</v>
      </c>
      <c r="G552" t="s">
        <v>4334</v>
      </c>
      <c r="H552" t="s">
        <v>6564</v>
      </c>
      <c r="I552" t="s">
        <v>4334</v>
      </c>
      <c r="J552" t="s">
        <v>4334</v>
      </c>
      <c r="K552" t="s">
        <v>4334</v>
      </c>
      <c r="L552">
        <v>44</v>
      </c>
      <c r="M552" t="s">
        <v>1202</v>
      </c>
      <c r="N552" t="s">
        <v>4334</v>
      </c>
      <c r="O552" t="s">
        <v>4334</v>
      </c>
      <c r="P552" t="s">
        <v>4334</v>
      </c>
      <c r="Q552" t="s">
        <v>4334</v>
      </c>
      <c r="S552" t="s">
        <v>4334</v>
      </c>
      <c r="T552" t="s">
        <v>4334</v>
      </c>
      <c r="U552" t="s">
        <v>4334</v>
      </c>
      <c r="V552" t="s">
        <v>4334</v>
      </c>
      <c r="W552" t="s">
        <v>4334</v>
      </c>
      <c r="X552" t="s">
        <v>4334</v>
      </c>
      <c r="Y552">
        <v>500000</v>
      </c>
      <c r="Z552">
        <v>3330000</v>
      </c>
      <c r="AA552" t="s">
        <v>4334</v>
      </c>
      <c r="AB552">
        <v>0</v>
      </c>
      <c r="AC552" t="s">
        <v>4334</v>
      </c>
      <c r="AD552" t="s">
        <v>4334</v>
      </c>
      <c r="AE552" t="s">
        <v>4334</v>
      </c>
      <c r="AF552" t="s">
        <v>4334</v>
      </c>
      <c r="AG552" t="s">
        <v>4334</v>
      </c>
      <c r="AH552">
        <v>1038424</v>
      </c>
      <c r="AI552">
        <v>20</v>
      </c>
      <c r="AJ552">
        <v>31.18</v>
      </c>
      <c r="AK552" t="s">
        <v>4334</v>
      </c>
      <c r="AL552" t="s">
        <v>20</v>
      </c>
      <c r="AM552" t="s">
        <v>4334</v>
      </c>
      <c r="AN552" t="s">
        <v>4334</v>
      </c>
      <c r="AO552" t="s">
        <v>4334</v>
      </c>
    </row>
    <row r="553" spans="1:41">
      <c r="A553" t="s">
        <v>6565</v>
      </c>
      <c r="B553" t="s">
        <v>527</v>
      </c>
      <c r="C553" t="s">
        <v>4334</v>
      </c>
      <c r="D553" t="s">
        <v>4334</v>
      </c>
      <c r="E553" t="s">
        <v>4334</v>
      </c>
      <c r="F553" t="s">
        <v>3810</v>
      </c>
      <c r="G553" t="s">
        <v>4334</v>
      </c>
      <c r="H553" t="s">
        <v>4024</v>
      </c>
      <c r="I553" t="s">
        <v>4334</v>
      </c>
      <c r="J553" t="s">
        <v>319</v>
      </c>
      <c r="K553" t="s">
        <v>4334</v>
      </c>
      <c r="L553">
        <v>33</v>
      </c>
      <c r="M553" t="s">
        <v>3657</v>
      </c>
      <c r="N553" t="s">
        <v>4334</v>
      </c>
      <c r="O553" t="s">
        <v>4334</v>
      </c>
      <c r="P553" t="s">
        <v>4334</v>
      </c>
      <c r="Q553" t="s">
        <v>4334</v>
      </c>
      <c r="R553">
        <v>2014</v>
      </c>
      <c r="S553" t="s">
        <v>4334</v>
      </c>
      <c r="T553" t="s">
        <v>4334</v>
      </c>
      <c r="U553" t="s">
        <v>4334</v>
      </c>
      <c r="V553" t="s">
        <v>4334</v>
      </c>
      <c r="W553" t="s">
        <v>4334</v>
      </c>
      <c r="X553" t="s">
        <v>4334</v>
      </c>
      <c r="Y553">
        <v>1200000</v>
      </c>
      <c r="Z553">
        <v>4620000</v>
      </c>
      <c r="AA553" t="s">
        <v>4334</v>
      </c>
      <c r="AB553">
        <v>4266211</v>
      </c>
      <c r="AC553" t="s">
        <v>4334</v>
      </c>
      <c r="AD553" t="s">
        <v>4334</v>
      </c>
      <c r="AE553" t="s">
        <v>4334</v>
      </c>
      <c r="AF553" t="s">
        <v>4334</v>
      </c>
      <c r="AG553" t="s">
        <v>4334</v>
      </c>
      <c r="AH553">
        <v>2363149</v>
      </c>
      <c r="AI553">
        <v>56</v>
      </c>
      <c r="AJ553">
        <v>0</v>
      </c>
      <c r="AK553" t="s">
        <v>4334</v>
      </c>
      <c r="AL553" t="s">
        <v>4334</v>
      </c>
      <c r="AM553" t="s">
        <v>4334</v>
      </c>
      <c r="AN553" t="s">
        <v>4334</v>
      </c>
      <c r="AO553" t="s">
        <v>4334</v>
      </c>
    </row>
    <row r="554" spans="1:41">
      <c r="A554" t="s">
        <v>6566</v>
      </c>
      <c r="B554" t="s">
        <v>318</v>
      </c>
      <c r="C554" t="s">
        <v>4334</v>
      </c>
      <c r="D554" t="s">
        <v>4334</v>
      </c>
      <c r="E554" t="s">
        <v>4334</v>
      </c>
      <c r="F554" t="s">
        <v>3768</v>
      </c>
      <c r="G554" t="s">
        <v>363</v>
      </c>
      <c r="H554" t="s">
        <v>390</v>
      </c>
      <c r="I554" t="s">
        <v>4334</v>
      </c>
      <c r="J554" t="s">
        <v>4334</v>
      </c>
      <c r="K554" t="s">
        <v>4334</v>
      </c>
      <c r="L554">
        <v>49</v>
      </c>
      <c r="M554" t="s">
        <v>3684</v>
      </c>
      <c r="N554" t="s">
        <v>4334</v>
      </c>
      <c r="O554" t="s">
        <v>4334</v>
      </c>
      <c r="P554" t="s">
        <v>4334</v>
      </c>
      <c r="Q554" t="s">
        <v>4334</v>
      </c>
      <c r="S554" t="s">
        <v>4334</v>
      </c>
      <c r="T554" t="s">
        <v>4334</v>
      </c>
      <c r="U554" t="s">
        <v>4334</v>
      </c>
      <c r="V554" t="s">
        <v>4334</v>
      </c>
      <c r="W554" t="s">
        <v>4334</v>
      </c>
      <c r="X554" t="s">
        <v>4334</v>
      </c>
      <c r="Y554">
        <v>136000000</v>
      </c>
      <c r="Z554">
        <v>136000000</v>
      </c>
      <c r="AA554" t="s">
        <v>4334</v>
      </c>
      <c r="AB554">
        <v>0</v>
      </c>
      <c r="AC554" t="s">
        <v>4334</v>
      </c>
      <c r="AD554" t="s">
        <v>4334</v>
      </c>
      <c r="AE554" t="s">
        <v>4334</v>
      </c>
      <c r="AF554" t="s">
        <v>4334</v>
      </c>
      <c r="AG554" t="s">
        <v>4334</v>
      </c>
      <c r="AH554">
        <v>0</v>
      </c>
      <c r="AI554">
        <v>0</v>
      </c>
      <c r="AJ554">
        <v>0</v>
      </c>
      <c r="AK554" t="s">
        <v>4334</v>
      </c>
      <c r="AL554" t="s">
        <v>4334</v>
      </c>
      <c r="AM554" t="s">
        <v>4334</v>
      </c>
      <c r="AN554" t="s">
        <v>4334</v>
      </c>
      <c r="AO554" t="s">
        <v>4334</v>
      </c>
    </row>
    <row r="555" spans="1:41">
      <c r="A555" t="s">
        <v>6567</v>
      </c>
      <c r="B555" t="s">
        <v>526</v>
      </c>
      <c r="C555" t="s">
        <v>4334</v>
      </c>
      <c r="D555" t="s">
        <v>4334</v>
      </c>
      <c r="E555" t="s">
        <v>4334</v>
      </c>
      <c r="F555" t="s">
        <v>3729</v>
      </c>
      <c r="G555" t="s">
        <v>4334</v>
      </c>
      <c r="H555" t="s">
        <v>6568</v>
      </c>
      <c r="I555" t="s">
        <v>4334</v>
      </c>
      <c r="J555" t="s">
        <v>4334</v>
      </c>
      <c r="K555" t="s">
        <v>4334</v>
      </c>
      <c r="L555">
        <v>6</v>
      </c>
      <c r="M555" t="s">
        <v>3613</v>
      </c>
      <c r="N555" t="s">
        <v>4334</v>
      </c>
      <c r="O555" t="s">
        <v>4334</v>
      </c>
      <c r="P555" t="s">
        <v>4334</v>
      </c>
      <c r="Q555" t="s">
        <v>4334</v>
      </c>
      <c r="S555" t="s">
        <v>4334</v>
      </c>
      <c r="T555" t="s">
        <v>4334</v>
      </c>
      <c r="U555" t="s">
        <v>4334</v>
      </c>
      <c r="V555" t="s">
        <v>4334</v>
      </c>
      <c r="W555" t="s">
        <v>4334</v>
      </c>
      <c r="X555" t="s">
        <v>4334</v>
      </c>
      <c r="Y555">
        <v>0</v>
      </c>
      <c r="Z555">
        <v>10000000</v>
      </c>
      <c r="AA555" t="s">
        <v>4334</v>
      </c>
      <c r="AB555">
        <v>0</v>
      </c>
      <c r="AC555" t="s">
        <v>4334</v>
      </c>
      <c r="AD555" t="s">
        <v>4334</v>
      </c>
      <c r="AE555" t="s">
        <v>4334</v>
      </c>
      <c r="AF555" t="s">
        <v>4334</v>
      </c>
      <c r="AG555" t="s">
        <v>4334</v>
      </c>
      <c r="AH555">
        <v>0</v>
      </c>
      <c r="AI555">
        <v>86</v>
      </c>
      <c r="AJ555">
        <v>80</v>
      </c>
      <c r="AK555" t="s">
        <v>4334</v>
      </c>
      <c r="AL555" t="s">
        <v>67</v>
      </c>
      <c r="AM555" t="s">
        <v>4334</v>
      </c>
      <c r="AN555" t="s">
        <v>4334</v>
      </c>
      <c r="AO555" t="s">
        <v>4334</v>
      </c>
    </row>
    <row r="556" spans="1:41">
      <c r="A556" t="s">
        <v>6569</v>
      </c>
      <c r="B556" t="s">
        <v>527</v>
      </c>
      <c r="C556" t="s">
        <v>4334</v>
      </c>
      <c r="D556" t="s">
        <v>4334</v>
      </c>
      <c r="E556" t="s">
        <v>4334</v>
      </c>
      <c r="F556" t="s">
        <v>3827</v>
      </c>
      <c r="G556" t="s">
        <v>4334</v>
      </c>
      <c r="H556" t="s">
        <v>6570</v>
      </c>
      <c r="I556" t="s">
        <v>4334</v>
      </c>
      <c r="J556" t="s">
        <v>319</v>
      </c>
      <c r="K556" t="s">
        <v>4334</v>
      </c>
      <c r="L556">
        <v>54</v>
      </c>
      <c r="M556" t="s">
        <v>3694</v>
      </c>
      <c r="N556" t="s">
        <v>4334</v>
      </c>
      <c r="O556" t="s">
        <v>4334</v>
      </c>
      <c r="P556" t="s">
        <v>4334</v>
      </c>
      <c r="Q556" t="s">
        <v>4334</v>
      </c>
      <c r="R556">
        <v>2022</v>
      </c>
      <c r="S556" t="s">
        <v>4334</v>
      </c>
      <c r="T556" t="s">
        <v>4334</v>
      </c>
      <c r="U556" t="s">
        <v>4334</v>
      </c>
      <c r="V556" t="s">
        <v>4334</v>
      </c>
      <c r="W556" t="s">
        <v>4334</v>
      </c>
      <c r="X556" t="s">
        <v>4334</v>
      </c>
      <c r="Y556">
        <v>1800000</v>
      </c>
      <c r="Z556">
        <v>3048431</v>
      </c>
      <c r="AA556" t="s">
        <v>4334</v>
      </c>
      <c r="AB556">
        <v>2256481</v>
      </c>
      <c r="AC556" t="s">
        <v>4334</v>
      </c>
      <c r="AD556" t="s">
        <v>4334</v>
      </c>
      <c r="AE556" t="s">
        <v>4334</v>
      </c>
      <c r="AF556" t="s">
        <v>4334</v>
      </c>
      <c r="AG556" t="s">
        <v>4334</v>
      </c>
      <c r="AH556">
        <v>680509</v>
      </c>
      <c r="AI556">
        <v>45</v>
      </c>
      <c r="AJ556">
        <v>0</v>
      </c>
      <c r="AK556" t="s">
        <v>4334</v>
      </c>
      <c r="AL556" t="s">
        <v>20</v>
      </c>
      <c r="AM556" t="s">
        <v>4334</v>
      </c>
      <c r="AN556" t="s">
        <v>4334</v>
      </c>
      <c r="AO556" t="s">
        <v>4334</v>
      </c>
    </row>
    <row r="557" spans="1:41">
      <c r="A557" t="s">
        <v>6571</v>
      </c>
      <c r="B557" t="s">
        <v>527</v>
      </c>
      <c r="C557" t="s">
        <v>4334</v>
      </c>
      <c r="D557" t="s">
        <v>4334</v>
      </c>
      <c r="E557" t="s">
        <v>4334</v>
      </c>
      <c r="F557" t="s">
        <v>4018</v>
      </c>
      <c r="G557" t="s">
        <v>4334</v>
      </c>
      <c r="H557" t="s">
        <v>795</v>
      </c>
      <c r="I557" t="s">
        <v>4334</v>
      </c>
      <c r="J557" t="s">
        <v>319</v>
      </c>
      <c r="K557" t="s">
        <v>4334</v>
      </c>
      <c r="L557">
        <v>47</v>
      </c>
      <c r="M557" t="s">
        <v>3680</v>
      </c>
      <c r="N557" t="s">
        <v>4334</v>
      </c>
      <c r="O557" t="s">
        <v>4334</v>
      </c>
      <c r="P557" t="s">
        <v>4334</v>
      </c>
      <c r="Q557" t="s">
        <v>4334</v>
      </c>
      <c r="R557">
        <v>2009</v>
      </c>
      <c r="S557" t="s">
        <v>4334</v>
      </c>
      <c r="T557" t="s">
        <v>4334</v>
      </c>
      <c r="U557" t="s">
        <v>4334</v>
      </c>
      <c r="V557" t="s">
        <v>4334</v>
      </c>
      <c r="W557" t="s">
        <v>4334</v>
      </c>
      <c r="X557" t="s">
        <v>4334</v>
      </c>
      <c r="Y557">
        <v>1650000</v>
      </c>
      <c r="Z557">
        <v>1650000</v>
      </c>
      <c r="AA557" t="s">
        <v>4334</v>
      </c>
      <c r="AB557">
        <v>1643459</v>
      </c>
      <c r="AC557" t="s">
        <v>4334</v>
      </c>
      <c r="AD557" t="s">
        <v>4334</v>
      </c>
      <c r="AE557" t="s">
        <v>4334</v>
      </c>
      <c r="AF557" t="s">
        <v>4334</v>
      </c>
      <c r="AG557" t="s">
        <v>4334</v>
      </c>
      <c r="AH557">
        <v>1535585</v>
      </c>
      <c r="AI557">
        <v>100</v>
      </c>
      <c r="AJ557">
        <v>0</v>
      </c>
      <c r="AK557" t="s">
        <v>4334</v>
      </c>
      <c r="AL557" t="s">
        <v>762</v>
      </c>
      <c r="AM557" t="s">
        <v>4334</v>
      </c>
      <c r="AN557" t="s">
        <v>4334</v>
      </c>
      <c r="AO557" t="s">
        <v>4334</v>
      </c>
    </row>
    <row r="558" spans="1:41">
      <c r="A558" t="s">
        <v>6572</v>
      </c>
      <c r="B558" t="s">
        <v>527</v>
      </c>
      <c r="C558" t="s">
        <v>4334</v>
      </c>
      <c r="D558" t="s">
        <v>4334</v>
      </c>
      <c r="E558" t="s">
        <v>4334</v>
      </c>
      <c r="F558" t="s">
        <v>3827</v>
      </c>
      <c r="G558" t="s">
        <v>4334</v>
      </c>
      <c r="H558" t="s">
        <v>6573</v>
      </c>
      <c r="I558" t="s">
        <v>4334</v>
      </c>
      <c r="J558" t="s">
        <v>319</v>
      </c>
      <c r="K558" t="s">
        <v>4334</v>
      </c>
      <c r="L558">
        <v>54</v>
      </c>
      <c r="M558" t="s">
        <v>3694</v>
      </c>
      <c r="N558" t="s">
        <v>4334</v>
      </c>
      <c r="O558" t="s">
        <v>4334</v>
      </c>
      <c r="P558" t="s">
        <v>4334</v>
      </c>
      <c r="Q558" t="s">
        <v>4334</v>
      </c>
      <c r="R558">
        <v>2022</v>
      </c>
      <c r="S558" t="s">
        <v>4334</v>
      </c>
      <c r="T558" t="s">
        <v>4334</v>
      </c>
      <c r="U558" t="s">
        <v>4334</v>
      </c>
      <c r="V558" t="s">
        <v>4334</v>
      </c>
      <c r="W558" t="s">
        <v>4334</v>
      </c>
      <c r="X558" t="s">
        <v>4334</v>
      </c>
      <c r="Y558">
        <v>1800000</v>
      </c>
      <c r="Z558">
        <v>2270000</v>
      </c>
      <c r="AA558" t="s">
        <v>4334</v>
      </c>
      <c r="AB558">
        <v>2086576</v>
      </c>
      <c r="AC558" t="s">
        <v>4334</v>
      </c>
      <c r="AD558" t="s">
        <v>4334</v>
      </c>
      <c r="AE558" t="s">
        <v>4334</v>
      </c>
      <c r="AF558" t="s">
        <v>4334</v>
      </c>
      <c r="AG558" t="s">
        <v>4334</v>
      </c>
      <c r="AH558">
        <v>1590937</v>
      </c>
      <c r="AI558">
        <v>87</v>
      </c>
      <c r="AJ558">
        <v>0</v>
      </c>
      <c r="AK558" t="s">
        <v>4334</v>
      </c>
      <c r="AL558" t="s">
        <v>20</v>
      </c>
      <c r="AM558" t="s">
        <v>4334</v>
      </c>
      <c r="AN558" t="s">
        <v>4334</v>
      </c>
      <c r="AO558" t="s">
        <v>4334</v>
      </c>
    </row>
    <row r="559" spans="1:41">
      <c r="A559" t="s">
        <v>6574</v>
      </c>
      <c r="B559" t="s">
        <v>317</v>
      </c>
      <c r="C559" t="s">
        <v>4334</v>
      </c>
      <c r="D559" t="s">
        <v>4334</v>
      </c>
      <c r="E559" t="s">
        <v>4334</v>
      </c>
      <c r="F559" t="s">
        <v>3738</v>
      </c>
      <c r="G559" t="s">
        <v>4334</v>
      </c>
      <c r="H559" t="s">
        <v>6575</v>
      </c>
      <c r="I559" t="s">
        <v>4334</v>
      </c>
      <c r="J559" t="s">
        <v>4334</v>
      </c>
      <c r="K559" t="s">
        <v>4334</v>
      </c>
      <c r="L559">
        <v>26</v>
      </c>
      <c r="M559" t="s">
        <v>3704</v>
      </c>
      <c r="N559" t="s">
        <v>4334</v>
      </c>
      <c r="O559" t="s">
        <v>4334</v>
      </c>
      <c r="P559" t="s">
        <v>4334</v>
      </c>
      <c r="Q559" t="s">
        <v>4334</v>
      </c>
      <c r="S559" t="s">
        <v>4334</v>
      </c>
      <c r="T559" t="s">
        <v>4334</v>
      </c>
      <c r="U559" t="s">
        <v>4334</v>
      </c>
      <c r="V559" t="s">
        <v>4334</v>
      </c>
      <c r="W559" t="s">
        <v>4334</v>
      </c>
      <c r="X559" t="s">
        <v>4334</v>
      </c>
      <c r="Y559">
        <v>0</v>
      </c>
      <c r="Z559">
        <v>2800000</v>
      </c>
      <c r="AA559" t="s">
        <v>4334</v>
      </c>
      <c r="AB559">
        <v>1987035.7790000001</v>
      </c>
      <c r="AC559" t="s">
        <v>4334</v>
      </c>
      <c r="AD559" t="s">
        <v>4334</v>
      </c>
      <c r="AE559" t="s">
        <v>4334</v>
      </c>
      <c r="AF559" t="s">
        <v>4334</v>
      </c>
      <c r="AG559" t="s">
        <v>4334</v>
      </c>
      <c r="AH559">
        <v>296331.09000000003</v>
      </c>
      <c r="AI559">
        <v>15</v>
      </c>
      <c r="AJ559">
        <v>0</v>
      </c>
      <c r="AK559" t="s">
        <v>4334</v>
      </c>
      <c r="AL559" t="s">
        <v>4334</v>
      </c>
      <c r="AM559" t="s">
        <v>4334</v>
      </c>
      <c r="AN559" t="s">
        <v>20</v>
      </c>
      <c r="AO559" t="s">
        <v>4334</v>
      </c>
    </row>
    <row r="560" spans="1:41">
      <c r="A560" t="s">
        <v>6576</v>
      </c>
      <c r="B560" t="s">
        <v>318</v>
      </c>
      <c r="C560" t="s">
        <v>4334</v>
      </c>
      <c r="D560" t="s">
        <v>4334</v>
      </c>
      <c r="E560" t="s">
        <v>4334</v>
      </c>
      <c r="F560" t="s">
        <v>3759</v>
      </c>
      <c r="G560" t="s">
        <v>3586</v>
      </c>
      <c r="H560" t="s">
        <v>4334</v>
      </c>
      <c r="I560" t="s">
        <v>4334</v>
      </c>
      <c r="J560" t="s">
        <v>4334</v>
      </c>
      <c r="K560" t="s">
        <v>4334</v>
      </c>
      <c r="L560">
        <v>50</v>
      </c>
      <c r="M560" t="s">
        <v>3686</v>
      </c>
      <c r="N560" t="s">
        <v>4334</v>
      </c>
      <c r="O560" t="s">
        <v>4334</v>
      </c>
      <c r="P560" t="s">
        <v>4334</v>
      </c>
      <c r="Q560" t="s">
        <v>4334</v>
      </c>
      <c r="S560" t="s">
        <v>4334</v>
      </c>
      <c r="T560" t="s">
        <v>4334</v>
      </c>
      <c r="U560" t="s">
        <v>4334</v>
      </c>
      <c r="V560" t="s">
        <v>4334</v>
      </c>
      <c r="W560" t="s">
        <v>4334</v>
      </c>
      <c r="X560" t="s">
        <v>4334</v>
      </c>
      <c r="Y560">
        <v>1000000</v>
      </c>
      <c r="Z560">
        <v>1000000</v>
      </c>
      <c r="AA560" t="s">
        <v>4334</v>
      </c>
      <c r="AB560">
        <v>706252</v>
      </c>
      <c r="AC560" t="s">
        <v>4334</v>
      </c>
      <c r="AD560" t="s">
        <v>4334</v>
      </c>
      <c r="AE560" t="s">
        <v>4334</v>
      </c>
      <c r="AF560" t="s">
        <v>4334</v>
      </c>
      <c r="AG560" t="s">
        <v>4334</v>
      </c>
      <c r="AH560">
        <v>385985</v>
      </c>
      <c r="AI560">
        <v>73</v>
      </c>
      <c r="AJ560">
        <v>0</v>
      </c>
      <c r="AK560" t="s">
        <v>4334</v>
      </c>
      <c r="AL560" t="s">
        <v>20</v>
      </c>
      <c r="AM560" t="s">
        <v>4334</v>
      </c>
      <c r="AN560" t="s">
        <v>4334</v>
      </c>
      <c r="AO560" t="s">
        <v>4334</v>
      </c>
    </row>
    <row r="561" spans="1:41">
      <c r="A561" t="s">
        <v>6577</v>
      </c>
      <c r="B561" t="s">
        <v>318</v>
      </c>
      <c r="C561" t="s">
        <v>4334</v>
      </c>
      <c r="D561" t="s">
        <v>4334</v>
      </c>
      <c r="E561" t="s">
        <v>4334</v>
      </c>
      <c r="F561" t="s">
        <v>3733</v>
      </c>
      <c r="G561" t="s">
        <v>342</v>
      </c>
      <c r="H561" t="s">
        <v>4334</v>
      </c>
      <c r="I561" t="s">
        <v>4334</v>
      </c>
      <c r="J561" t="s">
        <v>337</v>
      </c>
      <c r="K561" t="s">
        <v>4334</v>
      </c>
      <c r="L561">
        <v>37</v>
      </c>
      <c r="M561" t="s">
        <v>3664</v>
      </c>
      <c r="N561" t="s">
        <v>4334</v>
      </c>
      <c r="O561" t="s">
        <v>4334</v>
      </c>
      <c r="P561" t="s">
        <v>4334</v>
      </c>
      <c r="Q561" t="s">
        <v>4334</v>
      </c>
      <c r="S561" t="s">
        <v>4334</v>
      </c>
      <c r="T561" t="s">
        <v>4334</v>
      </c>
      <c r="U561" t="s">
        <v>4334</v>
      </c>
      <c r="V561" t="s">
        <v>4334</v>
      </c>
      <c r="W561" t="s">
        <v>4334</v>
      </c>
      <c r="X561" t="s">
        <v>4334</v>
      </c>
      <c r="Y561">
        <v>1091961</v>
      </c>
      <c r="Z561">
        <v>1091961</v>
      </c>
      <c r="AA561" t="s">
        <v>4334</v>
      </c>
      <c r="AB561">
        <v>34970.849000000002</v>
      </c>
      <c r="AC561" t="s">
        <v>4334</v>
      </c>
      <c r="AD561" t="s">
        <v>4334</v>
      </c>
      <c r="AE561" t="s">
        <v>4334</v>
      </c>
      <c r="AF561" t="s">
        <v>4334</v>
      </c>
      <c r="AG561" t="s">
        <v>4334</v>
      </c>
      <c r="AH561">
        <v>0</v>
      </c>
      <c r="AI561">
        <v>0</v>
      </c>
      <c r="AJ561">
        <v>0</v>
      </c>
      <c r="AK561" t="s">
        <v>4334</v>
      </c>
      <c r="AL561" t="s">
        <v>20</v>
      </c>
      <c r="AM561" t="s">
        <v>4334</v>
      </c>
      <c r="AN561" t="s">
        <v>4334</v>
      </c>
      <c r="AO561" t="s">
        <v>4334</v>
      </c>
    </row>
    <row r="562" spans="1:41">
      <c r="A562" t="s">
        <v>6578</v>
      </c>
      <c r="B562" t="s">
        <v>528</v>
      </c>
      <c r="C562" t="s">
        <v>4334</v>
      </c>
      <c r="D562" t="s">
        <v>4334</v>
      </c>
      <c r="E562" t="s">
        <v>4334</v>
      </c>
      <c r="F562" t="s">
        <v>3732</v>
      </c>
      <c r="G562" t="s">
        <v>4334</v>
      </c>
      <c r="H562" t="s">
        <v>2213</v>
      </c>
      <c r="I562" t="s">
        <v>4334</v>
      </c>
      <c r="J562" t="s">
        <v>319</v>
      </c>
      <c r="K562" t="s">
        <v>4334</v>
      </c>
      <c r="L562">
        <v>29</v>
      </c>
      <c r="M562" t="s">
        <v>3651</v>
      </c>
      <c r="N562" t="s">
        <v>4334</v>
      </c>
      <c r="O562" t="s">
        <v>4334</v>
      </c>
      <c r="P562" t="s">
        <v>4334</v>
      </c>
      <c r="Q562" t="s">
        <v>4334</v>
      </c>
      <c r="S562" t="s">
        <v>4334</v>
      </c>
      <c r="T562" t="s">
        <v>4334</v>
      </c>
      <c r="U562" t="s">
        <v>4334</v>
      </c>
      <c r="V562" t="s">
        <v>4334</v>
      </c>
      <c r="W562" t="s">
        <v>4334</v>
      </c>
      <c r="X562" t="s">
        <v>4334</v>
      </c>
      <c r="Y562">
        <v>0</v>
      </c>
      <c r="Z562">
        <v>2504000</v>
      </c>
      <c r="AA562" t="s">
        <v>4334</v>
      </c>
      <c r="AB562">
        <v>0</v>
      </c>
      <c r="AC562" t="s">
        <v>4334</v>
      </c>
      <c r="AD562" t="s">
        <v>4334</v>
      </c>
      <c r="AE562" t="s">
        <v>4334</v>
      </c>
      <c r="AF562" t="s">
        <v>4334</v>
      </c>
      <c r="AG562" t="s">
        <v>4334</v>
      </c>
      <c r="AH562">
        <v>0</v>
      </c>
      <c r="AI562">
        <v>0</v>
      </c>
      <c r="AJ562">
        <v>0</v>
      </c>
      <c r="AK562" t="s">
        <v>4334</v>
      </c>
      <c r="AL562" t="s">
        <v>4334</v>
      </c>
      <c r="AM562" t="s">
        <v>4334</v>
      </c>
      <c r="AN562" t="s">
        <v>4334</v>
      </c>
      <c r="AO562" t="s">
        <v>4334</v>
      </c>
    </row>
    <row r="563" spans="1:41">
      <c r="A563" t="s">
        <v>6579</v>
      </c>
      <c r="B563" t="s">
        <v>4334</v>
      </c>
      <c r="C563" t="s">
        <v>4334</v>
      </c>
      <c r="D563" t="s">
        <v>6073</v>
      </c>
      <c r="E563" t="s">
        <v>4334</v>
      </c>
      <c r="F563" t="s">
        <v>4334</v>
      </c>
      <c r="G563" t="s">
        <v>4334</v>
      </c>
      <c r="H563" t="s">
        <v>6133</v>
      </c>
      <c r="I563" t="s">
        <v>4334</v>
      </c>
      <c r="J563" t="s">
        <v>4334</v>
      </c>
      <c r="K563" t="s">
        <v>4334</v>
      </c>
      <c r="M563" t="s">
        <v>4334</v>
      </c>
      <c r="N563" t="s">
        <v>4334</v>
      </c>
      <c r="O563" t="s">
        <v>4334</v>
      </c>
      <c r="P563" t="s">
        <v>4334</v>
      </c>
      <c r="Q563" t="s">
        <v>4334</v>
      </c>
      <c r="S563" t="s">
        <v>4334</v>
      </c>
      <c r="T563" t="s">
        <v>4334</v>
      </c>
      <c r="U563" t="s">
        <v>4334</v>
      </c>
      <c r="V563" t="s">
        <v>4334</v>
      </c>
      <c r="W563" t="s">
        <v>4334</v>
      </c>
      <c r="X563" t="s">
        <v>4334</v>
      </c>
      <c r="AA563" t="s">
        <v>4334</v>
      </c>
      <c r="AC563" t="s">
        <v>4334</v>
      </c>
      <c r="AD563" t="s">
        <v>4334</v>
      </c>
      <c r="AE563" t="s">
        <v>4334</v>
      </c>
      <c r="AF563" t="s">
        <v>4334</v>
      </c>
      <c r="AG563" t="s">
        <v>4334</v>
      </c>
      <c r="AK563" t="s">
        <v>4334</v>
      </c>
      <c r="AL563" t="s">
        <v>4334</v>
      </c>
      <c r="AM563" t="s">
        <v>4334</v>
      </c>
      <c r="AN563" t="s">
        <v>4334</v>
      </c>
      <c r="AO563" t="s">
        <v>4334</v>
      </c>
    </row>
    <row r="564" spans="1:41">
      <c r="A564" t="s">
        <v>6580</v>
      </c>
      <c r="B564" t="s">
        <v>317</v>
      </c>
      <c r="C564" t="s">
        <v>4334</v>
      </c>
      <c r="D564" t="s">
        <v>4334</v>
      </c>
      <c r="E564" t="s">
        <v>4334</v>
      </c>
      <c r="F564" t="s">
        <v>3721</v>
      </c>
      <c r="G564" t="s">
        <v>4334</v>
      </c>
      <c r="H564" t="s">
        <v>197</v>
      </c>
      <c r="I564" t="s">
        <v>4334</v>
      </c>
      <c r="J564" t="s">
        <v>4334</v>
      </c>
      <c r="K564" t="s">
        <v>4334</v>
      </c>
      <c r="L564">
        <v>16</v>
      </c>
      <c r="M564" t="s">
        <v>317</v>
      </c>
      <c r="N564" t="s">
        <v>4334</v>
      </c>
      <c r="O564" t="s">
        <v>4334</v>
      </c>
      <c r="P564" t="s">
        <v>4334</v>
      </c>
      <c r="Q564" t="s">
        <v>4334</v>
      </c>
      <c r="S564" t="s">
        <v>4334</v>
      </c>
      <c r="T564" t="s">
        <v>4334</v>
      </c>
      <c r="U564" t="s">
        <v>4334</v>
      </c>
      <c r="V564" t="s">
        <v>4334</v>
      </c>
      <c r="W564" t="s">
        <v>4334</v>
      </c>
      <c r="X564" t="s">
        <v>4334</v>
      </c>
      <c r="Y564">
        <v>0</v>
      </c>
      <c r="Z564">
        <v>15920000</v>
      </c>
      <c r="AA564" t="s">
        <v>4334</v>
      </c>
      <c r="AB564">
        <v>15903704.165999999</v>
      </c>
      <c r="AC564" t="s">
        <v>4334</v>
      </c>
      <c r="AD564" t="s">
        <v>4334</v>
      </c>
      <c r="AE564" t="s">
        <v>4334</v>
      </c>
      <c r="AF564" t="s">
        <v>4334</v>
      </c>
      <c r="AG564" t="s">
        <v>4334</v>
      </c>
      <c r="AH564">
        <v>14384685.092</v>
      </c>
      <c r="AI564">
        <v>100</v>
      </c>
      <c r="AJ564">
        <v>90.36</v>
      </c>
      <c r="AK564" t="s">
        <v>4334</v>
      </c>
      <c r="AL564" t="s">
        <v>213</v>
      </c>
      <c r="AM564" t="s">
        <v>4334</v>
      </c>
      <c r="AN564" t="s">
        <v>13</v>
      </c>
      <c r="AO564" t="s">
        <v>4334</v>
      </c>
    </row>
    <row r="565" spans="1:41">
      <c r="A565" t="s">
        <v>6581</v>
      </c>
      <c r="B565" t="s">
        <v>318</v>
      </c>
      <c r="C565" t="s">
        <v>4334</v>
      </c>
      <c r="D565" t="s">
        <v>4334</v>
      </c>
      <c r="E565" t="s">
        <v>4334</v>
      </c>
      <c r="F565" t="s">
        <v>3772</v>
      </c>
      <c r="G565" t="s">
        <v>4334</v>
      </c>
      <c r="H565" t="s">
        <v>4334</v>
      </c>
      <c r="I565" t="s">
        <v>4334</v>
      </c>
      <c r="J565" t="s">
        <v>418</v>
      </c>
      <c r="K565" t="s">
        <v>4334</v>
      </c>
      <c r="L565">
        <v>32</v>
      </c>
      <c r="M565" t="s">
        <v>3655</v>
      </c>
      <c r="N565" t="s">
        <v>4334</v>
      </c>
      <c r="O565" t="s">
        <v>4334</v>
      </c>
      <c r="P565" t="s">
        <v>4334</v>
      </c>
      <c r="Q565" t="s">
        <v>4334</v>
      </c>
      <c r="S565" t="s">
        <v>4334</v>
      </c>
      <c r="T565" t="s">
        <v>4334</v>
      </c>
      <c r="U565" t="s">
        <v>4334</v>
      </c>
      <c r="V565" t="s">
        <v>4334</v>
      </c>
      <c r="W565" t="s">
        <v>4334</v>
      </c>
      <c r="X565" t="s">
        <v>4334</v>
      </c>
      <c r="Y565">
        <v>3600000</v>
      </c>
      <c r="Z565">
        <v>3600000</v>
      </c>
      <c r="AA565" t="s">
        <v>4334</v>
      </c>
      <c r="AB565">
        <v>3600000</v>
      </c>
      <c r="AC565" t="s">
        <v>4334</v>
      </c>
      <c r="AD565" t="s">
        <v>4334</v>
      </c>
      <c r="AE565" t="s">
        <v>4334</v>
      </c>
      <c r="AF565" t="s">
        <v>4334</v>
      </c>
      <c r="AG565" t="s">
        <v>4334</v>
      </c>
      <c r="AH565">
        <v>0</v>
      </c>
      <c r="AI565">
        <v>42</v>
      </c>
      <c r="AJ565">
        <v>0</v>
      </c>
      <c r="AK565" t="s">
        <v>4334</v>
      </c>
      <c r="AL565" t="s">
        <v>3954</v>
      </c>
      <c r="AM565" t="s">
        <v>4334</v>
      </c>
      <c r="AN565" t="s">
        <v>4334</v>
      </c>
      <c r="AO565" t="s">
        <v>4334</v>
      </c>
    </row>
    <row r="566" spans="1:41">
      <c r="A566" t="s">
        <v>6582</v>
      </c>
      <c r="B566" t="s">
        <v>529</v>
      </c>
      <c r="C566" t="s">
        <v>4334</v>
      </c>
      <c r="D566" t="s">
        <v>4334</v>
      </c>
      <c r="E566" t="s">
        <v>4334</v>
      </c>
      <c r="F566" t="s">
        <v>3758</v>
      </c>
      <c r="G566" t="s">
        <v>4334</v>
      </c>
      <c r="H566" t="s">
        <v>6583</v>
      </c>
      <c r="I566" t="s">
        <v>4334</v>
      </c>
      <c r="J566" t="s">
        <v>319</v>
      </c>
      <c r="K566" t="s">
        <v>4334</v>
      </c>
      <c r="L566">
        <v>4</v>
      </c>
      <c r="M566" t="s">
        <v>1201</v>
      </c>
      <c r="N566" t="s">
        <v>4334</v>
      </c>
      <c r="O566" t="s">
        <v>4334</v>
      </c>
      <c r="P566" t="s">
        <v>4334</v>
      </c>
      <c r="Q566" t="s">
        <v>4334</v>
      </c>
      <c r="S566" t="s">
        <v>4334</v>
      </c>
      <c r="T566" t="s">
        <v>4334</v>
      </c>
      <c r="U566" t="s">
        <v>4334</v>
      </c>
      <c r="V566" t="s">
        <v>4334</v>
      </c>
      <c r="W566" t="s">
        <v>4334</v>
      </c>
      <c r="X566" t="s">
        <v>4334</v>
      </c>
      <c r="Y566">
        <v>0</v>
      </c>
      <c r="Z566">
        <v>4000000</v>
      </c>
      <c r="AA566" t="s">
        <v>4334</v>
      </c>
      <c r="AB566">
        <v>0</v>
      </c>
      <c r="AC566" t="s">
        <v>4334</v>
      </c>
      <c r="AD566" t="s">
        <v>4334</v>
      </c>
      <c r="AE566" t="s">
        <v>4334</v>
      </c>
      <c r="AF566" t="s">
        <v>4334</v>
      </c>
      <c r="AG566" t="s">
        <v>4334</v>
      </c>
      <c r="AH566">
        <v>1106580</v>
      </c>
      <c r="AI566">
        <v>40</v>
      </c>
      <c r="AJ566">
        <v>33</v>
      </c>
      <c r="AK566" t="s">
        <v>4334</v>
      </c>
      <c r="AL566" t="s">
        <v>4334</v>
      </c>
      <c r="AM566" t="s">
        <v>4334</v>
      </c>
      <c r="AN566" t="s">
        <v>4334</v>
      </c>
      <c r="AO566" t="s">
        <v>4334</v>
      </c>
    </row>
    <row r="567" spans="1:41">
      <c r="A567" t="s">
        <v>6584</v>
      </c>
      <c r="B567" t="s">
        <v>4334</v>
      </c>
      <c r="C567" t="s">
        <v>4334</v>
      </c>
      <c r="D567" t="s">
        <v>4334</v>
      </c>
      <c r="E567" t="s">
        <v>4334</v>
      </c>
      <c r="F567" t="s">
        <v>3929</v>
      </c>
      <c r="G567" t="s">
        <v>4334</v>
      </c>
      <c r="H567" t="s">
        <v>4334</v>
      </c>
      <c r="I567" t="s">
        <v>4334</v>
      </c>
      <c r="J567" t="s">
        <v>4334</v>
      </c>
      <c r="K567" t="s">
        <v>4334</v>
      </c>
      <c r="M567" t="s">
        <v>4334</v>
      </c>
      <c r="N567" t="s">
        <v>4334</v>
      </c>
      <c r="O567" t="s">
        <v>4334</v>
      </c>
      <c r="P567" t="s">
        <v>4334</v>
      </c>
      <c r="Q567" t="s">
        <v>4334</v>
      </c>
      <c r="S567" t="s">
        <v>4334</v>
      </c>
      <c r="T567" t="s">
        <v>4334</v>
      </c>
      <c r="U567" t="s">
        <v>4334</v>
      </c>
      <c r="V567" t="s">
        <v>4334</v>
      </c>
      <c r="W567" t="s">
        <v>4334</v>
      </c>
      <c r="X567" t="s">
        <v>4334</v>
      </c>
      <c r="Y567">
        <v>0</v>
      </c>
      <c r="Z567">
        <v>3748394281.1950002</v>
      </c>
      <c r="AA567" t="s">
        <v>4334</v>
      </c>
      <c r="AB567">
        <v>1492086457.339</v>
      </c>
      <c r="AC567" t="s">
        <v>4334</v>
      </c>
      <c r="AD567" t="s">
        <v>4334</v>
      </c>
      <c r="AE567" t="s">
        <v>4334</v>
      </c>
      <c r="AF567" t="s">
        <v>4334</v>
      </c>
      <c r="AG567" t="s">
        <v>4334</v>
      </c>
      <c r="AH567">
        <v>1251547810.711</v>
      </c>
      <c r="AI567">
        <v>0</v>
      </c>
      <c r="AJ567">
        <v>33.39</v>
      </c>
      <c r="AK567" t="s">
        <v>4334</v>
      </c>
      <c r="AL567" t="s">
        <v>4334</v>
      </c>
      <c r="AM567" t="s">
        <v>4334</v>
      </c>
      <c r="AN567" t="s">
        <v>4334</v>
      </c>
      <c r="AO567" t="s">
        <v>4334</v>
      </c>
    </row>
    <row r="568" spans="1:41">
      <c r="A568" t="s">
        <v>6585</v>
      </c>
      <c r="B568" t="s">
        <v>527</v>
      </c>
      <c r="C568" t="s">
        <v>4334</v>
      </c>
      <c r="D568" t="s">
        <v>4334</v>
      </c>
      <c r="E568" t="s">
        <v>4334</v>
      </c>
      <c r="F568" t="s">
        <v>3802</v>
      </c>
      <c r="G568" t="s">
        <v>4334</v>
      </c>
      <c r="H568" t="s">
        <v>776</v>
      </c>
      <c r="I568" t="s">
        <v>4334</v>
      </c>
      <c r="J568" t="s">
        <v>319</v>
      </c>
      <c r="K568" t="s">
        <v>4334</v>
      </c>
      <c r="L568">
        <v>47</v>
      </c>
      <c r="M568" t="s">
        <v>3680</v>
      </c>
      <c r="N568" t="s">
        <v>4334</v>
      </c>
      <c r="O568" t="s">
        <v>4334</v>
      </c>
      <c r="P568" t="s">
        <v>4334</v>
      </c>
      <c r="Q568" t="s">
        <v>4334</v>
      </c>
      <c r="R568">
        <v>2021</v>
      </c>
      <c r="S568" t="s">
        <v>4334</v>
      </c>
      <c r="T568" t="s">
        <v>4334</v>
      </c>
      <c r="U568" t="s">
        <v>4334</v>
      </c>
      <c r="V568" t="s">
        <v>4334</v>
      </c>
      <c r="W568" t="s">
        <v>4334</v>
      </c>
      <c r="X568" t="s">
        <v>4334</v>
      </c>
      <c r="Y568">
        <v>3000000</v>
      </c>
      <c r="Z568">
        <v>3000000</v>
      </c>
      <c r="AA568" t="s">
        <v>4334</v>
      </c>
      <c r="AB568">
        <v>2799424.943</v>
      </c>
      <c r="AC568" t="s">
        <v>4334</v>
      </c>
      <c r="AD568" t="s">
        <v>4334</v>
      </c>
      <c r="AE568" t="s">
        <v>4334</v>
      </c>
      <c r="AF568" t="s">
        <v>4334</v>
      </c>
      <c r="AG568" t="s">
        <v>4334</v>
      </c>
      <c r="AH568">
        <v>2766528.7379999999</v>
      </c>
      <c r="AI568">
        <v>95</v>
      </c>
      <c r="AJ568">
        <v>0</v>
      </c>
      <c r="AK568" t="s">
        <v>4334</v>
      </c>
      <c r="AL568" t="s">
        <v>20</v>
      </c>
      <c r="AM568" t="s">
        <v>4334</v>
      </c>
      <c r="AN568" t="s">
        <v>4334</v>
      </c>
      <c r="AO568" t="s">
        <v>4334</v>
      </c>
    </row>
    <row r="569" spans="1:41">
      <c r="A569" t="s">
        <v>6586</v>
      </c>
      <c r="B569" t="s">
        <v>529</v>
      </c>
      <c r="C569" t="s">
        <v>4334</v>
      </c>
      <c r="D569" t="s">
        <v>4334</v>
      </c>
      <c r="E569" t="s">
        <v>4334</v>
      </c>
      <c r="F569" t="s">
        <v>3770</v>
      </c>
      <c r="G569" t="s">
        <v>4334</v>
      </c>
      <c r="H569" t="s">
        <v>1229</v>
      </c>
      <c r="I569" t="s">
        <v>4334</v>
      </c>
      <c r="J569" t="s">
        <v>319</v>
      </c>
      <c r="K569" t="s">
        <v>4334</v>
      </c>
      <c r="L569">
        <v>36</v>
      </c>
      <c r="M569" t="s">
        <v>3662</v>
      </c>
      <c r="N569" t="s">
        <v>4334</v>
      </c>
      <c r="O569" t="s">
        <v>4334</v>
      </c>
      <c r="P569" t="s">
        <v>4334</v>
      </c>
      <c r="Q569" t="s">
        <v>4334</v>
      </c>
      <c r="S569" t="s">
        <v>4334</v>
      </c>
      <c r="T569" t="s">
        <v>4334</v>
      </c>
      <c r="U569" t="s">
        <v>4334</v>
      </c>
      <c r="V569" t="s">
        <v>4334</v>
      </c>
      <c r="W569" t="s">
        <v>4334</v>
      </c>
      <c r="X569" t="s">
        <v>4334</v>
      </c>
      <c r="Y569">
        <v>0</v>
      </c>
      <c r="Z569">
        <v>1600800</v>
      </c>
      <c r="AA569" t="s">
        <v>4334</v>
      </c>
      <c r="AB569">
        <v>0</v>
      </c>
      <c r="AC569" t="s">
        <v>4334</v>
      </c>
      <c r="AD569" t="s">
        <v>4334</v>
      </c>
      <c r="AE569" t="s">
        <v>4334</v>
      </c>
      <c r="AF569" t="s">
        <v>4334</v>
      </c>
      <c r="AG569" t="s">
        <v>4334</v>
      </c>
      <c r="AH569">
        <v>172605.2</v>
      </c>
      <c r="AI569">
        <v>15</v>
      </c>
      <c r="AJ569">
        <v>11.62</v>
      </c>
      <c r="AK569" t="s">
        <v>4334</v>
      </c>
      <c r="AL569" t="s">
        <v>720</v>
      </c>
      <c r="AM569" t="s">
        <v>4334</v>
      </c>
      <c r="AN569" t="s">
        <v>4334</v>
      </c>
      <c r="AO569" t="s">
        <v>4334</v>
      </c>
    </row>
    <row r="570" spans="1:41">
      <c r="A570" t="s">
        <v>6587</v>
      </c>
      <c r="B570" t="s">
        <v>4334</v>
      </c>
      <c r="C570" t="s">
        <v>4334</v>
      </c>
      <c r="D570" t="s">
        <v>6588</v>
      </c>
      <c r="E570" t="s">
        <v>4334</v>
      </c>
      <c r="F570" t="s">
        <v>4334</v>
      </c>
      <c r="G570" t="s">
        <v>4334</v>
      </c>
      <c r="H570" t="s">
        <v>6589</v>
      </c>
      <c r="I570" t="s">
        <v>4334</v>
      </c>
      <c r="J570" t="s">
        <v>4334</v>
      </c>
      <c r="K570" t="s">
        <v>4334</v>
      </c>
      <c r="M570" t="s">
        <v>4334</v>
      </c>
      <c r="N570" t="s">
        <v>4334</v>
      </c>
      <c r="O570" t="s">
        <v>4334</v>
      </c>
      <c r="P570" t="s">
        <v>4334</v>
      </c>
      <c r="Q570" t="s">
        <v>4334</v>
      </c>
      <c r="S570" t="s">
        <v>4334</v>
      </c>
      <c r="T570" t="s">
        <v>4334</v>
      </c>
      <c r="U570" t="s">
        <v>4334</v>
      </c>
      <c r="V570" t="s">
        <v>4334</v>
      </c>
      <c r="W570" t="s">
        <v>4334</v>
      </c>
      <c r="X570" t="s">
        <v>4334</v>
      </c>
      <c r="AA570" t="s">
        <v>4334</v>
      </c>
      <c r="AC570" t="s">
        <v>4334</v>
      </c>
      <c r="AD570" t="s">
        <v>4334</v>
      </c>
      <c r="AE570" t="s">
        <v>4334</v>
      </c>
      <c r="AF570" t="s">
        <v>4334</v>
      </c>
      <c r="AG570" t="s">
        <v>4334</v>
      </c>
      <c r="AK570" t="s">
        <v>4334</v>
      </c>
      <c r="AL570" t="s">
        <v>4334</v>
      </c>
      <c r="AM570" t="s">
        <v>4334</v>
      </c>
      <c r="AN570" t="s">
        <v>4334</v>
      </c>
      <c r="AO570" t="s">
        <v>4334</v>
      </c>
    </row>
    <row r="571" spans="1:41">
      <c r="A571" t="s">
        <v>6590</v>
      </c>
      <c r="B571" t="s">
        <v>527</v>
      </c>
      <c r="C571" t="s">
        <v>4334</v>
      </c>
      <c r="D571" t="s">
        <v>4334</v>
      </c>
      <c r="E571" t="s">
        <v>4334</v>
      </c>
      <c r="F571" t="s">
        <v>3887</v>
      </c>
      <c r="G571" t="s">
        <v>1173</v>
      </c>
      <c r="H571" t="s">
        <v>1174</v>
      </c>
      <c r="I571" t="s">
        <v>4334</v>
      </c>
      <c r="J571" t="s">
        <v>480</v>
      </c>
      <c r="K571" t="s">
        <v>4334</v>
      </c>
      <c r="L571">
        <v>39</v>
      </c>
      <c r="M571" t="s">
        <v>3668</v>
      </c>
      <c r="N571" t="s">
        <v>4334</v>
      </c>
      <c r="O571" t="s">
        <v>4334</v>
      </c>
      <c r="P571" t="s">
        <v>4334</v>
      </c>
      <c r="Q571" t="s">
        <v>4334</v>
      </c>
      <c r="S571" t="s">
        <v>4334</v>
      </c>
      <c r="T571" t="s">
        <v>4334</v>
      </c>
      <c r="U571" t="s">
        <v>4334</v>
      </c>
      <c r="V571" t="s">
        <v>4334</v>
      </c>
      <c r="W571" t="s">
        <v>4334</v>
      </c>
      <c r="X571" t="s">
        <v>4334</v>
      </c>
      <c r="Y571">
        <v>2525000</v>
      </c>
      <c r="Z571">
        <v>2525000</v>
      </c>
      <c r="AA571" t="s">
        <v>4334</v>
      </c>
      <c r="AB571">
        <v>2188476.3360000001</v>
      </c>
      <c r="AC571" t="s">
        <v>4334</v>
      </c>
      <c r="AD571" t="s">
        <v>4334</v>
      </c>
      <c r="AE571" t="s">
        <v>4334</v>
      </c>
      <c r="AF571" t="s">
        <v>4334</v>
      </c>
      <c r="AG571" t="s">
        <v>4334</v>
      </c>
      <c r="AH571">
        <v>1997746.6</v>
      </c>
      <c r="AI571">
        <v>0</v>
      </c>
      <c r="AJ571">
        <v>0</v>
      </c>
      <c r="AK571" t="s">
        <v>4334</v>
      </c>
      <c r="AL571" t="s">
        <v>4334</v>
      </c>
      <c r="AM571" t="s">
        <v>4334</v>
      </c>
      <c r="AN571" t="s">
        <v>4334</v>
      </c>
      <c r="AO571" t="s">
        <v>4334</v>
      </c>
    </row>
    <row r="572" spans="1:41">
      <c r="A572" t="s">
        <v>6591</v>
      </c>
      <c r="B572" t="s">
        <v>527</v>
      </c>
      <c r="C572" t="s">
        <v>4334</v>
      </c>
      <c r="D572" t="s">
        <v>4334</v>
      </c>
      <c r="E572" t="s">
        <v>4334</v>
      </c>
      <c r="F572" t="s">
        <v>4020</v>
      </c>
      <c r="G572" t="s">
        <v>4334</v>
      </c>
      <c r="H572" t="s">
        <v>6592</v>
      </c>
      <c r="I572" t="s">
        <v>4334</v>
      </c>
      <c r="J572" t="s">
        <v>319</v>
      </c>
      <c r="K572" t="s">
        <v>4334</v>
      </c>
      <c r="L572">
        <v>47</v>
      </c>
      <c r="M572" t="s">
        <v>3680</v>
      </c>
      <c r="N572" t="s">
        <v>4334</v>
      </c>
      <c r="O572" t="s">
        <v>4334</v>
      </c>
      <c r="P572" t="s">
        <v>4334</v>
      </c>
      <c r="Q572" t="s">
        <v>4334</v>
      </c>
      <c r="R572">
        <v>2007</v>
      </c>
      <c r="S572" t="s">
        <v>4334</v>
      </c>
      <c r="T572" t="s">
        <v>4334</v>
      </c>
      <c r="U572" t="s">
        <v>4334</v>
      </c>
      <c r="V572" t="s">
        <v>4334</v>
      </c>
      <c r="W572" t="s">
        <v>4334</v>
      </c>
      <c r="X572" t="s">
        <v>4334</v>
      </c>
      <c r="Y572">
        <v>900000</v>
      </c>
      <c r="Z572">
        <v>3000000</v>
      </c>
      <c r="AA572" t="s">
        <v>4334</v>
      </c>
      <c r="AB572">
        <v>2846076.3829999999</v>
      </c>
      <c r="AC572" t="s">
        <v>4334</v>
      </c>
      <c r="AD572" t="s">
        <v>4334</v>
      </c>
      <c r="AE572" t="s">
        <v>4334</v>
      </c>
      <c r="AF572" t="s">
        <v>4334</v>
      </c>
      <c r="AG572" t="s">
        <v>4334</v>
      </c>
      <c r="AH572">
        <v>2842479.2940000002</v>
      </c>
      <c r="AI572">
        <v>100</v>
      </c>
      <c r="AJ572">
        <v>0</v>
      </c>
      <c r="AK572" t="s">
        <v>4334</v>
      </c>
      <c r="AL572" t="s">
        <v>762</v>
      </c>
      <c r="AM572" t="s">
        <v>4334</v>
      </c>
      <c r="AN572" t="s">
        <v>4334</v>
      </c>
      <c r="AO572" t="s">
        <v>4334</v>
      </c>
    </row>
    <row r="573" spans="1:41">
      <c r="A573" t="s">
        <v>6593</v>
      </c>
      <c r="B573" t="s">
        <v>526</v>
      </c>
      <c r="C573" t="s">
        <v>4334</v>
      </c>
      <c r="D573" t="s">
        <v>4334</v>
      </c>
      <c r="E573" t="s">
        <v>4334</v>
      </c>
      <c r="F573" t="s">
        <v>6141</v>
      </c>
      <c r="G573" t="s">
        <v>4334</v>
      </c>
      <c r="H573" t="s">
        <v>6594</v>
      </c>
      <c r="I573" t="s">
        <v>4334</v>
      </c>
      <c r="J573" t="s">
        <v>319</v>
      </c>
      <c r="K573" t="s">
        <v>4334</v>
      </c>
      <c r="L573">
        <v>28</v>
      </c>
      <c r="M573" t="s">
        <v>5687</v>
      </c>
      <c r="N573" t="s">
        <v>4334</v>
      </c>
      <c r="O573" t="s">
        <v>4334</v>
      </c>
      <c r="P573" t="s">
        <v>4334</v>
      </c>
      <c r="Q573" t="s">
        <v>4334</v>
      </c>
      <c r="R573">
        <v>2011</v>
      </c>
      <c r="S573" t="s">
        <v>4334</v>
      </c>
      <c r="T573" t="s">
        <v>4334</v>
      </c>
      <c r="U573" t="s">
        <v>4334</v>
      </c>
      <c r="V573" t="s">
        <v>4334</v>
      </c>
      <c r="W573" t="s">
        <v>4334</v>
      </c>
      <c r="X573" t="s">
        <v>4334</v>
      </c>
      <c r="Y573">
        <v>0</v>
      </c>
      <c r="Z573">
        <v>1650000</v>
      </c>
      <c r="AA573" t="s">
        <v>4334</v>
      </c>
      <c r="AB573">
        <v>779027</v>
      </c>
      <c r="AC573" t="s">
        <v>4334</v>
      </c>
      <c r="AD573" t="s">
        <v>4334</v>
      </c>
      <c r="AE573" t="s">
        <v>4334</v>
      </c>
      <c r="AF573" t="s">
        <v>4334</v>
      </c>
      <c r="AG573" t="s">
        <v>4334</v>
      </c>
      <c r="AH573">
        <v>1650000</v>
      </c>
      <c r="AI573">
        <v>55</v>
      </c>
      <c r="AJ573">
        <v>0</v>
      </c>
      <c r="AK573" t="s">
        <v>4334</v>
      </c>
      <c r="AL573" t="s">
        <v>4334</v>
      </c>
      <c r="AM573" t="s">
        <v>4334</v>
      </c>
      <c r="AN573" t="s">
        <v>20</v>
      </c>
      <c r="AO573" t="s">
        <v>4334</v>
      </c>
    </row>
    <row r="574" spans="1:41">
      <c r="A574" t="s">
        <v>6595</v>
      </c>
      <c r="B574" t="s">
        <v>318</v>
      </c>
      <c r="C574" t="s">
        <v>4334</v>
      </c>
      <c r="D574" t="s">
        <v>4334</v>
      </c>
      <c r="E574" t="s">
        <v>4334</v>
      </c>
      <c r="F574" t="s">
        <v>3729</v>
      </c>
      <c r="G574" t="s">
        <v>435</v>
      </c>
      <c r="H574" t="s">
        <v>4334</v>
      </c>
      <c r="I574" t="s">
        <v>4334</v>
      </c>
      <c r="J574" t="s">
        <v>4334</v>
      </c>
      <c r="K574" t="s">
        <v>4334</v>
      </c>
      <c r="L574">
        <v>1</v>
      </c>
      <c r="M574" t="s">
        <v>3610</v>
      </c>
      <c r="N574" t="s">
        <v>4334</v>
      </c>
      <c r="O574" t="s">
        <v>4334</v>
      </c>
      <c r="P574" t="s">
        <v>4334</v>
      </c>
      <c r="Q574" t="s">
        <v>4334</v>
      </c>
      <c r="S574" t="s">
        <v>4334</v>
      </c>
      <c r="T574" t="s">
        <v>4334</v>
      </c>
      <c r="U574" t="s">
        <v>4334</v>
      </c>
      <c r="V574" t="s">
        <v>4334</v>
      </c>
      <c r="W574" t="s">
        <v>4334</v>
      </c>
      <c r="X574" t="s">
        <v>4334</v>
      </c>
      <c r="Y574">
        <v>4500000</v>
      </c>
      <c r="Z574">
        <v>4500000</v>
      </c>
      <c r="AA574" t="s">
        <v>4334</v>
      </c>
      <c r="AB574">
        <v>3801162</v>
      </c>
      <c r="AC574" t="s">
        <v>4334</v>
      </c>
      <c r="AD574" t="s">
        <v>4334</v>
      </c>
      <c r="AE574" t="s">
        <v>4334</v>
      </c>
      <c r="AF574" t="s">
        <v>4334</v>
      </c>
      <c r="AG574" t="s">
        <v>4334</v>
      </c>
      <c r="AH574">
        <v>399109</v>
      </c>
      <c r="AI574">
        <v>15</v>
      </c>
      <c r="AJ574">
        <v>0</v>
      </c>
      <c r="AK574" t="s">
        <v>4334</v>
      </c>
      <c r="AL574" t="s">
        <v>436</v>
      </c>
      <c r="AM574" t="s">
        <v>4334</v>
      </c>
      <c r="AN574" t="s">
        <v>4334</v>
      </c>
      <c r="AO574" t="s">
        <v>4334</v>
      </c>
    </row>
    <row r="575" spans="1:41">
      <c r="A575" t="s">
        <v>6596</v>
      </c>
      <c r="B575" t="s">
        <v>527</v>
      </c>
      <c r="C575" t="s">
        <v>4334</v>
      </c>
      <c r="D575" t="s">
        <v>4334</v>
      </c>
      <c r="E575" t="s">
        <v>4334</v>
      </c>
      <c r="F575" t="s">
        <v>3730</v>
      </c>
      <c r="G575" t="s">
        <v>4334</v>
      </c>
      <c r="H575" t="s">
        <v>6597</v>
      </c>
      <c r="I575" t="s">
        <v>4334</v>
      </c>
      <c r="J575" t="s">
        <v>319</v>
      </c>
      <c r="K575" t="s">
        <v>4334</v>
      </c>
      <c r="L575">
        <v>30</v>
      </c>
      <c r="M575" t="s">
        <v>527</v>
      </c>
      <c r="N575" t="s">
        <v>4334</v>
      </c>
      <c r="O575" t="s">
        <v>4334</v>
      </c>
      <c r="P575" t="s">
        <v>4334</v>
      </c>
      <c r="Q575" t="s">
        <v>4334</v>
      </c>
      <c r="R575">
        <v>2022</v>
      </c>
      <c r="S575" t="s">
        <v>4334</v>
      </c>
      <c r="T575" t="s">
        <v>4334</v>
      </c>
      <c r="U575" t="s">
        <v>4334</v>
      </c>
      <c r="V575" t="s">
        <v>4334</v>
      </c>
      <c r="W575" t="s">
        <v>4334</v>
      </c>
      <c r="X575" t="s">
        <v>4334</v>
      </c>
      <c r="Y575">
        <v>1400000</v>
      </c>
      <c r="Z575">
        <v>1400000</v>
      </c>
      <c r="AA575" t="s">
        <v>4334</v>
      </c>
      <c r="AB575">
        <v>1383159.6510000001</v>
      </c>
      <c r="AC575" t="s">
        <v>4334</v>
      </c>
      <c r="AD575" t="s">
        <v>4334</v>
      </c>
      <c r="AE575" t="s">
        <v>4334</v>
      </c>
      <c r="AF575" t="s">
        <v>4334</v>
      </c>
      <c r="AG575" t="s">
        <v>4334</v>
      </c>
      <c r="AH575">
        <v>1061921.209</v>
      </c>
      <c r="AI575">
        <v>100</v>
      </c>
      <c r="AJ575">
        <v>0</v>
      </c>
      <c r="AK575" t="s">
        <v>4334</v>
      </c>
      <c r="AL575" t="s">
        <v>6598</v>
      </c>
      <c r="AM575" t="s">
        <v>4334</v>
      </c>
      <c r="AN575" t="s">
        <v>4334</v>
      </c>
      <c r="AO575" t="s">
        <v>4334</v>
      </c>
    </row>
    <row r="576" spans="1:41">
      <c r="A576" t="s">
        <v>6599</v>
      </c>
      <c r="B576" t="s">
        <v>527</v>
      </c>
      <c r="C576" t="s">
        <v>4334</v>
      </c>
      <c r="D576" t="s">
        <v>4334</v>
      </c>
      <c r="E576" t="s">
        <v>4334</v>
      </c>
      <c r="F576" t="s">
        <v>6004</v>
      </c>
      <c r="G576" t="s">
        <v>4334</v>
      </c>
      <c r="H576" t="s">
        <v>6600</v>
      </c>
      <c r="I576" t="s">
        <v>4334</v>
      </c>
      <c r="J576" t="s">
        <v>319</v>
      </c>
      <c r="K576" t="s">
        <v>4334</v>
      </c>
      <c r="L576">
        <v>47</v>
      </c>
      <c r="M576" t="s">
        <v>3680</v>
      </c>
      <c r="N576" t="s">
        <v>4334</v>
      </c>
      <c r="O576" t="s">
        <v>4334</v>
      </c>
      <c r="P576" t="s">
        <v>4334</v>
      </c>
      <c r="Q576" t="s">
        <v>4334</v>
      </c>
      <c r="R576">
        <v>2022</v>
      </c>
      <c r="S576" t="s">
        <v>4334</v>
      </c>
      <c r="T576" t="s">
        <v>4334</v>
      </c>
      <c r="U576" t="s">
        <v>4334</v>
      </c>
      <c r="V576" t="s">
        <v>4334</v>
      </c>
      <c r="W576" t="s">
        <v>4334</v>
      </c>
      <c r="X576" t="s">
        <v>4334</v>
      </c>
      <c r="Y576">
        <v>1000000</v>
      </c>
      <c r="Z576">
        <v>1000000</v>
      </c>
      <c r="AA576" t="s">
        <v>4334</v>
      </c>
      <c r="AB576">
        <v>535696.97400000005</v>
      </c>
      <c r="AC576" t="s">
        <v>4334</v>
      </c>
      <c r="AD576" t="s">
        <v>4334</v>
      </c>
      <c r="AE576" t="s">
        <v>4334</v>
      </c>
      <c r="AF576" t="s">
        <v>4334</v>
      </c>
      <c r="AG576" t="s">
        <v>4334</v>
      </c>
      <c r="AH576">
        <v>6120.9849999999997</v>
      </c>
      <c r="AI576">
        <v>10</v>
      </c>
      <c r="AJ576">
        <v>0</v>
      </c>
      <c r="AK576" t="s">
        <v>4334</v>
      </c>
      <c r="AL576" t="s">
        <v>20</v>
      </c>
      <c r="AM576" t="s">
        <v>4334</v>
      </c>
      <c r="AN576" t="s">
        <v>4334</v>
      </c>
      <c r="AO576" t="s">
        <v>4334</v>
      </c>
    </row>
    <row r="577" spans="1:41">
      <c r="A577" t="s">
        <v>6601</v>
      </c>
      <c r="B577" t="s">
        <v>526</v>
      </c>
      <c r="C577" t="s">
        <v>4334</v>
      </c>
      <c r="D577" t="s">
        <v>4334</v>
      </c>
      <c r="E577" t="s">
        <v>4334</v>
      </c>
      <c r="F577" t="s">
        <v>3730</v>
      </c>
      <c r="G577" t="s">
        <v>4334</v>
      </c>
      <c r="H577" t="s">
        <v>4234</v>
      </c>
      <c r="I577" t="s">
        <v>4334</v>
      </c>
      <c r="J577" t="s">
        <v>319</v>
      </c>
      <c r="K577" t="s">
        <v>4334</v>
      </c>
      <c r="L577">
        <v>28</v>
      </c>
      <c r="M577" t="s">
        <v>5687</v>
      </c>
      <c r="N577" t="s">
        <v>4334</v>
      </c>
      <c r="O577" t="s">
        <v>4334</v>
      </c>
      <c r="P577" t="s">
        <v>4334</v>
      </c>
      <c r="Q577" t="s">
        <v>4334</v>
      </c>
      <c r="R577">
        <v>2010</v>
      </c>
      <c r="S577" t="s">
        <v>4334</v>
      </c>
      <c r="T577" t="s">
        <v>4334</v>
      </c>
      <c r="U577" t="s">
        <v>4334</v>
      </c>
      <c r="V577" t="s">
        <v>4334</v>
      </c>
      <c r="W577" t="s">
        <v>4334</v>
      </c>
      <c r="X577" t="s">
        <v>4334</v>
      </c>
      <c r="Y577">
        <v>0</v>
      </c>
      <c r="Z577">
        <v>1700000</v>
      </c>
      <c r="AA577" t="s">
        <v>4334</v>
      </c>
      <c r="AB577">
        <v>1675348</v>
      </c>
      <c r="AC577" t="s">
        <v>4334</v>
      </c>
      <c r="AD577" t="s">
        <v>4334</v>
      </c>
      <c r="AE577" t="s">
        <v>4334</v>
      </c>
      <c r="AF577" t="s">
        <v>4334</v>
      </c>
      <c r="AG577" t="s">
        <v>4334</v>
      </c>
      <c r="AH577">
        <v>1700000</v>
      </c>
      <c r="AI577">
        <v>100</v>
      </c>
      <c r="AJ577">
        <v>0</v>
      </c>
      <c r="AK577" t="s">
        <v>4334</v>
      </c>
      <c r="AL577" t="s">
        <v>4334</v>
      </c>
      <c r="AM577" t="s">
        <v>4334</v>
      </c>
      <c r="AN577" t="s">
        <v>20</v>
      </c>
      <c r="AO577" t="s">
        <v>4334</v>
      </c>
    </row>
    <row r="578" spans="1:41">
      <c r="A578" t="s">
        <v>6602</v>
      </c>
      <c r="B578" t="s">
        <v>527</v>
      </c>
      <c r="C578" t="s">
        <v>4334</v>
      </c>
      <c r="D578" t="s">
        <v>4334</v>
      </c>
      <c r="E578" t="s">
        <v>4334</v>
      </c>
      <c r="F578" t="s">
        <v>5937</v>
      </c>
      <c r="G578" t="s">
        <v>4334</v>
      </c>
      <c r="H578" t="s">
        <v>6603</v>
      </c>
      <c r="I578" t="s">
        <v>4334</v>
      </c>
      <c r="J578" t="s">
        <v>319</v>
      </c>
      <c r="K578" t="s">
        <v>4334</v>
      </c>
      <c r="L578">
        <v>7</v>
      </c>
      <c r="M578" t="s">
        <v>3614</v>
      </c>
      <c r="N578" t="s">
        <v>4334</v>
      </c>
      <c r="O578" t="s">
        <v>4334</v>
      </c>
      <c r="P578" t="s">
        <v>4334</v>
      </c>
      <c r="Q578" t="s">
        <v>4334</v>
      </c>
      <c r="R578">
        <v>2014</v>
      </c>
      <c r="S578" t="s">
        <v>4334</v>
      </c>
      <c r="T578" t="s">
        <v>4334</v>
      </c>
      <c r="U578" t="s">
        <v>4334</v>
      </c>
      <c r="V578" t="s">
        <v>4334</v>
      </c>
      <c r="W578" t="s">
        <v>4334</v>
      </c>
      <c r="X578" t="s">
        <v>4334</v>
      </c>
      <c r="Y578">
        <v>1000000</v>
      </c>
      <c r="Z578">
        <v>1000000</v>
      </c>
      <c r="AA578" t="s">
        <v>4334</v>
      </c>
      <c r="AB578">
        <v>11762</v>
      </c>
      <c r="AC578" t="s">
        <v>4334</v>
      </c>
      <c r="AD578" t="s">
        <v>4334</v>
      </c>
      <c r="AE578" t="s">
        <v>4334</v>
      </c>
      <c r="AF578" t="s">
        <v>4334</v>
      </c>
      <c r="AG578" t="s">
        <v>4334</v>
      </c>
      <c r="AH578">
        <v>2999</v>
      </c>
      <c r="AI578">
        <v>0</v>
      </c>
      <c r="AJ578">
        <v>0</v>
      </c>
      <c r="AK578" t="s">
        <v>4334</v>
      </c>
      <c r="AL578" t="s">
        <v>6604</v>
      </c>
      <c r="AM578" t="s">
        <v>4334</v>
      </c>
      <c r="AN578" t="s">
        <v>4334</v>
      </c>
      <c r="AO578" t="s">
        <v>4334</v>
      </c>
    </row>
    <row r="579" spans="1:41">
      <c r="A579" t="s">
        <v>6605</v>
      </c>
      <c r="B579" t="s">
        <v>529</v>
      </c>
      <c r="C579" t="s">
        <v>4334</v>
      </c>
      <c r="D579" t="s">
        <v>4334</v>
      </c>
      <c r="E579" t="s">
        <v>4334</v>
      </c>
      <c r="F579" t="s">
        <v>3730</v>
      </c>
      <c r="G579" t="s">
        <v>4334</v>
      </c>
      <c r="H579" t="s">
        <v>1240</v>
      </c>
      <c r="I579" t="s">
        <v>4334</v>
      </c>
      <c r="J579" t="s">
        <v>480</v>
      </c>
      <c r="K579" t="s">
        <v>4334</v>
      </c>
      <c r="L579">
        <v>36</v>
      </c>
      <c r="M579" t="s">
        <v>3662</v>
      </c>
      <c r="N579" t="s">
        <v>4334</v>
      </c>
      <c r="O579" t="s">
        <v>4334</v>
      </c>
      <c r="P579" t="s">
        <v>4334</v>
      </c>
      <c r="Q579" t="s">
        <v>4334</v>
      </c>
      <c r="S579" t="s">
        <v>4334</v>
      </c>
      <c r="T579" t="s">
        <v>4334</v>
      </c>
      <c r="U579" t="s">
        <v>4334</v>
      </c>
      <c r="V579" t="s">
        <v>4334</v>
      </c>
      <c r="W579" t="s">
        <v>4334</v>
      </c>
      <c r="X579" t="s">
        <v>4334</v>
      </c>
      <c r="Y579">
        <v>0</v>
      </c>
      <c r="Z579">
        <v>0</v>
      </c>
      <c r="AA579" t="s">
        <v>4334</v>
      </c>
      <c r="AB579">
        <v>0</v>
      </c>
      <c r="AC579" t="s">
        <v>4334</v>
      </c>
      <c r="AD579" t="s">
        <v>4334</v>
      </c>
      <c r="AE579" t="s">
        <v>4334</v>
      </c>
      <c r="AF579" t="s">
        <v>4334</v>
      </c>
      <c r="AG579" t="s">
        <v>4334</v>
      </c>
      <c r="AH579">
        <v>0</v>
      </c>
      <c r="AI579">
        <v>95</v>
      </c>
      <c r="AJ579">
        <v>70</v>
      </c>
      <c r="AK579" t="s">
        <v>4334</v>
      </c>
      <c r="AL579" t="s">
        <v>4334</v>
      </c>
      <c r="AM579" t="s">
        <v>4334</v>
      </c>
      <c r="AN579" t="s">
        <v>4334</v>
      </c>
      <c r="AO579" t="s">
        <v>4334</v>
      </c>
    </row>
    <row r="580" spans="1:41">
      <c r="A580" t="s">
        <v>6606</v>
      </c>
      <c r="B580" t="s">
        <v>317</v>
      </c>
      <c r="C580" t="s">
        <v>4334</v>
      </c>
      <c r="D580" t="s">
        <v>4334</v>
      </c>
      <c r="E580" t="s">
        <v>4334</v>
      </c>
      <c r="F580" t="s">
        <v>3731</v>
      </c>
      <c r="G580" t="s">
        <v>4334</v>
      </c>
      <c r="H580" t="s">
        <v>3937</v>
      </c>
      <c r="I580" t="s">
        <v>4334</v>
      </c>
      <c r="J580" t="s">
        <v>4334</v>
      </c>
      <c r="K580" t="s">
        <v>4334</v>
      </c>
      <c r="L580">
        <v>3</v>
      </c>
      <c r="M580" t="s">
        <v>61</v>
      </c>
      <c r="N580" t="s">
        <v>4334</v>
      </c>
      <c r="O580" t="s">
        <v>4334</v>
      </c>
      <c r="P580" t="s">
        <v>4334</v>
      </c>
      <c r="Q580" t="s">
        <v>4334</v>
      </c>
      <c r="S580" t="s">
        <v>4334</v>
      </c>
      <c r="T580" t="s">
        <v>4334</v>
      </c>
      <c r="U580" t="s">
        <v>4334</v>
      </c>
      <c r="V580" t="s">
        <v>4334</v>
      </c>
      <c r="W580" t="s">
        <v>4334</v>
      </c>
      <c r="X580" t="s">
        <v>4334</v>
      </c>
      <c r="Y580">
        <v>0</v>
      </c>
      <c r="Z580">
        <v>2023771.4240000001</v>
      </c>
      <c r="AA580" t="s">
        <v>4334</v>
      </c>
      <c r="AB580">
        <v>0</v>
      </c>
      <c r="AC580" t="s">
        <v>4334</v>
      </c>
      <c r="AD580" t="s">
        <v>4334</v>
      </c>
      <c r="AE580" t="s">
        <v>4334</v>
      </c>
      <c r="AF580" t="s">
        <v>4334</v>
      </c>
      <c r="AG580" t="s">
        <v>4334</v>
      </c>
      <c r="AH580">
        <v>0</v>
      </c>
      <c r="AI580">
        <v>1</v>
      </c>
      <c r="AJ580">
        <v>50</v>
      </c>
      <c r="AK580" t="s">
        <v>4334</v>
      </c>
      <c r="AL580" t="s">
        <v>4334</v>
      </c>
      <c r="AM580" t="s">
        <v>4334</v>
      </c>
      <c r="AN580" t="s">
        <v>4334</v>
      </c>
      <c r="AO580" t="s">
        <v>4334</v>
      </c>
    </row>
    <row r="581" spans="1:41">
      <c r="A581" t="s">
        <v>6607</v>
      </c>
      <c r="B581" t="s">
        <v>317</v>
      </c>
      <c r="C581" t="s">
        <v>4334</v>
      </c>
      <c r="D581" t="s">
        <v>4334</v>
      </c>
      <c r="E581" t="s">
        <v>4334</v>
      </c>
      <c r="F581" t="s">
        <v>3733</v>
      </c>
      <c r="G581" t="s">
        <v>4334</v>
      </c>
      <c r="H581" t="s">
        <v>6608</v>
      </c>
      <c r="I581" t="s">
        <v>4334</v>
      </c>
      <c r="J581" t="s">
        <v>4334</v>
      </c>
      <c r="K581" t="s">
        <v>4334</v>
      </c>
      <c r="L581">
        <v>3</v>
      </c>
      <c r="M581" t="s">
        <v>61</v>
      </c>
      <c r="N581" t="s">
        <v>4334</v>
      </c>
      <c r="O581" t="s">
        <v>4334</v>
      </c>
      <c r="P581" t="s">
        <v>4334</v>
      </c>
      <c r="Q581" t="s">
        <v>4334</v>
      </c>
      <c r="S581" t="s">
        <v>4334</v>
      </c>
      <c r="T581" t="s">
        <v>4334</v>
      </c>
      <c r="U581" t="s">
        <v>4334</v>
      </c>
      <c r="V581" t="s">
        <v>4334</v>
      </c>
      <c r="W581" t="s">
        <v>4334</v>
      </c>
      <c r="X581" t="s">
        <v>4334</v>
      </c>
      <c r="Y581">
        <v>0</v>
      </c>
      <c r="Z581">
        <v>2720000</v>
      </c>
      <c r="AA581" t="s">
        <v>4334</v>
      </c>
      <c r="AB581">
        <v>0</v>
      </c>
      <c r="AC581" t="s">
        <v>4334</v>
      </c>
      <c r="AD581" t="s">
        <v>4334</v>
      </c>
      <c r="AE581" t="s">
        <v>4334</v>
      </c>
      <c r="AF581" t="s">
        <v>4334</v>
      </c>
      <c r="AG581" t="s">
        <v>4334</v>
      </c>
      <c r="AH581">
        <v>0</v>
      </c>
      <c r="AI581">
        <v>80</v>
      </c>
      <c r="AJ581">
        <v>85</v>
      </c>
      <c r="AK581" t="s">
        <v>4334</v>
      </c>
      <c r="AL581" t="s">
        <v>67</v>
      </c>
      <c r="AM581" t="s">
        <v>4334</v>
      </c>
      <c r="AN581" t="s">
        <v>67</v>
      </c>
      <c r="AO581" t="s">
        <v>4334</v>
      </c>
    </row>
    <row r="582" spans="1:41">
      <c r="A582" t="s">
        <v>6609</v>
      </c>
      <c r="B582" t="s">
        <v>527</v>
      </c>
      <c r="C582" t="s">
        <v>4334</v>
      </c>
      <c r="D582" t="s">
        <v>4334</v>
      </c>
      <c r="E582" t="s">
        <v>4334</v>
      </c>
      <c r="F582" t="s">
        <v>6611</v>
      </c>
      <c r="G582" t="s">
        <v>6612</v>
      </c>
      <c r="H582" t="s">
        <v>6610</v>
      </c>
      <c r="I582" t="s">
        <v>4334</v>
      </c>
      <c r="J582" t="s">
        <v>999</v>
      </c>
      <c r="K582" t="s">
        <v>4334</v>
      </c>
      <c r="L582">
        <v>51</v>
      </c>
      <c r="M582" t="s">
        <v>3688</v>
      </c>
      <c r="N582" t="s">
        <v>4334</v>
      </c>
      <c r="O582" t="s">
        <v>4334</v>
      </c>
      <c r="P582" t="s">
        <v>4334</v>
      </c>
      <c r="Q582" t="s">
        <v>4334</v>
      </c>
      <c r="R582">
        <v>2025</v>
      </c>
      <c r="S582" t="s">
        <v>4334</v>
      </c>
      <c r="T582" t="s">
        <v>4334</v>
      </c>
      <c r="U582" t="s">
        <v>4334</v>
      </c>
      <c r="V582" t="s">
        <v>4334</v>
      </c>
      <c r="W582" t="s">
        <v>4334</v>
      </c>
      <c r="X582" t="s">
        <v>4334</v>
      </c>
      <c r="Y582">
        <v>2800000</v>
      </c>
      <c r="Z582">
        <v>2800000</v>
      </c>
      <c r="AA582" t="s">
        <v>4334</v>
      </c>
      <c r="AB582">
        <v>0</v>
      </c>
      <c r="AC582" t="s">
        <v>4334</v>
      </c>
      <c r="AD582" t="s">
        <v>4334</v>
      </c>
      <c r="AE582" t="s">
        <v>4334</v>
      </c>
      <c r="AF582" t="s">
        <v>4334</v>
      </c>
      <c r="AG582" t="s">
        <v>4334</v>
      </c>
      <c r="AH582">
        <v>0</v>
      </c>
      <c r="AI582">
        <v>0</v>
      </c>
      <c r="AJ582">
        <v>0</v>
      </c>
      <c r="AK582" t="s">
        <v>4334</v>
      </c>
      <c r="AL582" t="s">
        <v>1048</v>
      </c>
      <c r="AM582" t="s">
        <v>4334</v>
      </c>
      <c r="AN582" t="s">
        <v>4334</v>
      </c>
      <c r="AO582" t="s">
        <v>4334</v>
      </c>
    </row>
    <row r="583" spans="1:41">
      <c r="A583" t="s">
        <v>6613</v>
      </c>
      <c r="B583" t="s">
        <v>2286</v>
      </c>
      <c r="C583" t="s">
        <v>4334</v>
      </c>
      <c r="D583" t="s">
        <v>4334</v>
      </c>
      <c r="E583" t="s">
        <v>4334</v>
      </c>
      <c r="F583" t="s">
        <v>3775</v>
      </c>
      <c r="G583" t="s">
        <v>6614</v>
      </c>
      <c r="H583" t="s">
        <v>2456</v>
      </c>
      <c r="I583" t="s">
        <v>4334</v>
      </c>
      <c r="J583" t="s">
        <v>319</v>
      </c>
      <c r="K583" t="s">
        <v>4334</v>
      </c>
      <c r="L583">
        <v>42</v>
      </c>
      <c r="M583" t="s">
        <v>3674</v>
      </c>
      <c r="N583" t="s">
        <v>4334</v>
      </c>
      <c r="O583" t="s">
        <v>4334</v>
      </c>
      <c r="P583" t="s">
        <v>4334</v>
      </c>
      <c r="Q583" t="s">
        <v>4334</v>
      </c>
      <c r="S583" t="s">
        <v>4334</v>
      </c>
      <c r="T583" t="s">
        <v>4334</v>
      </c>
      <c r="U583" t="s">
        <v>4334</v>
      </c>
      <c r="V583" t="s">
        <v>4334</v>
      </c>
      <c r="W583" t="s">
        <v>4334</v>
      </c>
      <c r="X583" t="s">
        <v>4334</v>
      </c>
      <c r="Y583">
        <v>672000</v>
      </c>
      <c r="Z583">
        <v>1019400</v>
      </c>
      <c r="AA583" t="s">
        <v>4334</v>
      </c>
      <c r="AB583">
        <v>993395.81200000003</v>
      </c>
      <c r="AC583" t="s">
        <v>4334</v>
      </c>
      <c r="AD583" t="s">
        <v>4334</v>
      </c>
      <c r="AE583" t="s">
        <v>4334</v>
      </c>
      <c r="AF583" t="s">
        <v>4334</v>
      </c>
      <c r="AG583" t="s">
        <v>4334</v>
      </c>
      <c r="AH583">
        <v>547169.94900000002</v>
      </c>
      <c r="AI583">
        <v>85</v>
      </c>
      <c r="AJ583">
        <v>0</v>
      </c>
      <c r="AK583" t="s">
        <v>4334</v>
      </c>
      <c r="AL583" t="s">
        <v>3586</v>
      </c>
      <c r="AM583" t="s">
        <v>4334</v>
      </c>
      <c r="AN583" t="s">
        <v>4334</v>
      </c>
      <c r="AO583" t="s">
        <v>4334</v>
      </c>
    </row>
    <row r="584" spans="1:41">
      <c r="A584" t="s">
        <v>6615</v>
      </c>
      <c r="B584" t="s">
        <v>318</v>
      </c>
      <c r="C584" t="s">
        <v>4334</v>
      </c>
      <c r="D584" t="s">
        <v>4334</v>
      </c>
      <c r="E584" t="s">
        <v>4334</v>
      </c>
      <c r="F584" t="s">
        <v>3760</v>
      </c>
      <c r="G584" t="s">
        <v>4334</v>
      </c>
      <c r="H584" t="s">
        <v>4334</v>
      </c>
      <c r="I584" t="s">
        <v>4334</v>
      </c>
      <c r="J584" t="s">
        <v>510</v>
      </c>
      <c r="K584" t="s">
        <v>4334</v>
      </c>
      <c r="L584">
        <v>45</v>
      </c>
      <c r="M584" t="s">
        <v>3677</v>
      </c>
      <c r="N584" t="s">
        <v>4334</v>
      </c>
      <c r="O584" t="s">
        <v>4334</v>
      </c>
      <c r="P584" t="s">
        <v>4334</v>
      </c>
      <c r="Q584" t="s">
        <v>4334</v>
      </c>
      <c r="S584" t="s">
        <v>4334</v>
      </c>
      <c r="T584" t="s">
        <v>4334</v>
      </c>
      <c r="U584" t="s">
        <v>4334</v>
      </c>
      <c r="V584" t="s">
        <v>4334</v>
      </c>
      <c r="W584" t="s">
        <v>4334</v>
      </c>
      <c r="X584" t="s">
        <v>4334</v>
      </c>
      <c r="Y584">
        <v>3000000</v>
      </c>
      <c r="Z584">
        <v>3000000</v>
      </c>
      <c r="AA584" t="s">
        <v>4334</v>
      </c>
      <c r="AB584">
        <v>2405921.915</v>
      </c>
      <c r="AC584" t="s">
        <v>4334</v>
      </c>
      <c r="AD584" t="s">
        <v>4334</v>
      </c>
      <c r="AE584" t="s">
        <v>4334</v>
      </c>
      <c r="AF584" t="s">
        <v>4334</v>
      </c>
      <c r="AG584" t="s">
        <v>4334</v>
      </c>
      <c r="AH584">
        <v>59689.428</v>
      </c>
      <c r="AI584">
        <v>0</v>
      </c>
      <c r="AJ584">
        <v>0</v>
      </c>
      <c r="AK584" t="s">
        <v>4334</v>
      </c>
      <c r="AL584" t="s">
        <v>4334</v>
      </c>
      <c r="AM584" t="s">
        <v>4334</v>
      </c>
      <c r="AN584" t="s">
        <v>4334</v>
      </c>
      <c r="AO584" t="s">
        <v>4334</v>
      </c>
    </row>
    <row r="585" spans="1:41">
      <c r="A585" t="s">
        <v>6616</v>
      </c>
      <c r="B585" t="s">
        <v>529</v>
      </c>
      <c r="C585" t="s">
        <v>4334</v>
      </c>
      <c r="D585" t="s">
        <v>4334</v>
      </c>
      <c r="E585" t="s">
        <v>4334</v>
      </c>
      <c r="F585" t="s">
        <v>3730</v>
      </c>
      <c r="G585" t="s">
        <v>4334</v>
      </c>
      <c r="H585" t="s">
        <v>1243</v>
      </c>
      <c r="I585" t="s">
        <v>4334</v>
      </c>
      <c r="J585" t="s">
        <v>480</v>
      </c>
      <c r="K585" t="s">
        <v>4334</v>
      </c>
      <c r="L585">
        <v>36</v>
      </c>
      <c r="M585" t="s">
        <v>3662</v>
      </c>
      <c r="N585" t="s">
        <v>4334</v>
      </c>
      <c r="O585" t="s">
        <v>4334</v>
      </c>
      <c r="P585" t="s">
        <v>4334</v>
      </c>
      <c r="Q585" t="s">
        <v>4334</v>
      </c>
      <c r="S585" t="s">
        <v>4334</v>
      </c>
      <c r="T585" t="s">
        <v>4334</v>
      </c>
      <c r="U585" t="s">
        <v>4334</v>
      </c>
      <c r="V585" t="s">
        <v>4334</v>
      </c>
      <c r="W585" t="s">
        <v>4334</v>
      </c>
      <c r="X585" t="s">
        <v>4334</v>
      </c>
      <c r="Y585">
        <v>0</v>
      </c>
      <c r="Z585">
        <v>12741089</v>
      </c>
      <c r="AA585" t="s">
        <v>4334</v>
      </c>
      <c r="AB585">
        <v>0</v>
      </c>
      <c r="AC585" t="s">
        <v>4334</v>
      </c>
      <c r="AD585" t="s">
        <v>4334</v>
      </c>
      <c r="AE585" t="s">
        <v>4334</v>
      </c>
      <c r="AF585" t="s">
        <v>4334</v>
      </c>
      <c r="AG585" t="s">
        <v>4334</v>
      </c>
      <c r="AH585">
        <v>0</v>
      </c>
      <c r="AI585">
        <v>100</v>
      </c>
      <c r="AJ585">
        <v>32.4</v>
      </c>
      <c r="AK585" t="s">
        <v>4334</v>
      </c>
      <c r="AL585" t="s">
        <v>4334</v>
      </c>
      <c r="AM585" t="s">
        <v>4334</v>
      </c>
      <c r="AN585" t="s">
        <v>4334</v>
      </c>
      <c r="AO585" t="s">
        <v>4334</v>
      </c>
    </row>
    <row r="586" spans="1:41">
      <c r="A586" t="s">
        <v>6617</v>
      </c>
      <c r="B586" t="s">
        <v>2286</v>
      </c>
      <c r="C586" t="s">
        <v>4334</v>
      </c>
      <c r="D586" t="s">
        <v>4334</v>
      </c>
      <c r="E586" t="s">
        <v>4334</v>
      </c>
      <c r="F586" t="s">
        <v>3729</v>
      </c>
      <c r="G586" t="s">
        <v>2476</v>
      </c>
      <c r="H586" t="s">
        <v>6618</v>
      </c>
      <c r="I586" t="s">
        <v>4334</v>
      </c>
      <c r="J586" t="s">
        <v>319</v>
      </c>
      <c r="K586" t="s">
        <v>4334</v>
      </c>
      <c r="L586">
        <v>42</v>
      </c>
      <c r="M586" t="s">
        <v>3674</v>
      </c>
      <c r="N586" t="s">
        <v>4334</v>
      </c>
      <c r="O586" t="s">
        <v>4334</v>
      </c>
      <c r="P586" t="s">
        <v>4334</v>
      </c>
      <c r="Q586" t="s">
        <v>4334</v>
      </c>
      <c r="S586" t="s">
        <v>4334</v>
      </c>
      <c r="T586" t="s">
        <v>4334</v>
      </c>
      <c r="U586" t="s">
        <v>4334</v>
      </c>
      <c r="V586" t="s">
        <v>4334</v>
      </c>
      <c r="W586" t="s">
        <v>4334</v>
      </c>
      <c r="X586" t="s">
        <v>4334</v>
      </c>
      <c r="Y586">
        <v>800000</v>
      </c>
      <c r="Z586">
        <v>1200000</v>
      </c>
      <c r="AA586" t="s">
        <v>4334</v>
      </c>
      <c r="AB586">
        <v>1162649.3289999999</v>
      </c>
      <c r="AC586" t="s">
        <v>4334</v>
      </c>
      <c r="AD586" t="s">
        <v>4334</v>
      </c>
      <c r="AE586" t="s">
        <v>4334</v>
      </c>
      <c r="AF586" t="s">
        <v>4334</v>
      </c>
      <c r="AG586" t="s">
        <v>4334</v>
      </c>
      <c r="AH586">
        <v>1057618.429</v>
      </c>
      <c r="AI586">
        <v>98</v>
      </c>
      <c r="AJ586">
        <v>0</v>
      </c>
      <c r="AK586" t="s">
        <v>4334</v>
      </c>
      <c r="AL586" t="s">
        <v>4334</v>
      </c>
      <c r="AM586" t="s">
        <v>4334</v>
      </c>
      <c r="AN586" t="s">
        <v>4334</v>
      </c>
      <c r="AO586" t="s">
        <v>4334</v>
      </c>
    </row>
    <row r="587" spans="1:41">
      <c r="A587" t="s">
        <v>6619</v>
      </c>
      <c r="B587" t="s">
        <v>2286</v>
      </c>
      <c r="C587" t="s">
        <v>4334</v>
      </c>
      <c r="D587" t="s">
        <v>4334</v>
      </c>
      <c r="E587" t="s">
        <v>4334</v>
      </c>
      <c r="F587" t="s">
        <v>3769</v>
      </c>
      <c r="G587" t="s">
        <v>6620</v>
      </c>
      <c r="H587" t="s">
        <v>4334</v>
      </c>
      <c r="I587" t="s">
        <v>4334</v>
      </c>
      <c r="J587" t="s">
        <v>2285</v>
      </c>
      <c r="K587" t="s">
        <v>4334</v>
      </c>
      <c r="L587">
        <v>38</v>
      </c>
      <c r="M587" t="s">
        <v>3666</v>
      </c>
      <c r="N587" t="s">
        <v>4334</v>
      </c>
      <c r="O587" t="s">
        <v>4334</v>
      </c>
      <c r="P587" t="s">
        <v>4334</v>
      </c>
      <c r="Q587" t="s">
        <v>4334</v>
      </c>
      <c r="S587" t="s">
        <v>4334</v>
      </c>
      <c r="T587" t="s">
        <v>4334</v>
      </c>
      <c r="U587" t="s">
        <v>4334</v>
      </c>
      <c r="V587" t="s">
        <v>4334</v>
      </c>
      <c r="W587" t="s">
        <v>4334</v>
      </c>
      <c r="X587" t="s">
        <v>4334</v>
      </c>
      <c r="Y587">
        <v>300000</v>
      </c>
      <c r="Z587">
        <v>2489000</v>
      </c>
      <c r="AA587" t="s">
        <v>4334</v>
      </c>
      <c r="AB587">
        <v>0</v>
      </c>
      <c r="AC587" t="s">
        <v>4334</v>
      </c>
      <c r="AD587" t="s">
        <v>4334</v>
      </c>
      <c r="AE587" t="s">
        <v>4334</v>
      </c>
      <c r="AF587" t="s">
        <v>4334</v>
      </c>
      <c r="AG587" t="s">
        <v>4334</v>
      </c>
      <c r="AH587">
        <v>2349654</v>
      </c>
      <c r="AI587">
        <v>100</v>
      </c>
      <c r="AJ587">
        <v>0</v>
      </c>
      <c r="AK587" t="s">
        <v>4334</v>
      </c>
      <c r="AL587" t="s">
        <v>4334</v>
      </c>
      <c r="AM587" t="s">
        <v>4334</v>
      </c>
      <c r="AN587" t="s">
        <v>4334</v>
      </c>
      <c r="AO587" t="s">
        <v>4334</v>
      </c>
    </row>
    <row r="588" spans="1:41">
      <c r="A588" t="s">
        <v>6621</v>
      </c>
      <c r="B588" t="s">
        <v>527</v>
      </c>
      <c r="C588" t="s">
        <v>4334</v>
      </c>
      <c r="D588" t="s">
        <v>4334</v>
      </c>
      <c r="E588" t="s">
        <v>4334</v>
      </c>
      <c r="F588" t="s">
        <v>3757</v>
      </c>
      <c r="G588" t="s">
        <v>4334</v>
      </c>
      <c r="H588" t="s">
        <v>6622</v>
      </c>
      <c r="I588" t="s">
        <v>4334</v>
      </c>
      <c r="J588" t="s">
        <v>319</v>
      </c>
      <c r="K588" t="s">
        <v>4334</v>
      </c>
      <c r="L588">
        <v>30</v>
      </c>
      <c r="M588" t="s">
        <v>527</v>
      </c>
      <c r="N588" t="s">
        <v>4334</v>
      </c>
      <c r="O588" t="s">
        <v>4334</v>
      </c>
      <c r="P588" t="s">
        <v>4334</v>
      </c>
      <c r="Q588" t="s">
        <v>4334</v>
      </c>
      <c r="R588">
        <v>2007</v>
      </c>
      <c r="S588" t="s">
        <v>4334</v>
      </c>
      <c r="T588" t="s">
        <v>4334</v>
      </c>
      <c r="U588" t="s">
        <v>4334</v>
      </c>
      <c r="V588" t="s">
        <v>4334</v>
      </c>
      <c r="W588" t="s">
        <v>4334</v>
      </c>
      <c r="X588" t="s">
        <v>4334</v>
      </c>
      <c r="Y588">
        <v>500000</v>
      </c>
      <c r="Z588">
        <v>2333500</v>
      </c>
      <c r="AA588" t="s">
        <v>4334</v>
      </c>
      <c r="AB588">
        <v>1913768.5090000001</v>
      </c>
      <c r="AC588" t="s">
        <v>4334</v>
      </c>
      <c r="AD588" t="s">
        <v>4334</v>
      </c>
      <c r="AE588" t="s">
        <v>4334</v>
      </c>
      <c r="AF588" t="s">
        <v>4334</v>
      </c>
      <c r="AG588" t="s">
        <v>4334</v>
      </c>
      <c r="AH588">
        <v>1909369.3149999999</v>
      </c>
      <c r="AI588">
        <v>100</v>
      </c>
      <c r="AJ588">
        <v>0</v>
      </c>
      <c r="AK588" t="s">
        <v>4334</v>
      </c>
      <c r="AL588" t="s">
        <v>554</v>
      </c>
      <c r="AM588" t="s">
        <v>4334</v>
      </c>
      <c r="AN588" t="s">
        <v>4334</v>
      </c>
      <c r="AO588" t="s">
        <v>4334</v>
      </c>
    </row>
    <row r="589" spans="1:41">
      <c r="A589" t="s">
        <v>6623</v>
      </c>
      <c r="B589" t="s">
        <v>526</v>
      </c>
      <c r="C589" t="s">
        <v>4334</v>
      </c>
      <c r="D589" t="s">
        <v>4334</v>
      </c>
      <c r="E589" t="s">
        <v>4334</v>
      </c>
      <c r="F589" t="s">
        <v>3729</v>
      </c>
      <c r="G589" t="s">
        <v>4334</v>
      </c>
      <c r="H589" t="s">
        <v>3129</v>
      </c>
      <c r="I589" t="s">
        <v>4334</v>
      </c>
      <c r="J589" t="s">
        <v>4334</v>
      </c>
      <c r="K589" t="s">
        <v>4334</v>
      </c>
      <c r="L589">
        <v>6</v>
      </c>
      <c r="M589" t="s">
        <v>3613</v>
      </c>
      <c r="N589" t="s">
        <v>4334</v>
      </c>
      <c r="O589" t="s">
        <v>4334</v>
      </c>
      <c r="P589" t="s">
        <v>4334</v>
      </c>
      <c r="Q589" t="s">
        <v>4334</v>
      </c>
      <c r="R589">
        <v>2024</v>
      </c>
      <c r="S589" t="s">
        <v>4334</v>
      </c>
      <c r="T589" t="s">
        <v>4334</v>
      </c>
      <c r="U589" t="s">
        <v>4334</v>
      </c>
      <c r="V589" t="s">
        <v>4334</v>
      </c>
      <c r="W589" t="s">
        <v>4334</v>
      </c>
      <c r="X589" t="s">
        <v>4334</v>
      </c>
      <c r="Y589">
        <v>0</v>
      </c>
      <c r="Z589">
        <v>2500000</v>
      </c>
      <c r="AA589" t="s">
        <v>4334</v>
      </c>
      <c r="AB589">
        <v>0</v>
      </c>
      <c r="AC589" t="s">
        <v>4334</v>
      </c>
      <c r="AD589" t="s">
        <v>4334</v>
      </c>
      <c r="AE589" t="s">
        <v>4334</v>
      </c>
      <c r="AF589" t="s">
        <v>4334</v>
      </c>
      <c r="AG589" t="s">
        <v>4334</v>
      </c>
      <c r="AH589">
        <v>0</v>
      </c>
      <c r="AI589">
        <v>15</v>
      </c>
      <c r="AJ589">
        <v>0</v>
      </c>
      <c r="AK589" t="s">
        <v>4334</v>
      </c>
      <c r="AL589" t="s">
        <v>67</v>
      </c>
      <c r="AM589" t="s">
        <v>4334</v>
      </c>
      <c r="AN589" t="s">
        <v>4334</v>
      </c>
      <c r="AO589" t="s">
        <v>4334</v>
      </c>
    </row>
    <row r="590" spans="1:41">
      <c r="A590" t="s">
        <v>6624</v>
      </c>
      <c r="B590" t="s">
        <v>529</v>
      </c>
      <c r="C590" t="s">
        <v>4334</v>
      </c>
      <c r="D590" t="s">
        <v>4334</v>
      </c>
      <c r="E590" t="s">
        <v>4334</v>
      </c>
      <c r="F590" t="s">
        <v>3757</v>
      </c>
      <c r="G590" t="s">
        <v>4334</v>
      </c>
      <c r="H590" t="s">
        <v>6625</v>
      </c>
      <c r="I590" t="s">
        <v>4334</v>
      </c>
      <c r="J590" t="s">
        <v>319</v>
      </c>
      <c r="K590" t="s">
        <v>4334</v>
      </c>
      <c r="L590">
        <v>23</v>
      </c>
      <c r="M590" t="s">
        <v>529</v>
      </c>
      <c r="N590" t="s">
        <v>4334</v>
      </c>
      <c r="O590" t="s">
        <v>4334</v>
      </c>
      <c r="P590" t="s">
        <v>4334</v>
      </c>
      <c r="Q590" t="s">
        <v>4334</v>
      </c>
      <c r="S590" t="s">
        <v>4334</v>
      </c>
      <c r="T590" t="s">
        <v>4334</v>
      </c>
      <c r="U590" t="s">
        <v>4334</v>
      </c>
      <c r="V590" t="s">
        <v>4334</v>
      </c>
      <c r="W590" t="s">
        <v>4334</v>
      </c>
      <c r="X590" t="s">
        <v>4334</v>
      </c>
      <c r="Y590">
        <v>0</v>
      </c>
      <c r="Z590">
        <v>4457000</v>
      </c>
      <c r="AA590" t="s">
        <v>4334</v>
      </c>
      <c r="AB590">
        <v>0</v>
      </c>
      <c r="AC590" t="s">
        <v>4334</v>
      </c>
      <c r="AD590" t="s">
        <v>4334</v>
      </c>
      <c r="AE590" t="s">
        <v>4334</v>
      </c>
      <c r="AF590" t="s">
        <v>4334</v>
      </c>
      <c r="AG590" t="s">
        <v>4334</v>
      </c>
      <c r="AH590">
        <v>2665334.6290000002</v>
      </c>
      <c r="AI590">
        <v>80</v>
      </c>
      <c r="AJ590">
        <v>0</v>
      </c>
      <c r="AK590" t="s">
        <v>4334</v>
      </c>
      <c r="AL590" t="s">
        <v>20</v>
      </c>
      <c r="AM590" t="s">
        <v>4334</v>
      </c>
      <c r="AN590" t="s">
        <v>4334</v>
      </c>
      <c r="AO590" t="s">
        <v>4334</v>
      </c>
    </row>
    <row r="591" spans="1:41">
      <c r="A591" t="s">
        <v>6626</v>
      </c>
      <c r="B591" t="s">
        <v>317</v>
      </c>
      <c r="C591" t="s">
        <v>4334</v>
      </c>
      <c r="D591" t="s">
        <v>4334</v>
      </c>
      <c r="E591" t="s">
        <v>4334</v>
      </c>
      <c r="F591" t="s">
        <v>3736</v>
      </c>
      <c r="G591" t="s">
        <v>4334</v>
      </c>
      <c r="H591" t="s">
        <v>79</v>
      </c>
      <c r="I591" t="s">
        <v>4334</v>
      </c>
      <c r="J591" t="s">
        <v>4334</v>
      </c>
      <c r="K591" t="s">
        <v>4334</v>
      </c>
      <c r="L591">
        <v>26</v>
      </c>
      <c r="M591" t="s">
        <v>3704</v>
      </c>
      <c r="N591" t="s">
        <v>4334</v>
      </c>
      <c r="O591" t="s">
        <v>4334</v>
      </c>
      <c r="P591" t="s">
        <v>4334</v>
      </c>
      <c r="Q591" t="s">
        <v>4334</v>
      </c>
      <c r="S591" t="s">
        <v>4334</v>
      </c>
      <c r="T591" t="s">
        <v>4334</v>
      </c>
      <c r="U591" t="s">
        <v>4334</v>
      </c>
      <c r="V591" t="s">
        <v>4334</v>
      </c>
      <c r="W591" t="s">
        <v>4334</v>
      </c>
      <c r="X591" t="s">
        <v>4334</v>
      </c>
      <c r="Y591">
        <v>0</v>
      </c>
      <c r="Z591">
        <v>8000000</v>
      </c>
      <c r="AA591" t="s">
        <v>4334</v>
      </c>
      <c r="AB591">
        <v>6376600.5130000003</v>
      </c>
      <c r="AC591" t="s">
        <v>4334</v>
      </c>
      <c r="AD591" t="s">
        <v>4334</v>
      </c>
      <c r="AE591" t="s">
        <v>4334</v>
      </c>
      <c r="AF591" t="s">
        <v>4334</v>
      </c>
      <c r="AG591" t="s">
        <v>4334</v>
      </c>
      <c r="AH591">
        <v>1500620.666</v>
      </c>
      <c r="AI591">
        <v>67</v>
      </c>
      <c r="AJ591">
        <v>0</v>
      </c>
      <c r="AK591" t="s">
        <v>4334</v>
      </c>
      <c r="AL591" t="s">
        <v>4334</v>
      </c>
      <c r="AM591" t="s">
        <v>4334</v>
      </c>
      <c r="AN591" t="s">
        <v>20</v>
      </c>
      <c r="AO591" t="s">
        <v>4334</v>
      </c>
    </row>
    <row r="592" spans="1:41">
      <c r="A592" t="s">
        <v>6627</v>
      </c>
      <c r="B592" t="s">
        <v>527</v>
      </c>
      <c r="C592" t="s">
        <v>4334</v>
      </c>
      <c r="D592" t="s">
        <v>4334</v>
      </c>
      <c r="E592" t="s">
        <v>4334</v>
      </c>
      <c r="F592" t="s">
        <v>4077</v>
      </c>
      <c r="G592" t="s">
        <v>1113</v>
      </c>
      <c r="H592" t="s">
        <v>1114</v>
      </c>
      <c r="I592" t="s">
        <v>4334</v>
      </c>
      <c r="J592" t="s">
        <v>480</v>
      </c>
      <c r="K592" t="s">
        <v>4334</v>
      </c>
      <c r="L592">
        <v>47</v>
      </c>
      <c r="M592" t="s">
        <v>3680</v>
      </c>
      <c r="N592" t="s">
        <v>4334</v>
      </c>
      <c r="O592" t="s">
        <v>4334</v>
      </c>
      <c r="P592" t="s">
        <v>4334</v>
      </c>
      <c r="Q592" t="s">
        <v>4334</v>
      </c>
      <c r="S592" t="s">
        <v>4334</v>
      </c>
      <c r="T592" t="s">
        <v>4334</v>
      </c>
      <c r="U592" t="s">
        <v>4334</v>
      </c>
      <c r="V592" t="s">
        <v>4334</v>
      </c>
      <c r="W592" t="s">
        <v>4334</v>
      </c>
      <c r="X592" t="s">
        <v>4334</v>
      </c>
      <c r="Y592">
        <v>2000000</v>
      </c>
      <c r="Z592">
        <v>2000000</v>
      </c>
      <c r="AA592" t="s">
        <v>4334</v>
      </c>
      <c r="AB592">
        <v>1999867</v>
      </c>
      <c r="AC592" t="s">
        <v>4334</v>
      </c>
      <c r="AD592" t="s">
        <v>4334</v>
      </c>
      <c r="AE592" t="s">
        <v>4334</v>
      </c>
      <c r="AF592" t="s">
        <v>4334</v>
      </c>
      <c r="AG592" t="s">
        <v>4334</v>
      </c>
      <c r="AH592">
        <v>1950116</v>
      </c>
      <c r="AI592">
        <v>0</v>
      </c>
      <c r="AJ592">
        <v>0</v>
      </c>
      <c r="AK592" t="s">
        <v>4334</v>
      </c>
      <c r="AL592" t="s">
        <v>4334</v>
      </c>
      <c r="AM592" t="s">
        <v>4334</v>
      </c>
      <c r="AN592" t="s">
        <v>4334</v>
      </c>
      <c r="AO592" t="s">
        <v>4334</v>
      </c>
    </row>
    <row r="593" spans="1:41">
      <c r="A593" t="s">
        <v>6628</v>
      </c>
      <c r="B593" t="s">
        <v>527</v>
      </c>
      <c r="C593" t="s">
        <v>4334</v>
      </c>
      <c r="D593" t="s">
        <v>4334</v>
      </c>
      <c r="E593" t="s">
        <v>4334</v>
      </c>
      <c r="F593" t="s">
        <v>6004</v>
      </c>
      <c r="G593" t="s">
        <v>4334</v>
      </c>
      <c r="H593" t="s">
        <v>764</v>
      </c>
      <c r="I593" t="s">
        <v>4334</v>
      </c>
      <c r="J593" t="s">
        <v>319</v>
      </c>
      <c r="K593" t="s">
        <v>4334</v>
      </c>
      <c r="L593">
        <v>47</v>
      </c>
      <c r="M593" t="s">
        <v>3680</v>
      </c>
      <c r="N593" t="s">
        <v>4334</v>
      </c>
      <c r="O593" t="s">
        <v>4334</v>
      </c>
      <c r="P593" t="s">
        <v>4334</v>
      </c>
      <c r="Q593" t="s">
        <v>4334</v>
      </c>
      <c r="S593" t="s">
        <v>4334</v>
      </c>
      <c r="T593" t="s">
        <v>4334</v>
      </c>
      <c r="U593" t="s">
        <v>4334</v>
      </c>
      <c r="V593" t="s">
        <v>4334</v>
      </c>
      <c r="W593" t="s">
        <v>4334</v>
      </c>
      <c r="X593" t="s">
        <v>4334</v>
      </c>
      <c r="Y593">
        <v>0</v>
      </c>
      <c r="Z593">
        <v>0</v>
      </c>
      <c r="AA593" t="s">
        <v>4334</v>
      </c>
      <c r="AB593">
        <v>0</v>
      </c>
      <c r="AC593" t="s">
        <v>4334</v>
      </c>
      <c r="AD593" t="s">
        <v>4334</v>
      </c>
      <c r="AE593" t="s">
        <v>4334</v>
      </c>
      <c r="AF593" t="s">
        <v>4334</v>
      </c>
      <c r="AG593" t="s">
        <v>4334</v>
      </c>
      <c r="AH593">
        <v>0</v>
      </c>
      <c r="AI593">
        <v>0</v>
      </c>
      <c r="AJ593">
        <v>0</v>
      </c>
      <c r="AK593" t="s">
        <v>4334</v>
      </c>
      <c r="AL593" t="s">
        <v>4334</v>
      </c>
      <c r="AM593" t="s">
        <v>4334</v>
      </c>
      <c r="AN593" t="s">
        <v>4334</v>
      </c>
      <c r="AO593" t="s">
        <v>4334</v>
      </c>
    </row>
    <row r="594" spans="1:41">
      <c r="A594" t="s">
        <v>6629</v>
      </c>
      <c r="B594" t="s">
        <v>526</v>
      </c>
      <c r="C594" t="s">
        <v>4334</v>
      </c>
      <c r="D594" t="s">
        <v>4334</v>
      </c>
      <c r="E594" t="s">
        <v>4334</v>
      </c>
      <c r="F594" t="s">
        <v>3729</v>
      </c>
      <c r="G594" t="s">
        <v>4334</v>
      </c>
      <c r="H594" t="s">
        <v>3107</v>
      </c>
      <c r="I594" t="s">
        <v>4334</v>
      </c>
      <c r="J594" t="s">
        <v>480</v>
      </c>
      <c r="K594" t="s">
        <v>4334</v>
      </c>
      <c r="L594">
        <v>5</v>
      </c>
      <c r="M594" t="s">
        <v>3612</v>
      </c>
      <c r="N594" t="s">
        <v>4334</v>
      </c>
      <c r="O594" t="s">
        <v>4334</v>
      </c>
      <c r="P594" t="s">
        <v>4334</v>
      </c>
      <c r="Q594" t="s">
        <v>4334</v>
      </c>
      <c r="S594" t="s">
        <v>4334</v>
      </c>
      <c r="T594" t="s">
        <v>4334</v>
      </c>
      <c r="U594" t="s">
        <v>4334</v>
      </c>
      <c r="V594" t="s">
        <v>4334</v>
      </c>
      <c r="W594" t="s">
        <v>4334</v>
      </c>
      <c r="X594" t="s">
        <v>4334</v>
      </c>
      <c r="Y594">
        <v>45000000</v>
      </c>
      <c r="Z594">
        <v>45000000</v>
      </c>
      <c r="AA594" t="s">
        <v>4334</v>
      </c>
      <c r="AB594">
        <v>31000000</v>
      </c>
      <c r="AC594" t="s">
        <v>4334</v>
      </c>
      <c r="AD594" t="s">
        <v>4334</v>
      </c>
      <c r="AE594" t="s">
        <v>4334</v>
      </c>
      <c r="AF594" t="s">
        <v>4334</v>
      </c>
      <c r="AG594" t="s">
        <v>4334</v>
      </c>
      <c r="AH594">
        <v>16400000</v>
      </c>
      <c r="AI594">
        <v>64</v>
      </c>
      <c r="AJ594">
        <v>36.44</v>
      </c>
      <c r="AK594" t="s">
        <v>4334</v>
      </c>
      <c r="AL594" t="s">
        <v>474</v>
      </c>
      <c r="AM594" t="s">
        <v>4334</v>
      </c>
      <c r="AN594" t="s">
        <v>4334</v>
      </c>
      <c r="AO594" t="s">
        <v>4334</v>
      </c>
    </row>
    <row r="595" spans="1:41">
      <c r="A595" t="s">
        <v>6630</v>
      </c>
      <c r="B595" t="s">
        <v>527</v>
      </c>
      <c r="C595" t="s">
        <v>4334</v>
      </c>
      <c r="D595" t="s">
        <v>4334</v>
      </c>
      <c r="E595" t="s">
        <v>4334</v>
      </c>
      <c r="F595" t="s">
        <v>3802</v>
      </c>
      <c r="G595" t="s">
        <v>4334</v>
      </c>
      <c r="H595" t="s">
        <v>774</v>
      </c>
      <c r="I595" t="s">
        <v>4334</v>
      </c>
      <c r="J595" t="s">
        <v>319</v>
      </c>
      <c r="K595" t="s">
        <v>4334</v>
      </c>
      <c r="L595">
        <v>47</v>
      </c>
      <c r="M595" t="s">
        <v>3680</v>
      </c>
      <c r="N595" t="s">
        <v>4334</v>
      </c>
      <c r="O595" t="s">
        <v>4334</v>
      </c>
      <c r="P595" t="s">
        <v>4334</v>
      </c>
      <c r="Q595" t="s">
        <v>4334</v>
      </c>
      <c r="R595">
        <v>2012</v>
      </c>
      <c r="S595" t="s">
        <v>4334</v>
      </c>
      <c r="T595" t="s">
        <v>4334</v>
      </c>
      <c r="U595" t="s">
        <v>4334</v>
      </c>
      <c r="V595" t="s">
        <v>4334</v>
      </c>
      <c r="W595" t="s">
        <v>4334</v>
      </c>
      <c r="X595" t="s">
        <v>4334</v>
      </c>
      <c r="Y595">
        <v>3000000</v>
      </c>
      <c r="Z595">
        <v>5000000</v>
      </c>
      <c r="AA595" t="s">
        <v>4334</v>
      </c>
      <c r="AB595">
        <v>4962880.0659999996</v>
      </c>
      <c r="AC595" t="s">
        <v>4334</v>
      </c>
      <c r="AD595" t="s">
        <v>4334</v>
      </c>
      <c r="AE595" t="s">
        <v>4334</v>
      </c>
      <c r="AF595" t="s">
        <v>4334</v>
      </c>
      <c r="AG595" t="s">
        <v>4334</v>
      </c>
      <c r="AH595">
        <v>4949597.8770000003</v>
      </c>
      <c r="AI595">
        <v>95</v>
      </c>
      <c r="AJ595">
        <v>0</v>
      </c>
      <c r="AK595" t="s">
        <v>4334</v>
      </c>
      <c r="AL595" t="s">
        <v>20</v>
      </c>
      <c r="AM595" t="s">
        <v>4334</v>
      </c>
      <c r="AN595" t="s">
        <v>4334</v>
      </c>
      <c r="AO595" t="s">
        <v>4334</v>
      </c>
    </row>
    <row r="596" spans="1:41">
      <c r="A596" t="s">
        <v>6631</v>
      </c>
      <c r="B596" t="s">
        <v>527</v>
      </c>
      <c r="C596" t="s">
        <v>4334</v>
      </c>
      <c r="D596" t="s">
        <v>4334</v>
      </c>
      <c r="E596" t="s">
        <v>4334</v>
      </c>
      <c r="F596" t="s">
        <v>6633</v>
      </c>
      <c r="G596" t="s">
        <v>6634</v>
      </c>
      <c r="H596" t="s">
        <v>6632</v>
      </c>
      <c r="I596" t="s">
        <v>4334</v>
      </c>
      <c r="J596" t="s">
        <v>999</v>
      </c>
      <c r="K596" t="s">
        <v>4334</v>
      </c>
      <c r="L596">
        <v>54</v>
      </c>
      <c r="M596" t="s">
        <v>3694</v>
      </c>
      <c r="N596" t="s">
        <v>4334</v>
      </c>
      <c r="O596" t="s">
        <v>4334</v>
      </c>
      <c r="P596" t="s">
        <v>4334</v>
      </c>
      <c r="Q596" t="s">
        <v>4334</v>
      </c>
      <c r="R596">
        <v>2023</v>
      </c>
      <c r="S596" t="s">
        <v>4334</v>
      </c>
      <c r="T596" t="s">
        <v>4334</v>
      </c>
      <c r="U596" t="s">
        <v>4334</v>
      </c>
      <c r="V596" t="s">
        <v>4334</v>
      </c>
      <c r="W596" t="s">
        <v>4334</v>
      </c>
      <c r="X596" t="s">
        <v>4334</v>
      </c>
      <c r="Y596">
        <v>1000000</v>
      </c>
      <c r="Z596">
        <v>1000000</v>
      </c>
      <c r="AA596" t="s">
        <v>4334</v>
      </c>
      <c r="AB596">
        <v>956529</v>
      </c>
      <c r="AC596" t="s">
        <v>4334</v>
      </c>
      <c r="AD596" t="s">
        <v>4334</v>
      </c>
      <c r="AE596" t="s">
        <v>4334</v>
      </c>
      <c r="AF596" t="s">
        <v>4334</v>
      </c>
      <c r="AG596" t="s">
        <v>4334</v>
      </c>
      <c r="AH596">
        <v>561892</v>
      </c>
      <c r="AI596">
        <v>90</v>
      </c>
      <c r="AJ596">
        <v>0</v>
      </c>
      <c r="AK596" t="s">
        <v>4334</v>
      </c>
      <c r="AL596" t="s">
        <v>67</v>
      </c>
      <c r="AM596" t="s">
        <v>4334</v>
      </c>
      <c r="AN596" t="s">
        <v>4334</v>
      </c>
      <c r="AO596" t="s">
        <v>4334</v>
      </c>
    </row>
    <row r="597" spans="1:41">
      <c r="A597" t="s">
        <v>6635</v>
      </c>
      <c r="B597" t="s">
        <v>2286</v>
      </c>
      <c r="C597" t="s">
        <v>4334</v>
      </c>
      <c r="D597" t="s">
        <v>4334</v>
      </c>
      <c r="E597" t="s">
        <v>4334</v>
      </c>
      <c r="F597" t="s">
        <v>3769</v>
      </c>
      <c r="G597" t="s">
        <v>4334</v>
      </c>
      <c r="H597" t="s">
        <v>6636</v>
      </c>
      <c r="I597" t="s">
        <v>4334</v>
      </c>
      <c r="J597" t="s">
        <v>4334</v>
      </c>
      <c r="K597" t="s">
        <v>4334</v>
      </c>
      <c r="L597">
        <v>44</v>
      </c>
      <c r="M597" t="s">
        <v>1202</v>
      </c>
      <c r="N597" t="s">
        <v>4334</v>
      </c>
      <c r="O597" t="s">
        <v>4334</v>
      </c>
      <c r="P597" t="s">
        <v>4334</v>
      </c>
      <c r="Q597" t="s">
        <v>4334</v>
      </c>
      <c r="S597" t="s">
        <v>4334</v>
      </c>
      <c r="T597" t="s">
        <v>4334</v>
      </c>
      <c r="U597" t="s">
        <v>4334</v>
      </c>
      <c r="V597" t="s">
        <v>4334</v>
      </c>
      <c r="W597" t="s">
        <v>4334</v>
      </c>
      <c r="X597" t="s">
        <v>4334</v>
      </c>
      <c r="Y597">
        <v>1800000</v>
      </c>
      <c r="Z597">
        <v>1800000</v>
      </c>
      <c r="AA597" t="s">
        <v>4334</v>
      </c>
      <c r="AB597">
        <v>0</v>
      </c>
      <c r="AC597" t="s">
        <v>4334</v>
      </c>
      <c r="AD597" t="s">
        <v>4334</v>
      </c>
      <c r="AE597" t="s">
        <v>4334</v>
      </c>
      <c r="AF597" t="s">
        <v>4334</v>
      </c>
      <c r="AG597" t="s">
        <v>4334</v>
      </c>
      <c r="AH597">
        <v>139</v>
      </c>
      <c r="AI597">
        <v>0</v>
      </c>
      <c r="AJ597">
        <v>0.77</v>
      </c>
      <c r="AK597" t="s">
        <v>4334</v>
      </c>
      <c r="AL597" t="s">
        <v>984</v>
      </c>
      <c r="AM597" t="s">
        <v>4334</v>
      </c>
      <c r="AN597" t="s">
        <v>4334</v>
      </c>
      <c r="AO597" t="s">
        <v>4334</v>
      </c>
    </row>
    <row r="598" spans="1:41">
      <c r="A598" t="s">
        <v>6637</v>
      </c>
      <c r="B598" t="s">
        <v>527</v>
      </c>
      <c r="C598" t="s">
        <v>4334</v>
      </c>
      <c r="D598" t="s">
        <v>4334</v>
      </c>
      <c r="E598" t="s">
        <v>4334</v>
      </c>
      <c r="F598" t="s">
        <v>3826</v>
      </c>
      <c r="G598" t="s">
        <v>948</v>
      </c>
      <c r="H598" t="s">
        <v>949</v>
      </c>
      <c r="I598" t="s">
        <v>4334</v>
      </c>
      <c r="J598" t="s">
        <v>319</v>
      </c>
      <c r="K598" t="s">
        <v>4334</v>
      </c>
      <c r="L598">
        <v>11</v>
      </c>
      <c r="M598" t="s">
        <v>3620</v>
      </c>
      <c r="N598" t="s">
        <v>4334</v>
      </c>
      <c r="O598" t="s">
        <v>4334</v>
      </c>
      <c r="P598" t="s">
        <v>4334</v>
      </c>
      <c r="Q598" t="s">
        <v>4334</v>
      </c>
      <c r="R598">
        <v>2014</v>
      </c>
      <c r="S598" t="s">
        <v>4334</v>
      </c>
      <c r="T598" t="s">
        <v>4334</v>
      </c>
      <c r="U598" t="s">
        <v>4334</v>
      </c>
      <c r="V598" t="s">
        <v>4334</v>
      </c>
      <c r="W598" t="s">
        <v>4334</v>
      </c>
      <c r="X598" t="s">
        <v>4334</v>
      </c>
      <c r="Y598">
        <v>3100000</v>
      </c>
      <c r="Z598">
        <v>1739169</v>
      </c>
      <c r="AA598" t="s">
        <v>4334</v>
      </c>
      <c r="AB598">
        <v>546582</v>
      </c>
      <c r="AC598" t="s">
        <v>4334</v>
      </c>
      <c r="AD598" t="s">
        <v>4334</v>
      </c>
      <c r="AE598" t="s">
        <v>4334</v>
      </c>
      <c r="AF598" t="s">
        <v>4334</v>
      </c>
      <c r="AG598" t="s">
        <v>4334</v>
      </c>
      <c r="AH598">
        <v>1246965</v>
      </c>
      <c r="AI598">
        <v>93</v>
      </c>
      <c r="AJ598">
        <v>0</v>
      </c>
      <c r="AK598" t="s">
        <v>4334</v>
      </c>
      <c r="AL598" t="s">
        <v>20</v>
      </c>
      <c r="AM598" t="s">
        <v>4334</v>
      </c>
      <c r="AN598" t="s">
        <v>4334</v>
      </c>
      <c r="AO598" t="s">
        <v>4334</v>
      </c>
    </row>
    <row r="599" spans="1:41">
      <c r="A599" t="s">
        <v>6638</v>
      </c>
      <c r="B599" t="s">
        <v>2286</v>
      </c>
      <c r="C599" t="s">
        <v>4334</v>
      </c>
      <c r="D599" t="s">
        <v>4334</v>
      </c>
      <c r="E599" t="s">
        <v>4334</v>
      </c>
      <c r="F599" t="s">
        <v>3758</v>
      </c>
      <c r="G599" t="s">
        <v>2555</v>
      </c>
      <c r="H599" t="s">
        <v>6639</v>
      </c>
      <c r="I599" t="s">
        <v>4334</v>
      </c>
      <c r="J599" t="s">
        <v>4334</v>
      </c>
      <c r="K599" t="s">
        <v>4334</v>
      </c>
      <c r="L599">
        <v>14</v>
      </c>
      <c r="M599" t="s">
        <v>3625</v>
      </c>
      <c r="N599" t="s">
        <v>4334</v>
      </c>
      <c r="O599" t="s">
        <v>4334</v>
      </c>
      <c r="P599" t="s">
        <v>4334</v>
      </c>
      <c r="Q599" t="s">
        <v>4334</v>
      </c>
      <c r="S599" t="s">
        <v>4334</v>
      </c>
      <c r="T599" t="s">
        <v>4334</v>
      </c>
      <c r="U599" t="s">
        <v>4334</v>
      </c>
      <c r="V599" t="s">
        <v>4334</v>
      </c>
      <c r="W599" t="s">
        <v>4334</v>
      </c>
      <c r="X599" t="s">
        <v>4334</v>
      </c>
      <c r="Y599">
        <v>0</v>
      </c>
      <c r="Z599">
        <v>1500000</v>
      </c>
      <c r="AA599" t="s">
        <v>4334</v>
      </c>
      <c r="AB599">
        <v>1292520.0530000001</v>
      </c>
      <c r="AC599" t="s">
        <v>4334</v>
      </c>
      <c r="AD599" t="s">
        <v>4334</v>
      </c>
      <c r="AE599" t="s">
        <v>4334</v>
      </c>
      <c r="AF599" t="s">
        <v>4334</v>
      </c>
      <c r="AG599" t="s">
        <v>4334</v>
      </c>
      <c r="AH599">
        <v>0</v>
      </c>
      <c r="AI599">
        <v>99</v>
      </c>
      <c r="AJ599">
        <v>0</v>
      </c>
      <c r="AK599" t="s">
        <v>4334</v>
      </c>
      <c r="AL599" t="s">
        <v>20</v>
      </c>
      <c r="AM599" t="s">
        <v>4334</v>
      </c>
      <c r="AN599" t="s">
        <v>4334</v>
      </c>
      <c r="AO599" t="s">
        <v>4334</v>
      </c>
    </row>
    <row r="600" spans="1:41">
      <c r="A600" t="s">
        <v>6640</v>
      </c>
      <c r="B600" t="s">
        <v>2286</v>
      </c>
      <c r="C600" t="s">
        <v>4334</v>
      </c>
      <c r="D600" t="s">
        <v>4334</v>
      </c>
      <c r="E600" t="s">
        <v>4334</v>
      </c>
      <c r="F600" t="s">
        <v>3898</v>
      </c>
      <c r="G600" t="s">
        <v>601</v>
      </c>
      <c r="H600" t="s">
        <v>4122</v>
      </c>
      <c r="I600" t="s">
        <v>4334</v>
      </c>
      <c r="J600" t="s">
        <v>2287</v>
      </c>
      <c r="K600" t="s">
        <v>4334</v>
      </c>
      <c r="L600">
        <v>2</v>
      </c>
      <c r="M600" t="s">
        <v>3611</v>
      </c>
      <c r="N600" t="s">
        <v>4334</v>
      </c>
      <c r="O600" t="s">
        <v>4334</v>
      </c>
      <c r="P600" t="s">
        <v>4334</v>
      </c>
      <c r="Q600" t="s">
        <v>4334</v>
      </c>
      <c r="S600" t="s">
        <v>4334</v>
      </c>
      <c r="T600" t="s">
        <v>4334</v>
      </c>
      <c r="U600" t="s">
        <v>4334</v>
      </c>
      <c r="V600" t="s">
        <v>4334</v>
      </c>
      <c r="W600" t="s">
        <v>4334</v>
      </c>
      <c r="X600" t="s">
        <v>4334</v>
      </c>
      <c r="Y600">
        <v>2310000</v>
      </c>
      <c r="Z600">
        <v>4123615</v>
      </c>
      <c r="AA600" t="s">
        <v>4334</v>
      </c>
      <c r="AB600">
        <v>4004797.1690000002</v>
      </c>
      <c r="AC600" t="s">
        <v>4334</v>
      </c>
      <c r="AD600" t="s">
        <v>4334</v>
      </c>
      <c r="AE600" t="s">
        <v>4334</v>
      </c>
      <c r="AF600" t="s">
        <v>4334</v>
      </c>
      <c r="AG600" t="s">
        <v>4334</v>
      </c>
      <c r="AH600">
        <v>3845759.426</v>
      </c>
      <c r="AI600">
        <v>100</v>
      </c>
      <c r="AJ600">
        <v>93.26</v>
      </c>
      <c r="AK600" t="s">
        <v>4334</v>
      </c>
      <c r="AL600" t="s">
        <v>2312</v>
      </c>
      <c r="AM600" t="s">
        <v>4334</v>
      </c>
      <c r="AN600" t="s">
        <v>4334</v>
      </c>
      <c r="AO600" t="s">
        <v>4334</v>
      </c>
    </row>
    <row r="601" spans="1:41">
      <c r="A601" t="s">
        <v>6641</v>
      </c>
      <c r="B601" t="s">
        <v>526</v>
      </c>
      <c r="C601" t="s">
        <v>4334</v>
      </c>
      <c r="D601" t="s">
        <v>4334</v>
      </c>
      <c r="E601" t="s">
        <v>4334</v>
      </c>
      <c r="F601" t="s">
        <v>3733</v>
      </c>
      <c r="G601" t="s">
        <v>4334</v>
      </c>
      <c r="H601" t="s">
        <v>6642</v>
      </c>
      <c r="I601" t="s">
        <v>4334</v>
      </c>
      <c r="J601" t="s">
        <v>319</v>
      </c>
      <c r="K601" t="s">
        <v>4334</v>
      </c>
      <c r="L601">
        <v>28</v>
      </c>
      <c r="M601" t="s">
        <v>5687</v>
      </c>
      <c r="N601" t="s">
        <v>4334</v>
      </c>
      <c r="O601" t="s">
        <v>4334</v>
      </c>
      <c r="P601" t="s">
        <v>4334</v>
      </c>
      <c r="Q601" t="s">
        <v>4334</v>
      </c>
      <c r="R601">
        <v>2010</v>
      </c>
      <c r="S601" t="s">
        <v>4334</v>
      </c>
      <c r="T601" t="s">
        <v>4334</v>
      </c>
      <c r="U601" t="s">
        <v>4334</v>
      </c>
      <c r="V601" t="s">
        <v>4334</v>
      </c>
      <c r="W601" t="s">
        <v>4334</v>
      </c>
      <c r="X601" t="s">
        <v>4334</v>
      </c>
      <c r="Y601">
        <v>0</v>
      </c>
      <c r="Z601">
        <v>1779000</v>
      </c>
      <c r="AA601" t="s">
        <v>4334</v>
      </c>
      <c r="AB601">
        <v>1537215</v>
      </c>
      <c r="AC601" t="s">
        <v>4334</v>
      </c>
      <c r="AD601" t="s">
        <v>4334</v>
      </c>
      <c r="AE601" t="s">
        <v>4334</v>
      </c>
      <c r="AF601" t="s">
        <v>4334</v>
      </c>
      <c r="AG601" t="s">
        <v>4334</v>
      </c>
      <c r="AH601">
        <v>1779000</v>
      </c>
      <c r="AI601">
        <v>95</v>
      </c>
      <c r="AJ601">
        <v>0</v>
      </c>
      <c r="AK601" t="s">
        <v>4334</v>
      </c>
      <c r="AL601" t="s">
        <v>4334</v>
      </c>
      <c r="AM601" t="s">
        <v>4334</v>
      </c>
      <c r="AN601" t="s">
        <v>20</v>
      </c>
      <c r="AO601" t="s">
        <v>4334</v>
      </c>
    </row>
    <row r="602" spans="1:41">
      <c r="A602" t="s">
        <v>6643</v>
      </c>
      <c r="B602" t="s">
        <v>527</v>
      </c>
      <c r="C602" t="s">
        <v>4334</v>
      </c>
      <c r="D602" t="s">
        <v>4334</v>
      </c>
      <c r="E602" t="s">
        <v>4334</v>
      </c>
      <c r="F602" t="s">
        <v>3792</v>
      </c>
      <c r="G602" t="s">
        <v>4334</v>
      </c>
      <c r="H602" t="s">
        <v>6644</v>
      </c>
      <c r="I602" t="s">
        <v>4334</v>
      </c>
      <c r="J602" t="s">
        <v>319</v>
      </c>
      <c r="K602" t="s">
        <v>4334</v>
      </c>
      <c r="L602">
        <v>7</v>
      </c>
      <c r="M602" t="s">
        <v>3614</v>
      </c>
      <c r="N602" t="s">
        <v>4334</v>
      </c>
      <c r="O602" t="s">
        <v>4334</v>
      </c>
      <c r="P602" t="s">
        <v>4334</v>
      </c>
      <c r="Q602" t="s">
        <v>4334</v>
      </c>
      <c r="R602">
        <v>2014</v>
      </c>
      <c r="S602" t="s">
        <v>4334</v>
      </c>
      <c r="T602" t="s">
        <v>4334</v>
      </c>
      <c r="U602" t="s">
        <v>4334</v>
      </c>
      <c r="V602" t="s">
        <v>4334</v>
      </c>
      <c r="W602" t="s">
        <v>4334</v>
      </c>
      <c r="X602" t="s">
        <v>4334</v>
      </c>
      <c r="Y602">
        <v>1600000</v>
      </c>
      <c r="Z602">
        <v>1600000</v>
      </c>
      <c r="AA602" t="s">
        <v>4334</v>
      </c>
      <c r="AB602">
        <v>0</v>
      </c>
      <c r="AC602" t="s">
        <v>4334</v>
      </c>
      <c r="AD602" t="s">
        <v>4334</v>
      </c>
      <c r="AE602" t="s">
        <v>4334</v>
      </c>
      <c r="AF602" t="s">
        <v>4334</v>
      </c>
      <c r="AG602" t="s">
        <v>4334</v>
      </c>
      <c r="AH602">
        <v>0</v>
      </c>
      <c r="AI602">
        <v>0</v>
      </c>
      <c r="AJ602">
        <v>0</v>
      </c>
      <c r="AK602" t="s">
        <v>4334</v>
      </c>
      <c r="AL602" t="s">
        <v>693</v>
      </c>
      <c r="AM602" t="s">
        <v>4334</v>
      </c>
      <c r="AN602" t="s">
        <v>4334</v>
      </c>
      <c r="AO602" t="s">
        <v>4334</v>
      </c>
    </row>
    <row r="603" spans="1:41">
      <c r="A603" t="s">
        <v>6645</v>
      </c>
      <c r="B603" t="s">
        <v>526</v>
      </c>
      <c r="C603" t="s">
        <v>4334</v>
      </c>
      <c r="D603" t="s">
        <v>4334</v>
      </c>
      <c r="E603" t="s">
        <v>4334</v>
      </c>
      <c r="F603" t="s">
        <v>6646</v>
      </c>
      <c r="G603" t="s">
        <v>4334</v>
      </c>
      <c r="H603" t="s">
        <v>2623</v>
      </c>
      <c r="I603" t="s">
        <v>4334</v>
      </c>
      <c r="J603" t="s">
        <v>4334</v>
      </c>
      <c r="K603" t="s">
        <v>4334</v>
      </c>
      <c r="L603">
        <v>18</v>
      </c>
      <c r="M603" t="s">
        <v>3632</v>
      </c>
      <c r="N603" t="s">
        <v>4334</v>
      </c>
      <c r="O603" t="s">
        <v>4334</v>
      </c>
      <c r="P603" t="s">
        <v>4334</v>
      </c>
      <c r="Q603" t="s">
        <v>4334</v>
      </c>
      <c r="S603" t="s">
        <v>4334</v>
      </c>
      <c r="T603" t="s">
        <v>4334</v>
      </c>
      <c r="U603" t="s">
        <v>4334</v>
      </c>
      <c r="V603" t="s">
        <v>4334</v>
      </c>
      <c r="W603" t="s">
        <v>4334</v>
      </c>
      <c r="X603" t="s">
        <v>4334</v>
      </c>
      <c r="Y603">
        <v>0</v>
      </c>
      <c r="Z603">
        <v>3308000</v>
      </c>
      <c r="AA603" t="s">
        <v>4334</v>
      </c>
      <c r="AB603">
        <v>2155467.2880000002</v>
      </c>
      <c r="AC603" t="s">
        <v>4334</v>
      </c>
      <c r="AD603" t="s">
        <v>4334</v>
      </c>
      <c r="AE603" t="s">
        <v>4334</v>
      </c>
      <c r="AF603" t="s">
        <v>4334</v>
      </c>
      <c r="AG603" t="s">
        <v>4334</v>
      </c>
      <c r="AH603">
        <v>1326626.523</v>
      </c>
      <c r="AI603">
        <v>80</v>
      </c>
      <c r="AJ603">
        <v>40.1</v>
      </c>
      <c r="AK603" t="s">
        <v>4334</v>
      </c>
      <c r="AL603" t="s">
        <v>2624</v>
      </c>
      <c r="AM603" t="s">
        <v>4334</v>
      </c>
      <c r="AN603" t="s">
        <v>4334</v>
      </c>
      <c r="AO603" t="s">
        <v>4334</v>
      </c>
    </row>
    <row r="604" spans="1:41">
      <c r="A604" t="s">
        <v>6647</v>
      </c>
      <c r="B604" t="s">
        <v>2286</v>
      </c>
      <c r="C604" t="s">
        <v>4334</v>
      </c>
      <c r="D604" t="s">
        <v>4334</v>
      </c>
      <c r="E604" t="s">
        <v>4334</v>
      </c>
      <c r="F604" t="s">
        <v>3730</v>
      </c>
      <c r="G604" t="s">
        <v>2464</v>
      </c>
      <c r="H604" t="s">
        <v>6648</v>
      </c>
      <c r="I604" t="s">
        <v>4334</v>
      </c>
      <c r="J604" t="s">
        <v>319</v>
      </c>
      <c r="K604" t="s">
        <v>4334</v>
      </c>
      <c r="L604">
        <v>42</v>
      </c>
      <c r="M604" t="s">
        <v>3674</v>
      </c>
      <c r="N604" t="s">
        <v>4334</v>
      </c>
      <c r="O604" t="s">
        <v>4334</v>
      </c>
      <c r="P604" t="s">
        <v>4334</v>
      </c>
      <c r="Q604" t="s">
        <v>4334</v>
      </c>
      <c r="S604" t="s">
        <v>4334</v>
      </c>
      <c r="T604" t="s">
        <v>4334</v>
      </c>
      <c r="U604" t="s">
        <v>4334</v>
      </c>
      <c r="V604" t="s">
        <v>4334</v>
      </c>
      <c r="W604" t="s">
        <v>4334</v>
      </c>
      <c r="X604" t="s">
        <v>4334</v>
      </c>
      <c r="Y604">
        <v>2000000</v>
      </c>
      <c r="Z604">
        <v>2000000</v>
      </c>
      <c r="AA604" t="s">
        <v>4334</v>
      </c>
      <c r="AB604">
        <v>1982123.37</v>
      </c>
      <c r="AC604" t="s">
        <v>4334</v>
      </c>
      <c r="AD604" t="s">
        <v>4334</v>
      </c>
      <c r="AE604" t="s">
        <v>4334</v>
      </c>
      <c r="AF604" t="s">
        <v>4334</v>
      </c>
      <c r="AG604" t="s">
        <v>4334</v>
      </c>
      <c r="AH604">
        <v>1354022.4779999999</v>
      </c>
      <c r="AI604">
        <v>98</v>
      </c>
      <c r="AJ604">
        <v>0</v>
      </c>
      <c r="AK604" t="s">
        <v>4334</v>
      </c>
      <c r="AL604" t="s">
        <v>6649</v>
      </c>
      <c r="AM604" t="s">
        <v>4334</v>
      </c>
      <c r="AN604" t="s">
        <v>4334</v>
      </c>
      <c r="AO604" t="s">
        <v>4334</v>
      </c>
    </row>
    <row r="605" spans="1:41">
      <c r="A605" t="s">
        <v>6650</v>
      </c>
      <c r="B605" t="s">
        <v>527</v>
      </c>
      <c r="C605" t="s">
        <v>4334</v>
      </c>
      <c r="D605" t="s">
        <v>4334</v>
      </c>
      <c r="E605" t="s">
        <v>4334</v>
      </c>
      <c r="F605" t="s">
        <v>3887</v>
      </c>
      <c r="G605" t="s">
        <v>1169</v>
      </c>
      <c r="H605" t="s">
        <v>6651</v>
      </c>
      <c r="I605" t="s">
        <v>4334</v>
      </c>
      <c r="J605" t="s">
        <v>480</v>
      </c>
      <c r="K605" t="s">
        <v>4334</v>
      </c>
      <c r="L605">
        <v>39</v>
      </c>
      <c r="M605" t="s">
        <v>3668</v>
      </c>
      <c r="N605" t="s">
        <v>4334</v>
      </c>
      <c r="O605" t="s">
        <v>4334</v>
      </c>
      <c r="P605" t="s">
        <v>4334</v>
      </c>
      <c r="Q605" t="s">
        <v>4334</v>
      </c>
      <c r="S605" t="s">
        <v>4334</v>
      </c>
      <c r="T605" t="s">
        <v>4334</v>
      </c>
      <c r="U605" t="s">
        <v>4334</v>
      </c>
      <c r="V605" t="s">
        <v>4334</v>
      </c>
      <c r="W605" t="s">
        <v>4334</v>
      </c>
      <c r="X605" t="s">
        <v>4334</v>
      </c>
      <c r="Y605">
        <v>7800000</v>
      </c>
      <c r="Z605">
        <v>7800000</v>
      </c>
      <c r="AA605" t="s">
        <v>4334</v>
      </c>
      <c r="AB605">
        <v>7617349.1679999996</v>
      </c>
      <c r="AC605" t="s">
        <v>4334</v>
      </c>
      <c r="AD605" t="s">
        <v>4334</v>
      </c>
      <c r="AE605" t="s">
        <v>4334</v>
      </c>
      <c r="AF605" t="s">
        <v>4334</v>
      </c>
      <c r="AG605" t="s">
        <v>4334</v>
      </c>
      <c r="AH605">
        <v>7280257.3130000001</v>
      </c>
      <c r="AI605">
        <v>0</v>
      </c>
      <c r="AJ605">
        <v>0</v>
      </c>
      <c r="AK605" t="s">
        <v>4334</v>
      </c>
      <c r="AL605" t="s">
        <v>4334</v>
      </c>
      <c r="AM605" t="s">
        <v>4334</v>
      </c>
      <c r="AN605" t="s">
        <v>4334</v>
      </c>
      <c r="AO605" t="s">
        <v>4334</v>
      </c>
    </row>
    <row r="606" spans="1:41">
      <c r="A606" t="s">
        <v>6652</v>
      </c>
      <c r="B606" t="s">
        <v>2286</v>
      </c>
      <c r="C606" t="s">
        <v>4334</v>
      </c>
      <c r="D606" t="s">
        <v>4334</v>
      </c>
      <c r="E606" t="s">
        <v>4334</v>
      </c>
      <c r="F606" t="s">
        <v>3730</v>
      </c>
      <c r="G606" t="s">
        <v>2602</v>
      </c>
      <c r="H606" t="s">
        <v>6653</v>
      </c>
      <c r="I606" t="s">
        <v>4334</v>
      </c>
      <c r="J606" t="s">
        <v>4334</v>
      </c>
      <c r="K606" t="s">
        <v>4334</v>
      </c>
      <c r="L606">
        <v>14</v>
      </c>
      <c r="M606" t="s">
        <v>3625</v>
      </c>
      <c r="N606" t="s">
        <v>4334</v>
      </c>
      <c r="O606" t="s">
        <v>4334</v>
      </c>
      <c r="P606" t="s">
        <v>4334</v>
      </c>
      <c r="Q606" t="s">
        <v>4334</v>
      </c>
      <c r="S606" t="s">
        <v>4334</v>
      </c>
      <c r="T606" t="s">
        <v>4334</v>
      </c>
      <c r="U606" t="s">
        <v>4334</v>
      </c>
      <c r="V606" t="s">
        <v>4334</v>
      </c>
      <c r="W606" t="s">
        <v>4334</v>
      </c>
      <c r="X606" t="s">
        <v>4334</v>
      </c>
      <c r="Y606">
        <v>0</v>
      </c>
      <c r="Z606">
        <v>1710000</v>
      </c>
      <c r="AA606" t="s">
        <v>4334</v>
      </c>
      <c r="AB606">
        <v>1709715.8389999999</v>
      </c>
      <c r="AC606" t="s">
        <v>4334</v>
      </c>
      <c r="AD606" t="s">
        <v>4334</v>
      </c>
      <c r="AE606" t="s">
        <v>4334</v>
      </c>
      <c r="AF606" t="s">
        <v>4334</v>
      </c>
      <c r="AG606" t="s">
        <v>4334</v>
      </c>
      <c r="AH606">
        <v>0</v>
      </c>
      <c r="AI606">
        <v>100</v>
      </c>
      <c r="AJ606">
        <v>0</v>
      </c>
      <c r="AK606" t="s">
        <v>4334</v>
      </c>
      <c r="AL606" t="s">
        <v>67</v>
      </c>
      <c r="AM606" t="s">
        <v>4334</v>
      </c>
      <c r="AN606" t="s">
        <v>4334</v>
      </c>
      <c r="AO606" t="s">
        <v>4334</v>
      </c>
    </row>
    <row r="607" spans="1:41">
      <c r="A607" t="s">
        <v>6654</v>
      </c>
      <c r="B607" t="s">
        <v>2286</v>
      </c>
      <c r="C607" t="s">
        <v>4334</v>
      </c>
      <c r="D607" t="s">
        <v>4334</v>
      </c>
      <c r="E607" t="s">
        <v>4334</v>
      </c>
      <c r="F607" t="s">
        <v>3770</v>
      </c>
      <c r="G607" t="s">
        <v>2544</v>
      </c>
      <c r="H607" t="s">
        <v>1316</v>
      </c>
      <c r="I607" t="s">
        <v>4334</v>
      </c>
      <c r="J607" t="s">
        <v>4334</v>
      </c>
      <c r="K607" t="s">
        <v>4334</v>
      </c>
      <c r="L607">
        <v>14</v>
      </c>
      <c r="M607" t="s">
        <v>3625</v>
      </c>
      <c r="N607" t="s">
        <v>4334</v>
      </c>
      <c r="O607" t="s">
        <v>4334</v>
      </c>
      <c r="P607" t="s">
        <v>4334</v>
      </c>
      <c r="Q607" t="s">
        <v>4334</v>
      </c>
      <c r="S607" t="s">
        <v>4334</v>
      </c>
      <c r="T607" t="s">
        <v>4334</v>
      </c>
      <c r="U607" t="s">
        <v>4334</v>
      </c>
      <c r="V607" t="s">
        <v>4334</v>
      </c>
      <c r="W607" t="s">
        <v>4334</v>
      </c>
      <c r="X607" t="s">
        <v>4334</v>
      </c>
      <c r="Y607">
        <v>0</v>
      </c>
      <c r="Z607">
        <v>3146000</v>
      </c>
      <c r="AA607" t="s">
        <v>4334</v>
      </c>
      <c r="AB607">
        <v>3144413.0649999999</v>
      </c>
      <c r="AC607" t="s">
        <v>4334</v>
      </c>
      <c r="AD607" t="s">
        <v>4334</v>
      </c>
      <c r="AE607" t="s">
        <v>4334</v>
      </c>
      <c r="AF607" t="s">
        <v>4334</v>
      </c>
      <c r="AG607" t="s">
        <v>4334</v>
      </c>
      <c r="AH607">
        <v>0</v>
      </c>
      <c r="AI607">
        <v>100</v>
      </c>
      <c r="AJ607">
        <v>0</v>
      </c>
      <c r="AK607" t="s">
        <v>4334</v>
      </c>
      <c r="AL607" t="s">
        <v>2545</v>
      </c>
      <c r="AM607" t="s">
        <v>4334</v>
      </c>
      <c r="AN607" t="s">
        <v>4334</v>
      </c>
      <c r="AO607" t="s">
        <v>4334</v>
      </c>
    </row>
    <row r="608" spans="1:41">
      <c r="A608" t="s">
        <v>6655</v>
      </c>
      <c r="B608" t="s">
        <v>527</v>
      </c>
      <c r="C608" t="s">
        <v>4334</v>
      </c>
      <c r="D608" t="s">
        <v>4334</v>
      </c>
      <c r="E608" t="s">
        <v>4334</v>
      </c>
      <c r="F608" t="s">
        <v>6657</v>
      </c>
      <c r="G608" t="s">
        <v>6656</v>
      </c>
      <c r="H608" t="s">
        <v>6656</v>
      </c>
      <c r="I608" t="s">
        <v>4334</v>
      </c>
      <c r="J608" t="s">
        <v>999</v>
      </c>
      <c r="K608" t="s">
        <v>4334</v>
      </c>
      <c r="L608">
        <v>56</v>
      </c>
      <c r="M608" t="s">
        <v>3698</v>
      </c>
      <c r="N608" t="s">
        <v>4334</v>
      </c>
      <c r="O608" t="s">
        <v>4334</v>
      </c>
      <c r="P608" t="s">
        <v>4334</v>
      </c>
      <c r="Q608" t="s">
        <v>4334</v>
      </c>
      <c r="R608">
        <v>2023</v>
      </c>
      <c r="S608" t="s">
        <v>4334</v>
      </c>
      <c r="T608" t="s">
        <v>4334</v>
      </c>
      <c r="U608" t="s">
        <v>4334</v>
      </c>
      <c r="V608" t="s">
        <v>4334</v>
      </c>
      <c r="W608" t="s">
        <v>4334</v>
      </c>
      <c r="X608" t="s">
        <v>4334</v>
      </c>
      <c r="Y608">
        <v>1000000</v>
      </c>
      <c r="Z608">
        <v>1000000</v>
      </c>
      <c r="AA608" t="s">
        <v>4334</v>
      </c>
      <c r="AB608">
        <v>937760</v>
      </c>
      <c r="AC608" t="s">
        <v>4334</v>
      </c>
      <c r="AD608" t="s">
        <v>4334</v>
      </c>
      <c r="AE608" t="s">
        <v>4334</v>
      </c>
      <c r="AF608" t="s">
        <v>4334</v>
      </c>
      <c r="AG608" t="s">
        <v>4334</v>
      </c>
      <c r="AH608">
        <v>198270</v>
      </c>
      <c r="AI608">
        <v>70</v>
      </c>
      <c r="AJ608">
        <v>0</v>
      </c>
      <c r="AK608" t="s">
        <v>4334</v>
      </c>
      <c r="AL608" t="s">
        <v>4028</v>
      </c>
      <c r="AM608" t="s">
        <v>4334</v>
      </c>
      <c r="AN608" t="s">
        <v>4334</v>
      </c>
      <c r="AO608" t="s">
        <v>4334</v>
      </c>
    </row>
    <row r="609" spans="1:41">
      <c r="A609" t="s">
        <v>6658</v>
      </c>
      <c r="B609" t="s">
        <v>318</v>
      </c>
      <c r="C609" t="s">
        <v>4334</v>
      </c>
      <c r="D609" t="s">
        <v>4334</v>
      </c>
      <c r="E609" t="s">
        <v>4334</v>
      </c>
      <c r="F609" t="s">
        <v>3729</v>
      </c>
      <c r="G609" t="s">
        <v>474</v>
      </c>
      <c r="H609" t="s">
        <v>4334</v>
      </c>
      <c r="I609" t="s">
        <v>4334</v>
      </c>
      <c r="J609" t="s">
        <v>472</v>
      </c>
      <c r="K609" t="s">
        <v>4334</v>
      </c>
      <c r="L609">
        <v>8</v>
      </c>
      <c r="M609" t="s">
        <v>3615</v>
      </c>
      <c r="N609" t="s">
        <v>4334</v>
      </c>
      <c r="O609" t="s">
        <v>4334</v>
      </c>
      <c r="P609" t="s">
        <v>4334</v>
      </c>
      <c r="Q609" t="s">
        <v>4334</v>
      </c>
      <c r="S609" t="s">
        <v>4334</v>
      </c>
      <c r="T609" t="s">
        <v>4334</v>
      </c>
      <c r="U609" t="s">
        <v>4334</v>
      </c>
      <c r="V609" t="s">
        <v>4334</v>
      </c>
      <c r="W609" t="s">
        <v>4334</v>
      </c>
      <c r="X609" t="s">
        <v>4334</v>
      </c>
      <c r="Y609">
        <v>19900000</v>
      </c>
      <c r="Z609">
        <v>19900000</v>
      </c>
      <c r="AA609" t="s">
        <v>4334</v>
      </c>
      <c r="AB609">
        <v>0</v>
      </c>
      <c r="AC609" t="s">
        <v>4334</v>
      </c>
      <c r="AD609" t="s">
        <v>4334</v>
      </c>
      <c r="AE609" t="s">
        <v>4334</v>
      </c>
      <c r="AF609" t="s">
        <v>4334</v>
      </c>
      <c r="AG609" t="s">
        <v>4334</v>
      </c>
      <c r="AH609">
        <v>0</v>
      </c>
      <c r="AI609">
        <v>0</v>
      </c>
      <c r="AJ609">
        <v>0</v>
      </c>
      <c r="AK609" t="s">
        <v>4334</v>
      </c>
      <c r="AL609" t="s">
        <v>3960</v>
      </c>
      <c r="AM609" t="s">
        <v>4334</v>
      </c>
      <c r="AN609" t="s">
        <v>4334</v>
      </c>
      <c r="AO609" t="s">
        <v>4334</v>
      </c>
    </row>
    <row r="610" spans="1:41">
      <c r="A610" t="s">
        <v>6659</v>
      </c>
      <c r="B610" t="s">
        <v>526</v>
      </c>
      <c r="C610" t="s">
        <v>4334</v>
      </c>
      <c r="D610" t="s">
        <v>4334</v>
      </c>
      <c r="E610" t="s">
        <v>4334</v>
      </c>
      <c r="F610" t="s">
        <v>3730</v>
      </c>
      <c r="G610" t="s">
        <v>4334</v>
      </c>
      <c r="H610" t="s">
        <v>6660</v>
      </c>
      <c r="I610" t="s">
        <v>4334</v>
      </c>
      <c r="J610" t="s">
        <v>4334</v>
      </c>
      <c r="K610" t="s">
        <v>4334</v>
      </c>
      <c r="L610">
        <v>6</v>
      </c>
      <c r="M610" t="s">
        <v>3613</v>
      </c>
      <c r="N610" t="s">
        <v>4334</v>
      </c>
      <c r="O610" t="s">
        <v>4334</v>
      </c>
      <c r="P610" t="s">
        <v>4334</v>
      </c>
      <c r="Q610" t="s">
        <v>4334</v>
      </c>
      <c r="R610">
        <v>2023</v>
      </c>
      <c r="S610" t="s">
        <v>4334</v>
      </c>
      <c r="T610" t="s">
        <v>4334</v>
      </c>
      <c r="U610" t="s">
        <v>4334</v>
      </c>
      <c r="V610" t="s">
        <v>4334</v>
      </c>
      <c r="W610" t="s">
        <v>4334</v>
      </c>
      <c r="X610" t="s">
        <v>4334</v>
      </c>
      <c r="Y610">
        <v>0</v>
      </c>
      <c r="Z610">
        <v>1650000</v>
      </c>
      <c r="AA610" t="s">
        <v>4334</v>
      </c>
      <c r="AB610">
        <v>0</v>
      </c>
      <c r="AC610" t="s">
        <v>4334</v>
      </c>
      <c r="AD610" t="s">
        <v>4334</v>
      </c>
      <c r="AE610" t="s">
        <v>4334</v>
      </c>
      <c r="AF610" t="s">
        <v>4334</v>
      </c>
      <c r="AG610" t="s">
        <v>4334</v>
      </c>
      <c r="AH610">
        <v>0</v>
      </c>
      <c r="AI610">
        <v>0</v>
      </c>
      <c r="AJ610">
        <v>0</v>
      </c>
      <c r="AK610" t="s">
        <v>4334</v>
      </c>
      <c r="AL610" t="s">
        <v>3145</v>
      </c>
      <c r="AM610" t="s">
        <v>4334</v>
      </c>
      <c r="AN610" t="s">
        <v>4334</v>
      </c>
      <c r="AO610" t="s">
        <v>4334</v>
      </c>
    </row>
    <row r="611" spans="1:41">
      <c r="A611" t="s">
        <v>6661</v>
      </c>
      <c r="B611" t="s">
        <v>527</v>
      </c>
      <c r="C611" t="s">
        <v>4334</v>
      </c>
      <c r="D611" t="s">
        <v>4334</v>
      </c>
      <c r="E611" t="s">
        <v>4334</v>
      </c>
      <c r="F611" t="s">
        <v>3807</v>
      </c>
      <c r="G611" t="s">
        <v>4334</v>
      </c>
      <c r="H611" t="s">
        <v>6662</v>
      </c>
      <c r="I611" t="s">
        <v>4334</v>
      </c>
      <c r="J611" t="s">
        <v>319</v>
      </c>
      <c r="K611" t="s">
        <v>4334</v>
      </c>
      <c r="L611">
        <v>33</v>
      </c>
      <c r="M611" t="s">
        <v>3657</v>
      </c>
      <c r="N611" t="s">
        <v>4334</v>
      </c>
      <c r="O611" t="s">
        <v>4334</v>
      </c>
      <c r="P611" t="s">
        <v>4334</v>
      </c>
      <c r="Q611" t="s">
        <v>4334</v>
      </c>
      <c r="R611">
        <v>2008</v>
      </c>
      <c r="S611" t="s">
        <v>4334</v>
      </c>
      <c r="T611" t="s">
        <v>4334</v>
      </c>
      <c r="U611" t="s">
        <v>4334</v>
      </c>
      <c r="V611" t="s">
        <v>4334</v>
      </c>
      <c r="W611" t="s">
        <v>4334</v>
      </c>
      <c r="X611" t="s">
        <v>4334</v>
      </c>
      <c r="Y611">
        <v>400000</v>
      </c>
      <c r="Z611">
        <v>2229000</v>
      </c>
      <c r="AA611" t="s">
        <v>4334</v>
      </c>
      <c r="AB611">
        <v>1869825</v>
      </c>
      <c r="AC611" t="s">
        <v>4334</v>
      </c>
      <c r="AD611" t="s">
        <v>4334</v>
      </c>
      <c r="AE611" t="s">
        <v>4334</v>
      </c>
      <c r="AF611" t="s">
        <v>4334</v>
      </c>
      <c r="AG611" t="s">
        <v>4334</v>
      </c>
      <c r="AH611">
        <v>680030</v>
      </c>
      <c r="AI611">
        <v>38</v>
      </c>
      <c r="AJ611">
        <v>0</v>
      </c>
      <c r="AK611" t="s">
        <v>4334</v>
      </c>
      <c r="AL611" t="s">
        <v>4334</v>
      </c>
      <c r="AM611" t="s">
        <v>4334</v>
      </c>
      <c r="AN611" t="s">
        <v>4334</v>
      </c>
      <c r="AO611" t="s">
        <v>4334</v>
      </c>
    </row>
    <row r="612" spans="1:41">
      <c r="A612" t="s">
        <v>6663</v>
      </c>
      <c r="B612" t="s">
        <v>527</v>
      </c>
      <c r="C612" t="s">
        <v>4334</v>
      </c>
      <c r="D612" t="s">
        <v>4334</v>
      </c>
      <c r="E612" t="s">
        <v>4334</v>
      </c>
      <c r="F612" t="s">
        <v>3777</v>
      </c>
      <c r="G612" t="s">
        <v>4334</v>
      </c>
      <c r="H612" t="s">
        <v>4001</v>
      </c>
      <c r="I612" t="s">
        <v>4334</v>
      </c>
      <c r="J612" t="s">
        <v>319</v>
      </c>
      <c r="K612" t="s">
        <v>4334</v>
      </c>
      <c r="L612">
        <v>55</v>
      </c>
      <c r="M612" t="s">
        <v>3696</v>
      </c>
      <c r="N612" t="s">
        <v>4334</v>
      </c>
      <c r="O612" t="s">
        <v>4334</v>
      </c>
      <c r="P612" t="s">
        <v>4334</v>
      </c>
      <c r="Q612" t="s">
        <v>4334</v>
      </c>
      <c r="S612" t="s">
        <v>4334</v>
      </c>
      <c r="T612" t="s">
        <v>4334</v>
      </c>
      <c r="U612" t="s">
        <v>4334</v>
      </c>
      <c r="V612" t="s">
        <v>4334</v>
      </c>
      <c r="W612" t="s">
        <v>4334</v>
      </c>
      <c r="X612" t="s">
        <v>4334</v>
      </c>
      <c r="Y612">
        <v>1279583</v>
      </c>
      <c r="Z612">
        <v>1279583</v>
      </c>
      <c r="AA612" t="s">
        <v>4334</v>
      </c>
      <c r="AB612">
        <v>1226844</v>
      </c>
      <c r="AC612" t="s">
        <v>4334</v>
      </c>
      <c r="AD612" t="s">
        <v>4334</v>
      </c>
      <c r="AE612" t="s">
        <v>4334</v>
      </c>
      <c r="AF612" t="s">
        <v>4334</v>
      </c>
      <c r="AG612" t="s">
        <v>4334</v>
      </c>
      <c r="AH612">
        <v>239020</v>
      </c>
      <c r="AI612">
        <v>98</v>
      </c>
      <c r="AJ612">
        <v>0</v>
      </c>
      <c r="AK612" t="s">
        <v>4334</v>
      </c>
      <c r="AL612" t="s">
        <v>604</v>
      </c>
      <c r="AM612" t="s">
        <v>4334</v>
      </c>
      <c r="AN612" t="s">
        <v>4334</v>
      </c>
      <c r="AO612" t="s">
        <v>4334</v>
      </c>
    </row>
    <row r="613" spans="1:41">
      <c r="A613" t="s">
        <v>6664</v>
      </c>
      <c r="B613" t="s">
        <v>527</v>
      </c>
      <c r="C613" t="s">
        <v>4334</v>
      </c>
      <c r="D613" t="s">
        <v>4334</v>
      </c>
      <c r="E613" t="s">
        <v>4334</v>
      </c>
      <c r="F613" t="s">
        <v>3813</v>
      </c>
      <c r="G613" t="s">
        <v>4334</v>
      </c>
      <c r="H613" t="s">
        <v>6665</v>
      </c>
      <c r="I613" t="s">
        <v>4334</v>
      </c>
      <c r="J613" t="s">
        <v>319</v>
      </c>
      <c r="K613" t="s">
        <v>4334</v>
      </c>
      <c r="L613">
        <v>33</v>
      </c>
      <c r="M613" t="s">
        <v>3657</v>
      </c>
      <c r="N613" t="s">
        <v>4334</v>
      </c>
      <c r="O613" t="s">
        <v>4334</v>
      </c>
      <c r="P613" t="s">
        <v>4334</v>
      </c>
      <c r="Q613" t="s">
        <v>4334</v>
      </c>
      <c r="R613">
        <v>2008</v>
      </c>
      <c r="S613" t="s">
        <v>4334</v>
      </c>
      <c r="T613" t="s">
        <v>4334</v>
      </c>
      <c r="U613" t="s">
        <v>4334</v>
      </c>
      <c r="V613" t="s">
        <v>4334</v>
      </c>
      <c r="W613" t="s">
        <v>4334</v>
      </c>
      <c r="X613" t="s">
        <v>4334</v>
      </c>
      <c r="Y613">
        <v>600000</v>
      </c>
      <c r="Z613">
        <v>1828000</v>
      </c>
      <c r="AA613" t="s">
        <v>4334</v>
      </c>
      <c r="AB613">
        <v>1805927</v>
      </c>
      <c r="AC613" t="s">
        <v>4334</v>
      </c>
      <c r="AD613" t="s">
        <v>4334</v>
      </c>
      <c r="AE613" t="s">
        <v>4334</v>
      </c>
      <c r="AF613" t="s">
        <v>4334</v>
      </c>
      <c r="AG613" t="s">
        <v>4334</v>
      </c>
      <c r="AH613">
        <v>1742042</v>
      </c>
      <c r="AI613">
        <v>98</v>
      </c>
      <c r="AJ613">
        <v>0</v>
      </c>
      <c r="AK613" t="s">
        <v>4334</v>
      </c>
      <c r="AL613" t="s">
        <v>4334</v>
      </c>
      <c r="AM613" t="s">
        <v>4334</v>
      </c>
      <c r="AN613" t="s">
        <v>4334</v>
      </c>
      <c r="AO613" t="s">
        <v>4334</v>
      </c>
    </row>
    <row r="614" spans="1:41">
      <c r="A614" t="s">
        <v>6666</v>
      </c>
      <c r="B614" t="s">
        <v>527</v>
      </c>
      <c r="C614" t="s">
        <v>4334</v>
      </c>
      <c r="D614" t="s">
        <v>4334</v>
      </c>
      <c r="E614" t="s">
        <v>4334</v>
      </c>
      <c r="F614" t="s">
        <v>3820</v>
      </c>
      <c r="G614" t="s">
        <v>887</v>
      </c>
      <c r="H614" t="s">
        <v>6667</v>
      </c>
      <c r="I614" t="s">
        <v>4334</v>
      </c>
      <c r="J614" t="s">
        <v>883</v>
      </c>
      <c r="K614" t="s">
        <v>4334</v>
      </c>
      <c r="L614">
        <v>11</v>
      </c>
      <c r="M614" t="s">
        <v>3620</v>
      </c>
      <c r="N614" t="s">
        <v>4334</v>
      </c>
      <c r="O614" t="s">
        <v>4334</v>
      </c>
      <c r="P614" t="s">
        <v>4334</v>
      </c>
      <c r="Q614" t="s">
        <v>4334</v>
      </c>
      <c r="R614">
        <v>2011</v>
      </c>
      <c r="S614" t="s">
        <v>4334</v>
      </c>
      <c r="T614" t="s">
        <v>4334</v>
      </c>
      <c r="U614" t="s">
        <v>4334</v>
      </c>
      <c r="V614" t="s">
        <v>4334</v>
      </c>
      <c r="W614" t="s">
        <v>4334</v>
      </c>
      <c r="X614" t="s">
        <v>4334</v>
      </c>
      <c r="Y614">
        <v>900000</v>
      </c>
      <c r="Z614">
        <v>1100000</v>
      </c>
      <c r="AA614" t="s">
        <v>4334</v>
      </c>
      <c r="AB614">
        <v>1099098</v>
      </c>
      <c r="AC614" t="s">
        <v>4334</v>
      </c>
      <c r="AD614" t="s">
        <v>4334</v>
      </c>
      <c r="AE614" t="s">
        <v>4334</v>
      </c>
      <c r="AF614" t="s">
        <v>4334</v>
      </c>
      <c r="AG614" t="s">
        <v>4334</v>
      </c>
      <c r="AH614">
        <v>1083386</v>
      </c>
      <c r="AI614">
        <v>98</v>
      </c>
      <c r="AJ614">
        <v>0</v>
      </c>
      <c r="AK614" t="s">
        <v>4334</v>
      </c>
      <c r="AL614" t="s">
        <v>889</v>
      </c>
      <c r="AM614" t="s">
        <v>4334</v>
      </c>
      <c r="AN614" t="s">
        <v>4334</v>
      </c>
      <c r="AO614" t="s">
        <v>4334</v>
      </c>
    </row>
    <row r="615" spans="1:41">
      <c r="A615" t="s">
        <v>6668</v>
      </c>
      <c r="B615" t="s">
        <v>527</v>
      </c>
      <c r="C615" t="s">
        <v>4334</v>
      </c>
      <c r="D615" t="s">
        <v>4334</v>
      </c>
      <c r="E615" t="s">
        <v>4334</v>
      </c>
      <c r="F615" t="s">
        <v>3775</v>
      </c>
      <c r="G615" t="s">
        <v>4334</v>
      </c>
      <c r="H615" t="s">
        <v>6669</v>
      </c>
      <c r="I615" t="s">
        <v>4334</v>
      </c>
      <c r="J615" t="s">
        <v>319</v>
      </c>
      <c r="K615" t="s">
        <v>4334</v>
      </c>
      <c r="L615">
        <v>30</v>
      </c>
      <c r="M615" t="s">
        <v>527</v>
      </c>
      <c r="N615" t="s">
        <v>4334</v>
      </c>
      <c r="O615" t="s">
        <v>4334</v>
      </c>
      <c r="P615" t="s">
        <v>4334</v>
      </c>
      <c r="Q615" t="s">
        <v>4334</v>
      </c>
      <c r="R615">
        <v>2010</v>
      </c>
      <c r="S615" t="s">
        <v>4334</v>
      </c>
      <c r="T615" t="s">
        <v>4334</v>
      </c>
      <c r="U615" t="s">
        <v>4334</v>
      </c>
      <c r="V615" t="s">
        <v>4334</v>
      </c>
      <c r="W615" t="s">
        <v>4334</v>
      </c>
      <c r="X615" t="s">
        <v>4334</v>
      </c>
      <c r="Y615">
        <v>300000</v>
      </c>
      <c r="Z615">
        <v>1284000</v>
      </c>
      <c r="AA615" t="s">
        <v>4334</v>
      </c>
      <c r="AB615">
        <v>996882.25100000005</v>
      </c>
      <c r="AC615" t="s">
        <v>4334</v>
      </c>
      <c r="AD615" t="s">
        <v>4334</v>
      </c>
      <c r="AE615" t="s">
        <v>4334</v>
      </c>
      <c r="AF615" t="s">
        <v>4334</v>
      </c>
      <c r="AG615" t="s">
        <v>4334</v>
      </c>
      <c r="AH615">
        <v>996865.81200000003</v>
      </c>
      <c r="AI615">
        <v>98</v>
      </c>
      <c r="AJ615">
        <v>0</v>
      </c>
      <c r="AK615" t="s">
        <v>4334</v>
      </c>
      <c r="AL615" t="s">
        <v>3979</v>
      </c>
      <c r="AM615" t="s">
        <v>4334</v>
      </c>
      <c r="AN615" t="s">
        <v>4334</v>
      </c>
      <c r="AO615" t="s">
        <v>4334</v>
      </c>
    </row>
    <row r="616" spans="1:41">
      <c r="A616" t="s">
        <v>6670</v>
      </c>
      <c r="B616" t="s">
        <v>4334</v>
      </c>
      <c r="C616" t="s">
        <v>4334</v>
      </c>
      <c r="D616" t="s">
        <v>6671</v>
      </c>
      <c r="E616" t="s">
        <v>4334</v>
      </c>
      <c r="F616" t="s">
        <v>4334</v>
      </c>
      <c r="G616" t="s">
        <v>4334</v>
      </c>
      <c r="H616" t="s">
        <v>6074</v>
      </c>
      <c r="I616" t="s">
        <v>4334</v>
      </c>
      <c r="J616" t="s">
        <v>4334</v>
      </c>
      <c r="K616" t="s">
        <v>4334</v>
      </c>
      <c r="M616" t="s">
        <v>4334</v>
      </c>
      <c r="N616" t="s">
        <v>4334</v>
      </c>
      <c r="O616" t="s">
        <v>4334</v>
      </c>
      <c r="P616" t="s">
        <v>4334</v>
      </c>
      <c r="Q616" t="s">
        <v>4334</v>
      </c>
      <c r="S616" t="s">
        <v>4334</v>
      </c>
      <c r="T616" t="s">
        <v>4334</v>
      </c>
      <c r="U616" t="s">
        <v>4334</v>
      </c>
      <c r="V616" t="s">
        <v>4334</v>
      </c>
      <c r="W616" t="s">
        <v>4334</v>
      </c>
      <c r="X616" t="s">
        <v>4334</v>
      </c>
      <c r="AA616" t="s">
        <v>4334</v>
      </c>
      <c r="AC616" t="s">
        <v>4334</v>
      </c>
      <c r="AD616" t="s">
        <v>4334</v>
      </c>
      <c r="AE616" t="s">
        <v>4334</v>
      </c>
      <c r="AF616" t="s">
        <v>4334</v>
      </c>
      <c r="AG616" t="s">
        <v>4334</v>
      </c>
      <c r="AK616" t="s">
        <v>4334</v>
      </c>
      <c r="AL616" t="s">
        <v>4334</v>
      </c>
      <c r="AM616" t="s">
        <v>4334</v>
      </c>
      <c r="AN616" t="s">
        <v>4334</v>
      </c>
      <c r="AO616" t="s">
        <v>4334</v>
      </c>
    </row>
    <row r="617" spans="1:41">
      <c r="A617" t="s">
        <v>6672</v>
      </c>
      <c r="B617" t="s">
        <v>526</v>
      </c>
      <c r="C617" t="s">
        <v>4334</v>
      </c>
      <c r="D617" t="s">
        <v>4334</v>
      </c>
      <c r="E617" t="s">
        <v>4334</v>
      </c>
      <c r="F617" t="s">
        <v>3730</v>
      </c>
      <c r="G617" t="s">
        <v>4334</v>
      </c>
      <c r="H617" t="s">
        <v>3139</v>
      </c>
      <c r="I617" t="s">
        <v>4334</v>
      </c>
      <c r="J617" t="s">
        <v>4334</v>
      </c>
      <c r="K617" t="s">
        <v>4334</v>
      </c>
      <c r="L617">
        <v>6</v>
      </c>
      <c r="M617" t="s">
        <v>3613</v>
      </c>
      <c r="N617" t="s">
        <v>4334</v>
      </c>
      <c r="O617" t="s">
        <v>4334</v>
      </c>
      <c r="P617" t="s">
        <v>4334</v>
      </c>
      <c r="Q617" t="s">
        <v>4334</v>
      </c>
      <c r="R617">
        <v>2011</v>
      </c>
      <c r="S617" t="s">
        <v>4334</v>
      </c>
      <c r="T617" t="s">
        <v>4334</v>
      </c>
      <c r="U617" t="s">
        <v>4334</v>
      </c>
      <c r="V617" t="s">
        <v>4334</v>
      </c>
      <c r="W617" t="s">
        <v>4334</v>
      </c>
      <c r="X617" t="s">
        <v>4334</v>
      </c>
      <c r="Y617">
        <v>0</v>
      </c>
      <c r="Z617">
        <v>1977000</v>
      </c>
      <c r="AA617" t="s">
        <v>4334</v>
      </c>
      <c r="AB617">
        <v>0</v>
      </c>
      <c r="AC617" t="s">
        <v>4334</v>
      </c>
      <c r="AD617" t="s">
        <v>4334</v>
      </c>
      <c r="AE617" t="s">
        <v>4334</v>
      </c>
      <c r="AF617" t="s">
        <v>4334</v>
      </c>
      <c r="AG617" t="s">
        <v>4334</v>
      </c>
      <c r="AH617">
        <v>0</v>
      </c>
      <c r="AI617">
        <v>99</v>
      </c>
      <c r="AJ617">
        <v>70</v>
      </c>
      <c r="AK617" t="s">
        <v>4334</v>
      </c>
      <c r="AL617" t="s">
        <v>6673</v>
      </c>
      <c r="AM617" t="s">
        <v>4334</v>
      </c>
      <c r="AN617" t="s">
        <v>4334</v>
      </c>
      <c r="AO617" t="s">
        <v>4334</v>
      </c>
    </row>
    <row r="618" spans="1:41">
      <c r="A618" t="s">
        <v>6674</v>
      </c>
      <c r="B618" t="s">
        <v>318</v>
      </c>
      <c r="C618" t="s">
        <v>4334</v>
      </c>
      <c r="D618" t="s">
        <v>4334</v>
      </c>
      <c r="E618" t="s">
        <v>4334</v>
      </c>
      <c r="F618" t="s">
        <v>3760</v>
      </c>
      <c r="G618" t="s">
        <v>3590</v>
      </c>
      <c r="H618" t="s">
        <v>4334</v>
      </c>
      <c r="I618" t="s">
        <v>4334</v>
      </c>
      <c r="J618" t="s">
        <v>319</v>
      </c>
      <c r="K618" t="s">
        <v>4334</v>
      </c>
      <c r="L618">
        <v>45</v>
      </c>
      <c r="M618" t="s">
        <v>3677</v>
      </c>
      <c r="N618" t="s">
        <v>4334</v>
      </c>
      <c r="O618" t="s">
        <v>4334</v>
      </c>
      <c r="P618" t="s">
        <v>4334</v>
      </c>
      <c r="Q618" t="s">
        <v>4334</v>
      </c>
      <c r="S618" t="s">
        <v>4334</v>
      </c>
      <c r="T618" t="s">
        <v>4334</v>
      </c>
      <c r="U618" t="s">
        <v>4334</v>
      </c>
      <c r="V618" t="s">
        <v>4334</v>
      </c>
      <c r="W618" t="s">
        <v>4334</v>
      </c>
      <c r="X618" t="s">
        <v>4334</v>
      </c>
      <c r="Y618">
        <v>12100429</v>
      </c>
      <c r="Z618">
        <v>12370429</v>
      </c>
      <c r="AA618" t="s">
        <v>4334</v>
      </c>
      <c r="AB618">
        <v>12231446.754000001</v>
      </c>
      <c r="AC618" t="s">
        <v>4334</v>
      </c>
      <c r="AD618" t="s">
        <v>4334</v>
      </c>
      <c r="AE618" t="s">
        <v>4334</v>
      </c>
      <c r="AF618" t="s">
        <v>4334</v>
      </c>
      <c r="AG618" t="s">
        <v>4334</v>
      </c>
      <c r="AH618">
        <v>11961445.495999999</v>
      </c>
      <c r="AI618">
        <v>49</v>
      </c>
      <c r="AJ618">
        <v>0</v>
      </c>
      <c r="AK618" t="s">
        <v>4334</v>
      </c>
      <c r="AL618" t="s">
        <v>4334</v>
      </c>
      <c r="AM618" t="s">
        <v>4334</v>
      </c>
      <c r="AN618" t="s">
        <v>4334</v>
      </c>
      <c r="AO618" t="s">
        <v>4334</v>
      </c>
    </row>
    <row r="619" spans="1:41">
      <c r="A619" t="s">
        <v>6675</v>
      </c>
      <c r="B619" t="s">
        <v>318</v>
      </c>
      <c r="C619" t="s">
        <v>4334</v>
      </c>
      <c r="D619" t="s">
        <v>4334</v>
      </c>
      <c r="E619" t="s">
        <v>4334</v>
      </c>
      <c r="F619" t="s">
        <v>3731</v>
      </c>
      <c r="G619" t="s">
        <v>3587</v>
      </c>
      <c r="H619" t="s">
        <v>4334</v>
      </c>
      <c r="I619" t="s">
        <v>4334</v>
      </c>
      <c r="J619" t="s">
        <v>418</v>
      </c>
      <c r="K619" t="s">
        <v>4334</v>
      </c>
      <c r="L619">
        <v>32</v>
      </c>
      <c r="M619" t="s">
        <v>3655</v>
      </c>
      <c r="N619" t="s">
        <v>4334</v>
      </c>
      <c r="O619" t="s">
        <v>4334</v>
      </c>
      <c r="P619" t="s">
        <v>4334</v>
      </c>
      <c r="Q619" t="s">
        <v>4334</v>
      </c>
      <c r="S619" t="s">
        <v>4334</v>
      </c>
      <c r="T619" t="s">
        <v>4334</v>
      </c>
      <c r="U619" t="s">
        <v>4334</v>
      </c>
      <c r="V619" t="s">
        <v>4334</v>
      </c>
      <c r="W619" t="s">
        <v>4334</v>
      </c>
      <c r="X619" t="s">
        <v>4334</v>
      </c>
      <c r="Y619">
        <v>1275529</v>
      </c>
      <c r="Z619">
        <v>0</v>
      </c>
      <c r="AA619" t="s">
        <v>4334</v>
      </c>
      <c r="AB619">
        <v>18298034</v>
      </c>
      <c r="AC619" t="s">
        <v>4334</v>
      </c>
      <c r="AD619" t="s">
        <v>4334</v>
      </c>
      <c r="AE619" t="s">
        <v>4334</v>
      </c>
      <c r="AF619" t="s">
        <v>4334</v>
      </c>
      <c r="AG619" t="s">
        <v>4334</v>
      </c>
      <c r="AH619">
        <v>2582161</v>
      </c>
      <c r="AI619">
        <v>0</v>
      </c>
      <c r="AJ619">
        <v>0</v>
      </c>
      <c r="AK619" t="s">
        <v>4334</v>
      </c>
      <c r="AL619" t="s">
        <v>4334</v>
      </c>
      <c r="AM619" t="s">
        <v>4334</v>
      </c>
      <c r="AN619" t="s">
        <v>4334</v>
      </c>
      <c r="AO619" t="s">
        <v>4334</v>
      </c>
    </row>
    <row r="620" spans="1:41">
      <c r="A620" t="s">
        <v>6676</v>
      </c>
      <c r="B620" t="s">
        <v>4334</v>
      </c>
      <c r="C620" t="s">
        <v>4334</v>
      </c>
      <c r="D620" t="s">
        <v>6677</v>
      </c>
      <c r="E620" t="s">
        <v>4334</v>
      </c>
      <c r="F620" t="s">
        <v>4334</v>
      </c>
      <c r="G620" t="s">
        <v>4334</v>
      </c>
      <c r="H620" t="s">
        <v>6678</v>
      </c>
      <c r="I620" t="s">
        <v>4334</v>
      </c>
      <c r="J620" t="s">
        <v>4334</v>
      </c>
      <c r="K620" t="s">
        <v>4334</v>
      </c>
      <c r="M620" t="s">
        <v>4334</v>
      </c>
      <c r="N620" t="s">
        <v>4334</v>
      </c>
      <c r="O620" t="s">
        <v>4334</v>
      </c>
      <c r="P620" t="s">
        <v>4334</v>
      </c>
      <c r="Q620" t="s">
        <v>4334</v>
      </c>
      <c r="S620" t="s">
        <v>4334</v>
      </c>
      <c r="T620" t="s">
        <v>4334</v>
      </c>
      <c r="U620" t="s">
        <v>4334</v>
      </c>
      <c r="V620" t="s">
        <v>4334</v>
      </c>
      <c r="W620" t="s">
        <v>4334</v>
      </c>
      <c r="X620" t="s">
        <v>4334</v>
      </c>
      <c r="AA620" t="s">
        <v>4334</v>
      </c>
      <c r="AC620" t="s">
        <v>4334</v>
      </c>
      <c r="AD620" t="s">
        <v>4334</v>
      </c>
      <c r="AE620" t="s">
        <v>4334</v>
      </c>
      <c r="AF620" t="s">
        <v>4334</v>
      </c>
      <c r="AG620" t="s">
        <v>4334</v>
      </c>
      <c r="AK620" t="s">
        <v>4334</v>
      </c>
      <c r="AL620" t="s">
        <v>4334</v>
      </c>
      <c r="AM620" t="s">
        <v>4334</v>
      </c>
      <c r="AN620" t="s">
        <v>4334</v>
      </c>
      <c r="AO620" t="s">
        <v>4334</v>
      </c>
    </row>
    <row r="621" spans="1:41">
      <c r="A621" t="s">
        <v>6679</v>
      </c>
      <c r="B621" t="s">
        <v>317</v>
      </c>
      <c r="C621" t="s">
        <v>4334</v>
      </c>
      <c r="D621" t="s">
        <v>4334</v>
      </c>
      <c r="E621" t="s">
        <v>4334</v>
      </c>
      <c r="F621" t="s">
        <v>3747</v>
      </c>
      <c r="G621" t="s">
        <v>4334</v>
      </c>
      <c r="H621" t="s">
        <v>6680</v>
      </c>
      <c r="I621" t="s">
        <v>4334</v>
      </c>
      <c r="J621" t="s">
        <v>4334</v>
      </c>
      <c r="K621" t="s">
        <v>4334</v>
      </c>
      <c r="L621">
        <v>10</v>
      </c>
      <c r="M621" t="s">
        <v>3618</v>
      </c>
      <c r="N621" t="s">
        <v>4334</v>
      </c>
      <c r="O621" t="s">
        <v>4334</v>
      </c>
      <c r="P621" t="s">
        <v>4334</v>
      </c>
      <c r="Q621" t="s">
        <v>4334</v>
      </c>
      <c r="S621" t="s">
        <v>4334</v>
      </c>
      <c r="T621" t="s">
        <v>4334</v>
      </c>
      <c r="U621" t="s">
        <v>4334</v>
      </c>
      <c r="V621" t="s">
        <v>4334</v>
      </c>
      <c r="W621" t="s">
        <v>4334</v>
      </c>
      <c r="X621" t="s">
        <v>4334</v>
      </c>
      <c r="Y621">
        <v>0</v>
      </c>
      <c r="Z621">
        <v>2000000</v>
      </c>
      <c r="AA621" t="s">
        <v>4334</v>
      </c>
      <c r="AB621">
        <v>1070656.7439999999</v>
      </c>
      <c r="AC621" t="s">
        <v>4334</v>
      </c>
      <c r="AD621" t="s">
        <v>4334</v>
      </c>
      <c r="AE621" t="s">
        <v>4334</v>
      </c>
      <c r="AF621" t="s">
        <v>4334</v>
      </c>
      <c r="AG621" t="s">
        <v>4334</v>
      </c>
      <c r="AH621">
        <v>819399.51100000006</v>
      </c>
      <c r="AI621">
        <v>70</v>
      </c>
      <c r="AJ621">
        <v>0</v>
      </c>
      <c r="AK621" t="s">
        <v>4334</v>
      </c>
      <c r="AL621" t="s">
        <v>4334</v>
      </c>
      <c r="AM621" t="s">
        <v>4334</v>
      </c>
      <c r="AN621" t="s">
        <v>20</v>
      </c>
      <c r="AO621" t="s">
        <v>4334</v>
      </c>
    </row>
    <row r="622" spans="1:41">
      <c r="A622" t="s">
        <v>6681</v>
      </c>
      <c r="B622" t="s">
        <v>527</v>
      </c>
      <c r="C622" t="s">
        <v>4334</v>
      </c>
      <c r="D622" t="s">
        <v>4334</v>
      </c>
      <c r="E622" t="s">
        <v>4334</v>
      </c>
      <c r="F622" t="s">
        <v>4077</v>
      </c>
      <c r="G622" t="s">
        <v>1111</v>
      </c>
      <c r="H622" t="s">
        <v>6682</v>
      </c>
      <c r="I622" t="s">
        <v>4334</v>
      </c>
      <c r="J622" t="s">
        <v>480</v>
      </c>
      <c r="K622" t="s">
        <v>4334</v>
      </c>
      <c r="L622">
        <v>47</v>
      </c>
      <c r="M622" t="s">
        <v>3680</v>
      </c>
      <c r="N622" t="s">
        <v>4334</v>
      </c>
      <c r="O622" t="s">
        <v>4334</v>
      </c>
      <c r="P622" t="s">
        <v>4334</v>
      </c>
      <c r="Q622" t="s">
        <v>4334</v>
      </c>
      <c r="S622" t="s">
        <v>4334</v>
      </c>
      <c r="T622" t="s">
        <v>4334</v>
      </c>
      <c r="U622" t="s">
        <v>4334</v>
      </c>
      <c r="V622" t="s">
        <v>4334</v>
      </c>
      <c r="W622" t="s">
        <v>4334</v>
      </c>
      <c r="X622" t="s">
        <v>4334</v>
      </c>
      <c r="Y622">
        <v>1200000</v>
      </c>
      <c r="Z622">
        <v>1200000</v>
      </c>
      <c r="AA622" t="s">
        <v>4334</v>
      </c>
      <c r="AB622">
        <v>1199957</v>
      </c>
      <c r="AC622" t="s">
        <v>4334</v>
      </c>
      <c r="AD622" t="s">
        <v>4334</v>
      </c>
      <c r="AE622" t="s">
        <v>4334</v>
      </c>
      <c r="AF622" t="s">
        <v>4334</v>
      </c>
      <c r="AG622" t="s">
        <v>4334</v>
      </c>
      <c r="AH622">
        <v>1143074</v>
      </c>
      <c r="AI622">
        <v>0</v>
      </c>
      <c r="AJ622">
        <v>0</v>
      </c>
      <c r="AK622" t="s">
        <v>4334</v>
      </c>
      <c r="AL622" t="s">
        <v>4334</v>
      </c>
      <c r="AM622" t="s">
        <v>4334</v>
      </c>
      <c r="AN622" t="s">
        <v>4334</v>
      </c>
      <c r="AO622" t="s">
        <v>4334</v>
      </c>
    </row>
    <row r="623" spans="1:41">
      <c r="A623" t="s">
        <v>6683</v>
      </c>
      <c r="B623" t="s">
        <v>2286</v>
      </c>
      <c r="C623" t="s">
        <v>4334</v>
      </c>
      <c r="D623" t="s">
        <v>4334</v>
      </c>
      <c r="E623" t="s">
        <v>4334</v>
      </c>
      <c r="F623" t="s">
        <v>3731</v>
      </c>
      <c r="G623" t="s">
        <v>4334</v>
      </c>
      <c r="H623" t="s">
        <v>6684</v>
      </c>
      <c r="I623" t="s">
        <v>4334</v>
      </c>
      <c r="J623" t="s">
        <v>4334</v>
      </c>
      <c r="K623" t="s">
        <v>4334</v>
      </c>
      <c r="L623">
        <v>44</v>
      </c>
      <c r="M623" t="s">
        <v>1202</v>
      </c>
      <c r="N623" t="s">
        <v>4334</v>
      </c>
      <c r="O623" t="s">
        <v>4334</v>
      </c>
      <c r="P623" t="s">
        <v>4334</v>
      </c>
      <c r="Q623" t="s">
        <v>4334</v>
      </c>
      <c r="S623" t="s">
        <v>4334</v>
      </c>
      <c r="T623" t="s">
        <v>4334</v>
      </c>
      <c r="U623" t="s">
        <v>4334</v>
      </c>
      <c r="V623" t="s">
        <v>4334</v>
      </c>
      <c r="W623" t="s">
        <v>4334</v>
      </c>
      <c r="X623" t="s">
        <v>4334</v>
      </c>
      <c r="Y623">
        <v>2782686</v>
      </c>
      <c r="Z623">
        <v>2782686</v>
      </c>
      <c r="AA623" t="s">
        <v>4334</v>
      </c>
      <c r="AB623">
        <v>0</v>
      </c>
      <c r="AC623" t="s">
        <v>4334</v>
      </c>
      <c r="AD623" t="s">
        <v>4334</v>
      </c>
      <c r="AE623" t="s">
        <v>4334</v>
      </c>
      <c r="AF623" t="s">
        <v>4334</v>
      </c>
      <c r="AG623" t="s">
        <v>4334</v>
      </c>
      <c r="AH623">
        <v>441488</v>
      </c>
      <c r="AI623">
        <v>40</v>
      </c>
      <c r="AJ623">
        <v>15.87</v>
      </c>
      <c r="AK623" t="s">
        <v>4334</v>
      </c>
      <c r="AL623" t="s">
        <v>20</v>
      </c>
      <c r="AM623" t="s">
        <v>4334</v>
      </c>
      <c r="AN623" t="s">
        <v>4334</v>
      </c>
      <c r="AO623" t="s">
        <v>4334</v>
      </c>
    </row>
    <row r="624" spans="1:41">
      <c r="A624" t="s">
        <v>6685</v>
      </c>
      <c r="B624" t="s">
        <v>317</v>
      </c>
      <c r="C624" t="s">
        <v>4334</v>
      </c>
      <c r="D624" t="s">
        <v>4334</v>
      </c>
      <c r="E624" t="s">
        <v>4334</v>
      </c>
      <c r="F624" t="s">
        <v>3733</v>
      </c>
      <c r="G624" t="s">
        <v>4334</v>
      </c>
      <c r="H624" t="s">
        <v>6686</v>
      </c>
      <c r="I624" t="s">
        <v>4334</v>
      </c>
      <c r="J624" t="s">
        <v>4334</v>
      </c>
      <c r="K624" t="s">
        <v>4334</v>
      </c>
      <c r="L624">
        <v>3</v>
      </c>
      <c r="M624" t="s">
        <v>61</v>
      </c>
      <c r="N624" t="s">
        <v>4334</v>
      </c>
      <c r="O624" t="s">
        <v>4334</v>
      </c>
      <c r="P624" t="s">
        <v>4334</v>
      </c>
      <c r="Q624" t="s">
        <v>4334</v>
      </c>
      <c r="S624" t="s">
        <v>4334</v>
      </c>
      <c r="T624" t="s">
        <v>4334</v>
      </c>
      <c r="U624" t="s">
        <v>4334</v>
      </c>
      <c r="V624" t="s">
        <v>4334</v>
      </c>
      <c r="W624" t="s">
        <v>4334</v>
      </c>
      <c r="X624" t="s">
        <v>4334</v>
      </c>
      <c r="Y624">
        <v>0</v>
      </c>
      <c r="Z624">
        <v>2500000</v>
      </c>
      <c r="AA624" t="s">
        <v>4334</v>
      </c>
      <c r="AB624">
        <v>0</v>
      </c>
      <c r="AC624" t="s">
        <v>4334</v>
      </c>
      <c r="AD624" t="s">
        <v>4334</v>
      </c>
      <c r="AE624" t="s">
        <v>4334</v>
      </c>
      <c r="AF624" t="s">
        <v>4334</v>
      </c>
      <c r="AG624" t="s">
        <v>4334</v>
      </c>
      <c r="AH624">
        <v>0</v>
      </c>
      <c r="AI624">
        <v>1</v>
      </c>
      <c r="AJ624">
        <v>2</v>
      </c>
      <c r="AK624" t="s">
        <v>4334</v>
      </c>
      <c r="AL624" t="s">
        <v>72</v>
      </c>
      <c r="AM624" t="s">
        <v>4334</v>
      </c>
      <c r="AN624" t="s">
        <v>72</v>
      </c>
      <c r="AO624" t="s">
        <v>4334</v>
      </c>
    </row>
    <row r="625" spans="1:41">
      <c r="A625" t="s">
        <v>6687</v>
      </c>
      <c r="B625" t="s">
        <v>526</v>
      </c>
      <c r="C625" t="s">
        <v>4334</v>
      </c>
      <c r="D625" t="s">
        <v>4334</v>
      </c>
      <c r="E625" t="s">
        <v>4334</v>
      </c>
      <c r="F625" t="s">
        <v>3729</v>
      </c>
      <c r="G625" t="s">
        <v>4334</v>
      </c>
      <c r="H625" t="s">
        <v>6688</v>
      </c>
      <c r="I625" t="s">
        <v>4334</v>
      </c>
      <c r="J625" t="s">
        <v>4334</v>
      </c>
      <c r="K625" t="s">
        <v>4334</v>
      </c>
      <c r="L625">
        <v>6</v>
      </c>
      <c r="M625" t="s">
        <v>3613</v>
      </c>
      <c r="N625" t="s">
        <v>4334</v>
      </c>
      <c r="O625" t="s">
        <v>4334</v>
      </c>
      <c r="P625" t="s">
        <v>4334</v>
      </c>
      <c r="Q625" t="s">
        <v>4334</v>
      </c>
      <c r="R625">
        <v>2006</v>
      </c>
      <c r="S625" t="s">
        <v>4334</v>
      </c>
      <c r="T625" t="s">
        <v>4334</v>
      </c>
      <c r="U625" t="s">
        <v>4334</v>
      </c>
      <c r="V625" t="s">
        <v>4334</v>
      </c>
      <c r="W625" t="s">
        <v>4334</v>
      </c>
      <c r="X625" t="s">
        <v>4334</v>
      </c>
      <c r="Y625">
        <v>0</v>
      </c>
      <c r="Z625">
        <v>5300000</v>
      </c>
      <c r="AA625" t="s">
        <v>4334</v>
      </c>
      <c r="AB625">
        <v>0</v>
      </c>
      <c r="AC625" t="s">
        <v>4334</v>
      </c>
      <c r="AD625" t="s">
        <v>4334</v>
      </c>
      <c r="AE625" t="s">
        <v>4334</v>
      </c>
      <c r="AF625" t="s">
        <v>4334</v>
      </c>
      <c r="AG625" t="s">
        <v>4334</v>
      </c>
      <c r="AH625">
        <v>0</v>
      </c>
      <c r="AI625">
        <v>96.25</v>
      </c>
      <c r="AJ625">
        <v>50</v>
      </c>
      <c r="AK625" t="s">
        <v>4334</v>
      </c>
      <c r="AL625" t="s">
        <v>67</v>
      </c>
      <c r="AM625" t="s">
        <v>4334</v>
      </c>
      <c r="AN625" t="s">
        <v>4334</v>
      </c>
      <c r="AO625" t="s">
        <v>4334</v>
      </c>
    </row>
    <row r="626" spans="1:41">
      <c r="A626" t="s">
        <v>6689</v>
      </c>
      <c r="B626" t="s">
        <v>527</v>
      </c>
      <c r="C626" t="s">
        <v>4334</v>
      </c>
      <c r="D626" t="s">
        <v>4334</v>
      </c>
      <c r="E626" t="s">
        <v>4334</v>
      </c>
      <c r="F626" t="s">
        <v>6691</v>
      </c>
      <c r="G626" t="s">
        <v>6692</v>
      </c>
      <c r="H626" t="s">
        <v>6690</v>
      </c>
      <c r="I626" t="s">
        <v>4334</v>
      </c>
      <c r="J626" t="s">
        <v>999</v>
      </c>
      <c r="K626" t="s">
        <v>4334</v>
      </c>
      <c r="L626">
        <v>57</v>
      </c>
      <c r="M626" t="s">
        <v>3700</v>
      </c>
      <c r="N626" t="s">
        <v>4334</v>
      </c>
      <c r="O626" t="s">
        <v>4334</v>
      </c>
      <c r="P626" t="s">
        <v>4334</v>
      </c>
      <c r="Q626" t="s">
        <v>4334</v>
      </c>
      <c r="R626">
        <v>2023</v>
      </c>
      <c r="S626" t="s">
        <v>4334</v>
      </c>
      <c r="T626" t="s">
        <v>4334</v>
      </c>
      <c r="U626" t="s">
        <v>4334</v>
      </c>
      <c r="V626" t="s">
        <v>4334</v>
      </c>
      <c r="W626" t="s">
        <v>4334</v>
      </c>
      <c r="X626" t="s">
        <v>4334</v>
      </c>
      <c r="Y626">
        <v>1011886</v>
      </c>
      <c r="Z626">
        <v>1011886</v>
      </c>
      <c r="AA626" t="s">
        <v>4334</v>
      </c>
      <c r="AB626">
        <v>982474</v>
      </c>
      <c r="AC626" t="s">
        <v>4334</v>
      </c>
      <c r="AD626" t="s">
        <v>4334</v>
      </c>
      <c r="AE626" t="s">
        <v>4334</v>
      </c>
      <c r="AF626" t="s">
        <v>4334</v>
      </c>
      <c r="AG626" t="s">
        <v>4334</v>
      </c>
      <c r="AH626">
        <v>117956</v>
      </c>
      <c r="AI626">
        <v>40</v>
      </c>
      <c r="AJ626">
        <v>0</v>
      </c>
      <c r="AK626" t="s">
        <v>4334</v>
      </c>
      <c r="AL626" t="s">
        <v>4051</v>
      </c>
      <c r="AM626" t="s">
        <v>4334</v>
      </c>
      <c r="AN626" t="s">
        <v>4334</v>
      </c>
      <c r="AO626" t="s">
        <v>4334</v>
      </c>
    </row>
    <row r="627" spans="1:41">
      <c r="A627" t="s">
        <v>6693</v>
      </c>
      <c r="B627" t="s">
        <v>527</v>
      </c>
      <c r="C627" t="s">
        <v>4334</v>
      </c>
      <c r="D627" t="s">
        <v>4334</v>
      </c>
      <c r="E627" t="s">
        <v>4334</v>
      </c>
      <c r="F627" t="s">
        <v>3770</v>
      </c>
      <c r="G627" t="s">
        <v>4334</v>
      </c>
      <c r="H627" t="s">
        <v>3974</v>
      </c>
      <c r="I627" t="s">
        <v>4334</v>
      </c>
      <c r="J627" t="s">
        <v>319</v>
      </c>
      <c r="K627" t="s">
        <v>4334</v>
      </c>
      <c r="L627">
        <v>30</v>
      </c>
      <c r="M627" t="s">
        <v>527</v>
      </c>
      <c r="N627" t="s">
        <v>4334</v>
      </c>
      <c r="O627" t="s">
        <v>4334</v>
      </c>
      <c r="P627" t="s">
        <v>4334</v>
      </c>
      <c r="Q627" t="s">
        <v>4334</v>
      </c>
      <c r="R627">
        <v>2012</v>
      </c>
      <c r="S627" t="s">
        <v>4334</v>
      </c>
      <c r="T627" t="s">
        <v>4334</v>
      </c>
      <c r="U627" t="s">
        <v>4334</v>
      </c>
      <c r="V627" t="s">
        <v>4334</v>
      </c>
      <c r="W627" t="s">
        <v>4334</v>
      </c>
      <c r="X627" t="s">
        <v>4334</v>
      </c>
      <c r="Y627">
        <v>1155000</v>
      </c>
      <c r="Z627">
        <v>1155000</v>
      </c>
      <c r="AA627" t="s">
        <v>4334</v>
      </c>
      <c r="AB627">
        <v>139.28100000000001</v>
      </c>
      <c r="AC627" t="s">
        <v>4334</v>
      </c>
      <c r="AD627" t="s">
        <v>4334</v>
      </c>
      <c r="AE627" t="s">
        <v>4334</v>
      </c>
      <c r="AF627" t="s">
        <v>4334</v>
      </c>
      <c r="AG627" t="s">
        <v>4334</v>
      </c>
      <c r="AH627">
        <v>139.28100000000001</v>
      </c>
      <c r="AI627">
        <v>0</v>
      </c>
      <c r="AJ627">
        <v>0</v>
      </c>
      <c r="AK627" t="s">
        <v>4334</v>
      </c>
      <c r="AL627" t="s">
        <v>557</v>
      </c>
      <c r="AM627" t="s">
        <v>4334</v>
      </c>
      <c r="AN627" t="s">
        <v>4334</v>
      </c>
      <c r="AO627" t="s">
        <v>4334</v>
      </c>
    </row>
    <row r="628" spans="1:41">
      <c r="A628" t="s">
        <v>6694</v>
      </c>
      <c r="B628" t="s">
        <v>2286</v>
      </c>
      <c r="C628" t="s">
        <v>4334</v>
      </c>
      <c r="D628" t="s">
        <v>4334</v>
      </c>
      <c r="E628" t="s">
        <v>4334</v>
      </c>
      <c r="F628" t="s">
        <v>3733</v>
      </c>
      <c r="G628" t="s">
        <v>2584</v>
      </c>
      <c r="H628" t="s">
        <v>6695</v>
      </c>
      <c r="I628" t="s">
        <v>4334</v>
      </c>
      <c r="J628" t="s">
        <v>4334</v>
      </c>
      <c r="K628" t="s">
        <v>4334</v>
      </c>
      <c r="L628">
        <v>14</v>
      </c>
      <c r="M628" t="s">
        <v>3625</v>
      </c>
      <c r="N628" t="s">
        <v>4334</v>
      </c>
      <c r="O628" t="s">
        <v>4334</v>
      </c>
      <c r="P628" t="s">
        <v>4334</v>
      </c>
      <c r="Q628" t="s">
        <v>4334</v>
      </c>
      <c r="S628" t="s">
        <v>4334</v>
      </c>
      <c r="T628" t="s">
        <v>4334</v>
      </c>
      <c r="U628" t="s">
        <v>4334</v>
      </c>
      <c r="V628" t="s">
        <v>4334</v>
      </c>
      <c r="W628" t="s">
        <v>4334</v>
      </c>
      <c r="X628" t="s">
        <v>4334</v>
      </c>
      <c r="Y628">
        <v>0</v>
      </c>
      <c r="Z628">
        <v>8400000</v>
      </c>
      <c r="AA628" t="s">
        <v>4334</v>
      </c>
      <c r="AB628">
        <v>7372013.6900000004</v>
      </c>
      <c r="AC628" t="s">
        <v>4334</v>
      </c>
      <c r="AD628" t="s">
        <v>4334</v>
      </c>
      <c r="AE628" t="s">
        <v>4334</v>
      </c>
      <c r="AF628" t="s">
        <v>4334</v>
      </c>
      <c r="AG628" t="s">
        <v>4334</v>
      </c>
      <c r="AH628">
        <v>0</v>
      </c>
      <c r="AI628">
        <v>95</v>
      </c>
      <c r="AJ628">
        <v>0</v>
      </c>
      <c r="AK628" t="s">
        <v>4334</v>
      </c>
      <c r="AL628" t="s">
        <v>2585</v>
      </c>
      <c r="AM628" t="s">
        <v>4334</v>
      </c>
      <c r="AN628" t="s">
        <v>4334</v>
      </c>
      <c r="AO628" t="s">
        <v>4334</v>
      </c>
    </row>
    <row r="629" spans="1:41">
      <c r="A629" t="s">
        <v>6696</v>
      </c>
      <c r="B629" t="s">
        <v>527</v>
      </c>
      <c r="C629" t="s">
        <v>4334</v>
      </c>
      <c r="D629" t="s">
        <v>4334</v>
      </c>
      <c r="E629" t="s">
        <v>4334</v>
      </c>
      <c r="F629" t="s">
        <v>3833</v>
      </c>
      <c r="G629" t="s">
        <v>4334</v>
      </c>
      <c r="H629" t="s">
        <v>6697</v>
      </c>
      <c r="I629" t="s">
        <v>4334</v>
      </c>
      <c r="J629" t="s">
        <v>319</v>
      </c>
      <c r="K629" t="s">
        <v>4334</v>
      </c>
      <c r="L629">
        <v>54</v>
      </c>
      <c r="M629" t="s">
        <v>3694</v>
      </c>
      <c r="N629" t="s">
        <v>4334</v>
      </c>
      <c r="O629" t="s">
        <v>4334</v>
      </c>
      <c r="P629" t="s">
        <v>4334</v>
      </c>
      <c r="Q629" t="s">
        <v>4334</v>
      </c>
      <c r="R629">
        <v>2022</v>
      </c>
      <c r="S629" t="s">
        <v>4334</v>
      </c>
      <c r="T629" t="s">
        <v>4334</v>
      </c>
      <c r="U629" t="s">
        <v>4334</v>
      </c>
      <c r="V629" t="s">
        <v>4334</v>
      </c>
      <c r="W629" t="s">
        <v>4334</v>
      </c>
      <c r="X629" t="s">
        <v>4334</v>
      </c>
      <c r="Y629">
        <v>4300000</v>
      </c>
      <c r="Z629">
        <v>4300000</v>
      </c>
      <c r="AA629" t="s">
        <v>4334</v>
      </c>
      <c r="AB629">
        <v>2433650</v>
      </c>
      <c r="AC629" t="s">
        <v>4334</v>
      </c>
      <c r="AD629" t="s">
        <v>4334</v>
      </c>
      <c r="AE629" t="s">
        <v>4334</v>
      </c>
      <c r="AF629" t="s">
        <v>4334</v>
      </c>
      <c r="AG629" t="s">
        <v>4334</v>
      </c>
      <c r="AH629">
        <v>1055438</v>
      </c>
      <c r="AI629">
        <v>50</v>
      </c>
      <c r="AJ629">
        <v>0</v>
      </c>
      <c r="AK629" t="s">
        <v>4334</v>
      </c>
      <c r="AL629" t="s">
        <v>992</v>
      </c>
      <c r="AM629" t="s">
        <v>4334</v>
      </c>
      <c r="AN629" t="s">
        <v>4334</v>
      </c>
      <c r="AO629" t="s">
        <v>4334</v>
      </c>
    </row>
    <row r="630" spans="1:41">
      <c r="A630" t="s">
        <v>6698</v>
      </c>
      <c r="B630" t="s">
        <v>528</v>
      </c>
      <c r="C630" t="s">
        <v>4334</v>
      </c>
      <c r="D630" t="s">
        <v>4334</v>
      </c>
      <c r="E630" t="s">
        <v>4334</v>
      </c>
      <c r="F630" t="s">
        <v>3730</v>
      </c>
      <c r="G630" t="s">
        <v>4334</v>
      </c>
      <c r="H630" t="s">
        <v>2264</v>
      </c>
      <c r="I630" t="s">
        <v>4334</v>
      </c>
      <c r="J630" t="s">
        <v>4334</v>
      </c>
      <c r="K630" t="s">
        <v>4334</v>
      </c>
      <c r="L630">
        <v>22</v>
      </c>
      <c r="M630" t="s">
        <v>3638</v>
      </c>
      <c r="N630" t="s">
        <v>4334</v>
      </c>
      <c r="O630" t="s">
        <v>4334</v>
      </c>
      <c r="P630" t="s">
        <v>4334</v>
      </c>
      <c r="Q630" t="s">
        <v>4334</v>
      </c>
      <c r="S630" t="s">
        <v>4334</v>
      </c>
      <c r="T630" t="s">
        <v>4334</v>
      </c>
      <c r="U630" t="s">
        <v>4334</v>
      </c>
      <c r="V630" t="s">
        <v>4334</v>
      </c>
      <c r="W630" t="s">
        <v>4334</v>
      </c>
      <c r="X630" t="s">
        <v>4334</v>
      </c>
      <c r="Y630">
        <v>0</v>
      </c>
      <c r="Z630">
        <v>0</v>
      </c>
      <c r="AA630" t="s">
        <v>4334</v>
      </c>
      <c r="AB630">
        <v>0</v>
      </c>
      <c r="AC630" t="s">
        <v>4334</v>
      </c>
      <c r="AD630" t="s">
        <v>4334</v>
      </c>
      <c r="AE630" t="s">
        <v>4334</v>
      </c>
      <c r="AF630" t="s">
        <v>4334</v>
      </c>
      <c r="AG630" t="s">
        <v>4334</v>
      </c>
      <c r="AH630">
        <v>0</v>
      </c>
      <c r="AI630">
        <v>0</v>
      </c>
      <c r="AJ630">
        <v>0</v>
      </c>
      <c r="AK630" t="s">
        <v>4334</v>
      </c>
      <c r="AL630" t="s">
        <v>4334</v>
      </c>
      <c r="AM630" t="s">
        <v>4334</v>
      </c>
      <c r="AN630" t="s">
        <v>4334</v>
      </c>
      <c r="AO630" t="s">
        <v>4334</v>
      </c>
    </row>
    <row r="631" spans="1:41">
      <c r="A631" t="s">
        <v>6699</v>
      </c>
      <c r="B631" t="s">
        <v>2286</v>
      </c>
      <c r="C631" t="s">
        <v>4334</v>
      </c>
      <c r="D631" t="s">
        <v>4334</v>
      </c>
      <c r="E631" t="s">
        <v>4334</v>
      </c>
      <c r="F631" t="s">
        <v>5754</v>
      </c>
      <c r="G631" t="s">
        <v>6700</v>
      </c>
      <c r="H631" t="s">
        <v>2330</v>
      </c>
      <c r="I631" t="s">
        <v>4334</v>
      </c>
      <c r="J631" t="s">
        <v>2287</v>
      </c>
      <c r="K631" t="s">
        <v>4334</v>
      </c>
      <c r="L631">
        <v>2</v>
      </c>
      <c r="M631" t="s">
        <v>3611</v>
      </c>
      <c r="N631" t="s">
        <v>4334</v>
      </c>
      <c r="O631" t="s">
        <v>4334</v>
      </c>
      <c r="P631" t="s">
        <v>4334</v>
      </c>
      <c r="Q631" t="s">
        <v>4334</v>
      </c>
      <c r="S631" t="s">
        <v>4334</v>
      </c>
      <c r="T631" t="s">
        <v>4334</v>
      </c>
      <c r="U631" t="s">
        <v>4334</v>
      </c>
      <c r="V631" t="s">
        <v>4334</v>
      </c>
      <c r="W631" t="s">
        <v>4334</v>
      </c>
      <c r="X631" t="s">
        <v>4334</v>
      </c>
      <c r="Y631">
        <v>1000000</v>
      </c>
      <c r="Z631">
        <v>1000000</v>
      </c>
      <c r="AA631" t="s">
        <v>4334</v>
      </c>
      <c r="AB631">
        <v>811406.72400000005</v>
      </c>
      <c r="AC631" t="s">
        <v>4334</v>
      </c>
      <c r="AD631" t="s">
        <v>4334</v>
      </c>
      <c r="AE631" t="s">
        <v>4334</v>
      </c>
      <c r="AF631" t="s">
        <v>4334</v>
      </c>
      <c r="AG631" t="s">
        <v>4334</v>
      </c>
      <c r="AH631">
        <v>328279.75599999999</v>
      </c>
      <c r="AI631">
        <v>50</v>
      </c>
      <c r="AJ631">
        <v>32.83</v>
      </c>
      <c r="AK631" t="s">
        <v>4334</v>
      </c>
      <c r="AL631" t="s">
        <v>6701</v>
      </c>
      <c r="AM631" t="s">
        <v>4334</v>
      </c>
      <c r="AN631" t="s">
        <v>4334</v>
      </c>
      <c r="AO631" t="s">
        <v>4334</v>
      </c>
    </row>
    <row r="632" spans="1:41">
      <c r="A632" t="s">
        <v>6702</v>
      </c>
      <c r="B632" t="s">
        <v>318</v>
      </c>
      <c r="C632" t="s">
        <v>4334</v>
      </c>
      <c r="D632" t="s">
        <v>4334</v>
      </c>
      <c r="E632" t="s">
        <v>4334</v>
      </c>
      <c r="F632" t="s">
        <v>3770</v>
      </c>
      <c r="G632" t="s">
        <v>3586</v>
      </c>
      <c r="H632" t="s">
        <v>4334</v>
      </c>
      <c r="I632" t="s">
        <v>4334</v>
      </c>
      <c r="J632" t="s">
        <v>391</v>
      </c>
      <c r="K632" t="s">
        <v>4334</v>
      </c>
      <c r="L632">
        <v>32</v>
      </c>
      <c r="M632" t="s">
        <v>3655</v>
      </c>
      <c r="N632" t="s">
        <v>4334</v>
      </c>
      <c r="O632" t="s">
        <v>4334</v>
      </c>
      <c r="P632" t="s">
        <v>4334</v>
      </c>
      <c r="Q632" t="s">
        <v>4334</v>
      </c>
      <c r="S632" t="s">
        <v>4334</v>
      </c>
      <c r="T632" t="s">
        <v>4334</v>
      </c>
      <c r="U632" t="s">
        <v>4334</v>
      </c>
      <c r="V632" t="s">
        <v>4334</v>
      </c>
      <c r="W632" t="s">
        <v>4334</v>
      </c>
      <c r="X632" t="s">
        <v>4334</v>
      </c>
      <c r="Y632">
        <v>800000</v>
      </c>
      <c r="Z632">
        <v>1650000</v>
      </c>
      <c r="AA632" t="s">
        <v>4334</v>
      </c>
      <c r="AB632">
        <v>990669</v>
      </c>
      <c r="AC632" t="s">
        <v>4334</v>
      </c>
      <c r="AD632" t="s">
        <v>4334</v>
      </c>
      <c r="AE632" t="s">
        <v>4334</v>
      </c>
      <c r="AF632" t="s">
        <v>4334</v>
      </c>
      <c r="AG632" t="s">
        <v>4334</v>
      </c>
      <c r="AH632">
        <v>967483</v>
      </c>
      <c r="AI632">
        <v>95</v>
      </c>
      <c r="AJ632">
        <v>0</v>
      </c>
      <c r="AK632" t="s">
        <v>4334</v>
      </c>
      <c r="AL632" t="s">
        <v>413</v>
      </c>
      <c r="AM632" t="s">
        <v>4334</v>
      </c>
      <c r="AN632" t="s">
        <v>4334</v>
      </c>
      <c r="AO632" t="s">
        <v>4334</v>
      </c>
    </row>
    <row r="633" spans="1:41">
      <c r="A633" t="s">
        <v>6703</v>
      </c>
      <c r="B633" t="s">
        <v>527</v>
      </c>
      <c r="C633" t="s">
        <v>4334</v>
      </c>
      <c r="D633" t="s">
        <v>4334</v>
      </c>
      <c r="E633" t="s">
        <v>4334</v>
      </c>
      <c r="F633" t="s">
        <v>6705</v>
      </c>
      <c r="G633" t="s">
        <v>6704</v>
      </c>
      <c r="H633" t="s">
        <v>6704</v>
      </c>
      <c r="I633" t="s">
        <v>4334</v>
      </c>
      <c r="J633" t="s">
        <v>999</v>
      </c>
      <c r="K633" t="s">
        <v>4334</v>
      </c>
      <c r="L633">
        <v>57</v>
      </c>
      <c r="M633" t="s">
        <v>3700</v>
      </c>
      <c r="N633" t="s">
        <v>4334</v>
      </c>
      <c r="O633" t="s">
        <v>4334</v>
      </c>
      <c r="P633" t="s">
        <v>4334</v>
      </c>
      <c r="Q633" t="s">
        <v>4334</v>
      </c>
      <c r="R633">
        <v>2023</v>
      </c>
      <c r="S633" t="s">
        <v>4334</v>
      </c>
      <c r="T633" t="s">
        <v>4334</v>
      </c>
      <c r="U633" t="s">
        <v>4334</v>
      </c>
      <c r="V633" t="s">
        <v>4334</v>
      </c>
      <c r="W633" t="s">
        <v>4334</v>
      </c>
      <c r="X633" t="s">
        <v>4334</v>
      </c>
      <c r="Y633">
        <v>1220000</v>
      </c>
      <c r="Z633">
        <v>1220000</v>
      </c>
      <c r="AA633" t="s">
        <v>4334</v>
      </c>
      <c r="AB633">
        <v>975895</v>
      </c>
      <c r="AC633" t="s">
        <v>4334</v>
      </c>
      <c r="AD633" t="s">
        <v>4334</v>
      </c>
      <c r="AE633" t="s">
        <v>4334</v>
      </c>
      <c r="AF633" t="s">
        <v>4334</v>
      </c>
      <c r="AG633" t="s">
        <v>4334</v>
      </c>
      <c r="AH633">
        <v>267220</v>
      </c>
      <c r="AI633">
        <v>60</v>
      </c>
      <c r="AJ633">
        <v>0</v>
      </c>
      <c r="AK633" t="s">
        <v>4334</v>
      </c>
      <c r="AL633" t="s">
        <v>20</v>
      </c>
      <c r="AM633" t="s">
        <v>4334</v>
      </c>
      <c r="AN633" t="s">
        <v>4334</v>
      </c>
      <c r="AO633" t="s">
        <v>4334</v>
      </c>
    </row>
    <row r="634" spans="1:41">
      <c r="A634" t="s">
        <v>6706</v>
      </c>
      <c r="B634" t="s">
        <v>527</v>
      </c>
      <c r="C634" t="s">
        <v>4334</v>
      </c>
      <c r="D634" t="s">
        <v>4334</v>
      </c>
      <c r="E634" t="s">
        <v>4334</v>
      </c>
      <c r="F634" t="s">
        <v>3826</v>
      </c>
      <c r="G634" t="s">
        <v>956</v>
      </c>
      <c r="H634" t="s">
        <v>957</v>
      </c>
      <c r="I634" t="s">
        <v>4334</v>
      </c>
      <c r="J634" t="s">
        <v>319</v>
      </c>
      <c r="K634" t="s">
        <v>4334</v>
      </c>
      <c r="L634">
        <v>11</v>
      </c>
      <c r="M634" t="s">
        <v>3620</v>
      </c>
      <c r="N634" t="s">
        <v>4334</v>
      </c>
      <c r="O634" t="s">
        <v>4334</v>
      </c>
      <c r="P634" t="s">
        <v>4334</v>
      </c>
      <c r="Q634" t="s">
        <v>4334</v>
      </c>
      <c r="R634">
        <v>2011</v>
      </c>
      <c r="S634" t="s">
        <v>4334</v>
      </c>
      <c r="T634" t="s">
        <v>4334</v>
      </c>
      <c r="U634" t="s">
        <v>4334</v>
      </c>
      <c r="V634" t="s">
        <v>4334</v>
      </c>
      <c r="W634" t="s">
        <v>4334</v>
      </c>
      <c r="X634" t="s">
        <v>4334</v>
      </c>
      <c r="Y634">
        <v>3000000</v>
      </c>
      <c r="Z634">
        <v>3910000</v>
      </c>
      <c r="AA634" t="s">
        <v>4334</v>
      </c>
      <c r="AB634">
        <v>2548470</v>
      </c>
      <c r="AC634" t="s">
        <v>4334</v>
      </c>
      <c r="AD634" t="s">
        <v>4334</v>
      </c>
      <c r="AE634" t="s">
        <v>4334</v>
      </c>
      <c r="AF634" t="s">
        <v>4334</v>
      </c>
      <c r="AG634" t="s">
        <v>4334</v>
      </c>
      <c r="AH634">
        <v>3807750</v>
      </c>
      <c r="AI634">
        <v>100</v>
      </c>
      <c r="AJ634">
        <v>0</v>
      </c>
      <c r="AK634" t="s">
        <v>4334</v>
      </c>
      <c r="AL634" t="s">
        <v>958</v>
      </c>
      <c r="AM634" t="s">
        <v>4334</v>
      </c>
      <c r="AN634" t="s">
        <v>4334</v>
      </c>
      <c r="AO634" t="s">
        <v>4334</v>
      </c>
    </row>
    <row r="635" spans="1:41">
      <c r="A635" t="s">
        <v>6707</v>
      </c>
      <c r="B635" t="s">
        <v>529</v>
      </c>
      <c r="C635" t="s">
        <v>4334</v>
      </c>
      <c r="D635" t="s">
        <v>4334</v>
      </c>
      <c r="E635" t="s">
        <v>4334</v>
      </c>
      <c r="F635" t="s">
        <v>3731</v>
      </c>
      <c r="G635" t="s">
        <v>4334</v>
      </c>
      <c r="H635" t="s">
        <v>1255</v>
      </c>
      <c r="I635" t="s">
        <v>4334</v>
      </c>
      <c r="J635" t="s">
        <v>319</v>
      </c>
      <c r="K635" t="s">
        <v>4334</v>
      </c>
      <c r="L635">
        <v>40</v>
      </c>
      <c r="M635" t="s">
        <v>3670</v>
      </c>
      <c r="N635" t="s">
        <v>4334</v>
      </c>
      <c r="O635" t="s">
        <v>4334</v>
      </c>
      <c r="P635" t="s">
        <v>4334</v>
      </c>
      <c r="Q635" t="s">
        <v>4334</v>
      </c>
      <c r="S635" t="s">
        <v>4334</v>
      </c>
      <c r="T635" t="s">
        <v>4334</v>
      </c>
      <c r="U635" t="s">
        <v>4334</v>
      </c>
      <c r="V635" t="s">
        <v>4334</v>
      </c>
      <c r="W635" t="s">
        <v>4334</v>
      </c>
      <c r="X635" t="s">
        <v>4334</v>
      </c>
      <c r="Y635">
        <v>0</v>
      </c>
      <c r="Z635">
        <v>1500000</v>
      </c>
      <c r="AA635" t="s">
        <v>4334</v>
      </c>
      <c r="AB635">
        <v>1331871</v>
      </c>
      <c r="AC635" t="s">
        <v>4334</v>
      </c>
      <c r="AD635" t="s">
        <v>4334</v>
      </c>
      <c r="AE635" t="s">
        <v>4334</v>
      </c>
      <c r="AF635" t="s">
        <v>4334</v>
      </c>
      <c r="AG635" t="s">
        <v>4334</v>
      </c>
      <c r="AH635">
        <v>1157747</v>
      </c>
      <c r="AI635">
        <v>98</v>
      </c>
      <c r="AJ635">
        <v>0</v>
      </c>
      <c r="AK635" t="s">
        <v>4334</v>
      </c>
      <c r="AL635" t="s">
        <v>4334</v>
      </c>
      <c r="AM635" t="s">
        <v>4334</v>
      </c>
      <c r="AN635" t="s">
        <v>4334</v>
      </c>
      <c r="AO635" t="s">
        <v>4334</v>
      </c>
    </row>
    <row r="636" spans="1:41">
      <c r="A636" t="s">
        <v>6708</v>
      </c>
      <c r="B636" t="s">
        <v>526</v>
      </c>
      <c r="C636" t="s">
        <v>4334</v>
      </c>
      <c r="D636" t="s">
        <v>4334</v>
      </c>
      <c r="E636" t="s">
        <v>4334</v>
      </c>
      <c r="F636" t="s">
        <v>3921</v>
      </c>
      <c r="G636" t="s">
        <v>4334</v>
      </c>
      <c r="H636" t="s">
        <v>4214</v>
      </c>
      <c r="I636" t="s">
        <v>4334</v>
      </c>
      <c r="J636" t="s">
        <v>3185</v>
      </c>
      <c r="K636" t="s">
        <v>4334</v>
      </c>
      <c r="L636">
        <v>28</v>
      </c>
      <c r="M636" t="s">
        <v>5687</v>
      </c>
      <c r="N636" t="s">
        <v>4334</v>
      </c>
      <c r="O636" t="s">
        <v>4334</v>
      </c>
      <c r="P636" t="s">
        <v>4334</v>
      </c>
      <c r="Q636" t="s">
        <v>4334</v>
      </c>
      <c r="R636">
        <v>2024</v>
      </c>
      <c r="S636" t="s">
        <v>4334</v>
      </c>
      <c r="T636" t="s">
        <v>4334</v>
      </c>
      <c r="U636" t="s">
        <v>4334</v>
      </c>
      <c r="V636" t="s">
        <v>4334</v>
      </c>
      <c r="W636" t="s">
        <v>4334</v>
      </c>
      <c r="X636" t="s">
        <v>4334</v>
      </c>
      <c r="Y636">
        <v>0</v>
      </c>
      <c r="Z636">
        <v>1700000</v>
      </c>
      <c r="AA636" t="s">
        <v>4334</v>
      </c>
      <c r="AB636">
        <v>9373.2929999999997</v>
      </c>
      <c r="AC636" t="s">
        <v>4334</v>
      </c>
      <c r="AD636" t="s">
        <v>4334</v>
      </c>
      <c r="AE636" t="s">
        <v>4334</v>
      </c>
      <c r="AF636" t="s">
        <v>4334</v>
      </c>
      <c r="AG636" t="s">
        <v>4334</v>
      </c>
      <c r="AH636">
        <v>1700000</v>
      </c>
      <c r="AI636">
        <v>0</v>
      </c>
      <c r="AJ636">
        <v>0</v>
      </c>
      <c r="AK636" t="s">
        <v>4334</v>
      </c>
      <c r="AL636" t="s">
        <v>4334</v>
      </c>
      <c r="AM636" t="s">
        <v>4334</v>
      </c>
      <c r="AN636" t="s">
        <v>3187</v>
      </c>
      <c r="AO636" t="s">
        <v>4334</v>
      </c>
    </row>
    <row r="637" spans="1:41">
      <c r="A637" t="s">
        <v>6709</v>
      </c>
      <c r="B637" t="s">
        <v>527</v>
      </c>
      <c r="C637" t="s">
        <v>4334</v>
      </c>
      <c r="D637" t="s">
        <v>4334</v>
      </c>
      <c r="E637" t="s">
        <v>4334</v>
      </c>
      <c r="F637" t="s">
        <v>3789</v>
      </c>
      <c r="G637" t="s">
        <v>4334</v>
      </c>
      <c r="H637" t="s">
        <v>6710</v>
      </c>
      <c r="I637" t="s">
        <v>4334</v>
      </c>
      <c r="J637" t="s">
        <v>319</v>
      </c>
      <c r="K637" t="s">
        <v>4334</v>
      </c>
      <c r="L637">
        <v>7</v>
      </c>
      <c r="M637" t="s">
        <v>3614</v>
      </c>
      <c r="N637" t="s">
        <v>4334</v>
      </c>
      <c r="O637" t="s">
        <v>4334</v>
      </c>
      <c r="P637" t="s">
        <v>4334</v>
      </c>
      <c r="Q637" t="s">
        <v>4334</v>
      </c>
      <c r="R637">
        <v>2004</v>
      </c>
      <c r="S637" t="s">
        <v>4334</v>
      </c>
      <c r="T637" t="s">
        <v>4334</v>
      </c>
      <c r="U637" t="s">
        <v>4334</v>
      </c>
      <c r="V637" t="s">
        <v>4334</v>
      </c>
      <c r="W637" t="s">
        <v>4334</v>
      </c>
      <c r="X637" t="s">
        <v>4334</v>
      </c>
      <c r="Y637">
        <v>200000</v>
      </c>
      <c r="Z637">
        <v>1135000</v>
      </c>
      <c r="AA637" t="s">
        <v>4334</v>
      </c>
      <c r="AB637">
        <v>1083832</v>
      </c>
      <c r="AC637" t="s">
        <v>4334</v>
      </c>
      <c r="AD637" t="s">
        <v>4334</v>
      </c>
      <c r="AE637" t="s">
        <v>4334</v>
      </c>
      <c r="AF637" t="s">
        <v>4334</v>
      </c>
      <c r="AG637" t="s">
        <v>4334</v>
      </c>
      <c r="AH637">
        <v>1012970</v>
      </c>
      <c r="AI637">
        <v>98</v>
      </c>
      <c r="AJ637">
        <v>0</v>
      </c>
      <c r="AK637" t="s">
        <v>4334</v>
      </c>
      <c r="AL637" t="s">
        <v>4334</v>
      </c>
      <c r="AM637" t="s">
        <v>4334</v>
      </c>
      <c r="AN637" t="s">
        <v>4334</v>
      </c>
      <c r="AO637" t="s">
        <v>4334</v>
      </c>
    </row>
    <row r="638" spans="1:41">
      <c r="A638" t="s">
        <v>6711</v>
      </c>
      <c r="B638" t="s">
        <v>527</v>
      </c>
      <c r="C638" t="s">
        <v>4334</v>
      </c>
      <c r="D638" t="s">
        <v>4334</v>
      </c>
      <c r="E638" t="s">
        <v>4334</v>
      </c>
      <c r="F638" t="s">
        <v>3774</v>
      </c>
      <c r="G638" t="s">
        <v>4334</v>
      </c>
      <c r="H638" t="s">
        <v>6712</v>
      </c>
      <c r="I638" t="s">
        <v>4334</v>
      </c>
      <c r="J638" t="s">
        <v>319</v>
      </c>
      <c r="K638" t="s">
        <v>4334</v>
      </c>
      <c r="L638">
        <v>30</v>
      </c>
      <c r="M638" t="s">
        <v>527</v>
      </c>
      <c r="N638" t="s">
        <v>4334</v>
      </c>
      <c r="O638" t="s">
        <v>4334</v>
      </c>
      <c r="P638" t="s">
        <v>4334</v>
      </c>
      <c r="Q638" t="s">
        <v>4334</v>
      </c>
      <c r="R638">
        <v>2002</v>
      </c>
      <c r="S638" t="s">
        <v>4334</v>
      </c>
      <c r="T638" t="s">
        <v>4334</v>
      </c>
      <c r="U638" t="s">
        <v>4334</v>
      </c>
      <c r="V638" t="s">
        <v>4334</v>
      </c>
      <c r="W638" t="s">
        <v>4334</v>
      </c>
      <c r="X638" t="s">
        <v>4334</v>
      </c>
      <c r="Y638">
        <v>160000</v>
      </c>
      <c r="Z638">
        <v>1296000</v>
      </c>
      <c r="AA638" t="s">
        <v>4334</v>
      </c>
      <c r="AB638">
        <v>1213944.3659999999</v>
      </c>
      <c r="AC638" t="s">
        <v>4334</v>
      </c>
      <c r="AD638" t="s">
        <v>4334</v>
      </c>
      <c r="AE638" t="s">
        <v>4334</v>
      </c>
      <c r="AF638" t="s">
        <v>4334</v>
      </c>
      <c r="AG638" t="s">
        <v>4334</v>
      </c>
      <c r="AH638">
        <v>1190478.7420000001</v>
      </c>
      <c r="AI638">
        <v>98</v>
      </c>
      <c r="AJ638">
        <v>0</v>
      </c>
      <c r="AK638" t="s">
        <v>4334</v>
      </c>
      <c r="AL638" t="s">
        <v>3970</v>
      </c>
      <c r="AM638" t="s">
        <v>4334</v>
      </c>
      <c r="AN638" t="s">
        <v>4334</v>
      </c>
      <c r="AO638" t="s">
        <v>4334</v>
      </c>
    </row>
    <row r="639" spans="1:41">
      <c r="A639" t="s">
        <v>6713</v>
      </c>
      <c r="B639" t="s">
        <v>526</v>
      </c>
      <c r="C639" t="s">
        <v>4334</v>
      </c>
      <c r="D639" t="s">
        <v>4334</v>
      </c>
      <c r="E639" t="s">
        <v>4334</v>
      </c>
      <c r="F639" t="s">
        <v>3730</v>
      </c>
      <c r="G639" t="s">
        <v>4334</v>
      </c>
      <c r="H639" t="s">
        <v>6714</v>
      </c>
      <c r="I639" t="s">
        <v>4334</v>
      </c>
      <c r="J639" t="s">
        <v>3185</v>
      </c>
      <c r="K639" t="s">
        <v>4334</v>
      </c>
      <c r="L639">
        <v>28</v>
      </c>
      <c r="M639" t="s">
        <v>5687</v>
      </c>
      <c r="N639" t="s">
        <v>4334</v>
      </c>
      <c r="O639" t="s">
        <v>4334</v>
      </c>
      <c r="P639" t="s">
        <v>4334</v>
      </c>
      <c r="Q639" t="s">
        <v>4334</v>
      </c>
      <c r="R639">
        <v>2024</v>
      </c>
      <c r="S639" t="s">
        <v>4334</v>
      </c>
      <c r="T639" t="s">
        <v>4334</v>
      </c>
      <c r="U639" t="s">
        <v>4334</v>
      </c>
      <c r="V639" t="s">
        <v>4334</v>
      </c>
      <c r="W639" t="s">
        <v>4334</v>
      </c>
      <c r="X639" t="s">
        <v>4334</v>
      </c>
      <c r="Y639">
        <v>0</v>
      </c>
      <c r="Z639">
        <v>1000000</v>
      </c>
      <c r="AA639" t="s">
        <v>4334</v>
      </c>
      <c r="AB639">
        <v>599824.10400000005</v>
      </c>
      <c r="AC639" t="s">
        <v>4334</v>
      </c>
      <c r="AD639" t="s">
        <v>4334</v>
      </c>
      <c r="AE639" t="s">
        <v>4334</v>
      </c>
      <c r="AF639" t="s">
        <v>4334</v>
      </c>
      <c r="AG639" t="s">
        <v>4334</v>
      </c>
      <c r="AH639">
        <v>1000000</v>
      </c>
      <c r="AI639">
        <v>0.1</v>
      </c>
      <c r="AJ639">
        <v>0</v>
      </c>
      <c r="AK639" t="s">
        <v>4334</v>
      </c>
      <c r="AL639" t="s">
        <v>4334</v>
      </c>
      <c r="AM639" t="s">
        <v>4334</v>
      </c>
      <c r="AN639" t="s">
        <v>20</v>
      </c>
      <c r="AO639" t="s">
        <v>4334</v>
      </c>
    </row>
    <row r="640" spans="1:41">
      <c r="A640" t="s">
        <v>6715</v>
      </c>
      <c r="B640" t="s">
        <v>526</v>
      </c>
      <c r="C640" t="s">
        <v>4334</v>
      </c>
      <c r="D640" t="s">
        <v>4334</v>
      </c>
      <c r="E640" t="s">
        <v>4334</v>
      </c>
      <c r="F640" t="s">
        <v>3928</v>
      </c>
      <c r="G640" t="s">
        <v>4334</v>
      </c>
      <c r="H640" t="s">
        <v>6716</v>
      </c>
      <c r="I640" t="s">
        <v>4334</v>
      </c>
      <c r="J640" t="s">
        <v>319</v>
      </c>
      <c r="K640" t="s">
        <v>4334</v>
      </c>
      <c r="L640">
        <v>28</v>
      </c>
      <c r="M640" t="s">
        <v>5687</v>
      </c>
      <c r="N640" t="s">
        <v>4334</v>
      </c>
      <c r="O640" t="s">
        <v>4334</v>
      </c>
      <c r="P640" t="s">
        <v>4334</v>
      </c>
      <c r="Q640" t="s">
        <v>4334</v>
      </c>
      <c r="R640">
        <v>2021</v>
      </c>
      <c r="S640" t="s">
        <v>4334</v>
      </c>
      <c r="T640" t="s">
        <v>4334</v>
      </c>
      <c r="U640" t="s">
        <v>4334</v>
      </c>
      <c r="V640" t="s">
        <v>4334</v>
      </c>
      <c r="W640" t="s">
        <v>4334</v>
      </c>
      <c r="X640" t="s">
        <v>4334</v>
      </c>
      <c r="Y640">
        <v>0</v>
      </c>
      <c r="Z640">
        <v>1335814</v>
      </c>
      <c r="AA640" t="s">
        <v>4334</v>
      </c>
      <c r="AB640">
        <v>1281251</v>
      </c>
      <c r="AC640" t="s">
        <v>4334</v>
      </c>
      <c r="AD640" t="s">
        <v>4334</v>
      </c>
      <c r="AE640" t="s">
        <v>4334</v>
      </c>
      <c r="AF640" t="s">
        <v>4334</v>
      </c>
      <c r="AG640" t="s">
        <v>4334</v>
      </c>
      <c r="AH640">
        <v>1335814</v>
      </c>
      <c r="AI640">
        <v>98</v>
      </c>
      <c r="AJ640">
        <v>0</v>
      </c>
      <c r="AK640" t="s">
        <v>4334</v>
      </c>
      <c r="AL640" t="s">
        <v>4334</v>
      </c>
      <c r="AM640" t="s">
        <v>4334</v>
      </c>
      <c r="AN640" t="s">
        <v>20</v>
      </c>
      <c r="AO640" t="s">
        <v>4334</v>
      </c>
    </row>
    <row r="641" spans="1:41">
      <c r="A641" t="s">
        <v>6717</v>
      </c>
      <c r="B641" t="s">
        <v>317</v>
      </c>
      <c r="C641" t="s">
        <v>4334</v>
      </c>
      <c r="D641" t="s">
        <v>4334</v>
      </c>
      <c r="E641" t="s">
        <v>4334</v>
      </c>
      <c r="F641" t="s">
        <v>3745</v>
      </c>
      <c r="G641" t="s">
        <v>4334</v>
      </c>
      <c r="H641" t="s">
        <v>3946</v>
      </c>
      <c r="I641" t="s">
        <v>4334</v>
      </c>
      <c r="J641" t="s">
        <v>4334</v>
      </c>
      <c r="K641" t="s">
        <v>4334</v>
      </c>
      <c r="L641">
        <v>35</v>
      </c>
      <c r="M641" t="s">
        <v>3660</v>
      </c>
      <c r="N641" t="s">
        <v>4334</v>
      </c>
      <c r="O641" t="s">
        <v>4334</v>
      </c>
      <c r="P641" t="s">
        <v>4334</v>
      </c>
      <c r="Q641" t="s">
        <v>4334</v>
      </c>
      <c r="S641" t="s">
        <v>4334</v>
      </c>
      <c r="T641" t="s">
        <v>4334</v>
      </c>
      <c r="U641" t="s">
        <v>4334</v>
      </c>
      <c r="V641" t="s">
        <v>4334</v>
      </c>
      <c r="W641" t="s">
        <v>4334</v>
      </c>
      <c r="X641" t="s">
        <v>4334</v>
      </c>
      <c r="Y641">
        <v>0</v>
      </c>
      <c r="Z641">
        <v>4200000</v>
      </c>
      <c r="AA641" t="s">
        <v>4334</v>
      </c>
      <c r="AB641">
        <v>0</v>
      </c>
      <c r="AC641" t="s">
        <v>4334</v>
      </c>
      <c r="AD641" t="s">
        <v>4334</v>
      </c>
      <c r="AE641" t="s">
        <v>4334</v>
      </c>
      <c r="AF641" t="s">
        <v>4334</v>
      </c>
      <c r="AG641" t="s">
        <v>4334</v>
      </c>
      <c r="AH641">
        <v>0</v>
      </c>
      <c r="AI641">
        <v>0</v>
      </c>
      <c r="AJ641">
        <v>0</v>
      </c>
      <c r="AK641" t="s">
        <v>4334</v>
      </c>
      <c r="AL641" t="s">
        <v>3947</v>
      </c>
      <c r="AM641" t="s">
        <v>4334</v>
      </c>
      <c r="AN641" t="s">
        <v>4334</v>
      </c>
      <c r="AO641" t="s">
        <v>4334</v>
      </c>
    </row>
    <row r="642" spans="1:41">
      <c r="A642" t="s">
        <v>6718</v>
      </c>
      <c r="B642" t="s">
        <v>318</v>
      </c>
      <c r="C642" t="s">
        <v>4334</v>
      </c>
      <c r="D642" t="s">
        <v>4334</v>
      </c>
      <c r="E642" t="s">
        <v>4334</v>
      </c>
      <c r="F642" t="s">
        <v>3759</v>
      </c>
      <c r="G642" t="s">
        <v>452</v>
      </c>
      <c r="H642" t="s">
        <v>4334</v>
      </c>
      <c r="I642" t="s">
        <v>4334</v>
      </c>
      <c r="J642" t="s">
        <v>4334</v>
      </c>
      <c r="K642" t="s">
        <v>4334</v>
      </c>
      <c r="L642">
        <v>1</v>
      </c>
      <c r="M642" t="s">
        <v>3610</v>
      </c>
      <c r="N642" t="s">
        <v>4334</v>
      </c>
      <c r="O642" t="s">
        <v>4334</v>
      </c>
      <c r="P642" t="s">
        <v>4334</v>
      </c>
      <c r="Q642" t="s">
        <v>4334</v>
      </c>
      <c r="S642" t="s">
        <v>4334</v>
      </c>
      <c r="T642" t="s">
        <v>4334</v>
      </c>
      <c r="U642" t="s">
        <v>4334</v>
      </c>
      <c r="V642" t="s">
        <v>4334</v>
      </c>
      <c r="W642" t="s">
        <v>4334</v>
      </c>
      <c r="X642" t="s">
        <v>4334</v>
      </c>
      <c r="Y642">
        <v>1600000</v>
      </c>
      <c r="Z642">
        <v>1600000</v>
      </c>
      <c r="AA642" t="s">
        <v>4334</v>
      </c>
      <c r="AB642">
        <v>1573149</v>
      </c>
      <c r="AC642" t="s">
        <v>4334</v>
      </c>
      <c r="AD642" t="s">
        <v>4334</v>
      </c>
      <c r="AE642" t="s">
        <v>4334</v>
      </c>
      <c r="AF642" t="s">
        <v>4334</v>
      </c>
      <c r="AG642" t="s">
        <v>4334</v>
      </c>
      <c r="AH642">
        <v>1303935</v>
      </c>
      <c r="AI642">
        <v>70</v>
      </c>
      <c r="AJ642">
        <v>0</v>
      </c>
      <c r="AK642" t="s">
        <v>4334</v>
      </c>
      <c r="AL642" t="s">
        <v>436</v>
      </c>
      <c r="AM642" t="s">
        <v>4334</v>
      </c>
      <c r="AN642" t="s">
        <v>4334</v>
      </c>
      <c r="AO642" t="s">
        <v>4334</v>
      </c>
    </row>
    <row r="643" spans="1:41">
      <c r="A643" t="s">
        <v>6719</v>
      </c>
      <c r="B643" t="s">
        <v>318</v>
      </c>
      <c r="C643" t="s">
        <v>4334</v>
      </c>
      <c r="D643" t="s">
        <v>4334</v>
      </c>
      <c r="E643" t="s">
        <v>4334</v>
      </c>
      <c r="F643" t="s">
        <v>3733</v>
      </c>
      <c r="G643" t="s">
        <v>399</v>
      </c>
      <c r="H643" t="s">
        <v>4334</v>
      </c>
      <c r="I643" t="s">
        <v>4334</v>
      </c>
      <c r="J643" t="s">
        <v>391</v>
      </c>
      <c r="K643" t="s">
        <v>4334</v>
      </c>
      <c r="L643">
        <v>32</v>
      </c>
      <c r="M643" t="s">
        <v>3655</v>
      </c>
      <c r="N643" t="s">
        <v>4334</v>
      </c>
      <c r="O643" t="s">
        <v>4334</v>
      </c>
      <c r="P643" t="s">
        <v>4334</v>
      </c>
      <c r="Q643" t="s">
        <v>4334</v>
      </c>
      <c r="S643" t="s">
        <v>4334</v>
      </c>
      <c r="T643" t="s">
        <v>4334</v>
      </c>
      <c r="U643" t="s">
        <v>4334</v>
      </c>
      <c r="V643" t="s">
        <v>4334</v>
      </c>
      <c r="W643" t="s">
        <v>4334</v>
      </c>
      <c r="X643" t="s">
        <v>4334</v>
      </c>
      <c r="Y643">
        <v>1200000</v>
      </c>
      <c r="Z643">
        <v>3134000</v>
      </c>
      <c r="AA643" t="s">
        <v>4334</v>
      </c>
      <c r="AB643">
        <v>2399105</v>
      </c>
      <c r="AC643" t="s">
        <v>4334</v>
      </c>
      <c r="AD643" t="s">
        <v>4334</v>
      </c>
      <c r="AE643" t="s">
        <v>4334</v>
      </c>
      <c r="AF643" t="s">
        <v>4334</v>
      </c>
      <c r="AG643" t="s">
        <v>4334</v>
      </c>
      <c r="AH643">
        <v>742717</v>
      </c>
      <c r="AI643">
        <v>59</v>
      </c>
      <c r="AJ643">
        <v>0</v>
      </c>
      <c r="AK643" t="s">
        <v>4334</v>
      </c>
      <c r="AL643" t="s">
        <v>4334</v>
      </c>
      <c r="AM643" t="s">
        <v>4334</v>
      </c>
      <c r="AN643" t="s">
        <v>4334</v>
      </c>
      <c r="AO643" t="s">
        <v>4334</v>
      </c>
    </row>
    <row r="644" spans="1:41">
      <c r="A644" t="s">
        <v>6720</v>
      </c>
      <c r="B644" t="s">
        <v>527</v>
      </c>
      <c r="C644" t="s">
        <v>4334</v>
      </c>
      <c r="D644" t="s">
        <v>4334</v>
      </c>
      <c r="E644" t="s">
        <v>4334</v>
      </c>
      <c r="F644" t="s">
        <v>3810</v>
      </c>
      <c r="G644" t="s">
        <v>4334</v>
      </c>
      <c r="H644" t="s">
        <v>842</v>
      </c>
      <c r="I644" t="s">
        <v>4334</v>
      </c>
      <c r="J644" t="s">
        <v>319</v>
      </c>
      <c r="K644" t="s">
        <v>4334</v>
      </c>
      <c r="L644">
        <v>33</v>
      </c>
      <c r="M644" t="s">
        <v>3657</v>
      </c>
      <c r="N644" t="s">
        <v>4334</v>
      </c>
      <c r="O644" t="s">
        <v>4334</v>
      </c>
      <c r="P644" t="s">
        <v>4334</v>
      </c>
      <c r="Q644" t="s">
        <v>4334</v>
      </c>
      <c r="R644">
        <v>2019</v>
      </c>
      <c r="S644" t="s">
        <v>4334</v>
      </c>
      <c r="T644" t="s">
        <v>4334</v>
      </c>
      <c r="U644" t="s">
        <v>4334</v>
      </c>
      <c r="V644" t="s">
        <v>4334</v>
      </c>
      <c r="W644" t="s">
        <v>4334</v>
      </c>
      <c r="X644" t="s">
        <v>4334</v>
      </c>
      <c r="Y644">
        <v>3150000</v>
      </c>
      <c r="Z644">
        <v>3150000</v>
      </c>
      <c r="AA644" t="s">
        <v>4334</v>
      </c>
      <c r="AB644">
        <v>1706706</v>
      </c>
      <c r="AC644" t="s">
        <v>4334</v>
      </c>
      <c r="AD644" t="s">
        <v>4334</v>
      </c>
      <c r="AE644" t="s">
        <v>4334</v>
      </c>
      <c r="AF644" t="s">
        <v>4334</v>
      </c>
      <c r="AG644" t="s">
        <v>4334</v>
      </c>
      <c r="AH644">
        <v>783427</v>
      </c>
      <c r="AI644">
        <v>35</v>
      </c>
      <c r="AJ644">
        <v>0</v>
      </c>
      <c r="AK644" t="s">
        <v>4334</v>
      </c>
      <c r="AL644" t="s">
        <v>4334</v>
      </c>
      <c r="AM644" t="s">
        <v>4334</v>
      </c>
      <c r="AN644" t="s">
        <v>4334</v>
      </c>
      <c r="AO644" t="s">
        <v>4334</v>
      </c>
    </row>
    <row r="645" spans="1:41">
      <c r="A645" t="s">
        <v>6721</v>
      </c>
      <c r="B645" t="s">
        <v>317</v>
      </c>
      <c r="C645" t="s">
        <v>4334</v>
      </c>
      <c r="D645" t="s">
        <v>4334</v>
      </c>
      <c r="E645" t="s">
        <v>4334</v>
      </c>
      <c r="F645" t="s">
        <v>3752</v>
      </c>
      <c r="G645" t="s">
        <v>4334</v>
      </c>
      <c r="H645" t="s">
        <v>6722</v>
      </c>
      <c r="I645" t="s">
        <v>4334</v>
      </c>
      <c r="J645" t="s">
        <v>4334</v>
      </c>
      <c r="K645" t="s">
        <v>4334</v>
      </c>
      <c r="L645">
        <v>9</v>
      </c>
      <c r="M645" t="s">
        <v>3616</v>
      </c>
      <c r="N645" t="s">
        <v>4334</v>
      </c>
      <c r="O645" t="s">
        <v>4334</v>
      </c>
      <c r="P645" t="s">
        <v>4334</v>
      </c>
      <c r="Q645" t="s">
        <v>4334</v>
      </c>
      <c r="S645" t="s">
        <v>4334</v>
      </c>
      <c r="T645" t="s">
        <v>4334</v>
      </c>
      <c r="U645" t="s">
        <v>4334</v>
      </c>
      <c r="V645" t="s">
        <v>4334</v>
      </c>
      <c r="W645" t="s">
        <v>4334</v>
      </c>
      <c r="X645" t="s">
        <v>4334</v>
      </c>
      <c r="Y645">
        <v>0</v>
      </c>
      <c r="Z645">
        <v>5900000</v>
      </c>
      <c r="AA645" t="s">
        <v>4334</v>
      </c>
      <c r="AB645">
        <v>5771602</v>
      </c>
      <c r="AC645" t="s">
        <v>4334</v>
      </c>
      <c r="AD645" t="s">
        <v>4334</v>
      </c>
      <c r="AE645" t="s">
        <v>4334</v>
      </c>
      <c r="AF645" t="s">
        <v>4334</v>
      </c>
      <c r="AG645" t="s">
        <v>4334</v>
      </c>
      <c r="AH645">
        <v>5428259</v>
      </c>
      <c r="AI645">
        <v>99</v>
      </c>
      <c r="AJ645">
        <v>0</v>
      </c>
      <c r="AK645" t="s">
        <v>4334</v>
      </c>
      <c r="AL645" t="s">
        <v>4334</v>
      </c>
      <c r="AM645" t="s">
        <v>4334</v>
      </c>
      <c r="AN645" t="s">
        <v>4334</v>
      </c>
      <c r="AO645" t="s">
        <v>4334</v>
      </c>
    </row>
    <row r="646" spans="1:41">
      <c r="A646" t="s">
        <v>6723</v>
      </c>
      <c r="B646" t="s">
        <v>318</v>
      </c>
      <c r="C646" t="s">
        <v>4334</v>
      </c>
      <c r="D646" t="s">
        <v>4334</v>
      </c>
      <c r="E646" t="s">
        <v>4334</v>
      </c>
      <c r="F646" t="s">
        <v>3770</v>
      </c>
      <c r="G646" t="s">
        <v>485</v>
      </c>
      <c r="H646" t="s">
        <v>4334</v>
      </c>
      <c r="I646" t="s">
        <v>4334</v>
      </c>
      <c r="J646" t="s">
        <v>319</v>
      </c>
      <c r="K646" t="s">
        <v>4334</v>
      </c>
      <c r="L646">
        <v>45</v>
      </c>
      <c r="M646" t="s">
        <v>3677</v>
      </c>
      <c r="N646" t="s">
        <v>4334</v>
      </c>
      <c r="O646" t="s">
        <v>4334</v>
      </c>
      <c r="P646" t="s">
        <v>4334</v>
      </c>
      <c r="Q646" t="s">
        <v>4334</v>
      </c>
      <c r="S646" t="s">
        <v>4334</v>
      </c>
      <c r="T646" t="s">
        <v>4334</v>
      </c>
      <c r="U646" t="s">
        <v>4334</v>
      </c>
      <c r="V646" t="s">
        <v>4334</v>
      </c>
      <c r="W646" t="s">
        <v>4334</v>
      </c>
      <c r="X646" t="s">
        <v>4334</v>
      </c>
      <c r="Y646">
        <v>800000</v>
      </c>
      <c r="Z646">
        <v>1035000</v>
      </c>
      <c r="AA646" t="s">
        <v>4334</v>
      </c>
      <c r="AB646">
        <v>955091.47400000005</v>
      </c>
      <c r="AC646" t="s">
        <v>4334</v>
      </c>
      <c r="AD646" t="s">
        <v>4334</v>
      </c>
      <c r="AE646" t="s">
        <v>4334</v>
      </c>
      <c r="AF646" t="s">
        <v>4334</v>
      </c>
      <c r="AG646" t="s">
        <v>4334</v>
      </c>
      <c r="AH646">
        <v>924400.83700000006</v>
      </c>
      <c r="AI646">
        <v>100</v>
      </c>
      <c r="AJ646">
        <v>0</v>
      </c>
      <c r="AK646" t="s">
        <v>4334</v>
      </c>
      <c r="AL646" t="s">
        <v>4334</v>
      </c>
      <c r="AM646" t="s">
        <v>4334</v>
      </c>
      <c r="AN646" t="s">
        <v>4334</v>
      </c>
      <c r="AO646" t="s">
        <v>4334</v>
      </c>
    </row>
    <row r="647" spans="1:41">
      <c r="A647" t="s">
        <v>6724</v>
      </c>
      <c r="B647" t="s">
        <v>318</v>
      </c>
      <c r="C647" t="s">
        <v>4334</v>
      </c>
      <c r="D647" t="s">
        <v>4334</v>
      </c>
      <c r="E647" t="s">
        <v>4334</v>
      </c>
      <c r="F647" t="s">
        <v>3733</v>
      </c>
      <c r="G647" t="s">
        <v>333</v>
      </c>
      <c r="H647" t="s">
        <v>4334</v>
      </c>
      <c r="I647" t="s">
        <v>4334</v>
      </c>
      <c r="J647" t="s">
        <v>319</v>
      </c>
      <c r="K647" t="s">
        <v>4334</v>
      </c>
      <c r="L647">
        <v>37</v>
      </c>
      <c r="M647" t="s">
        <v>3664</v>
      </c>
      <c r="N647" t="s">
        <v>4334</v>
      </c>
      <c r="O647" t="s">
        <v>4334</v>
      </c>
      <c r="P647" t="s">
        <v>4334</v>
      </c>
      <c r="Q647" t="s">
        <v>4334</v>
      </c>
      <c r="S647" t="s">
        <v>4334</v>
      </c>
      <c r="T647" t="s">
        <v>4334</v>
      </c>
      <c r="U647" t="s">
        <v>4334</v>
      </c>
      <c r="V647" t="s">
        <v>4334</v>
      </c>
      <c r="W647" t="s">
        <v>4334</v>
      </c>
      <c r="X647" t="s">
        <v>4334</v>
      </c>
      <c r="Y647">
        <v>1200000</v>
      </c>
      <c r="Z647">
        <v>4906524</v>
      </c>
      <c r="AA647" t="s">
        <v>4334</v>
      </c>
      <c r="AB647">
        <v>1347.913</v>
      </c>
      <c r="AC647" t="s">
        <v>4334</v>
      </c>
      <c r="AD647" t="s">
        <v>4334</v>
      </c>
      <c r="AE647" t="s">
        <v>4334</v>
      </c>
      <c r="AF647" t="s">
        <v>4334</v>
      </c>
      <c r="AG647" t="s">
        <v>4334</v>
      </c>
      <c r="AH647">
        <v>1347.913</v>
      </c>
      <c r="AI647">
        <v>0</v>
      </c>
      <c r="AJ647">
        <v>0</v>
      </c>
      <c r="AK647" t="s">
        <v>4334</v>
      </c>
      <c r="AL647" t="s">
        <v>334</v>
      </c>
      <c r="AM647" t="s">
        <v>4334</v>
      </c>
      <c r="AN647" t="s">
        <v>4334</v>
      </c>
      <c r="AO647" t="s">
        <v>4334</v>
      </c>
    </row>
    <row r="648" spans="1:41">
      <c r="A648" t="s">
        <v>6725</v>
      </c>
      <c r="B648" t="s">
        <v>318</v>
      </c>
      <c r="C648" t="s">
        <v>4334</v>
      </c>
      <c r="D648" t="s">
        <v>4334</v>
      </c>
      <c r="E648" t="s">
        <v>4334</v>
      </c>
      <c r="F648" t="s">
        <v>6727</v>
      </c>
      <c r="G648" t="s">
        <v>365</v>
      </c>
      <c r="H648" t="s">
        <v>6726</v>
      </c>
      <c r="I648" t="s">
        <v>4334</v>
      </c>
      <c r="J648" t="s">
        <v>4334</v>
      </c>
      <c r="K648" t="s">
        <v>4334</v>
      </c>
      <c r="L648">
        <v>49</v>
      </c>
      <c r="M648" t="s">
        <v>3684</v>
      </c>
      <c r="N648" t="s">
        <v>4334</v>
      </c>
      <c r="O648" t="s">
        <v>4334</v>
      </c>
      <c r="P648" t="s">
        <v>4334</v>
      </c>
      <c r="Q648" t="s">
        <v>4334</v>
      </c>
      <c r="S648" t="s">
        <v>4334</v>
      </c>
      <c r="T648" t="s">
        <v>4334</v>
      </c>
      <c r="U648" t="s">
        <v>4334</v>
      </c>
      <c r="V648" t="s">
        <v>4334</v>
      </c>
      <c r="W648" t="s">
        <v>4334</v>
      </c>
      <c r="X648" t="s">
        <v>4334</v>
      </c>
      <c r="Y648">
        <v>1050000</v>
      </c>
      <c r="Z648">
        <v>1050000</v>
      </c>
      <c r="AA648" t="s">
        <v>4334</v>
      </c>
      <c r="AB648">
        <v>0</v>
      </c>
      <c r="AC648" t="s">
        <v>4334</v>
      </c>
      <c r="AD648" t="s">
        <v>4334</v>
      </c>
      <c r="AE648" t="s">
        <v>4334</v>
      </c>
      <c r="AF648" t="s">
        <v>4334</v>
      </c>
      <c r="AG648" t="s">
        <v>4334</v>
      </c>
      <c r="AH648">
        <v>0</v>
      </c>
      <c r="AI648">
        <v>0</v>
      </c>
      <c r="AJ648">
        <v>0</v>
      </c>
      <c r="AK648" t="s">
        <v>4334</v>
      </c>
      <c r="AL648" t="s">
        <v>4334</v>
      </c>
      <c r="AM648" t="s">
        <v>4334</v>
      </c>
      <c r="AN648" t="s">
        <v>4334</v>
      </c>
      <c r="AO648" t="s">
        <v>4334</v>
      </c>
    </row>
    <row r="649" spans="1:41">
      <c r="A649" t="s">
        <v>6728</v>
      </c>
      <c r="B649" t="s">
        <v>529</v>
      </c>
      <c r="C649" t="s">
        <v>4334</v>
      </c>
      <c r="D649" t="s">
        <v>4334</v>
      </c>
      <c r="E649" t="s">
        <v>4334</v>
      </c>
      <c r="F649" t="s">
        <v>3730</v>
      </c>
      <c r="G649" t="s">
        <v>4334</v>
      </c>
      <c r="H649" t="s">
        <v>1259</v>
      </c>
      <c r="I649" t="s">
        <v>4334</v>
      </c>
      <c r="J649" t="s">
        <v>319</v>
      </c>
      <c r="K649" t="s">
        <v>4334</v>
      </c>
      <c r="L649">
        <v>40</v>
      </c>
      <c r="M649" t="s">
        <v>3670</v>
      </c>
      <c r="N649" t="s">
        <v>4334</v>
      </c>
      <c r="O649" t="s">
        <v>4334</v>
      </c>
      <c r="P649" t="s">
        <v>4334</v>
      </c>
      <c r="Q649" t="s">
        <v>4334</v>
      </c>
      <c r="S649" t="s">
        <v>4334</v>
      </c>
      <c r="T649" t="s">
        <v>4334</v>
      </c>
      <c r="U649" t="s">
        <v>4334</v>
      </c>
      <c r="V649" t="s">
        <v>4334</v>
      </c>
      <c r="W649" t="s">
        <v>4334</v>
      </c>
      <c r="X649" t="s">
        <v>4334</v>
      </c>
      <c r="Y649">
        <v>0</v>
      </c>
      <c r="Z649">
        <v>2490000</v>
      </c>
      <c r="AA649" t="s">
        <v>4334</v>
      </c>
      <c r="AB649">
        <v>1999404</v>
      </c>
      <c r="AC649" t="s">
        <v>4334</v>
      </c>
      <c r="AD649" t="s">
        <v>4334</v>
      </c>
      <c r="AE649" t="s">
        <v>4334</v>
      </c>
      <c r="AF649" t="s">
        <v>4334</v>
      </c>
      <c r="AG649" t="s">
        <v>4334</v>
      </c>
      <c r="AH649">
        <v>412576</v>
      </c>
      <c r="AI649">
        <v>50</v>
      </c>
      <c r="AJ649">
        <v>0</v>
      </c>
      <c r="AK649" t="s">
        <v>4334</v>
      </c>
      <c r="AL649" t="s">
        <v>4334</v>
      </c>
      <c r="AM649" t="s">
        <v>4334</v>
      </c>
      <c r="AN649" t="s">
        <v>4334</v>
      </c>
      <c r="AO649" t="s">
        <v>4334</v>
      </c>
    </row>
    <row r="650" spans="1:41">
      <c r="A650" t="s">
        <v>6729</v>
      </c>
      <c r="B650" t="s">
        <v>527</v>
      </c>
      <c r="C650" t="s">
        <v>4334</v>
      </c>
      <c r="D650" t="s">
        <v>4334</v>
      </c>
      <c r="E650" t="s">
        <v>4334</v>
      </c>
      <c r="F650" t="s">
        <v>4060</v>
      </c>
      <c r="G650" t="s">
        <v>1041</v>
      </c>
      <c r="H650" t="s">
        <v>4061</v>
      </c>
      <c r="I650" t="s">
        <v>4334</v>
      </c>
      <c r="J650" t="s">
        <v>999</v>
      </c>
      <c r="K650" t="s">
        <v>4334</v>
      </c>
      <c r="L650">
        <v>7</v>
      </c>
      <c r="M650" t="s">
        <v>3614</v>
      </c>
      <c r="N650" t="s">
        <v>4334</v>
      </c>
      <c r="O650" t="s">
        <v>4334</v>
      </c>
      <c r="P650" t="s">
        <v>4334</v>
      </c>
      <c r="Q650" t="s">
        <v>4334</v>
      </c>
      <c r="R650">
        <v>2024</v>
      </c>
      <c r="S650" t="s">
        <v>4334</v>
      </c>
      <c r="T650" t="s">
        <v>4334</v>
      </c>
      <c r="U650" t="s">
        <v>4334</v>
      </c>
      <c r="V650" t="s">
        <v>4334</v>
      </c>
      <c r="W650" t="s">
        <v>4334</v>
      </c>
      <c r="X650" t="s">
        <v>4334</v>
      </c>
      <c r="Y650">
        <v>1800000</v>
      </c>
      <c r="Z650">
        <v>1800000</v>
      </c>
      <c r="AA650" t="s">
        <v>4334</v>
      </c>
      <c r="AB650">
        <v>1528479</v>
      </c>
      <c r="AC650" t="s">
        <v>4334</v>
      </c>
      <c r="AD650" t="s">
        <v>4334</v>
      </c>
      <c r="AE650" t="s">
        <v>4334</v>
      </c>
      <c r="AF650" t="s">
        <v>4334</v>
      </c>
      <c r="AG650" t="s">
        <v>4334</v>
      </c>
      <c r="AH650">
        <v>125344</v>
      </c>
      <c r="AI650">
        <v>45</v>
      </c>
      <c r="AJ650">
        <v>0</v>
      </c>
      <c r="AK650" t="s">
        <v>4334</v>
      </c>
      <c r="AL650" t="s">
        <v>4334</v>
      </c>
      <c r="AM650" t="s">
        <v>4334</v>
      </c>
      <c r="AN650" t="s">
        <v>4334</v>
      </c>
      <c r="AO650" t="s">
        <v>4334</v>
      </c>
    </row>
    <row r="651" spans="1:41">
      <c r="A651" t="s">
        <v>6730</v>
      </c>
      <c r="B651" t="s">
        <v>317</v>
      </c>
      <c r="C651" t="s">
        <v>4334</v>
      </c>
      <c r="D651" t="s">
        <v>4334</v>
      </c>
      <c r="E651" t="s">
        <v>4334</v>
      </c>
      <c r="F651" t="s">
        <v>3723</v>
      </c>
      <c r="G651" t="s">
        <v>4334</v>
      </c>
      <c r="H651" t="s">
        <v>198</v>
      </c>
      <c r="I651" t="s">
        <v>4334</v>
      </c>
      <c r="J651" t="s">
        <v>4334</v>
      </c>
      <c r="K651" t="s">
        <v>4334</v>
      </c>
      <c r="L651">
        <v>16</v>
      </c>
      <c r="M651" t="s">
        <v>317</v>
      </c>
      <c r="N651" t="s">
        <v>4334</v>
      </c>
      <c r="O651" t="s">
        <v>4334</v>
      </c>
      <c r="P651" t="s">
        <v>4334</v>
      </c>
      <c r="Q651" t="s">
        <v>4334</v>
      </c>
      <c r="S651" t="s">
        <v>4334</v>
      </c>
      <c r="T651" t="s">
        <v>4334</v>
      </c>
      <c r="U651" t="s">
        <v>4334</v>
      </c>
      <c r="V651" t="s">
        <v>4334</v>
      </c>
      <c r="W651" t="s">
        <v>4334</v>
      </c>
      <c r="X651" t="s">
        <v>4334</v>
      </c>
      <c r="Y651">
        <v>0</v>
      </c>
      <c r="Z651">
        <v>16108000</v>
      </c>
      <c r="AA651" t="s">
        <v>4334</v>
      </c>
      <c r="AB651">
        <v>15142080.705</v>
      </c>
      <c r="AC651" t="s">
        <v>4334</v>
      </c>
      <c r="AD651" t="s">
        <v>4334</v>
      </c>
      <c r="AE651" t="s">
        <v>4334</v>
      </c>
      <c r="AF651" t="s">
        <v>4334</v>
      </c>
      <c r="AG651" t="s">
        <v>4334</v>
      </c>
      <c r="AH651">
        <v>10670180.697000001</v>
      </c>
      <c r="AI651">
        <v>57</v>
      </c>
      <c r="AJ651">
        <v>66.239999999999995</v>
      </c>
      <c r="AK651" t="s">
        <v>4334</v>
      </c>
      <c r="AL651" t="s">
        <v>6731</v>
      </c>
      <c r="AM651" t="s">
        <v>4334</v>
      </c>
      <c r="AN651" t="s">
        <v>20</v>
      </c>
      <c r="AO651" t="s">
        <v>4334</v>
      </c>
    </row>
    <row r="652" spans="1:41">
      <c r="A652" t="s">
        <v>6732</v>
      </c>
      <c r="B652" t="s">
        <v>318</v>
      </c>
      <c r="C652" t="s">
        <v>4334</v>
      </c>
      <c r="D652" t="s">
        <v>4334</v>
      </c>
      <c r="E652" t="s">
        <v>4334</v>
      </c>
      <c r="F652" t="s">
        <v>3758</v>
      </c>
      <c r="G652" t="s">
        <v>323</v>
      </c>
      <c r="H652" t="s">
        <v>4334</v>
      </c>
      <c r="I652" t="s">
        <v>4334</v>
      </c>
      <c r="J652" t="s">
        <v>319</v>
      </c>
      <c r="K652" t="s">
        <v>4334</v>
      </c>
      <c r="L652">
        <v>37</v>
      </c>
      <c r="M652" t="s">
        <v>3664</v>
      </c>
      <c r="N652" t="s">
        <v>4334</v>
      </c>
      <c r="O652" t="s">
        <v>4334</v>
      </c>
      <c r="P652" t="s">
        <v>4334</v>
      </c>
      <c r="Q652" t="s">
        <v>4334</v>
      </c>
      <c r="S652" t="s">
        <v>4334</v>
      </c>
      <c r="T652" t="s">
        <v>4334</v>
      </c>
      <c r="U652" t="s">
        <v>4334</v>
      </c>
      <c r="V652" t="s">
        <v>4334</v>
      </c>
      <c r="W652" t="s">
        <v>4334</v>
      </c>
      <c r="X652" t="s">
        <v>4334</v>
      </c>
      <c r="Y652">
        <v>72702</v>
      </c>
      <c r="Z652">
        <v>1134702</v>
      </c>
      <c r="AA652" t="s">
        <v>4334</v>
      </c>
      <c r="AB652">
        <v>387110.56099999999</v>
      </c>
      <c r="AC652" t="s">
        <v>4334</v>
      </c>
      <c r="AD652" t="s">
        <v>4334</v>
      </c>
      <c r="AE652" t="s">
        <v>4334</v>
      </c>
      <c r="AF652" t="s">
        <v>4334</v>
      </c>
      <c r="AG652" t="s">
        <v>4334</v>
      </c>
      <c r="AH652">
        <v>180273</v>
      </c>
      <c r="AI652">
        <v>20</v>
      </c>
      <c r="AJ652">
        <v>0</v>
      </c>
      <c r="AK652" t="s">
        <v>4334</v>
      </c>
      <c r="AL652" t="s">
        <v>67</v>
      </c>
      <c r="AM652" t="s">
        <v>4334</v>
      </c>
      <c r="AN652" t="s">
        <v>4334</v>
      </c>
      <c r="AO652" t="s">
        <v>4334</v>
      </c>
    </row>
    <row r="653" spans="1:41">
      <c r="A653" t="s">
        <v>6733</v>
      </c>
      <c r="B653" t="s">
        <v>4334</v>
      </c>
      <c r="C653" t="s">
        <v>4334</v>
      </c>
      <c r="D653" t="s">
        <v>6671</v>
      </c>
      <c r="E653" t="s">
        <v>4334</v>
      </c>
      <c r="F653" t="s">
        <v>4334</v>
      </c>
      <c r="G653" t="s">
        <v>4334</v>
      </c>
      <c r="H653" t="s">
        <v>6133</v>
      </c>
      <c r="I653" t="s">
        <v>4334</v>
      </c>
      <c r="J653" t="s">
        <v>4334</v>
      </c>
      <c r="K653" t="s">
        <v>4334</v>
      </c>
      <c r="M653" t="s">
        <v>4334</v>
      </c>
      <c r="N653" t="s">
        <v>4334</v>
      </c>
      <c r="O653" t="s">
        <v>4334</v>
      </c>
      <c r="P653" t="s">
        <v>4334</v>
      </c>
      <c r="Q653" t="s">
        <v>4334</v>
      </c>
      <c r="S653" t="s">
        <v>4334</v>
      </c>
      <c r="T653" t="s">
        <v>4334</v>
      </c>
      <c r="U653" t="s">
        <v>4334</v>
      </c>
      <c r="V653" t="s">
        <v>4334</v>
      </c>
      <c r="W653" t="s">
        <v>4334</v>
      </c>
      <c r="X653" t="s">
        <v>4334</v>
      </c>
      <c r="AA653" t="s">
        <v>4334</v>
      </c>
      <c r="AC653" t="s">
        <v>4334</v>
      </c>
      <c r="AD653" t="s">
        <v>4334</v>
      </c>
      <c r="AE653" t="s">
        <v>4334</v>
      </c>
      <c r="AF653" t="s">
        <v>4334</v>
      </c>
      <c r="AG653" t="s">
        <v>4334</v>
      </c>
      <c r="AK653" t="s">
        <v>4334</v>
      </c>
      <c r="AL653" t="s">
        <v>4334</v>
      </c>
      <c r="AM653" t="s">
        <v>4334</v>
      </c>
      <c r="AN653" t="s">
        <v>4334</v>
      </c>
      <c r="AO653" t="s">
        <v>4334</v>
      </c>
    </row>
    <row r="654" spans="1:41">
      <c r="A654" t="s">
        <v>6734</v>
      </c>
      <c r="B654" t="s">
        <v>2286</v>
      </c>
      <c r="C654" t="s">
        <v>4334</v>
      </c>
      <c r="D654" t="s">
        <v>4334</v>
      </c>
      <c r="E654" t="s">
        <v>4334</v>
      </c>
      <c r="F654" t="s">
        <v>3730</v>
      </c>
      <c r="G654" t="s">
        <v>2434</v>
      </c>
      <c r="H654" t="s">
        <v>6735</v>
      </c>
      <c r="I654" t="s">
        <v>4334</v>
      </c>
      <c r="J654" t="s">
        <v>319</v>
      </c>
      <c r="K654" t="s">
        <v>4334</v>
      </c>
      <c r="L654">
        <v>48</v>
      </c>
      <c r="M654" t="s">
        <v>3682</v>
      </c>
      <c r="N654" t="s">
        <v>4334</v>
      </c>
      <c r="O654" t="s">
        <v>4334</v>
      </c>
      <c r="P654" t="s">
        <v>4334</v>
      </c>
      <c r="Q654" t="s">
        <v>4334</v>
      </c>
      <c r="S654" t="s">
        <v>4334</v>
      </c>
      <c r="T654" t="s">
        <v>4334</v>
      </c>
      <c r="U654" t="s">
        <v>4334</v>
      </c>
      <c r="V654" t="s">
        <v>4334</v>
      </c>
      <c r="W654" t="s">
        <v>4334</v>
      </c>
      <c r="X654" t="s">
        <v>4334</v>
      </c>
      <c r="Y654">
        <v>10000000</v>
      </c>
      <c r="Z654">
        <v>13704000</v>
      </c>
      <c r="AA654" t="s">
        <v>4334</v>
      </c>
      <c r="AB654">
        <v>13565515</v>
      </c>
      <c r="AC654" t="s">
        <v>4334</v>
      </c>
      <c r="AD654" t="s">
        <v>4334</v>
      </c>
      <c r="AE654" t="s">
        <v>4334</v>
      </c>
      <c r="AF654" t="s">
        <v>4334</v>
      </c>
      <c r="AG654" t="s">
        <v>4334</v>
      </c>
      <c r="AH654">
        <v>13328981</v>
      </c>
      <c r="AI654">
        <v>99</v>
      </c>
      <c r="AJ654">
        <v>0</v>
      </c>
      <c r="AK654" t="s">
        <v>4334</v>
      </c>
      <c r="AL654" t="s">
        <v>2430</v>
      </c>
      <c r="AM654" t="s">
        <v>4334</v>
      </c>
      <c r="AN654" t="s">
        <v>4334</v>
      </c>
      <c r="AO654" t="s">
        <v>4334</v>
      </c>
    </row>
    <row r="655" spans="1:41">
      <c r="A655" t="s">
        <v>6736</v>
      </c>
      <c r="B655" t="s">
        <v>527</v>
      </c>
      <c r="C655" t="s">
        <v>4334</v>
      </c>
      <c r="D655" t="s">
        <v>4334</v>
      </c>
      <c r="E655" t="s">
        <v>4334</v>
      </c>
      <c r="F655" t="s">
        <v>3840</v>
      </c>
      <c r="G655" t="s">
        <v>1017</v>
      </c>
      <c r="H655" t="s">
        <v>1017</v>
      </c>
      <c r="I655" t="s">
        <v>4334</v>
      </c>
      <c r="J655" t="s">
        <v>999</v>
      </c>
      <c r="K655" t="s">
        <v>4334</v>
      </c>
      <c r="L655">
        <v>55</v>
      </c>
      <c r="M655" t="s">
        <v>3696</v>
      </c>
      <c r="N655" t="s">
        <v>4334</v>
      </c>
      <c r="O655" t="s">
        <v>4334</v>
      </c>
      <c r="P655" t="s">
        <v>4334</v>
      </c>
      <c r="Q655" t="s">
        <v>4334</v>
      </c>
      <c r="S655" t="s">
        <v>4334</v>
      </c>
      <c r="T655" t="s">
        <v>4334</v>
      </c>
      <c r="U655" t="s">
        <v>4334</v>
      </c>
      <c r="V655" t="s">
        <v>4334</v>
      </c>
      <c r="W655" t="s">
        <v>4334</v>
      </c>
      <c r="X655" t="s">
        <v>4334</v>
      </c>
      <c r="Y655">
        <v>1000000</v>
      </c>
      <c r="Z655">
        <v>1000000</v>
      </c>
      <c r="AA655" t="s">
        <v>4334</v>
      </c>
      <c r="AB655">
        <v>831205</v>
      </c>
      <c r="AC655" t="s">
        <v>4334</v>
      </c>
      <c r="AD655" t="s">
        <v>4334</v>
      </c>
      <c r="AE655" t="s">
        <v>4334</v>
      </c>
      <c r="AF655" t="s">
        <v>4334</v>
      </c>
      <c r="AG655" t="s">
        <v>4334</v>
      </c>
      <c r="AH655">
        <v>132263</v>
      </c>
      <c r="AI655">
        <v>45</v>
      </c>
      <c r="AJ655">
        <v>0</v>
      </c>
      <c r="AK655" t="s">
        <v>4334</v>
      </c>
      <c r="AL655" t="s">
        <v>4334</v>
      </c>
      <c r="AM655" t="s">
        <v>4334</v>
      </c>
      <c r="AN655" t="s">
        <v>4334</v>
      </c>
      <c r="AO655" t="s">
        <v>4334</v>
      </c>
    </row>
    <row r="656" spans="1:41">
      <c r="A656" t="s">
        <v>6737</v>
      </c>
      <c r="B656" t="s">
        <v>526</v>
      </c>
      <c r="C656" t="s">
        <v>4334</v>
      </c>
      <c r="D656" t="s">
        <v>4334</v>
      </c>
      <c r="E656" t="s">
        <v>4334</v>
      </c>
      <c r="F656" t="s">
        <v>3729</v>
      </c>
      <c r="G656" t="s">
        <v>4334</v>
      </c>
      <c r="H656" t="s">
        <v>6738</v>
      </c>
      <c r="I656" t="s">
        <v>4334</v>
      </c>
      <c r="J656" t="s">
        <v>319</v>
      </c>
      <c r="K656" t="s">
        <v>4334</v>
      </c>
      <c r="L656">
        <v>5</v>
      </c>
      <c r="M656" t="s">
        <v>3612</v>
      </c>
      <c r="N656" t="s">
        <v>4334</v>
      </c>
      <c r="O656" t="s">
        <v>4334</v>
      </c>
      <c r="P656" t="s">
        <v>4334</v>
      </c>
      <c r="Q656" t="s">
        <v>4334</v>
      </c>
      <c r="S656" t="s">
        <v>4334</v>
      </c>
      <c r="T656" t="s">
        <v>4334</v>
      </c>
      <c r="U656" t="s">
        <v>4334</v>
      </c>
      <c r="V656" t="s">
        <v>4334</v>
      </c>
      <c r="W656" t="s">
        <v>4334</v>
      </c>
      <c r="X656" t="s">
        <v>4334</v>
      </c>
      <c r="Y656">
        <v>600000</v>
      </c>
      <c r="Z656">
        <v>1716000</v>
      </c>
      <c r="AA656" t="s">
        <v>4334</v>
      </c>
      <c r="AB656">
        <v>1641677.8829999999</v>
      </c>
      <c r="AC656" t="s">
        <v>4334</v>
      </c>
      <c r="AD656" t="s">
        <v>4334</v>
      </c>
      <c r="AE656" t="s">
        <v>4334</v>
      </c>
      <c r="AF656" t="s">
        <v>4334</v>
      </c>
      <c r="AG656" t="s">
        <v>4334</v>
      </c>
      <c r="AH656">
        <v>1562253.2960000001</v>
      </c>
      <c r="AI656">
        <v>98</v>
      </c>
      <c r="AJ656">
        <v>91.04</v>
      </c>
      <c r="AK656" t="s">
        <v>4334</v>
      </c>
      <c r="AL656" t="s">
        <v>474</v>
      </c>
      <c r="AM656" t="s">
        <v>4334</v>
      </c>
      <c r="AN656" t="s">
        <v>4334</v>
      </c>
      <c r="AO656" t="s">
        <v>4334</v>
      </c>
    </row>
    <row r="657" spans="1:41">
      <c r="A657" t="s">
        <v>6739</v>
      </c>
      <c r="B657" t="s">
        <v>528</v>
      </c>
      <c r="C657" t="s">
        <v>4334</v>
      </c>
      <c r="D657" t="s">
        <v>4334</v>
      </c>
      <c r="E657" t="s">
        <v>4334</v>
      </c>
      <c r="F657" t="s">
        <v>3893</v>
      </c>
      <c r="G657" t="s">
        <v>4334</v>
      </c>
      <c r="H657" t="s">
        <v>2235</v>
      </c>
      <c r="I657" t="s">
        <v>4334</v>
      </c>
      <c r="J657" t="s">
        <v>4334</v>
      </c>
      <c r="K657" t="s">
        <v>4334</v>
      </c>
      <c r="L657">
        <v>20</v>
      </c>
      <c r="M657" t="s">
        <v>3635</v>
      </c>
      <c r="N657" t="s">
        <v>4334</v>
      </c>
      <c r="O657" t="s">
        <v>4334</v>
      </c>
      <c r="P657" t="s">
        <v>4334</v>
      </c>
      <c r="Q657" t="s">
        <v>4334</v>
      </c>
      <c r="S657" t="s">
        <v>4334</v>
      </c>
      <c r="T657" t="s">
        <v>4334</v>
      </c>
      <c r="U657" t="s">
        <v>4334</v>
      </c>
      <c r="V657" t="s">
        <v>4334</v>
      </c>
      <c r="W657" t="s">
        <v>4334</v>
      </c>
      <c r="X657" t="s">
        <v>4334</v>
      </c>
      <c r="Y657">
        <v>0</v>
      </c>
      <c r="Z657">
        <v>1200000</v>
      </c>
      <c r="AA657" t="s">
        <v>4334</v>
      </c>
      <c r="AB657">
        <v>0</v>
      </c>
      <c r="AC657" t="s">
        <v>4334</v>
      </c>
      <c r="AD657" t="s">
        <v>4334</v>
      </c>
      <c r="AE657" t="s">
        <v>4334</v>
      </c>
      <c r="AF657" t="s">
        <v>4334</v>
      </c>
      <c r="AG657" t="s">
        <v>4334</v>
      </c>
      <c r="AH657">
        <v>0</v>
      </c>
      <c r="AI657">
        <v>0</v>
      </c>
      <c r="AJ657">
        <v>0</v>
      </c>
      <c r="AK657" t="s">
        <v>4334</v>
      </c>
      <c r="AL657" t="s">
        <v>4334</v>
      </c>
      <c r="AM657" t="s">
        <v>4334</v>
      </c>
      <c r="AN657" t="s">
        <v>4334</v>
      </c>
      <c r="AO657" t="s">
        <v>4334</v>
      </c>
    </row>
    <row r="658" spans="1:41">
      <c r="A658" t="s">
        <v>6740</v>
      </c>
      <c r="B658" t="s">
        <v>527</v>
      </c>
      <c r="C658" t="s">
        <v>4334</v>
      </c>
      <c r="D658" t="s">
        <v>4334</v>
      </c>
      <c r="E658" t="s">
        <v>4334</v>
      </c>
      <c r="F658" t="s">
        <v>3815</v>
      </c>
      <c r="G658" t="s">
        <v>4334</v>
      </c>
      <c r="H658" t="s">
        <v>6741</v>
      </c>
      <c r="I658" t="s">
        <v>4334</v>
      </c>
      <c r="J658" t="s">
        <v>319</v>
      </c>
      <c r="K658" t="s">
        <v>4334</v>
      </c>
      <c r="L658">
        <v>56</v>
      </c>
      <c r="M658" t="s">
        <v>3698</v>
      </c>
      <c r="N658" t="s">
        <v>4334</v>
      </c>
      <c r="O658" t="s">
        <v>4334</v>
      </c>
      <c r="P658" t="s">
        <v>4334</v>
      </c>
      <c r="Q658" t="s">
        <v>4334</v>
      </c>
      <c r="R658">
        <v>2007</v>
      </c>
      <c r="S658" t="s">
        <v>4334</v>
      </c>
      <c r="T658" t="s">
        <v>4334</v>
      </c>
      <c r="U658" t="s">
        <v>4334</v>
      </c>
      <c r="V658" t="s">
        <v>4334</v>
      </c>
      <c r="W658" t="s">
        <v>4334</v>
      </c>
      <c r="X658" t="s">
        <v>4334</v>
      </c>
      <c r="Y658">
        <v>500000</v>
      </c>
      <c r="Z658">
        <v>3593000</v>
      </c>
      <c r="AA658" t="s">
        <v>4334</v>
      </c>
      <c r="AB658">
        <v>3022704</v>
      </c>
      <c r="AC658" t="s">
        <v>4334</v>
      </c>
      <c r="AD658" t="s">
        <v>4334</v>
      </c>
      <c r="AE658" t="s">
        <v>4334</v>
      </c>
      <c r="AF658" t="s">
        <v>4334</v>
      </c>
      <c r="AG658" t="s">
        <v>4334</v>
      </c>
      <c r="AH658">
        <v>1873705</v>
      </c>
      <c r="AI658">
        <v>85</v>
      </c>
      <c r="AJ658">
        <v>0</v>
      </c>
      <c r="AK658" t="s">
        <v>4334</v>
      </c>
      <c r="AL658" t="s">
        <v>4028</v>
      </c>
      <c r="AM658" t="s">
        <v>4334</v>
      </c>
      <c r="AN658" t="s">
        <v>4334</v>
      </c>
      <c r="AO658" t="s">
        <v>4334</v>
      </c>
    </row>
    <row r="659" spans="1:41">
      <c r="A659" t="s">
        <v>6742</v>
      </c>
      <c r="B659" t="s">
        <v>527</v>
      </c>
      <c r="C659" t="s">
        <v>4334</v>
      </c>
      <c r="D659" t="s">
        <v>4334</v>
      </c>
      <c r="E659" t="s">
        <v>4334</v>
      </c>
      <c r="F659" t="s">
        <v>3731</v>
      </c>
      <c r="G659" t="s">
        <v>4334</v>
      </c>
      <c r="H659" t="s">
        <v>6743</v>
      </c>
      <c r="I659" t="s">
        <v>4334</v>
      </c>
      <c r="J659" t="s">
        <v>319</v>
      </c>
      <c r="K659" t="s">
        <v>4334</v>
      </c>
      <c r="L659">
        <v>30</v>
      </c>
      <c r="M659" t="s">
        <v>527</v>
      </c>
      <c r="N659" t="s">
        <v>4334</v>
      </c>
      <c r="O659" t="s">
        <v>4334</v>
      </c>
      <c r="P659" t="s">
        <v>4334</v>
      </c>
      <c r="Q659" t="s">
        <v>4334</v>
      </c>
      <c r="R659">
        <v>2014</v>
      </c>
      <c r="S659" t="s">
        <v>4334</v>
      </c>
      <c r="T659" t="s">
        <v>4334</v>
      </c>
      <c r="U659" t="s">
        <v>4334</v>
      </c>
      <c r="V659" t="s">
        <v>4334</v>
      </c>
      <c r="W659" t="s">
        <v>4334</v>
      </c>
      <c r="X659" t="s">
        <v>4334</v>
      </c>
      <c r="Y659">
        <v>1210000</v>
      </c>
      <c r="Z659">
        <v>1161162</v>
      </c>
      <c r="AA659" t="s">
        <v>4334</v>
      </c>
      <c r="AB659">
        <v>1063288.1440000001</v>
      </c>
      <c r="AC659" t="s">
        <v>4334</v>
      </c>
      <c r="AD659" t="s">
        <v>4334</v>
      </c>
      <c r="AE659" t="s">
        <v>4334</v>
      </c>
      <c r="AF659" t="s">
        <v>4334</v>
      </c>
      <c r="AG659" t="s">
        <v>4334</v>
      </c>
      <c r="AH659">
        <v>930820.38600000006</v>
      </c>
      <c r="AI659">
        <v>89</v>
      </c>
      <c r="AJ659">
        <v>0</v>
      </c>
      <c r="AK659" t="s">
        <v>4334</v>
      </c>
      <c r="AL659" t="s">
        <v>436</v>
      </c>
      <c r="AM659" t="s">
        <v>4334</v>
      </c>
      <c r="AN659" t="s">
        <v>4334</v>
      </c>
      <c r="AO659" t="s">
        <v>4334</v>
      </c>
    </row>
    <row r="660" spans="1:41">
      <c r="A660" t="s">
        <v>6744</v>
      </c>
      <c r="B660" t="s">
        <v>318</v>
      </c>
      <c r="C660" t="s">
        <v>4334</v>
      </c>
      <c r="D660" t="s">
        <v>4334</v>
      </c>
      <c r="E660" t="s">
        <v>4334</v>
      </c>
      <c r="F660" t="s">
        <v>3730</v>
      </c>
      <c r="G660" t="s">
        <v>474</v>
      </c>
      <c r="H660" t="s">
        <v>4334</v>
      </c>
      <c r="I660" t="s">
        <v>4334</v>
      </c>
      <c r="J660" t="s">
        <v>472</v>
      </c>
      <c r="K660" t="s">
        <v>4334</v>
      </c>
      <c r="L660">
        <v>8</v>
      </c>
      <c r="M660" t="s">
        <v>3615</v>
      </c>
      <c r="N660" t="s">
        <v>4334</v>
      </c>
      <c r="O660" t="s">
        <v>4334</v>
      </c>
      <c r="P660" t="s">
        <v>4334</v>
      </c>
      <c r="Q660" t="s">
        <v>4334</v>
      </c>
      <c r="S660" t="s">
        <v>4334</v>
      </c>
      <c r="T660" t="s">
        <v>4334</v>
      </c>
      <c r="U660" t="s">
        <v>4334</v>
      </c>
      <c r="V660" t="s">
        <v>4334</v>
      </c>
      <c r="W660" t="s">
        <v>4334</v>
      </c>
      <c r="X660" t="s">
        <v>4334</v>
      </c>
      <c r="Y660">
        <v>5170000</v>
      </c>
      <c r="Z660">
        <v>5170000</v>
      </c>
      <c r="AA660" t="s">
        <v>4334</v>
      </c>
      <c r="AB660">
        <v>0</v>
      </c>
      <c r="AC660" t="s">
        <v>4334</v>
      </c>
      <c r="AD660" t="s">
        <v>4334</v>
      </c>
      <c r="AE660" t="s">
        <v>4334</v>
      </c>
      <c r="AF660" t="s">
        <v>4334</v>
      </c>
      <c r="AG660" t="s">
        <v>4334</v>
      </c>
      <c r="AH660">
        <v>0</v>
      </c>
      <c r="AI660">
        <v>0</v>
      </c>
      <c r="AJ660">
        <v>0</v>
      </c>
      <c r="AK660" t="s">
        <v>4334</v>
      </c>
      <c r="AL660" t="s">
        <v>479</v>
      </c>
      <c r="AM660" t="s">
        <v>4334</v>
      </c>
      <c r="AN660" t="s">
        <v>4334</v>
      </c>
      <c r="AO660" t="s">
        <v>4334</v>
      </c>
    </row>
    <row r="661" spans="1:41">
      <c r="A661" t="s">
        <v>6745</v>
      </c>
      <c r="B661" t="s">
        <v>527</v>
      </c>
      <c r="C661" t="s">
        <v>4334</v>
      </c>
      <c r="D661" t="s">
        <v>4334</v>
      </c>
      <c r="E661" t="s">
        <v>4334</v>
      </c>
      <c r="F661" t="s">
        <v>6747</v>
      </c>
      <c r="G661" t="s">
        <v>6746</v>
      </c>
      <c r="H661" t="s">
        <v>6746</v>
      </c>
      <c r="I661" t="s">
        <v>4334</v>
      </c>
      <c r="J661" t="s">
        <v>999</v>
      </c>
      <c r="K661" t="s">
        <v>4334</v>
      </c>
      <c r="L661">
        <v>47</v>
      </c>
      <c r="M661" t="s">
        <v>3680</v>
      </c>
      <c r="N661" t="s">
        <v>4334</v>
      </c>
      <c r="O661" t="s">
        <v>4334</v>
      </c>
      <c r="P661" t="s">
        <v>4334</v>
      </c>
      <c r="Q661" t="s">
        <v>4334</v>
      </c>
      <c r="R661">
        <v>2024</v>
      </c>
      <c r="S661" t="s">
        <v>4334</v>
      </c>
      <c r="T661" t="s">
        <v>4334</v>
      </c>
      <c r="U661" t="s">
        <v>4334</v>
      </c>
      <c r="V661" t="s">
        <v>4334</v>
      </c>
      <c r="W661" t="s">
        <v>4334</v>
      </c>
      <c r="X661" t="s">
        <v>4334</v>
      </c>
      <c r="Y661">
        <v>1000000</v>
      </c>
      <c r="Z661">
        <v>1000000</v>
      </c>
      <c r="AA661" t="s">
        <v>4334</v>
      </c>
      <c r="AB661">
        <v>951393</v>
      </c>
      <c r="AC661" t="s">
        <v>4334</v>
      </c>
      <c r="AD661" t="s">
        <v>4334</v>
      </c>
      <c r="AE661" t="s">
        <v>4334</v>
      </c>
      <c r="AF661" t="s">
        <v>4334</v>
      </c>
      <c r="AG661" t="s">
        <v>4334</v>
      </c>
      <c r="AH661">
        <v>252722</v>
      </c>
      <c r="AI661">
        <v>60</v>
      </c>
      <c r="AJ661">
        <v>0</v>
      </c>
      <c r="AK661" t="s">
        <v>4334</v>
      </c>
      <c r="AL661" t="s">
        <v>20</v>
      </c>
      <c r="AM661" t="s">
        <v>4334</v>
      </c>
      <c r="AN661" t="s">
        <v>4334</v>
      </c>
      <c r="AO661" t="s">
        <v>4334</v>
      </c>
    </row>
    <row r="662" spans="1:41">
      <c r="A662" t="s">
        <v>6748</v>
      </c>
      <c r="B662" t="s">
        <v>529</v>
      </c>
      <c r="C662" t="s">
        <v>4334</v>
      </c>
      <c r="D662" t="s">
        <v>4334</v>
      </c>
      <c r="E662" t="s">
        <v>4334</v>
      </c>
      <c r="F662" t="s">
        <v>3730</v>
      </c>
      <c r="G662" t="s">
        <v>4334</v>
      </c>
      <c r="H662" t="s">
        <v>1242</v>
      </c>
      <c r="I662" t="s">
        <v>4334</v>
      </c>
      <c r="J662" t="s">
        <v>480</v>
      </c>
      <c r="K662" t="s">
        <v>4334</v>
      </c>
      <c r="L662">
        <v>36</v>
      </c>
      <c r="M662" t="s">
        <v>3662</v>
      </c>
      <c r="N662" t="s">
        <v>4334</v>
      </c>
      <c r="O662" t="s">
        <v>4334</v>
      </c>
      <c r="P662" t="s">
        <v>4334</v>
      </c>
      <c r="Q662" t="s">
        <v>4334</v>
      </c>
      <c r="S662" t="s">
        <v>4334</v>
      </c>
      <c r="T662" t="s">
        <v>4334</v>
      </c>
      <c r="U662" t="s">
        <v>4334</v>
      </c>
      <c r="V662" t="s">
        <v>4334</v>
      </c>
      <c r="W662" t="s">
        <v>4334</v>
      </c>
      <c r="X662" t="s">
        <v>4334</v>
      </c>
      <c r="Y662">
        <v>0</v>
      </c>
      <c r="Z662">
        <v>15778292</v>
      </c>
      <c r="AA662" t="s">
        <v>4334</v>
      </c>
      <c r="AB662">
        <v>0</v>
      </c>
      <c r="AC662" t="s">
        <v>4334</v>
      </c>
      <c r="AD662" t="s">
        <v>4334</v>
      </c>
      <c r="AE662" t="s">
        <v>4334</v>
      </c>
      <c r="AF662" t="s">
        <v>4334</v>
      </c>
      <c r="AG662" t="s">
        <v>4334</v>
      </c>
      <c r="AH662">
        <v>0</v>
      </c>
      <c r="AI662">
        <v>100</v>
      </c>
      <c r="AJ662">
        <v>75</v>
      </c>
      <c r="AK662" t="s">
        <v>4334</v>
      </c>
      <c r="AL662" t="s">
        <v>4334</v>
      </c>
      <c r="AM662" t="s">
        <v>4334</v>
      </c>
      <c r="AN662" t="s">
        <v>4334</v>
      </c>
      <c r="AO662" t="s">
        <v>4334</v>
      </c>
    </row>
    <row r="663" spans="1:41">
      <c r="A663" t="s">
        <v>6749</v>
      </c>
      <c r="B663" t="s">
        <v>2286</v>
      </c>
      <c r="C663" t="s">
        <v>4334</v>
      </c>
      <c r="D663" t="s">
        <v>4334</v>
      </c>
      <c r="E663" t="s">
        <v>4334</v>
      </c>
      <c r="F663" t="s">
        <v>3759</v>
      </c>
      <c r="G663" t="s">
        <v>2564</v>
      </c>
      <c r="H663" t="s">
        <v>2563</v>
      </c>
      <c r="I663" t="s">
        <v>4334</v>
      </c>
      <c r="J663" t="s">
        <v>4334</v>
      </c>
      <c r="K663" t="s">
        <v>4334</v>
      </c>
      <c r="L663">
        <v>14</v>
      </c>
      <c r="M663" t="s">
        <v>3625</v>
      </c>
      <c r="N663" t="s">
        <v>4334</v>
      </c>
      <c r="O663" t="s">
        <v>4334</v>
      </c>
      <c r="P663" t="s">
        <v>4334</v>
      </c>
      <c r="Q663" t="s">
        <v>4334</v>
      </c>
      <c r="S663" t="s">
        <v>4334</v>
      </c>
      <c r="T663" t="s">
        <v>4334</v>
      </c>
      <c r="U663" t="s">
        <v>4334</v>
      </c>
      <c r="V663" t="s">
        <v>4334</v>
      </c>
      <c r="W663" t="s">
        <v>4334</v>
      </c>
      <c r="X663" t="s">
        <v>4334</v>
      </c>
      <c r="Y663">
        <v>0</v>
      </c>
      <c r="Z663">
        <v>2086589</v>
      </c>
      <c r="AA663" t="s">
        <v>4334</v>
      </c>
      <c r="AB663">
        <v>1825032.1359999999</v>
      </c>
      <c r="AC663" t="s">
        <v>4334</v>
      </c>
      <c r="AD663" t="s">
        <v>4334</v>
      </c>
      <c r="AE663" t="s">
        <v>4334</v>
      </c>
      <c r="AF663" t="s">
        <v>4334</v>
      </c>
      <c r="AG663" t="s">
        <v>4334</v>
      </c>
      <c r="AH663">
        <v>0</v>
      </c>
      <c r="AI663">
        <v>95</v>
      </c>
      <c r="AJ663">
        <v>0</v>
      </c>
      <c r="AK663" t="s">
        <v>4334</v>
      </c>
      <c r="AL663" t="s">
        <v>6750</v>
      </c>
      <c r="AM663" t="s">
        <v>4334</v>
      </c>
      <c r="AN663" t="s">
        <v>4334</v>
      </c>
      <c r="AO663" t="s">
        <v>4334</v>
      </c>
    </row>
    <row r="664" spans="1:41">
      <c r="A664" t="s">
        <v>6751</v>
      </c>
      <c r="B664" t="s">
        <v>527</v>
      </c>
      <c r="C664" t="s">
        <v>4334</v>
      </c>
      <c r="D664" t="s">
        <v>4334</v>
      </c>
      <c r="E664" t="s">
        <v>4334</v>
      </c>
      <c r="F664" t="s">
        <v>6004</v>
      </c>
      <c r="G664" t="s">
        <v>4334</v>
      </c>
      <c r="H664" t="s">
        <v>759</v>
      </c>
      <c r="I664" t="s">
        <v>4334</v>
      </c>
      <c r="J664" t="s">
        <v>319</v>
      </c>
      <c r="K664" t="s">
        <v>4334</v>
      </c>
      <c r="L664">
        <v>47</v>
      </c>
      <c r="M664" t="s">
        <v>3680</v>
      </c>
      <c r="N664" t="s">
        <v>4334</v>
      </c>
      <c r="O664" t="s">
        <v>4334</v>
      </c>
      <c r="P664" t="s">
        <v>4334</v>
      </c>
      <c r="Q664" t="s">
        <v>4334</v>
      </c>
      <c r="R664">
        <v>2022</v>
      </c>
      <c r="S664" t="s">
        <v>4334</v>
      </c>
      <c r="T664" t="s">
        <v>4334</v>
      </c>
      <c r="U664" t="s">
        <v>4334</v>
      </c>
      <c r="V664" t="s">
        <v>4334</v>
      </c>
      <c r="W664" t="s">
        <v>4334</v>
      </c>
      <c r="X664" t="s">
        <v>4334</v>
      </c>
      <c r="Y664">
        <v>1000000</v>
      </c>
      <c r="Z664">
        <v>1000000</v>
      </c>
      <c r="AA664" t="s">
        <v>4334</v>
      </c>
      <c r="AB664">
        <v>989494.98600000003</v>
      </c>
      <c r="AC664" t="s">
        <v>4334</v>
      </c>
      <c r="AD664" t="s">
        <v>4334</v>
      </c>
      <c r="AE664" t="s">
        <v>4334</v>
      </c>
      <c r="AF664" t="s">
        <v>4334</v>
      </c>
      <c r="AG664" t="s">
        <v>4334</v>
      </c>
      <c r="AH664">
        <v>456955.25400000002</v>
      </c>
      <c r="AI664">
        <v>60</v>
      </c>
      <c r="AJ664">
        <v>0</v>
      </c>
      <c r="AK664" t="s">
        <v>4334</v>
      </c>
      <c r="AL664" t="s">
        <v>20</v>
      </c>
      <c r="AM664" t="s">
        <v>4334</v>
      </c>
      <c r="AN664" t="s">
        <v>4334</v>
      </c>
      <c r="AO664" t="s">
        <v>4334</v>
      </c>
    </row>
    <row r="665" spans="1:41">
      <c r="A665" t="s">
        <v>6752</v>
      </c>
      <c r="B665" t="s">
        <v>526</v>
      </c>
      <c r="C665" t="s">
        <v>4334</v>
      </c>
      <c r="D665" t="s">
        <v>4334</v>
      </c>
      <c r="E665" t="s">
        <v>4334</v>
      </c>
      <c r="F665" t="s">
        <v>3925</v>
      </c>
      <c r="G665" t="s">
        <v>4334</v>
      </c>
      <c r="H665" t="s">
        <v>6753</v>
      </c>
      <c r="I665" t="s">
        <v>4334</v>
      </c>
      <c r="J665" t="s">
        <v>3199</v>
      </c>
      <c r="K665" t="s">
        <v>4334</v>
      </c>
      <c r="L665">
        <v>28</v>
      </c>
      <c r="M665" t="s">
        <v>5687</v>
      </c>
      <c r="N665" t="s">
        <v>4334</v>
      </c>
      <c r="O665" t="s">
        <v>4334</v>
      </c>
      <c r="P665" t="s">
        <v>4334</v>
      </c>
      <c r="Q665" t="s">
        <v>4334</v>
      </c>
      <c r="R665">
        <v>2025</v>
      </c>
      <c r="S665" t="s">
        <v>4334</v>
      </c>
      <c r="T665" t="s">
        <v>4334</v>
      </c>
      <c r="U665" t="s">
        <v>4334</v>
      </c>
      <c r="V665" t="s">
        <v>4334</v>
      </c>
      <c r="W665" t="s">
        <v>4334</v>
      </c>
      <c r="X665" t="s">
        <v>4334</v>
      </c>
      <c r="Y665">
        <v>0</v>
      </c>
      <c r="Z665">
        <v>1187350</v>
      </c>
      <c r="AA665" t="s">
        <v>4334</v>
      </c>
      <c r="AB665">
        <v>0</v>
      </c>
      <c r="AC665" t="s">
        <v>4334</v>
      </c>
      <c r="AD665" t="s">
        <v>4334</v>
      </c>
      <c r="AE665" t="s">
        <v>4334</v>
      </c>
      <c r="AF665" t="s">
        <v>4334</v>
      </c>
      <c r="AG665" t="s">
        <v>4334</v>
      </c>
      <c r="AH665">
        <v>1187350</v>
      </c>
      <c r="AI665">
        <v>0</v>
      </c>
      <c r="AJ665">
        <v>0</v>
      </c>
      <c r="AK665" t="s">
        <v>4334</v>
      </c>
      <c r="AL665" t="s">
        <v>4334</v>
      </c>
      <c r="AM665" t="s">
        <v>4334</v>
      </c>
      <c r="AN665" t="s">
        <v>3203</v>
      </c>
      <c r="AO665" t="s">
        <v>4334</v>
      </c>
    </row>
    <row r="666" spans="1:41">
      <c r="A666" t="s">
        <v>6754</v>
      </c>
      <c r="B666" t="s">
        <v>528</v>
      </c>
      <c r="C666" t="s">
        <v>4334</v>
      </c>
      <c r="D666" t="s">
        <v>4334</v>
      </c>
      <c r="E666" t="s">
        <v>4334</v>
      </c>
      <c r="F666" t="s">
        <v>3770</v>
      </c>
      <c r="G666" t="s">
        <v>4334</v>
      </c>
      <c r="H666" t="s">
        <v>6755</v>
      </c>
      <c r="I666" t="s">
        <v>4334</v>
      </c>
      <c r="J666" t="s">
        <v>4334</v>
      </c>
      <c r="K666" t="s">
        <v>4334</v>
      </c>
      <c r="L666">
        <v>31</v>
      </c>
      <c r="M666" t="s">
        <v>528</v>
      </c>
      <c r="N666" t="s">
        <v>4334</v>
      </c>
      <c r="O666" t="s">
        <v>4334</v>
      </c>
      <c r="P666" t="s">
        <v>4334</v>
      </c>
      <c r="Q666" t="s">
        <v>4334</v>
      </c>
      <c r="S666" t="s">
        <v>4334</v>
      </c>
      <c r="T666" t="s">
        <v>4334</v>
      </c>
      <c r="U666" t="s">
        <v>4334</v>
      </c>
      <c r="V666" t="s">
        <v>4334</v>
      </c>
      <c r="W666" t="s">
        <v>4334</v>
      </c>
      <c r="X666" t="s">
        <v>4334</v>
      </c>
      <c r="Y666">
        <v>0</v>
      </c>
      <c r="Z666">
        <v>19966463</v>
      </c>
      <c r="AA666" t="s">
        <v>4334</v>
      </c>
      <c r="AB666">
        <v>18827752.600000001</v>
      </c>
      <c r="AC666" t="s">
        <v>4334</v>
      </c>
      <c r="AD666" t="s">
        <v>4334</v>
      </c>
      <c r="AE666" t="s">
        <v>4334</v>
      </c>
      <c r="AF666" t="s">
        <v>4334</v>
      </c>
      <c r="AG666" t="s">
        <v>4334</v>
      </c>
      <c r="AH666">
        <v>18700276</v>
      </c>
      <c r="AI666">
        <v>0</v>
      </c>
      <c r="AJ666">
        <v>0</v>
      </c>
      <c r="AK666" t="s">
        <v>4334</v>
      </c>
      <c r="AL666" t="s">
        <v>4334</v>
      </c>
      <c r="AM666" t="s">
        <v>4334</v>
      </c>
      <c r="AN666" t="s">
        <v>4334</v>
      </c>
      <c r="AO666" t="s">
        <v>4334</v>
      </c>
    </row>
    <row r="667" spans="1:41">
      <c r="A667" t="s">
        <v>6756</v>
      </c>
      <c r="B667" t="s">
        <v>2286</v>
      </c>
      <c r="C667" t="s">
        <v>4334</v>
      </c>
      <c r="D667" t="s">
        <v>4334</v>
      </c>
      <c r="E667" t="s">
        <v>4334</v>
      </c>
      <c r="F667" t="s">
        <v>3730</v>
      </c>
      <c r="G667" t="s">
        <v>2485</v>
      </c>
      <c r="H667" t="s">
        <v>4334</v>
      </c>
      <c r="I667" t="s">
        <v>4334</v>
      </c>
      <c r="J667" t="s">
        <v>2285</v>
      </c>
      <c r="K667" t="s">
        <v>4334</v>
      </c>
      <c r="L667">
        <v>38</v>
      </c>
      <c r="M667" t="s">
        <v>3666</v>
      </c>
      <c r="N667" t="s">
        <v>4334</v>
      </c>
      <c r="O667" t="s">
        <v>4334</v>
      </c>
      <c r="P667" t="s">
        <v>4334</v>
      </c>
      <c r="Q667" t="s">
        <v>4334</v>
      </c>
      <c r="S667" t="s">
        <v>4334</v>
      </c>
      <c r="T667" t="s">
        <v>4334</v>
      </c>
      <c r="U667" t="s">
        <v>4334</v>
      </c>
      <c r="V667" t="s">
        <v>4334</v>
      </c>
      <c r="W667" t="s">
        <v>4334</v>
      </c>
      <c r="X667" t="s">
        <v>4334</v>
      </c>
      <c r="Y667">
        <v>500000</v>
      </c>
      <c r="Z667">
        <v>1124200</v>
      </c>
      <c r="AA667" t="s">
        <v>4334</v>
      </c>
      <c r="AB667">
        <v>0</v>
      </c>
      <c r="AC667" t="s">
        <v>4334</v>
      </c>
      <c r="AD667" t="s">
        <v>4334</v>
      </c>
      <c r="AE667" t="s">
        <v>4334</v>
      </c>
      <c r="AF667" t="s">
        <v>4334</v>
      </c>
      <c r="AG667" t="s">
        <v>4334</v>
      </c>
      <c r="AH667">
        <v>750847.00800000003</v>
      </c>
      <c r="AI667">
        <v>75</v>
      </c>
      <c r="AJ667">
        <v>0</v>
      </c>
      <c r="AK667" t="s">
        <v>4334</v>
      </c>
      <c r="AL667" t="s">
        <v>4334</v>
      </c>
      <c r="AM667" t="s">
        <v>4334</v>
      </c>
      <c r="AN667" t="s">
        <v>4334</v>
      </c>
      <c r="AO667" t="s">
        <v>4334</v>
      </c>
    </row>
    <row r="668" spans="1:41">
      <c r="A668" t="s">
        <v>6757</v>
      </c>
      <c r="B668" t="s">
        <v>527</v>
      </c>
      <c r="C668" t="s">
        <v>4334</v>
      </c>
      <c r="D668" t="s">
        <v>4334</v>
      </c>
      <c r="E668" t="s">
        <v>4334</v>
      </c>
      <c r="F668" t="s">
        <v>6759</v>
      </c>
      <c r="G668" t="s">
        <v>6760</v>
      </c>
      <c r="H668" t="s">
        <v>6758</v>
      </c>
      <c r="I668" t="s">
        <v>4334</v>
      </c>
      <c r="J668" t="s">
        <v>999</v>
      </c>
      <c r="K668" t="s">
        <v>4334</v>
      </c>
      <c r="L668">
        <v>30</v>
      </c>
      <c r="M668" t="s">
        <v>527</v>
      </c>
      <c r="N668" t="s">
        <v>4334</v>
      </c>
      <c r="O668" t="s">
        <v>4334</v>
      </c>
      <c r="P668" t="s">
        <v>4334</v>
      </c>
      <c r="Q668" t="s">
        <v>4334</v>
      </c>
      <c r="R668">
        <v>2023</v>
      </c>
      <c r="S668" t="s">
        <v>4334</v>
      </c>
      <c r="T668" t="s">
        <v>4334</v>
      </c>
      <c r="U668" t="s">
        <v>4334</v>
      </c>
      <c r="V668" t="s">
        <v>4334</v>
      </c>
      <c r="W668" t="s">
        <v>4334</v>
      </c>
      <c r="X668" t="s">
        <v>4334</v>
      </c>
      <c r="Y668">
        <v>1500000</v>
      </c>
      <c r="Z668">
        <v>1500000</v>
      </c>
      <c r="AA668" t="s">
        <v>4334</v>
      </c>
      <c r="AB668">
        <v>0</v>
      </c>
      <c r="AC668" t="s">
        <v>4334</v>
      </c>
      <c r="AD668" t="s">
        <v>4334</v>
      </c>
      <c r="AE668" t="s">
        <v>4334</v>
      </c>
      <c r="AF668" t="s">
        <v>4334</v>
      </c>
      <c r="AG668" t="s">
        <v>4334</v>
      </c>
      <c r="AH668">
        <v>0</v>
      </c>
      <c r="AI668">
        <v>0</v>
      </c>
      <c r="AJ668">
        <v>0</v>
      </c>
      <c r="AK668" t="s">
        <v>4334</v>
      </c>
      <c r="AL668" t="s">
        <v>4041</v>
      </c>
      <c r="AM668" t="s">
        <v>4334</v>
      </c>
      <c r="AN668" t="s">
        <v>4334</v>
      </c>
      <c r="AO668" t="s">
        <v>4334</v>
      </c>
    </row>
    <row r="669" spans="1:41">
      <c r="A669" t="s">
        <v>6761</v>
      </c>
      <c r="B669" t="s">
        <v>526</v>
      </c>
      <c r="C669" t="s">
        <v>4334</v>
      </c>
      <c r="D669" t="s">
        <v>4334</v>
      </c>
      <c r="E669" t="s">
        <v>4334</v>
      </c>
      <c r="F669" t="s">
        <v>3730</v>
      </c>
      <c r="G669" t="s">
        <v>4334</v>
      </c>
      <c r="H669" t="s">
        <v>4233</v>
      </c>
      <c r="I669" t="s">
        <v>4334</v>
      </c>
      <c r="J669" t="s">
        <v>319</v>
      </c>
      <c r="K669" t="s">
        <v>4334</v>
      </c>
      <c r="L669">
        <v>28</v>
      </c>
      <c r="M669" t="s">
        <v>5687</v>
      </c>
      <c r="N669" t="s">
        <v>4334</v>
      </c>
      <c r="O669" t="s">
        <v>4334</v>
      </c>
      <c r="P669" t="s">
        <v>4334</v>
      </c>
      <c r="Q669" t="s">
        <v>4334</v>
      </c>
      <c r="R669">
        <v>2017</v>
      </c>
      <c r="S669" t="s">
        <v>4334</v>
      </c>
      <c r="T669" t="s">
        <v>4334</v>
      </c>
      <c r="U669" t="s">
        <v>4334</v>
      </c>
      <c r="V669" t="s">
        <v>4334</v>
      </c>
      <c r="W669" t="s">
        <v>4334</v>
      </c>
      <c r="X669" t="s">
        <v>4334</v>
      </c>
      <c r="Y669">
        <v>0</v>
      </c>
      <c r="Z669">
        <v>1880000</v>
      </c>
      <c r="AA669" t="s">
        <v>4334</v>
      </c>
      <c r="AB669">
        <v>1566968</v>
      </c>
      <c r="AC669" t="s">
        <v>4334</v>
      </c>
      <c r="AD669" t="s">
        <v>4334</v>
      </c>
      <c r="AE669" t="s">
        <v>4334</v>
      </c>
      <c r="AF669" t="s">
        <v>4334</v>
      </c>
      <c r="AG669" t="s">
        <v>4334</v>
      </c>
      <c r="AH669">
        <v>1880000</v>
      </c>
      <c r="AI669">
        <v>100</v>
      </c>
      <c r="AJ669">
        <v>0</v>
      </c>
      <c r="AK669" t="s">
        <v>4334</v>
      </c>
      <c r="AL669" t="s">
        <v>4334</v>
      </c>
      <c r="AM669" t="s">
        <v>4334</v>
      </c>
      <c r="AN669" t="s">
        <v>20</v>
      </c>
      <c r="AO669" t="s">
        <v>4334</v>
      </c>
    </row>
    <row r="670" spans="1:41">
      <c r="A670" t="s">
        <v>6762</v>
      </c>
      <c r="B670" t="s">
        <v>318</v>
      </c>
      <c r="C670" t="s">
        <v>4334</v>
      </c>
      <c r="D670" t="s">
        <v>4334</v>
      </c>
      <c r="E670" t="s">
        <v>4334</v>
      </c>
      <c r="F670" t="s">
        <v>3760</v>
      </c>
      <c r="G670" t="s">
        <v>4334</v>
      </c>
      <c r="H670" t="s">
        <v>4334</v>
      </c>
      <c r="I670" t="s">
        <v>4334</v>
      </c>
      <c r="J670" t="s">
        <v>319</v>
      </c>
      <c r="K670" t="s">
        <v>4334</v>
      </c>
      <c r="L670">
        <v>37</v>
      </c>
      <c r="M670" t="s">
        <v>3664</v>
      </c>
      <c r="N670" t="s">
        <v>4334</v>
      </c>
      <c r="O670" t="s">
        <v>4334</v>
      </c>
      <c r="P670" t="s">
        <v>4334</v>
      </c>
      <c r="Q670" t="s">
        <v>4334</v>
      </c>
      <c r="S670" t="s">
        <v>4334</v>
      </c>
      <c r="T670" t="s">
        <v>4334</v>
      </c>
      <c r="U670" t="s">
        <v>4334</v>
      </c>
      <c r="V670" t="s">
        <v>4334</v>
      </c>
      <c r="W670" t="s">
        <v>4334</v>
      </c>
      <c r="X670" t="s">
        <v>4334</v>
      </c>
      <c r="Y670">
        <v>5675885</v>
      </c>
      <c r="Z670">
        <v>5895885</v>
      </c>
      <c r="AA670" t="s">
        <v>4334</v>
      </c>
      <c r="AB670">
        <v>5520778.676</v>
      </c>
      <c r="AC670" t="s">
        <v>4334</v>
      </c>
      <c r="AD670" t="s">
        <v>4334</v>
      </c>
      <c r="AE670" t="s">
        <v>4334</v>
      </c>
      <c r="AF670" t="s">
        <v>4334</v>
      </c>
      <c r="AG670" t="s">
        <v>4334</v>
      </c>
      <c r="AH670">
        <v>3033166</v>
      </c>
      <c r="AI670">
        <v>0</v>
      </c>
      <c r="AJ670">
        <v>0</v>
      </c>
      <c r="AK670" t="s">
        <v>4334</v>
      </c>
      <c r="AL670" t="s">
        <v>4334</v>
      </c>
      <c r="AM670" t="s">
        <v>4334</v>
      </c>
      <c r="AN670" t="s">
        <v>4334</v>
      </c>
      <c r="AO670" t="s">
        <v>4334</v>
      </c>
    </row>
    <row r="671" spans="1:41">
      <c r="A671" t="s">
        <v>6763</v>
      </c>
      <c r="B671" t="s">
        <v>318</v>
      </c>
      <c r="C671" t="s">
        <v>4334</v>
      </c>
      <c r="D671" t="s">
        <v>4334</v>
      </c>
      <c r="E671" t="s">
        <v>4334</v>
      </c>
      <c r="F671" t="s">
        <v>3729</v>
      </c>
      <c r="G671" t="s">
        <v>353</v>
      </c>
      <c r="H671" t="s">
        <v>4334</v>
      </c>
      <c r="I671" t="s">
        <v>4334</v>
      </c>
      <c r="J671" t="s">
        <v>4334</v>
      </c>
      <c r="K671" t="s">
        <v>4334</v>
      </c>
      <c r="L671">
        <v>50</v>
      </c>
      <c r="M671" t="s">
        <v>3686</v>
      </c>
      <c r="N671" t="s">
        <v>4334</v>
      </c>
      <c r="O671" t="s">
        <v>4334</v>
      </c>
      <c r="P671" t="s">
        <v>4334</v>
      </c>
      <c r="Q671" t="s">
        <v>4334</v>
      </c>
      <c r="S671" t="s">
        <v>4334</v>
      </c>
      <c r="T671" t="s">
        <v>4334</v>
      </c>
      <c r="U671" t="s">
        <v>4334</v>
      </c>
      <c r="V671" t="s">
        <v>4334</v>
      </c>
      <c r="W671" t="s">
        <v>4334</v>
      </c>
      <c r="X671" t="s">
        <v>4334</v>
      </c>
      <c r="Y671">
        <v>3633000</v>
      </c>
      <c r="Z671">
        <v>3633000</v>
      </c>
      <c r="AA671" t="s">
        <v>4334</v>
      </c>
      <c r="AB671">
        <v>0</v>
      </c>
      <c r="AC671" t="s">
        <v>4334</v>
      </c>
      <c r="AD671" t="s">
        <v>4334</v>
      </c>
      <c r="AE671" t="s">
        <v>4334</v>
      </c>
      <c r="AF671" t="s">
        <v>4334</v>
      </c>
      <c r="AG671" t="s">
        <v>4334</v>
      </c>
      <c r="AH671">
        <v>0</v>
      </c>
      <c r="AI671">
        <v>0</v>
      </c>
      <c r="AJ671">
        <v>0</v>
      </c>
      <c r="AK671" t="s">
        <v>4334</v>
      </c>
      <c r="AL671" t="s">
        <v>6764</v>
      </c>
      <c r="AM671" t="s">
        <v>4334</v>
      </c>
      <c r="AN671" t="s">
        <v>4334</v>
      </c>
      <c r="AO671" t="s">
        <v>4334</v>
      </c>
    </row>
    <row r="672" spans="1:41">
      <c r="A672" t="s">
        <v>6765</v>
      </c>
      <c r="B672" t="s">
        <v>2286</v>
      </c>
      <c r="C672" t="s">
        <v>4334</v>
      </c>
      <c r="D672" t="s">
        <v>4334</v>
      </c>
      <c r="E672" t="s">
        <v>4334</v>
      </c>
      <c r="F672" t="s">
        <v>3729</v>
      </c>
      <c r="G672" t="s">
        <v>2474</v>
      </c>
      <c r="H672" t="s">
        <v>4158</v>
      </c>
      <c r="I672" t="s">
        <v>4334</v>
      </c>
      <c r="J672" t="s">
        <v>319</v>
      </c>
      <c r="K672" t="s">
        <v>4334</v>
      </c>
      <c r="L672">
        <v>42</v>
      </c>
      <c r="M672" t="s">
        <v>3674</v>
      </c>
      <c r="N672" t="s">
        <v>4334</v>
      </c>
      <c r="O672" t="s">
        <v>4334</v>
      </c>
      <c r="P672" t="s">
        <v>4334</v>
      </c>
      <c r="Q672" t="s">
        <v>4334</v>
      </c>
      <c r="S672" t="s">
        <v>4334</v>
      </c>
      <c r="T672" t="s">
        <v>4334</v>
      </c>
      <c r="U672" t="s">
        <v>4334</v>
      </c>
      <c r="V672" t="s">
        <v>4334</v>
      </c>
      <c r="W672" t="s">
        <v>4334</v>
      </c>
      <c r="X672" t="s">
        <v>4334</v>
      </c>
      <c r="Y672">
        <v>600000</v>
      </c>
      <c r="Z672">
        <v>1520000</v>
      </c>
      <c r="AA672" t="s">
        <v>4334</v>
      </c>
      <c r="AB672">
        <v>1414111.175</v>
      </c>
      <c r="AC672" t="s">
        <v>4334</v>
      </c>
      <c r="AD672" t="s">
        <v>4334</v>
      </c>
      <c r="AE672" t="s">
        <v>4334</v>
      </c>
      <c r="AF672" t="s">
        <v>4334</v>
      </c>
      <c r="AG672" t="s">
        <v>4334</v>
      </c>
      <c r="AH672">
        <v>649614.33200000005</v>
      </c>
      <c r="AI672">
        <v>75</v>
      </c>
      <c r="AJ672">
        <v>0</v>
      </c>
      <c r="AK672" t="s">
        <v>4334</v>
      </c>
      <c r="AL672" t="s">
        <v>4334</v>
      </c>
      <c r="AM672" t="s">
        <v>4334</v>
      </c>
      <c r="AN672" t="s">
        <v>4334</v>
      </c>
      <c r="AO672" t="s">
        <v>4334</v>
      </c>
    </row>
    <row r="673" spans="1:41">
      <c r="A673" t="s">
        <v>6766</v>
      </c>
      <c r="B673" t="s">
        <v>318</v>
      </c>
      <c r="C673" t="s">
        <v>4334</v>
      </c>
      <c r="D673" t="s">
        <v>4334</v>
      </c>
      <c r="E673" t="s">
        <v>4334</v>
      </c>
      <c r="F673" t="s">
        <v>3765</v>
      </c>
      <c r="G673" t="s">
        <v>372</v>
      </c>
      <c r="H673" t="s">
        <v>373</v>
      </c>
      <c r="I673" t="s">
        <v>4334</v>
      </c>
      <c r="J673" t="s">
        <v>4334</v>
      </c>
      <c r="K673" t="s">
        <v>4334</v>
      </c>
      <c r="L673">
        <v>49</v>
      </c>
      <c r="M673" t="s">
        <v>3684</v>
      </c>
      <c r="N673" t="s">
        <v>4334</v>
      </c>
      <c r="O673" t="s">
        <v>4334</v>
      </c>
      <c r="P673" t="s">
        <v>4334</v>
      </c>
      <c r="Q673" t="s">
        <v>4334</v>
      </c>
      <c r="S673" t="s">
        <v>4334</v>
      </c>
      <c r="T673" t="s">
        <v>4334</v>
      </c>
      <c r="U673" t="s">
        <v>4334</v>
      </c>
      <c r="V673" t="s">
        <v>4334</v>
      </c>
      <c r="W673" t="s">
        <v>4334</v>
      </c>
      <c r="X673" t="s">
        <v>4334</v>
      </c>
      <c r="Y673">
        <v>1200000</v>
      </c>
      <c r="Z673">
        <v>1200000</v>
      </c>
      <c r="AA673" t="s">
        <v>4334</v>
      </c>
      <c r="AB673">
        <v>633963</v>
      </c>
      <c r="AC673" t="s">
        <v>4334</v>
      </c>
      <c r="AD673" t="s">
        <v>4334</v>
      </c>
      <c r="AE673" t="s">
        <v>4334</v>
      </c>
      <c r="AF673" t="s">
        <v>4334</v>
      </c>
      <c r="AG673" t="s">
        <v>4334</v>
      </c>
      <c r="AH673">
        <v>0</v>
      </c>
      <c r="AI673">
        <v>0</v>
      </c>
      <c r="AJ673">
        <v>0</v>
      </c>
      <c r="AK673" t="s">
        <v>4334</v>
      </c>
      <c r="AL673" t="s">
        <v>4334</v>
      </c>
      <c r="AM673" t="s">
        <v>4334</v>
      </c>
      <c r="AN673" t="s">
        <v>4334</v>
      </c>
      <c r="AO673" t="s">
        <v>4334</v>
      </c>
    </row>
    <row r="674" spans="1:41">
      <c r="A674" t="s">
        <v>6767</v>
      </c>
      <c r="B674" t="s">
        <v>2286</v>
      </c>
      <c r="C674" t="s">
        <v>4334</v>
      </c>
      <c r="D674" t="s">
        <v>4334</v>
      </c>
      <c r="E674" t="s">
        <v>4334</v>
      </c>
      <c r="F674" t="s">
        <v>3770</v>
      </c>
      <c r="G674" t="s">
        <v>2518</v>
      </c>
      <c r="H674" t="s">
        <v>4334</v>
      </c>
      <c r="I674" t="s">
        <v>4334</v>
      </c>
      <c r="J674" t="s">
        <v>2285</v>
      </c>
      <c r="K674" t="s">
        <v>4334</v>
      </c>
      <c r="L674">
        <v>38</v>
      </c>
      <c r="M674" t="s">
        <v>3666</v>
      </c>
      <c r="N674" t="s">
        <v>4334</v>
      </c>
      <c r="O674" t="s">
        <v>4334</v>
      </c>
      <c r="P674" t="s">
        <v>4334</v>
      </c>
      <c r="Q674" t="s">
        <v>4334</v>
      </c>
      <c r="S674" t="s">
        <v>4334</v>
      </c>
      <c r="T674" t="s">
        <v>4334</v>
      </c>
      <c r="U674" t="s">
        <v>4334</v>
      </c>
      <c r="V674" t="s">
        <v>4334</v>
      </c>
      <c r="W674" t="s">
        <v>4334</v>
      </c>
      <c r="X674" t="s">
        <v>4334</v>
      </c>
      <c r="Y674">
        <v>474000</v>
      </c>
      <c r="Z674">
        <v>1446000</v>
      </c>
      <c r="AA674" t="s">
        <v>4334</v>
      </c>
      <c r="AB674">
        <v>0</v>
      </c>
      <c r="AC674" t="s">
        <v>4334</v>
      </c>
      <c r="AD674" t="s">
        <v>4334</v>
      </c>
      <c r="AE674" t="s">
        <v>4334</v>
      </c>
      <c r="AF674" t="s">
        <v>4334</v>
      </c>
      <c r="AG674" t="s">
        <v>4334</v>
      </c>
      <c r="AH674">
        <v>4811.9380000000001</v>
      </c>
      <c r="AI674">
        <v>0</v>
      </c>
      <c r="AJ674">
        <v>0</v>
      </c>
      <c r="AK674" t="s">
        <v>4334</v>
      </c>
      <c r="AL674" t="s">
        <v>4160</v>
      </c>
      <c r="AM674" t="s">
        <v>4334</v>
      </c>
      <c r="AN674" t="s">
        <v>4334</v>
      </c>
      <c r="AO674" t="s">
        <v>4334</v>
      </c>
    </row>
    <row r="675" spans="1:41">
      <c r="A675" t="s">
        <v>6768</v>
      </c>
      <c r="B675" t="s">
        <v>2286</v>
      </c>
      <c r="C675" t="s">
        <v>4334</v>
      </c>
      <c r="D675" t="s">
        <v>4334</v>
      </c>
      <c r="E675" t="s">
        <v>4334</v>
      </c>
      <c r="F675" t="s">
        <v>3769</v>
      </c>
      <c r="G675" t="s">
        <v>2533</v>
      </c>
      <c r="H675" t="s">
        <v>6769</v>
      </c>
      <c r="I675" t="s">
        <v>4334</v>
      </c>
      <c r="J675" t="s">
        <v>4334</v>
      </c>
      <c r="K675" t="s">
        <v>4334</v>
      </c>
      <c r="L675">
        <v>14</v>
      </c>
      <c r="M675" t="s">
        <v>3625</v>
      </c>
      <c r="N675" t="s">
        <v>4334</v>
      </c>
      <c r="O675" t="s">
        <v>4334</v>
      </c>
      <c r="P675" t="s">
        <v>4334</v>
      </c>
      <c r="Q675" t="s">
        <v>4334</v>
      </c>
      <c r="S675" t="s">
        <v>4334</v>
      </c>
      <c r="T675" t="s">
        <v>4334</v>
      </c>
      <c r="U675" t="s">
        <v>4334</v>
      </c>
      <c r="V675" t="s">
        <v>4334</v>
      </c>
      <c r="W675" t="s">
        <v>4334</v>
      </c>
      <c r="X675" t="s">
        <v>4334</v>
      </c>
      <c r="Y675">
        <v>0</v>
      </c>
      <c r="Z675">
        <v>1800000</v>
      </c>
      <c r="AA675" t="s">
        <v>4334</v>
      </c>
      <c r="AB675">
        <v>0</v>
      </c>
      <c r="AC675" t="s">
        <v>4334</v>
      </c>
      <c r="AD675" t="s">
        <v>4334</v>
      </c>
      <c r="AE675" t="s">
        <v>4334</v>
      </c>
      <c r="AF675" t="s">
        <v>4334</v>
      </c>
      <c r="AG675" t="s">
        <v>4334</v>
      </c>
      <c r="AH675">
        <v>0</v>
      </c>
      <c r="AI675">
        <v>0</v>
      </c>
      <c r="AJ675">
        <v>0</v>
      </c>
      <c r="AK675" t="s">
        <v>4334</v>
      </c>
      <c r="AL675" t="s">
        <v>2534</v>
      </c>
      <c r="AM675" t="s">
        <v>4334</v>
      </c>
      <c r="AN675" t="s">
        <v>4334</v>
      </c>
      <c r="AO675" t="s">
        <v>4334</v>
      </c>
    </row>
    <row r="676" spans="1:41">
      <c r="A676" t="s">
        <v>6770</v>
      </c>
      <c r="B676" t="s">
        <v>318</v>
      </c>
      <c r="C676" t="s">
        <v>4334</v>
      </c>
      <c r="D676" t="s">
        <v>4334</v>
      </c>
      <c r="E676" t="s">
        <v>4334</v>
      </c>
      <c r="F676" t="s">
        <v>3760</v>
      </c>
      <c r="G676" t="s">
        <v>4008</v>
      </c>
      <c r="H676" t="s">
        <v>4334</v>
      </c>
      <c r="I676" t="s">
        <v>4334</v>
      </c>
      <c r="J676" t="s">
        <v>4334</v>
      </c>
      <c r="K676" t="s">
        <v>4334</v>
      </c>
      <c r="L676">
        <v>1</v>
      </c>
      <c r="M676" t="s">
        <v>3610</v>
      </c>
      <c r="N676" t="s">
        <v>4334</v>
      </c>
      <c r="O676" t="s">
        <v>4334</v>
      </c>
      <c r="P676" t="s">
        <v>4334</v>
      </c>
      <c r="Q676" t="s">
        <v>4334</v>
      </c>
      <c r="S676" t="s">
        <v>4334</v>
      </c>
      <c r="T676" t="s">
        <v>4334</v>
      </c>
      <c r="U676" t="s">
        <v>4334</v>
      </c>
      <c r="V676" t="s">
        <v>4334</v>
      </c>
      <c r="W676" t="s">
        <v>4334</v>
      </c>
      <c r="X676" t="s">
        <v>4334</v>
      </c>
      <c r="Y676">
        <v>43500000</v>
      </c>
      <c r="Z676">
        <v>23946326</v>
      </c>
      <c r="AA676" t="s">
        <v>4334</v>
      </c>
      <c r="AB676">
        <v>18375012</v>
      </c>
      <c r="AC676" t="s">
        <v>4334</v>
      </c>
      <c r="AD676" t="s">
        <v>4334</v>
      </c>
      <c r="AE676" t="s">
        <v>4334</v>
      </c>
      <c r="AF676" t="s">
        <v>4334</v>
      </c>
      <c r="AG676" t="s">
        <v>4334</v>
      </c>
      <c r="AH676">
        <v>5305306</v>
      </c>
      <c r="AI676">
        <v>0</v>
      </c>
      <c r="AJ676">
        <v>0</v>
      </c>
      <c r="AK676" t="s">
        <v>4334</v>
      </c>
      <c r="AL676" t="s">
        <v>4334</v>
      </c>
      <c r="AM676" t="s">
        <v>4334</v>
      </c>
      <c r="AN676" t="s">
        <v>4334</v>
      </c>
      <c r="AO676" t="s">
        <v>4334</v>
      </c>
    </row>
    <row r="677" spans="1:41">
      <c r="A677" t="s">
        <v>6771</v>
      </c>
      <c r="B677" t="s">
        <v>527</v>
      </c>
      <c r="C677" t="s">
        <v>4334</v>
      </c>
      <c r="D677" t="s">
        <v>4334</v>
      </c>
      <c r="E677" t="s">
        <v>4334</v>
      </c>
      <c r="F677" t="s">
        <v>3891</v>
      </c>
      <c r="G677" t="s">
        <v>1189</v>
      </c>
      <c r="H677" t="s">
        <v>6772</v>
      </c>
      <c r="I677" t="s">
        <v>4334</v>
      </c>
      <c r="J677" t="s">
        <v>480</v>
      </c>
      <c r="K677" t="s">
        <v>4334</v>
      </c>
      <c r="L677">
        <v>30</v>
      </c>
      <c r="M677" t="s">
        <v>527</v>
      </c>
      <c r="N677" t="s">
        <v>4334</v>
      </c>
      <c r="O677" t="s">
        <v>4334</v>
      </c>
      <c r="P677" t="s">
        <v>4334</v>
      </c>
      <c r="Q677" t="s">
        <v>4334</v>
      </c>
      <c r="S677" t="s">
        <v>4334</v>
      </c>
      <c r="T677" t="s">
        <v>4334</v>
      </c>
      <c r="U677" t="s">
        <v>4334</v>
      </c>
      <c r="V677" t="s">
        <v>4334</v>
      </c>
      <c r="W677" t="s">
        <v>4334</v>
      </c>
      <c r="X677" t="s">
        <v>4334</v>
      </c>
      <c r="Y677">
        <v>1200000</v>
      </c>
      <c r="Z677">
        <v>1200000</v>
      </c>
      <c r="AA677" t="s">
        <v>4334</v>
      </c>
      <c r="AB677">
        <v>1070609.2479999999</v>
      </c>
      <c r="AC677" t="s">
        <v>4334</v>
      </c>
      <c r="AD677" t="s">
        <v>4334</v>
      </c>
      <c r="AE677" t="s">
        <v>4334</v>
      </c>
      <c r="AF677" t="s">
        <v>4334</v>
      </c>
      <c r="AG677" t="s">
        <v>4334</v>
      </c>
      <c r="AH677">
        <v>464066.70899999997</v>
      </c>
      <c r="AI677">
        <v>0</v>
      </c>
      <c r="AJ677">
        <v>0</v>
      </c>
      <c r="AK677" t="s">
        <v>4334</v>
      </c>
      <c r="AL677" t="s">
        <v>4334</v>
      </c>
      <c r="AM677" t="s">
        <v>4334</v>
      </c>
      <c r="AN677" t="s">
        <v>4334</v>
      </c>
      <c r="AO677" t="s">
        <v>4334</v>
      </c>
    </row>
    <row r="678" spans="1:41">
      <c r="A678" t="s">
        <v>6773</v>
      </c>
      <c r="B678" t="s">
        <v>526</v>
      </c>
      <c r="C678" t="s">
        <v>4334</v>
      </c>
      <c r="D678" t="s">
        <v>4334</v>
      </c>
      <c r="E678" t="s">
        <v>4334</v>
      </c>
      <c r="F678" t="s">
        <v>3918</v>
      </c>
      <c r="G678" t="s">
        <v>4334</v>
      </c>
      <c r="H678" t="s">
        <v>2655</v>
      </c>
      <c r="I678" t="s">
        <v>4334</v>
      </c>
      <c r="J678" t="s">
        <v>4334</v>
      </c>
      <c r="K678" t="s">
        <v>4334</v>
      </c>
      <c r="L678">
        <v>18</v>
      </c>
      <c r="M678" t="s">
        <v>3632</v>
      </c>
      <c r="N678" t="s">
        <v>4334</v>
      </c>
      <c r="O678" t="s">
        <v>4334</v>
      </c>
      <c r="P678" t="s">
        <v>4334</v>
      </c>
      <c r="Q678" t="s">
        <v>4334</v>
      </c>
      <c r="S678" t="s">
        <v>4334</v>
      </c>
      <c r="T678" t="s">
        <v>4334</v>
      </c>
      <c r="U678" t="s">
        <v>4334</v>
      </c>
      <c r="V678" t="s">
        <v>4334</v>
      </c>
      <c r="W678" t="s">
        <v>4334</v>
      </c>
      <c r="X678" t="s">
        <v>4334</v>
      </c>
      <c r="Y678">
        <v>0</v>
      </c>
      <c r="Z678">
        <v>1100000</v>
      </c>
      <c r="AA678" t="s">
        <v>4334</v>
      </c>
      <c r="AB678">
        <v>1013324.566</v>
      </c>
      <c r="AC678" t="s">
        <v>4334</v>
      </c>
      <c r="AD678" t="s">
        <v>4334</v>
      </c>
      <c r="AE678" t="s">
        <v>4334</v>
      </c>
      <c r="AF678" t="s">
        <v>4334</v>
      </c>
      <c r="AG678" t="s">
        <v>4334</v>
      </c>
      <c r="AH678">
        <v>1005204.135</v>
      </c>
      <c r="AI678">
        <v>90</v>
      </c>
      <c r="AJ678">
        <v>91.38</v>
      </c>
      <c r="AK678" t="s">
        <v>4334</v>
      </c>
      <c r="AL678" t="s">
        <v>6774</v>
      </c>
      <c r="AM678" t="s">
        <v>4334</v>
      </c>
      <c r="AN678" t="s">
        <v>4334</v>
      </c>
      <c r="AO678" t="s">
        <v>4334</v>
      </c>
    </row>
    <row r="679" spans="1:41">
      <c r="A679" t="s">
        <v>6775</v>
      </c>
      <c r="B679" t="s">
        <v>4334</v>
      </c>
      <c r="C679" t="s">
        <v>4334</v>
      </c>
      <c r="D679" t="s">
        <v>6776</v>
      </c>
      <c r="E679" t="s">
        <v>4334</v>
      </c>
      <c r="F679" t="s">
        <v>4334</v>
      </c>
      <c r="G679" t="s">
        <v>4334</v>
      </c>
      <c r="H679" t="s">
        <v>6777</v>
      </c>
      <c r="I679" t="s">
        <v>4334</v>
      </c>
      <c r="J679" t="s">
        <v>4334</v>
      </c>
      <c r="K679" t="s">
        <v>4334</v>
      </c>
      <c r="M679" t="s">
        <v>4334</v>
      </c>
      <c r="N679" t="s">
        <v>4334</v>
      </c>
      <c r="O679" t="s">
        <v>4334</v>
      </c>
      <c r="P679" t="s">
        <v>4334</v>
      </c>
      <c r="Q679" t="s">
        <v>4334</v>
      </c>
      <c r="S679" t="s">
        <v>4334</v>
      </c>
      <c r="T679" t="s">
        <v>4334</v>
      </c>
      <c r="U679" t="s">
        <v>4334</v>
      </c>
      <c r="V679" t="s">
        <v>4334</v>
      </c>
      <c r="W679" t="s">
        <v>4334</v>
      </c>
      <c r="X679" t="s">
        <v>4334</v>
      </c>
      <c r="AA679" t="s">
        <v>4334</v>
      </c>
      <c r="AC679" t="s">
        <v>4334</v>
      </c>
      <c r="AD679" t="s">
        <v>4334</v>
      </c>
      <c r="AE679" t="s">
        <v>4334</v>
      </c>
      <c r="AF679" t="s">
        <v>4334</v>
      </c>
      <c r="AG679" t="s">
        <v>4334</v>
      </c>
      <c r="AK679" t="s">
        <v>4334</v>
      </c>
      <c r="AL679" t="s">
        <v>4334</v>
      </c>
      <c r="AM679" t="s">
        <v>4334</v>
      </c>
      <c r="AN679" t="s">
        <v>4334</v>
      </c>
      <c r="AO679" t="s">
        <v>4334</v>
      </c>
    </row>
    <row r="680" spans="1:41">
      <c r="A680" t="s">
        <v>6778</v>
      </c>
      <c r="B680" t="s">
        <v>317</v>
      </c>
      <c r="C680" t="s">
        <v>4334</v>
      </c>
      <c r="D680" t="s">
        <v>4334</v>
      </c>
      <c r="E680" t="s">
        <v>4334</v>
      </c>
      <c r="F680" t="s">
        <v>3721</v>
      </c>
      <c r="G680" t="s">
        <v>4334</v>
      </c>
      <c r="H680" t="s">
        <v>195</v>
      </c>
      <c r="I680" t="s">
        <v>4334</v>
      </c>
      <c r="J680" t="s">
        <v>4334</v>
      </c>
      <c r="K680" t="s">
        <v>4334</v>
      </c>
      <c r="L680">
        <v>16</v>
      </c>
      <c r="M680" t="s">
        <v>317</v>
      </c>
      <c r="N680" t="s">
        <v>4334</v>
      </c>
      <c r="O680" t="s">
        <v>4334</v>
      </c>
      <c r="P680" t="s">
        <v>4334</v>
      </c>
      <c r="Q680" t="s">
        <v>4334</v>
      </c>
      <c r="S680" t="s">
        <v>4334</v>
      </c>
      <c r="T680" t="s">
        <v>4334</v>
      </c>
      <c r="U680" t="s">
        <v>4334</v>
      </c>
      <c r="V680" t="s">
        <v>4334</v>
      </c>
      <c r="W680" t="s">
        <v>4334</v>
      </c>
      <c r="X680" t="s">
        <v>4334</v>
      </c>
      <c r="Y680">
        <v>0</v>
      </c>
      <c r="Z680">
        <v>10789000</v>
      </c>
      <c r="AA680" t="s">
        <v>4334</v>
      </c>
      <c r="AB680">
        <v>10468489.869000001</v>
      </c>
      <c r="AC680" t="s">
        <v>4334</v>
      </c>
      <c r="AD680" t="s">
        <v>4334</v>
      </c>
      <c r="AE680" t="s">
        <v>4334</v>
      </c>
      <c r="AF680" t="s">
        <v>4334</v>
      </c>
      <c r="AG680" t="s">
        <v>4334</v>
      </c>
      <c r="AH680">
        <v>10270308.711999999</v>
      </c>
      <c r="AI680">
        <v>100</v>
      </c>
      <c r="AJ680">
        <v>95.19</v>
      </c>
      <c r="AK680" t="s">
        <v>4334</v>
      </c>
      <c r="AL680" t="s">
        <v>14</v>
      </c>
      <c r="AM680" t="s">
        <v>4334</v>
      </c>
      <c r="AN680" t="s">
        <v>13</v>
      </c>
      <c r="AO680" t="s">
        <v>4334</v>
      </c>
    </row>
    <row r="681" spans="1:41">
      <c r="A681" t="s">
        <v>6779</v>
      </c>
      <c r="B681" t="s">
        <v>526</v>
      </c>
      <c r="C681" t="s">
        <v>4334</v>
      </c>
      <c r="D681" t="s">
        <v>4334</v>
      </c>
      <c r="E681" t="s">
        <v>4334</v>
      </c>
      <c r="F681" t="s">
        <v>3729</v>
      </c>
      <c r="G681" t="s">
        <v>4334</v>
      </c>
      <c r="H681" t="s">
        <v>4184</v>
      </c>
      <c r="I681" t="s">
        <v>4334</v>
      </c>
      <c r="J681" t="s">
        <v>4334</v>
      </c>
      <c r="K681" t="s">
        <v>4334</v>
      </c>
      <c r="L681">
        <v>6</v>
      </c>
      <c r="M681" t="s">
        <v>3613</v>
      </c>
      <c r="N681" t="s">
        <v>4334</v>
      </c>
      <c r="O681" t="s">
        <v>4334</v>
      </c>
      <c r="P681" t="s">
        <v>4334</v>
      </c>
      <c r="Q681" t="s">
        <v>4334</v>
      </c>
      <c r="R681">
        <v>2021</v>
      </c>
      <c r="S681" t="s">
        <v>4334</v>
      </c>
      <c r="T681" t="s">
        <v>4334</v>
      </c>
      <c r="U681" t="s">
        <v>4334</v>
      </c>
      <c r="V681" t="s">
        <v>4334</v>
      </c>
      <c r="W681" t="s">
        <v>4334</v>
      </c>
      <c r="X681" t="s">
        <v>4334</v>
      </c>
      <c r="Y681">
        <v>0</v>
      </c>
      <c r="Z681">
        <v>2000000</v>
      </c>
      <c r="AA681" t="s">
        <v>4334</v>
      </c>
      <c r="AB681">
        <v>0</v>
      </c>
      <c r="AC681" t="s">
        <v>4334</v>
      </c>
      <c r="AD681" t="s">
        <v>4334</v>
      </c>
      <c r="AE681" t="s">
        <v>4334</v>
      </c>
      <c r="AF681" t="s">
        <v>4334</v>
      </c>
      <c r="AG681" t="s">
        <v>4334</v>
      </c>
      <c r="AH681">
        <v>0</v>
      </c>
      <c r="AI681">
        <v>60</v>
      </c>
      <c r="AJ681">
        <v>60</v>
      </c>
      <c r="AK681" t="s">
        <v>4334</v>
      </c>
      <c r="AL681" t="s">
        <v>67</v>
      </c>
      <c r="AM681" t="s">
        <v>4334</v>
      </c>
      <c r="AN681" t="s">
        <v>4334</v>
      </c>
      <c r="AO681" t="s">
        <v>4334</v>
      </c>
    </row>
    <row r="682" spans="1:41">
      <c r="A682" t="s">
        <v>6780</v>
      </c>
      <c r="B682" t="s">
        <v>2286</v>
      </c>
      <c r="C682" t="s">
        <v>4334</v>
      </c>
      <c r="D682" t="s">
        <v>4334</v>
      </c>
      <c r="E682" t="s">
        <v>4334</v>
      </c>
      <c r="F682" t="s">
        <v>3729</v>
      </c>
      <c r="G682" t="s">
        <v>2577</v>
      </c>
      <c r="H682" t="s">
        <v>2576</v>
      </c>
      <c r="I682" t="s">
        <v>4334</v>
      </c>
      <c r="J682" t="s">
        <v>4334</v>
      </c>
      <c r="K682" t="s">
        <v>4334</v>
      </c>
      <c r="L682">
        <v>14</v>
      </c>
      <c r="M682" t="s">
        <v>3625</v>
      </c>
      <c r="N682" t="s">
        <v>4334</v>
      </c>
      <c r="O682" t="s">
        <v>4334</v>
      </c>
      <c r="P682" t="s">
        <v>4334</v>
      </c>
      <c r="Q682" t="s">
        <v>4334</v>
      </c>
      <c r="S682" t="s">
        <v>4334</v>
      </c>
      <c r="T682" t="s">
        <v>4334</v>
      </c>
      <c r="U682" t="s">
        <v>4334</v>
      </c>
      <c r="V682" t="s">
        <v>4334</v>
      </c>
      <c r="W682" t="s">
        <v>4334</v>
      </c>
      <c r="X682" t="s">
        <v>4334</v>
      </c>
      <c r="Y682">
        <v>0</v>
      </c>
      <c r="Z682">
        <v>1566000</v>
      </c>
      <c r="AA682" t="s">
        <v>4334</v>
      </c>
      <c r="AB682">
        <v>1557124.192</v>
      </c>
      <c r="AC682" t="s">
        <v>4334</v>
      </c>
      <c r="AD682" t="s">
        <v>4334</v>
      </c>
      <c r="AE682" t="s">
        <v>4334</v>
      </c>
      <c r="AF682" t="s">
        <v>4334</v>
      </c>
      <c r="AG682" t="s">
        <v>4334</v>
      </c>
      <c r="AH682">
        <v>0</v>
      </c>
      <c r="AI682">
        <v>100</v>
      </c>
      <c r="AJ682">
        <v>0</v>
      </c>
      <c r="AK682" t="s">
        <v>4334</v>
      </c>
      <c r="AL682" t="s">
        <v>2578</v>
      </c>
      <c r="AM682" t="s">
        <v>4334</v>
      </c>
      <c r="AN682" t="s">
        <v>4334</v>
      </c>
      <c r="AO682" t="s">
        <v>4334</v>
      </c>
    </row>
    <row r="683" spans="1:41">
      <c r="A683" t="s">
        <v>6781</v>
      </c>
      <c r="B683" t="s">
        <v>527</v>
      </c>
      <c r="C683" t="s">
        <v>4334</v>
      </c>
      <c r="D683" t="s">
        <v>4334</v>
      </c>
      <c r="E683" t="s">
        <v>4334</v>
      </c>
      <c r="F683" t="s">
        <v>6004</v>
      </c>
      <c r="G683" t="s">
        <v>4334</v>
      </c>
      <c r="H683" t="s">
        <v>6782</v>
      </c>
      <c r="I683" t="s">
        <v>4334</v>
      </c>
      <c r="J683" t="s">
        <v>319</v>
      </c>
      <c r="K683" t="s">
        <v>4334</v>
      </c>
      <c r="L683">
        <v>47</v>
      </c>
      <c r="M683" t="s">
        <v>3680</v>
      </c>
      <c r="N683" t="s">
        <v>4334</v>
      </c>
      <c r="O683" t="s">
        <v>4334</v>
      </c>
      <c r="P683" t="s">
        <v>4334</v>
      </c>
      <c r="Q683" t="s">
        <v>4334</v>
      </c>
      <c r="R683">
        <v>2006</v>
      </c>
      <c r="S683" t="s">
        <v>4334</v>
      </c>
      <c r="T683" t="s">
        <v>4334</v>
      </c>
      <c r="U683" t="s">
        <v>4334</v>
      </c>
      <c r="V683" t="s">
        <v>4334</v>
      </c>
      <c r="W683" t="s">
        <v>4334</v>
      </c>
      <c r="X683" t="s">
        <v>4334</v>
      </c>
      <c r="Y683">
        <v>1200000</v>
      </c>
      <c r="Z683">
        <v>3130000</v>
      </c>
      <c r="AA683" t="s">
        <v>4334</v>
      </c>
      <c r="AB683">
        <v>3087749.585</v>
      </c>
      <c r="AC683" t="s">
        <v>4334</v>
      </c>
      <c r="AD683" t="s">
        <v>4334</v>
      </c>
      <c r="AE683" t="s">
        <v>4334</v>
      </c>
      <c r="AF683" t="s">
        <v>4334</v>
      </c>
      <c r="AG683" t="s">
        <v>4334</v>
      </c>
      <c r="AH683">
        <v>3084348.605</v>
      </c>
      <c r="AI683">
        <v>100</v>
      </c>
      <c r="AJ683">
        <v>0</v>
      </c>
      <c r="AK683" t="s">
        <v>4334</v>
      </c>
      <c r="AL683" t="s">
        <v>762</v>
      </c>
      <c r="AM683" t="s">
        <v>4334</v>
      </c>
      <c r="AN683" t="s">
        <v>4334</v>
      </c>
      <c r="AO683" t="s">
        <v>4334</v>
      </c>
    </row>
    <row r="684" spans="1:41">
      <c r="A684" t="s">
        <v>6783</v>
      </c>
      <c r="B684" t="s">
        <v>2286</v>
      </c>
      <c r="C684" t="s">
        <v>4334</v>
      </c>
      <c r="D684" t="s">
        <v>4334</v>
      </c>
      <c r="E684" t="s">
        <v>4334</v>
      </c>
      <c r="F684" t="s">
        <v>3901</v>
      </c>
      <c r="G684" t="s">
        <v>2338</v>
      </c>
      <c r="H684" t="s">
        <v>2339</v>
      </c>
      <c r="I684" t="s">
        <v>4334</v>
      </c>
      <c r="J684" t="s">
        <v>2287</v>
      </c>
      <c r="K684" t="s">
        <v>4334</v>
      </c>
      <c r="L684">
        <v>2</v>
      </c>
      <c r="M684" t="s">
        <v>3611</v>
      </c>
      <c r="N684" t="s">
        <v>4334</v>
      </c>
      <c r="O684" t="s">
        <v>4334</v>
      </c>
      <c r="P684" t="s">
        <v>4334</v>
      </c>
      <c r="Q684" t="s">
        <v>4334</v>
      </c>
      <c r="S684" t="s">
        <v>4334</v>
      </c>
      <c r="T684" t="s">
        <v>4334</v>
      </c>
      <c r="U684" t="s">
        <v>4334</v>
      </c>
      <c r="V684" t="s">
        <v>4334</v>
      </c>
      <c r="W684" t="s">
        <v>4334</v>
      </c>
      <c r="X684" t="s">
        <v>4334</v>
      </c>
      <c r="Y684">
        <v>2050000</v>
      </c>
      <c r="Z684">
        <v>2050000</v>
      </c>
      <c r="AA684" t="s">
        <v>4334</v>
      </c>
      <c r="AB684">
        <v>2048441.4080000001</v>
      </c>
      <c r="AC684" t="s">
        <v>4334</v>
      </c>
      <c r="AD684" t="s">
        <v>4334</v>
      </c>
      <c r="AE684" t="s">
        <v>4334</v>
      </c>
      <c r="AF684" t="s">
        <v>4334</v>
      </c>
      <c r="AG684" t="s">
        <v>4334</v>
      </c>
      <c r="AH684">
        <v>2047233.291</v>
      </c>
      <c r="AI684">
        <v>100</v>
      </c>
      <c r="AJ684">
        <v>99.87</v>
      </c>
      <c r="AK684" t="s">
        <v>4334</v>
      </c>
      <c r="AL684" t="s">
        <v>4129</v>
      </c>
      <c r="AM684" t="s">
        <v>4334</v>
      </c>
      <c r="AN684" t="s">
        <v>4334</v>
      </c>
      <c r="AO684" t="s">
        <v>4334</v>
      </c>
    </row>
    <row r="685" spans="1:41">
      <c r="A685" t="s">
        <v>6784</v>
      </c>
      <c r="B685" t="s">
        <v>527</v>
      </c>
      <c r="C685" t="s">
        <v>4334</v>
      </c>
      <c r="D685" t="s">
        <v>4334</v>
      </c>
      <c r="E685" t="s">
        <v>4334</v>
      </c>
      <c r="F685" t="s">
        <v>3874</v>
      </c>
      <c r="G685" t="s">
        <v>1093</v>
      </c>
      <c r="H685" t="s">
        <v>1093</v>
      </c>
      <c r="I685" t="s">
        <v>4334</v>
      </c>
      <c r="J685" t="s">
        <v>999</v>
      </c>
      <c r="K685" t="s">
        <v>4334</v>
      </c>
      <c r="L685">
        <v>11</v>
      </c>
      <c r="M685" t="s">
        <v>3620</v>
      </c>
      <c r="N685" t="s">
        <v>4334</v>
      </c>
      <c r="O685" t="s">
        <v>4334</v>
      </c>
      <c r="P685" t="s">
        <v>4334</v>
      </c>
      <c r="Q685" t="s">
        <v>4334</v>
      </c>
      <c r="R685">
        <v>2024</v>
      </c>
      <c r="S685" t="s">
        <v>4334</v>
      </c>
      <c r="T685" t="s">
        <v>4334</v>
      </c>
      <c r="U685" t="s">
        <v>4334</v>
      </c>
      <c r="V685" t="s">
        <v>4334</v>
      </c>
      <c r="W685" t="s">
        <v>4334</v>
      </c>
      <c r="X685" t="s">
        <v>4334</v>
      </c>
      <c r="Y685">
        <v>3000000</v>
      </c>
      <c r="Z685">
        <v>3000000</v>
      </c>
      <c r="AA685" t="s">
        <v>4334</v>
      </c>
      <c r="AB685">
        <v>2790000</v>
      </c>
      <c r="AC685" t="s">
        <v>4334</v>
      </c>
      <c r="AD685" t="s">
        <v>4334</v>
      </c>
      <c r="AE685" t="s">
        <v>4334</v>
      </c>
      <c r="AF685" t="s">
        <v>4334</v>
      </c>
      <c r="AG685" t="s">
        <v>4334</v>
      </c>
      <c r="AH685">
        <v>139600</v>
      </c>
      <c r="AI685">
        <v>35</v>
      </c>
      <c r="AJ685">
        <v>0</v>
      </c>
      <c r="AK685" t="s">
        <v>4334</v>
      </c>
      <c r="AL685" t="s">
        <v>67</v>
      </c>
      <c r="AM685" t="s">
        <v>4334</v>
      </c>
      <c r="AN685" t="s">
        <v>4334</v>
      </c>
      <c r="AO685" t="s">
        <v>4334</v>
      </c>
    </row>
    <row r="686" spans="1:41">
      <c r="A686" t="s">
        <v>6785</v>
      </c>
      <c r="B686" t="s">
        <v>2286</v>
      </c>
      <c r="C686" t="s">
        <v>4334</v>
      </c>
      <c r="D686" t="s">
        <v>4334</v>
      </c>
      <c r="E686" t="s">
        <v>4334</v>
      </c>
      <c r="F686" t="s">
        <v>3733</v>
      </c>
      <c r="G686" t="s">
        <v>6786</v>
      </c>
      <c r="H686" t="s">
        <v>4334</v>
      </c>
      <c r="I686" t="s">
        <v>4334</v>
      </c>
      <c r="J686" t="s">
        <v>510</v>
      </c>
      <c r="K686" t="s">
        <v>4334</v>
      </c>
      <c r="L686">
        <v>38</v>
      </c>
      <c r="M686" t="s">
        <v>3666</v>
      </c>
      <c r="N686" t="s">
        <v>4334</v>
      </c>
      <c r="O686" t="s">
        <v>4334</v>
      </c>
      <c r="P686" t="s">
        <v>4334</v>
      </c>
      <c r="Q686" t="s">
        <v>4334</v>
      </c>
      <c r="S686" t="s">
        <v>4334</v>
      </c>
      <c r="T686" t="s">
        <v>4334</v>
      </c>
      <c r="U686" t="s">
        <v>4334</v>
      </c>
      <c r="V686" t="s">
        <v>4334</v>
      </c>
      <c r="W686" t="s">
        <v>4334</v>
      </c>
      <c r="X686" t="s">
        <v>4334</v>
      </c>
      <c r="Y686">
        <v>0</v>
      </c>
      <c r="Z686">
        <v>2000000</v>
      </c>
      <c r="AA686" t="s">
        <v>4334</v>
      </c>
      <c r="AB686">
        <v>0</v>
      </c>
      <c r="AC686" t="s">
        <v>4334</v>
      </c>
      <c r="AD686" t="s">
        <v>4334</v>
      </c>
      <c r="AE686" t="s">
        <v>4334</v>
      </c>
      <c r="AF686" t="s">
        <v>4334</v>
      </c>
      <c r="AG686" t="s">
        <v>4334</v>
      </c>
      <c r="AH686">
        <v>0</v>
      </c>
      <c r="AI686">
        <v>0</v>
      </c>
      <c r="AJ686">
        <v>0</v>
      </c>
      <c r="AK686" t="s">
        <v>4334</v>
      </c>
      <c r="AL686" t="s">
        <v>4334</v>
      </c>
      <c r="AM686" t="s">
        <v>4334</v>
      </c>
      <c r="AN686" t="s">
        <v>4334</v>
      </c>
      <c r="AO686" t="s">
        <v>4334</v>
      </c>
    </row>
    <row r="687" spans="1:41">
      <c r="A687" t="s">
        <v>6787</v>
      </c>
      <c r="B687" t="s">
        <v>526</v>
      </c>
      <c r="C687" t="s">
        <v>4334</v>
      </c>
      <c r="D687" t="s">
        <v>4334</v>
      </c>
      <c r="E687" t="s">
        <v>4334</v>
      </c>
      <c r="F687" t="s">
        <v>3730</v>
      </c>
      <c r="G687" t="s">
        <v>4334</v>
      </c>
      <c r="H687" t="s">
        <v>6788</v>
      </c>
      <c r="I687" t="s">
        <v>4334</v>
      </c>
      <c r="J687" t="s">
        <v>3185</v>
      </c>
      <c r="K687" t="s">
        <v>4334</v>
      </c>
      <c r="L687">
        <v>28</v>
      </c>
      <c r="M687" t="s">
        <v>5687</v>
      </c>
      <c r="N687" t="s">
        <v>4334</v>
      </c>
      <c r="O687" t="s">
        <v>4334</v>
      </c>
      <c r="P687" t="s">
        <v>4334</v>
      </c>
      <c r="Q687" t="s">
        <v>4334</v>
      </c>
      <c r="R687">
        <v>2024</v>
      </c>
      <c r="S687" t="s">
        <v>4334</v>
      </c>
      <c r="T687" t="s">
        <v>4334</v>
      </c>
      <c r="U687" t="s">
        <v>4334</v>
      </c>
      <c r="V687" t="s">
        <v>4334</v>
      </c>
      <c r="W687" t="s">
        <v>4334</v>
      </c>
      <c r="X687" t="s">
        <v>4334</v>
      </c>
      <c r="Y687">
        <v>0</v>
      </c>
      <c r="Z687">
        <v>3500000</v>
      </c>
      <c r="AA687" t="s">
        <v>4334</v>
      </c>
      <c r="AB687">
        <v>0</v>
      </c>
      <c r="AC687" t="s">
        <v>4334</v>
      </c>
      <c r="AD687" t="s">
        <v>4334</v>
      </c>
      <c r="AE687" t="s">
        <v>4334</v>
      </c>
      <c r="AF687" t="s">
        <v>4334</v>
      </c>
      <c r="AG687" t="s">
        <v>4334</v>
      </c>
      <c r="AH687">
        <v>3500000</v>
      </c>
      <c r="AI687">
        <v>0</v>
      </c>
      <c r="AJ687">
        <v>0</v>
      </c>
      <c r="AK687" t="s">
        <v>4334</v>
      </c>
      <c r="AL687" t="s">
        <v>4334</v>
      </c>
      <c r="AM687" t="s">
        <v>4334</v>
      </c>
      <c r="AN687" t="s">
        <v>3203</v>
      </c>
      <c r="AO687" t="s">
        <v>4334</v>
      </c>
    </row>
    <row r="688" spans="1:41">
      <c r="A688" t="s">
        <v>6789</v>
      </c>
      <c r="B688" t="s">
        <v>317</v>
      </c>
      <c r="C688" t="s">
        <v>4334</v>
      </c>
      <c r="D688" t="s">
        <v>4334</v>
      </c>
      <c r="E688" t="s">
        <v>4334</v>
      </c>
      <c r="F688" t="s">
        <v>3735</v>
      </c>
      <c r="G688" t="s">
        <v>4334</v>
      </c>
      <c r="H688" t="s">
        <v>3938</v>
      </c>
      <c r="I688" t="s">
        <v>4334</v>
      </c>
      <c r="J688" t="s">
        <v>4334</v>
      </c>
      <c r="K688" t="s">
        <v>4334</v>
      </c>
      <c r="L688">
        <v>26</v>
      </c>
      <c r="M688" t="s">
        <v>3704</v>
      </c>
      <c r="N688" t="s">
        <v>4334</v>
      </c>
      <c r="O688" t="s">
        <v>4334</v>
      </c>
      <c r="P688" t="s">
        <v>4334</v>
      </c>
      <c r="Q688" t="s">
        <v>4334</v>
      </c>
      <c r="S688" t="s">
        <v>4334</v>
      </c>
      <c r="T688" t="s">
        <v>4334</v>
      </c>
      <c r="U688" t="s">
        <v>4334</v>
      </c>
      <c r="V688" t="s">
        <v>4334</v>
      </c>
      <c r="W688" t="s">
        <v>4334</v>
      </c>
      <c r="X688" t="s">
        <v>4334</v>
      </c>
      <c r="Y688">
        <v>0</v>
      </c>
      <c r="Z688">
        <v>3035657.1359999999</v>
      </c>
      <c r="AA688" t="s">
        <v>4334</v>
      </c>
      <c r="AB688">
        <v>2655436.7629999998</v>
      </c>
      <c r="AC688" t="s">
        <v>4334</v>
      </c>
      <c r="AD688" t="s">
        <v>4334</v>
      </c>
      <c r="AE688" t="s">
        <v>4334</v>
      </c>
      <c r="AF688" t="s">
        <v>4334</v>
      </c>
      <c r="AG688" t="s">
        <v>4334</v>
      </c>
      <c r="AH688">
        <v>570295.61499999999</v>
      </c>
      <c r="AI688">
        <v>67</v>
      </c>
      <c r="AJ688">
        <v>0</v>
      </c>
      <c r="AK688" t="s">
        <v>4334</v>
      </c>
      <c r="AL688" t="s">
        <v>4334</v>
      </c>
      <c r="AM688" t="s">
        <v>4334</v>
      </c>
      <c r="AN688" t="s">
        <v>20</v>
      </c>
      <c r="AO688" t="s">
        <v>4334</v>
      </c>
    </row>
    <row r="689" spans="1:41">
      <c r="A689" t="s">
        <v>6790</v>
      </c>
      <c r="B689" t="s">
        <v>526</v>
      </c>
      <c r="C689" t="s">
        <v>4334</v>
      </c>
      <c r="D689" t="s">
        <v>4334</v>
      </c>
      <c r="E689" t="s">
        <v>4334</v>
      </c>
      <c r="F689" t="s">
        <v>3733</v>
      </c>
      <c r="G689" t="s">
        <v>4334</v>
      </c>
      <c r="H689" t="s">
        <v>6791</v>
      </c>
      <c r="I689" t="s">
        <v>4334</v>
      </c>
      <c r="J689" t="s">
        <v>4334</v>
      </c>
      <c r="K689" t="s">
        <v>4334</v>
      </c>
      <c r="L689">
        <v>6</v>
      </c>
      <c r="M689" t="s">
        <v>3613</v>
      </c>
      <c r="N689" t="s">
        <v>4334</v>
      </c>
      <c r="O689" t="s">
        <v>4334</v>
      </c>
      <c r="P689" t="s">
        <v>4334</v>
      </c>
      <c r="Q689" t="s">
        <v>4334</v>
      </c>
      <c r="R689">
        <v>2008</v>
      </c>
      <c r="S689" t="s">
        <v>4334</v>
      </c>
      <c r="T689" t="s">
        <v>4334</v>
      </c>
      <c r="U689" t="s">
        <v>4334</v>
      </c>
      <c r="V689" t="s">
        <v>4334</v>
      </c>
      <c r="W689" t="s">
        <v>4334</v>
      </c>
      <c r="X689" t="s">
        <v>4334</v>
      </c>
      <c r="Y689">
        <v>0</v>
      </c>
      <c r="Z689">
        <v>1525000</v>
      </c>
      <c r="AA689" t="s">
        <v>4334</v>
      </c>
      <c r="AB689">
        <v>0</v>
      </c>
      <c r="AC689" t="s">
        <v>4334</v>
      </c>
      <c r="AD689" t="s">
        <v>4334</v>
      </c>
      <c r="AE689" t="s">
        <v>4334</v>
      </c>
      <c r="AF689" t="s">
        <v>4334</v>
      </c>
      <c r="AG689" t="s">
        <v>4334</v>
      </c>
      <c r="AH689">
        <v>0</v>
      </c>
      <c r="AI689">
        <v>100</v>
      </c>
      <c r="AJ689">
        <v>83</v>
      </c>
      <c r="AK689" t="s">
        <v>4334</v>
      </c>
      <c r="AL689" t="s">
        <v>4203</v>
      </c>
      <c r="AM689" t="s">
        <v>4334</v>
      </c>
      <c r="AN689" t="s">
        <v>4334</v>
      </c>
      <c r="AO689" t="s">
        <v>4334</v>
      </c>
    </row>
    <row r="690" spans="1:41">
      <c r="A690" t="s">
        <v>6792</v>
      </c>
      <c r="B690" t="s">
        <v>529</v>
      </c>
      <c r="C690" t="s">
        <v>4334</v>
      </c>
      <c r="D690" t="s">
        <v>4334</v>
      </c>
      <c r="E690" t="s">
        <v>4334</v>
      </c>
      <c r="F690" t="s">
        <v>3731</v>
      </c>
      <c r="G690" t="s">
        <v>4334</v>
      </c>
      <c r="H690" t="s">
        <v>1254</v>
      </c>
      <c r="I690" t="s">
        <v>4334</v>
      </c>
      <c r="J690" t="s">
        <v>319</v>
      </c>
      <c r="K690" t="s">
        <v>4334</v>
      </c>
      <c r="L690">
        <v>40</v>
      </c>
      <c r="M690" t="s">
        <v>3670</v>
      </c>
      <c r="N690" t="s">
        <v>4334</v>
      </c>
      <c r="O690" t="s">
        <v>4334</v>
      </c>
      <c r="P690" t="s">
        <v>4334</v>
      </c>
      <c r="Q690" t="s">
        <v>4334</v>
      </c>
      <c r="S690" t="s">
        <v>4334</v>
      </c>
      <c r="T690" t="s">
        <v>4334</v>
      </c>
      <c r="U690" t="s">
        <v>4334</v>
      </c>
      <c r="V690" t="s">
        <v>4334</v>
      </c>
      <c r="W690" t="s">
        <v>4334</v>
      </c>
      <c r="X690" t="s">
        <v>4334</v>
      </c>
      <c r="Y690">
        <v>0</v>
      </c>
      <c r="Z690">
        <v>1400000</v>
      </c>
      <c r="AA690" t="s">
        <v>4334</v>
      </c>
      <c r="AB690">
        <v>1210373</v>
      </c>
      <c r="AC690" t="s">
        <v>4334</v>
      </c>
      <c r="AD690" t="s">
        <v>4334</v>
      </c>
      <c r="AE690" t="s">
        <v>4334</v>
      </c>
      <c r="AF690" t="s">
        <v>4334</v>
      </c>
      <c r="AG690" t="s">
        <v>4334</v>
      </c>
      <c r="AH690">
        <v>513457</v>
      </c>
      <c r="AI690">
        <v>67</v>
      </c>
      <c r="AJ690">
        <v>0</v>
      </c>
      <c r="AK690" t="s">
        <v>4334</v>
      </c>
      <c r="AL690" t="s">
        <v>4334</v>
      </c>
      <c r="AM690" t="s">
        <v>4334</v>
      </c>
      <c r="AN690" t="s">
        <v>4334</v>
      </c>
      <c r="AO690" t="s">
        <v>4334</v>
      </c>
    </row>
    <row r="691" spans="1:41">
      <c r="A691" t="s">
        <v>6793</v>
      </c>
      <c r="B691" t="s">
        <v>527</v>
      </c>
      <c r="C691" t="s">
        <v>4334</v>
      </c>
      <c r="D691" t="s">
        <v>4334</v>
      </c>
      <c r="E691" t="s">
        <v>4334</v>
      </c>
      <c r="F691" t="s">
        <v>4017</v>
      </c>
      <c r="G691" t="s">
        <v>4334</v>
      </c>
      <c r="H691" t="s">
        <v>6794</v>
      </c>
      <c r="I691" t="s">
        <v>4334</v>
      </c>
      <c r="J691" t="s">
        <v>319</v>
      </c>
      <c r="K691" t="s">
        <v>4334</v>
      </c>
      <c r="L691">
        <v>47</v>
      </c>
      <c r="M691" t="s">
        <v>3680</v>
      </c>
      <c r="N691" t="s">
        <v>4334</v>
      </c>
      <c r="O691" t="s">
        <v>4334</v>
      </c>
      <c r="P691" t="s">
        <v>4334</v>
      </c>
      <c r="Q691" t="s">
        <v>4334</v>
      </c>
      <c r="R691">
        <v>2010</v>
      </c>
      <c r="S691" t="s">
        <v>4334</v>
      </c>
      <c r="T691" t="s">
        <v>4334</v>
      </c>
      <c r="U691" t="s">
        <v>4334</v>
      </c>
      <c r="V691" t="s">
        <v>4334</v>
      </c>
      <c r="W691" t="s">
        <v>4334</v>
      </c>
      <c r="X691" t="s">
        <v>4334</v>
      </c>
      <c r="Y691">
        <v>500000</v>
      </c>
      <c r="Z691">
        <v>1433000</v>
      </c>
      <c r="AA691" t="s">
        <v>4334</v>
      </c>
      <c r="AB691">
        <v>1362085.06</v>
      </c>
      <c r="AC691" t="s">
        <v>4334</v>
      </c>
      <c r="AD691" t="s">
        <v>4334</v>
      </c>
      <c r="AE691" t="s">
        <v>4334</v>
      </c>
      <c r="AF691" t="s">
        <v>4334</v>
      </c>
      <c r="AG691" t="s">
        <v>4334</v>
      </c>
      <c r="AH691">
        <v>1360940.638</v>
      </c>
      <c r="AI691">
        <v>95</v>
      </c>
      <c r="AJ691">
        <v>0</v>
      </c>
      <c r="AK691" t="s">
        <v>4334</v>
      </c>
      <c r="AL691" t="s">
        <v>20</v>
      </c>
      <c r="AM691" t="s">
        <v>4334</v>
      </c>
      <c r="AN691" t="s">
        <v>4334</v>
      </c>
      <c r="AO691" t="s">
        <v>4334</v>
      </c>
    </row>
    <row r="692" spans="1:41">
      <c r="A692" t="s">
        <v>6795</v>
      </c>
      <c r="B692" t="s">
        <v>2286</v>
      </c>
      <c r="C692" t="s">
        <v>4334</v>
      </c>
      <c r="D692" t="s">
        <v>4334</v>
      </c>
      <c r="E692" t="s">
        <v>4334</v>
      </c>
      <c r="F692" t="s">
        <v>3729</v>
      </c>
      <c r="G692" t="s">
        <v>4334</v>
      </c>
      <c r="H692" t="s">
        <v>4143</v>
      </c>
      <c r="I692" t="s">
        <v>4334</v>
      </c>
      <c r="J692" t="s">
        <v>4334</v>
      </c>
      <c r="K692" t="s">
        <v>4334</v>
      </c>
      <c r="L692">
        <v>44</v>
      </c>
      <c r="M692" t="s">
        <v>1202</v>
      </c>
      <c r="N692" t="s">
        <v>4334</v>
      </c>
      <c r="O692" t="s">
        <v>4334</v>
      </c>
      <c r="P692" t="s">
        <v>4334</v>
      </c>
      <c r="Q692" t="s">
        <v>4334</v>
      </c>
      <c r="S692" t="s">
        <v>4334</v>
      </c>
      <c r="T692" t="s">
        <v>4334</v>
      </c>
      <c r="U692" t="s">
        <v>4334</v>
      </c>
      <c r="V692" t="s">
        <v>4334</v>
      </c>
      <c r="W692" t="s">
        <v>4334</v>
      </c>
      <c r="X692" t="s">
        <v>4334</v>
      </c>
      <c r="Y692">
        <v>500000</v>
      </c>
      <c r="Z692">
        <v>1100000</v>
      </c>
      <c r="AA692" t="s">
        <v>4334</v>
      </c>
      <c r="AB692">
        <v>0</v>
      </c>
      <c r="AC692" t="s">
        <v>4334</v>
      </c>
      <c r="AD692" t="s">
        <v>4334</v>
      </c>
      <c r="AE692" t="s">
        <v>4334</v>
      </c>
      <c r="AF692" t="s">
        <v>4334</v>
      </c>
      <c r="AG692" t="s">
        <v>4334</v>
      </c>
      <c r="AH692">
        <v>1058042</v>
      </c>
      <c r="AI692">
        <v>98</v>
      </c>
      <c r="AJ692">
        <v>96.19</v>
      </c>
      <c r="AK692" t="s">
        <v>4334</v>
      </c>
      <c r="AL692" t="s">
        <v>2404</v>
      </c>
      <c r="AM692" t="s">
        <v>4334</v>
      </c>
      <c r="AN692" t="s">
        <v>4334</v>
      </c>
      <c r="AO692" t="s">
        <v>4334</v>
      </c>
    </row>
    <row r="693" spans="1:41">
      <c r="A693" t="s">
        <v>6796</v>
      </c>
      <c r="B693" t="s">
        <v>317</v>
      </c>
      <c r="C693" t="s">
        <v>4334</v>
      </c>
      <c r="D693" t="s">
        <v>4334</v>
      </c>
      <c r="E693" t="s">
        <v>4334</v>
      </c>
      <c r="F693" t="s">
        <v>3747</v>
      </c>
      <c r="G693" t="s">
        <v>4334</v>
      </c>
      <c r="H693" t="s">
        <v>6797</v>
      </c>
      <c r="I693" t="s">
        <v>4334</v>
      </c>
      <c r="J693" t="s">
        <v>4334</v>
      </c>
      <c r="K693" t="s">
        <v>4334</v>
      </c>
      <c r="L693">
        <v>10</v>
      </c>
      <c r="M693" t="s">
        <v>3618</v>
      </c>
      <c r="N693" t="s">
        <v>4334</v>
      </c>
      <c r="O693" t="s">
        <v>4334</v>
      </c>
      <c r="P693" t="s">
        <v>4334</v>
      </c>
      <c r="Q693" t="s">
        <v>4334</v>
      </c>
      <c r="S693" t="s">
        <v>4334</v>
      </c>
      <c r="T693" t="s">
        <v>4334</v>
      </c>
      <c r="U693" t="s">
        <v>4334</v>
      </c>
      <c r="V693" t="s">
        <v>4334</v>
      </c>
      <c r="W693" t="s">
        <v>4334</v>
      </c>
      <c r="X693" t="s">
        <v>4334</v>
      </c>
      <c r="Y693">
        <v>0</v>
      </c>
      <c r="Z693">
        <v>2730000</v>
      </c>
      <c r="AA693" t="s">
        <v>4334</v>
      </c>
      <c r="AB693">
        <v>603770.76599999995</v>
      </c>
      <c r="AC693" t="s">
        <v>4334</v>
      </c>
      <c r="AD693" t="s">
        <v>4334</v>
      </c>
      <c r="AE693" t="s">
        <v>4334</v>
      </c>
      <c r="AF693" t="s">
        <v>4334</v>
      </c>
      <c r="AG693" t="s">
        <v>4334</v>
      </c>
      <c r="AH693">
        <v>563379.12699999998</v>
      </c>
      <c r="AI693">
        <v>35</v>
      </c>
      <c r="AJ693">
        <v>0</v>
      </c>
      <c r="AK693" t="s">
        <v>4334</v>
      </c>
      <c r="AL693" t="s">
        <v>4334</v>
      </c>
      <c r="AM693" t="s">
        <v>4334</v>
      </c>
      <c r="AN693" t="s">
        <v>20</v>
      </c>
      <c r="AO693" t="s">
        <v>4334</v>
      </c>
    </row>
    <row r="694" spans="1:41">
      <c r="A694" t="s">
        <v>6798</v>
      </c>
      <c r="B694" t="s">
        <v>527</v>
      </c>
      <c r="C694" t="s">
        <v>4334</v>
      </c>
      <c r="D694" t="s">
        <v>4334</v>
      </c>
      <c r="E694" t="s">
        <v>4334</v>
      </c>
      <c r="F694" t="s">
        <v>3733</v>
      </c>
      <c r="G694" t="s">
        <v>4334</v>
      </c>
      <c r="H694" t="s">
        <v>6799</v>
      </c>
      <c r="I694" t="s">
        <v>4334</v>
      </c>
      <c r="J694" t="s">
        <v>319</v>
      </c>
      <c r="K694" t="s">
        <v>4334</v>
      </c>
      <c r="L694">
        <v>30</v>
      </c>
      <c r="M694" t="s">
        <v>527</v>
      </c>
      <c r="N694" t="s">
        <v>4334</v>
      </c>
      <c r="O694" t="s">
        <v>4334</v>
      </c>
      <c r="P694" t="s">
        <v>4334</v>
      </c>
      <c r="Q694" t="s">
        <v>4334</v>
      </c>
      <c r="R694">
        <v>2012</v>
      </c>
      <c r="S694" t="s">
        <v>4334</v>
      </c>
      <c r="T694" t="s">
        <v>4334</v>
      </c>
      <c r="U694" t="s">
        <v>4334</v>
      </c>
      <c r="V694" t="s">
        <v>4334</v>
      </c>
      <c r="W694" t="s">
        <v>4334</v>
      </c>
      <c r="X694" t="s">
        <v>4334</v>
      </c>
      <c r="Y694">
        <v>600000</v>
      </c>
      <c r="Z694">
        <v>1188162</v>
      </c>
      <c r="AA694" t="s">
        <v>4334</v>
      </c>
      <c r="AB694">
        <v>31091.866999999998</v>
      </c>
      <c r="AC694" t="s">
        <v>4334</v>
      </c>
      <c r="AD694" t="s">
        <v>4334</v>
      </c>
      <c r="AE694" t="s">
        <v>4334</v>
      </c>
      <c r="AF694" t="s">
        <v>4334</v>
      </c>
      <c r="AG694" t="s">
        <v>4334</v>
      </c>
      <c r="AH694">
        <v>4237.6139999999996</v>
      </c>
      <c r="AI694">
        <v>0</v>
      </c>
      <c r="AJ694">
        <v>0</v>
      </c>
      <c r="AK694" t="s">
        <v>4334</v>
      </c>
      <c r="AL694" t="s">
        <v>585</v>
      </c>
      <c r="AM694" t="s">
        <v>4334</v>
      </c>
      <c r="AN694" t="s">
        <v>4334</v>
      </c>
      <c r="AO694" t="s">
        <v>4334</v>
      </c>
    </row>
    <row r="695" spans="1:41">
      <c r="A695" t="s">
        <v>6800</v>
      </c>
      <c r="B695" t="s">
        <v>2286</v>
      </c>
      <c r="C695" t="s">
        <v>4334</v>
      </c>
      <c r="D695" t="s">
        <v>4334</v>
      </c>
      <c r="E695" t="s">
        <v>4334</v>
      </c>
      <c r="F695" t="s">
        <v>3769</v>
      </c>
      <c r="G695" t="s">
        <v>2530</v>
      </c>
      <c r="H695" t="s">
        <v>6801</v>
      </c>
      <c r="I695" t="s">
        <v>4334</v>
      </c>
      <c r="J695" t="s">
        <v>4334</v>
      </c>
      <c r="K695" t="s">
        <v>4334</v>
      </c>
      <c r="L695">
        <v>14</v>
      </c>
      <c r="M695" t="s">
        <v>3625</v>
      </c>
      <c r="N695" t="s">
        <v>4334</v>
      </c>
      <c r="O695" t="s">
        <v>4334</v>
      </c>
      <c r="P695" t="s">
        <v>4334</v>
      </c>
      <c r="Q695" t="s">
        <v>4334</v>
      </c>
      <c r="S695" t="s">
        <v>4334</v>
      </c>
      <c r="T695" t="s">
        <v>4334</v>
      </c>
      <c r="U695" t="s">
        <v>4334</v>
      </c>
      <c r="V695" t="s">
        <v>4334</v>
      </c>
      <c r="W695" t="s">
        <v>4334</v>
      </c>
      <c r="X695" t="s">
        <v>4334</v>
      </c>
      <c r="Y695">
        <v>0</v>
      </c>
      <c r="Z695">
        <v>4990300</v>
      </c>
      <c r="AA695" t="s">
        <v>4334</v>
      </c>
      <c r="AB695">
        <v>4476759.3849999998</v>
      </c>
      <c r="AC695" t="s">
        <v>4334</v>
      </c>
      <c r="AD695" t="s">
        <v>4334</v>
      </c>
      <c r="AE695" t="s">
        <v>4334</v>
      </c>
      <c r="AF695" t="s">
        <v>4334</v>
      </c>
      <c r="AG695" t="s">
        <v>4334</v>
      </c>
      <c r="AH695">
        <v>0</v>
      </c>
      <c r="AI695">
        <v>100</v>
      </c>
      <c r="AJ695">
        <v>0</v>
      </c>
      <c r="AK695" t="s">
        <v>4334</v>
      </c>
      <c r="AL695" t="s">
        <v>2531</v>
      </c>
      <c r="AM695" t="s">
        <v>4334</v>
      </c>
      <c r="AN695" t="s">
        <v>4334</v>
      </c>
      <c r="AO695" t="s">
        <v>4334</v>
      </c>
    </row>
    <row r="696" spans="1:41">
      <c r="A696" t="s">
        <v>6802</v>
      </c>
      <c r="B696" t="s">
        <v>527</v>
      </c>
      <c r="C696" t="s">
        <v>4334</v>
      </c>
      <c r="D696" t="s">
        <v>4334</v>
      </c>
      <c r="E696" t="s">
        <v>4334</v>
      </c>
      <c r="F696" t="s">
        <v>3873</v>
      </c>
      <c r="G696" t="s">
        <v>1092</v>
      </c>
      <c r="H696" t="s">
        <v>1092</v>
      </c>
      <c r="I696" t="s">
        <v>4334</v>
      </c>
      <c r="J696" t="s">
        <v>999</v>
      </c>
      <c r="K696" t="s">
        <v>4334</v>
      </c>
      <c r="L696">
        <v>11</v>
      </c>
      <c r="M696" t="s">
        <v>3620</v>
      </c>
      <c r="N696" t="s">
        <v>4334</v>
      </c>
      <c r="O696" t="s">
        <v>4334</v>
      </c>
      <c r="P696" t="s">
        <v>4334</v>
      </c>
      <c r="Q696" t="s">
        <v>4334</v>
      </c>
      <c r="R696">
        <v>2023</v>
      </c>
      <c r="S696" t="s">
        <v>4334</v>
      </c>
      <c r="T696" t="s">
        <v>4334</v>
      </c>
      <c r="U696" t="s">
        <v>4334</v>
      </c>
      <c r="V696" t="s">
        <v>4334</v>
      </c>
      <c r="W696" t="s">
        <v>4334</v>
      </c>
      <c r="X696" t="s">
        <v>4334</v>
      </c>
      <c r="Y696">
        <v>6307115</v>
      </c>
      <c r="Z696">
        <v>6307115</v>
      </c>
      <c r="AA696" t="s">
        <v>4334</v>
      </c>
      <c r="AB696">
        <v>0</v>
      </c>
      <c r="AC696" t="s">
        <v>4334</v>
      </c>
      <c r="AD696" t="s">
        <v>4334</v>
      </c>
      <c r="AE696" t="s">
        <v>4334</v>
      </c>
      <c r="AF696" t="s">
        <v>4334</v>
      </c>
      <c r="AG696" t="s">
        <v>4334</v>
      </c>
      <c r="AH696">
        <v>0</v>
      </c>
      <c r="AI696">
        <v>0</v>
      </c>
      <c r="AJ696">
        <v>0</v>
      </c>
      <c r="AK696" t="s">
        <v>4334</v>
      </c>
      <c r="AL696" t="s">
        <v>20</v>
      </c>
      <c r="AM696" t="s">
        <v>4334</v>
      </c>
      <c r="AN696" t="s">
        <v>4334</v>
      </c>
      <c r="AO696" t="s">
        <v>4334</v>
      </c>
    </row>
    <row r="697" spans="1:41">
      <c r="A697" t="s">
        <v>6803</v>
      </c>
      <c r="B697" t="s">
        <v>2286</v>
      </c>
      <c r="C697" t="s">
        <v>4334</v>
      </c>
      <c r="D697" t="s">
        <v>4334</v>
      </c>
      <c r="E697" t="s">
        <v>4334</v>
      </c>
      <c r="F697" t="s">
        <v>3769</v>
      </c>
      <c r="G697" t="s">
        <v>6804</v>
      </c>
      <c r="H697" t="s">
        <v>4334</v>
      </c>
      <c r="I697" t="s">
        <v>4334</v>
      </c>
      <c r="J697" t="s">
        <v>2285</v>
      </c>
      <c r="K697" t="s">
        <v>4334</v>
      </c>
      <c r="L697">
        <v>38</v>
      </c>
      <c r="M697" t="s">
        <v>3666</v>
      </c>
      <c r="N697" t="s">
        <v>4334</v>
      </c>
      <c r="O697" t="s">
        <v>4334</v>
      </c>
      <c r="P697" t="s">
        <v>4334</v>
      </c>
      <c r="Q697" t="s">
        <v>4334</v>
      </c>
      <c r="S697" t="s">
        <v>4334</v>
      </c>
      <c r="T697" t="s">
        <v>4334</v>
      </c>
      <c r="U697" t="s">
        <v>4334</v>
      </c>
      <c r="V697" t="s">
        <v>4334</v>
      </c>
      <c r="W697" t="s">
        <v>4334</v>
      </c>
      <c r="X697" t="s">
        <v>4334</v>
      </c>
      <c r="Y697">
        <v>2000000</v>
      </c>
      <c r="Z697">
        <v>2000000</v>
      </c>
      <c r="AA697" t="s">
        <v>4334</v>
      </c>
      <c r="AB697">
        <v>0</v>
      </c>
      <c r="AC697" t="s">
        <v>4334</v>
      </c>
      <c r="AD697" t="s">
        <v>4334</v>
      </c>
      <c r="AE697" t="s">
        <v>4334</v>
      </c>
      <c r="AF697" t="s">
        <v>4334</v>
      </c>
      <c r="AG697" t="s">
        <v>4334</v>
      </c>
      <c r="AH697">
        <v>39985.078000000001</v>
      </c>
      <c r="AI697">
        <v>90</v>
      </c>
      <c r="AJ697">
        <v>0</v>
      </c>
      <c r="AK697" t="s">
        <v>4334</v>
      </c>
      <c r="AL697" t="s">
        <v>2499</v>
      </c>
      <c r="AM697" t="s">
        <v>4334</v>
      </c>
      <c r="AN697" t="s">
        <v>4334</v>
      </c>
      <c r="AO697" t="s">
        <v>4334</v>
      </c>
    </row>
    <row r="698" spans="1:41">
      <c r="A698" t="s">
        <v>6805</v>
      </c>
      <c r="B698" t="s">
        <v>527</v>
      </c>
      <c r="C698" t="s">
        <v>4334</v>
      </c>
      <c r="D698" t="s">
        <v>4334</v>
      </c>
      <c r="E698" t="s">
        <v>4334</v>
      </c>
      <c r="F698" t="s">
        <v>6807</v>
      </c>
      <c r="G698" t="s">
        <v>6806</v>
      </c>
      <c r="H698" t="s">
        <v>6806</v>
      </c>
      <c r="I698" t="s">
        <v>4334</v>
      </c>
      <c r="J698" t="s">
        <v>999</v>
      </c>
      <c r="K698" t="s">
        <v>4334</v>
      </c>
      <c r="L698">
        <v>53</v>
      </c>
      <c r="M698" t="s">
        <v>3692</v>
      </c>
      <c r="N698" t="s">
        <v>4334</v>
      </c>
      <c r="O698" t="s">
        <v>4334</v>
      </c>
      <c r="P698" t="s">
        <v>4334</v>
      </c>
      <c r="Q698" t="s">
        <v>4334</v>
      </c>
      <c r="R698">
        <v>2023</v>
      </c>
      <c r="S698" t="s">
        <v>4334</v>
      </c>
      <c r="T698" t="s">
        <v>4334</v>
      </c>
      <c r="U698" t="s">
        <v>4334</v>
      </c>
      <c r="V698" t="s">
        <v>4334</v>
      </c>
      <c r="W698" t="s">
        <v>4334</v>
      </c>
      <c r="X698" t="s">
        <v>4334</v>
      </c>
      <c r="Y698">
        <v>1000000</v>
      </c>
      <c r="Z698">
        <v>1000000</v>
      </c>
      <c r="AA698" t="s">
        <v>4334</v>
      </c>
      <c r="AB698">
        <v>926598</v>
      </c>
      <c r="AC698" t="s">
        <v>4334</v>
      </c>
      <c r="AD698" t="s">
        <v>4334</v>
      </c>
      <c r="AE698" t="s">
        <v>4334</v>
      </c>
      <c r="AF698" t="s">
        <v>4334</v>
      </c>
      <c r="AG698" t="s">
        <v>4334</v>
      </c>
      <c r="AH698">
        <v>80588</v>
      </c>
      <c r="AI698">
        <v>25</v>
      </c>
      <c r="AJ698">
        <v>0</v>
      </c>
      <c r="AK698" t="s">
        <v>4334</v>
      </c>
      <c r="AL698" t="s">
        <v>1103</v>
      </c>
      <c r="AM698" t="s">
        <v>4334</v>
      </c>
      <c r="AN698" t="s">
        <v>4334</v>
      </c>
      <c r="AO698" t="s">
        <v>4334</v>
      </c>
    </row>
    <row r="699" spans="1:41">
      <c r="A699" t="s">
        <v>6808</v>
      </c>
      <c r="B699" t="s">
        <v>526</v>
      </c>
      <c r="C699" t="s">
        <v>4334</v>
      </c>
      <c r="D699" t="s">
        <v>4334</v>
      </c>
      <c r="E699" t="s">
        <v>4334</v>
      </c>
      <c r="F699" t="s">
        <v>3918</v>
      </c>
      <c r="G699" t="s">
        <v>4334</v>
      </c>
      <c r="H699" t="s">
        <v>2654</v>
      </c>
      <c r="I699" t="s">
        <v>4334</v>
      </c>
      <c r="J699" t="s">
        <v>4334</v>
      </c>
      <c r="K699" t="s">
        <v>4334</v>
      </c>
      <c r="L699">
        <v>18</v>
      </c>
      <c r="M699" t="s">
        <v>3632</v>
      </c>
      <c r="N699" t="s">
        <v>4334</v>
      </c>
      <c r="O699" t="s">
        <v>4334</v>
      </c>
      <c r="P699" t="s">
        <v>4334</v>
      </c>
      <c r="Q699" t="s">
        <v>4334</v>
      </c>
      <c r="S699" t="s">
        <v>4334</v>
      </c>
      <c r="T699" t="s">
        <v>4334</v>
      </c>
      <c r="U699" t="s">
        <v>4334</v>
      </c>
      <c r="V699" t="s">
        <v>4334</v>
      </c>
      <c r="W699" t="s">
        <v>4334</v>
      </c>
      <c r="X699" t="s">
        <v>4334</v>
      </c>
      <c r="Y699">
        <v>0</v>
      </c>
      <c r="Z699">
        <v>6200000</v>
      </c>
      <c r="AA699" t="s">
        <v>4334</v>
      </c>
      <c r="AB699">
        <v>6199873.125</v>
      </c>
      <c r="AC699" t="s">
        <v>4334</v>
      </c>
      <c r="AD699" t="s">
        <v>4334</v>
      </c>
      <c r="AE699" t="s">
        <v>4334</v>
      </c>
      <c r="AF699" t="s">
        <v>4334</v>
      </c>
      <c r="AG699" t="s">
        <v>4334</v>
      </c>
      <c r="AH699">
        <v>5756611.7149999999</v>
      </c>
      <c r="AI699">
        <v>100</v>
      </c>
      <c r="AJ699">
        <v>92.85</v>
      </c>
      <c r="AK699" t="s">
        <v>4334</v>
      </c>
      <c r="AL699" t="s">
        <v>13</v>
      </c>
      <c r="AM699" t="s">
        <v>4334</v>
      </c>
      <c r="AN699" t="s">
        <v>4334</v>
      </c>
      <c r="AO699" t="s">
        <v>4334</v>
      </c>
    </row>
    <row r="700" spans="1:41">
      <c r="A700" t="s">
        <v>6809</v>
      </c>
      <c r="B700" t="s">
        <v>529</v>
      </c>
      <c r="C700" t="s">
        <v>4334</v>
      </c>
      <c r="D700" t="s">
        <v>4334</v>
      </c>
      <c r="E700" t="s">
        <v>4334</v>
      </c>
      <c r="F700" t="s">
        <v>3733</v>
      </c>
      <c r="G700" t="s">
        <v>4334</v>
      </c>
      <c r="H700" t="s">
        <v>6810</v>
      </c>
      <c r="I700" t="s">
        <v>4334</v>
      </c>
      <c r="J700" t="s">
        <v>319</v>
      </c>
      <c r="K700" t="s">
        <v>4334</v>
      </c>
      <c r="L700">
        <v>41</v>
      </c>
      <c r="M700" t="s">
        <v>3672</v>
      </c>
      <c r="N700" t="s">
        <v>4334</v>
      </c>
      <c r="O700" t="s">
        <v>4334</v>
      </c>
      <c r="P700" t="s">
        <v>4334</v>
      </c>
      <c r="Q700" t="s">
        <v>4334</v>
      </c>
      <c r="S700" t="s">
        <v>4334</v>
      </c>
      <c r="T700" t="s">
        <v>4334</v>
      </c>
      <c r="U700" t="s">
        <v>4334</v>
      </c>
      <c r="V700" t="s">
        <v>4334</v>
      </c>
      <c r="W700" t="s">
        <v>4334</v>
      </c>
      <c r="X700" t="s">
        <v>4334</v>
      </c>
      <c r="Y700">
        <v>0</v>
      </c>
      <c r="Z700">
        <v>2715000</v>
      </c>
      <c r="AA700" t="s">
        <v>4334</v>
      </c>
      <c r="AB700">
        <v>0</v>
      </c>
      <c r="AC700" t="s">
        <v>4334</v>
      </c>
      <c r="AD700" t="s">
        <v>4334</v>
      </c>
      <c r="AE700" t="s">
        <v>4334</v>
      </c>
      <c r="AF700" t="s">
        <v>4334</v>
      </c>
      <c r="AG700" t="s">
        <v>4334</v>
      </c>
      <c r="AH700">
        <v>632429</v>
      </c>
      <c r="AI700">
        <v>72</v>
      </c>
      <c r="AJ700">
        <v>0.43</v>
      </c>
      <c r="AK700" t="s">
        <v>4334</v>
      </c>
      <c r="AL700" t="s">
        <v>20</v>
      </c>
      <c r="AM700" t="s">
        <v>4334</v>
      </c>
      <c r="AN700" t="s">
        <v>4334</v>
      </c>
      <c r="AO700" t="s">
        <v>4334</v>
      </c>
    </row>
    <row r="701" spans="1:41">
      <c r="A701" t="s">
        <v>6811</v>
      </c>
      <c r="B701" t="s">
        <v>526</v>
      </c>
      <c r="C701" t="s">
        <v>4334</v>
      </c>
      <c r="D701" t="s">
        <v>4334</v>
      </c>
      <c r="E701" t="s">
        <v>4334</v>
      </c>
      <c r="F701" t="s">
        <v>3730</v>
      </c>
      <c r="G701" t="s">
        <v>4334</v>
      </c>
      <c r="H701" t="s">
        <v>3141</v>
      </c>
      <c r="I701" t="s">
        <v>4334</v>
      </c>
      <c r="J701" t="s">
        <v>4334</v>
      </c>
      <c r="K701" t="s">
        <v>4334</v>
      </c>
      <c r="L701">
        <v>6</v>
      </c>
      <c r="M701" t="s">
        <v>3613</v>
      </c>
      <c r="N701" t="s">
        <v>4334</v>
      </c>
      <c r="O701" t="s">
        <v>4334</v>
      </c>
      <c r="P701" t="s">
        <v>4334</v>
      </c>
      <c r="Q701" t="s">
        <v>4334</v>
      </c>
      <c r="R701">
        <v>2010</v>
      </c>
      <c r="S701" t="s">
        <v>4334</v>
      </c>
      <c r="T701" t="s">
        <v>4334</v>
      </c>
      <c r="U701" t="s">
        <v>4334</v>
      </c>
      <c r="V701" t="s">
        <v>4334</v>
      </c>
      <c r="W701" t="s">
        <v>4334</v>
      </c>
      <c r="X701" t="s">
        <v>4334</v>
      </c>
      <c r="Y701">
        <v>0</v>
      </c>
      <c r="Z701">
        <v>2800000</v>
      </c>
      <c r="AA701" t="s">
        <v>4334</v>
      </c>
      <c r="AB701">
        <v>0</v>
      </c>
      <c r="AC701" t="s">
        <v>4334</v>
      </c>
      <c r="AD701" t="s">
        <v>4334</v>
      </c>
      <c r="AE701" t="s">
        <v>4334</v>
      </c>
      <c r="AF701" t="s">
        <v>4334</v>
      </c>
      <c r="AG701" t="s">
        <v>4334</v>
      </c>
      <c r="AH701">
        <v>0</v>
      </c>
      <c r="AI701">
        <v>67</v>
      </c>
      <c r="AJ701">
        <v>47</v>
      </c>
      <c r="AK701" t="s">
        <v>4334</v>
      </c>
      <c r="AL701" t="s">
        <v>67</v>
      </c>
      <c r="AM701" t="s">
        <v>4334</v>
      </c>
      <c r="AN701" t="s">
        <v>4334</v>
      </c>
      <c r="AO701" t="s">
        <v>4334</v>
      </c>
    </row>
    <row r="702" spans="1:41">
      <c r="A702" t="s">
        <v>6812</v>
      </c>
      <c r="B702" t="s">
        <v>317</v>
      </c>
      <c r="C702" t="s">
        <v>4334</v>
      </c>
      <c r="D702" t="s">
        <v>4334</v>
      </c>
      <c r="E702" t="s">
        <v>4334</v>
      </c>
      <c r="F702" t="s">
        <v>3728</v>
      </c>
      <c r="G702" t="s">
        <v>4334</v>
      </c>
      <c r="H702" t="s">
        <v>6813</v>
      </c>
      <c r="I702" t="s">
        <v>4334</v>
      </c>
      <c r="J702" t="s">
        <v>4334</v>
      </c>
      <c r="K702" t="s">
        <v>4334</v>
      </c>
      <c r="L702">
        <v>9</v>
      </c>
      <c r="M702" t="s">
        <v>3616</v>
      </c>
      <c r="N702" t="s">
        <v>4334</v>
      </c>
      <c r="O702" t="s">
        <v>4334</v>
      </c>
      <c r="P702" t="s">
        <v>4334</v>
      </c>
      <c r="Q702" t="s">
        <v>4334</v>
      </c>
      <c r="S702" t="s">
        <v>4334</v>
      </c>
      <c r="T702" t="s">
        <v>4334</v>
      </c>
      <c r="U702" t="s">
        <v>4334</v>
      </c>
      <c r="V702" t="s">
        <v>4334</v>
      </c>
      <c r="W702" t="s">
        <v>4334</v>
      </c>
      <c r="X702" t="s">
        <v>4334</v>
      </c>
      <c r="Y702">
        <v>0</v>
      </c>
      <c r="Z702">
        <v>5000000</v>
      </c>
      <c r="AA702" t="s">
        <v>4334</v>
      </c>
      <c r="AB702">
        <v>0</v>
      </c>
      <c r="AC702" t="s">
        <v>4334</v>
      </c>
      <c r="AD702" t="s">
        <v>4334</v>
      </c>
      <c r="AE702" t="s">
        <v>4334</v>
      </c>
      <c r="AF702" t="s">
        <v>4334</v>
      </c>
      <c r="AG702" t="s">
        <v>4334</v>
      </c>
      <c r="AH702">
        <v>0</v>
      </c>
      <c r="AI702">
        <v>0</v>
      </c>
      <c r="AJ702">
        <v>0</v>
      </c>
      <c r="AK702" t="s">
        <v>4334</v>
      </c>
      <c r="AL702" t="s">
        <v>175</v>
      </c>
      <c r="AM702" t="s">
        <v>4334</v>
      </c>
      <c r="AN702" t="s">
        <v>4334</v>
      </c>
      <c r="AO702" t="s">
        <v>4334</v>
      </c>
    </row>
    <row r="703" spans="1:41">
      <c r="A703" t="s">
        <v>6814</v>
      </c>
      <c r="B703" t="s">
        <v>527</v>
      </c>
      <c r="C703" t="s">
        <v>4334</v>
      </c>
      <c r="D703" t="s">
        <v>4334</v>
      </c>
      <c r="E703" t="s">
        <v>4334</v>
      </c>
      <c r="F703" t="s">
        <v>3773</v>
      </c>
      <c r="G703" t="s">
        <v>4334</v>
      </c>
      <c r="H703" t="s">
        <v>6815</v>
      </c>
      <c r="I703" t="s">
        <v>4334</v>
      </c>
      <c r="J703" t="s">
        <v>319</v>
      </c>
      <c r="K703" t="s">
        <v>4334</v>
      </c>
      <c r="L703">
        <v>30</v>
      </c>
      <c r="M703" t="s">
        <v>527</v>
      </c>
      <c r="N703" t="s">
        <v>4334</v>
      </c>
      <c r="O703" t="s">
        <v>4334</v>
      </c>
      <c r="P703" t="s">
        <v>4334</v>
      </c>
      <c r="Q703" t="s">
        <v>4334</v>
      </c>
      <c r="R703">
        <v>2006</v>
      </c>
      <c r="S703" t="s">
        <v>4334</v>
      </c>
      <c r="T703" t="s">
        <v>4334</v>
      </c>
      <c r="U703" t="s">
        <v>4334</v>
      </c>
      <c r="V703" t="s">
        <v>4334</v>
      </c>
      <c r="W703" t="s">
        <v>4334</v>
      </c>
      <c r="X703" t="s">
        <v>4334</v>
      </c>
      <c r="Y703">
        <v>1000000</v>
      </c>
      <c r="Z703">
        <v>6558000</v>
      </c>
      <c r="AA703" t="s">
        <v>4334</v>
      </c>
      <c r="AB703">
        <v>1172441.412</v>
      </c>
      <c r="AC703" t="s">
        <v>4334</v>
      </c>
      <c r="AD703" t="s">
        <v>4334</v>
      </c>
      <c r="AE703" t="s">
        <v>4334</v>
      </c>
      <c r="AF703" t="s">
        <v>4334</v>
      </c>
      <c r="AG703" t="s">
        <v>4334</v>
      </c>
      <c r="AH703">
        <v>388525</v>
      </c>
      <c r="AI703">
        <v>8</v>
      </c>
      <c r="AJ703">
        <v>0</v>
      </c>
      <c r="AK703" t="s">
        <v>4334</v>
      </c>
      <c r="AL703" t="s">
        <v>6816</v>
      </c>
      <c r="AM703" t="s">
        <v>4334</v>
      </c>
      <c r="AN703" t="s">
        <v>4334</v>
      </c>
      <c r="AO703" t="s">
        <v>4334</v>
      </c>
    </row>
    <row r="704" spans="1:41">
      <c r="A704" t="s">
        <v>6817</v>
      </c>
      <c r="B704" t="s">
        <v>2286</v>
      </c>
      <c r="C704" t="s">
        <v>4334</v>
      </c>
      <c r="D704" t="s">
        <v>4334</v>
      </c>
      <c r="E704" t="s">
        <v>4334</v>
      </c>
      <c r="F704" t="s">
        <v>3896</v>
      </c>
      <c r="G704" t="s">
        <v>2296</v>
      </c>
      <c r="H704" t="s">
        <v>4119</v>
      </c>
      <c r="I704" t="s">
        <v>4334</v>
      </c>
      <c r="J704" t="s">
        <v>2287</v>
      </c>
      <c r="K704" t="s">
        <v>4334</v>
      </c>
      <c r="L704">
        <v>2</v>
      </c>
      <c r="M704" t="s">
        <v>3611</v>
      </c>
      <c r="N704" t="s">
        <v>4334</v>
      </c>
      <c r="O704" t="s">
        <v>4334</v>
      </c>
      <c r="P704" t="s">
        <v>4334</v>
      </c>
      <c r="Q704" t="s">
        <v>4334</v>
      </c>
      <c r="S704" t="s">
        <v>4334</v>
      </c>
      <c r="T704" t="s">
        <v>4334</v>
      </c>
      <c r="U704" t="s">
        <v>4334</v>
      </c>
      <c r="V704" t="s">
        <v>4334</v>
      </c>
      <c r="W704" t="s">
        <v>4334</v>
      </c>
      <c r="X704" t="s">
        <v>4334</v>
      </c>
      <c r="Y704">
        <v>760000</v>
      </c>
      <c r="Z704">
        <v>1404648</v>
      </c>
      <c r="AA704" t="s">
        <v>4334</v>
      </c>
      <c r="AB704">
        <v>1370803.4950000001</v>
      </c>
      <c r="AC704" t="s">
        <v>4334</v>
      </c>
      <c r="AD704" t="s">
        <v>4334</v>
      </c>
      <c r="AE704" t="s">
        <v>4334</v>
      </c>
      <c r="AF704" t="s">
        <v>4334</v>
      </c>
      <c r="AG704" t="s">
        <v>4334</v>
      </c>
      <c r="AH704">
        <v>1369168.7039999999</v>
      </c>
      <c r="AI704">
        <v>100</v>
      </c>
      <c r="AJ704">
        <v>97.47</v>
      </c>
      <c r="AK704" t="s">
        <v>4334</v>
      </c>
      <c r="AL704" t="s">
        <v>2297</v>
      </c>
      <c r="AM704" t="s">
        <v>4334</v>
      </c>
      <c r="AN704" t="s">
        <v>4334</v>
      </c>
      <c r="AO704" t="s">
        <v>4334</v>
      </c>
    </row>
    <row r="705" spans="1:41">
      <c r="A705" t="s">
        <v>6818</v>
      </c>
      <c r="B705" t="s">
        <v>2286</v>
      </c>
      <c r="C705" t="s">
        <v>4334</v>
      </c>
      <c r="D705" t="s">
        <v>4334</v>
      </c>
      <c r="E705" t="s">
        <v>4334</v>
      </c>
      <c r="F705" t="s">
        <v>3904</v>
      </c>
      <c r="G705" t="s">
        <v>2364</v>
      </c>
      <c r="H705" t="s">
        <v>6819</v>
      </c>
      <c r="I705" t="s">
        <v>4334</v>
      </c>
      <c r="J705" t="s">
        <v>2287</v>
      </c>
      <c r="K705" t="s">
        <v>4334</v>
      </c>
      <c r="L705">
        <v>2</v>
      </c>
      <c r="M705" t="s">
        <v>3611</v>
      </c>
      <c r="N705" t="s">
        <v>4334</v>
      </c>
      <c r="O705" t="s">
        <v>4334</v>
      </c>
      <c r="P705" t="s">
        <v>4334</v>
      </c>
      <c r="Q705" t="s">
        <v>4334</v>
      </c>
      <c r="S705" t="s">
        <v>4334</v>
      </c>
      <c r="T705" t="s">
        <v>4334</v>
      </c>
      <c r="U705" t="s">
        <v>4334</v>
      </c>
      <c r="V705" t="s">
        <v>4334</v>
      </c>
      <c r="W705" t="s">
        <v>4334</v>
      </c>
      <c r="X705" t="s">
        <v>4334</v>
      </c>
      <c r="Y705">
        <v>600000</v>
      </c>
      <c r="Z705">
        <v>2456000</v>
      </c>
      <c r="AA705" t="s">
        <v>4334</v>
      </c>
      <c r="AB705">
        <v>2453892.7450000001</v>
      </c>
      <c r="AC705" t="s">
        <v>4334</v>
      </c>
      <c r="AD705" t="s">
        <v>4334</v>
      </c>
      <c r="AE705" t="s">
        <v>4334</v>
      </c>
      <c r="AF705" t="s">
        <v>4334</v>
      </c>
      <c r="AG705" t="s">
        <v>4334</v>
      </c>
      <c r="AH705">
        <v>2436150.4810000001</v>
      </c>
      <c r="AI705">
        <v>100</v>
      </c>
      <c r="AJ705">
        <v>99.19</v>
      </c>
      <c r="AK705" t="s">
        <v>4334</v>
      </c>
      <c r="AL705" t="s">
        <v>14</v>
      </c>
      <c r="AM705" t="s">
        <v>4334</v>
      </c>
      <c r="AN705" t="s">
        <v>4334</v>
      </c>
      <c r="AO705" t="s">
        <v>4334</v>
      </c>
    </row>
    <row r="706" spans="1:41">
      <c r="A706" t="s">
        <v>6820</v>
      </c>
      <c r="B706" t="s">
        <v>318</v>
      </c>
      <c r="C706" t="s">
        <v>4334</v>
      </c>
      <c r="D706" t="s">
        <v>4334</v>
      </c>
      <c r="E706" t="s">
        <v>4334</v>
      </c>
      <c r="F706" t="s">
        <v>3758</v>
      </c>
      <c r="G706" t="s">
        <v>458</v>
      </c>
      <c r="H706" t="s">
        <v>4334</v>
      </c>
      <c r="I706" t="s">
        <v>4334</v>
      </c>
      <c r="J706" t="s">
        <v>319</v>
      </c>
      <c r="K706" t="s">
        <v>4334</v>
      </c>
      <c r="L706">
        <v>8</v>
      </c>
      <c r="M706" t="s">
        <v>3615</v>
      </c>
      <c r="N706" t="s">
        <v>4334</v>
      </c>
      <c r="O706" t="s">
        <v>4334</v>
      </c>
      <c r="P706" t="s">
        <v>4334</v>
      </c>
      <c r="Q706" t="s">
        <v>4334</v>
      </c>
      <c r="S706" t="s">
        <v>4334</v>
      </c>
      <c r="T706" t="s">
        <v>4334</v>
      </c>
      <c r="U706" t="s">
        <v>4334</v>
      </c>
      <c r="V706" t="s">
        <v>4334</v>
      </c>
      <c r="W706" t="s">
        <v>4334</v>
      </c>
      <c r="X706" t="s">
        <v>4334</v>
      </c>
      <c r="Y706">
        <v>1500000</v>
      </c>
      <c r="Z706">
        <v>1500000</v>
      </c>
      <c r="AA706" t="s">
        <v>4334</v>
      </c>
      <c r="AB706">
        <v>1498260</v>
      </c>
      <c r="AC706" t="s">
        <v>4334</v>
      </c>
      <c r="AD706" t="s">
        <v>4334</v>
      </c>
      <c r="AE706" t="s">
        <v>4334</v>
      </c>
      <c r="AF706" t="s">
        <v>4334</v>
      </c>
      <c r="AG706" t="s">
        <v>4334</v>
      </c>
      <c r="AH706">
        <v>1141482</v>
      </c>
      <c r="AI706">
        <v>99</v>
      </c>
      <c r="AJ706">
        <v>0</v>
      </c>
      <c r="AK706" t="s">
        <v>4334</v>
      </c>
      <c r="AL706" t="s">
        <v>149</v>
      </c>
      <c r="AM706" t="s">
        <v>4334</v>
      </c>
      <c r="AN706" t="s">
        <v>4334</v>
      </c>
      <c r="AO706" t="s">
        <v>4334</v>
      </c>
    </row>
    <row r="707" spans="1:41">
      <c r="A707" t="s">
        <v>6821</v>
      </c>
      <c r="B707" t="s">
        <v>526</v>
      </c>
      <c r="C707" t="s">
        <v>4334</v>
      </c>
      <c r="D707" t="s">
        <v>4334</v>
      </c>
      <c r="E707" t="s">
        <v>4334</v>
      </c>
      <c r="F707" t="s">
        <v>3730</v>
      </c>
      <c r="G707" t="s">
        <v>4334</v>
      </c>
      <c r="H707" t="s">
        <v>3137</v>
      </c>
      <c r="I707" t="s">
        <v>4334</v>
      </c>
      <c r="J707" t="s">
        <v>4334</v>
      </c>
      <c r="K707" t="s">
        <v>4334</v>
      </c>
      <c r="L707">
        <v>6</v>
      </c>
      <c r="M707" t="s">
        <v>3613</v>
      </c>
      <c r="N707" t="s">
        <v>4334</v>
      </c>
      <c r="O707" t="s">
        <v>4334</v>
      </c>
      <c r="P707" t="s">
        <v>4334</v>
      </c>
      <c r="Q707" t="s">
        <v>4334</v>
      </c>
      <c r="R707">
        <v>2021</v>
      </c>
      <c r="S707" t="s">
        <v>4334</v>
      </c>
      <c r="T707" t="s">
        <v>4334</v>
      </c>
      <c r="U707" t="s">
        <v>4334</v>
      </c>
      <c r="V707" t="s">
        <v>4334</v>
      </c>
      <c r="W707" t="s">
        <v>4334</v>
      </c>
      <c r="X707" t="s">
        <v>4334</v>
      </c>
      <c r="Y707">
        <v>0</v>
      </c>
      <c r="Z707">
        <v>5000000</v>
      </c>
      <c r="AA707" t="s">
        <v>4334</v>
      </c>
      <c r="AB707">
        <v>0</v>
      </c>
      <c r="AC707" t="s">
        <v>4334</v>
      </c>
      <c r="AD707" t="s">
        <v>4334</v>
      </c>
      <c r="AE707" t="s">
        <v>4334</v>
      </c>
      <c r="AF707" t="s">
        <v>4334</v>
      </c>
      <c r="AG707" t="s">
        <v>4334</v>
      </c>
      <c r="AH707">
        <v>0</v>
      </c>
      <c r="AI707">
        <v>5</v>
      </c>
      <c r="AJ707">
        <v>0</v>
      </c>
      <c r="AK707" t="s">
        <v>4334</v>
      </c>
      <c r="AL707" t="s">
        <v>3138</v>
      </c>
      <c r="AM707" t="s">
        <v>4334</v>
      </c>
      <c r="AN707" t="s">
        <v>4334</v>
      </c>
      <c r="AO707" t="s">
        <v>4334</v>
      </c>
    </row>
    <row r="708" spans="1:41">
      <c r="A708" t="s">
        <v>6822</v>
      </c>
      <c r="B708" t="s">
        <v>318</v>
      </c>
      <c r="C708" t="s">
        <v>4334</v>
      </c>
      <c r="D708" t="s">
        <v>4334</v>
      </c>
      <c r="E708" t="s">
        <v>4334</v>
      </c>
      <c r="F708" t="s">
        <v>3729</v>
      </c>
      <c r="G708" t="s">
        <v>348</v>
      </c>
      <c r="H708" t="s">
        <v>4334</v>
      </c>
      <c r="I708" t="s">
        <v>4334</v>
      </c>
      <c r="J708" t="s">
        <v>4334</v>
      </c>
      <c r="K708" t="s">
        <v>4334</v>
      </c>
      <c r="L708">
        <v>50</v>
      </c>
      <c r="M708" t="s">
        <v>3686</v>
      </c>
      <c r="N708" t="s">
        <v>4334</v>
      </c>
      <c r="O708" t="s">
        <v>4334</v>
      </c>
      <c r="P708" t="s">
        <v>4334</v>
      </c>
      <c r="Q708" t="s">
        <v>4334</v>
      </c>
      <c r="S708" t="s">
        <v>4334</v>
      </c>
      <c r="T708" t="s">
        <v>4334</v>
      </c>
      <c r="U708" t="s">
        <v>4334</v>
      </c>
      <c r="V708" t="s">
        <v>4334</v>
      </c>
      <c r="W708" t="s">
        <v>4334</v>
      </c>
      <c r="X708" t="s">
        <v>4334</v>
      </c>
      <c r="Y708">
        <v>10125000</v>
      </c>
      <c r="Z708">
        <v>10125000</v>
      </c>
      <c r="AA708" t="s">
        <v>4334</v>
      </c>
      <c r="AB708">
        <v>9926536</v>
      </c>
      <c r="AC708" t="s">
        <v>4334</v>
      </c>
      <c r="AD708" t="s">
        <v>4334</v>
      </c>
      <c r="AE708" t="s">
        <v>4334</v>
      </c>
      <c r="AF708" t="s">
        <v>4334</v>
      </c>
      <c r="AG708" t="s">
        <v>4334</v>
      </c>
      <c r="AH708">
        <v>496888</v>
      </c>
      <c r="AI708">
        <v>18</v>
      </c>
      <c r="AJ708">
        <v>0</v>
      </c>
      <c r="AK708" t="s">
        <v>4334</v>
      </c>
      <c r="AL708" t="s">
        <v>20</v>
      </c>
      <c r="AM708" t="s">
        <v>4334</v>
      </c>
      <c r="AN708" t="s">
        <v>4334</v>
      </c>
      <c r="AO708" t="s">
        <v>4334</v>
      </c>
    </row>
    <row r="709" spans="1:41">
      <c r="A709" t="s">
        <v>6823</v>
      </c>
      <c r="B709" t="s">
        <v>318</v>
      </c>
      <c r="C709" t="s">
        <v>4334</v>
      </c>
      <c r="D709" t="s">
        <v>4334</v>
      </c>
      <c r="E709" t="s">
        <v>4334</v>
      </c>
      <c r="F709" t="s">
        <v>3729</v>
      </c>
      <c r="G709" t="s">
        <v>4334</v>
      </c>
      <c r="H709" t="s">
        <v>4334</v>
      </c>
      <c r="I709" t="s">
        <v>4334</v>
      </c>
      <c r="J709" t="s">
        <v>472</v>
      </c>
      <c r="K709" t="s">
        <v>4334</v>
      </c>
      <c r="L709">
        <v>8</v>
      </c>
      <c r="M709" t="s">
        <v>3615</v>
      </c>
      <c r="N709" t="s">
        <v>4334</v>
      </c>
      <c r="O709" t="s">
        <v>4334</v>
      </c>
      <c r="P709" t="s">
        <v>4334</v>
      </c>
      <c r="Q709" t="s">
        <v>4334</v>
      </c>
      <c r="S709" t="s">
        <v>4334</v>
      </c>
      <c r="T709" t="s">
        <v>4334</v>
      </c>
      <c r="U709" t="s">
        <v>4334</v>
      </c>
      <c r="V709" t="s">
        <v>4334</v>
      </c>
      <c r="W709" t="s">
        <v>4334</v>
      </c>
      <c r="X709" t="s">
        <v>4334</v>
      </c>
      <c r="Y709">
        <v>7990000</v>
      </c>
      <c r="Z709">
        <v>7990000</v>
      </c>
      <c r="AA709" t="s">
        <v>4334</v>
      </c>
      <c r="AB709">
        <v>970670</v>
      </c>
      <c r="AC709" t="s">
        <v>4334</v>
      </c>
      <c r="AD709" t="s">
        <v>4334</v>
      </c>
      <c r="AE709" t="s">
        <v>4334</v>
      </c>
      <c r="AF709" t="s">
        <v>4334</v>
      </c>
      <c r="AG709" t="s">
        <v>4334</v>
      </c>
      <c r="AH709">
        <v>0</v>
      </c>
      <c r="AI709">
        <v>0</v>
      </c>
      <c r="AJ709">
        <v>0</v>
      </c>
      <c r="AK709" t="s">
        <v>4334</v>
      </c>
      <c r="AL709" t="s">
        <v>4334</v>
      </c>
      <c r="AM709" t="s">
        <v>4334</v>
      </c>
      <c r="AN709" t="s">
        <v>4334</v>
      </c>
      <c r="AO709" t="s">
        <v>4334</v>
      </c>
    </row>
    <row r="710" spans="1:41">
      <c r="A710" t="s">
        <v>6824</v>
      </c>
      <c r="B710" t="s">
        <v>318</v>
      </c>
      <c r="C710" t="s">
        <v>4334</v>
      </c>
      <c r="D710" t="s">
        <v>4334</v>
      </c>
      <c r="E710" t="s">
        <v>4334</v>
      </c>
      <c r="F710" t="s">
        <v>3758</v>
      </c>
      <c r="G710" t="s">
        <v>446</v>
      </c>
      <c r="H710" t="s">
        <v>4334</v>
      </c>
      <c r="I710" t="s">
        <v>4334</v>
      </c>
      <c r="J710" t="s">
        <v>4334</v>
      </c>
      <c r="K710" t="s">
        <v>4334</v>
      </c>
      <c r="L710">
        <v>1</v>
      </c>
      <c r="M710" t="s">
        <v>3610</v>
      </c>
      <c r="N710" t="s">
        <v>4334</v>
      </c>
      <c r="O710" t="s">
        <v>4334</v>
      </c>
      <c r="P710" t="s">
        <v>4334</v>
      </c>
      <c r="Q710" t="s">
        <v>4334</v>
      </c>
      <c r="S710" t="s">
        <v>4334</v>
      </c>
      <c r="T710" t="s">
        <v>4334</v>
      </c>
      <c r="U710" t="s">
        <v>4334</v>
      </c>
      <c r="V710" t="s">
        <v>4334</v>
      </c>
      <c r="W710" t="s">
        <v>4334</v>
      </c>
      <c r="X710" t="s">
        <v>4334</v>
      </c>
      <c r="Y710">
        <v>2000000</v>
      </c>
      <c r="Z710">
        <v>2000000</v>
      </c>
      <c r="AA710" t="s">
        <v>4334</v>
      </c>
      <c r="AB710">
        <v>1343157</v>
      </c>
      <c r="AC710" t="s">
        <v>4334</v>
      </c>
      <c r="AD710" t="s">
        <v>4334</v>
      </c>
      <c r="AE710" t="s">
        <v>4334</v>
      </c>
      <c r="AF710" t="s">
        <v>4334</v>
      </c>
      <c r="AG710" t="s">
        <v>4334</v>
      </c>
      <c r="AH710">
        <v>798928</v>
      </c>
      <c r="AI710">
        <v>70</v>
      </c>
      <c r="AJ710">
        <v>0</v>
      </c>
      <c r="AK710" t="s">
        <v>4334</v>
      </c>
      <c r="AL710" t="s">
        <v>436</v>
      </c>
      <c r="AM710" t="s">
        <v>4334</v>
      </c>
      <c r="AN710" t="s">
        <v>4334</v>
      </c>
      <c r="AO710" t="s">
        <v>4334</v>
      </c>
    </row>
    <row r="711" spans="1:41">
      <c r="A711" t="s">
        <v>6825</v>
      </c>
      <c r="B711" t="s">
        <v>318</v>
      </c>
      <c r="C711" t="s">
        <v>4334</v>
      </c>
      <c r="D711" t="s">
        <v>4334</v>
      </c>
      <c r="E711" t="s">
        <v>4334</v>
      </c>
      <c r="F711" t="s">
        <v>3758</v>
      </c>
      <c r="G711" t="s">
        <v>3587</v>
      </c>
      <c r="H711" t="s">
        <v>4334</v>
      </c>
      <c r="I711" t="s">
        <v>4334</v>
      </c>
      <c r="J711" t="s">
        <v>391</v>
      </c>
      <c r="K711" t="s">
        <v>4334</v>
      </c>
      <c r="L711">
        <v>32</v>
      </c>
      <c r="M711" t="s">
        <v>3655</v>
      </c>
      <c r="N711" t="s">
        <v>4334</v>
      </c>
      <c r="O711" t="s">
        <v>4334</v>
      </c>
      <c r="P711" t="s">
        <v>4334</v>
      </c>
      <c r="Q711" t="s">
        <v>4334</v>
      </c>
      <c r="S711" t="s">
        <v>4334</v>
      </c>
      <c r="T711" t="s">
        <v>4334</v>
      </c>
      <c r="U711" t="s">
        <v>4334</v>
      </c>
      <c r="V711" t="s">
        <v>4334</v>
      </c>
      <c r="W711" t="s">
        <v>4334</v>
      </c>
      <c r="X711" t="s">
        <v>4334</v>
      </c>
      <c r="Y711">
        <v>2500000</v>
      </c>
      <c r="Z711">
        <v>2500000</v>
      </c>
      <c r="AA711" t="s">
        <v>4334</v>
      </c>
      <c r="AB711">
        <v>2384471</v>
      </c>
      <c r="AC711" t="s">
        <v>4334</v>
      </c>
      <c r="AD711" t="s">
        <v>4334</v>
      </c>
      <c r="AE711" t="s">
        <v>4334</v>
      </c>
      <c r="AF711" t="s">
        <v>4334</v>
      </c>
      <c r="AG711" t="s">
        <v>4334</v>
      </c>
      <c r="AH711">
        <v>1858212</v>
      </c>
      <c r="AI711">
        <v>0</v>
      </c>
      <c r="AJ711">
        <v>0</v>
      </c>
      <c r="AK711" t="s">
        <v>4334</v>
      </c>
      <c r="AL711" t="s">
        <v>4334</v>
      </c>
      <c r="AM711" t="s">
        <v>4334</v>
      </c>
      <c r="AN711" t="s">
        <v>4334</v>
      </c>
      <c r="AO711" t="s">
        <v>4334</v>
      </c>
    </row>
    <row r="712" spans="1:41">
      <c r="A712" t="s">
        <v>6826</v>
      </c>
      <c r="B712" t="s">
        <v>318</v>
      </c>
      <c r="C712" t="s">
        <v>4334</v>
      </c>
      <c r="D712" t="s">
        <v>4334</v>
      </c>
      <c r="E712" t="s">
        <v>4334</v>
      </c>
      <c r="F712" t="s">
        <v>3759</v>
      </c>
      <c r="G712" t="s">
        <v>3586</v>
      </c>
      <c r="H712" t="s">
        <v>4334</v>
      </c>
      <c r="I712" t="s">
        <v>4334</v>
      </c>
      <c r="J712" t="s">
        <v>391</v>
      </c>
      <c r="K712" t="s">
        <v>4334</v>
      </c>
      <c r="L712">
        <v>32</v>
      </c>
      <c r="M712" t="s">
        <v>3655</v>
      </c>
      <c r="N712" t="s">
        <v>4334</v>
      </c>
      <c r="O712" t="s">
        <v>4334</v>
      </c>
      <c r="P712" t="s">
        <v>4334</v>
      </c>
      <c r="Q712" t="s">
        <v>4334</v>
      </c>
      <c r="S712" t="s">
        <v>4334</v>
      </c>
      <c r="T712" t="s">
        <v>4334</v>
      </c>
      <c r="U712" t="s">
        <v>4334</v>
      </c>
      <c r="V712" t="s">
        <v>4334</v>
      </c>
      <c r="W712" t="s">
        <v>4334</v>
      </c>
      <c r="X712" t="s">
        <v>4334</v>
      </c>
      <c r="Y712">
        <v>1200000</v>
      </c>
      <c r="Z712">
        <v>1200000</v>
      </c>
      <c r="AA712" t="s">
        <v>4334</v>
      </c>
      <c r="AB712">
        <v>1182853</v>
      </c>
      <c r="AC712" t="s">
        <v>4334</v>
      </c>
      <c r="AD712" t="s">
        <v>4334</v>
      </c>
      <c r="AE712" t="s">
        <v>4334</v>
      </c>
      <c r="AF712" t="s">
        <v>4334</v>
      </c>
      <c r="AG712" t="s">
        <v>4334</v>
      </c>
      <c r="AH712">
        <v>996542</v>
      </c>
      <c r="AI712">
        <v>83</v>
      </c>
      <c r="AJ712">
        <v>0</v>
      </c>
      <c r="AK712" t="s">
        <v>4334</v>
      </c>
      <c r="AL712" t="s">
        <v>4334</v>
      </c>
      <c r="AM712" t="s">
        <v>4334</v>
      </c>
      <c r="AN712" t="s">
        <v>4334</v>
      </c>
      <c r="AO712" t="s">
        <v>4334</v>
      </c>
    </row>
    <row r="713" spans="1:41">
      <c r="A713" t="s">
        <v>6827</v>
      </c>
      <c r="B713" t="s">
        <v>528</v>
      </c>
      <c r="C713" t="s">
        <v>4334</v>
      </c>
      <c r="D713" t="s">
        <v>4334</v>
      </c>
      <c r="E713" t="s">
        <v>4334</v>
      </c>
      <c r="F713" t="s">
        <v>3758</v>
      </c>
      <c r="G713" t="s">
        <v>4334</v>
      </c>
      <c r="H713" t="s">
        <v>2219</v>
      </c>
      <c r="I713" t="s">
        <v>4334</v>
      </c>
      <c r="J713" t="s">
        <v>319</v>
      </c>
      <c r="K713" t="s">
        <v>4334</v>
      </c>
      <c r="L713">
        <v>29</v>
      </c>
      <c r="M713" t="s">
        <v>3651</v>
      </c>
      <c r="N713" t="s">
        <v>4334</v>
      </c>
      <c r="O713" t="s">
        <v>4334</v>
      </c>
      <c r="P713" t="s">
        <v>4334</v>
      </c>
      <c r="Q713" t="s">
        <v>4334</v>
      </c>
      <c r="S713" t="s">
        <v>4334</v>
      </c>
      <c r="T713" t="s">
        <v>4334</v>
      </c>
      <c r="U713" t="s">
        <v>4334</v>
      </c>
      <c r="V713" t="s">
        <v>4334</v>
      </c>
      <c r="W713" t="s">
        <v>4334</v>
      </c>
      <c r="X713" t="s">
        <v>4334</v>
      </c>
      <c r="Y713">
        <v>0</v>
      </c>
      <c r="Z713">
        <v>1000000</v>
      </c>
      <c r="AA713" t="s">
        <v>4334</v>
      </c>
      <c r="AB713">
        <v>0</v>
      </c>
      <c r="AC713" t="s">
        <v>4334</v>
      </c>
      <c r="AD713" t="s">
        <v>4334</v>
      </c>
      <c r="AE713" t="s">
        <v>4334</v>
      </c>
      <c r="AF713" t="s">
        <v>4334</v>
      </c>
      <c r="AG713" t="s">
        <v>4334</v>
      </c>
      <c r="AH713">
        <v>0</v>
      </c>
      <c r="AI713">
        <v>0</v>
      </c>
      <c r="AJ713">
        <v>0</v>
      </c>
      <c r="AK713" t="s">
        <v>4334</v>
      </c>
      <c r="AL713" t="s">
        <v>4334</v>
      </c>
      <c r="AM713" t="s">
        <v>4334</v>
      </c>
      <c r="AN713" t="s">
        <v>4334</v>
      </c>
      <c r="AO713" t="s">
        <v>4334</v>
      </c>
    </row>
    <row r="714" spans="1:41">
      <c r="A714" t="s">
        <v>6828</v>
      </c>
      <c r="B714" t="s">
        <v>527</v>
      </c>
      <c r="C714" t="s">
        <v>4334</v>
      </c>
      <c r="D714" t="s">
        <v>4334</v>
      </c>
      <c r="E714" t="s">
        <v>4334</v>
      </c>
      <c r="F714" t="s">
        <v>6830</v>
      </c>
      <c r="G714" t="s">
        <v>4334</v>
      </c>
      <c r="H714" t="s">
        <v>6829</v>
      </c>
      <c r="I714" t="s">
        <v>4334</v>
      </c>
      <c r="J714" t="s">
        <v>319</v>
      </c>
      <c r="K714" t="s">
        <v>4334</v>
      </c>
      <c r="L714">
        <v>7</v>
      </c>
      <c r="M714" t="s">
        <v>3614</v>
      </c>
      <c r="N714" t="s">
        <v>4334</v>
      </c>
      <c r="O714" t="s">
        <v>4334</v>
      </c>
      <c r="P714" t="s">
        <v>4334</v>
      </c>
      <c r="Q714" t="s">
        <v>4334</v>
      </c>
      <c r="R714">
        <v>2006</v>
      </c>
      <c r="S714" t="s">
        <v>4334</v>
      </c>
      <c r="T714" t="s">
        <v>4334</v>
      </c>
      <c r="U714" t="s">
        <v>4334</v>
      </c>
      <c r="V714" t="s">
        <v>4334</v>
      </c>
      <c r="W714" t="s">
        <v>4334</v>
      </c>
      <c r="X714" t="s">
        <v>4334</v>
      </c>
      <c r="Y714">
        <v>400000</v>
      </c>
      <c r="Z714">
        <v>1326178</v>
      </c>
      <c r="AA714" t="s">
        <v>4334</v>
      </c>
      <c r="AB714">
        <v>1317631</v>
      </c>
      <c r="AC714" t="s">
        <v>4334</v>
      </c>
      <c r="AD714" t="s">
        <v>4334</v>
      </c>
      <c r="AE714" t="s">
        <v>4334</v>
      </c>
      <c r="AF714" t="s">
        <v>4334</v>
      </c>
      <c r="AG714" t="s">
        <v>4334</v>
      </c>
      <c r="AH714">
        <v>1309697</v>
      </c>
      <c r="AI714">
        <v>100</v>
      </c>
      <c r="AJ714">
        <v>0</v>
      </c>
      <c r="AK714" t="s">
        <v>4334</v>
      </c>
      <c r="AL714" t="s">
        <v>688</v>
      </c>
      <c r="AM714" t="s">
        <v>4334</v>
      </c>
      <c r="AN714" t="s">
        <v>4334</v>
      </c>
      <c r="AO714" t="s">
        <v>4334</v>
      </c>
    </row>
    <row r="715" spans="1:41">
      <c r="A715" t="s">
        <v>6831</v>
      </c>
      <c r="B715" t="s">
        <v>2286</v>
      </c>
      <c r="C715" t="s">
        <v>4334</v>
      </c>
      <c r="D715" t="s">
        <v>4334</v>
      </c>
      <c r="E715" t="s">
        <v>4334</v>
      </c>
      <c r="F715" t="s">
        <v>3733</v>
      </c>
      <c r="G715" t="s">
        <v>2592</v>
      </c>
      <c r="H715" t="s">
        <v>6832</v>
      </c>
      <c r="I715" t="s">
        <v>4334</v>
      </c>
      <c r="J715" t="s">
        <v>4334</v>
      </c>
      <c r="K715" t="s">
        <v>4334</v>
      </c>
      <c r="L715">
        <v>14</v>
      </c>
      <c r="M715" t="s">
        <v>3625</v>
      </c>
      <c r="N715" t="s">
        <v>4334</v>
      </c>
      <c r="O715" t="s">
        <v>4334</v>
      </c>
      <c r="P715" t="s">
        <v>4334</v>
      </c>
      <c r="Q715" t="s">
        <v>4334</v>
      </c>
      <c r="S715" t="s">
        <v>4334</v>
      </c>
      <c r="T715" t="s">
        <v>4334</v>
      </c>
      <c r="U715" t="s">
        <v>4334</v>
      </c>
      <c r="V715" t="s">
        <v>4334</v>
      </c>
      <c r="W715" t="s">
        <v>4334</v>
      </c>
      <c r="X715" t="s">
        <v>4334</v>
      </c>
      <c r="Y715">
        <v>0</v>
      </c>
      <c r="Z715">
        <v>1190000</v>
      </c>
      <c r="AA715" t="s">
        <v>4334</v>
      </c>
      <c r="AB715">
        <v>1100458.4839999999</v>
      </c>
      <c r="AC715" t="s">
        <v>4334</v>
      </c>
      <c r="AD715" t="s">
        <v>4334</v>
      </c>
      <c r="AE715" t="s">
        <v>4334</v>
      </c>
      <c r="AF715" t="s">
        <v>4334</v>
      </c>
      <c r="AG715" t="s">
        <v>4334</v>
      </c>
      <c r="AH715">
        <v>0</v>
      </c>
      <c r="AI715">
        <v>1</v>
      </c>
      <c r="AJ715">
        <v>0</v>
      </c>
      <c r="AK715" t="s">
        <v>4334</v>
      </c>
      <c r="AL715" t="s">
        <v>20</v>
      </c>
      <c r="AM715" t="s">
        <v>4334</v>
      </c>
      <c r="AN715" t="s">
        <v>4334</v>
      </c>
      <c r="AO715" t="s">
        <v>4334</v>
      </c>
    </row>
    <row r="716" spans="1:41">
      <c r="A716" t="s">
        <v>6833</v>
      </c>
      <c r="B716" t="s">
        <v>529</v>
      </c>
      <c r="C716" t="s">
        <v>4334</v>
      </c>
      <c r="D716" t="s">
        <v>4334</v>
      </c>
      <c r="E716" t="s">
        <v>4334</v>
      </c>
      <c r="F716" t="s">
        <v>3730</v>
      </c>
      <c r="G716" t="s">
        <v>4334</v>
      </c>
      <c r="H716" t="s">
        <v>1248</v>
      </c>
      <c r="I716" t="s">
        <v>4334</v>
      </c>
      <c r="J716" t="s">
        <v>480</v>
      </c>
      <c r="K716" t="s">
        <v>4334</v>
      </c>
      <c r="L716">
        <v>36</v>
      </c>
      <c r="M716" t="s">
        <v>3662</v>
      </c>
      <c r="N716" t="s">
        <v>4334</v>
      </c>
      <c r="O716" t="s">
        <v>4334</v>
      </c>
      <c r="P716" t="s">
        <v>4334</v>
      </c>
      <c r="Q716" t="s">
        <v>4334</v>
      </c>
      <c r="S716" t="s">
        <v>4334</v>
      </c>
      <c r="T716" t="s">
        <v>4334</v>
      </c>
      <c r="U716" t="s">
        <v>4334</v>
      </c>
      <c r="V716" t="s">
        <v>4334</v>
      </c>
      <c r="W716" t="s">
        <v>4334</v>
      </c>
      <c r="X716" t="s">
        <v>4334</v>
      </c>
      <c r="Y716">
        <v>0</v>
      </c>
      <c r="Z716">
        <v>22077000</v>
      </c>
      <c r="AA716" t="s">
        <v>4334</v>
      </c>
      <c r="AB716">
        <v>0</v>
      </c>
      <c r="AC716" t="s">
        <v>4334</v>
      </c>
      <c r="AD716" t="s">
        <v>4334</v>
      </c>
      <c r="AE716" t="s">
        <v>4334</v>
      </c>
      <c r="AF716" t="s">
        <v>4334</v>
      </c>
      <c r="AG716" t="s">
        <v>4334</v>
      </c>
      <c r="AH716">
        <v>0</v>
      </c>
      <c r="AI716">
        <v>80</v>
      </c>
      <c r="AJ716">
        <v>0</v>
      </c>
      <c r="AK716" t="s">
        <v>4334</v>
      </c>
      <c r="AL716" t="s">
        <v>4334</v>
      </c>
      <c r="AM716" t="s">
        <v>4334</v>
      </c>
      <c r="AN716" t="s">
        <v>4334</v>
      </c>
      <c r="AO716" t="s">
        <v>4334</v>
      </c>
    </row>
    <row r="717" spans="1:41">
      <c r="A717" t="s">
        <v>6834</v>
      </c>
      <c r="B717" t="s">
        <v>528</v>
      </c>
      <c r="C717" t="s">
        <v>4334</v>
      </c>
      <c r="D717" t="s">
        <v>4334</v>
      </c>
      <c r="E717" t="s">
        <v>4334</v>
      </c>
      <c r="F717" t="s">
        <v>3730</v>
      </c>
      <c r="G717" t="s">
        <v>4334</v>
      </c>
      <c r="H717" t="s">
        <v>2267</v>
      </c>
      <c r="I717" t="s">
        <v>4334</v>
      </c>
      <c r="J717" t="s">
        <v>4334</v>
      </c>
      <c r="K717" t="s">
        <v>4334</v>
      </c>
      <c r="L717">
        <v>22</v>
      </c>
      <c r="M717" t="s">
        <v>3638</v>
      </c>
      <c r="N717" t="s">
        <v>4334</v>
      </c>
      <c r="O717" t="s">
        <v>4334</v>
      </c>
      <c r="P717" t="s">
        <v>4334</v>
      </c>
      <c r="Q717" t="s">
        <v>4334</v>
      </c>
      <c r="S717" t="s">
        <v>4334</v>
      </c>
      <c r="T717" t="s">
        <v>4334</v>
      </c>
      <c r="U717" t="s">
        <v>4334</v>
      </c>
      <c r="V717" t="s">
        <v>4334</v>
      </c>
      <c r="W717" t="s">
        <v>4334</v>
      </c>
      <c r="X717" t="s">
        <v>4334</v>
      </c>
      <c r="Y717">
        <v>0</v>
      </c>
      <c r="Z717">
        <v>0</v>
      </c>
      <c r="AA717" t="s">
        <v>4334</v>
      </c>
      <c r="AB717">
        <v>0</v>
      </c>
      <c r="AC717" t="s">
        <v>4334</v>
      </c>
      <c r="AD717" t="s">
        <v>4334</v>
      </c>
      <c r="AE717" t="s">
        <v>4334</v>
      </c>
      <c r="AF717" t="s">
        <v>4334</v>
      </c>
      <c r="AG717" t="s">
        <v>4334</v>
      </c>
      <c r="AH717">
        <v>0</v>
      </c>
      <c r="AI717">
        <v>0</v>
      </c>
      <c r="AJ717">
        <v>0</v>
      </c>
      <c r="AK717" t="s">
        <v>4334</v>
      </c>
      <c r="AL717" t="s">
        <v>4334</v>
      </c>
      <c r="AM717" t="s">
        <v>4334</v>
      </c>
      <c r="AN717" t="s">
        <v>4334</v>
      </c>
      <c r="AO717" t="s">
        <v>4334</v>
      </c>
    </row>
    <row r="718" spans="1:41">
      <c r="A718" t="s">
        <v>6835</v>
      </c>
      <c r="B718" t="s">
        <v>318</v>
      </c>
      <c r="C718" t="s">
        <v>4334</v>
      </c>
      <c r="D718" t="s">
        <v>4334</v>
      </c>
      <c r="E718" t="s">
        <v>4334</v>
      </c>
      <c r="F718" t="s">
        <v>3758</v>
      </c>
      <c r="G718" t="s">
        <v>447</v>
      </c>
      <c r="H718" t="s">
        <v>4334</v>
      </c>
      <c r="I718" t="s">
        <v>4334</v>
      </c>
      <c r="J718" t="s">
        <v>4334</v>
      </c>
      <c r="K718" t="s">
        <v>4334</v>
      </c>
      <c r="L718">
        <v>1</v>
      </c>
      <c r="M718" t="s">
        <v>3610</v>
      </c>
      <c r="N718" t="s">
        <v>4334</v>
      </c>
      <c r="O718" t="s">
        <v>4334</v>
      </c>
      <c r="P718" t="s">
        <v>4334</v>
      </c>
      <c r="Q718" t="s">
        <v>4334</v>
      </c>
      <c r="S718" t="s">
        <v>4334</v>
      </c>
      <c r="T718" t="s">
        <v>4334</v>
      </c>
      <c r="U718" t="s">
        <v>4334</v>
      </c>
      <c r="V718" t="s">
        <v>4334</v>
      </c>
      <c r="W718" t="s">
        <v>4334</v>
      </c>
      <c r="X718" t="s">
        <v>4334</v>
      </c>
      <c r="Y718">
        <v>1600000</v>
      </c>
      <c r="Z718">
        <v>1600000</v>
      </c>
      <c r="AA718" t="s">
        <v>4334</v>
      </c>
      <c r="AB718">
        <v>1365021</v>
      </c>
      <c r="AC718" t="s">
        <v>4334</v>
      </c>
      <c r="AD718" t="s">
        <v>4334</v>
      </c>
      <c r="AE718" t="s">
        <v>4334</v>
      </c>
      <c r="AF718" t="s">
        <v>4334</v>
      </c>
      <c r="AG718" t="s">
        <v>4334</v>
      </c>
      <c r="AH718">
        <v>41529</v>
      </c>
      <c r="AI718">
        <v>30</v>
      </c>
      <c r="AJ718">
        <v>0</v>
      </c>
      <c r="AK718" t="s">
        <v>4334</v>
      </c>
      <c r="AL718" t="s">
        <v>436</v>
      </c>
      <c r="AM718" t="s">
        <v>4334</v>
      </c>
      <c r="AN718" t="s">
        <v>4334</v>
      </c>
      <c r="AO718" t="s">
        <v>4334</v>
      </c>
    </row>
    <row r="719" spans="1:41">
      <c r="A719" t="s">
        <v>6836</v>
      </c>
      <c r="B719" t="s">
        <v>317</v>
      </c>
      <c r="C719" t="s">
        <v>4334</v>
      </c>
      <c r="D719" t="s">
        <v>4334</v>
      </c>
      <c r="E719" t="s">
        <v>4334</v>
      </c>
      <c r="F719" t="s">
        <v>3753</v>
      </c>
      <c r="G719" t="s">
        <v>4334</v>
      </c>
      <c r="H719" t="s">
        <v>3932</v>
      </c>
      <c r="I719" t="s">
        <v>4334</v>
      </c>
      <c r="J719" t="s">
        <v>4334</v>
      </c>
      <c r="K719" t="s">
        <v>4334</v>
      </c>
      <c r="L719">
        <v>9</v>
      </c>
      <c r="M719" t="s">
        <v>3616</v>
      </c>
      <c r="N719" t="s">
        <v>4334</v>
      </c>
      <c r="O719" t="s">
        <v>4334</v>
      </c>
      <c r="P719" t="s">
        <v>4334</v>
      </c>
      <c r="Q719" t="s">
        <v>4334</v>
      </c>
      <c r="S719" t="s">
        <v>4334</v>
      </c>
      <c r="T719" t="s">
        <v>4334</v>
      </c>
      <c r="U719" t="s">
        <v>4334</v>
      </c>
      <c r="V719" t="s">
        <v>4334</v>
      </c>
      <c r="W719" t="s">
        <v>4334</v>
      </c>
      <c r="X719" t="s">
        <v>4334</v>
      </c>
      <c r="Y719">
        <v>0</v>
      </c>
      <c r="Z719">
        <v>3000000</v>
      </c>
      <c r="AA719" t="s">
        <v>4334</v>
      </c>
      <c r="AB719">
        <v>1699931</v>
      </c>
      <c r="AC719" t="s">
        <v>4334</v>
      </c>
      <c r="AD719" t="s">
        <v>4334</v>
      </c>
      <c r="AE719" t="s">
        <v>4334</v>
      </c>
      <c r="AF719" t="s">
        <v>4334</v>
      </c>
      <c r="AG719" t="s">
        <v>4334</v>
      </c>
      <c r="AH719">
        <v>439863</v>
      </c>
      <c r="AI719">
        <v>25</v>
      </c>
      <c r="AJ719">
        <v>0</v>
      </c>
      <c r="AK719" t="s">
        <v>4334</v>
      </c>
      <c r="AL719" t="s">
        <v>4334</v>
      </c>
      <c r="AM719" t="s">
        <v>4334</v>
      </c>
      <c r="AN719" t="s">
        <v>4334</v>
      </c>
      <c r="AO719" t="s">
        <v>4334</v>
      </c>
    </row>
    <row r="720" spans="1:41">
      <c r="A720" t="s">
        <v>6837</v>
      </c>
      <c r="B720" t="s">
        <v>317</v>
      </c>
      <c r="C720" t="s">
        <v>4334</v>
      </c>
      <c r="D720" t="s">
        <v>4334</v>
      </c>
      <c r="E720" t="s">
        <v>4334</v>
      </c>
      <c r="F720" t="s">
        <v>3742</v>
      </c>
      <c r="G720" t="s">
        <v>4334</v>
      </c>
      <c r="H720" t="s">
        <v>6838</v>
      </c>
      <c r="I720" t="s">
        <v>4334</v>
      </c>
      <c r="J720" t="s">
        <v>4334</v>
      </c>
      <c r="K720" t="s">
        <v>4334</v>
      </c>
      <c r="L720">
        <v>35</v>
      </c>
      <c r="M720" t="s">
        <v>3660</v>
      </c>
      <c r="N720" t="s">
        <v>4334</v>
      </c>
      <c r="O720" t="s">
        <v>4334</v>
      </c>
      <c r="P720" t="s">
        <v>4334</v>
      </c>
      <c r="Q720" t="s">
        <v>4334</v>
      </c>
      <c r="S720" t="s">
        <v>4334</v>
      </c>
      <c r="T720" t="s">
        <v>4334</v>
      </c>
      <c r="U720" t="s">
        <v>4334</v>
      </c>
      <c r="V720" t="s">
        <v>4334</v>
      </c>
      <c r="W720" t="s">
        <v>4334</v>
      </c>
      <c r="X720" t="s">
        <v>4334</v>
      </c>
      <c r="Y720">
        <v>0</v>
      </c>
      <c r="Z720">
        <v>3750000</v>
      </c>
      <c r="AA720" t="s">
        <v>4334</v>
      </c>
      <c r="AB720">
        <v>3639861.6370000001</v>
      </c>
      <c r="AC720" t="s">
        <v>4334</v>
      </c>
      <c r="AD720" t="s">
        <v>4334</v>
      </c>
      <c r="AE720" t="s">
        <v>4334</v>
      </c>
      <c r="AF720" t="s">
        <v>4334</v>
      </c>
      <c r="AG720" t="s">
        <v>4334</v>
      </c>
      <c r="AH720">
        <v>3392146.1680000001</v>
      </c>
      <c r="AI720">
        <v>96</v>
      </c>
      <c r="AJ720">
        <v>0</v>
      </c>
      <c r="AK720" t="s">
        <v>4334</v>
      </c>
      <c r="AL720" t="s">
        <v>115</v>
      </c>
      <c r="AM720" t="s">
        <v>4334</v>
      </c>
      <c r="AN720" t="s">
        <v>20</v>
      </c>
      <c r="AO720" t="s">
        <v>4334</v>
      </c>
    </row>
    <row r="721" spans="1:41">
      <c r="A721" t="s">
        <v>6839</v>
      </c>
      <c r="B721" t="s">
        <v>527</v>
      </c>
      <c r="C721" t="s">
        <v>4334</v>
      </c>
      <c r="D721" t="s">
        <v>4334</v>
      </c>
      <c r="E721" t="s">
        <v>4334</v>
      </c>
      <c r="F721" t="s">
        <v>4016</v>
      </c>
      <c r="G721" t="s">
        <v>4334</v>
      </c>
      <c r="H721" t="s">
        <v>6840</v>
      </c>
      <c r="I721" t="s">
        <v>4334</v>
      </c>
      <c r="J721" t="s">
        <v>319</v>
      </c>
      <c r="K721" t="s">
        <v>4334</v>
      </c>
      <c r="L721">
        <v>47</v>
      </c>
      <c r="M721" t="s">
        <v>3680</v>
      </c>
      <c r="N721" t="s">
        <v>4334</v>
      </c>
      <c r="O721" t="s">
        <v>4334</v>
      </c>
      <c r="P721" t="s">
        <v>4334</v>
      </c>
      <c r="Q721" t="s">
        <v>4334</v>
      </c>
      <c r="R721">
        <v>2009</v>
      </c>
      <c r="S721" t="s">
        <v>4334</v>
      </c>
      <c r="T721" t="s">
        <v>4334</v>
      </c>
      <c r="U721" t="s">
        <v>4334</v>
      </c>
      <c r="V721" t="s">
        <v>4334</v>
      </c>
      <c r="W721" t="s">
        <v>4334</v>
      </c>
      <c r="X721" t="s">
        <v>4334</v>
      </c>
      <c r="Y721">
        <v>100000</v>
      </c>
      <c r="Z721">
        <v>1535000</v>
      </c>
      <c r="AA721" t="s">
        <v>4334</v>
      </c>
      <c r="AB721">
        <v>38198.837</v>
      </c>
      <c r="AC721" t="s">
        <v>4334</v>
      </c>
      <c r="AD721" t="s">
        <v>4334</v>
      </c>
      <c r="AE721" t="s">
        <v>4334</v>
      </c>
      <c r="AF721" t="s">
        <v>4334</v>
      </c>
      <c r="AG721" t="s">
        <v>4334</v>
      </c>
      <c r="AH721">
        <v>31040.14</v>
      </c>
      <c r="AI721">
        <v>0</v>
      </c>
      <c r="AJ721">
        <v>0</v>
      </c>
      <c r="AK721" t="s">
        <v>4334</v>
      </c>
      <c r="AL721" t="s">
        <v>107</v>
      </c>
      <c r="AM721" t="s">
        <v>4334</v>
      </c>
      <c r="AN721" t="s">
        <v>4334</v>
      </c>
      <c r="AO721" t="s">
        <v>4334</v>
      </c>
    </row>
    <row r="722" spans="1:41">
      <c r="A722" t="s">
        <v>6841</v>
      </c>
      <c r="B722" t="s">
        <v>527</v>
      </c>
      <c r="C722" t="s">
        <v>4334</v>
      </c>
      <c r="D722" t="s">
        <v>4334</v>
      </c>
      <c r="E722" t="s">
        <v>4334</v>
      </c>
      <c r="F722" t="s">
        <v>3829</v>
      </c>
      <c r="G722" t="s">
        <v>6842</v>
      </c>
      <c r="H722" t="s">
        <v>4334</v>
      </c>
      <c r="I722" t="s">
        <v>4334</v>
      </c>
      <c r="J722" t="s">
        <v>319</v>
      </c>
      <c r="K722" t="s">
        <v>4334</v>
      </c>
      <c r="L722">
        <v>53</v>
      </c>
      <c r="M722" t="s">
        <v>3692</v>
      </c>
      <c r="N722" t="s">
        <v>4334</v>
      </c>
      <c r="O722" t="s">
        <v>4334</v>
      </c>
      <c r="P722" t="s">
        <v>4334</v>
      </c>
      <c r="Q722" t="s">
        <v>4334</v>
      </c>
      <c r="R722">
        <v>2022</v>
      </c>
      <c r="S722" t="s">
        <v>4334</v>
      </c>
      <c r="T722" t="s">
        <v>4334</v>
      </c>
      <c r="U722" t="s">
        <v>4334</v>
      </c>
      <c r="V722" t="s">
        <v>4334</v>
      </c>
      <c r="W722" t="s">
        <v>4334</v>
      </c>
      <c r="X722" t="s">
        <v>4334</v>
      </c>
      <c r="Y722">
        <v>1150000</v>
      </c>
      <c r="Z722">
        <v>1150000</v>
      </c>
      <c r="AA722" t="s">
        <v>4334</v>
      </c>
      <c r="AB722">
        <v>952310</v>
      </c>
      <c r="AC722" t="s">
        <v>4334</v>
      </c>
      <c r="AD722" t="s">
        <v>4334</v>
      </c>
      <c r="AE722" t="s">
        <v>4334</v>
      </c>
      <c r="AF722" t="s">
        <v>4334</v>
      </c>
      <c r="AG722" t="s">
        <v>4334</v>
      </c>
      <c r="AH722">
        <v>35051</v>
      </c>
      <c r="AI722">
        <v>0</v>
      </c>
      <c r="AJ722">
        <v>0</v>
      </c>
      <c r="AK722" t="s">
        <v>4334</v>
      </c>
      <c r="AL722" t="s">
        <v>6843</v>
      </c>
      <c r="AM722" t="s">
        <v>4334</v>
      </c>
      <c r="AN722" t="s">
        <v>4334</v>
      </c>
      <c r="AO722" t="s">
        <v>4334</v>
      </c>
    </row>
    <row r="723" spans="1:41">
      <c r="A723" t="s">
        <v>6844</v>
      </c>
      <c r="B723" t="s">
        <v>527</v>
      </c>
      <c r="C723" t="s">
        <v>4334</v>
      </c>
      <c r="D723" t="s">
        <v>4334</v>
      </c>
      <c r="E723" t="s">
        <v>4334</v>
      </c>
      <c r="F723" t="s">
        <v>3813</v>
      </c>
      <c r="G723" t="s">
        <v>4334</v>
      </c>
      <c r="H723" t="s">
        <v>6845</v>
      </c>
      <c r="I723" t="s">
        <v>4334</v>
      </c>
      <c r="J723" t="s">
        <v>319</v>
      </c>
      <c r="K723" t="s">
        <v>4334</v>
      </c>
      <c r="L723">
        <v>33</v>
      </c>
      <c r="M723" t="s">
        <v>3657</v>
      </c>
      <c r="N723" t="s">
        <v>4334</v>
      </c>
      <c r="O723" t="s">
        <v>4334</v>
      </c>
      <c r="P723" t="s">
        <v>4334</v>
      </c>
      <c r="Q723" t="s">
        <v>4334</v>
      </c>
      <c r="R723">
        <v>2008</v>
      </c>
      <c r="S723" t="s">
        <v>4334</v>
      </c>
      <c r="T723" t="s">
        <v>4334</v>
      </c>
      <c r="U723" t="s">
        <v>4334</v>
      </c>
      <c r="V723" t="s">
        <v>4334</v>
      </c>
      <c r="W723" t="s">
        <v>4334</v>
      </c>
      <c r="X723" t="s">
        <v>4334</v>
      </c>
      <c r="Y723">
        <v>600000</v>
      </c>
      <c r="Z723">
        <v>1676320</v>
      </c>
      <c r="AA723" t="s">
        <v>4334</v>
      </c>
      <c r="AB723">
        <v>1634450</v>
      </c>
      <c r="AC723" t="s">
        <v>4334</v>
      </c>
      <c r="AD723" t="s">
        <v>4334</v>
      </c>
      <c r="AE723" t="s">
        <v>4334</v>
      </c>
      <c r="AF723" t="s">
        <v>4334</v>
      </c>
      <c r="AG723" t="s">
        <v>4334</v>
      </c>
      <c r="AH723">
        <v>1534223</v>
      </c>
      <c r="AI723">
        <v>95</v>
      </c>
      <c r="AJ723">
        <v>0</v>
      </c>
      <c r="AK723" t="s">
        <v>4334</v>
      </c>
      <c r="AL723" t="s">
        <v>4334</v>
      </c>
      <c r="AM723" t="s">
        <v>4334</v>
      </c>
      <c r="AN723" t="s">
        <v>4334</v>
      </c>
      <c r="AO723" t="s">
        <v>4334</v>
      </c>
    </row>
    <row r="724" spans="1:41">
      <c r="A724" t="s">
        <v>6846</v>
      </c>
      <c r="B724" t="s">
        <v>317</v>
      </c>
      <c r="C724" t="s">
        <v>4334</v>
      </c>
      <c r="D724" t="s">
        <v>4334</v>
      </c>
      <c r="E724" t="s">
        <v>4334</v>
      </c>
      <c r="F724" t="s">
        <v>3729</v>
      </c>
      <c r="G724" t="s">
        <v>4334</v>
      </c>
      <c r="H724" t="s">
        <v>3942</v>
      </c>
      <c r="I724" t="s">
        <v>4334</v>
      </c>
      <c r="J724" t="s">
        <v>4334</v>
      </c>
      <c r="K724" t="s">
        <v>4334</v>
      </c>
      <c r="L724">
        <v>15</v>
      </c>
      <c r="M724" t="s">
        <v>3627</v>
      </c>
      <c r="N724" t="s">
        <v>4334</v>
      </c>
      <c r="O724" t="s">
        <v>4334</v>
      </c>
      <c r="P724" t="s">
        <v>4334</v>
      </c>
      <c r="Q724" t="s">
        <v>4334</v>
      </c>
      <c r="S724" t="s">
        <v>4334</v>
      </c>
      <c r="T724" t="s">
        <v>4334</v>
      </c>
      <c r="U724" t="s">
        <v>4334</v>
      </c>
      <c r="V724" t="s">
        <v>4334</v>
      </c>
      <c r="W724" t="s">
        <v>4334</v>
      </c>
      <c r="X724" t="s">
        <v>4334</v>
      </c>
      <c r="Y724">
        <v>0</v>
      </c>
      <c r="Z724">
        <v>130800000</v>
      </c>
      <c r="AA724" t="s">
        <v>4334</v>
      </c>
      <c r="AB724">
        <v>0</v>
      </c>
      <c r="AC724" t="s">
        <v>4334</v>
      </c>
      <c r="AD724" t="s">
        <v>4334</v>
      </c>
      <c r="AE724" t="s">
        <v>4334</v>
      </c>
      <c r="AF724" t="s">
        <v>4334</v>
      </c>
      <c r="AG724" t="s">
        <v>4334</v>
      </c>
      <c r="AH724">
        <v>76882000</v>
      </c>
      <c r="AI724">
        <v>0</v>
      </c>
      <c r="AJ724">
        <v>0</v>
      </c>
      <c r="AK724" t="s">
        <v>4334</v>
      </c>
      <c r="AL724" t="s">
        <v>102</v>
      </c>
      <c r="AM724" t="s">
        <v>4334</v>
      </c>
      <c r="AN724" t="s">
        <v>4334</v>
      </c>
      <c r="AO724" t="s">
        <v>4334</v>
      </c>
    </row>
    <row r="725" spans="1:41">
      <c r="A725" t="s">
        <v>6847</v>
      </c>
      <c r="B725" t="s">
        <v>318</v>
      </c>
      <c r="C725" t="s">
        <v>4334</v>
      </c>
      <c r="D725" t="s">
        <v>4334</v>
      </c>
      <c r="E725" t="s">
        <v>4334</v>
      </c>
      <c r="F725" t="s">
        <v>3729</v>
      </c>
      <c r="G725" t="s">
        <v>433</v>
      </c>
      <c r="H725" t="s">
        <v>4334</v>
      </c>
      <c r="I725" t="s">
        <v>4334</v>
      </c>
      <c r="J725" t="s">
        <v>4334</v>
      </c>
      <c r="K725" t="s">
        <v>4334</v>
      </c>
      <c r="L725">
        <v>1</v>
      </c>
      <c r="M725" t="s">
        <v>3610</v>
      </c>
      <c r="N725" t="s">
        <v>4334</v>
      </c>
      <c r="O725" t="s">
        <v>4334</v>
      </c>
      <c r="P725" t="s">
        <v>4334</v>
      </c>
      <c r="Q725" t="s">
        <v>4334</v>
      </c>
      <c r="S725" t="s">
        <v>4334</v>
      </c>
      <c r="T725" t="s">
        <v>4334</v>
      </c>
      <c r="U725" t="s">
        <v>4334</v>
      </c>
      <c r="V725" t="s">
        <v>4334</v>
      </c>
      <c r="W725" t="s">
        <v>4334</v>
      </c>
      <c r="X725" t="s">
        <v>4334</v>
      </c>
      <c r="Y725">
        <v>3000000</v>
      </c>
      <c r="Z725">
        <v>3000000</v>
      </c>
      <c r="AA725" t="s">
        <v>4334</v>
      </c>
      <c r="AB725">
        <v>0</v>
      </c>
      <c r="AC725" t="s">
        <v>4334</v>
      </c>
      <c r="AD725" t="s">
        <v>4334</v>
      </c>
      <c r="AE725" t="s">
        <v>4334</v>
      </c>
      <c r="AF725" t="s">
        <v>4334</v>
      </c>
      <c r="AG725" t="s">
        <v>4334</v>
      </c>
      <c r="AH725">
        <v>0</v>
      </c>
      <c r="AI725">
        <v>0</v>
      </c>
      <c r="AJ725">
        <v>0</v>
      </c>
      <c r="AK725" t="s">
        <v>4334</v>
      </c>
      <c r="AL725" t="s">
        <v>434</v>
      </c>
      <c r="AM725" t="s">
        <v>4334</v>
      </c>
      <c r="AN725" t="s">
        <v>4334</v>
      </c>
      <c r="AO725" t="s">
        <v>4334</v>
      </c>
    </row>
    <row r="726" spans="1:41">
      <c r="A726" t="s">
        <v>6848</v>
      </c>
      <c r="B726" t="s">
        <v>2286</v>
      </c>
      <c r="C726" t="s">
        <v>4334</v>
      </c>
      <c r="D726" t="s">
        <v>4334</v>
      </c>
      <c r="E726" t="s">
        <v>4334</v>
      </c>
      <c r="F726" t="s">
        <v>3904</v>
      </c>
      <c r="G726" t="s">
        <v>2355</v>
      </c>
      <c r="H726" t="s">
        <v>6849</v>
      </c>
      <c r="I726" t="s">
        <v>4334</v>
      </c>
      <c r="J726" t="s">
        <v>2287</v>
      </c>
      <c r="K726" t="s">
        <v>4334</v>
      </c>
      <c r="L726">
        <v>2</v>
      </c>
      <c r="M726" t="s">
        <v>3611</v>
      </c>
      <c r="N726" t="s">
        <v>4334</v>
      </c>
      <c r="O726" t="s">
        <v>4334</v>
      </c>
      <c r="P726" t="s">
        <v>4334</v>
      </c>
      <c r="Q726" t="s">
        <v>4334</v>
      </c>
      <c r="S726" t="s">
        <v>4334</v>
      </c>
      <c r="T726" t="s">
        <v>4334</v>
      </c>
      <c r="U726" t="s">
        <v>4334</v>
      </c>
      <c r="V726" t="s">
        <v>4334</v>
      </c>
      <c r="W726" t="s">
        <v>4334</v>
      </c>
      <c r="X726" t="s">
        <v>4334</v>
      </c>
      <c r="Y726">
        <v>1500000</v>
      </c>
      <c r="Z726">
        <v>7210000</v>
      </c>
      <c r="AA726" t="s">
        <v>4334</v>
      </c>
      <c r="AB726">
        <v>7097576.1449999996</v>
      </c>
      <c r="AC726" t="s">
        <v>4334</v>
      </c>
      <c r="AD726" t="s">
        <v>4334</v>
      </c>
      <c r="AE726" t="s">
        <v>4334</v>
      </c>
      <c r="AF726" t="s">
        <v>4334</v>
      </c>
      <c r="AG726" t="s">
        <v>4334</v>
      </c>
      <c r="AH726">
        <v>5313053.4709999999</v>
      </c>
      <c r="AI726">
        <v>92</v>
      </c>
      <c r="AJ726">
        <v>73.69</v>
      </c>
      <c r="AK726" t="s">
        <v>4334</v>
      </c>
      <c r="AL726" t="s">
        <v>4132</v>
      </c>
      <c r="AM726" t="s">
        <v>4334</v>
      </c>
      <c r="AN726" t="s">
        <v>4334</v>
      </c>
      <c r="AO726" t="s">
        <v>4334</v>
      </c>
    </row>
    <row r="727" spans="1:41">
      <c r="A727" t="s">
        <v>6850</v>
      </c>
      <c r="B727" t="s">
        <v>527</v>
      </c>
      <c r="C727" t="s">
        <v>4334</v>
      </c>
      <c r="D727" t="s">
        <v>4334</v>
      </c>
      <c r="E727" t="s">
        <v>4334</v>
      </c>
      <c r="F727" t="s">
        <v>3757</v>
      </c>
      <c r="G727" t="s">
        <v>4334</v>
      </c>
      <c r="H727" t="s">
        <v>6851</v>
      </c>
      <c r="I727" t="s">
        <v>4334</v>
      </c>
      <c r="J727" t="s">
        <v>319</v>
      </c>
      <c r="K727" t="s">
        <v>4334</v>
      </c>
      <c r="L727">
        <v>30</v>
      </c>
      <c r="M727" t="s">
        <v>527</v>
      </c>
      <c r="N727" t="s">
        <v>4334</v>
      </c>
      <c r="O727" t="s">
        <v>4334</v>
      </c>
      <c r="P727" t="s">
        <v>4334</v>
      </c>
      <c r="Q727" t="s">
        <v>4334</v>
      </c>
      <c r="R727">
        <v>2006</v>
      </c>
      <c r="S727" t="s">
        <v>4334</v>
      </c>
      <c r="T727" t="s">
        <v>4334</v>
      </c>
      <c r="U727" t="s">
        <v>4334</v>
      </c>
      <c r="V727" t="s">
        <v>4334</v>
      </c>
      <c r="W727" t="s">
        <v>4334</v>
      </c>
      <c r="X727" t="s">
        <v>4334</v>
      </c>
      <c r="Y727">
        <v>500000</v>
      </c>
      <c r="Z727">
        <v>2323500</v>
      </c>
      <c r="AA727" t="s">
        <v>4334</v>
      </c>
      <c r="AB727">
        <v>1843758.9979999999</v>
      </c>
      <c r="AC727" t="s">
        <v>4334</v>
      </c>
      <c r="AD727" t="s">
        <v>4334</v>
      </c>
      <c r="AE727" t="s">
        <v>4334</v>
      </c>
      <c r="AF727" t="s">
        <v>4334</v>
      </c>
      <c r="AG727" t="s">
        <v>4334</v>
      </c>
      <c r="AH727">
        <v>1843191.24</v>
      </c>
      <c r="AI727">
        <v>100</v>
      </c>
      <c r="AJ727">
        <v>0</v>
      </c>
      <c r="AK727" t="s">
        <v>4334</v>
      </c>
      <c r="AL727" t="s">
        <v>552</v>
      </c>
      <c r="AM727" t="s">
        <v>4334</v>
      </c>
      <c r="AN727" t="s">
        <v>4334</v>
      </c>
      <c r="AO727" t="s">
        <v>4334</v>
      </c>
    </row>
    <row r="728" spans="1:41">
      <c r="A728" t="s">
        <v>6852</v>
      </c>
      <c r="B728" t="s">
        <v>529</v>
      </c>
      <c r="C728" t="s">
        <v>4334</v>
      </c>
      <c r="D728" t="s">
        <v>4334</v>
      </c>
      <c r="E728" t="s">
        <v>4334</v>
      </c>
      <c r="F728" t="s">
        <v>3729</v>
      </c>
      <c r="G728" t="s">
        <v>4334</v>
      </c>
      <c r="H728" t="s">
        <v>6853</v>
      </c>
      <c r="I728" t="s">
        <v>4334</v>
      </c>
      <c r="J728" t="s">
        <v>480</v>
      </c>
      <c r="K728" t="s">
        <v>4334</v>
      </c>
      <c r="L728">
        <v>24</v>
      </c>
      <c r="M728" t="s">
        <v>3641</v>
      </c>
      <c r="N728" t="s">
        <v>4334</v>
      </c>
      <c r="O728" t="s">
        <v>4334</v>
      </c>
      <c r="P728" t="s">
        <v>4334</v>
      </c>
      <c r="Q728" t="s">
        <v>4334</v>
      </c>
      <c r="S728" t="s">
        <v>4334</v>
      </c>
      <c r="T728" t="s">
        <v>4334</v>
      </c>
      <c r="U728" t="s">
        <v>4334</v>
      </c>
      <c r="V728" t="s">
        <v>4334</v>
      </c>
      <c r="W728" t="s">
        <v>4334</v>
      </c>
      <c r="X728" t="s">
        <v>4334</v>
      </c>
      <c r="Y728">
        <v>0</v>
      </c>
      <c r="Z728">
        <v>1760000</v>
      </c>
      <c r="AA728" t="s">
        <v>4334</v>
      </c>
      <c r="AB728">
        <v>0</v>
      </c>
      <c r="AC728" t="s">
        <v>4334</v>
      </c>
      <c r="AD728" t="s">
        <v>4334</v>
      </c>
      <c r="AE728" t="s">
        <v>4334</v>
      </c>
      <c r="AF728" t="s">
        <v>4334</v>
      </c>
      <c r="AG728" t="s">
        <v>4334</v>
      </c>
      <c r="AH728">
        <v>0</v>
      </c>
      <c r="AI728">
        <v>0</v>
      </c>
      <c r="AJ728">
        <v>24.07</v>
      </c>
      <c r="AK728" t="s">
        <v>4334</v>
      </c>
      <c r="AL728" t="s">
        <v>4093</v>
      </c>
      <c r="AM728" t="s">
        <v>4334</v>
      </c>
      <c r="AN728" t="s">
        <v>4334</v>
      </c>
      <c r="AO728" t="s">
        <v>4334</v>
      </c>
    </row>
    <row r="729" spans="1:41">
      <c r="A729" t="s">
        <v>6854</v>
      </c>
      <c r="B729" t="s">
        <v>4334</v>
      </c>
      <c r="C729" t="s">
        <v>4334</v>
      </c>
      <c r="D729" t="s">
        <v>6855</v>
      </c>
      <c r="E729" t="s">
        <v>4334</v>
      </c>
      <c r="F729" t="s">
        <v>4334</v>
      </c>
      <c r="G729" t="s">
        <v>4334</v>
      </c>
      <c r="H729" t="s">
        <v>6856</v>
      </c>
      <c r="I729" t="s">
        <v>4334</v>
      </c>
      <c r="J729" t="s">
        <v>4334</v>
      </c>
      <c r="K729" t="s">
        <v>4334</v>
      </c>
      <c r="M729" t="s">
        <v>4334</v>
      </c>
      <c r="N729" t="s">
        <v>4334</v>
      </c>
      <c r="O729" t="s">
        <v>4334</v>
      </c>
      <c r="P729" t="s">
        <v>4334</v>
      </c>
      <c r="Q729" t="s">
        <v>4334</v>
      </c>
      <c r="S729" t="s">
        <v>4334</v>
      </c>
      <c r="T729" t="s">
        <v>4334</v>
      </c>
      <c r="U729" t="s">
        <v>4334</v>
      </c>
      <c r="V729" t="s">
        <v>4334</v>
      </c>
      <c r="W729" t="s">
        <v>4334</v>
      </c>
      <c r="X729" t="s">
        <v>4334</v>
      </c>
      <c r="AA729" t="s">
        <v>4334</v>
      </c>
      <c r="AC729" t="s">
        <v>4334</v>
      </c>
      <c r="AD729" t="s">
        <v>4334</v>
      </c>
      <c r="AE729" t="s">
        <v>4334</v>
      </c>
      <c r="AF729" t="s">
        <v>4334</v>
      </c>
      <c r="AG729" t="s">
        <v>4334</v>
      </c>
      <c r="AK729" t="s">
        <v>4334</v>
      </c>
      <c r="AL729" t="s">
        <v>4334</v>
      </c>
      <c r="AM729" t="s">
        <v>4334</v>
      </c>
      <c r="AN729" t="s">
        <v>4334</v>
      </c>
      <c r="AO729" t="s">
        <v>4334</v>
      </c>
    </row>
    <row r="730" spans="1:41">
      <c r="A730" t="s">
        <v>6857</v>
      </c>
      <c r="B730" t="s">
        <v>2286</v>
      </c>
      <c r="C730" t="s">
        <v>4334</v>
      </c>
      <c r="D730" t="s">
        <v>4334</v>
      </c>
      <c r="E730" t="s">
        <v>4334</v>
      </c>
      <c r="F730" t="s">
        <v>3730</v>
      </c>
      <c r="G730" t="s">
        <v>2604</v>
      </c>
      <c r="H730" t="s">
        <v>6858</v>
      </c>
      <c r="I730" t="s">
        <v>4334</v>
      </c>
      <c r="J730" t="s">
        <v>4334</v>
      </c>
      <c r="K730" t="s">
        <v>4334</v>
      </c>
      <c r="L730">
        <v>14</v>
      </c>
      <c r="M730" t="s">
        <v>3625</v>
      </c>
      <c r="N730" t="s">
        <v>4334</v>
      </c>
      <c r="O730" t="s">
        <v>4334</v>
      </c>
      <c r="P730" t="s">
        <v>4334</v>
      </c>
      <c r="Q730" t="s">
        <v>4334</v>
      </c>
      <c r="S730" t="s">
        <v>4334</v>
      </c>
      <c r="T730" t="s">
        <v>4334</v>
      </c>
      <c r="U730" t="s">
        <v>4334</v>
      </c>
      <c r="V730" t="s">
        <v>4334</v>
      </c>
      <c r="W730" t="s">
        <v>4334</v>
      </c>
      <c r="X730" t="s">
        <v>4334</v>
      </c>
      <c r="Y730">
        <v>0</v>
      </c>
      <c r="Z730">
        <v>2450000</v>
      </c>
      <c r="AA730" t="s">
        <v>4334</v>
      </c>
      <c r="AB730">
        <v>2091384.571</v>
      </c>
      <c r="AC730" t="s">
        <v>4334</v>
      </c>
      <c r="AD730" t="s">
        <v>4334</v>
      </c>
      <c r="AE730" t="s">
        <v>4334</v>
      </c>
      <c r="AF730" t="s">
        <v>4334</v>
      </c>
      <c r="AG730" t="s">
        <v>4334</v>
      </c>
      <c r="AH730">
        <v>0</v>
      </c>
      <c r="AI730">
        <v>80</v>
      </c>
      <c r="AJ730">
        <v>0</v>
      </c>
      <c r="AK730" t="s">
        <v>4334</v>
      </c>
      <c r="AL730" t="s">
        <v>20</v>
      </c>
      <c r="AM730" t="s">
        <v>4334</v>
      </c>
      <c r="AN730" t="s">
        <v>4334</v>
      </c>
      <c r="AO730" t="s">
        <v>4334</v>
      </c>
    </row>
    <row r="731" spans="1:41">
      <c r="A731" t="s">
        <v>6859</v>
      </c>
      <c r="B731" t="s">
        <v>317</v>
      </c>
      <c r="C731" t="s">
        <v>4334</v>
      </c>
      <c r="D731" t="s">
        <v>4334</v>
      </c>
      <c r="E731" t="s">
        <v>4334</v>
      </c>
      <c r="F731" t="s">
        <v>3743</v>
      </c>
      <c r="G731" t="s">
        <v>4334</v>
      </c>
      <c r="H731" t="s">
        <v>6860</v>
      </c>
      <c r="I731" t="s">
        <v>4334</v>
      </c>
      <c r="J731" t="s">
        <v>4334</v>
      </c>
      <c r="K731" t="s">
        <v>4334</v>
      </c>
      <c r="L731">
        <v>35</v>
      </c>
      <c r="M731" t="s">
        <v>3660</v>
      </c>
      <c r="N731" t="s">
        <v>4334</v>
      </c>
      <c r="O731" t="s">
        <v>4334</v>
      </c>
      <c r="P731" t="s">
        <v>4334</v>
      </c>
      <c r="Q731" t="s">
        <v>4334</v>
      </c>
      <c r="S731" t="s">
        <v>4334</v>
      </c>
      <c r="T731" t="s">
        <v>4334</v>
      </c>
      <c r="U731" t="s">
        <v>4334</v>
      </c>
      <c r="V731" t="s">
        <v>4334</v>
      </c>
      <c r="W731" t="s">
        <v>4334</v>
      </c>
      <c r="X731" t="s">
        <v>4334</v>
      </c>
      <c r="Y731">
        <v>0</v>
      </c>
      <c r="Z731">
        <v>5520000</v>
      </c>
      <c r="AA731" t="s">
        <v>4334</v>
      </c>
      <c r="AB731">
        <v>5518318.4790000003</v>
      </c>
      <c r="AC731" t="s">
        <v>4334</v>
      </c>
      <c r="AD731" t="s">
        <v>4334</v>
      </c>
      <c r="AE731" t="s">
        <v>4334</v>
      </c>
      <c r="AF731" t="s">
        <v>4334</v>
      </c>
      <c r="AG731" t="s">
        <v>4334</v>
      </c>
      <c r="AH731">
        <v>2562608.4539999999</v>
      </c>
      <c r="AI731">
        <v>80</v>
      </c>
      <c r="AJ731">
        <v>0</v>
      </c>
      <c r="AK731" t="s">
        <v>4334</v>
      </c>
      <c r="AL731" t="s">
        <v>67</v>
      </c>
      <c r="AM731" t="s">
        <v>4334</v>
      </c>
      <c r="AN731" t="s">
        <v>20</v>
      </c>
      <c r="AO731" t="s">
        <v>4334</v>
      </c>
    </row>
    <row r="732" spans="1:41">
      <c r="A732" t="s">
        <v>6861</v>
      </c>
      <c r="B732" t="s">
        <v>526</v>
      </c>
      <c r="C732" t="s">
        <v>4334</v>
      </c>
      <c r="D732" t="s">
        <v>4334</v>
      </c>
      <c r="E732" t="s">
        <v>4334</v>
      </c>
      <c r="F732" t="s">
        <v>3733</v>
      </c>
      <c r="G732" t="s">
        <v>4334</v>
      </c>
      <c r="H732" t="s">
        <v>6862</v>
      </c>
      <c r="I732" t="s">
        <v>4334</v>
      </c>
      <c r="J732" t="s">
        <v>4334</v>
      </c>
      <c r="K732" t="s">
        <v>4334</v>
      </c>
      <c r="L732">
        <v>6</v>
      </c>
      <c r="M732" t="s">
        <v>3613</v>
      </c>
      <c r="N732" t="s">
        <v>4334</v>
      </c>
      <c r="O732" t="s">
        <v>4334</v>
      </c>
      <c r="P732" t="s">
        <v>4334</v>
      </c>
      <c r="Q732" t="s">
        <v>4334</v>
      </c>
      <c r="R732">
        <v>2008</v>
      </c>
      <c r="S732" t="s">
        <v>4334</v>
      </c>
      <c r="T732" t="s">
        <v>4334</v>
      </c>
      <c r="U732" t="s">
        <v>4334</v>
      </c>
      <c r="V732" t="s">
        <v>4334</v>
      </c>
      <c r="W732" t="s">
        <v>4334</v>
      </c>
      <c r="X732" t="s">
        <v>4334</v>
      </c>
      <c r="Y732">
        <v>0</v>
      </c>
      <c r="Z732">
        <v>7282000</v>
      </c>
      <c r="AA732" t="s">
        <v>4334</v>
      </c>
      <c r="AB732">
        <v>0</v>
      </c>
      <c r="AC732" t="s">
        <v>4334</v>
      </c>
      <c r="AD732" t="s">
        <v>4334</v>
      </c>
      <c r="AE732" t="s">
        <v>4334</v>
      </c>
      <c r="AF732" t="s">
        <v>4334</v>
      </c>
      <c r="AG732" t="s">
        <v>4334</v>
      </c>
      <c r="AH732">
        <v>0</v>
      </c>
      <c r="AI732">
        <v>73</v>
      </c>
      <c r="AJ732">
        <v>38</v>
      </c>
      <c r="AK732" t="s">
        <v>4334</v>
      </c>
      <c r="AL732" t="s">
        <v>6863</v>
      </c>
      <c r="AM732" t="s">
        <v>4334</v>
      </c>
      <c r="AN732" t="s">
        <v>4334</v>
      </c>
      <c r="AO732" t="s">
        <v>4334</v>
      </c>
    </row>
    <row r="733" spans="1:41">
      <c r="A733" t="s">
        <v>6864</v>
      </c>
      <c r="B733" t="s">
        <v>527</v>
      </c>
      <c r="C733" t="s">
        <v>4334</v>
      </c>
      <c r="D733" t="s">
        <v>4334</v>
      </c>
      <c r="E733" t="s">
        <v>4334</v>
      </c>
      <c r="F733" t="s">
        <v>4018</v>
      </c>
      <c r="G733" t="s">
        <v>4334</v>
      </c>
      <c r="H733" t="s">
        <v>800</v>
      </c>
      <c r="I733" t="s">
        <v>4334</v>
      </c>
      <c r="J733" t="s">
        <v>319</v>
      </c>
      <c r="K733" t="s">
        <v>4334</v>
      </c>
      <c r="L733">
        <v>47</v>
      </c>
      <c r="M733" t="s">
        <v>3680</v>
      </c>
      <c r="N733" t="s">
        <v>4334</v>
      </c>
      <c r="O733" t="s">
        <v>4334</v>
      </c>
      <c r="P733" t="s">
        <v>4334</v>
      </c>
      <c r="Q733" t="s">
        <v>4334</v>
      </c>
      <c r="R733">
        <v>2020</v>
      </c>
      <c r="S733" t="s">
        <v>4334</v>
      </c>
      <c r="T733" t="s">
        <v>4334</v>
      </c>
      <c r="U733" t="s">
        <v>4334</v>
      </c>
      <c r="V733" t="s">
        <v>4334</v>
      </c>
      <c r="W733" t="s">
        <v>4334</v>
      </c>
      <c r="X733" t="s">
        <v>4334</v>
      </c>
      <c r="Y733">
        <v>2000000</v>
      </c>
      <c r="Z733">
        <v>2000000</v>
      </c>
      <c r="AA733" t="s">
        <v>4334</v>
      </c>
      <c r="AB733">
        <v>1985248</v>
      </c>
      <c r="AC733" t="s">
        <v>4334</v>
      </c>
      <c r="AD733" t="s">
        <v>4334</v>
      </c>
      <c r="AE733" t="s">
        <v>4334</v>
      </c>
      <c r="AF733" t="s">
        <v>4334</v>
      </c>
      <c r="AG733" t="s">
        <v>4334</v>
      </c>
      <c r="AH733">
        <v>1801555</v>
      </c>
      <c r="AI733">
        <v>90</v>
      </c>
      <c r="AJ733">
        <v>0</v>
      </c>
      <c r="AK733" t="s">
        <v>4334</v>
      </c>
      <c r="AL733" t="s">
        <v>20</v>
      </c>
      <c r="AM733" t="s">
        <v>4334</v>
      </c>
      <c r="AN733" t="s">
        <v>4334</v>
      </c>
      <c r="AO733" t="s">
        <v>4334</v>
      </c>
    </row>
    <row r="734" spans="1:41">
      <c r="A734" t="s">
        <v>6865</v>
      </c>
      <c r="B734" t="s">
        <v>527</v>
      </c>
      <c r="C734" t="s">
        <v>4334</v>
      </c>
      <c r="D734" t="s">
        <v>4334</v>
      </c>
      <c r="E734" t="s">
        <v>4334</v>
      </c>
      <c r="F734" t="s">
        <v>6867</v>
      </c>
      <c r="G734" t="s">
        <v>6868</v>
      </c>
      <c r="H734" t="s">
        <v>6866</v>
      </c>
      <c r="I734" t="s">
        <v>4334</v>
      </c>
      <c r="J734" t="s">
        <v>999</v>
      </c>
      <c r="K734" t="s">
        <v>4334</v>
      </c>
      <c r="L734">
        <v>51</v>
      </c>
      <c r="M734" t="s">
        <v>3688</v>
      </c>
      <c r="N734" t="s">
        <v>4334</v>
      </c>
      <c r="O734" t="s">
        <v>4334</v>
      </c>
      <c r="P734" t="s">
        <v>4334</v>
      </c>
      <c r="Q734" t="s">
        <v>4334</v>
      </c>
      <c r="R734">
        <v>2025</v>
      </c>
      <c r="S734" t="s">
        <v>4334</v>
      </c>
      <c r="T734" t="s">
        <v>4334</v>
      </c>
      <c r="U734" t="s">
        <v>4334</v>
      </c>
      <c r="V734" t="s">
        <v>4334</v>
      </c>
      <c r="W734" t="s">
        <v>4334</v>
      </c>
      <c r="X734" t="s">
        <v>4334</v>
      </c>
      <c r="Y734">
        <v>2500000</v>
      </c>
      <c r="Z734">
        <v>2500000</v>
      </c>
      <c r="AA734" t="s">
        <v>4334</v>
      </c>
      <c r="AB734">
        <v>0</v>
      </c>
      <c r="AC734" t="s">
        <v>4334</v>
      </c>
      <c r="AD734" t="s">
        <v>4334</v>
      </c>
      <c r="AE734" t="s">
        <v>4334</v>
      </c>
      <c r="AF734" t="s">
        <v>4334</v>
      </c>
      <c r="AG734" t="s">
        <v>4334</v>
      </c>
      <c r="AH734">
        <v>0</v>
      </c>
      <c r="AI734">
        <v>0</v>
      </c>
      <c r="AJ734">
        <v>0</v>
      </c>
      <c r="AK734" t="s">
        <v>4334</v>
      </c>
      <c r="AL734" t="s">
        <v>4072</v>
      </c>
      <c r="AM734" t="s">
        <v>4334</v>
      </c>
      <c r="AN734" t="s">
        <v>4334</v>
      </c>
      <c r="AO734" t="s">
        <v>4334</v>
      </c>
    </row>
    <row r="735" spans="1:41">
      <c r="A735" t="s">
        <v>6869</v>
      </c>
      <c r="B735" t="s">
        <v>2286</v>
      </c>
      <c r="C735" t="s">
        <v>4334</v>
      </c>
      <c r="D735" t="s">
        <v>4334</v>
      </c>
      <c r="E735" t="s">
        <v>4334</v>
      </c>
      <c r="F735" t="s">
        <v>5754</v>
      </c>
      <c r="G735" t="s">
        <v>2318</v>
      </c>
      <c r="H735" t="s">
        <v>2332</v>
      </c>
      <c r="I735" t="s">
        <v>4334</v>
      </c>
      <c r="J735" t="s">
        <v>2287</v>
      </c>
      <c r="K735" t="s">
        <v>4334</v>
      </c>
      <c r="L735">
        <v>2</v>
      </c>
      <c r="M735" t="s">
        <v>3611</v>
      </c>
      <c r="N735" t="s">
        <v>4334</v>
      </c>
      <c r="O735" t="s">
        <v>4334</v>
      </c>
      <c r="P735" t="s">
        <v>4334</v>
      </c>
      <c r="Q735" t="s">
        <v>4334</v>
      </c>
      <c r="S735" t="s">
        <v>4334</v>
      </c>
      <c r="T735" t="s">
        <v>4334</v>
      </c>
      <c r="U735" t="s">
        <v>4334</v>
      </c>
      <c r="V735" t="s">
        <v>4334</v>
      </c>
      <c r="W735" t="s">
        <v>4334</v>
      </c>
      <c r="X735" t="s">
        <v>4334</v>
      </c>
      <c r="Y735">
        <v>1000000</v>
      </c>
      <c r="Z735">
        <v>1000000</v>
      </c>
      <c r="AA735" t="s">
        <v>4334</v>
      </c>
      <c r="AB735">
        <v>220391.7</v>
      </c>
      <c r="AC735" t="s">
        <v>4334</v>
      </c>
      <c r="AD735" t="s">
        <v>4334</v>
      </c>
      <c r="AE735" t="s">
        <v>4334</v>
      </c>
      <c r="AF735" t="s">
        <v>4334</v>
      </c>
      <c r="AG735" t="s">
        <v>4334</v>
      </c>
      <c r="AH735">
        <v>220391.7</v>
      </c>
      <c r="AI735">
        <v>22</v>
      </c>
      <c r="AJ735">
        <v>22.04</v>
      </c>
      <c r="AK735" t="s">
        <v>4334</v>
      </c>
      <c r="AL735" t="s">
        <v>6870</v>
      </c>
      <c r="AM735" t="s">
        <v>4334</v>
      </c>
      <c r="AN735" t="s">
        <v>4334</v>
      </c>
      <c r="AO735" t="s">
        <v>4334</v>
      </c>
    </row>
    <row r="736" spans="1:41">
      <c r="A736" t="s">
        <v>6871</v>
      </c>
      <c r="B736" t="s">
        <v>317</v>
      </c>
      <c r="C736" t="s">
        <v>4334</v>
      </c>
      <c r="D736" t="s">
        <v>4334</v>
      </c>
      <c r="E736" t="s">
        <v>4334</v>
      </c>
      <c r="F736" t="s">
        <v>3727</v>
      </c>
      <c r="G736" t="s">
        <v>4334</v>
      </c>
      <c r="H736" t="s">
        <v>202</v>
      </c>
      <c r="I736" t="s">
        <v>4334</v>
      </c>
      <c r="J736" t="s">
        <v>4334</v>
      </c>
      <c r="K736" t="s">
        <v>4334</v>
      </c>
      <c r="L736">
        <v>16</v>
      </c>
      <c r="M736" t="s">
        <v>317</v>
      </c>
      <c r="N736" t="s">
        <v>4334</v>
      </c>
      <c r="O736" t="s">
        <v>4334</v>
      </c>
      <c r="P736" t="s">
        <v>4334</v>
      </c>
      <c r="Q736" t="s">
        <v>4334</v>
      </c>
      <c r="S736" t="s">
        <v>4334</v>
      </c>
      <c r="T736" t="s">
        <v>4334</v>
      </c>
      <c r="U736" t="s">
        <v>4334</v>
      </c>
      <c r="V736" t="s">
        <v>4334</v>
      </c>
      <c r="W736" t="s">
        <v>4334</v>
      </c>
      <c r="X736" t="s">
        <v>4334</v>
      </c>
      <c r="Y736">
        <v>0</v>
      </c>
      <c r="Z736">
        <v>25411055</v>
      </c>
      <c r="AA736" t="s">
        <v>4334</v>
      </c>
      <c r="AB736">
        <v>25385758.719000001</v>
      </c>
      <c r="AC736" t="s">
        <v>4334</v>
      </c>
      <c r="AD736" t="s">
        <v>4334</v>
      </c>
      <c r="AE736" t="s">
        <v>4334</v>
      </c>
      <c r="AF736" t="s">
        <v>4334</v>
      </c>
      <c r="AG736" t="s">
        <v>4334</v>
      </c>
      <c r="AH736">
        <v>21196181.721999999</v>
      </c>
      <c r="AI736">
        <v>100</v>
      </c>
      <c r="AJ736">
        <v>87.16</v>
      </c>
      <c r="AK736" t="s">
        <v>4334</v>
      </c>
      <c r="AL736" t="s">
        <v>209</v>
      </c>
      <c r="AM736" t="s">
        <v>4334</v>
      </c>
      <c r="AN736" t="s">
        <v>13</v>
      </c>
      <c r="AO736" t="s">
        <v>4334</v>
      </c>
    </row>
    <row r="737" spans="1:41">
      <c r="A737" t="s">
        <v>6872</v>
      </c>
      <c r="B737" t="s">
        <v>526</v>
      </c>
      <c r="C737" t="s">
        <v>4334</v>
      </c>
      <c r="D737" t="s">
        <v>4334</v>
      </c>
      <c r="E737" t="s">
        <v>4334</v>
      </c>
      <c r="F737" t="s">
        <v>3917</v>
      </c>
      <c r="G737" t="s">
        <v>4334</v>
      </c>
      <c r="H737" t="s">
        <v>6873</v>
      </c>
      <c r="I737" t="s">
        <v>4334</v>
      </c>
      <c r="J737" t="s">
        <v>4334</v>
      </c>
      <c r="K737" t="s">
        <v>4334</v>
      </c>
      <c r="L737">
        <v>18</v>
      </c>
      <c r="M737" t="s">
        <v>3632</v>
      </c>
      <c r="N737" t="s">
        <v>4334</v>
      </c>
      <c r="O737" t="s">
        <v>4334</v>
      </c>
      <c r="P737" t="s">
        <v>4334</v>
      </c>
      <c r="Q737" t="s">
        <v>4334</v>
      </c>
      <c r="S737" t="s">
        <v>4334</v>
      </c>
      <c r="T737" t="s">
        <v>4334</v>
      </c>
      <c r="U737" t="s">
        <v>4334</v>
      </c>
      <c r="V737" t="s">
        <v>4334</v>
      </c>
      <c r="W737" t="s">
        <v>4334</v>
      </c>
      <c r="X737" t="s">
        <v>4334</v>
      </c>
      <c r="Y737">
        <v>0</v>
      </c>
      <c r="Z737">
        <v>8250000</v>
      </c>
      <c r="AA737" t="s">
        <v>4334</v>
      </c>
      <c r="AB737">
        <v>8212935.7139999997</v>
      </c>
      <c r="AC737" t="s">
        <v>4334</v>
      </c>
      <c r="AD737" t="s">
        <v>4334</v>
      </c>
      <c r="AE737" t="s">
        <v>4334</v>
      </c>
      <c r="AF737" t="s">
        <v>4334</v>
      </c>
      <c r="AG737" t="s">
        <v>4334</v>
      </c>
      <c r="AH737">
        <v>8086901.1490000002</v>
      </c>
      <c r="AI737">
        <v>98</v>
      </c>
      <c r="AJ737">
        <v>98.02</v>
      </c>
      <c r="AK737" t="s">
        <v>4334</v>
      </c>
      <c r="AL737" t="s">
        <v>6874</v>
      </c>
      <c r="AM737" t="s">
        <v>4334</v>
      </c>
      <c r="AN737" t="s">
        <v>4334</v>
      </c>
      <c r="AO737" t="s">
        <v>4334</v>
      </c>
    </row>
    <row r="738" spans="1:41">
      <c r="A738" t="s">
        <v>6875</v>
      </c>
      <c r="B738" t="s">
        <v>318</v>
      </c>
      <c r="C738" t="s">
        <v>4334</v>
      </c>
      <c r="D738" t="s">
        <v>4334</v>
      </c>
      <c r="E738" t="s">
        <v>4334</v>
      </c>
      <c r="F738" t="s">
        <v>3772</v>
      </c>
      <c r="G738" t="s">
        <v>3589</v>
      </c>
      <c r="H738" t="s">
        <v>4334</v>
      </c>
      <c r="I738" t="s">
        <v>4334</v>
      </c>
      <c r="J738" t="s">
        <v>418</v>
      </c>
      <c r="K738" t="s">
        <v>4334</v>
      </c>
      <c r="L738">
        <v>32</v>
      </c>
      <c r="M738" t="s">
        <v>3655</v>
      </c>
      <c r="N738" t="s">
        <v>4334</v>
      </c>
      <c r="O738" t="s">
        <v>4334</v>
      </c>
      <c r="P738" t="s">
        <v>4334</v>
      </c>
      <c r="Q738" t="s">
        <v>4334</v>
      </c>
      <c r="S738" t="s">
        <v>4334</v>
      </c>
      <c r="T738" t="s">
        <v>4334</v>
      </c>
      <c r="U738" t="s">
        <v>4334</v>
      </c>
      <c r="V738" t="s">
        <v>4334</v>
      </c>
      <c r="W738" t="s">
        <v>4334</v>
      </c>
      <c r="X738" t="s">
        <v>4334</v>
      </c>
      <c r="Y738">
        <v>8831000</v>
      </c>
      <c r="Z738">
        <v>8831000</v>
      </c>
      <c r="AA738" t="s">
        <v>4334</v>
      </c>
      <c r="AB738">
        <v>3600000</v>
      </c>
      <c r="AC738" t="s">
        <v>4334</v>
      </c>
      <c r="AD738" t="s">
        <v>4334</v>
      </c>
      <c r="AE738" t="s">
        <v>4334</v>
      </c>
      <c r="AF738" t="s">
        <v>4334</v>
      </c>
      <c r="AG738" t="s">
        <v>4334</v>
      </c>
      <c r="AH738">
        <v>0</v>
      </c>
      <c r="AI738">
        <v>0</v>
      </c>
      <c r="AJ738">
        <v>0</v>
      </c>
      <c r="AK738" t="s">
        <v>4334</v>
      </c>
      <c r="AL738" t="s">
        <v>4334</v>
      </c>
      <c r="AM738" t="s">
        <v>4334</v>
      </c>
      <c r="AN738" t="s">
        <v>4334</v>
      </c>
      <c r="AO738" t="s">
        <v>4334</v>
      </c>
    </row>
    <row r="739" spans="1:41">
      <c r="A739" t="s">
        <v>6876</v>
      </c>
      <c r="B739" t="s">
        <v>318</v>
      </c>
      <c r="C739" t="s">
        <v>4334</v>
      </c>
      <c r="D739" t="s">
        <v>4334</v>
      </c>
      <c r="E739" t="s">
        <v>4334</v>
      </c>
      <c r="F739" t="s">
        <v>3729</v>
      </c>
      <c r="G739" t="s">
        <v>505</v>
      </c>
      <c r="H739" t="s">
        <v>4334</v>
      </c>
      <c r="I739" t="s">
        <v>4334</v>
      </c>
      <c r="J739" t="s">
        <v>319</v>
      </c>
      <c r="K739" t="s">
        <v>4334</v>
      </c>
      <c r="L739">
        <v>45</v>
      </c>
      <c r="M739" t="s">
        <v>3677</v>
      </c>
      <c r="N739" t="s">
        <v>4334</v>
      </c>
      <c r="O739" t="s">
        <v>4334</v>
      </c>
      <c r="P739" t="s">
        <v>4334</v>
      </c>
      <c r="Q739" t="s">
        <v>4334</v>
      </c>
      <c r="S739" t="s">
        <v>4334</v>
      </c>
      <c r="T739" t="s">
        <v>4334</v>
      </c>
      <c r="U739" t="s">
        <v>4334</v>
      </c>
      <c r="V739" t="s">
        <v>4334</v>
      </c>
      <c r="W739" t="s">
        <v>4334</v>
      </c>
      <c r="X739" t="s">
        <v>4334</v>
      </c>
      <c r="Y739">
        <v>2000000</v>
      </c>
      <c r="Z739">
        <v>2000000</v>
      </c>
      <c r="AA739" t="s">
        <v>4334</v>
      </c>
      <c r="AB739">
        <v>1966975.5160000001</v>
      </c>
      <c r="AC739" t="s">
        <v>4334</v>
      </c>
      <c r="AD739" t="s">
        <v>4334</v>
      </c>
      <c r="AE739" t="s">
        <v>4334</v>
      </c>
      <c r="AF739" t="s">
        <v>4334</v>
      </c>
      <c r="AG739" t="s">
        <v>4334</v>
      </c>
      <c r="AH739">
        <v>1840522.3859999999</v>
      </c>
      <c r="AI739">
        <v>85</v>
      </c>
      <c r="AJ739">
        <v>0</v>
      </c>
      <c r="AK739" t="s">
        <v>4334</v>
      </c>
      <c r="AL739" t="s">
        <v>4334</v>
      </c>
      <c r="AM739" t="s">
        <v>4334</v>
      </c>
      <c r="AN739" t="s">
        <v>4334</v>
      </c>
      <c r="AO739" t="s">
        <v>4334</v>
      </c>
    </row>
    <row r="740" spans="1:41">
      <c r="A740" t="s">
        <v>6877</v>
      </c>
      <c r="B740" t="s">
        <v>529</v>
      </c>
      <c r="C740" t="s">
        <v>4334</v>
      </c>
      <c r="D740" t="s">
        <v>4334</v>
      </c>
      <c r="E740" t="s">
        <v>4334</v>
      </c>
      <c r="F740" t="s">
        <v>3729</v>
      </c>
      <c r="G740" t="s">
        <v>4334</v>
      </c>
      <c r="H740" t="s">
        <v>6878</v>
      </c>
      <c r="I740" t="s">
        <v>4334</v>
      </c>
      <c r="J740" t="s">
        <v>480</v>
      </c>
      <c r="K740" t="s">
        <v>4334</v>
      </c>
      <c r="L740">
        <v>24</v>
      </c>
      <c r="M740" t="s">
        <v>3641</v>
      </c>
      <c r="N740" t="s">
        <v>4334</v>
      </c>
      <c r="O740" t="s">
        <v>4334</v>
      </c>
      <c r="P740" t="s">
        <v>4334</v>
      </c>
      <c r="Q740" t="s">
        <v>4334</v>
      </c>
      <c r="S740" t="s">
        <v>4334</v>
      </c>
      <c r="T740" t="s">
        <v>4334</v>
      </c>
      <c r="U740" t="s">
        <v>4334</v>
      </c>
      <c r="V740" t="s">
        <v>4334</v>
      </c>
      <c r="W740" t="s">
        <v>4334</v>
      </c>
      <c r="X740" t="s">
        <v>4334</v>
      </c>
      <c r="Y740">
        <v>0</v>
      </c>
      <c r="Z740">
        <v>7638000</v>
      </c>
      <c r="AA740" t="s">
        <v>4334</v>
      </c>
      <c r="AB740">
        <v>0</v>
      </c>
      <c r="AC740" t="s">
        <v>4334</v>
      </c>
      <c r="AD740" t="s">
        <v>4334</v>
      </c>
      <c r="AE740" t="s">
        <v>4334</v>
      </c>
      <c r="AF740" t="s">
        <v>4334</v>
      </c>
      <c r="AG740" t="s">
        <v>4334</v>
      </c>
      <c r="AH740">
        <v>4146876.1749999998</v>
      </c>
      <c r="AI740">
        <v>52</v>
      </c>
      <c r="AJ740">
        <v>54.29</v>
      </c>
      <c r="AK740" t="s">
        <v>4334</v>
      </c>
      <c r="AL740" t="s">
        <v>6879</v>
      </c>
      <c r="AM740" t="s">
        <v>4334</v>
      </c>
      <c r="AN740" t="s">
        <v>4334</v>
      </c>
      <c r="AO740" t="s">
        <v>4334</v>
      </c>
    </row>
    <row r="741" spans="1:41">
      <c r="A741" t="s">
        <v>6880</v>
      </c>
      <c r="B741" t="s">
        <v>318</v>
      </c>
      <c r="C741" t="s">
        <v>4334</v>
      </c>
      <c r="D741" t="s">
        <v>4334</v>
      </c>
      <c r="E741" t="s">
        <v>4334</v>
      </c>
      <c r="F741" t="s">
        <v>3758</v>
      </c>
      <c r="G741" t="s">
        <v>410</v>
      </c>
      <c r="H741" t="s">
        <v>4334</v>
      </c>
      <c r="I741" t="s">
        <v>4334</v>
      </c>
      <c r="J741" t="s">
        <v>391</v>
      </c>
      <c r="K741" t="s">
        <v>4334</v>
      </c>
      <c r="L741">
        <v>32</v>
      </c>
      <c r="M741" t="s">
        <v>3655</v>
      </c>
      <c r="N741" t="s">
        <v>4334</v>
      </c>
      <c r="O741" t="s">
        <v>4334</v>
      </c>
      <c r="P741" t="s">
        <v>4334</v>
      </c>
      <c r="Q741" t="s">
        <v>4334</v>
      </c>
      <c r="S741" t="s">
        <v>4334</v>
      </c>
      <c r="T741" t="s">
        <v>4334</v>
      </c>
      <c r="U741" t="s">
        <v>4334</v>
      </c>
      <c r="V741" t="s">
        <v>4334</v>
      </c>
      <c r="W741" t="s">
        <v>4334</v>
      </c>
      <c r="X741" t="s">
        <v>4334</v>
      </c>
      <c r="Y741">
        <v>1500000</v>
      </c>
      <c r="Z741">
        <v>1500000</v>
      </c>
      <c r="AA741" t="s">
        <v>4334</v>
      </c>
      <c r="AB741">
        <v>1490573</v>
      </c>
      <c r="AC741" t="s">
        <v>4334</v>
      </c>
      <c r="AD741" t="s">
        <v>4334</v>
      </c>
      <c r="AE741" t="s">
        <v>4334</v>
      </c>
      <c r="AF741" t="s">
        <v>4334</v>
      </c>
      <c r="AG741" t="s">
        <v>4334</v>
      </c>
      <c r="AH741">
        <v>1167398</v>
      </c>
      <c r="AI741">
        <v>80</v>
      </c>
      <c r="AJ741">
        <v>0</v>
      </c>
      <c r="AK741" t="s">
        <v>4334</v>
      </c>
      <c r="AL741" t="s">
        <v>4334</v>
      </c>
      <c r="AM741" t="s">
        <v>4334</v>
      </c>
      <c r="AN741" t="s">
        <v>4334</v>
      </c>
      <c r="AO741" t="s">
        <v>4334</v>
      </c>
    </row>
    <row r="742" spans="1:41">
      <c r="A742" t="s">
        <v>6881</v>
      </c>
      <c r="B742" t="s">
        <v>528</v>
      </c>
      <c r="C742" t="s">
        <v>4334</v>
      </c>
      <c r="D742" t="s">
        <v>4334</v>
      </c>
      <c r="E742" t="s">
        <v>4334</v>
      </c>
      <c r="F742" t="s">
        <v>3730</v>
      </c>
      <c r="G742" t="s">
        <v>4334</v>
      </c>
      <c r="H742" t="s">
        <v>2232</v>
      </c>
      <c r="I742" t="s">
        <v>4334</v>
      </c>
      <c r="J742" t="s">
        <v>480</v>
      </c>
      <c r="K742" t="s">
        <v>4334</v>
      </c>
      <c r="L742">
        <v>29</v>
      </c>
      <c r="M742" t="s">
        <v>3651</v>
      </c>
      <c r="N742" t="s">
        <v>4334</v>
      </c>
      <c r="O742" t="s">
        <v>4334</v>
      </c>
      <c r="P742" t="s">
        <v>4334</v>
      </c>
      <c r="Q742" t="s">
        <v>4334</v>
      </c>
      <c r="S742" t="s">
        <v>4334</v>
      </c>
      <c r="T742" t="s">
        <v>4334</v>
      </c>
      <c r="U742" t="s">
        <v>4334</v>
      </c>
      <c r="V742" t="s">
        <v>4334</v>
      </c>
      <c r="W742" t="s">
        <v>4334</v>
      </c>
      <c r="X742" t="s">
        <v>4334</v>
      </c>
      <c r="Y742">
        <v>0</v>
      </c>
      <c r="Z742">
        <v>10000000</v>
      </c>
      <c r="AA742" t="s">
        <v>4334</v>
      </c>
      <c r="AB742">
        <v>0</v>
      </c>
      <c r="AC742" t="s">
        <v>4334</v>
      </c>
      <c r="AD742" t="s">
        <v>4334</v>
      </c>
      <c r="AE742" t="s">
        <v>4334</v>
      </c>
      <c r="AF742" t="s">
        <v>4334</v>
      </c>
      <c r="AG742" t="s">
        <v>4334</v>
      </c>
      <c r="AH742">
        <v>0</v>
      </c>
      <c r="AI742">
        <v>0</v>
      </c>
      <c r="AJ742">
        <v>0</v>
      </c>
      <c r="AK742" t="s">
        <v>4334</v>
      </c>
      <c r="AL742" t="s">
        <v>4334</v>
      </c>
      <c r="AM742" t="s">
        <v>4334</v>
      </c>
      <c r="AN742" t="s">
        <v>4334</v>
      </c>
      <c r="AO742" t="s">
        <v>4334</v>
      </c>
    </row>
    <row r="743" spans="1:41">
      <c r="A743" t="s">
        <v>6882</v>
      </c>
      <c r="B743" t="s">
        <v>529</v>
      </c>
      <c r="C743" t="s">
        <v>4334</v>
      </c>
      <c r="D743" t="s">
        <v>4334</v>
      </c>
      <c r="E743" t="s">
        <v>4334</v>
      </c>
      <c r="F743" t="s">
        <v>3729</v>
      </c>
      <c r="G743" t="s">
        <v>4334</v>
      </c>
      <c r="H743" t="s">
        <v>6883</v>
      </c>
      <c r="I743" t="s">
        <v>4334</v>
      </c>
      <c r="J743" t="s">
        <v>319</v>
      </c>
      <c r="K743" t="s">
        <v>4334</v>
      </c>
      <c r="L743">
        <v>23</v>
      </c>
      <c r="M743" t="s">
        <v>529</v>
      </c>
      <c r="N743" t="s">
        <v>4334</v>
      </c>
      <c r="O743" t="s">
        <v>4334</v>
      </c>
      <c r="P743" t="s">
        <v>4334</v>
      </c>
      <c r="Q743" t="s">
        <v>4334</v>
      </c>
      <c r="S743" t="s">
        <v>4334</v>
      </c>
      <c r="T743" t="s">
        <v>4334</v>
      </c>
      <c r="U743" t="s">
        <v>4334</v>
      </c>
      <c r="V743" t="s">
        <v>4334</v>
      </c>
      <c r="W743" t="s">
        <v>4334</v>
      </c>
      <c r="X743" t="s">
        <v>4334</v>
      </c>
      <c r="Y743">
        <v>0</v>
      </c>
      <c r="Z743">
        <v>5650000</v>
      </c>
      <c r="AA743" t="s">
        <v>4334</v>
      </c>
      <c r="AB743">
        <v>0</v>
      </c>
      <c r="AC743" t="s">
        <v>4334</v>
      </c>
      <c r="AD743" t="s">
        <v>4334</v>
      </c>
      <c r="AE743" t="s">
        <v>4334</v>
      </c>
      <c r="AF743" t="s">
        <v>4334</v>
      </c>
      <c r="AG743" t="s">
        <v>4334</v>
      </c>
      <c r="AH743">
        <v>3046552.4780000001</v>
      </c>
      <c r="AI743">
        <v>40</v>
      </c>
      <c r="AJ743">
        <v>0</v>
      </c>
      <c r="AK743" t="s">
        <v>4334</v>
      </c>
      <c r="AL743" t="s">
        <v>474</v>
      </c>
      <c r="AM743" t="s">
        <v>4334</v>
      </c>
      <c r="AN743" t="s">
        <v>4334</v>
      </c>
      <c r="AO743" t="s">
        <v>4334</v>
      </c>
    </row>
    <row r="744" spans="1:41">
      <c r="A744" t="s">
        <v>6884</v>
      </c>
      <c r="B744" t="s">
        <v>527</v>
      </c>
      <c r="C744" t="s">
        <v>4334</v>
      </c>
      <c r="D744" t="s">
        <v>4334</v>
      </c>
      <c r="E744" t="s">
        <v>4334</v>
      </c>
      <c r="F744" t="s">
        <v>3823</v>
      </c>
      <c r="G744" t="s">
        <v>908</v>
      </c>
      <c r="H744" t="s">
        <v>909</v>
      </c>
      <c r="I744" t="s">
        <v>4334</v>
      </c>
      <c r="J744" t="s">
        <v>319</v>
      </c>
      <c r="K744" t="s">
        <v>4334</v>
      </c>
      <c r="L744">
        <v>11</v>
      </c>
      <c r="M744" t="s">
        <v>3620</v>
      </c>
      <c r="N744" t="s">
        <v>4334</v>
      </c>
      <c r="O744" t="s">
        <v>4334</v>
      </c>
      <c r="P744" t="s">
        <v>4334</v>
      </c>
      <c r="Q744" t="s">
        <v>4334</v>
      </c>
      <c r="R744">
        <v>2020</v>
      </c>
      <c r="S744" t="s">
        <v>4334</v>
      </c>
      <c r="T744" t="s">
        <v>4334</v>
      </c>
      <c r="U744" t="s">
        <v>4334</v>
      </c>
      <c r="V744" t="s">
        <v>4334</v>
      </c>
      <c r="W744" t="s">
        <v>4334</v>
      </c>
      <c r="X744" t="s">
        <v>4334</v>
      </c>
      <c r="Y744">
        <v>1000000</v>
      </c>
      <c r="Z744">
        <v>1293000</v>
      </c>
      <c r="AA744" t="s">
        <v>4334</v>
      </c>
      <c r="AB744">
        <v>1263690</v>
      </c>
      <c r="AC744" t="s">
        <v>4334</v>
      </c>
      <c r="AD744" t="s">
        <v>4334</v>
      </c>
      <c r="AE744" t="s">
        <v>4334</v>
      </c>
      <c r="AF744" t="s">
        <v>4334</v>
      </c>
      <c r="AG744" t="s">
        <v>4334</v>
      </c>
      <c r="AH744">
        <v>864750</v>
      </c>
      <c r="AI744">
        <v>85</v>
      </c>
      <c r="AJ744">
        <v>0</v>
      </c>
      <c r="AK744" t="s">
        <v>4334</v>
      </c>
      <c r="AL744" t="s">
        <v>6885</v>
      </c>
      <c r="AM744" t="s">
        <v>4334</v>
      </c>
      <c r="AN744" t="s">
        <v>4334</v>
      </c>
      <c r="AO744" t="s">
        <v>4334</v>
      </c>
    </row>
    <row r="745" spans="1:41">
      <c r="A745" t="s">
        <v>6886</v>
      </c>
      <c r="B745" t="s">
        <v>527</v>
      </c>
      <c r="C745" t="s">
        <v>4334</v>
      </c>
      <c r="D745" t="s">
        <v>4334</v>
      </c>
      <c r="E745" t="s">
        <v>4334</v>
      </c>
      <c r="F745" t="s">
        <v>3843</v>
      </c>
      <c r="G745" t="s">
        <v>1021</v>
      </c>
      <c r="H745" t="s">
        <v>1021</v>
      </c>
      <c r="I745" t="s">
        <v>4334</v>
      </c>
      <c r="J745" t="s">
        <v>999</v>
      </c>
      <c r="K745" t="s">
        <v>4334</v>
      </c>
      <c r="L745">
        <v>55</v>
      </c>
      <c r="M745" t="s">
        <v>3696</v>
      </c>
      <c r="N745" t="s">
        <v>4334</v>
      </c>
      <c r="O745" t="s">
        <v>4334</v>
      </c>
      <c r="P745" t="s">
        <v>4334</v>
      </c>
      <c r="Q745" t="s">
        <v>4334</v>
      </c>
      <c r="S745" t="s">
        <v>4334</v>
      </c>
      <c r="T745" t="s">
        <v>4334</v>
      </c>
      <c r="U745" t="s">
        <v>4334</v>
      </c>
      <c r="V745" t="s">
        <v>4334</v>
      </c>
      <c r="W745" t="s">
        <v>4334</v>
      </c>
      <c r="X745" t="s">
        <v>4334</v>
      </c>
      <c r="Y745">
        <v>1385000</v>
      </c>
      <c r="Z745">
        <v>1385000</v>
      </c>
      <c r="AA745" t="s">
        <v>4334</v>
      </c>
      <c r="AB745">
        <v>0</v>
      </c>
      <c r="AC745" t="s">
        <v>4334</v>
      </c>
      <c r="AD745" t="s">
        <v>4334</v>
      </c>
      <c r="AE745" t="s">
        <v>4334</v>
      </c>
      <c r="AF745" t="s">
        <v>4334</v>
      </c>
      <c r="AG745" t="s">
        <v>4334</v>
      </c>
      <c r="AH745">
        <v>0</v>
      </c>
      <c r="AI745">
        <v>0</v>
      </c>
      <c r="AJ745">
        <v>0</v>
      </c>
      <c r="AK745" t="s">
        <v>4334</v>
      </c>
      <c r="AL745" t="s">
        <v>6887</v>
      </c>
      <c r="AM745" t="s">
        <v>4334</v>
      </c>
      <c r="AN745" t="s">
        <v>4334</v>
      </c>
      <c r="AO745" t="s">
        <v>4334</v>
      </c>
    </row>
    <row r="746" spans="1:41">
      <c r="A746" t="s">
        <v>6888</v>
      </c>
      <c r="B746" t="s">
        <v>2286</v>
      </c>
      <c r="C746" t="s">
        <v>4334</v>
      </c>
      <c r="D746" t="s">
        <v>4334</v>
      </c>
      <c r="E746" t="s">
        <v>4334</v>
      </c>
      <c r="F746" t="s">
        <v>3775</v>
      </c>
      <c r="G746" t="s">
        <v>2524</v>
      </c>
      <c r="H746" t="s">
        <v>4334</v>
      </c>
      <c r="I746" t="s">
        <v>4334</v>
      </c>
      <c r="J746" t="s">
        <v>2285</v>
      </c>
      <c r="K746" t="s">
        <v>4334</v>
      </c>
      <c r="L746">
        <v>38</v>
      </c>
      <c r="M746" t="s">
        <v>3666</v>
      </c>
      <c r="N746" t="s">
        <v>4334</v>
      </c>
      <c r="O746" t="s">
        <v>4334</v>
      </c>
      <c r="P746" t="s">
        <v>4334</v>
      </c>
      <c r="Q746" t="s">
        <v>4334</v>
      </c>
      <c r="S746" t="s">
        <v>4334</v>
      </c>
      <c r="T746" t="s">
        <v>4334</v>
      </c>
      <c r="U746" t="s">
        <v>4334</v>
      </c>
      <c r="V746" t="s">
        <v>4334</v>
      </c>
      <c r="W746" t="s">
        <v>4334</v>
      </c>
      <c r="X746" t="s">
        <v>4334</v>
      </c>
      <c r="Y746">
        <v>1200000</v>
      </c>
      <c r="Z746">
        <v>1200000</v>
      </c>
      <c r="AA746" t="s">
        <v>4334</v>
      </c>
      <c r="AB746">
        <v>0</v>
      </c>
      <c r="AC746" t="s">
        <v>4334</v>
      </c>
      <c r="AD746" t="s">
        <v>4334</v>
      </c>
      <c r="AE746" t="s">
        <v>4334</v>
      </c>
      <c r="AF746" t="s">
        <v>4334</v>
      </c>
      <c r="AG746" t="s">
        <v>4334</v>
      </c>
      <c r="AH746">
        <v>19718.09</v>
      </c>
      <c r="AI746">
        <v>2</v>
      </c>
      <c r="AJ746">
        <v>0</v>
      </c>
      <c r="AK746" t="s">
        <v>4334</v>
      </c>
      <c r="AL746" t="s">
        <v>2499</v>
      </c>
      <c r="AM746" t="s">
        <v>4334</v>
      </c>
      <c r="AN746" t="s">
        <v>4334</v>
      </c>
      <c r="AO746" t="s">
        <v>4334</v>
      </c>
    </row>
    <row r="747" spans="1:41">
      <c r="A747" t="s">
        <v>6889</v>
      </c>
      <c r="B747" t="s">
        <v>317</v>
      </c>
      <c r="C747" t="s">
        <v>4334</v>
      </c>
      <c r="D747" t="s">
        <v>4334</v>
      </c>
      <c r="E747" t="s">
        <v>4334</v>
      </c>
      <c r="F747" t="s">
        <v>3726</v>
      </c>
      <c r="G747" t="s">
        <v>4334</v>
      </c>
      <c r="H747" t="s">
        <v>6890</v>
      </c>
      <c r="I747" t="s">
        <v>4334</v>
      </c>
      <c r="J747" t="s">
        <v>4334</v>
      </c>
      <c r="K747" t="s">
        <v>4334</v>
      </c>
      <c r="L747">
        <v>16</v>
      </c>
      <c r="M747" t="s">
        <v>317</v>
      </c>
      <c r="N747" t="s">
        <v>4334</v>
      </c>
      <c r="O747" t="s">
        <v>4334</v>
      </c>
      <c r="P747" t="s">
        <v>4334</v>
      </c>
      <c r="Q747" t="s">
        <v>4334</v>
      </c>
      <c r="S747" t="s">
        <v>4334</v>
      </c>
      <c r="T747" t="s">
        <v>4334</v>
      </c>
      <c r="U747" t="s">
        <v>4334</v>
      </c>
      <c r="V747" t="s">
        <v>4334</v>
      </c>
      <c r="W747" t="s">
        <v>4334</v>
      </c>
      <c r="X747" t="s">
        <v>4334</v>
      </c>
      <c r="Y747">
        <v>0</v>
      </c>
      <c r="Z747">
        <v>24450000</v>
      </c>
      <c r="AA747" t="s">
        <v>4334</v>
      </c>
      <c r="AB747">
        <v>24282957.478</v>
      </c>
      <c r="AC747" t="s">
        <v>4334</v>
      </c>
      <c r="AD747" t="s">
        <v>4334</v>
      </c>
      <c r="AE747" t="s">
        <v>4334</v>
      </c>
      <c r="AF747" t="s">
        <v>4334</v>
      </c>
      <c r="AG747" t="s">
        <v>4334</v>
      </c>
      <c r="AH747">
        <v>23938306.589000002</v>
      </c>
      <c r="AI747">
        <v>100</v>
      </c>
      <c r="AJ747">
        <v>97.91</v>
      </c>
      <c r="AK747" t="s">
        <v>4334</v>
      </c>
      <c r="AL747" t="s">
        <v>3936</v>
      </c>
      <c r="AM747" t="s">
        <v>4334</v>
      </c>
      <c r="AN747" t="s">
        <v>13</v>
      </c>
      <c r="AO747" t="s">
        <v>4334</v>
      </c>
    </row>
    <row r="748" spans="1:41">
      <c r="A748" t="s">
        <v>6891</v>
      </c>
      <c r="B748" t="s">
        <v>527</v>
      </c>
      <c r="C748" t="s">
        <v>4334</v>
      </c>
      <c r="D748" t="s">
        <v>4334</v>
      </c>
      <c r="E748" t="s">
        <v>4334</v>
      </c>
      <c r="F748" t="s">
        <v>3733</v>
      </c>
      <c r="G748" t="s">
        <v>4334</v>
      </c>
      <c r="H748" t="s">
        <v>6892</v>
      </c>
      <c r="I748" t="s">
        <v>4334</v>
      </c>
      <c r="J748" t="s">
        <v>319</v>
      </c>
      <c r="K748" t="s">
        <v>4334</v>
      </c>
      <c r="L748">
        <v>30</v>
      </c>
      <c r="M748" t="s">
        <v>527</v>
      </c>
      <c r="N748" t="s">
        <v>4334</v>
      </c>
      <c r="O748" t="s">
        <v>4334</v>
      </c>
      <c r="P748" t="s">
        <v>4334</v>
      </c>
      <c r="Q748" t="s">
        <v>4334</v>
      </c>
      <c r="R748">
        <v>2018</v>
      </c>
      <c r="S748" t="s">
        <v>4334</v>
      </c>
      <c r="T748" t="s">
        <v>4334</v>
      </c>
      <c r="U748" t="s">
        <v>4334</v>
      </c>
      <c r="V748" t="s">
        <v>4334</v>
      </c>
      <c r="W748" t="s">
        <v>4334</v>
      </c>
      <c r="X748" t="s">
        <v>4334</v>
      </c>
      <c r="Y748">
        <v>5000000</v>
      </c>
      <c r="Z748">
        <v>25000000</v>
      </c>
      <c r="AA748" t="s">
        <v>4334</v>
      </c>
      <c r="AB748">
        <v>23977964.659000002</v>
      </c>
      <c r="AC748" t="s">
        <v>4334</v>
      </c>
      <c r="AD748" t="s">
        <v>4334</v>
      </c>
      <c r="AE748" t="s">
        <v>4334</v>
      </c>
      <c r="AF748" t="s">
        <v>4334</v>
      </c>
      <c r="AG748" t="s">
        <v>4334</v>
      </c>
      <c r="AH748">
        <v>3893705.9649999999</v>
      </c>
      <c r="AI748">
        <v>15</v>
      </c>
      <c r="AJ748">
        <v>0</v>
      </c>
      <c r="AK748" t="s">
        <v>4334</v>
      </c>
      <c r="AL748" t="s">
        <v>20</v>
      </c>
      <c r="AM748" t="s">
        <v>4334</v>
      </c>
      <c r="AN748" t="s">
        <v>4334</v>
      </c>
      <c r="AO748" t="s">
        <v>4334</v>
      </c>
    </row>
    <row r="749" spans="1:41">
      <c r="A749" t="s">
        <v>6893</v>
      </c>
      <c r="B749" t="s">
        <v>527</v>
      </c>
      <c r="C749" t="s">
        <v>4334</v>
      </c>
      <c r="D749" t="s">
        <v>4334</v>
      </c>
      <c r="E749" t="s">
        <v>4334</v>
      </c>
      <c r="F749" t="s">
        <v>3770</v>
      </c>
      <c r="G749" t="s">
        <v>4334</v>
      </c>
      <c r="H749" t="s">
        <v>3975</v>
      </c>
      <c r="I749" t="s">
        <v>4334</v>
      </c>
      <c r="J749" t="s">
        <v>319</v>
      </c>
      <c r="K749" t="s">
        <v>4334</v>
      </c>
      <c r="L749">
        <v>30</v>
      </c>
      <c r="M749" t="s">
        <v>527</v>
      </c>
      <c r="N749" t="s">
        <v>4334</v>
      </c>
      <c r="O749" t="s">
        <v>4334</v>
      </c>
      <c r="P749" t="s">
        <v>4334</v>
      </c>
      <c r="Q749" t="s">
        <v>4334</v>
      </c>
      <c r="R749">
        <v>2011</v>
      </c>
      <c r="S749" t="s">
        <v>4334</v>
      </c>
      <c r="T749" t="s">
        <v>4334</v>
      </c>
      <c r="U749" t="s">
        <v>4334</v>
      </c>
      <c r="V749" t="s">
        <v>4334</v>
      </c>
      <c r="W749" t="s">
        <v>4334</v>
      </c>
      <c r="X749" t="s">
        <v>4334</v>
      </c>
      <c r="Y749">
        <v>2310000</v>
      </c>
      <c r="Z749">
        <v>6818355</v>
      </c>
      <c r="AA749" t="s">
        <v>4334</v>
      </c>
      <c r="AB749">
        <v>6055151.7649999997</v>
      </c>
      <c r="AC749" t="s">
        <v>4334</v>
      </c>
      <c r="AD749" t="s">
        <v>4334</v>
      </c>
      <c r="AE749" t="s">
        <v>4334</v>
      </c>
      <c r="AF749" t="s">
        <v>4334</v>
      </c>
      <c r="AG749" t="s">
        <v>4334</v>
      </c>
      <c r="AH749">
        <v>5351323.0449999999</v>
      </c>
      <c r="AI749">
        <v>70</v>
      </c>
      <c r="AJ749">
        <v>0</v>
      </c>
      <c r="AK749" t="s">
        <v>4334</v>
      </c>
      <c r="AL749" t="s">
        <v>20</v>
      </c>
      <c r="AM749" t="s">
        <v>4334</v>
      </c>
      <c r="AN749" t="s">
        <v>4334</v>
      </c>
      <c r="AO749" t="s">
        <v>4334</v>
      </c>
    </row>
    <row r="750" spans="1:41">
      <c r="A750" t="s">
        <v>6894</v>
      </c>
      <c r="B750" t="s">
        <v>318</v>
      </c>
      <c r="C750" t="s">
        <v>4334</v>
      </c>
      <c r="D750" t="s">
        <v>4334</v>
      </c>
      <c r="E750" t="s">
        <v>4334</v>
      </c>
      <c r="F750" t="s">
        <v>3729</v>
      </c>
      <c r="G750" t="s">
        <v>3589</v>
      </c>
      <c r="H750" t="s">
        <v>4334</v>
      </c>
      <c r="I750" t="s">
        <v>4334</v>
      </c>
      <c r="J750" t="s">
        <v>391</v>
      </c>
      <c r="K750" t="s">
        <v>4334</v>
      </c>
      <c r="L750">
        <v>32</v>
      </c>
      <c r="M750" t="s">
        <v>3655</v>
      </c>
      <c r="N750" t="s">
        <v>4334</v>
      </c>
      <c r="O750" t="s">
        <v>4334</v>
      </c>
      <c r="P750" t="s">
        <v>4334</v>
      </c>
      <c r="Q750" t="s">
        <v>4334</v>
      </c>
      <c r="S750" t="s">
        <v>4334</v>
      </c>
      <c r="T750" t="s">
        <v>4334</v>
      </c>
      <c r="U750" t="s">
        <v>4334</v>
      </c>
      <c r="V750" t="s">
        <v>4334</v>
      </c>
      <c r="W750" t="s">
        <v>4334</v>
      </c>
      <c r="X750" t="s">
        <v>4334</v>
      </c>
      <c r="Y750">
        <v>8291000</v>
      </c>
      <c r="Z750">
        <v>8841000</v>
      </c>
      <c r="AA750" t="s">
        <v>4334</v>
      </c>
      <c r="AB750">
        <v>5351073</v>
      </c>
      <c r="AC750" t="s">
        <v>4334</v>
      </c>
      <c r="AD750" t="s">
        <v>4334</v>
      </c>
      <c r="AE750" t="s">
        <v>4334</v>
      </c>
      <c r="AF750" t="s">
        <v>4334</v>
      </c>
      <c r="AG750" t="s">
        <v>4334</v>
      </c>
      <c r="AH750">
        <v>3647536</v>
      </c>
      <c r="AI750">
        <v>0</v>
      </c>
      <c r="AJ750">
        <v>0</v>
      </c>
      <c r="AK750" t="s">
        <v>4334</v>
      </c>
      <c r="AL750" t="s">
        <v>4334</v>
      </c>
      <c r="AM750" t="s">
        <v>4334</v>
      </c>
      <c r="AN750" t="s">
        <v>4334</v>
      </c>
      <c r="AO750" t="s">
        <v>4334</v>
      </c>
    </row>
    <row r="751" spans="1:41">
      <c r="A751" t="s">
        <v>6895</v>
      </c>
      <c r="B751" t="s">
        <v>318</v>
      </c>
      <c r="C751" t="s">
        <v>4334</v>
      </c>
      <c r="D751" t="s">
        <v>4334</v>
      </c>
      <c r="E751" t="s">
        <v>4334</v>
      </c>
      <c r="F751" t="s">
        <v>3758</v>
      </c>
      <c r="G751" t="s">
        <v>445</v>
      </c>
      <c r="H751" t="s">
        <v>4334</v>
      </c>
      <c r="I751" t="s">
        <v>4334</v>
      </c>
      <c r="J751" t="s">
        <v>4334</v>
      </c>
      <c r="K751" t="s">
        <v>4334</v>
      </c>
      <c r="L751">
        <v>1</v>
      </c>
      <c r="M751" t="s">
        <v>3610</v>
      </c>
      <c r="N751" t="s">
        <v>4334</v>
      </c>
      <c r="O751" t="s">
        <v>4334</v>
      </c>
      <c r="P751" t="s">
        <v>4334</v>
      </c>
      <c r="Q751" t="s">
        <v>4334</v>
      </c>
      <c r="S751" t="s">
        <v>4334</v>
      </c>
      <c r="T751" t="s">
        <v>4334</v>
      </c>
      <c r="U751" t="s">
        <v>4334</v>
      </c>
      <c r="V751" t="s">
        <v>4334</v>
      </c>
      <c r="W751" t="s">
        <v>4334</v>
      </c>
      <c r="X751" t="s">
        <v>4334</v>
      </c>
      <c r="Y751">
        <v>1500000</v>
      </c>
      <c r="Z751">
        <v>1500000</v>
      </c>
      <c r="AA751" t="s">
        <v>4334</v>
      </c>
      <c r="AB751">
        <v>1495698</v>
      </c>
      <c r="AC751" t="s">
        <v>4334</v>
      </c>
      <c r="AD751" t="s">
        <v>4334</v>
      </c>
      <c r="AE751" t="s">
        <v>4334</v>
      </c>
      <c r="AF751" t="s">
        <v>4334</v>
      </c>
      <c r="AG751" t="s">
        <v>4334</v>
      </c>
      <c r="AH751">
        <v>1048774</v>
      </c>
      <c r="AI751">
        <v>85</v>
      </c>
      <c r="AJ751">
        <v>0</v>
      </c>
      <c r="AK751" t="s">
        <v>4334</v>
      </c>
      <c r="AL751" t="s">
        <v>436</v>
      </c>
      <c r="AM751" t="s">
        <v>4334</v>
      </c>
      <c r="AN751" t="s">
        <v>4334</v>
      </c>
      <c r="AO751" t="s">
        <v>4334</v>
      </c>
    </row>
    <row r="752" spans="1:41">
      <c r="A752" t="s">
        <v>6896</v>
      </c>
      <c r="B752" t="s">
        <v>2286</v>
      </c>
      <c r="C752" t="s">
        <v>4334</v>
      </c>
      <c r="D752" t="s">
        <v>4334</v>
      </c>
      <c r="E752" t="s">
        <v>4334</v>
      </c>
      <c r="F752" t="s">
        <v>3757</v>
      </c>
      <c r="G752" t="s">
        <v>6897</v>
      </c>
      <c r="H752" t="s">
        <v>4334</v>
      </c>
      <c r="I752" t="s">
        <v>4334</v>
      </c>
      <c r="J752" t="s">
        <v>2285</v>
      </c>
      <c r="K752" t="s">
        <v>4334</v>
      </c>
      <c r="L752">
        <v>38</v>
      </c>
      <c r="M752" t="s">
        <v>3666</v>
      </c>
      <c r="N752" t="s">
        <v>4334</v>
      </c>
      <c r="O752" t="s">
        <v>4334</v>
      </c>
      <c r="P752" t="s">
        <v>4334</v>
      </c>
      <c r="Q752" t="s">
        <v>4334</v>
      </c>
      <c r="S752" t="s">
        <v>4334</v>
      </c>
      <c r="T752" t="s">
        <v>4334</v>
      </c>
      <c r="U752" t="s">
        <v>4334</v>
      </c>
      <c r="V752" t="s">
        <v>4334</v>
      </c>
      <c r="W752" t="s">
        <v>4334</v>
      </c>
      <c r="X752" t="s">
        <v>4334</v>
      </c>
      <c r="Y752">
        <v>500000</v>
      </c>
      <c r="Z752">
        <v>3289000</v>
      </c>
      <c r="AA752" t="s">
        <v>4334</v>
      </c>
      <c r="AB752">
        <v>0</v>
      </c>
      <c r="AC752" t="s">
        <v>4334</v>
      </c>
      <c r="AD752" t="s">
        <v>4334</v>
      </c>
      <c r="AE752" t="s">
        <v>4334</v>
      </c>
      <c r="AF752" t="s">
        <v>4334</v>
      </c>
      <c r="AG752" t="s">
        <v>4334</v>
      </c>
      <c r="AH752">
        <v>2082320.139</v>
      </c>
      <c r="AI752">
        <v>90</v>
      </c>
      <c r="AJ752">
        <v>0</v>
      </c>
      <c r="AK752" t="s">
        <v>4334</v>
      </c>
      <c r="AL752" t="s">
        <v>4334</v>
      </c>
      <c r="AM752" t="s">
        <v>4334</v>
      </c>
      <c r="AN752" t="s">
        <v>4334</v>
      </c>
      <c r="AO752" t="s">
        <v>4334</v>
      </c>
    </row>
    <row r="753" spans="1:41">
      <c r="A753" t="s">
        <v>6898</v>
      </c>
      <c r="B753" t="s">
        <v>318</v>
      </c>
      <c r="C753" t="s">
        <v>4334</v>
      </c>
      <c r="D753" t="s">
        <v>4334</v>
      </c>
      <c r="E753" t="s">
        <v>4334</v>
      </c>
      <c r="F753" t="s">
        <v>3731</v>
      </c>
      <c r="G753" t="s">
        <v>396</v>
      </c>
      <c r="H753" t="s">
        <v>4334</v>
      </c>
      <c r="I753" t="s">
        <v>4334</v>
      </c>
      <c r="J753" t="s">
        <v>391</v>
      </c>
      <c r="K753" t="s">
        <v>4334</v>
      </c>
      <c r="L753">
        <v>32</v>
      </c>
      <c r="M753" t="s">
        <v>3655</v>
      </c>
      <c r="N753" t="s">
        <v>4334</v>
      </c>
      <c r="O753" t="s">
        <v>4334</v>
      </c>
      <c r="P753" t="s">
        <v>4334</v>
      </c>
      <c r="Q753" t="s">
        <v>4334</v>
      </c>
      <c r="S753" t="s">
        <v>4334</v>
      </c>
      <c r="T753" t="s">
        <v>4334</v>
      </c>
      <c r="U753" t="s">
        <v>4334</v>
      </c>
      <c r="V753" t="s">
        <v>4334</v>
      </c>
      <c r="W753" t="s">
        <v>4334</v>
      </c>
      <c r="X753" t="s">
        <v>4334</v>
      </c>
      <c r="Y753">
        <v>2754006</v>
      </c>
      <c r="Z753">
        <v>2754006</v>
      </c>
      <c r="AA753" t="s">
        <v>4334</v>
      </c>
      <c r="AB753">
        <v>0</v>
      </c>
      <c r="AC753" t="s">
        <v>4334</v>
      </c>
      <c r="AD753" t="s">
        <v>4334</v>
      </c>
      <c r="AE753" t="s">
        <v>4334</v>
      </c>
      <c r="AF753" t="s">
        <v>4334</v>
      </c>
      <c r="AG753" t="s">
        <v>4334</v>
      </c>
      <c r="AH753">
        <v>0</v>
      </c>
      <c r="AI753">
        <v>0</v>
      </c>
      <c r="AJ753">
        <v>0</v>
      </c>
      <c r="AK753" t="s">
        <v>4334</v>
      </c>
      <c r="AL753" t="s">
        <v>415</v>
      </c>
      <c r="AM753" t="s">
        <v>4334</v>
      </c>
      <c r="AN753" t="s">
        <v>4334</v>
      </c>
      <c r="AO753" t="s">
        <v>4334</v>
      </c>
    </row>
    <row r="754" spans="1:41">
      <c r="A754" t="s">
        <v>6899</v>
      </c>
      <c r="B754" t="s">
        <v>529</v>
      </c>
      <c r="C754" t="s">
        <v>4334</v>
      </c>
      <c r="D754" t="s">
        <v>4334</v>
      </c>
      <c r="E754" t="s">
        <v>4334</v>
      </c>
      <c r="F754" t="s">
        <v>3772</v>
      </c>
      <c r="G754" t="s">
        <v>4334</v>
      </c>
      <c r="H754" t="s">
        <v>1353</v>
      </c>
      <c r="I754" t="s">
        <v>4334</v>
      </c>
      <c r="J754" t="s">
        <v>480</v>
      </c>
      <c r="K754" t="s">
        <v>4334</v>
      </c>
      <c r="L754">
        <v>12</v>
      </c>
      <c r="M754" t="s">
        <v>1668</v>
      </c>
      <c r="N754" t="s">
        <v>4334</v>
      </c>
      <c r="O754" t="s">
        <v>4334</v>
      </c>
      <c r="P754" t="s">
        <v>4334</v>
      </c>
      <c r="Q754" t="s">
        <v>4334</v>
      </c>
      <c r="S754" t="s">
        <v>4334</v>
      </c>
      <c r="T754" t="s">
        <v>4334</v>
      </c>
      <c r="U754" t="s">
        <v>4334</v>
      </c>
      <c r="V754" t="s">
        <v>4334</v>
      </c>
      <c r="W754" t="s">
        <v>4334</v>
      </c>
      <c r="X754" t="s">
        <v>4334</v>
      </c>
      <c r="Y754">
        <v>0</v>
      </c>
      <c r="Z754">
        <v>5866667</v>
      </c>
      <c r="AA754" t="s">
        <v>4334</v>
      </c>
      <c r="AB754">
        <v>0</v>
      </c>
      <c r="AC754" t="s">
        <v>4334</v>
      </c>
      <c r="AD754" t="s">
        <v>4334</v>
      </c>
      <c r="AE754" t="s">
        <v>4334</v>
      </c>
      <c r="AF754" t="s">
        <v>4334</v>
      </c>
      <c r="AG754" t="s">
        <v>4334</v>
      </c>
      <c r="AH754">
        <v>0</v>
      </c>
      <c r="AI754">
        <v>98</v>
      </c>
      <c r="AJ754">
        <v>0</v>
      </c>
      <c r="AK754" t="s">
        <v>4334</v>
      </c>
      <c r="AL754" t="s">
        <v>1354</v>
      </c>
      <c r="AM754" t="s">
        <v>4334</v>
      </c>
      <c r="AN754" t="s">
        <v>4334</v>
      </c>
      <c r="AO754" t="s">
        <v>4334</v>
      </c>
    </row>
    <row r="755" spans="1:41">
      <c r="A755" t="s">
        <v>6900</v>
      </c>
      <c r="B755" t="s">
        <v>318</v>
      </c>
      <c r="C755" t="s">
        <v>4334</v>
      </c>
      <c r="D755" t="s">
        <v>4334</v>
      </c>
      <c r="E755" t="s">
        <v>4334</v>
      </c>
      <c r="F755" t="s">
        <v>3729</v>
      </c>
      <c r="G755" t="s">
        <v>328</v>
      </c>
      <c r="H755" t="s">
        <v>4334</v>
      </c>
      <c r="I755" t="s">
        <v>4334</v>
      </c>
      <c r="J755" t="s">
        <v>319</v>
      </c>
      <c r="K755" t="s">
        <v>4334</v>
      </c>
      <c r="L755">
        <v>37</v>
      </c>
      <c r="M755" t="s">
        <v>3664</v>
      </c>
      <c r="N755" t="s">
        <v>4334</v>
      </c>
      <c r="O755" t="s">
        <v>4334</v>
      </c>
      <c r="P755" t="s">
        <v>4334</v>
      </c>
      <c r="Q755" t="s">
        <v>4334</v>
      </c>
      <c r="S755" t="s">
        <v>4334</v>
      </c>
      <c r="T755" t="s">
        <v>4334</v>
      </c>
      <c r="U755" t="s">
        <v>4334</v>
      </c>
      <c r="V755" t="s">
        <v>4334</v>
      </c>
      <c r="W755" t="s">
        <v>4334</v>
      </c>
      <c r="X755" t="s">
        <v>4334</v>
      </c>
      <c r="Y755">
        <v>1450000</v>
      </c>
      <c r="Z755">
        <v>1450000</v>
      </c>
      <c r="AA755" t="s">
        <v>4334</v>
      </c>
      <c r="AB755">
        <v>1114943.4099999999</v>
      </c>
      <c r="AC755" t="s">
        <v>4334</v>
      </c>
      <c r="AD755" t="s">
        <v>4334</v>
      </c>
      <c r="AE755" t="s">
        <v>4334</v>
      </c>
      <c r="AF755" t="s">
        <v>4334</v>
      </c>
      <c r="AG755" t="s">
        <v>4334</v>
      </c>
      <c r="AH755">
        <v>1023623</v>
      </c>
      <c r="AI755">
        <v>5</v>
      </c>
      <c r="AJ755">
        <v>0</v>
      </c>
      <c r="AK755" t="s">
        <v>4334</v>
      </c>
      <c r="AL755" t="s">
        <v>20</v>
      </c>
      <c r="AM755" t="s">
        <v>4334</v>
      </c>
      <c r="AN755" t="s">
        <v>4334</v>
      </c>
      <c r="AO755" t="s">
        <v>4334</v>
      </c>
    </row>
    <row r="756" spans="1:41">
      <c r="A756" t="s">
        <v>6901</v>
      </c>
      <c r="B756" t="s">
        <v>526</v>
      </c>
      <c r="C756" t="s">
        <v>4334</v>
      </c>
      <c r="D756" t="s">
        <v>4334</v>
      </c>
      <c r="E756" t="s">
        <v>4334</v>
      </c>
      <c r="F756" t="s">
        <v>3730</v>
      </c>
      <c r="G756" t="s">
        <v>3176</v>
      </c>
      <c r="H756" t="s">
        <v>4210</v>
      </c>
      <c r="I756" t="s">
        <v>4334</v>
      </c>
      <c r="J756" t="s">
        <v>4334</v>
      </c>
      <c r="K756" t="s">
        <v>4334</v>
      </c>
      <c r="L756">
        <v>25</v>
      </c>
      <c r="M756" t="s">
        <v>3643</v>
      </c>
      <c r="N756" t="s">
        <v>4334</v>
      </c>
      <c r="O756" t="s">
        <v>4334</v>
      </c>
      <c r="P756" t="s">
        <v>4334</v>
      </c>
      <c r="Q756" t="s">
        <v>4334</v>
      </c>
      <c r="R756">
        <v>1</v>
      </c>
      <c r="S756" t="s">
        <v>4334</v>
      </c>
      <c r="T756" t="s">
        <v>4334</v>
      </c>
      <c r="U756" t="s">
        <v>4334</v>
      </c>
      <c r="V756" t="s">
        <v>4334</v>
      </c>
      <c r="W756" t="s">
        <v>4334</v>
      </c>
      <c r="X756" t="s">
        <v>4334</v>
      </c>
      <c r="Y756">
        <v>15000000</v>
      </c>
      <c r="Z756">
        <v>17400000</v>
      </c>
      <c r="AA756" t="s">
        <v>4334</v>
      </c>
      <c r="AB756">
        <v>16294681.567</v>
      </c>
      <c r="AC756" t="s">
        <v>4334</v>
      </c>
      <c r="AD756" t="s">
        <v>4334</v>
      </c>
      <c r="AE756" t="s">
        <v>4334</v>
      </c>
      <c r="AF756" t="s">
        <v>4334</v>
      </c>
      <c r="AG756" t="s">
        <v>4334</v>
      </c>
      <c r="AH756">
        <v>13863330.453</v>
      </c>
      <c r="AI756">
        <v>75</v>
      </c>
      <c r="AJ756">
        <v>0</v>
      </c>
      <c r="AK756" t="s">
        <v>4334</v>
      </c>
      <c r="AL756" t="s">
        <v>4334</v>
      </c>
      <c r="AM756" t="s">
        <v>4334</v>
      </c>
      <c r="AN756" t="s">
        <v>20</v>
      </c>
      <c r="AO756" t="s">
        <v>4334</v>
      </c>
    </row>
    <row r="757" spans="1:41">
      <c r="A757" t="s">
        <v>6902</v>
      </c>
      <c r="B757" t="s">
        <v>318</v>
      </c>
      <c r="C757" t="s">
        <v>4334</v>
      </c>
      <c r="D757" t="s">
        <v>4334</v>
      </c>
      <c r="E757" t="s">
        <v>4334</v>
      </c>
      <c r="F757" t="s">
        <v>3730</v>
      </c>
      <c r="G757" t="s">
        <v>336</v>
      </c>
      <c r="H757" t="s">
        <v>4334</v>
      </c>
      <c r="I757" t="s">
        <v>4334</v>
      </c>
      <c r="J757" t="s">
        <v>319</v>
      </c>
      <c r="K757" t="s">
        <v>4334</v>
      </c>
      <c r="L757">
        <v>37</v>
      </c>
      <c r="M757" t="s">
        <v>3664</v>
      </c>
      <c r="N757" t="s">
        <v>4334</v>
      </c>
      <c r="O757" t="s">
        <v>4334</v>
      </c>
      <c r="P757" t="s">
        <v>4334</v>
      </c>
      <c r="Q757" t="s">
        <v>4334</v>
      </c>
      <c r="S757" t="s">
        <v>4334</v>
      </c>
      <c r="T757" t="s">
        <v>4334</v>
      </c>
      <c r="U757" t="s">
        <v>4334</v>
      </c>
      <c r="V757" t="s">
        <v>4334</v>
      </c>
      <c r="W757" t="s">
        <v>4334</v>
      </c>
      <c r="X757" t="s">
        <v>4334</v>
      </c>
      <c r="Y757">
        <v>1800000</v>
      </c>
      <c r="Z757">
        <v>1800000</v>
      </c>
      <c r="AA757" t="s">
        <v>4334</v>
      </c>
      <c r="AB757">
        <v>1777648.3870000001</v>
      </c>
      <c r="AC757" t="s">
        <v>4334</v>
      </c>
      <c r="AD757" t="s">
        <v>4334</v>
      </c>
      <c r="AE757" t="s">
        <v>4334</v>
      </c>
      <c r="AF757" t="s">
        <v>4334</v>
      </c>
      <c r="AG757" t="s">
        <v>4334</v>
      </c>
      <c r="AH757">
        <v>1657587</v>
      </c>
      <c r="AI757">
        <v>90</v>
      </c>
      <c r="AJ757">
        <v>0</v>
      </c>
      <c r="AK757" t="s">
        <v>4334</v>
      </c>
      <c r="AL757" t="s">
        <v>20</v>
      </c>
      <c r="AM757" t="s">
        <v>4334</v>
      </c>
      <c r="AN757" t="s">
        <v>4334</v>
      </c>
      <c r="AO757" t="s">
        <v>4334</v>
      </c>
    </row>
    <row r="758" spans="1:41">
      <c r="A758" t="s">
        <v>6903</v>
      </c>
      <c r="B758" t="s">
        <v>526</v>
      </c>
      <c r="C758" t="s">
        <v>4334</v>
      </c>
      <c r="D758" t="s">
        <v>4334</v>
      </c>
      <c r="E758" t="s">
        <v>4334</v>
      </c>
      <c r="F758" t="s">
        <v>3729</v>
      </c>
      <c r="G758" t="s">
        <v>4334</v>
      </c>
      <c r="H758" t="s">
        <v>6904</v>
      </c>
      <c r="I758" t="s">
        <v>4334</v>
      </c>
      <c r="J758" t="s">
        <v>319</v>
      </c>
      <c r="K758" t="s">
        <v>4334</v>
      </c>
      <c r="L758">
        <v>5</v>
      </c>
      <c r="M758" t="s">
        <v>3612</v>
      </c>
      <c r="N758" t="s">
        <v>4334</v>
      </c>
      <c r="O758" t="s">
        <v>4334</v>
      </c>
      <c r="P758" t="s">
        <v>4334</v>
      </c>
      <c r="Q758" t="s">
        <v>4334</v>
      </c>
      <c r="S758" t="s">
        <v>4334</v>
      </c>
      <c r="T758" t="s">
        <v>4334</v>
      </c>
      <c r="U758" t="s">
        <v>4334</v>
      </c>
      <c r="V758" t="s">
        <v>4334</v>
      </c>
      <c r="W758" t="s">
        <v>4334</v>
      </c>
      <c r="X758" t="s">
        <v>4334</v>
      </c>
      <c r="Y758">
        <v>1500000</v>
      </c>
      <c r="Z758">
        <v>3423827</v>
      </c>
      <c r="AA758" t="s">
        <v>4334</v>
      </c>
      <c r="AB758">
        <v>2994535.2710000002</v>
      </c>
      <c r="AC758" t="s">
        <v>4334</v>
      </c>
      <c r="AD758" t="s">
        <v>4334</v>
      </c>
      <c r="AE758" t="s">
        <v>4334</v>
      </c>
      <c r="AF758" t="s">
        <v>4334</v>
      </c>
      <c r="AG758" t="s">
        <v>4334</v>
      </c>
      <c r="AH758">
        <v>2993964.37</v>
      </c>
      <c r="AI758">
        <v>100</v>
      </c>
      <c r="AJ758">
        <v>87.44</v>
      </c>
      <c r="AK758" t="s">
        <v>4334</v>
      </c>
      <c r="AL758" t="s">
        <v>474</v>
      </c>
      <c r="AM758" t="s">
        <v>4334</v>
      </c>
      <c r="AN758" t="s">
        <v>4334</v>
      </c>
      <c r="AO758" t="s">
        <v>4334</v>
      </c>
    </row>
    <row r="759" spans="1:41">
      <c r="A759" t="s">
        <v>6905</v>
      </c>
      <c r="B759" t="s">
        <v>2286</v>
      </c>
      <c r="C759" t="s">
        <v>4334</v>
      </c>
      <c r="D759" t="s">
        <v>4334</v>
      </c>
      <c r="E759" t="s">
        <v>4334</v>
      </c>
      <c r="F759" t="s">
        <v>3731</v>
      </c>
      <c r="G759" t="s">
        <v>6906</v>
      </c>
      <c r="H759" t="s">
        <v>4334</v>
      </c>
      <c r="I759" t="s">
        <v>4334</v>
      </c>
      <c r="J759" t="s">
        <v>510</v>
      </c>
      <c r="K759" t="s">
        <v>4334</v>
      </c>
      <c r="L759">
        <v>38</v>
      </c>
      <c r="M759" t="s">
        <v>3666</v>
      </c>
      <c r="N759" t="s">
        <v>4334</v>
      </c>
      <c r="O759" t="s">
        <v>4334</v>
      </c>
      <c r="P759" t="s">
        <v>4334</v>
      </c>
      <c r="Q759" t="s">
        <v>4334</v>
      </c>
      <c r="S759" t="s">
        <v>4334</v>
      </c>
      <c r="T759" t="s">
        <v>4334</v>
      </c>
      <c r="U759" t="s">
        <v>4334</v>
      </c>
      <c r="V759" t="s">
        <v>4334</v>
      </c>
      <c r="W759" t="s">
        <v>4334</v>
      </c>
      <c r="X759" t="s">
        <v>4334</v>
      </c>
      <c r="Y759">
        <v>0</v>
      </c>
      <c r="Z759">
        <v>2276742.852</v>
      </c>
      <c r="AA759" t="s">
        <v>4334</v>
      </c>
      <c r="AB759">
        <v>1592565.12</v>
      </c>
      <c r="AC759" t="s">
        <v>4334</v>
      </c>
      <c r="AD759" t="s">
        <v>4334</v>
      </c>
      <c r="AE759" t="s">
        <v>4334</v>
      </c>
      <c r="AF759" t="s">
        <v>4334</v>
      </c>
      <c r="AG759" t="s">
        <v>4334</v>
      </c>
      <c r="AH759">
        <v>0</v>
      </c>
      <c r="AI759">
        <v>20</v>
      </c>
      <c r="AJ759">
        <v>0</v>
      </c>
      <c r="AK759" t="s">
        <v>4334</v>
      </c>
      <c r="AL759" t="s">
        <v>6907</v>
      </c>
      <c r="AM759" t="s">
        <v>4334</v>
      </c>
      <c r="AN759" t="s">
        <v>4334</v>
      </c>
      <c r="AO759" t="s">
        <v>4334</v>
      </c>
    </row>
    <row r="760" spans="1:41">
      <c r="A760" t="s">
        <v>6908</v>
      </c>
      <c r="B760" t="s">
        <v>318</v>
      </c>
      <c r="C760" t="s">
        <v>4334</v>
      </c>
      <c r="D760" t="s">
        <v>4334</v>
      </c>
      <c r="E760" t="s">
        <v>4334</v>
      </c>
      <c r="F760" t="s">
        <v>3769</v>
      </c>
      <c r="G760" t="s">
        <v>406</v>
      </c>
      <c r="H760" t="s">
        <v>4334</v>
      </c>
      <c r="I760" t="s">
        <v>4334</v>
      </c>
      <c r="J760" t="s">
        <v>391</v>
      </c>
      <c r="K760" t="s">
        <v>4334</v>
      </c>
      <c r="L760">
        <v>32</v>
      </c>
      <c r="M760" t="s">
        <v>3655</v>
      </c>
      <c r="N760" t="s">
        <v>4334</v>
      </c>
      <c r="O760" t="s">
        <v>4334</v>
      </c>
      <c r="P760" t="s">
        <v>4334</v>
      </c>
      <c r="Q760" t="s">
        <v>4334</v>
      </c>
      <c r="S760" t="s">
        <v>4334</v>
      </c>
      <c r="T760" t="s">
        <v>4334</v>
      </c>
      <c r="U760" t="s">
        <v>4334</v>
      </c>
      <c r="V760" t="s">
        <v>4334</v>
      </c>
      <c r="W760" t="s">
        <v>4334</v>
      </c>
      <c r="X760" t="s">
        <v>4334</v>
      </c>
      <c r="Y760">
        <v>2380000</v>
      </c>
      <c r="Z760">
        <v>2380000</v>
      </c>
      <c r="AA760" t="s">
        <v>4334</v>
      </c>
      <c r="AB760">
        <v>567280</v>
      </c>
      <c r="AC760" t="s">
        <v>4334</v>
      </c>
      <c r="AD760" t="s">
        <v>4334</v>
      </c>
      <c r="AE760" t="s">
        <v>4334</v>
      </c>
      <c r="AF760" t="s">
        <v>4334</v>
      </c>
      <c r="AG760" t="s">
        <v>4334</v>
      </c>
      <c r="AH760">
        <v>0</v>
      </c>
      <c r="AI760">
        <v>60</v>
      </c>
      <c r="AJ760">
        <v>0</v>
      </c>
      <c r="AK760" t="s">
        <v>4334</v>
      </c>
      <c r="AL760" t="s">
        <v>4334</v>
      </c>
      <c r="AM760" t="s">
        <v>4334</v>
      </c>
      <c r="AN760" t="s">
        <v>4334</v>
      </c>
      <c r="AO760" t="s">
        <v>4334</v>
      </c>
    </row>
    <row r="761" spans="1:41">
      <c r="A761" t="s">
        <v>6909</v>
      </c>
      <c r="B761" t="s">
        <v>527</v>
      </c>
      <c r="C761" t="s">
        <v>4334</v>
      </c>
      <c r="D761" t="s">
        <v>4334</v>
      </c>
      <c r="E761" t="s">
        <v>4334</v>
      </c>
      <c r="F761" t="s">
        <v>3873</v>
      </c>
      <c r="G761" t="s">
        <v>1092</v>
      </c>
      <c r="H761" t="s">
        <v>1092</v>
      </c>
      <c r="I761" t="s">
        <v>4334</v>
      </c>
      <c r="J761" t="s">
        <v>999</v>
      </c>
      <c r="K761" t="s">
        <v>4334</v>
      </c>
      <c r="L761">
        <v>11</v>
      </c>
      <c r="M761" t="s">
        <v>3620</v>
      </c>
      <c r="N761" t="s">
        <v>4334</v>
      </c>
      <c r="O761" t="s">
        <v>4334</v>
      </c>
      <c r="P761" t="s">
        <v>4334</v>
      </c>
      <c r="Q761" t="s">
        <v>4334</v>
      </c>
      <c r="R761">
        <v>2023</v>
      </c>
      <c r="S761" t="s">
        <v>4334</v>
      </c>
      <c r="T761" t="s">
        <v>4334</v>
      </c>
      <c r="U761" t="s">
        <v>4334</v>
      </c>
      <c r="V761" t="s">
        <v>4334</v>
      </c>
      <c r="W761" t="s">
        <v>4334</v>
      </c>
      <c r="X761" t="s">
        <v>4334</v>
      </c>
      <c r="Y761">
        <v>2080000</v>
      </c>
      <c r="Z761">
        <v>2080000</v>
      </c>
      <c r="AA761" t="s">
        <v>4334</v>
      </c>
      <c r="AB761">
        <v>0</v>
      </c>
      <c r="AC761" t="s">
        <v>4334</v>
      </c>
      <c r="AD761" t="s">
        <v>4334</v>
      </c>
      <c r="AE761" t="s">
        <v>4334</v>
      </c>
      <c r="AF761" t="s">
        <v>4334</v>
      </c>
      <c r="AG761" t="s">
        <v>4334</v>
      </c>
      <c r="AH761">
        <v>0</v>
      </c>
      <c r="AI761">
        <v>5</v>
      </c>
      <c r="AJ761">
        <v>0</v>
      </c>
      <c r="AK761" t="s">
        <v>4334</v>
      </c>
      <c r="AL761" t="s">
        <v>4073</v>
      </c>
      <c r="AM761" t="s">
        <v>4334</v>
      </c>
      <c r="AN761" t="s">
        <v>4334</v>
      </c>
      <c r="AO761" t="s">
        <v>4334</v>
      </c>
    </row>
    <row r="762" spans="1:41">
      <c r="A762" t="s">
        <v>6910</v>
      </c>
      <c r="B762" t="s">
        <v>527</v>
      </c>
      <c r="C762" t="s">
        <v>4334</v>
      </c>
      <c r="D762" t="s">
        <v>4334</v>
      </c>
      <c r="E762" t="s">
        <v>4334</v>
      </c>
      <c r="F762" t="s">
        <v>3888</v>
      </c>
      <c r="G762" t="s">
        <v>1178</v>
      </c>
      <c r="H762" t="s">
        <v>6911</v>
      </c>
      <c r="I762" t="s">
        <v>4334</v>
      </c>
      <c r="J762" t="s">
        <v>480</v>
      </c>
      <c r="K762" t="s">
        <v>4334</v>
      </c>
      <c r="L762">
        <v>39</v>
      </c>
      <c r="M762" t="s">
        <v>3668</v>
      </c>
      <c r="N762" t="s">
        <v>4334</v>
      </c>
      <c r="O762" t="s">
        <v>4334</v>
      </c>
      <c r="P762" t="s">
        <v>4334</v>
      </c>
      <c r="Q762" t="s">
        <v>4334</v>
      </c>
      <c r="S762" t="s">
        <v>4334</v>
      </c>
      <c r="T762" t="s">
        <v>4334</v>
      </c>
      <c r="U762" t="s">
        <v>4334</v>
      </c>
      <c r="V762" t="s">
        <v>4334</v>
      </c>
      <c r="W762" t="s">
        <v>4334</v>
      </c>
      <c r="X762" t="s">
        <v>4334</v>
      </c>
      <c r="Y762">
        <v>3000000</v>
      </c>
      <c r="Z762">
        <v>3000000</v>
      </c>
      <c r="AA762" t="s">
        <v>4334</v>
      </c>
      <c r="AB762">
        <v>2998296.426</v>
      </c>
      <c r="AC762" t="s">
        <v>4334</v>
      </c>
      <c r="AD762" t="s">
        <v>4334</v>
      </c>
      <c r="AE762" t="s">
        <v>4334</v>
      </c>
      <c r="AF762" t="s">
        <v>4334</v>
      </c>
      <c r="AG762" t="s">
        <v>4334</v>
      </c>
      <c r="AH762">
        <v>2968839.0589999999</v>
      </c>
      <c r="AI762">
        <v>0</v>
      </c>
      <c r="AJ762">
        <v>0</v>
      </c>
      <c r="AK762" t="s">
        <v>4334</v>
      </c>
      <c r="AL762" t="s">
        <v>4334</v>
      </c>
      <c r="AM762" t="s">
        <v>4334</v>
      </c>
      <c r="AN762" t="s">
        <v>4334</v>
      </c>
      <c r="AO762" t="s">
        <v>4334</v>
      </c>
    </row>
    <row r="763" spans="1:41">
      <c r="A763" t="s">
        <v>6912</v>
      </c>
      <c r="B763" t="s">
        <v>317</v>
      </c>
      <c r="C763" t="s">
        <v>4334</v>
      </c>
      <c r="D763" t="s">
        <v>4334</v>
      </c>
      <c r="E763" t="s">
        <v>4334</v>
      </c>
      <c r="F763" t="s">
        <v>3747</v>
      </c>
      <c r="G763" t="s">
        <v>4334</v>
      </c>
      <c r="H763" t="s">
        <v>6913</v>
      </c>
      <c r="I763" t="s">
        <v>4334</v>
      </c>
      <c r="J763" t="s">
        <v>4334</v>
      </c>
      <c r="K763" t="s">
        <v>4334</v>
      </c>
      <c r="L763">
        <v>10</v>
      </c>
      <c r="M763" t="s">
        <v>3618</v>
      </c>
      <c r="N763" t="s">
        <v>4334</v>
      </c>
      <c r="O763" t="s">
        <v>4334</v>
      </c>
      <c r="P763" t="s">
        <v>4334</v>
      </c>
      <c r="Q763" t="s">
        <v>4334</v>
      </c>
      <c r="S763" t="s">
        <v>4334</v>
      </c>
      <c r="T763" t="s">
        <v>4334</v>
      </c>
      <c r="U763" t="s">
        <v>4334</v>
      </c>
      <c r="V763" t="s">
        <v>4334</v>
      </c>
      <c r="W763" t="s">
        <v>4334</v>
      </c>
      <c r="X763" t="s">
        <v>4334</v>
      </c>
      <c r="Y763">
        <v>0</v>
      </c>
      <c r="Z763">
        <v>4448000</v>
      </c>
      <c r="AA763" t="s">
        <v>4334</v>
      </c>
      <c r="AB763">
        <v>3958952.835</v>
      </c>
      <c r="AC763" t="s">
        <v>4334</v>
      </c>
      <c r="AD763" t="s">
        <v>4334</v>
      </c>
      <c r="AE763" t="s">
        <v>4334</v>
      </c>
      <c r="AF763" t="s">
        <v>4334</v>
      </c>
      <c r="AG763" t="s">
        <v>4334</v>
      </c>
      <c r="AH763">
        <v>833517.22699999996</v>
      </c>
      <c r="AI763">
        <v>35</v>
      </c>
      <c r="AJ763">
        <v>0</v>
      </c>
      <c r="AK763" t="s">
        <v>4334</v>
      </c>
      <c r="AL763" t="s">
        <v>4334</v>
      </c>
      <c r="AM763" t="s">
        <v>4334</v>
      </c>
      <c r="AN763" t="s">
        <v>20</v>
      </c>
      <c r="AO763" t="s">
        <v>4334</v>
      </c>
    </row>
    <row r="764" spans="1:41">
      <c r="A764" t="s">
        <v>6914</v>
      </c>
      <c r="B764" t="s">
        <v>527</v>
      </c>
      <c r="C764" t="s">
        <v>4334</v>
      </c>
      <c r="D764" t="s">
        <v>4334</v>
      </c>
      <c r="E764" t="s">
        <v>4334</v>
      </c>
      <c r="F764" t="s">
        <v>3785</v>
      </c>
      <c r="G764" t="s">
        <v>656</v>
      </c>
      <c r="H764" t="s">
        <v>6915</v>
      </c>
      <c r="I764" t="s">
        <v>4334</v>
      </c>
      <c r="J764" t="s">
        <v>319</v>
      </c>
      <c r="K764" t="s">
        <v>4334</v>
      </c>
      <c r="L764">
        <v>39</v>
      </c>
      <c r="M764" t="s">
        <v>3668</v>
      </c>
      <c r="N764" t="s">
        <v>4334</v>
      </c>
      <c r="O764" t="s">
        <v>4334</v>
      </c>
      <c r="P764" t="s">
        <v>4334</v>
      </c>
      <c r="Q764" t="s">
        <v>4334</v>
      </c>
      <c r="R764">
        <v>2016</v>
      </c>
      <c r="S764" t="s">
        <v>4334</v>
      </c>
      <c r="T764" t="s">
        <v>4334</v>
      </c>
      <c r="U764" t="s">
        <v>4334</v>
      </c>
      <c r="V764" t="s">
        <v>4334</v>
      </c>
      <c r="W764" t="s">
        <v>4334</v>
      </c>
      <c r="X764" t="s">
        <v>4334</v>
      </c>
      <c r="Y764">
        <v>600000</v>
      </c>
      <c r="Z764">
        <v>1410000</v>
      </c>
      <c r="AA764" t="s">
        <v>4334</v>
      </c>
      <c r="AB764">
        <v>1115018</v>
      </c>
      <c r="AC764" t="s">
        <v>4334</v>
      </c>
      <c r="AD764" t="s">
        <v>4334</v>
      </c>
      <c r="AE764" t="s">
        <v>4334</v>
      </c>
      <c r="AF764" t="s">
        <v>4334</v>
      </c>
      <c r="AG764" t="s">
        <v>4334</v>
      </c>
      <c r="AH764">
        <v>935632.54200000002</v>
      </c>
      <c r="AI764">
        <v>90</v>
      </c>
      <c r="AJ764">
        <v>0</v>
      </c>
      <c r="AK764" t="s">
        <v>4334</v>
      </c>
      <c r="AL764" t="s">
        <v>114</v>
      </c>
      <c r="AM764" t="s">
        <v>4334</v>
      </c>
      <c r="AN764" t="s">
        <v>4334</v>
      </c>
      <c r="AO764" t="s">
        <v>4334</v>
      </c>
    </row>
    <row r="765" spans="1:41">
      <c r="A765" t="s">
        <v>6916</v>
      </c>
      <c r="B765" t="s">
        <v>318</v>
      </c>
      <c r="C765" t="s">
        <v>4334</v>
      </c>
      <c r="D765" t="s">
        <v>4334</v>
      </c>
      <c r="E765" t="s">
        <v>4334</v>
      </c>
      <c r="F765" t="s">
        <v>3729</v>
      </c>
      <c r="G765" t="s">
        <v>396</v>
      </c>
      <c r="H765" t="s">
        <v>4334</v>
      </c>
      <c r="I765" t="s">
        <v>4334</v>
      </c>
      <c r="J765" t="s">
        <v>391</v>
      </c>
      <c r="K765" t="s">
        <v>4334</v>
      </c>
      <c r="L765">
        <v>32</v>
      </c>
      <c r="M765" t="s">
        <v>3655</v>
      </c>
      <c r="N765" t="s">
        <v>4334</v>
      </c>
      <c r="O765" t="s">
        <v>4334</v>
      </c>
      <c r="P765" t="s">
        <v>4334</v>
      </c>
      <c r="Q765" t="s">
        <v>4334</v>
      </c>
      <c r="S765" t="s">
        <v>4334</v>
      </c>
      <c r="T765" t="s">
        <v>4334</v>
      </c>
      <c r="U765" t="s">
        <v>4334</v>
      </c>
      <c r="V765" t="s">
        <v>4334</v>
      </c>
      <c r="W765" t="s">
        <v>4334</v>
      </c>
      <c r="X765" t="s">
        <v>4334</v>
      </c>
      <c r="Y765">
        <v>1251000</v>
      </c>
      <c r="Z765">
        <v>1251000</v>
      </c>
      <c r="AA765" t="s">
        <v>4334</v>
      </c>
      <c r="AB765">
        <v>0</v>
      </c>
      <c r="AC765" t="s">
        <v>4334</v>
      </c>
      <c r="AD765" t="s">
        <v>4334</v>
      </c>
      <c r="AE765" t="s">
        <v>4334</v>
      </c>
      <c r="AF765" t="s">
        <v>4334</v>
      </c>
      <c r="AG765" t="s">
        <v>4334</v>
      </c>
      <c r="AH765">
        <v>0</v>
      </c>
      <c r="AI765">
        <v>0</v>
      </c>
      <c r="AJ765">
        <v>0</v>
      </c>
      <c r="AK765" t="s">
        <v>4334</v>
      </c>
      <c r="AL765" t="s">
        <v>4334</v>
      </c>
      <c r="AM765" t="s">
        <v>4334</v>
      </c>
      <c r="AN765" t="s">
        <v>4334</v>
      </c>
      <c r="AO765" t="s">
        <v>4334</v>
      </c>
    </row>
    <row r="766" spans="1:41">
      <c r="A766" t="s">
        <v>6917</v>
      </c>
      <c r="B766" t="s">
        <v>527</v>
      </c>
      <c r="C766" t="s">
        <v>4334</v>
      </c>
      <c r="D766" t="s">
        <v>4334</v>
      </c>
      <c r="E766" t="s">
        <v>4334</v>
      </c>
      <c r="F766" t="s">
        <v>3822</v>
      </c>
      <c r="G766" t="s">
        <v>900</v>
      </c>
      <c r="H766" t="s">
        <v>6918</v>
      </c>
      <c r="I766" t="s">
        <v>4334</v>
      </c>
      <c r="J766" t="s">
        <v>319</v>
      </c>
      <c r="K766" t="s">
        <v>4334</v>
      </c>
      <c r="L766">
        <v>11</v>
      </c>
      <c r="M766" t="s">
        <v>3620</v>
      </c>
      <c r="N766" t="s">
        <v>4334</v>
      </c>
      <c r="O766" t="s">
        <v>4334</v>
      </c>
      <c r="P766" t="s">
        <v>4334</v>
      </c>
      <c r="Q766" t="s">
        <v>4334</v>
      </c>
      <c r="R766">
        <v>2006</v>
      </c>
      <c r="S766" t="s">
        <v>4334</v>
      </c>
      <c r="T766" t="s">
        <v>4334</v>
      </c>
      <c r="U766" t="s">
        <v>4334</v>
      </c>
      <c r="V766" t="s">
        <v>4334</v>
      </c>
      <c r="W766" t="s">
        <v>4334</v>
      </c>
      <c r="X766" t="s">
        <v>4334</v>
      </c>
      <c r="Y766">
        <v>500000</v>
      </c>
      <c r="Z766">
        <v>3272000</v>
      </c>
      <c r="AA766" t="s">
        <v>4334</v>
      </c>
      <c r="AB766">
        <v>3116122</v>
      </c>
      <c r="AC766" t="s">
        <v>4334</v>
      </c>
      <c r="AD766" t="s">
        <v>4334</v>
      </c>
      <c r="AE766" t="s">
        <v>4334</v>
      </c>
      <c r="AF766" t="s">
        <v>4334</v>
      </c>
      <c r="AG766" t="s">
        <v>4334</v>
      </c>
      <c r="AH766">
        <v>2702312</v>
      </c>
      <c r="AI766">
        <v>95</v>
      </c>
      <c r="AJ766">
        <v>0</v>
      </c>
      <c r="AK766" t="s">
        <v>4334</v>
      </c>
      <c r="AL766" t="s">
        <v>902</v>
      </c>
      <c r="AM766" t="s">
        <v>4334</v>
      </c>
      <c r="AN766" t="s">
        <v>4334</v>
      </c>
      <c r="AO766" t="s">
        <v>4334</v>
      </c>
    </row>
    <row r="767" spans="1:41">
      <c r="A767" t="s">
        <v>6919</v>
      </c>
      <c r="B767" t="s">
        <v>2286</v>
      </c>
      <c r="C767" t="s">
        <v>4334</v>
      </c>
      <c r="D767" t="s">
        <v>4334</v>
      </c>
      <c r="E767" t="s">
        <v>4334</v>
      </c>
      <c r="F767" t="s">
        <v>3733</v>
      </c>
      <c r="G767" t="s">
        <v>2594</v>
      </c>
      <c r="H767" t="s">
        <v>6920</v>
      </c>
      <c r="I767" t="s">
        <v>4334</v>
      </c>
      <c r="J767" t="s">
        <v>4334</v>
      </c>
      <c r="K767" t="s">
        <v>4334</v>
      </c>
      <c r="L767">
        <v>14</v>
      </c>
      <c r="M767" t="s">
        <v>3625</v>
      </c>
      <c r="N767" t="s">
        <v>4334</v>
      </c>
      <c r="O767" t="s">
        <v>4334</v>
      </c>
      <c r="P767" t="s">
        <v>4334</v>
      </c>
      <c r="Q767" t="s">
        <v>4334</v>
      </c>
      <c r="S767" t="s">
        <v>4334</v>
      </c>
      <c r="T767" t="s">
        <v>4334</v>
      </c>
      <c r="U767" t="s">
        <v>4334</v>
      </c>
      <c r="V767" t="s">
        <v>4334</v>
      </c>
      <c r="W767" t="s">
        <v>4334</v>
      </c>
      <c r="X767" t="s">
        <v>4334</v>
      </c>
      <c r="Y767">
        <v>0</v>
      </c>
      <c r="Z767">
        <v>2360000</v>
      </c>
      <c r="AA767" t="s">
        <v>4334</v>
      </c>
      <c r="AB767">
        <v>2281036.4750000001</v>
      </c>
      <c r="AC767" t="s">
        <v>4334</v>
      </c>
      <c r="AD767" t="s">
        <v>4334</v>
      </c>
      <c r="AE767" t="s">
        <v>4334</v>
      </c>
      <c r="AF767" t="s">
        <v>4334</v>
      </c>
      <c r="AG767" t="s">
        <v>4334</v>
      </c>
      <c r="AH767">
        <v>0</v>
      </c>
      <c r="AI767">
        <v>55</v>
      </c>
      <c r="AJ767">
        <v>0</v>
      </c>
      <c r="AK767" t="s">
        <v>4334</v>
      </c>
      <c r="AL767" t="s">
        <v>2595</v>
      </c>
      <c r="AM767" t="s">
        <v>4334</v>
      </c>
      <c r="AN767" t="s">
        <v>4334</v>
      </c>
      <c r="AO767" t="s">
        <v>4334</v>
      </c>
    </row>
    <row r="768" spans="1:41">
      <c r="A768" t="s">
        <v>6921</v>
      </c>
      <c r="B768" t="s">
        <v>527</v>
      </c>
      <c r="C768" t="s">
        <v>4334</v>
      </c>
      <c r="D768" t="s">
        <v>4334</v>
      </c>
      <c r="E768" t="s">
        <v>4334</v>
      </c>
      <c r="F768" t="s">
        <v>3731</v>
      </c>
      <c r="G768" t="s">
        <v>4334</v>
      </c>
      <c r="H768" t="s">
        <v>3988</v>
      </c>
      <c r="I768" t="s">
        <v>4334</v>
      </c>
      <c r="J768" t="s">
        <v>319</v>
      </c>
      <c r="K768" t="s">
        <v>4334</v>
      </c>
      <c r="L768">
        <v>30</v>
      </c>
      <c r="M768" t="s">
        <v>527</v>
      </c>
      <c r="N768" t="s">
        <v>4334</v>
      </c>
      <c r="O768" t="s">
        <v>4334</v>
      </c>
      <c r="P768" t="s">
        <v>4334</v>
      </c>
      <c r="Q768" t="s">
        <v>4334</v>
      </c>
      <c r="R768">
        <v>2009</v>
      </c>
      <c r="S768" t="s">
        <v>4334</v>
      </c>
      <c r="T768" t="s">
        <v>4334</v>
      </c>
      <c r="U768" t="s">
        <v>4334</v>
      </c>
      <c r="V768" t="s">
        <v>4334</v>
      </c>
      <c r="W768" t="s">
        <v>4334</v>
      </c>
      <c r="X768" t="s">
        <v>4334</v>
      </c>
      <c r="Y768">
        <v>2250000</v>
      </c>
      <c r="Z768">
        <v>2799122</v>
      </c>
      <c r="AA768" t="s">
        <v>4334</v>
      </c>
      <c r="AB768">
        <v>2720979.5279999999</v>
      </c>
      <c r="AC768" t="s">
        <v>4334</v>
      </c>
      <c r="AD768" t="s">
        <v>4334</v>
      </c>
      <c r="AE768" t="s">
        <v>4334</v>
      </c>
      <c r="AF768" t="s">
        <v>4334</v>
      </c>
      <c r="AG768" t="s">
        <v>4334</v>
      </c>
      <c r="AH768">
        <v>2660229.6949999998</v>
      </c>
      <c r="AI768">
        <v>75</v>
      </c>
      <c r="AJ768">
        <v>0</v>
      </c>
      <c r="AK768" t="s">
        <v>4334</v>
      </c>
      <c r="AL768" t="s">
        <v>6922</v>
      </c>
      <c r="AM768" t="s">
        <v>4334</v>
      </c>
      <c r="AN768" t="s">
        <v>4334</v>
      </c>
      <c r="AO768" t="s">
        <v>4334</v>
      </c>
    </row>
    <row r="769" spans="1:41">
      <c r="A769" t="s">
        <v>6923</v>
      </c>
      <c r="B769" t="s">
        <v>2286</v>
      </c>
      <c r="C769" t="s">
        <v>4334</v>
      </c>
      <c r="D769" t="s">
        <v>4334</v>
      </c>
      <c r="E769" t="s">
        <v>4334</v>
      </c>
      <c r="F769" t="s">
        <v>3733</v>
      </c>
      <c r="G769" t="s">
        <v>6924</v>
      </c>
      <c r="H769" t="s">
        <v>4334</v>
      </c>
      <c r="I769" t="s">
        <v>4334</v>
      </c>
      <c r="J769" t="s">
        <v>2285</v>
      </c>
      <c r="K769" t="s">
        <v>4334</v>
      </c>
      <c r="L769">
        <v>38</v>
      </c>
      <c r="M769" t="s">
        <v>3666</v>
      </c>
      <c r="N769" t="s">
        <v>4334</v>
      </c>
      <c r="O769" t="s">
        <v>4334</v>
      </c>
      <c r="P769" t="s">
        <v>4334</v>
      </c>
      <c r="Q769" t="s">
        <v>4334</v>
      </c>
      <c r="S769" t="s">
        <v>4334</v>
      </c>
      <c r="T769" t="s">
        <v>4334</v>
      </c>
      <c r="U769" t="s">
        <v>4334</v>
      </c>
      <c r="V769" t="s">
        <v>4334</v>
      </c>
      <c r="W769" t="s">
        <v>4334</v>
      </c>
      <c r="X769" t="s">
        <v>4334</v>
      </c>
      <c r="Y769">
        <v>4000000</v>
      </c>
      <c r="Z769">
        <v>8200000</v>
      </c>
      <c r="AA769" t="s">
        <v>4334</v>
      </c>
      <c r="AB769">
        <v>0</v>
      </c>
      <c r="AC769" t="s">
        <v>4334</v>
      </c>
      <c r="AD769" t="s">
        <v>4334</v>
      </c>
      <c r="AE769" t="s">
        <v>4334</v>
      </c>
      <c r="AF769" t="s">
        <v>4334</v>
      </c>
      <c r="AG769" t="s">
        <v>4334</v>
      </c>
      <c r="AH769">
        <v>17070.257000000001</v>
      </c>
      <c r="AI769">
        <v>0</v>
      </c>
      <c r="AJ769">
        <v>0</v>
      </c>
      <c r="AK769" t="s">
        <v>4334</v>
      </c>
      <c r="AL769" t="s">
        <v>4334</v>
      </c>
      <c r="AM769" t="s">
        <v>4334</v>
      </c>
      <c r="AN769" t="s">
        <v>4334</v>
      </c>
      <c r="AO769" t="s">
        <v>4334</v>
      </c>
    </row>
    <row r="770" spans="1:41">
      <c r="A770" t="s">
        <v>6925</v>
      </c>
      <c r="B770" t="s">
        <v>526</v>
      </c>
      <c r="C770" t="s">
        <v>4334</v>
      </c>
      <c r="D770" t="s">
        <v>4334</v>
      </c>
      <c r="E770" t="s">
        <v>4334</v>
      </c>
      <c r="F770" t="s">
        <v>3913</v>
      </c>
      <c r="G770" t="s">
        <v>4334</v>
      </c>
      <c r="H770" t="s">
        <v>6926</v>
      </c>
      <c r="I770" t="s">
        <v>4334</v>
      </c>
      <c r="J770" t="s">
        <v>4334</v>
      </c>
      <c r="K770" t="s">
        <v>4334</v>
      </c>
      <c r="L770">
        <v>18</v>
      </c>
      <c r="M770" t="s">
        <v>3632</v>
      </c>
      <c r="N770" t="s">
        <v>4334</v>
      </c>
      <c r="O770" t="s">
        <v>4334</v>
      </c>
      <c r="P770" t="s">
        <v>4334</v>
      </c>
      <c r="Q770" t="s">
        <v>4334</v>
      </c>
      <c r="S770" t="s">
        <v>4334</v>
      </c>
      <c r="T770" t="s">
        <v>4334</v>
      </c>
      <c r="U770" t="s">
        <v>4334</v>
      </c>
      <c r="V770" t="s">
        <v>4334</v>
      </c>
      <c r="W770" t="s">
        <v>4334</v>
      </c>
      <c r="X770" t="s">
        <v>4334</v>
      </c>
      <c r="Y770">
        <v>0</v>
      </c>
      <c r="Z770">
        <v>2822000</v>
      </c>
      <c r="AA770" t="s">
        <v>4334</v>
      </c>
      <c r="AB770">
        <v>2304558.983</v>
      </c>
      <c r="AC770" t="s">
        <v>4334</v>
      </c>
      <c r="AD770" t="s">
        <v>4334</v>
      </c>
      <c r="AE770" t="s">
        <v>4334</v>
      </c>
      <c r="AF770" t="s">
        <v>4334</v>
      </c>
      <c r="AG770" t="s">
        <v>4334</v>
      </c>
      <c r="AH770">
        <v>1744236.3089999999</v>
      </c>
      <c r="AI770">
        <v>99</v>
      </c>
      <c r="AJ770">
        <v>61.81</v>
      </c>
      <c r="AK770" t="s">
        <v>4334</v>
      </c>
      <c r="AL770" t="s">
        <v>2617</v>
      </c>
      <c r="AM770" t="s">
        <v>4334</v>
      </c>
      <c r="AN770" t="s">
        <v>4334</v>
      </c>
      <c r="AO770" t="s">
        <v>4334</v>
      </c>
    </row>
    <row r="771" spans="1:41">
      <c r="A771" t="s">
        <v>6927</v>
      </c>
      <c r="B771" t="s">
        <v>527</v>
      </c>
      <c r="C771" t="s">
        <v>4334</v>
      </c>
      <c r="D771" t="s">
        <v>4334</v>
      </c>
      <c r="E771" t="s">
        <v>4334</v>
      </c>
      <c r="F771" t="s">
        <v>3883</v>
      </c>
      <c r="G771" t="s">
        <v>1124</v>
      </c>
      <c r="H771" t="s">
        <v>6928</v>
      </c>
      <c r="I771" t="s">
        <v>4334</v>
      </c>
      <c r="J771" t="s">
        <v>480</v>
      </c>
      <c r="K771" t="s">
        <v>4334</v>
      </c>
      <c r="L771">
        <v>11</v>
      </c>
      <c r="M771" t="s">
        <v>3620</v>
      </c>
      <c r="N771" t="s">
        <v>4334</v>
      </c>
      <c r="O771" t="s">
        <v>4334</v>
      </c>
      <c r="P771" t="s">
        <v>4334</v>
      </c>
      <c r="Q771" t="s">
        <v>4334</v>
      </c>
      <c r="S771" t="s">
        <v>4334</v>
      </c>
      <c r="T771" t="s">
        <v>4334</v>
      </c>
      <c r="U771" t="s">
        <v>4334</v>
      </c>
      <c r="V771" t="s">
        <v>4334</v>
      </c>
      <c r="W771" t="s">
        <v>4334</v>
      </c>
      <c r="X771" t="s">
        <v>4334</v>
      </c>
      <c r="Y771">
        <v>7699844</v>
      </c>
      <c r="Z771">
        <v>7699844</v>
      </c>
      <c r="AA771" t="s">
        <v>4334</v>
      </c>
      <c r="AB771">
        <v>7571535</v>
      </c>
      <c r="AC771" t="s">
        <v>4334</v>
      </c>
      <c r="AD771" t="s">
        <v>4334</v>
      </c>
      <c r="AE771" t="s">
        <v>4334</v>
      </c>
      <c r="AF771" t="s">
        <v>4334</v>
      </c>
      <c r="AG771" t="s">
        <v>4334</v>
      </c>
      <c r="AH771">
        <v>1962125</v>
      </c>
      <c r="AI771">
        <v>0</v>
      </c>
      <c r="AJ771">
        <v>0</v>
      </c>
      <c r="AK771" t="s">
        <v>4334</v>
      </c>
      <c r="AL771" t="s">
        <v>4334</v>
      </c>
      <c r="AM771" t="s">
        <v>4334</v>
      </c>
      <c r="AN771" t="s">
        <v>4334</v>
      </c>
      <c r="AO771" t="s">
        <v>4334</v>
      </c>
    </row>
    <row r="772" spans="1:41">
      <c r="A772" t="s">
        <v>6929</v>
      </c>
      <c r="B772" t="s">
        <v>318</v>
      </c>
      <c r="C772" t="s">
        <v>4334</v>
      </c>
      <c r="D772" t="s">
        <v>4334</v>
      </c>
      <c r="E772" t="s">
        <v>4334</v>
      </c>
      <c r="F772" t="s">
        <v>3730</v>
      </c>
      <c r="G772" t="s">
        <v>476</v>
      </c>
      <c r="H772" t="s">
        <v>4334</v>
      </c>
      <c r="I772" t="s">
        <v>4334</v>
      </c>
      <c r="J772" t="s">
        <v>472</v>
      </c>
      <c r="K772" t="s">
        <v>4334</v>
      </c>
      <c r="L772">
        <v>8</v>
      </c>
      <c r="M772" t="s">
        <v>3615</v>
      </c>
      <c r="N772" t="s">
        <v>4334</v>
      </c>
      <c r="O772" t="s">
        <v>4334</v>
      </c>
      <c r="P772" t="s">
        <v>4334</v>
      </c>
      <c r="Q772" t="s">
        <v>4334</v>
      </c>
      <c r="S772" t="s">
        <v>4334</v>
      </c>
      <c r="T772" t="s">
        <v>4334</v>
      </c>
      <c r="U772" t="s">
        <v>4334</v>
      </c>
      <c r="V772" t="s">
        <v>4334</v>
      </c>
      <c r="W772" t="s">
        <v>4334</v>
      </c>
      <c r="X772" t="s">
        <v>4334</v>
      </c>
      <c r="Y772">
        <v>1500000</v>
      </c>
      <c r="Z772">
        <v>1500000</v>
      </c>
      <c r="AA772" t="s">
        <v>4334</v>
      </c>
      <c r="AB772">
        <v>970670</v>
      </c>
      <c r="AC772" t="s">
        <v>4334</v>
      </c>
      <c r="AD772" t="s">
        <v>4334</v>
      </c>
      <c r="AE772" t="s">
        <v>4334</v>
      </c>
      <c r="AF772" t="s">
        <v>4334</v>
      </c>
      <c r="AG772" t="s">
        <v>4334</v>
      </c>
      <c r="AH772">
        <v>0</v>
      </c>
      <c r="AI772">
        <v>10</v>
      </c>
      <c r="AJ772">
        <v>0</v>
      </c>
      <c r="AK772" t="s">
        <v>4334</v>
      </c>
      <c r="AL772" t="s">
        <v>3961</v>
      </c>
      <c r="AM772" t="s">
        <v>4334</v>
      </c>
      <c r="AN772" t="s">
        <v>4334</v>
      </c>
      <c r="AO772" t="s">
        <v>4334</v>
      </c>
    </row>
    <row r="773" spans="1:41">
      <c r="A773" t="s">
        <v>6930</v>
      </c>
      <c r="B773" t="s">
        <v>528</v>
      </c>
      <c r="C773" t="s">
        <v>4334</v>
      </c>
      <c r="D773" t="s">
        <v>4334</v>
      </c>
      <c r="E773" t="s">
        <v>4334</v>
      </c>
      <c r="F773" t="s">
        <v>3729</v>
      </c>
      <c r="G773" t="s">
        <v>4334</v>
      </c>
      <c r="H773" t="s">
        <v>4117</v>
      </c>
      <c r="I773" t="s">
        <v>4334</v>
      </c>
      <c r="J773" t="s">
        <v>4334</v>
      </c>
      <c r="K773" t="s">
        <v>4334</v>
      </c>
      <c r="L773">
        <v>13</v>
      </c>
      <c r="M773" t="s">
        <v>3623</v>
      </c>
      <c r="N773" t="s">
        <v>4334</v>
      </c>
      <c r="O773" t="s">
        <v>4334</v>
      </c>
      <c r="P773" t="s">
        <v>4334</v>
      </c>
      <c r="Q773" t="s">
        <v>4334</v>
      </c>
      <c r="S773" t="s">
        <v>4334</v>
      </c>
      <c r="T773" t="s">
        <v>4334</v>
      </c>
      <c r="U773" t="s">
        <v>4334</v>
      </c>
      <c r="V773" t="s">
        <v>4334</v>
      </c>
      <c r="W773" t="s">
        <v>4334</v>
      </c>
      <c r="X773" t="s">
        <v>4334</v>
      </c>
      <c r="Y773">
        <v>0</v>
      </c>
      <c r="Z773">
        <v>0</v>
      </c>
      <c r="AA773" t="s">
        <v>4334</v>
      </c>
      <c r="AB773">
        <v>0</v>
      </c>
      <c r="AC773" t="s">
        <v>4334</v>
      </c>
      <c r="AD773" t="s">
        <v>4334</v>
      </c>
      <c r="AE773" t="s">
        <v>4334</v>
      </c>
      <c r="AF773" t="s">
        <v>4334</v>
      </c>
      <c r="AG773" t="s">
        <v>4334</v>
      </c>
      <c r="AH773">
        <v>0</v>
      </c>
      <c r="AI773">
        <v>0</v>
      </c>
      <c r="AJ773">
        <v>0</v>
      </c>
      <c r="AK773" t="s">
        <v>4334</v>
      </c>
      <c r="AL773" t="s">
        <v>4334</v>
      </c>
      <c r="AM773" t="s">
        <v>4334</v>
      </c>
      <c r="AN773" t="s">
        <v>4334</v>
      </c>
      <c r="AO773" t="s">
        <v>4334</v>
      </c>
    </row>
    <row r="774" spans="1:41">
      <c r="A774" t="s">
        <v>6931</v>
      </c>
      <c r="B774" t="s">
        <v>2286</v>
      </c>
      <c r="C774" t="s">
        <v>4334</v>
      </c>
      <c r="D774" t="s">
        <v>4334</v>
      </c>
      <c r="E774" t="s">
        <v>4334</v>
      </c>
      <c r="F774" t="s">
        <v>3904</v>
      </c>
      <c r="G774" t="s">
        <v>2333</v>
      </c>
      <c r="H774" t="s">
        <v>6932</v>
      </c>
      <c r="I774" t="s">
        <v>4334</v>
      </c>
      <c r="J774" t="s">
        <v>2287</v>
      </c>
      <c r="K774" t="s">
        <v>4334</v>
      </c>
      <c r="L774">
        <v>2</v>
      </c>
      <c r="M774" t="s">
        <v>3611</v>
      </c>
      <c r="N774" t="s">
        <v>4334</v>
      </c>
      <c r="O774" t="s">
        <v>4334</v>
      </c>
      <c r="P774" t="s">
        <v>4334</v>
      </c>
      <c r="Q774" t="s">
        <v>4334</v>
      </c>
      <c r="S774" t="s">
        <v>4334</v>
      </c>
      <c r="T774" t="s">
        <v>4334</v>
      </c>
      <c r="U774" t="s">
        <v>4334</v>
      </c>
      <c r="V774" t="s">
        <v>4334</v>
      </c>
      <c r="W774" t="s">
        <v>4334</v>
      </c>
      <c r="X774" t="s">
        <v>4334</v>
      </c>
      <c r="Y774">
        <v>3000000</v>
      </c>
      <c r="Z774">
        <v>4000000</v>
      </c>
      <c r="AA774" t="s">
        <v>4334</v>
      </c>
      <c r="AB774">
        <v>3566368.0329999998</v>
      </c>
      <c r="AC774" t="s">
        <v>4334</v>
      </c>
      <c r="AD774" t="s">
        <v>4334</v>
      </c>
      <c r="AE774" t="s">
        <v>4334</v>
      </c>
      <c r="AF774" t="s">
        <v>4334</v>
      </c>
      <c r="AG774" t="s">
        <v>4334</v>
      </c>
      <c r="AH774">
        <v>2951954.281</v>
      </c>
      <c r="AI774">
        <v>95</v>
      </c>
      <c r="AJ774">
        <v>73.8</v>
      </c>
      <c r="AK774" t="s">
        <v>4334</v>
      </c>
      <c r="AL774" t="s">
        <v>4134</v>
      </c>
      <c r="AM774" t="s">
        <v>4334</v>
      </c>
      <c r="AN774" t="s">
        <v>4334</v>
      </c>
      <c r="AO774" t="s">
        <v>4334</v>
      </c>
    </row>
    <row r="775" spans="1:41">
      <c r="A775" t="s">
        <v>6933</v>
      </c>
      <c r="B775" t="s">
        <v>528</v>
      </c>
      <c r="C775" t="s">
        <v>4334</v>
      </c>
      <c r="D775" t="s">
        <v>4334</v>
      </c>
      <c r="E775" t="s">
        <v>4334</v>
      </c>
      <c r="F775" t="s">
        <v>3770</v>
      </c>
      <c r="G775" t="s">
        <v>4334</v>
      </c>
      <c r="H775" t="s">
        <v>2215</v>
      </c>
      <c r="I775" t="s">
        <v>4334</v>
      </c>
      <c r="J775" t="s">
        <v>319</v>
      </c>
      <c r="K775" t="s">
        <v>4334</v>
      </c>
      <c r="L775">
        <v>29</v>
      </c>
      <c r="M775" t="s">
        <v>3651</v>
      </c>
      <c r="N775" t="s">
        <v>4334</v>
      </c>
      <c r="O775" t="s">
        <v>4334</v>
      </c>
      <c r="P775" t="s">
        <v>4334</v>
      </c>
      <c r="Q775" t="s">
        <v>4334</v>
      </c>
      <c r="S775" t="s">
        <v>4334</v>
      </c>
      <c r="T775" t="s">
        <v>4334</v>
      </c>
      <c r="U775" t="s">
        <v>4334</v>
      </c>
      <c r="V775" t="s">
        <v>4334</v>
      </c>
      <c r="W775" t="s">
        <v>4334</v>
      </c>
      <c r="X775" t="s">
        <v>4334</v>
      </c>
      <c r="Y775">
        <v>0</v>
      </c>
      <c r="Z775">
        <v>4642710</v>
      </c>
      <c r="AA775" t="s">
        <v>4334</v>
      </c>
      <c r="AB775">
        <v>0</v>
      </c>
      <c r="AC775" t="s">
        <v>4334</v>
      </c>
      <c r="AD775" t="s">
        <v>4334</v>
      </c>
      <c r="AE775" t="s">
        <v>4334</v>
      </c>
      <c r="AF775" t="s">
        <v>4334</v>
      </c>
      <c r="AG775" t="s">
        <v>4334</v>
      </c>
      <c r="AH775">
        <v>0</v>
      </c>
      <c r="AI775">
        <v>0</v>
      </c>
      <c r="AJ775">
        <v>0</v>
      </c>
      <c r="AK775" t="s">
        <v>4334</v>
      </c>
      <c r="AL775" t="s">
        <v>4334</v>
      </c>
      <c r="AM775" t="s">
        <v>4334</v>
      </c>
      <c r="AN775" t="s">
        <v>4334</v>
      </c>
      <c r="AO775" t="s">
        <v>4334</v>
      </c>
    </row>
    <row r="776" spans="1:41">
      <c r="A776" t="s">
        <v>6934</v>
      </c>
      <c r="B776" t="s">
        <v>318</v>
      </c>
      <c r="C776" t="s">
        <v>4334</v>
      </c>
      <c r="D776" t="s">
        <v>4334</v>
      </c>
      <c r="E776" t="s">
        <v>4334</v>
      </c>
      <c r="F776" t="s">
        <v>3760</v>
      </c>
      <c r="G776" t="s">
        <v>3587</v>
      </c>
      <c r="H776" t="s">
        <v>4334</v>
      </c>
      <c r="I776" t="s">
        <v>4334</v>
      </c>
      <c r="J776" t="s">
        <v>319</v>
      </c>
      <c r="K776" t="s">
        <v>4334</v>
      </c>
      <c r="L776">
        <v>45</v>
      </c>
      <c r="M776" t="s">
        <v>3677</v>
      </c>
      <c r="N776" t="s">
        <v>4334</v>
      </c>
      <c r="O776" t="s">
        <v>4334</v>
      </c>
      <c r="P776" t="s">
        <v>4334</v>
      </c>
      <c r="Q776" t="s">
        <v>4334</v>
      </c>
      <c r="S776" t="s">
        <v>4334</v>
      </c>
      <c r="T776" t="s">
        <v>4334</v>
      </c>
      <c r="U776" t="s">
        <v>4334</v>
      </c>
      <c r="V776" t="s">
        <v>4334</v>
      </c>
      <c r="W776" t="s">
        <v>4334</v>
      </c>
      <c r="X776" t="s">
        <v>4334</v>
      </c>
      <c r="Y776">
        <v>2200000</v>
      </c>
      <c r="Z776">
        <v>2200000</v>
      </c>
      <c r="AA776" t="s">
        <v>4334</v>
      </c>
      <c r="AB776">
        <v>2134095.699</v>
      </c>
      <c r="AC776" t="s">
        <v>4334</v>
      </c>
      <c r="AD776" t="s">
        <v>4334</v>
      </c>
      <c r="AE776" t="s">
        <v>4334</v>
      </c>
      <c r="AF776" t="s">
        <v>4334</v>
      </c>
      <c r="AG776" t="s">
        <v>4334</v>
      </c>
      <c r="AH776">
        <v>2134095.699</v>
      </c>
      <c r="AI776">
        <v>0</v>
      </c>
      <c r="AJ776">
        <v>0</v>
      </c>
      <c r="AK776" t="s">
        <v>4334</v>
      </c>
      <c r="AL776" t="s">
        <v>4334</v>
      </c>
      <c r="AM776" t="s">
        <v>4334</v>
      </c>
      <c r="AN776" t="s">
        <v>4334</v>
      </c>
      <c r="AO776" t="s">
        <v>4334</v>
      </c>
    </row>
  </sheetData>
  <phoneticPr fontId="5" type="noConversion"/>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247D8-E10B-4951-81D3-1117A4D087A5}">
  <dimension ref="A1:P83"/>
  <sheetViews>
    <sheetView tabSelected="1" topLeftCell="L69" workbookViewId="0">
      <selection activeCell="O2" sqref="O2:O83"/>
    </sheetView>
  </sheetViews>
  <sheetFormatPr baseColWidth="10" defaultRowHeight="15"/>
  <cols>
    <col min="1" max="1" width="37.7109375" style="857" bestFit="1" customWidth="1"/>
    <col min="2" max="3" width="37.85546875" style="857" bestFit="1" customWidth="1"/>
    <col min="4" max="4" width="27.28515625" style="857" customWidth="1"/>
    <col min="5" max="6" width="81.140625" style="857" bestFit="1" customWidth="1"/>
    <col min="7" max="7" width="19.140625" style="857" bestFit="1" customWidth="1"/>
    <col min="8" max="8" width="16.7109375" style="861" bestFit="1" customWidth="1"/>
    <col min="9" max="9" width="14.5703125" style="859" bestFit="1" customWidth="1"/>
    <col min="10" max="10" width="23.140625" style="859" bestFit="1" customWidth="1"/>
    <col min="11" max="11" width="24.85546875" style="859" customWidth="1"/>
    <col min="12" max="12" width="15.7109375" style="858" customWidth="1"/>
    <col min="13" max="13" width="17.85546875" style="858" customWidth="1"/>
    <col min="14" max="14" width="73.28515625" style="857" bestFit="1" customWidth="1"/>
    <col min="15" max="15" width="15.42578125" style="904" customWidth="1"/>
    <col min="16" max="16" width="81.140625" customWidth="1"/>
  </cols>
  <sheetData>
    <row r="1" spans="1:16">
      <c r="A1" s="857" t="s">
        <v>5651</v>
      </c>
      <c r="B1" s="857" t="s">
        <v>4745</v>
      </c>
      <c r="C1" s="857" t="s">
        <v>5649</v>
      </c>
      <c r="D1" s="857" t="s">
        <v>3705</v>
      </c>
      <c r="E1" s="857" t="s">
        <v>3711</v>
      </c>
      <c r="F1" s="857" t="s">
        <v>3707</v>
      </c>
      <c r="G1" s="857" t="s">
        <v>5658</v>
      </c>
      <c r="H1" s="861" t="s">
        <v>5663</v>
      </c>
      <c r="I1" s="859" t="s">
        <v>3714</v>
      </c>
      <c r="J1" s="859" t="s">
        <v>3715</v>
      </c>
      <c r="K1" s="859" t="s">
        <v>3716</v>
      </c>
      <c r="L1" s="858" t="s">
        <v>3717</v>
      </c>
      <c r="M1" s="858" t="s">
        <v>3718</v>
      </c>
      <c r="N1" s="857" t="s">
        <v>3719</v>
      </c>
      <c r="O1" s="906" t="s">
        <v>4635</v>
      </c>
      <c r="P1" s="857" t="s">
        <v>3720</v>
      </c>
    </row>
    <row r="2" spans="1:16">
      <c r="A2" s="857" t="s">
        <v>6949</v>
      </c>
      <c r="B2" s="857" t="s">
        <v>4674</v>
      </c>
      <c r="C2" s="857" t="s">
        <v>4842</v>
      </c>
      <c r="D2" s="857" t="s">
        <v>317</v>
      </c>
      <c r="E2" s="857" t="s">
        <v>131</v>
      </c>
      <c r="H2" s="861">
        <v>0</v>
      </c>
      <c r="I2" s="859">
        <v>8400000</v>
      </c>
      <c r="J2" s="859">
        <v>8188286.16273</v>
      </c>
      <c r="K2" s="859">
        <v>7337675.353219999</v>
      </c>
      <c r="L2" s="858">
        <v>0</v>
      </c>
      <c r="M2" s="858">
        <v>90</v>
      </c>
      <c r="N2" s="857" t="s">
        <v>20</v>
      </c>
      <c r="O2" s="905" t="s">
        <v>23458</v>
      </c>
      <c r="P2" s="857" t="s">
        <v>67</v>
      </c>
    </row>
    <row r="3" spans="1:16">
      <c r="A3" s="857" t="s">
        <v>6957</v>
      </c>
      <c r="B3" s="857" t="s">
        <v>4652</v>
      </c>
      <c r="C3" t="s">
        <v>5544</v>
      </c>
      <c r="D3" s="857" t="s">
        <v>317</v>
      </c>
      <c r="E3" s="857" t="s">
        <v>82</v>
      </c>
      <c r="H3" s="861">
        <v>0</v>
      </c>
      <c r="I3" s="859">
        <v>5550000</v>
      </c>
      <c r="J3" s="859">
        <v>5549952.52049</v>
      </c>
      <c r="K3" s="859">
        <v>4113061.57681</v>
      </c>
      <c r="L3" s="858">
        <v>0</v>
      </c>
      <c r="M3" s="858">
        <v>75</v>
      </c>
      <c r="N3" s="857" t="s">
        <v>20</v>
      </c>
      <c r="O3" s="905" t="s">
        <v>23458</v>
      </c>
      <c r="P3" s="857"/>
    </row>
    <row r="4" spans="1:16">
      <c r="A4" s="857" t="s">
        <v>6949</v>
      </c>
      <c r="B4" s="857" t="s">
        <v>4642</v>
      </c>
      <c r="C4" t="s">
        <v>5088</v>
      </c>
      <c r="D4" s="857" t="s">
        <v>317</v>
      </c>
      <c r="E4" s="857" t="s">
        <v>105</v>
      </c>
      <c r="H4" s="861">
        <v>0</v>
      </c>
      <c r="I4" s="859">
        <v>2310000</v>
      </c>
      <c r="J4" s="859">
        <v>0</v>
      </c>
      <c r="K4" s="859">
        <v>0</v>
      </c>
      <c r="L4" s="858">
        <v>0</v>
      </c>
      <c r="M4" s="858">
        <v>0</v>
      </c>
      <c r="N4" s="857" t="s">
        <v>107</v>
      </c>
      <c r="O4" s="905" t="s">
        <v>23458</v>
      </c>
      <c r="P4" s="857" t="s">
        <v>108</v>
      </c>
    </row>
    <row r="5" spans="1:16">
      <c r="A5" s="857" t="s">
        <v>6949</v>
      </c>
      <c r="B5" s="857" t="s">
        <v>4642</v>
      </c>
      <c r="C5" t="s">
        <v>5088</v>
      </c>
      <c r="D5" s="857" t="s">
        <v>317</v>
      </c>
      <c r="E5" s="857" t="s">
        <v>109</v>
      </c>
      <c r="H5" s="861">
        <v>0</v>
      </c>
      <c r="I5" s="859">
        <v>3740000</v>
      </c>
      <c r="J5" s="859">
        <v>3052865.96062</v>
      </c>
      <c r="K5" s="859">
        <v>1978724.52856</v>
      </c>
      <c r="L5" s="858">
        <v>0</v>
      </c>
      <c r="M5" s="858">
        <v>70</v>
      </c>
      <c r="N5" s="857" t="s">
        <v>20</v>
      </c>
      <c r="O5" s="905" t="s">
        <v>23458</v>
      </c>
      <c r="P5" s="857" t="s">
        <v>67</v>
      </c>
    </row>
    <row r="6" spans="1:16">
      <c r="A6" s="857" t="s">
        <v>6962</v>
      </c>
      <c r="B6" s="857" t="s">
        <v>4674</v>
      </c>
      <c r="C6" s="857" t="s">
        <v>23457</v>
      </c>
      <c r="D6" s="857" t="s">
        <v>317</v>
      </c>
      <c r="E6" s="857" t="s">
        <v>48</v>
      </c>
      <c r="F6" s="857" t="s">
        <v>57</v>
      </c>
      <c r="H6" s="861">
        <v>0</v>
      </c>
      <c r="I6" s="859">
        <v>3500000</v>
      </c>
      <c r="J6" s="859">
        <v>0</v>
      </c>
      <c r="K6" s="859">
        <v>0</v>
      </c>
      <c r="L6" s="858">
        <v>100</v>
      </c>
      <c r="M6" s="858">
        <v>100</v>
      </c>
      <c r="N6" s="857" t="s">
        <v>14</v>
      </c>
      <c r="O6" s="905" t="s">
        <v>23458</v>
      </c>
      <c r="P6" s="857" t="s">
        <v>14</v>
      </c>
    </row>
    <row r="7" spans="1:16">
      <c r="A7" s="857" t="s">
        <v>6962</v>
      </c>
      <c r="B7" s="857" t="s">
        <v>4674</v>
      </c>
      <c r="C7" s="857" t="s">
        <v>23457</v>
      </c>
      <c r="D7" s="857" t="s">
        <v>317</v>
      </c>
      <c r="E7" s="857" t="s">
        <v>211</v>
      </c>
      <c r="F7" s="857" t="s">
        <v>58</v>
      </c>
      <c r="H7" s="861">
        <v>0</v>
      </c>
      <c r="I7" s="859">
        <v>2250000</v>
      </c>
      <c r="J7" s="859">
        <v>0</v>
      </c>
      <c r="K7" s="859">
        <v>0</v>
      </c>
      <c r="L7" s="858">
        <v>35</v>
      </c>
      <c r="M7" s="858">
        <v>17</v>
      </c>
      <c r="N7" s="857" t="s">
        <v>67</v>
      </c>
      <c r="O7" s="905" t="s">
        <v>23458</v>
      </c>
      <c r="P7" s="857" t="s">
        <v>67</v>
      </c>
    </row>
    <row r="8" spans="1:16">
      <c r="A8" s="857" t="s">
        <v>6962</v>
      </c>
      <c r="B8" s="857" t="s">
        <v>4652</v>
      </c>
      <c r="C8" s="857" t="s">
        <v>23457</v>
      </c>
      <c r="D8" s="857" t="s">
        <v>317</v>
      </c>
      <c r="E8" s="857" t="s">
        <v>52</v>
      </c>
      <c r="F8" s="857" t="s">
        <v>61</v>
      </c>
      <c r="H8" s="861">
        <v>0</v>
      </c>
      <c r="I8" s="859">
        <v>2671000</v>
      </c>
      <c r="J8" s="859">
        <v>0</v>
      </c>
      <c r="K8" s="859">
        <v>0</v>
      </c>
      <c r="L8" s="858">
        <v>100</v>
      </c>
      <c r="M8" s="858">
        <v>100</v>
      </c>
      <c r="N8" s="857" t="s">
        <v>69</v>
      </c>
      <c r="O8" s="905" t="s">
        <v>23458</v>
      </c>
      <c r="P8" s="857" t="s">
        <v>69</v>
      </c>
    </row>
    <row r="9" spans="1:16">
      <c r="A9" s="857" t="s">
        <v>6962</v>
      </c>
      <c r="B9" s="857" t="s">
        <v>4652</v>
      </c>
      <c r="C9" s="857" t="s">
        <v>23457</v>
      </c>
      <c r="D9" s="857" t="s">
        <v>317</v>
      </c>
      <c r="E9" s="857" t="s">
        <v>53</v>
      </c>
      <c r="F9" s="857" t="s">
        <v>61</v>
      </c>
      <c r="H9" s="861">
        <v>0</v>
      </c>
      <c r="I9" s="859">
        <v>8158300</v>
      </c>
      <c r="J9" s="859">
        <v>0</v>
      </c>
      <c r="K9" s="859">
        <v>0</v>
      </c>
      <c r="L9" s="858">
        <v>100</v>
      </c>
      <c r="M9" s="858">
        <v>100</v>
      </c>
      <c r="N9" s="857" t="s">
        <v>70</v>
      </c>
      <c r="O9" s="905" t="s">
        <v>23458</v>
      </c>
      <c r="P9" s="857" t="s">
        <v>70</v>
      </c>
    </row>
    <row r="10" spans="1:16">
      <c r="A10" s="857" t="s">
        <v>6962</v>
      </c>
      <c r="B10" s="857" t="s">
        <v>4652</v>
      </c>
      <c r="C10" s="857" t="s">
        <v>23457</v>
      </c>
      <c r="D10" s="857" t="s">
        <v>317</v>
      </c>
      <c r="H10" s="861">
        <v>0</v>
      </c>
      <c r="I10" s="859">
        <v>0</v>
      </c>
      <c r="J10" s="859">
        <v>0</v>
      </c>
      <c r="K10" s="859">
        <v>0</v>
      </c>
      <c r="L10" s="858">
        <v>95</v>
      </c>
      <c r="M10" s="858">
        <v>89</v>
      </c>
      <c r="O10" s="905" t="s">
        <v>23458</v>
      </c>
      <c r="P10" s="857"/>
    </row>
    <row r="11" spans="1:16">
      <c r="A11" s="857" t="s">
        <v>6962</v>
      </c>
      <c r="B11" s="857" t="s">
        <v>4652</v>
      </c>
      <c r="C11" s="857" t="s">
        <v>23457</v>
      </c>
      <c r="D11" s="857" t="s">
        <v>317</v>
      </c>
      <c r="E11" s="857" t="s">
        <v>54</v>
      </c>
      <c r="F11" s="857" t="s">
        <v>62</v>
      </c>
      <c r="H11" s="861">
        <v>0</v>
      </c>
      <c r="I11" s="859">
        <v>2720000</v>
      </c>
      <c r="J11" s="859">
        <v>0</v>
      </c>
      <c r="K11" s="859">
        <v>0</v>
      </c>
      <c r="L11" s="858">
        <v>85</v>
      </c>
      <c r="M11" s="858">
        <v>80</v>
      </c>
      <c r="N11" s="857" t="s">
        <v>71</v>
      </c>
      <c r="O11" s="905" t="s">
        <v>23458</v>
      </c>
      <c r="P11" s="857" t="s">
        <v>71</v>
      </c>
    </row>
    <row r="12" spans="1:16">
      <c r="A12" s="857" t="s">
        <v>6962</v>
      </c>
      <c r="B12" s="857" t="s">
        <v>4652</v>
      </c>
      <c r="C12" s="857" t="s">
        <v>23457</v>
      </c>
      <c r="D12" s="857" t="s">
        <v>317</v>
      </c>
      <c r="E12" s="857" t="s">
        <v>55</v>
      </c>
      <c r="F12" s="857" t="s">
        <v>63</v>
      </c>
      <c r="H12" s="861">
        <v>0</v>
      </c>
      <c r="I12" s="859">
        <v>2500000</v>
      </c>
      <c r="J12" s="859">
        <v>0</v>
      </c>
      <c r="K12" s="859">
        <v>0</v>
      </c>
      <c r="L12" s="858">
        <v>2</v>
      </c>
      <c r="M12" s="858">
        <v>1</v>
      </c>
      <c r="N12" s="857" t="s">
        <v>72</v>
      </c>
      <c r="O12" s="905" t="s">
        <v>23458</v>
      </c>
      <c r="P12" s="857" t="s">
        <v>72</v>
      </c>
    </row>
    <row r="13" spans="1:16">
      <c r="A13" s="857" t="s">
        <v>6962</v>
      </c>
      <c r="B13" s="857" t="s">
        <v>4728</v>
      </c>
      <c r="C13" s="857" t="s">
        <v>23457</v>
      </c>
      <c r="D13" s="857" t="s">
        <v>317</v>
      </c>
      <c r="E13" s="857" t="s">
        <v>49</v>
      </c>
      <c r="F13" s="857" t="s">
        <v>59</v>
      </c>
      <c r="H13" s="861">
        <v>0</v>
      </c>
      <c r="I13" s="859">
        <v>2550000</v>
      </c>
      <c r="J13" s="859">
        <v>0</v>
      </c>
      <c r="K13" s="859">
        <v>0</v>
      </c>
      <c r="L13" s="858">
        <v>98</v>
      </c>
      <c r="M13" s="858">
        <v>70</v>
      </c>
      <c r="N13" s="857" t="s">
        <v>212</v>
      </c>
      <c r="O13" s="905" t="s">
        <v>23458</v>
      </c>
      <c r="P13" s="857" t="s">
        <v>212</v>
      </c>
    </row>
    <row r="14" spans="1:16">
      <c r="A14" s="857" t="s">
        <v>6962</v>
      </c>
      <c r="B14" s="857" t="s">
        <v>4728</v>
      </c>
      <c r="C14" s="857" t="s">
        <v>23457</v>
      </c>
      <c r="D14" s="857" t="s">
        <v>317</v>
      </c>
      <c r="H14" s="861">
        <v>0</v>
      </c>
      <c r="I14" s="859">
        <v>0</v>
      </c>
      <c r="J14" s="859">
        <v>0</v>
      </c>
      <c r="K14" s="859">
        <v>0</v>
      </c>
      <c r="L14" s="858">
        <v>0</v>
      </c>
      <c r="M14" s="858">
        <v>0</v>
      </c>
      <c r="O14" s="905" t="s">
        <v>23458</v>
      </c>
      <c r="P14" s="857"/>
    </row>
    <row r="15" spans="1:16">
      <c r="A15" s="857" t="s">
        <v>6962</v>
      </c>
      <c r="B15" s="857" t="s">
        <v>4703</v>
      </c>
      <c r="C15" s="857" t="s">
        <v>23457</v>
      </c>
      <c r="D15" s="857" t="s">
        <v>317</v>
      </c>
      <c r="E15" s="857" t="s">
        <v>3937</v>
      </c>
      <c r="F15" s="857" t="s">
        <v>60</v>
      </c>
      <c r="H15" s="861">
        <v>0</v>
      </c>
      <c r="I15" s="859">
        <v>2023771.4240000001</v>
      </c>
      <c r="J15" s="859">
        <v>0</v>
      </c>
      <c r="K15" s="859">
        <v>0</v>
      </c>
      <c r="L15" s="858">
        <v>50</v>
      </c>
      <c r="M15" s="858">
        <v>1</v>
      </c>
      <c r="O15" s="905" t="s">
        <v>23458</v>
      </c>
      <c r="P15" s="857"/>
    </row>
    <row r="16" spans="1:16">
      <c r="A16" s="857" t="s">
        <v>6962</v>
      </c>
      <c r="B16" s="857" t="s">
        <v>4710</v>
      </c>
      <c r="C16" s="857" t="s">
        <v>23457</v>
      </c>
      <c r="D16" s="857" t="s">
        <v>317</v>
      </c>
      <c r="E16" s="857" t="s">
        <v>51</v>
      </c>
      <c r="F16" s="857" t="s">
        <v>61</v>
      </c>
      <c r="H16" s="861">
        <v>0</v>
      </c>
      <c r="I16" s="859">
        <v>2953000</v>
      </c>
      <c r="J16" s="859">
        <v>0</v>
      </c>
      <c r="K16" s="859">
        <v>0</v>
      </c>
      <c r="L16" s="858">
        <v>95</v>
      </c>
      <c r="M16" s="858">
        <v>72</v>
      </c>
      <c r="N16" s="857" t="s">
        <v>68</v>
      </c>
      <c r="O16" s="905" t="s">
        <v>23458</v>
      </c>
      <c r="P16" s="857" t="s">
        <v>68</v>
      </c>
    </row>
    <row r="17" spans="1:16">
      <c r="A17" s="857" t="s">
        <v>7036</v>
      </c>
      <c r="B17" s="857" t="s">
        <v>4728</v>
      </c>
      <c r="C17" s="857" t="s">
        <v>23457</v>
      </c>
      <c r="D17" s="857" t="s">
        <v>317</v>
      </c>
      <c r="E17" s="857" t="s">
        <v>90</v>
      </c>
      <c r="F17" s="857" t="s">
        <v>93</v>
      </c>
      <c r="H17" s="861">
        <v>40</v>
      </c>
      <c r="I17" s="859">
        <v>32226000</v>
      </c>
      <c r="J17" s="859">
        <v>0</v>
      </c>
      <c r="K17" s="859">
        <v>23524980</v>
      </c>
      <c r="L17" s="858">
        <v>0</v>
      </c>
      <c r="M17" s="858">
        <v>0</v>
      </c>
      <c r="O17" s="905" t="s">
        <v>23458</v>
      </c>
      <c r="P17" s="857" t="s">
        <v>101</v>
      </c>
    </row>
    <row r="18" spans="1:16">
      <c r="A18" s="857" t="s">
        <v>7036</v>
      </c>
      <c r="B18" s="857" t="s">
        <v>4728</v>
      </c>
      <c r="C18" s="857" t="s">
        <v>23457</v>
      </c>
      <c r="D18" s="857" t="s">
        <v>317</v>
      </c>
      <c r="E18" s="857" t="s">
        <v>91</v>
      </c>
      <c r="F18" s="857" t="s">
        <v>94</v>
      </c>
      <c r="H18" s="861">
        <v>8</v>
      </c>
      <c r="I18" s="859">
        <v>12543752.188999999</v>
      </c>
      <c r="J18" s="859">
        <v>0</v>
      </c>
      <c r="K18" s="859">
        <v>0</v>
      </c>
      <c r="L18" s="858">
        <v>0</v>
      </c>
      <c r="M18" s="858">
        <v>0</v>
      </c>
      <c r="O18" s="905" t="s">
        <v>23458</v>
      </c>
      <c r="P18" s="857" t="s">
        <v>214</v>
      </c>
    </row>
    <row r="19" spans="1:16">
      <c r="A19" s="857" t="s">
        <v>7036</v>
      </c>
      <c r="B19" s="857" t="s">
        <v>4674</v>
      </c>
      <c r="C19" s="857" t="s">
        <v>23457</v>
      </c>
      <c r="D19" s="857" t="s">
        <v>317</v>
      </c>
      <c r="E19" s="857" t="s">
        <v>204</v>
      </c>
      <c r="F19" s="857" t="s">
        <v>95</v>
      </c>
      <c r="H19" s="861">
        <v>72</v>
      </c>
      <c r="I19" s="859">
        <v>130800000</v>
      </c>
      <c r="J19" s="859">
        <v>0</v>
      </c>
      <c r="K19" s="859">
        <v>76882000</v>
      </c>
      <c r="L19" s="858">
        <v>0</v>
      </c>
      <c r="M19" s="858">
        <v>0</v>
      </c>
      <c r="O19" s="905" t="s">
        <v>23458</v>
      </c>
      <c r="P19" s="857" t="s">
        <v>102</v>
      </c>
    </row>
    <row r="20" spans="1:16">
      <c r="A20" s="857" t="s">
        <v>7001</v>
      </c>
      <c r="B20" s="857" t="s">
        <v>4674</v>
      </c>
      <c r="C20" t="s">
        <v>4842</v>
      </c>
      <c r="D20" s="857" t="s">
        <v>317</v>
      </c>
      <c r="E20" s="857" t="s">
        <v>230</v>
      </c>
      <c r="H20" s="861">
        <v>0</v>
      </c>
      <c r="I20" s="859">
        <v>5900000</v>
      </c>
      <c r="J20" s="859">
        <v>5771602</v>
      </c>
      <c r="K20" s="859">
        <v>5428259</v>
      </c>
      <c r="L20" s="858">
        <v>0</v>
      </c>
      <c r="M20" s="858">
        <v>99</v>
      </c>
      <c r="O20" s="905" t="s">
        <v>23458</v>
      </c>
      <c r="P20" s="857"/>
    </row>
    <row r="21" spans="1:16">
      <c r="A21" s="857" t="s">
        <v>6957</v>
      </c>
      <c r="B21" s="857" t="s">
        <v>4728</v>
      </c>
      <c r="C21" t="s">
        <v>4874</v>
      </c>
      <c r="D21" s="857" t="s">
        <v>317</v>
      </c>
      <c r="E21" s="857" t="s">
        <v>84</v>
      </c>
      <c r="H21" s="861">
        <v>0</v>
      </c>
      <c r="I21" s="859">
        <v>2800000</v>
      </c>
      <c r="J21" s="859">
        <v>1987035.7790999999</v>
      </c>
      <c r="K21" s="859">
        <v>296331.09010000003</v>
      </c>
      <c r="L21" s="858">
        <v>0</v>
      </c>
      <c r="M21" s="858">
        <v>15</v>
      </c>
      <c r="N21" s="857" t="s">
        <v>20</v>
      </c>
      <c r="O21" s="905" t="s">
        <v>23458</v>
      </c>
      <c r="P21" s="857"/>
    </row>
    <row r="22" spans="1:16">
      <c r="A22" s="857" t="s">
        <v>6957</v>
      </c>
      <c r="B22" s="857" t="s">
        <v>4703</v>
      </c>
      <c r="C22" t="s">
        <v>4857</v>
      </c>
      <c r="D22" s="857" t="s">
        <v>317</v>
      </c>
      <c r="E22" s="857" t="s">
        <v>76</v>
      </c>
      <c r="H22" s="861">
        <v>0</v>
      </c>
      <c r="I22" s="859">
        <v>3035657.1359999999</v>
      </c>
      <c r="J22" s="859">
        <v>2655436.7627099999</v>
      </c>
      <c r="K22" s="859">
        <v>570295.61488999997</v>
      </c>
      <c r="L22" s="858">
        <v>0</v>
      </c>
      <c r="M22" s="858">
        <v>67</v>
      </c>
      <c r="N22" s="857" t="s">
        <v>20</v>
      </c>
      <c r="O22" s="905" t="s">
        <v>23458</v>
      </c>
      <c r="P22" s="857"/>
    </row>
    <row r="23" spans="1:16">
      <c r="A23" s="857" t="s">
        <v>6957</v>
      </c>
      <c r="B23" s="857" t="s">
        <v>4674</v>
      </c>
      <c r="C23" t="s">
        <v>4842</v>
      </c>
      <c r="D23" s="857" t="s">
        <v>317</v>
      </c>
      <c r="E23" s="857" t="s">
        <v>79</v>
      </c>
      <c r="H23" s="861">
        <v>0</v>
      </c>
      <c r="I23" s="859">
        <v>8000000</v>
      </c>
      <c r="J23" s="859">
        <v>6376600.51339</v>
      </c>
      <c r="K23" s="859">
        <v>1500620.6656900002</v>
      </c>
      <c r="L23" s="858">
        <v>0</v>
      </c>
      <c r="M23" s="858">
        <v>67</v>
      </c>
      <c r="N23" s="857" t="s">
        <v>20</v>
      </c>
      <c r="O23" s="905" t="s">
        <v>23458</v>
      </c>
      <c r="P23" s="857"/>
    </row>
    <row r="24" spans="1:16">
      <c r="A24" s="857" t="s">
        <v>6957</v>
      </c>
      <c r="B24" s="857" t="s">
        <v>4674</v>
      </c>
      <c r="C24" t="s">
        <v>4842</v>
      </c>
      <c r="D24" s="857" t="s">
        <v>317</v>
      </c>
      <c r="E24" s="857" t="s">
        <v>78</v>
      </c>
      <c r="H24" s="861">
        <v>0</v>
      </c>
      <c r="I24" s="859">
        <v>3750000</v>
      </c>
      <c r="J24" s="859">
        <v>3335589.9153400003</v>
      </c>
      <c r="K24" s="859">
        <v>3098229.6641500001</v>
      </c>
      <c r="L24" s="858">
        <v>0</v>
      </c>
      <c r="M24" s="858">
        <v>85</v>
      </c>
      <c r="N24" s="857" t="s">
        <v>20</v>
      </c>
      <c r="O24" s="905" t="s">
        <v>23458</v>
      </c>
      <c r="P24" s="857"/>
    </row>
    <row r="25" spans="1:16">
      <c r="A25" s="857" t="s">
        <v>6957</v>
      </c>
      <c r="B25" s="857" t="s">
        <v>4642</v>
      </c>
      <c r="C25" t="s">
        <v>5088</v>
      </c>
      <c r="D25" s="857" t="s">
        <v>317</v>
      </c>
      <c r="E25" s="857" t="s">
        <v>75</v>
      </c>
      <c r="H25" s="861">
        <v>0</v>
      </c>
      <c r="I25" s="859">
        <v>2500000</v>
      </c>
      <c r="J25" s="859">
        <v>2479731.2784799999</v>
      </c>
      <c r="K25" s="859">
        <v>2434168</v>
      </c>
      <c r="L25" s="858">
        <v>0</v>
      </c>
      <c r="M25" s="858">
        <v>100</v>
      </c>
      <c r="N25" s="857" t="s">
        <v>13</v>
      </c>
      <c r="O25" s="905" t="s">
        <v>23458</v>
      </c>
      <c r="P25" s="857" t="s">
        <v>13</v>
      </c>
    </row>
    <row r="26" spans="1:16">
      <c r="A26" s="857" t="s">
        <v>6957</v>
      </c>
      <c r="B26" s="857" t="s">
        <v>4652</v>
      </c>
      <c r="C26" t="s">
        <v>5544</v>
      </c>
      <c r="D26" s="857" t="s">
        <v>317</v>
      </c>
      <c r="E26" s="857" t="s">
        <v>81</v>
      </c>
      <c r="H26" s="861">
        <v>0</v>
      </c>
      <c r="I26" s="859">
        <v>3200000</v>
      </c>
      <c r="J26" s="859">
        <v>2815424.44147</v>
      </c>
      <c r="K26" s="859">
        <v>194883.28863999998</v>
      </c>
      <c r="L26" s="858">
        <v>0</v>
      </c>
      <c r="M26" s="858">
        <v>10</v>
      </c>
      <c r="N26" s="857" t="s">
        <v>20</v>
      </c>
      <c r="O26" s="905" t="s">
        <v>23458</v>
      </c>
      <c r="P26" s="857"/>
    </row>
    <row r="27" spans="1:16">
      <c r="A27" s="857" t="s">
        <v>6937</v>
      </c>
      <c r="B27" s="857" t="s">
        <v>4703</v>
      </c>
      <c r="C27" t="s">
        <v>5560</v>
      </c>
      <c r="D27" s="857" t="s">
        <v>317</v>
      </c>
      <c r="E27" s="857" t="s">
        <v>23456</v>
      </c>
      <c r="H27" s="861">
        <v>0</v>
      </c>
      <c r="I27" s="859">
        <v>2023771.4240000001</v>
      </c>
      <c r="J27" s="859">
        <v>2004612.6216099998</v>
      </c>
      <c r="K27" s="859">
        <v>633165.14153000002</v>
      </c>
      <c r="L27" s="858">
        <v>0</v>
      </c>
      <c r="M27" s="858">
        <v>35</v>
      </c>
      <c r="N27" s="857" t="s">
        <v>149</v>
      </c>
      <c r="O27" s="905" t="s">
        <v>23458</v>
      </c>
      <c r="P27" s="857"/>
    </row>
    <row r="28" spans="1:16">
      <c r="A28" s="857" t="s">
        <v>6949</v>
      </c>
      <c r="B28" s="857" t="s">
        <v>4724</v>
      </c>
      <c r="C28" t="s">
        <v>4851</v>
      </c>
      <c r="D28" s="857" t="s">
        <v>317</v>
      </c>
      <c r="E28" s="857" t="s">
        <v>111</v>
      </c>
      <c r="H28" s="861">
        <v>0</v>
      </c>
      <c r="I28" s="859">
        <v>2200000</v>
      </c>
      <c r="J28" s="859">
        <v>702335.67540999991</v>
      </c>
      <c r="K28" s="859">
        <v>675969.30566000007</v>
      </c>
      <c r="L28" s="858">
        <v>0</v>
      </c>
      <c r="M28" s="858">
        <v>45</v>
      </c>
      <c r="N28" s="857" t="s">
        <v>30</v>
      </c>
      <c r="O28" s="905" t="s">
        <v>23458</v>
      </c>
      <c r="P28" s="857" t="s">
        <v>216</v>
      </c>
    </row>
    <row r="29" spans="1:16">
      <c r="A29" s="857" t="s">
        <v>6949</v>
      </c>
      <c r="B29" s="857" t="s">
        <v>4728</v>
      </c>
      <c r="C29" t="s">
        <v>4849</v>
      </c>
      <c r="D29" s="857" t="s">
        <v>317</v>
      </c>
      <c r="E29" s="857" t="s">
        <v>136</v>
      </c>
      <c r="F29" s="857" t="s">
        <v>140</v>
      </c>
      <c r="H29" s="861">
        <v>0</v>
      </c>
      <c r="I29" s="859">
        <v>20000000</v>
      </c>
      <c r="J29" s="859">
        <v>0</v>
      </c>
      <c r="K29" s="859">
        <v>0</v>
      </c>
      <c r="L29" s="858">
        <v>87</v>
      </c>
      <c r="M29" s="858">
        <v>98</v>
      </c>
      <c r="O29" s="905" t="s">
        <v>23458</v>
      </c>
      <c r="P29" s="857" t="s">
        <v>218</v>
      </c>
    </row>
    <row r="30" spans="1:16">
      <c r="A30" s="857" t="s">
        <v>6949</v>
      </c>
      <c r="B30" s="857" t="s">
        <v>4728</v>
      </c>
      <c r="C30" t="s">
        <v>4849</v>
      </c>
      <c r="D30" s="857" t="s">
        <v>317</v>
      </c>
      <c r="E30" s="857" t="s">
        <v>118</v>
      </c>
      <c r="H30" s="861">
        <v>0</v>
      </c>
      <c r="I30" s="859">
        <v>2600000</v>
      </c>
      <c r="J30" s="859">
        <v>2571314.0070500001</v>
      </c>
      <c r="K30" s="859">
        <v>2570938.0471099997</v>
      </c>
      <c r="L30" s="858">
        <v>0</v>
      </c>
      <c r="M30" s="858">
        <v>100</v>
      </c>
      <c r="N30" s="857" t="s">
        <v>13</v>
      </c>
      <c r="O30" s="905" t="s">
        <v>23458</v>
      </c>
      <c r="P30" s="857" t="s">
        <v>135</v>
      </c>
    </row>
    <row r="31" spans="1:16">
      <c r="A31" s="857" t="s">
        <v>6949</v>
      </c>
      <c r="B31" s="857" t="s">
        <v>4728</v>
      </c>
      <c r="C31" t="s">
        <v>4849</v>
      </c>
      <c r="D31" s="857" t="s">
        <v>317</v>
      </c>
      <c r="E31" s="857" t="s">
        <v>117</v>
      </c>
      <c r="H31" s="861">
        <v>0</v>
      </c>
      <c r="I31" s="859">
        <v>3750000</v>
      </c>
      <c r="J31" s="859">
        <v>3639861.63693</v>
      </c>
      <c r="K31" s="859">
        <v>3392146.1676000003</v>
      </c>
      <c r="L31" s="858">
        <v>0</v>
      </c>
      <c r="M31" s="858">
        <v>96</v>
      </c>
      <c r="N31" s="857" t="s">
        <v>114</v>
      </c>
      <c r="O31" s="905" t="s">
        <v>23458</v>
      </c>
      <c r="P31" s="857" t="s">
        <v>115</v>
      </c>
    </row>
    <row r="32" spans="1:16">
      <c r="A32" s="857" t="s">
        <v>7036</v>
      </c>
      <c r="B32" s="857" t="s">
        <v>4652</v>
      </c>
      <c r="C32" s="857" t="s">
        <v>23457</v>
      </c>
      <c r="D32" s="857" t="s">
        <v>317</v>
      </c>
      <c r="E32" s="857" t="s">
        <v>205</v>
      </c>
      <c r="F32" s="857" t="s">
        <v>96</v>
      </c>
      <c r="H32" s="861">
        <v>0</v>
      </c>
      <c r="I32" s="859">
        <v>26300000</v>
      </c>
      <c r="J32" s="859">
        <v>0</v>
      </c>
      <c r="K32" s="859">
        <v>0</v>
      </c>
      <c r="L32" s="858">
        <v>0</v>
      </c>
      <c r="M32" s="858">
        <v>0</v>
      </c>
      <c r="O32" s="905" t="s">
        <v>23458</v>
      </c>
      <c r="P32" s="857" t="s">
        <v>215</v>
      </c>
    </row>
    <row r="33" spans="1:16">
      <c r="A33" s="857" t="s">
        <v>7009</v>
      </c>
      <c r="B33" s="857" t="s">
        <v>4674</v>
      </c>
      <c r="C33" t="s">
        <v>4842</v>
      </c>
      <c r="D33" s="857" t="s">
        <v>317</v>
      </c>
      <c r="E33" s="857" t="s">
        <v>87</v>
      </c>
      <c r="H33" s="861">
        <v>0</v>
      </c>
      <c r="I33" s="859">
        <v>12000000</v>
      </c>
      <c r="J33" s="859">
        <v>0</v>
      </c>
      <c r="K33" s="859">
        <v>0</v>
      </c>
      <c r="L33" s="858">
        <v>0</v>
      </c>
      <c r="M33" s="858">
        <v>0</v>
      </c>
      <c r="O33" s="905" t="s">
        <v>23458</v>
      </c>
      <c r="P33" s="857" t="s">
        <v>88</v>
      </c>
    </row>
    <row r="34" spans="1:16" ht="30">
      <c r="A34" s="857" t="s">
        <v>7001</v>
      </c>
      <c r="B34" s="857" t="s">
        <v>4674</v>
      </c>
      <c r="C34" t="s">
        <v>4842</v>
      </c>
      <c r="D34" s="857" t="s">
        <v>317</v>
      </c>
      <c r="E34" s="903" t="s">
        <v>3932</v>
      </c>
      <c r="H34" s="861">
        <v>0</v>
      </c>
      <c r="I34" s="859">
        <v>3000000</v>
      </c>
      <c r="J34" s="859">
        <v>1699931</v>
      </c>
      <c r="K34" s="859">
        <v>439863</v>
      </c>
      <c r="L34" s="858">
        <v>0</v>
      </c>
      <c r="M34" s="858">
        <v>25</v>
      </c>
      <c r="O34" s="905" t="s">
        <v>23458</v>
      </c>
      <c r="P34" s="857"/>
    </row>
    <row r="35" spans="1:16">
      <c r="A35" s="857" t="s">
        <v>7001</v>
      </c>
      <c r="B35" s="857" t="s">
        <v>4674</v>
      </c>
      <c r="C35" t="s">
        <v>4842</v>
      </c>
      <c r="D35" s="857" t="s">
        <v>317</v>
      </c>
      <c r="E35" s="857" t="s">
        <v>3930</v>
      </c>
      <c r="H35" s="861">
        <v>0</v>
      </c>
      <c r="I35" s="859">
        <v>3000000</v>
      </c>
      <c r="J35" s="859">
        <v>2160908</v>
      </c>
      <c r="K35" s="859">
        <v>749639</v>
      </c>
      <c r="L35" s="858">
        <v>0</v>
      </c>
      <c r="M35" s="858">
        <v>95</v>
      </c>
      <c r="O35" s="905" t="s">
        <v>23458</v>
      </c>
      <c r="P35" s="857"/>
    </row>
    <row r="36" spans="1:16">
      <c r="A36" s="857" t="s">
        <v>6949</v>
      </c>
      <c r="B36" s="857" t="s">
        <v>4652</v>
      </c>
      <c r="C36" t="s">
        <v>5544</v>
      </c>
      <c r="D36" s="857" t="s">
        <v>317</v>
      </c>
      <c r="E36" s="857" t="s">
        <v>124</v>
      </c>
      <c r="H36" s="861">
        <v>0</v>
      </c>
      <c r="I36" s="859">
        <v>2900000</v>
      </c>
      <c r="J36" s="859">
        <v>8390.2854499999994</v>
      </c>
      <c r="K36" s="859">
        <v>4445.8162300000004</v>
      </c>
      <c r="L36" s="858">
        <v>0</v>
      </c>
      <c r="M36" s="858">
        <v>0</v>
      </c>
      <c r="N36" s="857" t="s">
        <v>129</v>
      </c>
      <c r="O36" s="905" t="s">
        <v>23458</v>
      </c>
      <c r="P36" s="857" t="s">
        <v>127</v>
      </c>
    </row>
    <row r="37" spans="1:16">
      <c r="A37" s="857" t="s">
        <v>6949</v>
      </c>
      <c r="B37" s="857" t="s">
        <v>4652</v>
      </c>
      <c r="C37" t="s">
        <v>5544</v>
      </c>
      <c r="D37" s="857" t="s">
        <v>317</v>
      </c>
      <c r="E37" s="857" t="s">
        <v>122</v>
      </c>
      <c r="H37" s="861">
        <v>0</v>
      </c>
      <c r="I37" s="859">
        <v>2110000</v>
      </c>
      <c r="J37" s="859">
        <v>1516941.0222799999</v>
      </c>
      <c r="K37" s="859">
        <v>1069818.3300800002</v>
      </c>
      <c r="L37" s="858">
        <v>0</v>
      </c>
      <c r="M37" s="858">
        <v>85</v>
      </c>
      <c r="N37" s="857" t="s">
        <v>30</v>
      </c>
      <c r="O37" s="905" t="s">
        <v>23458</v>
      </c>
      <c r="P37" s="857" t="s">
        <v>217</v>
      </c>
    </row>
    <row r="38" spans="1:16">
      <c r="A38" s="857" t="s">
        <v>6949</v>
      </c>
      <c r="B38" s="857" t="s">
        <v>4652</v>
      </c>
      <c r="C38" t="s">
        <v>5544</v>
      </c>
      <c r="D38" s="857" t="s">
        <v>317</v>
      </c>
      <c r="E38" s="857" t="s">
        <v>123</v>
      </c>
      <c r="H38" s="861">
        <v>0</v>
      </c>
      <c r="I38" s="859">
        <v>5520000</v>
      </c>
      <c r="J38" s="859">
        <v>5518318.4793800004</v>
      </c>
      <c r="K38" s="859">
        <v>2562608.4536299999</v>
      </c>
      <c r="L38" s="858">
        <v>0</v>
      </c>
      <c r="M38" s="858">
        <v>80</v>
      </c>
      <c r="N38" s="857" t="s">
        <v>20</v>
      </c>
      <c r="O38" s="905" t="s">
        <v>23458</v>
      </c>
      <c r="P38" s="857" t="s">
        <v>67</v>
      </c>
    </row>
    <row r="39" spans="1:16">
      <c r="A39" s="857" t="s">
        <v>6949</v>
      </c>
      <c r="B39" s="857" t="s">
        <v>4652</v>
      </c>
      <c r="C39" t="s">
        <v>5544</v>
      </c>
      <c r="D39" s="857" t="s">
        <v>317</v>
      </c>
      <c r="E39" s="857" t="s">
        <v>125</v>
      </c>
      <c r="H39" s="861">
        <v>0</v>
      </c>
      <c r="I39" s="859">
        <v>1700000</v>
      </c>
      <c r="J39" s="859">
        <v>3156.20318</v>
      </c>
      <c r="K39" s="859">
        <v>1596.20318</v>
      </c>
      <c r="L39" s="858">
        <v>0</v>
      </c>
      <c r="M39" s="858">
        <v>0</v>
      </c>
      <c r="N39" s="857" t="s">
        <v>126</v>
      </c>
      <c r="O39" s="905" t="s">
        <v>23458</v>
      </c>
      <c r="P39" s="857" t="s">
        <v>127</v>
      </c>
    </row>
    <row r="40" spans="1:16">
      <c r="A40" s="857" t="s">
        <v>6949</v>
      </c>
      <c r="B40" s="857" t="s">
        <v>4652</v>
      </c>
      <c r="C40" t="s">
        <v>5544</v>
      </c>
      <c r="D40" s="857" t="s">
        <v>317</v>
      </c>
      <c r="E40" s="857" t="s">
        <v>125</v>
      </c>
      <c r="H40" s="861">
        <v>0</v>
      </c>
      <c r="I40" s="859">
        <v>1700000</v>
      </c>
      <c r="J40" s="859">
        <v>3156.20318</v>
      </c>
      <c r="K40" s="859">
        <v>1596.20318</v>
      </c>
      <c r="L40" s="858">
        <v>0</v>
      </c>
      <c r="M40" s="858">
        <v>0</v>
      </c>
      <c r="N40" s="857" t="s">
        <v>126</v>
      </c>
      <c r="O40" s="905" t="s">
        <v>23458</v>
      </c>
      <c r="P40" s="857" t="s">
        <v>127</v>
      </c>
    </row>
    <row r="41" spans="1:16">
      <c r="A41" s="857" t="s">
        <v>6949</v>
      </c>
      <c r="B41" s="857" t="s">
        <v>4652</v>
      </c>
      <c r="C41" t="s">
        <v>5544</v>
      </c>
      <c r="D41" s="857" t="s">
        <v>317</v>
      </c>
      <c r="E41" s="857" t="s">
        <v>121</v>
      </c>
      <c r="H41" s="861">
        <v>0</v>
      </c>
      <c r="I41" s="859">
        <v>1600000</v>
      </c>
      <c r="J41" s="859">
        <v>1442450.3391099998</v>
      </c>
      <c r="K41" s="859">
        <v>227372.04347999999</v>
      </c>
      <c r="L41" s="858">
        <v>0</v>
      </c>
      <c r="M41" s="858">
        <v>30</v>
      </c>
      <c r="N41" s="857" t="s">
        <v>20</v>
      </c>
      <c r="O41" s="905" t="s">
        <v>23458</v>
      </c>
      <c r="P41" s="857" t="s">
        <v>67</v>
      </c>
    </row>
    <row r="42" spans="1:16">
      <c r="A42" s="857" t="s">
        <v>6949</v>
      </c>
      <c r="B42" s="857" t="s">
        <v>4652</v>
      </c>
      <c r="C42" s="857" t="s">
        <v>5544</v>
      </c>
      <c r="D42" s="857" t="s">
        <v>317</v>
      </c>
      <c r="E42" s="857" t="s">
        <v>124</v>
      </c>
      <c r="H42" s="861">
        <v>0</v>
      </c>
      <c r="I42" s="859">
        <v>2900000</v>
      </c>
      <c r="J42" s="859">
        <v>8390.2854499999994</v>
      </c>
      <c r="K42" s="859">
        <v>4445.8162300000004</v>
      </c>
      <c r="L42" s="858">
        <v>0</v>
      </c>
      <c r="M42" s="858">
        <v>0</v>
      </c>
      <c r="N42" s="857" t="s">
        <v>129</v>
      </c>
      <c r="O42" s="905" t="s">
        <v>23458</v>
      </c>
      <c r="P42" s="857" t="s">
        <v>127</v>
      </c>
    </row>
    <row r="43" spans="1:16">
      <c r="A43" s="857" t="s">
        <v>6949</v>
      </c>
      <c r="B43" s="857" t="s">
        <v>4652</v>
      </c>
      <c r="C43" s="857" t="s">
        <v>5544</v>
      </c>
      <c r="D43" s="857" t="s">
        <v>317</v>
      </c>
      <c r="E43" s="857" t="s">
        <v>123</v>
      </c>
      <c r="H43" s="861">
        <v>0</v>
      </c>
      <c r="I43" s="859">
        <v>5520000</v>
      </c>
      <c r="J43" s="859">
        <v>5518318.4793800004</v>
      </c>
      <c r="K43" s="859">
        <v>2562608.4536299999</v>
      </c>
      <c r="L43" s="858">
        <v>0</v>
      </c>
      <c r="M43" s="858">
        <v>80</v>
      </c>
      <c r="N43" s="857" t="s">
        <v>20</v>
      </c>
      <c r="O43" s="905" t="s">
        <v>23458</v>
      </c>
      <c r="P43" s="857" t="s">
        <v>67</v>
      </c>
    </row>
    <row r="44" spans="1:16">
      <c r="A44" s="857" t="s">
        <v>6949</v>
      </c>
      <c r="B44" s="857" t="s">
        <v>4652</v>
      </c>
      <c r="C44" s="857" t="s">
        <v>5544</v>
      </c>
      <c r="D44" s="857" t="s">
        <v>317</v>
      </c>
      <c r="E44" s="857" t="s">
        <v>122</v>
      </c>
      <c r="H44" s="861">
        <v>0</v>
      </c>
      <c r="I44" s="859">
        <v>2110000</v>
      </c>
      <c r="J44" s="859">
        <v>1516941.0222799999</v>
      </c>
      <c r="K44" s="859">
        <v>1069818.3300800002</v>
      </c>
      <c r="L44" s="858">
        <v>0</v>
      </c>
      <c r="M44" s="858">
        <v>85</v>
      </c>
      <c r="N44" s="857" t="s">
        <v>30</v>
      </c>
      <c r="O44" s="905" t="s">
        <v>23458</v>
      </c>
      <c r="P44" s="857" t="s">
        <v>217</v>
      </c>
    </row>
    <row r="45" spans="1:16">
      <c r="A45" s="857" t="s">
        <v>7001</v>
      </c>
      <c r="B45" s="857" t="s">
        <v>4728</v>
      </c>
      <c r="C45" t="s">
        <v>4849</v>
      </c>
      <c r="D45" s="857" t="s">
        <v>317</v>
      </c>
      <c r="E45" s="857" t="s">
        <v>236</v>
      </c>
      <c r="H45" s="861">
        <v>0</v>
      </c>
      <c r="I45" s="859">
        <v>200000</v>
      </c>
      <c r="J45" s="859">
        <v>193424</v>
      </c>
      <c r="K45" s="859">
        <v>192267</v>
      </c>
      <c r="L45" s="858">
        <v>0</v>
      </c>
      <c r="M45" s="858">
        <v>96</v>
      </c>
      <c r="O45" s="905" t="s">
        <v>23458</v>
      </c>
      <c r="P45" s="857"/>
    </row>
    <row r="46" spans="1:16">
      <c r="A46" s="857" t="s">
        <v>6949</v>
      </c>
      <c r="B46" s="857" t="s">
        <v>4652</v>
      </c>
      <c r="C46" s="857" t="s">
        <v>5544</v>
      </c>
      <c r="D46" s="857" t="s">
        <v>317</v>
      </c>
      <c r="E46" s="857" t="s">
        <v>120</v>
      </c>
      <c r="H46" s="861">
        <v>0</v>
      </c>
      <c r="I46" s="859">
        <v>1743638</v>
      </c>
      <c r="J46" s="859">
        <v>105475.68238</v>
      </c>
      <c r="K46" s="859">
        <v>27361.35152</v>
      </c>
      <c r="L46" s="858">
        <v>0</v>
      </c>
      <c r="M46" s="858">
        <v>0</v>
      </c>
      <c r="N46" s="857" t="s">
        <v>126</v>
      </c>
      <c r="O46" s="905" t="s">
        <v>23458</v>
      </c>
      <c r="P46" s="857" t="s">
        <v>127</v>
      </c>
    </row>
    <row r="47" spans="1:16">
      <c r="A47" s="857" t="s">
        <v>6949</v>
      </c>
      <c r="B47" s="857" t="s">
        <v>4674</v>
      </c>
      <c r="C47" s="857" t="s">
        <v>4842</v>
      </c>
      <c r="D47" s="857" t="s">
        <v>317</v>
      </c>
      <c r="E47" s="857" t="s">
        <v>132</v>
      </c>
      <c r="H47" s="861">
        <v>0</v>
      </c>
      <c r="I47" s="859">
        <v>1753614</v>
      </c>
      <c r="J47" s="859">
        <v>1688998.4175199999</v>
      </c>
      <c r="K47" s="859">
        <v>1623094.8989000004</v>
      </c>
      <c r="L47" s="858">
        <v>0</v>
      </c>
      <c r="M47" s="858">
        <v>100</v>
      </c>
      <c r="N47" s="857" t="s">
        <v>13</v>
      </c>
      <c r="O47" s="905" t="s">
        <v>23458</v>
      </c>
      <c r="P47" s="857" t="s">
        <v>135</v>
      </c>
    </row>
    <row r="48" spans="1:16">
      <c r="A48" s="857" t="s">
        <v>6949</v>
      </c>
      <c r="B48" s="857" t="s">
        <v>4674</v>
      </c>
      <c r="C48" s="857" t="s">
        <v>4842</v>
      </c>
      <c r="D48" s="857" t="s">
        <v>317</v>
      </c>
      <c r="E48" s="857" t="s">
        <v>133</v>
      </c>
      <c r="H48" s="861">
        <v>0</v>
      </c>
      <c r="I48" s="859">
        <v>4216500</v>
      </c>
      <c r="J48" s="859">
        <v>4119821.8514299998</v>
      </c>
      <c r="K48" s="859">
        <v>4042541.5100300005</v>
      </c>
      <c r="L48" s="858">
        <v>0</v>
      </c>
      <c r="M48" s="858">
        <v>100</v>
      </c>
      <c r="N48" s="857" t="s">
        <v>13</v>
      </c>
      <c r="O48" s="905" t="s">
        <v>23458</v>
      </c>
      <c r="P48" s="857" t="s">
        <v>135</v>
      </c>
    </row>
    <row r="49" spans="1:16">
      <c r="A49" s="857" t="s">
        <v>7053</v>
      </c>
      <c r="B49" s="857" t="s">
        <v>4672</v>
      </c>
      <c r="C49" s="857" t="s">
        <v>5117</v>
      </c>
      <c r="D49" s="857" t="s">
        <v>317</v>
      </c>
      <c r="E49" s="857" t="s">
        <v>200</v>
      </c>
      <c r="F49" s="857" t="s">
        <v>33</v>
      </c>
      <c r="G49" s="857">
        <v>42803</v>
      </c>
      <c r="H49" s="861">
        <v>0</v>
      </c>
      <c r="I49" s="859">
        <v>17867591</v>
      </c>
      <c r="J49" s="859">
        <v>1922185.49905</v>
      </c>
      <c r="K49" s="859">
        <v>563080.16738999996</v>
      </c>
      <c r="L49" s="858">
        <v>3.1514050628873247</v>
      </c>
      <c r="M49" s="858">
        <v>17</v>
      </c>
      <c r="N49" s="857" t="s">
        <v>20</v>
      </c>
      <c r="O49" s="905" t="s">
        <v>23458</v>
      </c>
      <c r="P49" s="857" t="s">
        <v>208</v>
      </c>
    </row>
    <row r="50" spans="1:16">
      <c r="A50" s="857" t="s">
        <v>6949</v>
      </c>
      <c r="B50" s="857" t="s">
        <v>4652</v>
      </c>
      <c r="C50" s="857" t="s">
        <v>5544</v>
      </c>
      <c r="D50" s="857" t="s">
        <v>317</v>
      </c>
      <c r="E50" s="857" t="s">
        <v>121</v>
      </c>
      <c r="H50" s="861">
        <v>0</v>
      </c>
      <c r="I50" s="859">
        <v>1600000</v>
      </c>
      <c r="J50" s="859">
        <v>1442450.3391099998</v>
      </c>
      <c r="K50" s="859">
        <v>227372.04347999999</v>
      </c>
      <c r="L50" s="858">
        <v>0</v>
      </c>
      <c r="M50" s="858">
        <v>30</v>
      </c>
      <c r="N50" s="857" t="s">
        <v>20</v>
      </c>
      <c r="O50" s="905" t="s">
        <v>23458</v>
      </c>
      <c r="P50" s="857" t="s">
        <v>67</v>
      </c>
    </row>
    <row r="51" spans="1:16">
      <c r="A51" s="857" t="s">
        <v>6949</v>
      </c>
      <c r="B51" s="857" t="s">
        <v>4652</v>
      </c>
      <c r="C51" s="857" t="s">
        <v>5581</v>
      </c>
      <c r="D51" s="857" t="s">
        <v>317</v>
      </c>
      <c r="E51" s="857" t="s">
        <v>120</v>
      </c>
      <c r="H51" s="861">
        <v>0</v>
      </c>
      <c r="I51" s="859">
        <v>1743638</v>
      </c>
      <c r="J51" s="859">
        <v>105475.68238</v>
      </c>
      <c r="K51" s="859">
        <v>27361.35152</v>
      </c>
      <c r="L51" s="858">
        <v>0</v>
      </c>
      <c r="M51" s="858">
        <v>0</v>
      </c>
      <c r="N51" s="857" t="s">
        <v>126</v>
      </c>
      <c r="O51" s="905" t="s">
        <v>23458</v>
      </c>
      <c r="P51" s="857" t="s">
        <v>127</v>
      </c>
    </row>
    <row r="52" spans="1:16">
      <c r="A52" s="857" t="s">
        <v>6949</v>
      </c>
      <c r="B52" s="857" t="s">
        <v>4728</v>
      </c>
      <c r="C52" s="857" t="s">
        <v>4874</v>
      </c>
      <c r="D52" s="857" t="s">
        <v>317</v>
      </c>
      <c r="E52" s="857" t="s">
        <v>138</v>
      </c>
      <c r="F52" s="857" t="s">
        <v>142</v>
      </c>
      <c r="H52" s="861">
        <v>0</v>
      </c>
      <c r="I52" s="859">
        <v>4200000</v>
      </c>
      <c r="J52" s="859">
        <v>0</v>
      </c>
      <c r="K52" s="859">
        <v>0</v>
      </c>
      <c r="L52" s="858">
        <v>0</v>
      </c>
      <c r="M52" s="858">
        <v>0</v>
      </c>
      <c r="O52" s="905" t="s">
        <v>23458</v>
      </c>
      <c r="P52" s="857" t="s">
        <v>220</v>
      </c>
    </row>
    <row r="53" spans="1:16">
      <c r="A53" s="857" t="s">
        <v>6949</v>
      </c>
      <c r="B53" s="857" t="s">
        <v>4728</v>
      </c>
      <c r="C53" s="857" t="s">
        <v>4874</v>
      </c>
      <c r="D53" s="857" t="s">
        <v>317</v>
      </c>
      <c r="E53" s="857" t="s">
        <v>139</v>
      </c>
      <c r="F53" s="857" t="s">
        <v>143</v>
      </c>
      <c r="H53" s="861">
        <v>0</v>
      </c>
      <c r="I53" s="859">
        <v>5177000</v>
      </c>
      <c r="J53" s="859">
        <v>0</v>
      </c>
      <c r="K53" s="859">
        <v>0</v>
      </c>
      <c r="L53" s="858">
        <v>0</v>
      </c>
      <c r="M53" s="858">
        <v>0</v>
      </c>
      <c r="O53" s="905" t="s">
        <v>23458</v>
      </c>
      <c r="P53" s="857" t="s">
        <v>221</v>
      </c>
    </row>
    <row r="54" spans="1:16">
      <c r="A54" s="857" t="s">
        <v>6949</v>
      </c>
      <c r="B54" s="857" t="s">
        <v>4728</v>
      </c>
      <c r="C54" s="857" t="s">
        <v>4874</v>
      </c>
      <c r="D54" s="857" t="s">
        <v>317</v>
      </c>
      <c r="E54" s="857" t="s">
        <v>137</v>
      </c>
      <c r="F54" s="857" t="s">
        <v>141</v>
      </c>
      <c r="H54" s="861">
        <v>0</v>
      </c>
      <c r="I54" s="859">
        <v>1900000</v>
      </c>
      <c r="J54" s="859">
        <v>0</v>
      </c>
      <c r="K54" s="859">
        <v>0</v>
      </c>
      <c r="L54" s="858">
        <v>20</v>
      </c>
      <c r="M54" s="858">
        <v>20</v>
      </c>
      <c r="O54" s="905" t="s">
        <v>23458</v>
      </c>
      <c r="P54" s="857" t="s">
        <v>219</v>
      </c>
    </row>
    <row r="55" spans="1:16">
      <c r="A55" s="857" t="s">
        <v>6937</v>
      </c>
      <c r="B55" s="857" t="s">
        <v>4674</v>
      </c>
      <c r="C55" s="857" t="s">
        <v>4842</v>
      </c>
      <c r="D55" s="857" t="s">
        <v>317</v>
      </c>
      <c r="E55" s="857" t="s">
        <v>148</v>
      </c>
      <c r="H55" s="861">
        <v>0</v>
      </c>
      <c r="I55" s="859">
        <v>4000000</v>
      </c>
      <c r="J55" s="859">
        <v>2649570.8295700001</v>
      </c>
      <c r="K55" s="859">
        <v>960980.72667</v>
      </c>
      <c r="L55" s="858">
        <v>0</v>
      </c>
      <c r="M55" s="858">
        <v>35</v>
      </c>
      <c r="N55" s="857" t="s">
        <v>149</v>
      </c>
      <c r="O55" s="905" t="s">
        <v>23458</v>
      </c>
      <c r="P55" s="857"/>
    </row>
    <row r="56" spans="1:16">
      <c r="A56" s="857" t="s">
        <v>6937</v>
      </c>
      <c r="B56" s="857" t="s">
        <v>4674</v>
      </c>
      <c r="C56" s="857" t="s">
        <v>4842</v>
      </c>
      <c r="D56" s="857" t="s">
        <v>317</v>
      </c>
      <c r="E56" s="857" t="s">
        <v>146</v>
      </c>
      <c r="H56" s="861">
        <v>0</v>
      </c>
      <c r="I56" s="859">
        <v>5813000</v>
      </c>
      <c r="J56" s="859">
        <v>5732396</v>
      </c>
      <c r="K56" s="859">
        <v>5570823</v>
      </c>
      <c r="L56" s="858">
        <v>0</v>
      </c>
      <c r="M56" s="858">
        <v>97</v>
      </c>
      <c r="N56" s="857" t="s">
        <v>149</v>
      </c>
      <c r="O56" s="905" t="s">
        <v>23458</v>
      </c>
      <c r="P56" s="857"/>
    </row>
    <row r="57" spans="1:16">
      <c r="A57" s="857" t="s">
        <v>6937</v>
      </c>
      <c r="B57" s="857" t="s">
        <v>4674</v>
      </c>
      <c r="C57" s="857" t="s">
        <v>4842</v>
      </c>
      <c r="D57" s="857" t="s">
        <v>317</v>
      </c>
      <c r="E57" s="857" t="s">
        <v>145</v>
      </c>
      <c r="H57" s="861">
        <v>0</v>
      </c>
      <c r="I57" s="859">
        <v>3715000</v>
      </c>
      <c r="J57" s="859">
        <v>3711941.58978</v>
      </c>
      <c r="K57" s="859">
        <v>3707512.0858200002</v>
      </c>
      <c r="L57" s="858">
        <v>99</v>
      </c>
      <c r="M57" s="858">
        <v>0</v>
      </c>
      <c r="N57" s="857" t="s">
        <v>149</v>
      </c>
      <c r="O57" s="905" t="s">
        <v>23458</v>
      </c>
      <c r="P57" s="857"/>
    </row>
    <row r="58" spans="1:16">
      <c r="A58" s="857" t="s">
        <v>7053</v>
      </c>
      <c r="B58" s="857" t="s">
        <v>4674</v>
      </c>
      <c r="C58" s="857" t="s">
        <v>4842</v>
      </c>
      <c r="D58" s="857" t="s">
        <v>317</v>
      </c>
      <c r="E58" s="857" t="s">
        <v>196</v>
      </c>
      <c r="F58" s="857" t="s">
        <v>17</v>
      </c>
      <c r="G58" s="857">
        <v>40727</v>
      </c>
      <c r="H58" s="861">
        <v>71</v>
      </c>
      <c r="I58" s="859">
        <v>13400000</v>
      </c>
      <c r="J58" s="859">
        <v>13258054.142879998</v>
      </c>
      <c r="K58" s="859">
        <v>12588559.163829999</v>
      </c>
      <c r="L58" s="858">
        <v>93.944471371865674</v>
      </c>
      <c r="M58" s="858">
        <v>99</v>
      </c>
      <c r="N58" s="857" t="s">
        <v>20</v>
      </c>
      <c r="O58" s="905" t="s">
        <v>23458</v>
      </c>
      <c r="P58" s="857" t="s">
        <v>21</v>
      </c>
    </row>
    <row r="59" spans="1:16">
      <c r="A59" s="857" t="s">
        <v>6937</v>
      </c>
      <c r="B59" s="857" t="s">
        <v>4674</v>
      </c>
      <c r="C59" s="857" t="s">
        <v>4842</v>
      </c>
      <c r="D59" s="857" t="s">
        <v>317</v>
      </c>
      <c r="E59" s="857" t="s">
        <v>147</v>
      </c>
      <c r="H59" s="861">
        <v>0</v>
      </c>
      <c r="I59" s="859">
        <v>1770127</v>
      </c>
      <c r="J59" s="859">
        <v>1718151.71478</v>
      </c>
      <c r="K59" s="859">
        <v>1650832</v>
      </c>
      <c r="L59" s="858">
        <v>0</v>
      </c>
      <c r="M59" s="858">
        <v>96</v>
      </c>
      <c r="N59" s="857" t="s">
        <v>149</v>
      </c>
      <c r="O59" s="905" t="s">
        <v>23458</v>
      </c>
      <c r="P59" s="857"/>
    </row>
    <row r="60" spans="1:16">
      <c r="A60" s="857" t="s">
        <v>6937</v>
      </c>
      <c r="B60" s="857" t="s">
        <v>4728</v>
      </c>
      <c r="C60" s="857" t="s">
        <v>4849</v>
      </c>
      <c r="D60" s="857" t="s">
        <v>317</v>
      </c>
      <c r="E60" s="857" t="s">
        <v>157</v>
      </c>
      <c r="H60" s="861">
        <v>0</v>
      </c>
      <c r="I60" s="859">
        <v>1100000</v>
      </c>
      <c r="J60" s="859">
        <v>1096253.23612</v>
      </c>
      <c r="K60" s="859">
        <v>892983.16842999996</v>
      </c>
      <c r="L60" s="858">
        <v>0</v>
      </c>
      <c r="M60" s="858">
        <v>95</v>
      </c>
      <c r="N60" s="857" t="s">
        <v>149</v>
      </c>
      <c r="O60" s="905" t="s">
        <v>23458</v>
      </c>
      <c r="P60" s="857"/>
    </row>
    <row r="61" spans="1:16">
      <c r="A61" s="857" t="s">
        <v>6937</v>
      </c>
      <c r="B61" s="857" t="s">
        <v>4728</v>
      </c>
      <c r="C61" s="857" t="s">
        <v>4849</v>
      </c>
      <c r="D61" s="857" t="s">
        <v>317</v>
      </c>
      <c r="E61" s="857" t="s">
        <v>158</v>
      </c>
      <c r="H61" s="861">
        <v>0</v>
      </c>
      <c r="I61" s="859">
        <v>1000000</v>
      </c>
      <c r="J61" s="859">
        <v>961564.05536</v>
      </c>
      <c r="K61" s="859">
        <v>803878.77549999999</v>
      </c>
      <c r="L61" s="858">
        <v>0</v>
      </c>
      <c r="M61" s="858">
        <v>95</v>
      </c>
      <c r="N61" s="857" t="s">
        <v>149</v>
      </c>
      <c r="O61" s="905" t="s">
        <v>23458</v>
      </c>
      <c r="P61" s="857"/>
    </row>
    <row r="62" spans="1:16">
      <c r="A62" s="857" t="s">
        <v>7001</v>
      </c>
      <c r="B62" s="857" t="s">
        <v>4703</v>
      </c>
      <c r="C62" s="857" t="s">
        <v>4857</v>
      </c>
      <c r="D62" s="857" t="s">
        <v>317</v>
      </c>
      <c r="E62" s="857" t="s">
        <v>3931</v>
      </c>
      <c r="H62" s="861">
        <v>0</v>
      </c>
      <c r="I62" s="859">
        <v>1517829</v>
      </c>
      <c r="J62" s="859">
        <v>1316051</v>
      </c>
      <c r="K62" s="859">
        <v>725356</v>
      </c>
      <c r="L62" s="858">
        <v>0</v>
      </c>
      <c r="M62" s="858">
        <v>85</v>
      </c>
      <c r="O62" s="905" t="s">
        <v>23458</v>
      </c>
      <c r="P62" s="857"/>
    </row>
    <row r="63" spans="1:16">
      <c r="A63" s="857" t="s">
        <v>7053</v>
      </c>
      <c r="B63" s="857" t="s">
        <v>4674</v>
      </c>
      <c r="C63" s="857" t="s">
        <v>4957</v>
      </c>
      <c r="D63" s="857" t="s">
        <v>317</v>
      </c>
      <c r="E63" s="857" t="s">
        <v>201</v>
      </c>
      <c r="F63" s="857" t="s">
        <v>35</v>
      </c>
      <c r="G63" s="857">
        <v>41031</v>
      </c>
      <c r="H63" s="861">
        <v>101</v>
      </c>
      <c r="I63" s="859">
        <v>24450000</v>
      </c>
      <c r="J63" s="859">
        <v>24282957.477630001</v>
      </c>
      <c r="K63" s="859">
        <v>23938306.589190003</v>
      </c>
      <c r="L63" s="858">
        <v>97.907184413865039</v>
      </c>
      <c r="M63" s="858">
        <v>100</v>
      </c>
      <c r="N63" s="857" t="s">
        <v>13</v>
      </c>
      <c r="O63" s="905" t="s">
        <v>23458</v>
      </c>
      <c r="P63" s="857" t="s">
        <v>37</v>
      </c>
    </row>
    <row r="64" spans="1:16">
      <c r="A64" s="857" t="s">
        <v>7001</v>
      </c>
      <c r="B64" s="857" t="s">
        <v>4710</v>
      </c>
      <c r="C64" s="857" t="s">
        <v>4918</v>
      </c>
      <c r="D64" s="857" t="s">
        <v>317</v>
      </c>
      <c r="E64" s="857" t="s">
        <v>228</v>
      </c>
      <c r="H64" s="861">
        <v>0</v>
      </c>
      <c r="I64" s="859">
        <v>1000000</v>
      </c>
      <c r="J64" s="859">
        <v>989297</v>
      </c>
      <c r="K64" s="859">
        <v>199422</v>
      </c>
      <c r="L64" s="858">
        <v>0</v>
      </c>
      <c r="M64" s="858">
        <v>35</v>
      </c>
      <c r="O64" s="905" t="s">
        <v>23458</v>
      </c>
      <c r="P64" s="857"/>
    </row>
    <row r="65" spans="1:16">
      <c r="A65" s="857" t="s">
        <v>7001</v>
      </c>
      <c r="B65" s="857" t="s">
        <v>4728</v>
      </c>
      <c r="C65" s="857" t="s">
        <v>5065</v>
      </c>
      <c r="D65" s="857" t="s">
        <v>317</v>
      </c>
      <c r="E65" s="857" t="s">
        <v>3244</v>
      </c>
      <c r="H65" s="861">
        <v>0</v>
      </c>
      <c r="I65" s="859">
        <v>900000</v>
      </c>
      <c r="J65" s="859">
        <v>747749</v>
      </c>
      <c r="K65" s="859">
        <v>554326</v>
      </c>
      <c r="L65" s="858">
        <v>0</v>
      </c>
      <c r="M65" s="858">
        <v>99</v>
      </c>
      <c r="O65" s="905" t="s">
        <v>23458</v>
      </c>
      <c r="P65" s="857"/>
    </row>
    <row r="66" spans="1:16">
      <c r="A66" s="857" t="s">
        <v>7001</v>
      </c>
      <c r="B66" s="857" t="s">
        <v>4728</v>
      </c>
      <c r="C66" s="857" t="s">
        <v>5065</v>
      </c>
      <c r="D66" s="857" t="s">
        <v>317</v>
      </c>
      <c r="E66" s="857" t="s">
        <v>23455</v>
      </c>
      <c r="H66" s="861">
        <v>0</v>
      </c>
      <c r="I66" s="859">
        <v>200000</v>
      </c>
      <c r="J66" s="859">
        <v>162512</v>
      </c>
      <c r="K66" s="859">
        <v>147833</v>
      </c>
      <c r="L66" s="858">
        <v>0</v>
      </c>
      <c r="M66" s="858">
        <v>99</v>
      </c>
      <c r="O66" s="905" t="s">
        <v>23458</v>
      </c>
      <c r="P66" s="857"/>
    </row>
    <row r="67" spans="1:16">
      <c r="A67" s="857" t="s">
        <v>6937</v>
      </c>
      <c r="B67" s="857" t="s">
        <v>4728</v>
      </c>
      <c r="C67" s="857" t="s">
        <v>4874</v>
      </c>
      <c r="D67" s="857" t="s">
        <v>317</v>
      </c>
      <c r="E67" s="857" t="s">
        <v>159</v>
      </c>
      <c r="H67" s="861">
        <v>0</v>
      </c>
      <c r="I67" s="859">
        <v>2500000</v>
      </c>
      <c r="J67" s="859">
        <v>2487357.3569</v>
      </c>
      <c r="K67" s="859">
        <v>1054772</v>
      </c>
      <c r="L67" s="858">
        <v>0</v>
      </c>
      <c r="M67" s="858">
        <v>35</v>
      </c>
      <c r="N67" s="857" t="s">
        <v>149</v>
      </c>
      <c r="O67" s="905" t="s">
        <v>23458</v>
      </c>
      <c r="P67" s="857"/>
    </row>
    <row r="68" spans="1:16">
      <c r="A68" s="857" t="s">
        <v>7053</v>
      </c>
      <c r="B68" s="857" t="s">
        <v>4728</v>
      </c>
      <c r="C68" s="857" t="s">
        <v>4874</v>
      </c>
      <c r="D68" s="857" t="s">
        <v>317</v>
      </c>
      <c r="E68" s="857" t="s">
        <v>203</v>
      </c>
      <c r="F68" s="857" t="s">
        <v>210</v>
      </c>
      <c r="G68" s="857">
        <v>41064</v>
      </c>
      <c r="H68" s="861">
        <v>82</v>
      </c>
      <c r="I68" s="859">
        <v>48980888</v>
      </c>
      <c r="J68" s="859">
        <v>48561355.460129999</v>
      </c>
      <c r="K68" s="859">
        <v>46595777.233440004</v>
      </c>
      <c r="L68" s="858">
        <v>95.13052771407493</v>
      </c>
      <c r="M68" s="858">
        <v>98</v>
      </c>
      <c r="N68" s="857" t="s">
        <v>20</v>
      </c>
      <c r="O68" s="905" t="s">
        <v>23458</v>
      </c>
      <c r="P68" s="857" t="s">
        <v>43</v>
      </c>
    </row>
    <row r="69" spans="1:16">
      <c r="A69" s="857" t="s">
        <v>7001</v>
      </c>
      <c r="B69" s="857" t="s">
        <v>4728</v>
      </c>
      <c r="C69" s="857" t="s">
        <v>4874</v>
      </c>
      <c r="D69" s="857" t="s">
        <v>317</v>
      </c>
      <c r="E69" s="857" t="s">
        <v>172</v>
      </c>
      <c r="H69" s="861">
        <v>0</v>
      </c>
      <c r="I69" s="859">
        <v>5000000</v>
      </c>
      <c r="J69" s="859">
        <v>0</v>
      </c>
      <c r="K69" s="859">
        <v>0</v>
      </c>
      <c r="L69" s="858">
        <v>0</v>
      </c>
      <c r="M69" s="858">
        <v>0</v>
      </c>
      <c r="O69" s="905" t="s">
        <v>23458</v>
      </c>
      <c r="P69" s="857" t="s">
        <v>175</v>
      </c>
    </row>
    <row r="70" spans="1:16">
      <c r="A70" s="857" t="s">
        <v>7001</v>
      </c>
      <c r="B70" s="857" t="s">
        <v>4728</v>
      </c>
      <c r="C70" s="857" t="s">
        <v>4874</v>
      </c>
      <c r="D70" s="857" t="s">
        <v>317</v>
      </c>
      <c r="E70" s="857" t="s">
        <v>173</v>
      </c>
      <c r="H70" s="861">
        <v>0</v>
      </c>
      <c r="I70" s="859">
        <v>3500000</v>
      </c>
      <c r="J70" s="859">
        <v>0</v>
      </c>
      <c r="K70" s="859">
        <v>0</v>
      </c>
      <c r="L70" s="858">
        <v>0</v>
      </c>
      <c r="M70" s="858">
        <v>0</v>
      </c>
      <c r="O70" s="905" t="s">
        <v>23458</v>
      </c>
      <c r="P70" s="857" t="s">
        <v>175</v>
      </c>
    </row>
    <row r="71" spans="1:16">
      <c r="A71" s="857" t="s">
        <v>7001</v>
      </c>
      <c r="B71" s="857" t="s">
        <v>4728</v>
      </c>
      <c r="C71" s="857" t="s">
        <v>4874</v>
      </c>
      <c r="D71" s="857" t="s">
        <v>317</v>
      </c>
      <c r="E71" s="857" t="s">
        <v>174</v>
      </c>
      <c r="H71" s="861">
        <v>0</v>
      </c>
      <c r="I71" s="859">
        <v>5494000</v>
      </c>
      <c r="J71" s="859">
        <v>0</v>
      </c>
      <c r="K71" s="859">
        <v>0</v>
      </c>
      <c r="L71" s="858">
        <v>0</v>
      </c>
      <c r="M71" s="858">
        <v>25</v>
      </c>
      <c r="O71" s="905" t="s">
        <v>23458</v>
      </c>
      <c r="P71" s="857" t="s">
        <v>176</v>
      </c>
    </row>
    <row r="72" spans="1:16">
      <c r="A72" s="857" t="s">
        <v>6937</v>
      </c>
      <c r="B72" s="857" t="s">
        <v>4719</v>
      </c>
      <c r="C72" s="857" t="s">
        <v>5182</v>
      </c>
      <c r="D72" s="857" t="s">
        <v>317</v>
      </c>
      <c r="E72" s="857" t="s">
        <v>163</v>
      </c>
      <c r="H72" s="861">
        <v>0</v>
      </c>
      <c r="I72" s="859">
        <v>1500000</v>
      </c>
      <c r="J72" s="859">
        <v>1492019.9834799999</v>
      </c>
      <c r="K72" s="859">
        <v>1450673.42732</v>
      </c>
      <c r="L72" s="858">
        <v>0</v>
      </c>
      <c r="M72" s="858">
        <v>100</v>
      </c>
      <c r="O72" s="905" t="s">
        <v>23458</v>
      </c>
      <c r="P72" s="857"/>
    </row>
    <row r="73" spans="1:16">
      <c r="A73" s="857" t="s">
        <v>6937</v>
      </c>
      <c r="B73" s="857" t="s">
        <v>4719</v>
      </c>
      <c r="C73" s="857" t="s">
        <v>5182</v>
      </c>
      <c r="D73" s="857" t="s">
        <v>317</v>
      </c>
      <c r="E73" s="857" t="s">
        <v>164</v>
      </c>
      <c r="H73" s="861">
        <v>0</v>
      </c>
      <c r="I73" s="859">
        <v>2500000</v>
      </c>
      <c r="J73" s="859">
        <v>1833365.2957899999</v>
      </c>
      <c r="K73" s="859">
        <v>1470926.7498399999</v>
      </c>
      <c r="L73" s="858">
        <v>0</v>
      </c>
      <c r="M73" s="858">
        <v>90</v>
      </c>
      <c r="O73" s="905" t="s">
        <v>23458</v>
      </c>
      <c r="P73" s="857"/>
    </row>
    <row r="74" spans="1:16">
      <c r="A74" s="857" t="s">
        <v>7053</v>
      </c>
      <c r="B74" s="857" t="s">
        <v>4657</v>
      </c>
      <c r="C74" s="857" t="s">
        <v>5426</v>
      </c>
      <c r="D74" s="857" t="s">
        <v>317</v>
      </c>
      <c r="E74" s="857" t="s">
        <v>199</v>
      </c>
      <c r="F74" s="857" t="s">
        <v>29</v>
      </c>
      <c r="G74" s="857">
        <v>37432</v>
      </c>
      <c r="H74" s="861">
        <v>0</v>
      </c>
      <c r="I74" s="859">
        <v>16117420</v>
      </c>
      <c r="J74" s="859">
        <v>14444734.85826</v>
      </c>
      <c r="K74" s="859">
        <v>12355378.156100001</v>
      </c>
      <c r="L74" s="858">
        <v>76.658535647144532</v>
      </c>
      <c r="M74" s="858">
        <v>44</v>
      </c>
      <c r="N74" s="857" t="s">
        <v>30</v>
      </c>
      <c r="O74" s="905" t="s">
        <v>23458</v>
      </c>
      <c r="P74" s="857" t="s">
        <v>207</v>
      </c>
    </row>
    <row r="75" spans="1:16">
      <c r="A75" s="857" t="s">
        <v>7053</v>
      </c>
      <c r="B75" s="857" t="s">
        <v>4642</v>
      </c>
      <c r="C75" s="857" t="s">
        <v>4891</v>
      </c>
      <c r="D75" s="857" t="s">
        <v>317</v>
      </c>
      <c r="E75" s="857" t="s">
        <v>195</v>
      </c>
      <c r="F75" s="857" t="s">
        <v>12</v>
      </c>
      <c r="G75" s="857">
        <v>38717</v>
      </c>
      <c r="H75" s="861">
        <v>0</v>
      </c>
      <c r="I75" s="859">
        <v>10789000</v>
      </c>
      <c r="J75" s="859">
        <v>10468489.869489999</v>
      </c>
      <c r="K75" s="859">
        <v>10270308.711719999</v>
      </c>
      <c r="L75" s="858">
        <v>95.192406263045697</v>
      </c>
      <c r="M75" s="858">
        <v>100</v>
      </c>
      <c r="N75" s="857" t="s">
        <v>13</v>
      </c>
      <c r="O75" s="905" t="s">
        <v>23458</v>
      </c>
      <c r="P75" s="857" t="s">
        <v>14</v>
      </c>
    </row>
    <row r="76" spans="1:16">
      <c r="A76" s="857" t="s">
        <v>7053</v>
      </c>
      <c r="B76" s="857" t="s">
        <v>4642</v>
      </c>
      <c r="C76" s="857" t="s">
        <v>4891</v>
      </c>
      <c r="D76" s="857" t="s">
        <v>317</v>
      </c>
      <c r="E76" s="857" t="s">
        <v>197</v>
      </c>
      <c r="F76" s="857" t="s">
        <v>22</v>
      </c>
      <c r="G76" s="857">
        <v>41841</v>
      </c>
      <c r="H76" s="861">
        <v>0</v>
      </c>
      <c r="I76" s="859">
        <v>15920000</v>
      </c>
      <c r="J76" s="859">
        <v>15903704.166100001</v>
      </c>
      <c r="K76" s="859">
        <v>14384685.092309998</v>
      </c>
      <c r="L76" s="858">
        <v>90.356062137625614</v>
      </c>
      <c r="M76" s="858">
        <v>100</v>
      </c>
      <c r="N76" s="857" t="s">
        <v>13</v>
      </c>
      <c r="O76" s="905" t="s">
        <v>23458</v>
      </c>
      <c r="P76" s="857" t="s">
        <v>213</v>
      </c>
    </row>
    <row r="77" spans="1:16">
      <c r="A77" s="857" t="s">
        <v>7053</v>
      </c>
      <c r="B77" s="857" t="s">
        <v>4642</v>
      </c>
      <c r="C77" s="857" t="s">
        <v>5088</v>
      </c>
      <c r="D77" s="857" t="s">
        <v>317</v>
      </c>
      <c r="E77" s="857" t="s">
        <v>202</v>
      </c>
      <c r="F77" s="857" t="s">
        <v>22</v>
      </c>
      <c r="G77" s="857">
        <v>41423</v>
      </c>
      <c r="H77" s="861">
        <v>0</v>
      </c>
      <c r="I77" s="859">
        <v>25411055</v>
      </c>
      <c r="J77" s="859">
        <v>25385758.7192</v>
      </c>
      <c r="K77" s="859">
        <v>21196181.722270001</v>
      </c>
      <c r="L77" s="858">
        <v>87.162681739768004</v>
      </c>
      <c r="M77" s="858">
        <v>100</v>
      </c>
      <c r="N77" s="857" t="s">
        <v>13</v>
      </c>
      <c r="O77" s="905" t="s">
        <v>23458</v>
      </c>
      <c r="P77" s="857" t="s">
        <v>209</v>
      </c>
    </row>
    <row r="78" spans="1:16">
      <c r="A78" s="857" t="s">
        <v>6937</v>
      </c>
      <c r="B78" s="857" t="s">
        <v>4652</v>
      </c>
      <c r="C78" s="857" t="s">
        <v>5544</v>
      </c>
      <c r="D78" s="857" t="s">
        <v>317</v>
      </c>
      <c r="E78" s="857" t="s">
        <v>152</v>
      </c>
      <c r="H78" s="861">
        <v>0</v>
      </c>
      <c r="I78" s="859">
        <v>2730000</v>
      </c>
      <c r="J78" s="859">
        <v>603770.76642999996</v>
      </c>
      <c r="K78" s="859">
        <v>563379.12698000006</v>
      </c>
      <c r="L78" s="858">
        <v>0</v>
      </c>
      <c r="M78" s="858">
        <v>35</v>
      </c>
      <c r="N78" s="857" t="s">
        <v>149</v>
      </c>
      <c r="O78" s="905" t="s">
        <v>23458</v>
      </c>
      <c r="P78" s="857"/>
    </row>
    <row r="79" spans="1:16">
      <c r="A79" s="857" t="s">
        <v>6937</v>
      </c>
      <c r="B79" s="857" t="s">
        <v>4652</v>
      </c>
      <c r="C79" s="857" t="s">
        <v>5544</v>
      </c>
      <c r="D79" s="857" t="s">
        <v>317</v>
      </c>
      <c r="E79" s="857" t="s">
        <v>153</v>
      </c>
      <c r="H79" s="861">
        <v>0</v>
      </c>
      <c r="I79" s="859">
        <v>2000000</v>
      </c>
      <c r="J79" s="859">
        <v>1070656.74444</v>
      </c>
      <c r="K79" s="859">
        <v>819399.51109000004</v>
      </c>
      <c r="L79" s="858">
        <v>0</v>
      </c>
      <c r="M79" s="858">
        <v>70</v>
      </c>
      <c r="N79" s="857" t="s">
        <v>149</v>
      </c>
      <c r="O79" s="905" t="s">
        <v>23458</v>
      </c>
      <c r="P79" s="857"/>
    </row>
    <row r="80" spans="1:16">
      <c r="A80" s="857" t="s">
        <v>6937</v>
      </c>
      <c r="B80" s="857" t="s">
        <v>4652</v>
      </c>
      <c r="C80" s="857" t="s">
        <v>5544</v>
      </c>
      <c r="D80" s="857" t="s">
        <v>317</v>
      </c>
      <c r="E80" s="857" t="s">
        <v>154</v>
      </c>
      <c r="H80" s="861">
        <v>0</v>
      </c>
      <c r="I80" s="859">
        <v>3400000</v>
      </c>
      <c r="J80" s="859">
        <v>124623.52535</v>
      </c>
      <c r="K80" s="859">
        <v>13449.51281</v>
      </c>
      <c r="L80" s="858">
        <v>0</v>
      </c>
      <c r="M80" s="858">
        <v>2</v>
      </c>
      <c r="N80" s="857" t="s">
        <v>149</v>
      </c>
      <c r="O80" s="905" t="s">
        <v>23458</v>
      </c>
      <c r="P80" s="857"/>
    </row>
    <row r="81" spans="1:16">
      <c r="A81" s="857" t="s">
        <v>6937</v>
      </c>
      <c r="B81" s="857" t="s">
        <v>4652</v>
      </c>
      <c r="C81" s="857" t="s">
        <v>5544</v>
      </c>
      <c r="D81" s="857" t="s">
        <v>317</v>
      </c>
      <c r="E81" s="857" t="s">
        <v>155</v>
      </c>
      <c r="H81" s="861">
        <v>0</v>
      </c>
      <c r="I81" s="859">
        <v>4448000</v>
      </c>
      <c r="J81" s="859">
        <v>3958952.8348099999</v>
      </c>
      <c r="K81" s="859">
        <v>833517.22701999999</v>
      </c>
      <c r="L81" s="858">
        <v>0</v>
      </c>
      <c r="M81" s="858">
        <v>35</v>
      </c>
      <c r="N81" s="857" t="s">
        <v>149</v>
      </c>
      <c r="O81" s="905" t="s">
        <v>23458</v>
      </c>
      <c r="P81" s="857"/>
    </row>
    <row r="82" spans="1:16">
      <c r="A82" s="857" t="s">
        <v>7001</v>
      </c>
      <c r="B82" s="857" t="s">
        <v>4652</v>
      </c>
      <c r="C82" s="857" t="s">
        <v>5544</v>
      </c>
      <c r="D82" s="857" t="s">
        <v>317</v>
      </c>
      <c r="E82" s="857" t="s">
        <v>23454</v>
      </c>
      <c r="H82" s="861">
        <v>0</v>
      </c>
      <c r="I82" s="859">
        <v>250000</v>
      </c>
      <c r="J82" s="859">
        <v>27688</v>
      </c>
      <c r="K82" s="859">
        <v>478</v>
      </c>
      <c r="L82" s="858">
        <v>0</v>
      </c>
      <c r="M82" s="858">
        <v>0</v>
      </c>
      <c r="O82" s="905" t="s">
        <v>23458</v>
      </c>
      <c r="P82" s="857"/>
    </row>
    <row r="83" spans="1:16">
      <c r="A83" s="857" t="s">
        <v>7053</v>
      </c>
      <c r="B83" s="857" t="s">
        <v>4686</v>
      </c>
      <c r="C83" s="857" t="s">
        <v>4761</v>
      </c>
      <c r="D83" s="857" t="s">
        <v>317</v>
      </c>
      <c r="E83" s="857" t="s">
        <v>198</v>
      </c>
      <c r="F83" s="857" t="s">
        <v>26</v>
      </c>
      <c r="G83" s="857">
        <v>39813</v>
      </c>
      <c r="H83" s="861">
        <v>0</v>
      </c>
      <c r="I83" s="859">
        <v>16108000</v>
      </c>
      <c r="J83" s="859">
        <v>15142080.705219999</v>
      </c>
      <c r="K83" s="859">
        <v>10670180.696830001</v>
      </c>
      <c r="L83" s="858">
        <v>66.241499235348897</v>
      </c>
      <c r="M83" s="858">
        <v>56.999999999999993</v>
      </c>
      <c r="N83" s="857" t="s">
        <v>20</v>
      </c>
      <c r="O83" s="905" t="s">
        <v>23458</v>
      </c>
      <c r="P83" s="857" t="s">
        <v>206</v>
      </c>
    </row>
  </sheetData>
  <phoneticPr fontId="5" type="noConversion"/>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5B21B-2EBC-4E0E-B2D0-E7FAF9259632}">
  <dimension ref="A1:W84"/>
  <sheetViews>
    <sheetView topLeftCell="B19" workbookViewId="0">
      <selection sqref="A1:W84"/>
    </sheetView>
  </sheetViews>
  <sheetFormatPr baseColWidth="10" defaultRowHeight="15"/>
  <cols>
    <col min="1" max="1" width="37.7109375" bestFit="1" customWidth="1"/>
    <col min="2" max="2" width="14.28515625" bestFit="1" customWidth="1"/>
    <col min="3" max="3" width="11.140625" bestFit="1" customWidth="1"/>
    <col min="4" max="4" width="37.85546875" bestFit="1" customWidth="1"/>
    <col min="5" max="5" width="16.85546875" bestFit="1" customWidth="1"/>
    <col min="6" max="6" width="64.42578125" bestFit="1" customWidth="1"/>
    <col min="7" max="8" width="37.85546875" bestFit="1" customWidth="1"/>
    <col min="9" max="9" width="16" bestFit="1" customWidth="1"/>
    <col min="10" max="10" width="54.5703125" bestFit="1" customWidth="1"/>
    <col min="11" max="12" width="81.140625" bestFit="1" customWidth="1"/>
    <col min="13" max="13" width="19.140625" bestFit="1" customWidth="1"/>
    <col min="14" max="14" width="13.28515625" bestFit="1" customWidth="1"/>
    <col min="15" max="15" width="16.7109375" bestFit="1" customWidth="1"/>
    <col min="16" max="16" width="20.7109375" bestFit="1" customWidth="1"/>
    <col min="17" max="17" width="14.5703125" bestFit="1" customWidth="1"/>
    <col min="18" max="18" width="23.140625" bestFit="1" customWidth="1"/>
    <col min="19" max="19" width="19.85546875" bestFit="1" customWidth="1"/>
    <col min="20" max="20" width="12.85546875" bestFit="1" customWidth="1"/>
    <col min="21" max="21" width="14" bestFit="1" customWidth="1"/>
    <col min="22" max="22" width="73.28515625" bestFit="1" customWidth="1"/>
    <col min="23" max="23" width="81.140625" bestFit="1" customWidth="1"/>
  </cols>
  <sheetData>
    <row r="1" spans="1:23">
      <c r="A1" t="s">
        <v>5651</v>
      </c>
      <c r="B1" t="s">
        <v>7059</v>
      </c>
      <c r="C1" t="s">
        <v>47</v>
      </c>
      <c r="D1" t="s">
        <v>4745</v>
      </c>
      <c r="E1" t="s">
        <v>7061</v>
      </c>
      <c r="F1" t="s">
        <v>7060</v>
      </c>
      <c r="G1" t="s">
        <v>7104</v>
      </c>
      <c r="H1" t="s">
        <v>5649</v>
      </c>
      <c r="I1" t="s">
        <v>7062</v>
      </c>
      <c r="J1" t="s">
        <v>7063</v>
      </c>
      <c r="K1" t="s">
        <v>7064</v>
      </c>
      <c r="L1" t="s">
        <v>3707</v>
      </c>
      <c r="M1" t="s">
        <v>3</v>
      </c>
      <c r="N1" t="s">
        <v>4</v>
      </c>
      <c r="O1" t="s">
        <v>5</v>
      </c>
      <c r="P1" t="s">
        <v>6</v>
      </c>
      <c r="Q1" t="s">
        <v>224</v>
      </c>
      <c r="R1" t="s">
        <v>225</v>
      </c>
      <c r="S1" t="s">
        <v>226</v>
      </c>
      <c r="T1" t="s">
        <v>7</v>
      </c>
      <c r="U1" t="s">
        <v>8</v>
      </c>
      <c r="V1" t="s">
        <v>9</v>
      </c>
      <c r="W1" t="s">
        <v>10</v>
      </c>
    </row>
    <row r="2" spans="1:23">
      <c r="A2" t="s">
        <v>6949</v>
      </c>
      <c r="B2" t="s">
        <v>3659</v>
      </c>
      <c r="C2" t="s">
        <v>3660</v>
      </c>
      <c r="D2" t="s">
        <v>4674</v>
      </c>
      <c r="E2" t="s">
        <v>4675</v>
      </c>
      <c r="F2" t="s">
        <v>7068</v>
      </c>
      <c r="G2" t="s">
        <v>4842</v>
      </c>
      <c r="H2" t="s">
        <v>4842</v>
      </c>
      <c r="J2" t="s">
        <v>130</v>
      </c>
      <c r="K2" t="s">
        <v>131</v>
      </c>
      <c r="M2" s="860"/>
      <c r="Q2">
        <v>8400000</v>
      </c>
      <c r="R2">
        <v>8188286.16273</v>
      </c>
      <c r="S2">
        <v>7337675.353219999</v>
      </c>
      <c r="T2">
        <v>0</v>
      </c>
      <c r="U2">
        <v>90</v>
      </c>
      <c r="V2" t="s">
        <v>20</v>
      </c>
      <c r="W2" t="s">
        <v>67</v>
      </c>
    </row>
    <row r="3" spans="1:23">
      <c r="A3" t="s">
        <v>6957</v>
      </c>
      <c r="B3" t="s">
        <v>3644</v>
      </c>
      <c r="C3" t="s">
        <v>3704</v>
      </c>
      <c r="D3" t="s">
        <v>4652</v>
      </c>
      <c r="E3" t="s">
        <v>4653</v>
      </c>
      <c r="F3" t="s">
        <v>2520</v>
      </c>
      <c r="I3" t="s">
        <v>7105</v>
      </c>
      <c r="J3" t="s">
        <v>7084</v>
      </c>
      <c r="K3" t="s">
        <v>82</v>
      </c>
      <c r="M3" s="860"/>
      <c r="Q3">
        <v>5550000</v>
      </c>
      <c r="R3">
        <v>5549952.52049</v>
      </c>
      <c r="S3">
        <v>4113061.57681</v>
      </c>
      <c r="T3">
        <v>0</v>
      </c>
      <c r="U3">
        <v>75</v>
      </c>
      <c r="V3" t="s">
        <v>20</v>
      </c>
    </row>
    <row r="4" spans="1:23">
      <c r="A4" t="s">
        <v>6949</v>
      </c>
      <c r="B4" t="s">
        <v>3659</v>
      </c>
      <c r="C4" t="s">
        <v>3660</v>
      </c>
      <c r="D4" t="s">
        <v>4642</v>
      </c>
      <c r="E4" t="s">
        <v>4643</v>
      </c>
      <c r="F4" t="s">
        <v>7065</v>
      </c>
      <c r="J4" t="s">
        <v>103</v>
      </c>
      <c r="K4" t="s">
        <v>105</v>
      </c>
      <c r="M4" s="860"/>
      <c r="Q4">
        <v>2310000</v>
      </c>
      <c r="R4">
        <v>0</v>
      </c>
      <c r="S4">
        <v>0</v>
      </c>
      <c r="T4">
        <v>0</v>
      </c>
      <c r="U4">
        <v>0</v>
      </c>
      <c r="V4" t="s">
        <v>107</v>
      </c>
      <c r="W4" t="s">
        <v>108</v>
      </c>
    </row>
    <row r="5" spans="1:23">
      <c r="A5" t="s">
        <v>6949</v>
      </c>
      <c r="B5" t="s">
        <v>3659</v>
      </c>
      <c r="C5" t="s">
        <v>3660</v>
      </c>
      <c r="D5" t="s">
        <v>4642</v>
      </c>
      <c r="E5" t="s">
        <v>4643</v>
      </c>
      <c r="F5" t="s">
        <v>7065</v>
      </c>
      <c r="J5" t="s">
        <v>103</v>
      </c>
      <c r="K5" t="s">
        <v>109</v>
      </c>
      <c r="M5" s="860"/>
      <c r="Q5">
        <v>3740000</v>
      </c>
      <c r="R5">
        <v>3052865.96062</v>
      </c>
      <c r="S5">
        <v>1978724.52856</v>
      </c>
      <c r="T5">
        <v>0</v>
      </c>
      <c r="U5">
        <v>70</v>
      </c>
      <c r="V5" t="s">
        <v>20</v>
      </c>
      <c r="W5" t="s">
        <v>67</v>
      </c>
    </row>
    <row r="6" spans="1:23">
      <c r="A6" t="s">
        <v>6962</v>
      </c>
      <c r="B6" t="s">
        <v>1594</v>
      </c>
      <c r="C6" t="s">
        <v>61</v>
      </c>
      <c r="D6" t="s">
        <v>4674</v>
      </c>
      <c r="E6" t="s">
        <v>4675</v>
      </c>
      <c r="F6" t="s">
        <v>7068</v>
      </c>
      <c r="K6" t="s">
        <v>48</v>
      </c>
      <c r="L6" t="s">
        <v>57</v>
      </c>
      <c r="M6" s="860"/>
      <c r="Q6">
        <v>3500000</v>
      </c>
      <c r="T6">
        <v>100</v>
      </c>
      <c r="U6">
        <v>100</v>
      </c>
      <c r="V6" t="s">
        <v>14</v>
      </c>
      <c r="W6" t="s">
        <v>14</v>
      </c>
    </row>
    <row r="7" spans="1:23">
      <c r="A7" t="s">
        <v>6962</v>
      </c>
      <c r="B7" t="s">
        <v>1594</v>
      </c>
      <c r="C7" t="s">
        <v>61</v>
      </c>
      <c r="D7" t="s">
        <v>4674</v>
      </c>
      <c r="E7" t="s">
        <v>4675</v>
      </c>
      <c r="F7" t="s">
        <v>7068</v>
      </c>
      <c r="K7" t="s">
        <v>211</v>
      </c>
      <c r="L7" t="s">
        <v>58</v>
      </c>
      <c r="M7" s="860"/>
      <c r="Q7">
        <v>2250000</v>
      </c>
      <c r="T7">
        <v>35</v>
      </c>
      <c r="U7">
        <v>17</v>
      </c>
      <c r="V7" t="s">
        <v>67</v>
      </c>
      <c r="W7" t="s">
        <v>67</v>
      </c>
    </row>
    <row r="8" spans="1:23">
      <c r="A8" t="s">
        <v>6962</v>
      </c>
      <c r="B8" t="s">
        <v>1594</v>
      </c>
      <c r="C8" t="s">
        <v>61</v>
      </c>
      <c r="D8" t="s">
        <v>4652</v>
      </c>
      <c r="E8" t="s">
        <v>4653</v>
      </c>
      <c r="F8" t="s">
        <v>2520</v>
      </c>
      <c r="K8" t="s">
        <v>52</v>
      </c>
      <c r="L8" t="s">
        <v>61</v>
      </c>
      <c r="M8" s="860"/>
      <c r="Q8">
        <v>2671000</v>
      </c>
      <c r="T8">
        <v>100</v>
      </c>
      <c r="U8">
        <v>100</v>
      </c>
      <c r="V8" t="s">
        <v>69</v>
      </c>
      <c r="W8" t="s">
        <v>69</v>
      </c>
    </row>
    <row r="9" spans="1:23">
      <c r="A9" t="s">
        <v>6962</v>
      </c>
      <c r="B9" t="s">
        <v>1594</v>
      </c>
      <c r="C9" t="s">
        <v>61</v>
      </c>
      <c r="D9" t="s">
        <v>4652</v>
      </c>
      <c r="E9" t="s">
        <v>4653</v>
      </c>
      <c r="F9" t="s">
        <v>2520</v>
      </c>
      <c r="K9" t="s">
        <v>53</v>
      </c>
      <c r="L9" t="s">
        <v>61</v>
      </c>
      <c r="M9" s="860"/>
      <c r="Q9">
        <v>8158300</v>
      </c>
      <c r="T9">
        <v>100</v>
      </c>
      <c r="U9">
        <v>100</v>
      </c>
      <c r="V9" t="s">
        <v>70</v>
      </c>
      <c r="W9" t="s">
        <v>70</v>
      </c>
    </row>
    <row r="10" spans="1:23">
      <c r="A10" t="s">
        <v>6962</v>
      </c>
      <c r="B10" t="s">
        <v>1594</v>
      </c>
      <c r="C10" t="s">
        <v>61</v>
      </c>
      <c r="D10" t="s">
        <v>4652</v>
      </c>
      <c r="E10" t="s">
        <v>4653</v>
      </c>
      <c r="F10" t="s">
        <v>2520</v>
      </c>
      <c r="M10" s="860"/>
      <c r="T10">
        <v>95</v>
      </c>
      <c r="U10">
        <v>89</v>
      </c>
    </row>
    <row r="11" spans="1:23">
      <c r="A11" t="s">
        <v>6962</v>
      </c>
      <c r="B11" t="s">
        <v>1594</v>
      </c>
      <c r="C11" t="s">
        <v>61</v>
      </c>
      <c r="D11" t="s">
        <v>4652</v>
      </c>
      <c r="E11" t="s">
        <v>4653</v>
      </c>
      <c r="F11" t="s">
        <v>2520</v>
      </c>
      <c r="K11" t="s">
        <v>54</v>
      </c>
      <c r="L11" t="s">
        <v>62</v>
      </c>
      <c r="M11" s="860"/>
      <c r="Q11">
        <v>2720000</v>
      </c>
      <c r="T11">
        <v>85</v>
      </c>
      <c r="U11">
        <v>80</v>
      </c>
      <c r="V11" t="s">
        <v>71</v>
      </c>
      <c r="W11" t="s">
        <v>71</v>
      </c>
    </row>
    <row r="12" spans="1:23">
      <c r="A12" t="s">
        <v>6962</v>
      </c>
      <c r="B12" t="s">
        <v>1594</v>
      </c>
      <c r="C12" t="s">
        <v>61</v>
      </c>
      <c r="D12" t="s">
        <v>4652</v>
      </c>
      <c r="E12" t="s">
        <v>4653</v>
      </c>
      <c r="F12" t="s">
        <v>2520</v>
      </c>
      <c r="K12" t="s">
        <v>55</v>
      </c>
      <c r="L12" t="s">
        <v>63</v>
      </c>
      <c r="M12" s="860"/>
      <c r="Q12">
        <v>2500000</v>
      </c>
      <c r="T12">
        <v>2</v>
      </c>
      <c r="U12">
        <v>1</v>
      </c>
      <c r="V12" t="s">
        <v>72</v>
      </c>
      <c r="W12" t="s">
        <v>72</v>
      </c>
    </row>
    <row r="13" spans="1:23">
      <c r="A13" t="s">
        <v>6962</v>
      </c>
      <c r="B13" t="s">
        <v>1594</v>
      </c>
      <c r="C13" t="s">
        <v>61</v>
      </c>
      <c r="D13" t="s">
        <v>4728</v>
      </c>
      <c r="E13" t="s">
        <v>4729</v>
      </c>
      <c r="F13" t="s">
        <v>7079</v>
      </c>
      <c r="K13" t="s">
        <v>49</v>
      </c>
      <c r="L13" t="s">
        <v>59</v>
      </c>
      <c r="M13" s="860"/>
      <c r="Q13">
        <v>2550000</v>
      </c>
      <c r="T13">
        <v>98</v>
      </c>
      <c r="U13">
        <v>70</v>
      </c>
      <c r="V13" t="s">
        <v>212</v>
      </c>
      <c r="W13" t="s">
        <v>212</v>
      </c>
    </row>
    <row r="14" spans="1:23">
      <c r="A14" t="s">
        <v>6962</v>
      </c>
      <c r="B14" t="s">
        <v>1594</v>
      </c>
      <c r="C14" t="s">
        <v>61</v>
      </c>
      <c r="D14" t="s">
        <v>4728</v>
      </c>
      <c r="E14" t="s">
        <v>4729</v>
      </c>
      <c r="F14" t="s">
        <v>7079</v>
      </c>
      <c r="M14" s="860"/>
      <c r="T14">
        <v>0</v>
      </c>
      <c r="U14">
        <v>0</v>
      </c>
    </row>
    <row r="15" spans="1:23">
      <c r="A15" t="s">
        <v>6962</v>
      </c>
      <c r="B15" t="s">
        <v>1594</v>
      </c>
      <c r="C15" t="s">
        <v>61</v>
      </c>
      <c r="D15" t="s">
        <v>4703</v>
      </c>
      <c r="E15" t="s">
        <v>4704</v>
      </c>
      <c r="F15" t="s">
        <v>7080</v>
      </c>
      <c r="K15" t="s">
        <v>50</v>
      </c>
      <c r="L15" t="s">
        <v>60</v>
      </c>
      <c r="M15" s="860"/>
      <c r="Q15">
        <v>2023771.4240000001</v>
      </c>
      <c r="T15">
        <v>50</v>
      </c>
      <c r="U15">
        <v>1</v>
      </c>
    </row>
    <row r="16" spans="1:23">
      <c r="A16" t="s">
        <v>6962</v>
      </c>
      <c r="B16" t="s">
        <v>1594</v>
      </c>
      <c r="C16" t="s">
        <v>61</v>
      </c>
      <c r="D16" t="s">
        <v>4710</v>
      </c>
      <c r="E16" t="s">
        <v>4711</v>
      </c>
      <c r="F16" t="s">
        <v>2212</v>
      </c>
      <c r="K16" t="s">
        <v>51</v>
      </c>
      <c r="L16" t="s">
        <v>61</v>
      </c>
      <c r="M16" s="860"/>
      <c r="Q16">
        <v>2953000</v>
      </c>
      <c r="T16">
        <v>95</v>
      </c>
      <c r="U16">
        <v>72</v>
      </c>
      <c r="V16" t="s">
        <v>68</v>
      </c>
      <c r="W16" t="s">
        <v>68</v>
      </c>
    </row>
    <row r="17" spans="1:23">
      <c r="A17" t="s">
        <v>7036</v>
      </c>
      <c r="B17" t="s">
        <v>3626</v>
      </c>
      <c r="C17" t="s">
        <v>3627</v>
      </c>
      <c r="D17" t="s">
        <v>4728</v>
      </c>
      <c r="E17" t="s">
        <v>4729</v>
      </c>
      <c r="F17" t="s">
        <v>7079</v>
      </c>
      <c r="K17" t="s">
        <v>90</v>
      </c>
      <c r="L17" t="s">
        <v>93</v>
      </c>
      <c r="M17" s="860"/>
      <c r="N17" t="s">
        <v>7086</v>
      </c>
      <c r="O17">
        <v>40</v>
      </c>
      <c r="P17" t="s">
        <v>7087</v>
      </c>
      <c r="Q17">
        <v>32226000</v>
      </c>
      <c r="S17">
        <v>23524980</v>
      </c>
      <c r="T17">
        <v>0</v>
      </c>
      <c r="U17">
        <v>0</v>
      </c>
      <c r="W17" t="s">
        <v>101</v>
      </c>
    </row>
    <row r="18" spans="1:23">
      <c r="A18" t="s">
        <v>7036</v>
      </c>
      <c r="B18" t="s">
        <v>3626</v>
      </c>
      <c r="C18" t="s">
        <v>3627</v>
      </c>
      <c r="D18" t="s">
        <v>4728</v>
      </c>
      <c r="E18" t="s">
        <v>4729</v>
      </c>
      <c r="F18" t="s">
        <v>7079</v>
      </c>
      <c r="K18" t="s">
        <v>91</v>
      </c>
      <c r="L18" t="s">
        <v>94</v>
      </c>
      <c r="M18" s="860"/>
      <c r="O18">
        <v>8</v>
      </c>
      <c r="P18" t="s">
        <v>7088</v>
      </c>
      <c r="Q18">
        <v>12543752.188999999</v>
      </c>
      <c r="S18">
        <v>0</v>
      </c>
      <c r="T18">
        <v>0</v>
      </c>
      <c r="U18">
        <v>0</v>
      </c>
      <c r="W18" t="s">
        <v>214</v>
      </c>
    </row>
    <row r="19" spans="1:23">
      <c r="A19" t="s">
        <v>7036</v>
      </c>
      <c r="B19" t="s">
        <v>3626</v>
      </c>
      <c r="C19" t="s">
        <v>3627</v>
      </c>
      <c r="D19" t="s">
        <v>4674</v>
      </c>
      <c r="E19" t="s">
        <v>4675</v>
      </c>
      <c r="F19" t="s">
        <v>7068</v>
      </c>
      <c r="K19" t="s">
        <v>204</v>
      </c>
      <c r="L19" t="s">
        <v>95</v>
      </c>
      <c r="M19" s="860"/>
      <c r="N19" t="s">
        <v>7089</v>
      </c>
      <c r="O19">
        <v>72</v>
      </c>
      <c r="P19" t="s">
        <v>4334</v>
      </c>
      <c r="Q19">
        <v>130800000</v>
      </c>
      <c r="S19">
        <v>76882000</v>
      </c>
      <c r="T19">
        <v>0</v>
      </c>
      <c r="U19">
        <v>0</v>
      </c>
      <c r="W19" t="s">
        <v>102</v>
      </c>
    </row>
    <row r="20" spans="1:23">
      <c r="A20" t="s">
        <v>7001</v>
      </c>
      <c r="B20" t="s">
        <v>7099</v>
      </c>
      <c r="C20" t="s">
        <v>3616</v>
      </c>
      <c r="D20" t="s">
        <v>4674</v>
      </c>
      <c r="E20" t="s">
        <v>4675</v>
      </c>
      <c r="F20" t="s">
        <v>7068</v>
      </c>
      <c r="I20" t="s">
        <v>7106</v>
      </c>
      <c r="J20" t="s">
        <v>7095</v>
      </c>
      <c r="K20" t="s">
        <v>178</v>
      </c>
      <c r="M20" s="860"/>
      <c r="Q20">
        <v>5900000</v>
      </c>
      <c r="R20">
        <v>5771602</v>
      </c>
      <c r="S20">
        <v>5428259</v>
      </c>
      <c r="T20">
        <v>0</v>
      </c>
      <c r="U20">
        <v>99</v>
      </c>
    </row>
    <row r="21" spans="1:23">
      <c r="A21" t="s">
        <v>6957</v>
      </c>
      <c r="B21" t="s">
        <v>3644</v>
      </c>
      <c r="C21" t="s">
        <v>3704</v>
      </c>
      <c r="D21" t="s">
        <v>4728</v>
      </c>
      <c r="E21" t="s">
        <v>4729</v>
      </c>
      <c r="F21" t="s">
        <v>7079</v>
      </c>
      <c r="I21" t="s">
        <v>7105</v>
      </c>
      <c r="J21" t="s">
        <v>7085</v>
      </c>
      <c r="K21" t="s">
        <v>84</v>
      </c>
      <c r="M21" s="860"/>
      <c r="Q21">
        <v>2800000</v>
      </c>
      <c r="R21">
        <v>1987035.7790999999</v>
      </c>
      <c r="S21">
        <v>296331.09010000003</v>
      </c>
      <c r="T21">
        <v>0</v>
      </c>
      <c r="U21">
        <v>15</v>
      </c>
      <c r="V21" t="s">
        <v>20</v>
      </c>
    </row>
    <row r="22" spans="1:23">
      <c r="A22" t="s">
        <v>6957</v>
      </c>
      <c r="B22" t="s">
        <v>3644</v>
      </c>
      <c r="C22" t="s">
        <v>3704</v>
      </c>
      <c r="D22" t="s">
        <v>4703</v>
      </c>
      <c r="E22" t="s">
        <v>4704</v>
      </c>
      <c r="F22" t="s">
        <v>7080</v>
      </c>
      <c r="I22" t="s">
        <v>7105</v>
      </c>
      <c r="J22" t="s">
        <v>7082</v>
      </c>
      <c r="K22" t="s">
        <v>76</v>
      </c>
      <c r="M22" s="860"/>
      <c r="Q22">
        <v>3035657.1359999999</v>
      </c>
      <c r="R22">
        <v>2655436.7627099999</v>
      </c>
      <c r="S22">
        <v>570295.61488999997</v>
      </c>
      <c r="T22">
        <v>0</v>
      </c>
      <c r="U22">
        <v>67</v>
      </c>
      <c r="V22" t="s">
        <v>20</v>
      </c>
    </row>
    <row r="23" spans="1:23">
      <c r="A23" t="s">
        <v>6957</v>
      </c>
      <c r="B23" t="s">
        <v>3644</v>
      </c>
      <c r="C23" t="s">
        <v>3704</v>
      </c>
      <c r="D23" t="s">
        <v>4674</v>
      </c>
      <c r="E23" t="s">
        <v>4675</v>
      </c>
      <c r="F23" t="s">
        <v>7068</v>
      </c>
      <c r="I23" t="s">
        <v>7105</v>
      </c>
      <c r="J23" t="s">
        <v>7083</v>
      </c>
      <c r="K23" t="s">
        <v>79</v>
      </c>
      <c r="M23" s="860"/>
      <c r="Q23">
        <v>8000000</v>
      </c>
      <c r="R23">
        <v>6376600.51339</v>
      </c>
      <c r="S23">
        <v>1500620.6656900002</v>
      </c>
      <c r="T23">
        <v>0</v>
      </c>
      <c r="U23">
        <v>67</v>
      </c>
      <c r="V23" t="s">
        <v>20</v>
      </c>
    </row>
    <row r="24" spans="1:23">
      <c r="A24" t="s">
        <v>6957</v>
      </c>
      <c r="B24" t="s">
        <v>3644</v>
      </c>
      <c r="C24" t="s">
        <v>3704</v>
      </c>
      <c r="D24" t="s">
        <v>4674</v>
      </c>
      <c r="E24" t="s">
        <v>4675</v>
      </c>
      <c r="F24" t="s">
        <v>7068</v>
      </c>
      <c r="I24" t="s">
        <v>7105</v>
      </c>
      <c r="J24" t="s">
        <v>7083</v>
      </c>
      <c r="K24" t="s">
        <v>78</v>
      </c>
      <c r="M24" s="860"/>
      <c r="Q24">
        <v>3750000</v>
      </c>
      <c r="R24">
        <v>3335589.9153400003</v>
      </c>
      <c r="S24">
        <v>3098229.6641500001</v>
      </c>
      <c r="T24">
        <v>0</v>
      </c>
      <c r="U24">
        <v>85</v>
      </c>
      <c r="V24" t="s">
        <v>20</v>
      </c>
    </row>
    <row r="25" spans="1:23">
      <c r="A25" t="s">
        <v>6957</v>
      </c>
      <c r="B25" t="s">
        <v>3644</v>
      </c>
      <c r="C25" t="s">
        <v>3704</v>
      </c>
      <c r="D25" t="s">
        <v>4642</v>
      </c>
      <c r="E25" t="s">
        <v>4643</v>
      </c>
      <c r="F25" t="s">
        <v>7065</v>
      </c>
      <c r="I25" t="s">
        <v>7105</v>
      </c>
      <c r="J25" t="s">
        <v>7081</v>
      </c>
      <c r="K25" t="s">
        <v>75</v>
      </c>
      <c r="M25" s="860"/>
      <c r="Q25">
        <v>2500000</v>
      </c>
      <c r="R25">
        <v>2479731.2784799999</v>
      </c>
      <c r="S25">
        <v>2434168</v>
      </c>
      <c r="T25">
        <v>0</v>
      </c>
      <c r="U25">
        <v>100</v>
      </c>
      <c r="V25" t="s">
        <v>13</v>
      </c>
      <c r="W25" t="s">
        <v>13</v>
      </c>
    </row>
    <row r="26" spans="1:23">
      <c r="A26" t="s">
        <v>6957</v>
      </c>
      <c r="B26" t="s">
        <v>3644</v>
      </c>
      <c r="C26" t="s">
        <v>3704</v>
      </c>
      <c r="D26" t="s">
        <v>4652</v>
      </c>
      <c r="E26" t="s">
        <v>4653</v>
      </c>
      <c r="F26" t="s">
        <v>2520</v>
      </c>
      <c r="I26" t="s">
        <v>7105</v>
      </c>
      <c r="J26" t="s">
        <v>7084</v>
      </c>
      <c r="K26" t="s">
        <v>81</v>
      </c>
      <c r="M26" s="860"/>
      <c r="Q26">
        <v>3200000</v>
      </c>
      <c r="R26">
        <v>2815424.44147</v>
      </c>
      <c r="S26">
        <v>194883.28863999998</v>
      </c>
      <c r="T26">
        <v>0</v>
      </c>
      <c r="U26">
        <v>10</v>
      </c>
      <c r="V26" t="s">
        <v>20</v>
      </c>
    </row>
    <row r="27" spans="1:23">
      <c r="A27" t="s">
        <v>6937</v>
      </c>
      <c r="B27" t="s">
        <v>3617</v>
      </c>
      <c r="C27" t="s">
        <v>3618</v>
      </c>
      <c r="D27" t="s">
        <v>4703</v>
      </c>
      <c r="E27" t="s">
        <v>4704</v>
      </c>
      <c r="F27" t="s">
        <v>7080</v>
      </c>
      <c r="J27" t="s">
        <v>162</v>
      </c>
      <c r="K27" t="s">
        <v>161</v>
      </c>
      <c r="M27" s="860"/>
      <c r="Q27">
        <v>2023771.4240000001</v>
      </c>
      <c r="R27">
        <v>2004612.6216099998</v>
      </c>
      <c r="S27">
        <v>633165.14153000002</v>
      </c>
      <c r="T27">
        <v>0</v>
      </c>
      <c r="U27">
        <v>35</v>
      </c>
      <c r="V27" t="s">
        <v>149</v>
      </c>
    </row>
    <row r="28" spans="1:23">
      <c r="A28" t="s">
        <v>6949</v>
      </c>
      <c r="B28" t="s">
        <v>3659</v>
      </c>
      <c r="C28" t="s">
        <v>3660</v>
      </c>
      <c r="D28" t="s">
        <v>4724</v>
      </c>
      <c r="E28" t="s">
        <v>4725</v>
      </c>
      <c r="F28" t="s">
        <v>498</v>
      </c>
      <c r="J28" t="s">
        <v>112</v>
      </c>
      <c r="K28" t="s">
        <v>111</v>
      </c>
      <c r="M28" s="860"/>
      <c r="Q28">
        <v>2200000</v>
      </c>
      <c r="R28">
        <v>702335.67540999991</v>
      </c>
      <c r="S28">
        <v>675969.30566000007</v>
      </c>
      <c r="T28">
        <v>0</v>
      </c>
      <c r="U28">
        <v>45</v>
      </c>
      <c r="V28" t="s">
        <v>30</v>
      </c>
      <c r="W28" t="s">
        <v>216</v>
      </c>
    </row>
    <row r="29" spans="1:23">
      <c r="A29" t="s">
        <v>6949</v>
      </c>
      <c r="B29" t="s">
        <v>3659</v>
      </c>
      <c r="C29" t="s">
        <v>3660</v>
      </c>
      <c r="D29" t="s">
        <v>4728</v>
      </c>
      <c r="E29" t="s">
        <v>4729</v>
      </c>
      <c r="F29" t="s">
        <v>7079</v>
      </c>
      <c r="J29" t="s">
        <v>113</v>
      </c>
      <c r="K29" t="s">
        <v>136</v>
      </c>
      <c r="L29" t="s">
        <v>140</v>
      </c>
      <c r="M29" s="860"/>
      <c r="Q29">
        <v>20000000</v>
      </c>
      <c r="T29">
        <v>87</v>
      </c>
      <c r="U29">
        <v>98</v>
      </c>
      <c r="W29" t="s">
        <v>218</v>
      </c>
    </row>
    <row r="30" spans="1:23">
      <c r="A30" t="s">
        <v>6949</v>
      </c>
      <c r="B30" t="s">
        <v>3659</v>
      </c>
      <c r="C30" t="s">
        <v>3660</v>
      </c>
      <c r="D30" t="s">
        <v>4728</v>
      </c>
      <c r="E30" t="s">
        <v>4729</v>
      </c>
      <c r="F30" t="s">
        <v>7079</v>
      </c>
      <c r="J30" t="s">
        <v>113</v>
      </c>
      <c r="K30" t="s">
        <v>118</v>
      </c>
      <c r="M30" s="860"/>
      <c r="Q30">
        <v>2600000</v>
      </c>
      <c r="R30">
        <v>2571314.0070500001</v>
      </c>
      <c r="S30">
        <v>2570938.0471099997</v>
      </c>
      <c r="T30">
        <v>0</v>
      </c>
      <c r="U30">
        <v>100</v>
      </c>
      <c r="V30" t="s">
        <v>13</v>
      </c>
      <c r="W30" t="s">
        <v>135</v>
      </c>
    </row>
    <row r="31" spans="1:23">
      <c r="A31" t="s">
        <v>6949</v>
      </c>
      <c r="B31" t="s">
        <v>3659</v>
      </c>
      <c r="C31" t="s">
        <v>3660</v>
      </c>
      <c r="D31" t="s">
        <v>4728</v>
      </c>
      <c r="E31" t="s">
        <v>4729</v>
      </c>
      <c r="F31" t="s">
        <v>7079</v>
      </c>
      <c r="J31" t="s">
        <v>113</v>
      </c>
      <c r="K31" t="s">
        <v>117</v>
      </c>
      <c r="M31" s="860"/>
      <c r="Q31">
        <v>3750000</v>
      </c>
      <c r="R31">
        <v>3639861.63693</v>
      </c>
      <c r="S31">
        <v>3392146.1676000003</v>
      </c>
      <c r="T31">
        <v>0</v>
      </c>
      <c r="U31">
        <v>96</v>
      </c>
      <c r="V31" t="s">
        <v>114</v>
      </c>
      <c r="W31" t="s">
        <v>115</v>
      </c>
    </row>
    <row r="32" spans="1:23">
      <c r="M32" s="860"/>
    </row>
    <row r="33" spans="1:23">
      <c r="A33" t="s">
        <v>7036</v>
      </c>
      <c r="B33" t="s">
        <v>3626</v>
      </c>
      <c r="C33" t="s">
        <v>3627</v>
      </c>
      <c r="D33" t="s">
        <v>4652</v>
      </c>
      <c r="E33" t="s">
        <v>4653</v>
      </c>
      <c r="F33" t="s">
        <v>2520</v>
      </c>
      <c r="K33" t="s">
        <v>205</v>
      </c>
      <c r="L33" t="s">
        <v>96</v>
      </c>
      <c r="M33" s="860"/>
      <c r="N33" t="s">
        <v>4334</v>
      </c>
      <c r="P33" t="s">
        <v>4334</v>
      </c>
      <c r="Q33">
        <v>26300000</v>
      </c>
      <c r="S33">
        <v>0</v>
      </c>
      <c r="T33">
        <v>0</v>
      </c>
      <c r="U33">
        <v>0</v>
      </c>
      <c r="W33" t="s">
        <v>215</v>
      </c>
    </row>
    <row r="34" spans="1:23">
      <c r="A34" t="s">
        <v>7009</v>
      </c>
      <c r="B34" t="s">
        <v>3629</v>
      </c>
      <c r="C34" t="s">
        <v>3630</v>
      </c>
      <c r="D34" t="s">
        <v>4674</v>
      </c>
      <c r="E34" t="s">
        <v>4675</v>
      </c>
      <c r="F34" t="s">
        <v>7068</v>
      </c>
      <c r="J34" t="s">
        <v>86</v>
      </c>
      <c r="K34" t="s">
        <v>87</v>
      </c>
      <c r="M34" s="860"/>
      <c r="Q34">
        <v>12000000</v>
      </c>
      <c r="R34">
        <v>0</v>
      </c>
      <c r="S34">
        <v>0</v>
      </c>
      <c r="T34">
        <v>0</v>
      </c>
      <c r="U34">
        <v>0</v>
      </c>
      <c r="W34" t="s">
        <v>88</v>
      </c>
    </row>
    <row r="35" spans="1:23">
      <c r="A35" t="s">
        <v>7001</v>
      </c>
      <c r="B35" t="s">
        <v>7099</v>
      </c>
      <c r="C35" t="s">
        <v>3616</v>
      </c>
      <c r="D35" t="s">
        <v>4674</v>
      </c>
      <c r="E35" t="s">
        <v>4675</v>
      </c>
      <c r="F35" t="s">
        <v>7068</v>
      </c>
      <c r="I35" t="s">
        <v>7107</v>
      </c>
      <c r="J35" t="s">
        <v>7095</v>
      </c>
      <c r="K35" t="s">
        <v>179</v>
      </c>
      <c r="M35" s="860"/>
      <c r="Q35">
        <v>3000000</v>
      </c>
      <c r="R35">
        <v>1699931</v>
      </c>
      <c r="S35">
        <v>439863</v>
      </c>
      <c r="T35">
        <v>0</v>
      </c>
      <c r="U35">
        <v>25</v>
      </c>
    </row>
    <row r="36" spans="1:23">
      <c r="A36" t="s">
        <v>7001</v>
      </c>
      <c r="B36" t="s">
        <v>7099</v>
      </c>
      <c r="C36" t="s">
        <v>3616</v>
      </c>
      <c r="D36" t="s">
        <v>4674</v>
      </c>
      <c r="E36" t="s">
        <v>4675</v>
      </c>
      <c r="F36" t="s">
        <v>7068</v>
      </c>
      <c r="I36" t="s">
        <v>7108</v>
      </c>
      <c r="J36" t="s">
        <v>7095</v>
      </c>
      <c r="K36" t="s">
        <v>180</v>
      </c>
      <c r="M36" s="860"/>
      <c r="Q36">
        <v>3000000</v>
      </c>
      <c r="R36">
        <v>2160908</v>
      </c>
      <c r="S36">
        <v>749639</v>
      </c>
      <c r="T36">
        <v>0</v>
      </c>
      <c r="U36">
        <v>95</v>
      </c>
    </row>
    <row r="37" spans="1:23">
      <c r="A37" t="s">
        <v>6949</v>
      </c>
      <c r="B37" t="s">
        <v>3659</v>
      </c>
      <c r="C37" t="s">
        <v>3660</v>
      </c>
      <c r="D37" t="s">
        <v>4652</v>
      </c>
      <c r="E37" t="s">
        <v>4653</v>
      </c>
      <c r="F37" t="s">
        <v>2520</v>
      </c>
      <c r="G37" t="s">
        <v>5581</v>
      </c>
      <c r="H37" t="s">
        <v>5581</v>
      </c>
      <c r="J37" t="s">
        <v>119</v>
      </c>
      <c r="K37" t="s">
        <v>124</v>
      </c>
      <c r="M37" s="860"/>
      <c r="Q37">
        <v>2900000</v>
      </c>
      <c r="R37">
        <v>8390.2854499999994</v>
      </c>
      <c r="S37">
        <v>4445.8162300000004</v>
      </c>
      <c r="T37">
        <v>0</v>
      </c>
      <c r="U37">
        <v>0</v>
      </c>
      <c r="V37" t="s">
        <v>129</v>
      </c>
      <c r="W37" t="s">
        <v>127</v>
      </c>
    </row>
    <row r="38" spans="1:23">
      <c r="A38" t="s">
        <v>6949</v>
      </c>
      <c r="B38" t="s">
        <v>3659</v>
      </c>
      <c r="C38" t="s">
        <v>3660</v>
      </c>
      <c r="D38" t="s">
        <v>4652</v>
      </c>
      <c r="E38" t="s">
        <v>4653</v>
      </c>
      <c r="F38" t="s">
        <v>2520</v>
      </c>
      <c r="G38" t="s">
        <v>5581</v>
      </c>
      <c r="H38" t="s">
        <v>5581</v>
      </c>
      <c r="J38" t="s">
        <v>119</v>
      </c>
      <c r="K38" t="s">
        <v>122</v>
      </c>
      <c r="M38" s="860"/>
      <c r="Q38">
        <v>2110000</v>
      </c>
      <c r="R38">
        <v>1516941.0222799999</v>
      </c>
      <c r="S38">
        <v>1069818.3300800002</v>
      </c>
      <c r="T38">
        <v>0</v>
      </c>
      <c r="U38">
        <v>85</v>
      </c>
      <c r="V38" t="s">
        <v>30</v>
      </c>
      <c r="W38" t="s">
        <v>217</v>
      </c>
    </row>
    <row r="39" spans="1:23">
      <c r="A39" t="s">
        <v>6949</v>
      </c>
      <c r="B39" t="s">
        <v>3659</v>
      </c>
      <c r="C39" t="s">
        <v>3660</v>
      </c>
      <c r="D39" t="s">
        <v>4652</v>
      </c>
      <c r="E39" t="s">
        <v>4653</v>
      </c>
      <c r="F39" t="s">
        <v>2520</v>
      </c>
      <c r="G39" t="s">
        <v>5581</v>
      </c>
      <c r="H39" t="s">
        <v>5581</v>
      </c>
      <c r="J39" t="s">
        <v>119</v>
      </c>
      <c r="K39" t="s">
        <v>123</v>
      </c>
      <c r="M39" s="860"/>
      <c r="Q39">
        <v>5520000</v>
      </c>
      <c r="R39">
        <v>5518318.4793800004</v>
      </c>
      <c r="S39">
        <v>2562608.4536299999</v>
      </c>
      <c r="T39">
        <v>0</v>
      </c>
      <c r="U39">
        <v>80</v>
      </c>
      <c r="V39" t="s">
        <v>20</v>
      </c>
      <c r="W39" t="s">
        <v>67</v>
      </c>
    </row>
    <row r="40" spans="1:23">
      <c r="A40" t="s">
        <v>6949</v>
      </c>
      <c r="B40" t="s">
        <v>3659</v>
      </c>
      <c r="C40" t="s">
        <v>3660</v>
      </c>
      <c r="D40" t="s">
        <v>4652</v>
      </c>
      <c r="E40" t="s">
        <v>4653</v>
      </c>
      <c r="F40" t="s">
        <v>2520</v>
      </c>
      <c r="G40" t="s">
        <v>5581</v>
      </c>
      <c r="H40" t="s">
        <v>5581</v>
      </c>
      <c r="J40" t="s">
        <v>119</v>
      </c>
      <c r="K40" t="s">
        <v>125</v>
      </c>
      <c r="M40" s="860"/>
      <c r="Q40">
        <v>1700000</v>
      </c>
      <c r="R40">
        <v>3156.20318</v>
      </c>
      <c r="S40">
        <v>1596.20318</v>
      </c>
      <c r="T40">
        <v>0</v>
      </c>
      <c r="U40">
        <v>0</v>
      </c>
      <c r="V40" t="s">
        <v>126</v>
      </c>
      <c r="W40" t="s">
        <v>127</v>
      </c>
    </row>
    <row r="41" spans="1:23">
      <c r="A41" t="s">
        <v>6949</v>
      </c>
      <c r="B41" t="s">
        <v>3659</v>
      </c>
      <c r="C41" t="s">
        <v>3660</v>
      </c>
      <c r="D41" t="s">
        <v>4652</v>
      </c>
      <c r="E41" t="s">
        <v>4653</v>
      </c>
      <c r="F41" t="s">
        <v>2520</v>
      </c>
      <c r="G41" t="s">
        <v>5544</v>
      </c>
      <c r="H41" t="s">
        <v>5544</v>
      </c>
      <c r="J41" t="s">
        <v>119</v>
      </c>
      <c r="K41" t="s">
        <v>125</v>
      </c>
      <c r="M41" s="860"/>
      <c r="Q41">
        <v>1700000</v>
      </c>
      <c r="R41">
        <v>3156.20318</v>
      </c>
      <c r="S41">
        <v>1596.20318</v>
      </c>
      <c r="T41">
        <v>0</v>
      </c>
      <c r="U41">
        <v>0</v>
      </c>
      <c r="V41" t="s">
        <v>126</v>
      </c>
      <c r="W41" t="s">
        <v>127</v>
      </c>
    </row>
    <row r="42" spans="1:23">
      <c r="A42" t="s">
        <v>6949</v>
      </c>
      <c r="B42" t="s">
        <v>3659</v>
      </c>
      <c r="C42" t="s">
        <v>3660</v>
      </c>
      <c r="D42" t="s">
        <v>4652</v>
      </c>
      <c r="E42" t="s">
        <v>4653</v>
      </c>
      <c r="F42" t="s">
        <v>2520</v>
      </c>
      <c r="G42" t="s">
        <v>5581</v>
      </c>
      <c r="H42" t="s">
        <v>5581</v>
      </c>
      <c r="J42" t="s">
        <v>119</v>
      </c>
      <c r="K42" t="s">
        <v>121</v>
      </c>
      <c r="M42" s="860"/>
      <c r="Q42">
        <v>1600000</v>
      </c>
      <c r="R42">
        <v>1442450.3391099998</v>
      </c>
      <c r="S42">
        <v>227372.04347999999</v>
      </c>
      <c r="T42">
        <v>0</v>
      </c>
      <c r="U42">
        <v>30</v>
      </c>
      <c r="V42" t="s">
        <v>20</v>
      </c>
      <c r="W42" t="s">
        <v>67</v>
      </c>
    </row>
    <row r="43" spans="1:23">
      <c r="A43" t="s">
        <v>6949</v>
      </c>
      <c r="B43" t="s">
        <v>3659</v>
      </c>
      <c r="C43" t="s">
        <v>3660</v>
      </c>
      <c r="D43" t="s">
        <v>4652</v>
      </c>
      <c r="E43" t="s">
        <v>4653</v>
      </c>
      <c r="F43" t="s">
        <v>2520</v>
      </c>
      <c r="G43" t="s">
        <v>5544</v>
      </c>
      <c r="H43" t="s">
        <v>5544</v>
      </c>
      <c r="J43" t="s">
        <v>119</v>
      </c>
      <c r="K43" t="s">
        <v>124</v>
      </c>
      <c r="M43" s="860"/>
      <c r="Q43">
        <v>2900000</v>
      </c>
      <c r="R43">
        <v>8390.2854499999994</v>
      </c>
      <c r="S43">
        <v>4445.8162300000004</v>
      </c>
      <c r="T43">
        <v>0</v>
      </c>
      <c r="U43">
        <v>0</v>
      </c>
      <c r="V43" t="s">
        <v>129</v>
      </c>
      <c r="W43" t="s">
        <v>127</v>
      </c>
    </row>
    <row r="44" spans="1:23">
      <c r="A44" t="s">
        <v>6949</v>
      </c>
      <c r="B44" t="s">
        <v>3659</v>
      </c>
      <c r="C44" t="s">
        <v>3660</v>
      </c>
      <c r="D44" t="s">
        <v>4652</v>
      </c>
      <c r="E44" t="s">
        <v>4653</v>
      </c>
      <c r="F44" t="s">
        <v>2520</v>
      </c>
      <c r="G44" t="s">
        <v>5544</v>
      </c>
      <c r="H44" t="s">
        <v>5544</v>
      </c>
      <c r="J44" t="s">
        <v>119</v>
      </c>
      <c r="K44" t="s">
        <v>123</v>
      </c>
      <c r="M44" s="860"/>
      <c r="Q44">
        <v>5520000</v>
      </c>
      <c r="R44">
        <v>5518318.4793800004</v>
      </c>
      <c r="S44">
        <v>2562608.4536299999</v>
      </c>
      <c r="T44">
        <v>0</v>
      </c>
      <c r="U44">
        <v>80</v>
      </c>
      <c r="V44" t="s">
        <v>20</v>
      </c>
      <c r="W44" t="s">
        <v>67</v>
      </c>
    </row>
    <row r="45" spans="1:23">
      <c r="A45" t="s">
        <v>6949</v>
      </c>
      <c r="B45" t="s">
        <v>3659</v>
      </c>
      <c r="C45" t="s">
        <v>3660</v>
      </c>
      <c r="D45" t="s">
        <v>4652</v>
      </c>
      <c r="E45" t="s">
        <v>4653</v>
      </c>
      <c r="F45" t="s">
        <v>2520</v>
      </c>
      <c r="G45" t="s">
        <v>5544</v>
      </c>
      <c r="H45" t="s">
        <v>5544</v>
      </c>
      <c r="J45" t="s">
        <v>119</v>
      </c>
      <c r="K45" t="s">
        <v>122</v>
      </c>
      <c r="M45" s="860"/>
      <c r="Q45">
        <v>2110000</v>
      </c>
      <c r="R45">
        <v>1516941.0222799999</v>
      </c>
      <c r="S45">
        <v>1069818.3300800002</v>
      </c>
      <c r="T45">
        <v>0</v>
      </c>
      <c r="U45">
        <v>85</v>
      </c>
      <c r="V45" t="s">
        <v>30</v>
      </c>
      <c r="W45" t="s">
        <v>217</v>
      </c>
    </row>
    <row r="46" spans="1:23">
      <c r="A46" t="s">
        <v>7001</v>
      </c>
      <c r="B46" t="s">
        <v>7099</v>
      </c>
      <c r="C46" t="s">
        <v>3616</v>
      </c>
      <c r="D46" t="s">
        <v>4728</v>
      </c>
      <c r="E46" t="s">
        <v>4729</v>
      </c>
      <c r="F46" t="s">
        <v>7079</v>
      </c>
      <c r="I46" t="s">
        <v>7109</v>
      </c>
      <c r="J46" t="s">
        <v>7091</v>
      </c>
      <c r="K46" t="s">
        <v>171</v>
      </c>
      <c r="M46" s="860"/>
      <c r="Q46">
        <v>200000</v>
      </c>
      <c r="R46">
        <v>193424</v>
      </c>
      <c r="S46">
        <v>192267</v>
      </c>
      <c r="T46">
        <v>0</v>
      </c>
      <c r="U46">
        <v>96</v>
      </c>
    </row>
    <row r="47" spans="1:23">
      <c r="A47" t="s">
        <v>6949</v>
      </c>
      <c r="B47" t="s">
        <v>3659</v>
      </c>
      <c r="C47" t="s">
        <v>3660</v>
      </c>
      <c r="D47" t="s">
        <v>4652</v>
      </c>
      <c r="E47" t="s">
        <v>4653</v>
      </c>
      <c r="F47" t="s">
        <v>2520</v>
      </c>
      <c r="G47" t="s">
        <v>5544</v>
      </c>
      <c r="H47" t="s">
        <v>5544</v>
      </c>
      <c r="J47" t="s">
        <v>119</v>
      </c>
      <c r="K47" t="s">
        <v>120</v>
      </c>
      <c r="M47" s="860"/>
      <c r="Q47">
        <v>1743638</v>
      </c>
      <c r="R47">
        <v>105475.68238</v>
      </c>
      <c r="S47">
        <v>27361.35152</v>
      </c>
      <c r="T47">
        <v>0</v>
      </c>
      <c r="U47">
        <v>0</v>
      </c>
      <c r="V47" t="s">
        <v>126</v>
      </c>
      <c r="W47" t="s">
        <v>127</v>
      </c>
    </row>
    <row r="48" spans="1:23">
      <c r="A48" t="s">
        <v>6949</v>
      </c>
      <c r="B48" t="s">
        <v>3659</v>
      </c>
      <c r="C48" t="s">
        <v>3660</v>
      </c>
      <c r="D48" t="s">
        <v>4674</v>
      </c>
      <c r="E48" t="s">
        <v>4675</v>
      </c>
      <c r="F48" t="s">
        <v>7068</v>
      </c>
      <c r="G48" t="s">
        <v>4842</v>
      </c>
      <c r="H48" t="s">
        <v>4842</v>
      </c>
      <c r="J48" t="s">
        <v>130</v>
      </c>
      <c r="K48" t="s">
        <v>132</v>
      </c>
      <c r="M48" s="860"/>
      <c r="Q48">
        <v>1753614</v>
      </c>
      <c r="R48">
        <v>1688998.4175199999</v>
      </c>
      <c r="S48">
        <v>1623094.8989000004</v>
      </c>
      <c r="T48">
        <v>0</v>
      </c>
      <c r="U48">
        <v>100</v>
      </c>
      <c r="V48" t="s">
        <v>13</v>
      </c>
      <c r="W48" t="s">
        <v>135</v>
      </c>
    </row>
    <row r="49" spans="1:23">
      <c r="A49" t="s">
        <v>6949</v>
      </c>
      <c r="B49" t="s">
        <v>3659</v>
      </c>
      <c r="C49" t="s">
        <v>3660</v>
      </c>
      <c r="D49" t="s">
        <v>4674</v>
      </c>
      <c r="E49" t="s">
        <v>4675</v>
      </c>
      <c r="F49" t="s">
        <v>7068</v>
      </c>
      <c r="G49" t="s">
        <v>4842</v>
      </c>
      <c r="H49" t="s">
        <v>4842</v>
      </c>
      <c r="J49" t="s">
        <v>130</v>
      </c>
      <c r="K49" t="s">
        <v>133</v>
      </c>
      <c r="M49" s="860"/>
      <c r="Q49">
        <v>4216500</v>
      </c>
      <c r="R49">
        <v>4119821.8514299998</v>
      </c>
      <c r="S49">
        <v>4042541.5100300005</v>
      </c>
      <c r="T49">
        <v>0</v>
      </c>
      <c r="U49">
        <v>100</v>
      </c>
      <c r="V49" t="s">
        <v>13</v>
      </c>
      <c r="W49" t="s">
        <v>135</v>
      </c>
    </row>
    <row r="50" spans="1:23">
      <c r="A50" t="s">
        <v>7053</v>
      </c>
      <c r="B50" t="s">
        <v>3628</v>
      </c>
      <c r="C50" t="s">
        <v>317</v>
      </c>
      <c r="D50" t="s">
        <v>4672</v>
      </c>
      <c r="E50" t="s">
        <v>4673</v>
      </c>
      <c r="F50" t="s">
        <v>7075</v>
      </c>
      <c r="G50" t="s">
        <v>5117</v>
      </c>
      <c r="H50" t="s">
        <v>5117</v>
      </c>
      <c r="I50" t="s">
        <v>7110</v>
      </c>
      <c r="J50" t="s">
        <v>3403</v>
      </c>
      <c r="K50" t="s">
        <v>200</v>
      </c>
      <c r="L50" t="s">
        <v>33</v>
      </c>
      <c r="M50" s="860">
        <v>42803</v>
      </c>
      <c r="Q50">
        <v>17867591</v>
      </c>
      <c r="R50">
        <v>1922185.49905</v>
      </c>
      <c r="S50">
        <v>563080.16738999996</v>
      </c>
      <c r="T50">
        <v>3.1514050628873247</v>
      </c>
      <c r="U50">
        <v>17</v>
      </c>
      <c r="V50" t="s">
        <v>20</v>
      </c>
      <c r="W50" t="s">
        <v>208</v>
      </c>
    </row>
    <row r="51" spans="1:23">
      <c r="A51" t="s">
        <v>6949</v>
      </c>
      <c r="B51" t="s">
        <v>3659</v>
      </c>
      <c r="C51" t="s">
        <v>3660</v>
      </c>
      <c r="D51" t="s">
        <v>4652</v>
      </c>
      <c r="E51" t="s">
        <v>4653</v>
      </c>
      <c r="F51" t="s">
        <v>2520</v>
      </c>
      <c r="G51" t="s">
        <v>5544</v>
      </c>
      <c r="H51" t="s">
        <v>5544</v>
      </c>
      <c r="J51" t="s">
        <v>119</v>
      </c>
      <c r="K51" t="s">
        <v>121</v>
      </c>
      <c r="M51" s="860"/>
      <c r="Q51">
        <v>1600000</v>
      </c>
      <c r="R51">
        <v>1442450.3391099998</v>
      </c>
      <c r="S51">
        <v>227372.04347999999</v>
      </c>
      <c r="T51">
        <v>0</v>
      </c>
      <c r="U51">
        <v>30</v>
      </c>
      <c r="V51" t="s">
        <v>20</v>
      </c>
      <c r="W51" t="s">
        <v>67</v>
      </c>
    </row>
    <row r="52" spans="1:23">
      <c r="A52" t="s">
        <v>6949</v>
      </c>
      <c r="B52" t="s">
        <v>3659</v>
      </c>
      <c r="C52" t="s">
        <v>3660</v>
      </c>
      <c r="D52" t="s">
        <v>4652</v>
      </c>
      <c r="E52" t="s">
        <v>4653</v>
      </c>
      <c r="F52" t="s">
        <v>2520</v>
      </c>
      <c r="G52" t="s">
        <v>5581</v>
      </c>
      <c r="H52" t="s">
        <v>5581</v>
      </c>
      <c r="J52" t="s">
        <v>119</v>
      </c>
      <c r="K52" t="s">
        <v>120</v>
      </c>
      <c r="M52" s="860"/>
      <c r="Q52">
        <v>1743638</v>
      </c>
      <c r="R52">
        <v>105475.68238</v>
      </c>
      <c r="S52">
        <v>27361.35152</v>
      </c>
      <c r="T52">
        <v>0</v>
      </c>
      <c r="U52">
        <v>0</v>
      </c>
      <c r="V52" t="s">
        <v>126</v>
      </c>
      <c r="W52" t="s">
        <v>127</v>
      </c>
    </row>
    <row r="53" spans="1:23">
      <c r="A53" t="s">
        <v>6949</v>
      </c>
      <c r="B53" t="s">
        <v>3659</v>
      </c>
      <c r="C53" t="s">
        <v>3660</v>
      </c>
      <c r="D53" t="s">
        <v>4728</v>
      </c>
      <c r="E53" t="s">
        <v>4729</v>
      </c>
      <c r="F53" t="s">
        <v>7079</v>
      </c>
      <c r="G53" t="s">
        <v>4874</v>
      </c>
      <c r="H53" t="s">
        <v>4874</v>
      </c>
      <c r="J53" t="s">
        <v>191</v>
      </c>
      <c r="K53" t="s">
        <v>138</v>
      </c>
      <c r="L53" t="s">
        <v>142</v>
      </c>
      <c r="M53" s="860"/>
      <c r="Q53">
        <v>4200000</v>
      </c>
      <c r="T53">
        <v>0</v>
      </c>
      <c r="U53">
        <v>0</v>
      </c>
      <c r="W53" t="s">
        <v>220</v>
      </c>
    </row>
    <row r="54" spans="1:23">
      <c r="A54" t="s">
        <v>6949</v>
      </c>
      <c r="B54" t="s">
        <v>3659</v>
      </c>
      <c r="C54" t="s">
        <v>3660</v>
      </c>
      <c r="D54" t="s">
        <v>4728</v>
      </c>
      <c r="E54" t="s">
        <v>4729</v>
      </c>
      <c r="F54" t="s">
        <v>7079</v>
      </c>
      <c r="G54" t="s">
        <v>4874</v>
      </c>
      <c r="H54" t="s">
        <v>4874</v>
      </c>
      <c r="J54" t="s">
        <v>191</v>
      </c>
      <c r="K54" t="s">
        <v>139</v>
      </c>
      <c r="L54" t="s">
        <v>143</v>
      </c>
      <c r="M54" s="860"/>
      <c r="Q54">
        <v>5177000</v>
      </c>
      <c r="T54">
        <v>0</v>
      </c>
      <c r="U54">
        <v>0</v>
      </c>
      <c r="W54" t="s">
        <v>221</v>
      </c>
    </row>
    <row r="55" spans="1:23">
      <c r="A55" t="s">
        <v>6949</v>
      </c>
      <c r="B55" t="s">
        <v>3659</v>
      </c>
      <c r="C55" t="s">
        <v>3660</v>
      </c>
      <c r="D55" t="s">
        <v>4728</v>
      </c>
      <c r="E55" t="s">
        <v>4729</v>
      </c>
      <c r="F55" t="s">
        <v>7079</v>
      </c>
      <c r="G55" t="s">
        <v>4874</v>
      </c>
      <c r="H55" t="s">
        <v>4874</v>
      </c>
      <c r="J55" t="s">
        <v>191</v>
      </c>
      <c r="K55" t="s">
        <v>137</v>
      </c>
      <c r="L55" t="s">
        <v>141</v>
      </c>
      <c r="M55" s="860"/>
      <c r="Q55">
        <v>1900000</v>
      </c>
      <c r="T55">
        <v>20</v>
      </c>
      <c r="U55">
        <v>20</v>
      </c>
      <c r="W55" t="s">
        <v>219</v>
      </c>
    </row>
    <row r="56" spans="1:23">
      <c r="A56" t="s">
        <v>6937</v>
      </c>
      <c r="B56" t="s">
        <v>3617</v>
      </c>
      <c r="C56" t="s">
        <v>3618</v>
      </c>
      <c r="D56" t="s">
        <v>4674</v>
      </c>
      <c r="E56" t="s">
        <v>4675</v>
      </c>
      <c r="F56" t="s">
        <v>7068</v>
      </c>
      <c r="H56" t="s">
        <v>4842</v>
      </c>
      <c r="I56" t="s">
        <v>4843</v>
      </c>
      <c r="J56" t="s">
        <v>7090</v>
      </c>
      <c r="K56" t="s">
        <v>148</v>
      </c>
      <c r="M56" s="860"/>
      <c r="Q56">
        <v>4000000</v>
      </c>
      <c r="R56">
        <v>2649570.8295700001</v>
      </c>
      <c r="S56">
        <v>960980.72667</v>
      </c>
      <c r="T56">
        <v>0</v>
      </c>
      <c r="U56">
        <v>35</v>
      </c>
      <c r="V56" t="s">
        <v>149</v>
      </c>
    </row>
    <row r="57" spans="1:23">
      <c r="A57" t="s">
        <v>6937</v>
      </c>
      <c r="B57" t="s">
        <v>3617</v>
      </c>
      <c r="C57" t="s">
        <v>3618</v>
      </c>
      <c r="D57" t="s">
        <v>4674</v>
      </c>
      <c r="E57" t="s">
        <v>4675</v>
      </c>
      <c r="F57" t="s">
        <v>7068</v>
      </c>
      <c r="H57" t="s">
        <v>4842</v>
      </c>
      <c r="I57" t="s">
        <v>4843</v>
      </c>
      <c r="J57" t="s">
        <v>7090</v>
      </c>
      <c r="K57" t="s">
        <v>146</v>
      </c>
      <c r="M57" s="860"/>
      <c r="Q57">
        <v>5813000</v>
      </c>
      <c r="R57">
        <v>5732396</v>
      </c>
      <c r="S57">
        <v>5570823</v>
      </c>
      <c r="T57">
        <v>0</v>
      </c>
      <c r="U57">
        <v>97</v>
      </c>
      <c r="V57" t="s">
        <v>149</v>
      </c>
    </row>
    <row r="58" spans="1:23">
      <c r="A58" t="s">
        <v>6937</v>
      </c>
      <c r="B58" t="s">
        <v>3617</v>
      </c>
      <c r="C58" t="s">
        <v>3618</v>
      </c>
      <c r="D58" t="s">
        <v>4674</v>
      </c>
      <c r="E58" t="s">
        <v>4675</v>
      </c>
      <c r="F58" t="s">
        <v>7068</v>
      </c>
      <c r="H58" t="s">
        <v>4842</v>
      </c>
      <c r="I58" t="s">
        <v>4843</v>
      </c>
      <c r="J58" t="s">
        <v>7090</v>
      </c>
      <c r="K58" t="s">
        <v>145</v>
      </c>
      <c r="M58" s="860"/>
      <c r="Q58">
        <v>3715000</v>
      </c>
      <c r="R58">
        <v>3711941.58978</v>
      </c>
      <c r="S58">
        <v>3707512.0858200002</v>
      </c>
      <c r="T58">
        <v>99</v>
      </c>
      <c r="U58">
        <v>0</v>
      </c>
      <c r="V58" t="s">
        <v>149</v>
      </c>
    </row>
    <row r="59" spans="1:23">
      <c r="A59" t="s">
        <v>7053</v>
      </c>
      <c r="B59" t="s">
        <v>3628</v>
      </c>
      <c r="C59" t="s">
        <v>317</v>
      </c>
      <c r="D59" t="s">
        <v>4674</v>
      </c>
      <c r="E59" t="s">
        <v>4675</v>
      </c>
      <c r="F59" t="s">
        <v>7068</v>
      </c>
      <c r="H59" t="s">
        <v>4842</v>
      </c>
      <c r="I59" t="s">
        <v>4843</v>
      </c>
      <c r="J59" t="s">
        <v>7069</v>
      </c>
      <c r="K59" t="s">
        <v>196</v>
      </c>
      <c r="L59" t="s">
        <v>17</v>
      </c>
      <c r="M59" s="860">
        <v>40727</v>
      </c>
      <c r="N59" t="s">
        <v>7070</v>
      </c>
      <c r="O59">
        <v>71</v>
      </c>
      <c r="P59" t="s">
        <v>19</v>
      </c>
      <c r="Q59">
        <v>13400000</v>
      </c>
      <c r="R59">
        <v>13258054.142879998</v>
      </c>
      <c r="S59">
        <v>12588559.163829999</v>
      </c>
      <c r="T59">
        <v>93.944471371865674</v>
      </c>
      <c r="U59">
        <v>99</v>
      </c>
      <c r="V59" t="s">
        <v>20</v>
      </c>
      <c r="W59" t="s">
        <v>21</v>
      </c>
    </row>
    <row r="60" spans="1:23">
      <c r="A60" t="s">
        <v>6937</v>
      </c>
      <c r="B60" t="s">
        <v>3617</v>
      </c>
      <c r="C60" t="s">
        <v>3618</v>
      </c>
      <c r="D60" t="s">
        <v>4674</v>
      </c>
      <c r="E60" t="s">
        <v>4675</v>
      </c>
      <c r="F60" t="s">
        <v>7068</v>
      </c>
      <c r="H60" t="s">
        <v>4842</v>
      </c>
      <c r="I60" t="s">
        <v>4843</v>
      </c>
      <c r="J60" t="s">
        <v>7090</v>
      </c>
      <c r="K60" t="s">
        <v>147</v>
      </c>
      <c r="M60" s="860"/>
      <c r="Q60">
        <v>1770127</v>
      </c>
      <c r="R60">
        <v>1718151.71478</v>
      </c>
      <c r="S60">
        <v>1650832</v>
      </c>
      <c r="T60">
        <v>0</v>
      </c>
      <c r="U60">
        <v>96</v>
      </c>
      <c r="V60" t="s">
        <v>149</v>
      </c>
    </row>
    <row r="61" spans="1:23">
      <c r="A61" t="s">
        <v>6937</v>
      </c>
      <c r="B61" t="s">
        <v>3617</v>
      </c>
      <c r="C61" t="s">
        <v>3618</v>
      </c>
      <c r="D61" t="s">
        <v>4728</v>
      </c>
      <c r="E61" t="s">
        <v>4729</v>
      </c>
      <c r="F61" t="s">
        <v>7079</v>
      </c>
      <c r="H61" t="s">
        <v>4849</v>
      </c>
      <c r="I61" t="s">
        <v>4850</v>
      </c>
      <c r="J61" t="s">
        <v>7091</v>
      </c>
      <c r="K61" t="s">
        <v>157</v>
      </c>
      <c r="M61" s="860"/>
      <c r="Q61">
        <v>1100000</v>
      </c>
      <c r="R61">
        <v>1096253.23612</v>
      </c>
      <c r="S61">
        <v>892983.16842999996</v>
      </c>
      <c r="T61">
        <v>0</v>
      </c>
      <c r="U61">
        <v>95</v>
      </c>
      <c r="V61" t="s">
        <v>149</v>
      </c>
    </row>
    <row r="62" spans="1:23">
      <c r="A62" t="s">
        <v>6937</v>
      </c>
      <c r="B62" t="s">
        <v>3617</v>
      </c>
      <c r="C62" t="s">
        <v>3618</v>
      </c>
      <c r="D62" t="s">
        <v>4728</v>
      </c>
      <c r="E62" t="s">
        <v>4729</v>
      </c>
      <c r="F62" t="s">
        <v>7079</v>
      </c>
      <c r="H62" t="s">
        <v>4849</v>
      </c>
      <c r="I62" t="s">
        <v>4850</v>
      </c>
      <c r="J62" t="s">
        <v>7091</v>
      </c>
      <c r="K62" t="s">
        <v>158</v>
      </c>
      <c r="M62" s="860"/>
      <c r="Q62">
        <v>1000000</v>
      </c>
      <c r="R62">
        <v>961564.05536</v>
      </c>
      <c r="S62">
        <v>803878.77549999999</v>
      </c>
      <c r="T62">
        <v>0</v>
      </c>
      <c r="U62">
        <v>95</v>
      </c>
      <c r="V62" t="s">
        <v>149</v>
      </c>
    </row>
    <row r="63" spans="1:23">
      <c r="A63" t="s">
        <v>7001</v>
      </c>
      <c r="B63" t="s">
        <v>7099</v>
      </c>
      <c r="C63" t="s">
        <v>3616</v>
      </c>
      <c r="D63" t="s">
        <v>4703</v>
      </c>
      <c r="E63" t="s">
        <v>4704</v>
      </c>
      <c r="F63" t="s">
        <v>7080</v>
      </c>
      <c r="H63" t="s">
        <v>4857</v>
      </c>
      <c r="I63" t="s">
        <v>4858</v>
      </c>
      <c r="J63" t="s">
        <v>7098</v>
      </c>
      <c r="K63" t="s">
        <v>190</v>
      </c>
      <c r="M63" s="860"/>
      <c r="Q63">
        <v>1517829</v>
      </c>
      <c r="R63">
        <v>1316051</v>
      </c>
      <c r="S63">
        <v>725356</v>
      </c>
      <c r="T63">
        <v>0</v>
      </c>
      <c r="U63">
        <v>85</v>
      </c>
    </row>
    <row r="64" spans="1:23">
      <c r="A64" t="s">
        <v>7053</v>
      </c>
      <c r="B64" t="s">
        <v>3628</v>
      </c>
      <c r="C64" t="s">
        <v>317</v>
      </c>
      <c r="D64" t="s">
        <v>4674</v>
      </c>
      <c r="E64" t="s">
        <v>4675</v>
      </c>
      <c r="F64" t="s">
        <v>7068</v>
      </c>
      <c r="H64" t="s">
        <v>4957</v>
      </c>
      <c r="I64" t="s">
        <v>4958</v>
      </c>
      <c r="J64" t="s">
        <v>7076</v>
      </c>
      <c r="K64" t="s">
        <v>201</v>
      </c>
      <c r="L64" t="s">
        <v>35</v>
      </c>
      <c r="M64" s="860">
        <v>41031</v>
      </c>
      <c r="N64" t="s">
        <v>7077</v>
      </c>
      <c r="O64">
        <v>101</v>
      </c>
      <c r="Q64">
        <v>24450000</v>
      </c>
      <c r="R64">
        <v>24282957.477630001</v>
      </c>
      <c r="S64">
        <v>23938306.589190003</v>
      </c>
      <c r="T64">
        <v>97.907184413865039</v>
      </c>
      <c r="U64">
        <v>100</v>
      </c>
      <c r="V64" t="s">
        <v>13</v>
      </c>
      <c r="W64" t="s">
        <v>37</v>
      </c>
    </row>
    <row r="65" spans="1:23">
      <c r="A65" t="s">
        <v>7001</v>
      </c>
      <c r="B65" t="s">
        <v>7099</v>
      </c>
      <c r="C65" t="s">
        <v>3616</v>
      </c>
      <c r="D65" t="s">
        <v>4710</v>
      </c>
      <c r="E65" t="s">
        <v>4711</v>
      </c>
      <c r="F65" t="s">
        <v>2212</v>
      </c>
      <c r="H65" t="s">
        <v>4918</v>
      </c>
      <c r="I65" t="s">
        <v>5031</v>
      </c>
      <c r="J65" t="s">
        <v>7096</v>
      </c>
      <c r="K65" t="s">
        <v>182</v>
      </c>
      <c r="M65" s="860"/>
      <c r="Q65">
        <v>1000000</v>
      </c>
      <c r="R65">
        <v>989297</v>
      </c>
      <c r="S65">
        <v>199422</v>
      </c>
      <c r="T65">
        <v>0</v>
      </c>
      <c r="U65">
        <v>35</v>
      </c>
    </row>
    <row r="66" spans="1:23">
      <c r="A66" t="s">
        <v>7001</v>
      </c>
      <c r="B66" t="s">
        <v>7099</v>
      </c>
      <c r="C66" t="s">
        <v>3616</v>
      </c>
      <c r="D66" t="s">
        <v>4728</v>
      </c>
      <c r="E66" t="s">
        <v>4729</v>
      </c>
      <c r="F66" t="s">
        <v>7079</v>
      </c>
      <c r="H66" t="s">
        <v>5065</v>
      </c>
      <c r="I66" t="s">
        <v>5231</v>
      </c>
      <c r="J66" t="s">
        <v>7094</v>
      </c>
      <c r="K66" t="s">
        <v>168</v>
      </c>
      <c r="M66" s="860"/>
      <c r="Q66">
        <v>900000</v>
      </c>
      <c r="R66">
        <v>747749</v>
      </c>
      <c r="S66">
        <v>554326</v>
      </c>
      <c r="T66">
        <v>0</v>
      </c>
      <c r="U66">
        <v>99</v>
      </c>
    </row>
    <row r="67" spans="1:23">
      <c r="A67" t="s">
        <v>7001</v>
      </c>
      <c r="B67" t="s">
        <v>7099</v>
      </c>
      <c r="C67" t="s">
        <v>3616</v>
      </c>
      <c r="D67" t="s">
        <v>4728</v>
      </c>
      <c r="E67" t="s">
        <v>4729</v>
      </c>
      <c r="F67" t="s">
        <v>7079</v>
      </c>
      <c r="H67" t="s">
        <v>5065</v>
      </c>
      <c r="I67" t="s">
        <v>5231</v>
      </c>
      <c r="J67" t="s">
        <v>7094</v>
      </c>
      <c r="K67" t="s">
        <v>169</v>
      </c>
      <c r="M67" s="860"/>
      <c r="Q67">
        <v>200000</v>
      </c>
      <c r="R67">
        <v>162512</v>
      </c>
      <c r="S67">
        <v>147833</v>
      </c>
      <c r="T67">
        <v>0</v>
      </c>
      <c r="U67">
        <v>99</v>
      </c>
    </row>
    <row r="68" spans="1:23">
      <c r="A68" t="s">
        <v>6937</v>
      </c>
      <c r="B68" t="s">
        <v>3617</v>
      </c>
      <c r="C68" t="s">
        <v>3618</v>
      </c>
      <c r="D68" t="s">
        <v>4728</v>
      </c>
      <c r="E68" t="s">
        <v>4729</v>
      </c>
      <c r="F68" t="s">
        <v>7079</v>
      </c>
      <c r="H68" t="s">
        <v>4874</v>
      </c>
      <c r="I68" t="s">
        <v>5243</v>
      </c>
      <c r="J68" t="s">
        <v>7092</v>
      </c>
      <c r="K68" t="s">
        <v>159</v>
      </c>
      <c r="M68" s="860"/>
      <c r="Q68">
        <v>2500000</v>
      </c>
      <c r="R68">
        <v>2487357.3569</v>
      </c>
      <c r="S68">
        <v>1054772</v>
      </c>
      <c r="T68">
        <v>0</v>
      </c>
      <c r="U68">
        <v>35</v>
      </c>
      <c r="V68" t="s">
        <v>149</v>
      </c>
    </row>
    <row r="69" spans="1:23">
      <c r="A69" t="s">
        <v>7053</v>
      </c>
      <c r="B69" t="s">
        <v>3628</v>
      </c>
      <c r="C69" t="s">
        <v>317</v>
      </c>
      <c r="D69" t="s">
        <v>4728</v>
      </c>
      <c r="E69" t="s">
        <v>4729</v>
      </c>
      <c r="F69" t="s">
        <v>7079</v>
      </c>
      <c r="G69" t="s">
        <v>4874</v>
      </c>
      <c r="H69" t="s">
        <v>4874</v>
      </c>
      <c r="I69" t="s">
        <v>5243</v>
      </c>
      <c r="J69" t="s">
        <v>191</v>
      </c>
      <c r="K69" t="s">
        <v>203</v>
      </c>
      <c r="L69" t="s">
        <v>210</v>
      </c>
      <c r="M69" s="860">
        <v>41064</v>
      </c>
      <c r="O69">
        <v>82</v>
      </c>
      <c r="P69" t="s">
        <v>42</v>
      </c>
      <c r="Q69">
        <v>48980888</v>
      </c>
      <c r="R69">
        <v>48561355.460129999</v>
      </c>
      <c r="S69">
        <v>46595777.233440004</v>
      </c>
      <c r="T69">
        <v>95.13052771407493</v>
      </c>
      <c r="U69">
        <v>98</v>
      </c>
      <c r="V69" t="s">
        <v>20</v>
      </c>
      <c r="W69" t="s">
        <v>43</v>
      </c>
    </row>
    <row r="70" spans="1:23">
      <c r="A70" t="s">
        <v>7001</v>
      </c>
      <c r="B70" t="s">
        <v>7099</v>
      </c>
      <c r="C70" t="s">
        <v>3616</v>
      </c>
      <c r="D70" t="s">
        <v>4728</v>
      </c>
      <c r="E70" t="s">
        <v>4729</v>
      </c>
      <c r="F70" t="s">
        <v>7079</v>
      </c>
      <c r="G70" t="s">
        <v>4874</v>
      </c>
      <c r="H70" t="s">
        <v>4874</v>
      </c>
      <c r="I70" t="s">
        <v>5243</v>
      </c>
      <c r="J70" t="s">
        <v>191</v>
      </c>
      <c r="K70" t="s">
        <v>172</v>
      </c>
      <c r="M70" s="860"/>
      <c r="Q70">
        <v>5000000</v>
      </c>
      <c r="R70">
        <v>0</v>
      </c>
      <c r="S70">
        <v>0</v>
      </c>
      <c r="T70">
        <v>0</v>
      </c>
      <c r="U70">
        <v>0</v>
      </c>
      <c r="W70" t="s">
        <v>175</v>
      </c>
    </row>
    <row r="71" spans="1:23">
      <c r="A71" t="s">
        <v>7001</v>
      </c>
      <c r="B71" t="s">
        <v>7099</v>
      </c>
      <c r="C71" t="s">
        <v>3616</v>
      </c>
      <c r="D71" t="s">
        <v>4728</v>
      </c>
      <c r="E71" t="s">
        <v>4729</v>
      </c>
      <c r="F71" t="s">
        <v>7079</v>
      </c>
      <c r="G71" t="s">
        <v>4874</v>
      </c>
      <c r="H71" t="s">
        <v>4874</v>
      </c>
      <c r="I71" t="s">
        <v>5243</v>
      </c>
      <c r="J71" t="s">
        <v>191</v>
      </c>
      <c r="K71" t="s">
        <v>173</v>
      </c>
      <c r="M71" s="860"/>
      <c r="Q71">
        <v>3500000</v>
      </c>
      <c r="R71">
        <v>0</v>
      </c>
      <c r="S71">
        <v>0</v>
      </c>
      <c r="T71">
        <v>0</v>
      </c>
      <c r="U71">
        <v>0</v>
      </c>
      <c r="W71" t="s">
        <v>175</v>
      </c>
    </row>
    <row r="72" spans="1:23">
      <c r="A72" t="s">
        <v>7001</v>
      </c>
      <c r="B72" t="s">
        <v>7099</v>
      </c>
      <c r="C72" t="s">
        <v>3616</v>
      </c>
      <c r="D72" t="s">
        <v>4728</v>
      </c>
      <c r="E72" t="s">
        <v>4729</v>
      </c>
      <c r="F72" t="s">
        <v>7079</v>
      </c>
      <c r="G72" t="s">
        <v>4874</v>
      </c>
      <c r="H72" t="s">
        <v>4874</v>
      </c>
      <c r="I72" t="s">
        <v>5243</v>
      </c>
      <c r="J72" t="s">
        <v>191</v>
      </c>
      <c r="K72" t="s">
        <v>174</v>
      </c>
      <c r="M72" s="860"/>
      <c r="Q72">
        <v>5494000</v>
      </c>
      <c r="T72">
        <v>0</v>
      </c>
      <c r="U72">
        <v>25</v>
      </c>
      <c r="W72" t="s">
        <v>176</v>
      </c>
    </row>
    <row r="73" spans="1:23">
      <c r="A73" t="s">
        <v>6937</v>
      </c>
      <c r="B73" t="s">
        <v>3617</v>
      </c>
      <c r="C73" t="s">
        <v>3618</v>
      </c>
      <c r="D73" t="s">
        <v>4719</v>
      </c>
      <c r="E73" t="s">
        <v>4720</v>
      </c>
      <c r="F73" t="s">
        <v>444</v>
      </c>
      <c r="H73" t="s">
        <v>5182</v>
      </c>
      <c r="I73" t="s">
        <v>5307</v>
      </c>
      <c r="J73" t="s">
        <v>7093</v>
      </c>
      <c r="K73" t="s">
        <v>163</v>
      </c>
      <c r="M73" s="860"/>
      <c r="Q73">
        <v>1500000</v>
      </c>
      <c r="R73">
        <v>1492019.9834799999</v>
      </c>
      <c r="S73">
        <v>1450673.42732</v>
      </c>
      <c r="T73">
        <v>0</v>
      </c>
      <c r="U73">
        <v>100</v>
      </c>
    </row>
    <row r="74" spans="1:23">
      <c r="A74" t="s">
        <v>6937</v>
      </c>
      <c r="B74" t="s">
        <v>3617</v>
      </c>
      <c r="C74" t="s">
        <v>3618</v>
      </c>
      <c r="D74" t="s">
        <v>4719</v>
      </c>
      <c r="E74" t="s">
        <v>4720</v>
      </c>
      <c r="F74" t="s">
        <v>444</v>
      </c>
      <c r="H74" t="s">
        <v>5182</v>
      </c>
      <c r="I74" t="s">
        <v>5307</v>
      </c>
      <c r="J74" t="s">
        <v>7093</v>
      </c>
      <c r="K74" t="s">
        <v>164</v>
      </c>
      <c r="M74" s="860"/>
      <c r="Q74">
        <v>2500000</v>
      </c>
      <c r="R74">
        <v>1833365.2957899999</v>
      </c>
      <c r="S74">
        <v>1470926.7498399999</v>
      </c>
      <c r="T74">
        <v>0</v>
      </c>
      <c r="U74">
        <v>90</v>
      </c>
    </row>
    <row r="75" spans="1:23">
      <c r="A75" t="s">
        <v>7053</v>
      </c>
      <c r="B75" t="s">
        <v>3628</v>
      </c>
      <c r="C75" t="s">
        <v>317</v>
      </c>
      <c r="D75" t="s">
        <v>4657</v>
      </c>
      <c r="E75" t="s">
        <v>4658</v>
      </c>
      <c r="F75" t="s">
        <v>7073</v>
      </c>
      <c r="G75" t="s">
        <v>5426</v>
      </c>
      <c r="H75" t="s">
        <v>5426</v>
      </c>
      <c r="I75" t="s">
        <v>5500</v>
      </c>
      <c r="J75" t="s">
        <v>802</v>
      </c>
      <c r="K75" t="s">
        <v>199</v>
      </c>
      <c r="L75" t="s">
        <v>29</v>
      </c>
      <c r="M75" s="860">
        <v>37432</v>
      </c>
      <c r="N75" t="s">
        <v>7074</v>
      </c>
      <c r="Q75">
        <v>16117420</v>
      </c>
      <c r="R75">
        <v>14444734.85826</v>
      </c>
      <c r="S75">
        <v>12355378.156100001</v>
      </c>
      <c r="T75">
        <v>76.658535647144532</v>
      </c>
      <c r="U75">
        <v>44</v>
      </c>
      <c r="V75" t="s">
        <v>30</v>
      </c>
      <c r="W75" t="s">
        <v>207</v>
      </c>
    </row>
    <row r="76" spans="1:23">
      <c r="A76" t="s">
        <v>7053</v>
      </c>
      <c r="B76" t="s">
        <v>3628</v>
      </c>
      <c r="C76" t="s">
        <v>317</v>
      </c>
      <c r="D76" t="s">
        <v>4642</v>
      </c>
      <c r="E76" t="s">
        <v>4643</v>
      </c>
      <c r="F76" t="s">
        <v>7065</v>
      </c>
      <c r="H76" t="s">
        <v>4891</v>
      </c>
      <c r="I76" t="s">
        <v>5509</v>
      </c>
      <c r="J76" t="s">
        <v>7066</v>
      </c>
      <c r="K76" t="s">
        <v>195</v>
      </c>
      <c r="L76" t="s">
        <v>12</v>
      </c>
      <c r="M76" s="860">
        <v>38717</v>
      </c>
      <c r="N76" t="s">
        <v>7067</v>
      </c>
      <c r="Q76">
        <v>10789000</v>
      </c>
      <c r="R76">
        <v>10468489.869489999</v>
      </c>
      <c r="S76">
        <v>10270308.711719999</v>
      </c>
      <c r="T76">
        <v>95.192406263045697</v>
      </c>
      <c r="U76">
        <v>100</v>
      </c>
      <c r="V76" t="s">
        <v>13</v>
      </c>
      <c r="W76" t="s">
        <v>14</v>
      </c>
    </row>
    <row r="77" spans="1:23">
      <c r="A77" t="s">
        <v>7053</v>
      </c>
      <c r="B77" t="s">
        <v>3628</v>
      </c>
      <c r="C77" t="s">
        <v>317</v>
      </c>
      <c r="D77" t="s">
        <v>4642</v>
      </c>
      <c r="E77" t="s">
        <v>4643</v>
      </c>
      <c r="F77" t="s">
        <v>7065</v>
      </c>
      <c r="H77" t="s">
        <v>4891</v>
      </c>
      <c r="I77" t="s">
        <v>5509</v>
      </c>
      <c r="J77" t="s">
        <v>7066</v>
      </c>
      <c r="K77" t="s">
        <v>197</v>
      </c>
      <c r="L77" t="s">
        <v>22</v>
      </c>
      <c r="M77" s="860">
        <v>41841</v>
      </c>
      <c r="N77" t="s">
        <v>23</v>
      </c>
      <c r="Q77">
        <v>15920000</v>
      </c>
      <c r="R77">
        <v>15903704.166100001</v>
      </c>
      <c r="S77">
        <v>14384685.092309998</v>
      </c>
      <c r="T77">
        <v>90.356062137625614</v>
      </c>
      <c r="U77">
        <v>100</v>
      </c>
      <c r="V77" t="s">
        <v>13</v>
      </c>
      <c r="W77" t="s">
        <v>213</v>
      </c>
    </row>
    <row r="78" spans="1:23">
      <c r="A78" t="s">
        <v>7053</v>
      </c>
      <c r="B78" t="s">
        <v>3628</v>
      </c>
      <c r="C78" t="s">
        <v>317</v>
      </c>
      <c r="D78" t="s">
        <v>4642</v>
      </c>
      <c r="E78" t="s">
        <v>4643</v>
      </c>
      <c r="F78" t="s">
        <v>7065</v>
      </c>
      <c r="H78" t="s">
        <v>5088</v>
      </c>
      <c r="I78" t="s">
        <v>5527</v>
      </c>
      <c r="J78" t="s">
        <v>7078</v>
      </c>
      <c r="K78" t="s">
        <v>202</v>
      </c>
      <c r="L78" t="s">
        <v>22</v>
      </c>
      <c r="M78" s="860">
        <v>41423</v>
      </c>
      <c r="Q78">
        <v>25411055</v>
      </c>
      <c r="R78">
        <v>25385758.7192</v>
      </c>
      <c r="S78">
        <v>21196181.722270001</v>
      </c>
      <c r="T78">
        <v>87.162681739768004</v>
      </c>
      <c r="U78">
        <v>100</v>
      </c>
      <c r="V78" t="s">
        <v>13</v>
      </c>
      <c r="W78" t="s">
        <v>209</v>
      </c>
    </row>
    <row r="79" spans="1:23">
      <c r="A79" t="s">
        <v>6937</v>
      </c>
      <c r="B79" t="s">
        <v>3617</v>
      </c>
      <c r="C79" t="s">
        <v>3618</v>
      </c>
      <c r="D79" t="s">
        <v>4652</v>
      </c>
      <c r="E79" t="s">
        <v>4653</v>
      </c>
      <c r="F79" t="s">
        <v>2520</v>
      </c>
      <c r="H79" t="s">
        <v>5544</v>
      </c>
      <c r="I79" t="s">
        <v>5545</v>
      </c>
      <c r="J79" t="s">
        <v>7084</v>
      </c>
      <c r="K79" t="s">
        <v>152</v>
      </c>
      <c r="M79" s="860"/>
      <c r="Q79">
        <v>2730000</v>
      </c>
      <c r="R79">
        <v>603770.76642999996</v>
      </c>
      <c r="S79">
        <v>563379.12698000006</v>
      </c>
      <c r="T79">
        <v>0</v>
      </c>
      <c r="U79">
        <v>35</v>
      </c>
      <c r="V79" t="s">
        <v>149</v>
      </c>
    </row>
    <row r="80" spans="1:23">
      <c r="A80" t="s">
        <v>6937</v>
      </c>
      <c r="B80" t="s">
        <v>3617</v>
      </c>
      <c r="C80" t="s">
        <v>3618</v>
      </c>
      <c r="D80" t="s">
        <v>4652</v>
      </c>
      <c r="E80" t="s">
        <v>4653</v>
      </c>
      <c r="F80" t="s">
        <v>2520</v>
      </c>
      <c r="H80" t="s">
        <v>5544</v>
      </c>
      <c r="I80" t="s">
        <v>5545</v>
      </c>
      <c r="J80" t="s">
        <v>7084</v>
      </c>
      <c r="K80" t="s">
        <v>153</v>
      </c>
      <c r="M80" s="860"/>
      <c r="Q80">
        <v>2000000</v>
      </c>
      <c r="R80">
        <v>1070656.74444</v>
      </c>
      <c r="S80">
        <v>819399.51109000004</v>
      </c>
      <c r="T80">
        <v>0</v>
      </c>
      <c r="U80">
        <v>70</v>
      </c>
      <c r="V80" t="s">
        <v>149</v>
      </c>
    </row>
    <row r="81" spans="1:23">
      <c r="A81" t="s">
        <v>6937</v>
      </c>
      <c r="B81" t="s">
        <v>3617</v>
      </c>
      <c r="C81" t="s">
        <v>3618</v>
      </c>
      <c r="D81" t="s">
        <v>4652</v>
      </c>
      <c r="E81" t="s">
        <v>4653</v>
      </c>
      <c r="F81" t="s">
        <v>2520</v>
      </c>
      <c r="H81" t="s">
        <v>5544</v>
      </c>
      <c r="I81" t="s">
        <v>5545</v>
      </c>
      <c r="J81" t="s">
        <v>7084</v>
      </c>
      <c r="K81" t="s">
        <v>154</v>
      </c>
      <c r="M81" s="860"/>
      <c r="Q81">
        <v>3400000</v>
      </c>
      <c r="R81">
        <v>124623.52535</v>
      </c>
      <c r="S81">
        <v>13449.51281</v>
      </c>
      <c r="T81">
        <v>0</v>
      </c>
      <c r="U81">
        <v>2</v>
      </c>
      <c r="V81" t="s">
        <v>149</v>
      </c>
    </row>
    <row r="82" spans="1:23">
      <c r="A82" t="s">
        <v>6937</v>
      </c>
      <c r="B82" t="s">
        <v>3617</v>
      </c>
      <c r="C82" t="s">
        <v>3618</v>
      </c>
      <c r="D82" t="s">
        <v>4652</v>
      </c>
      <c r="E82" t="s">
        <v>4653</v>
      </c>
      <c r="F82" t="s">
        <v>2520</v>
      </c>
      <c r="H82" t="s">
        <v>5544</v>
      </c>
      <c r="I82" t="s">
        <v>5545</v>
      </c>
      <c r="J82" t="s">
        <v>7084</v>
      </c>
      <c r="K82" t="s">
        <v>155</v>
      </c>
      <c r="M82" s="860"/>
      <c r="Q82">
        <v>4448000</v>
      </c>
      <c r="R82">
        <v>3958952.8348099999</v>
      </c>
      <c r="S82">
        <v>833517.22701999999</v>
      </c>
      <c r="T82">
        <v>0</v>
      </c>
      <c r="U82">
        <v>35</v>
      </c>
      <c r="V82" t="s">
        <v>149</v>
      </c>
    </row>
    <row r="83" spans="1:23">
      <c r="A83" t="s">
        <v>7001</v>
      </c>
      <c r="B83" t="s">
        <v>7099</v>
      </c>
      <c r="C83" t="s">
        <v>3616</v>
      </c>
      <c r="D83" t="s">
        <v>4652</v>
      </c>
      <c r="E83" t="s">
        <v>4653</v>
      </c>
      <c r="F83" t="s">
        <v>2520</v>
      </c>
      <c r="H83" t="s">
        <v>5544</v>
      </c>
      <c r="I83" t="s">
        <v>5545</v>
      </c>
      <c r="J83" t="s">
        <v>7097</v>
      </c>
      <c r="K83" t="s">
        <v>187</v>
      </c>
      <c r="M83" s="860"/>
      <c r="Q83">
        <v>250000</v>
      </c>
      <c r="R83">
        <v>27688</v>
      </c>
      <c r="S83">
        <v>478</v>
      </c>
      <c r="T83">
        <v>0</v>
      </c>
      <c r="U83">
        <v>0</v>
      </c>
    </row>
    <row r="84" spans="1:23">
      <c r="A84" t="s">
        <v>7053</v>
      </c>
      <c r="B84" t="s">
        <v>3628</v>
      </c>
      <c r="C84" t="s">
        <v>317</v>
      </c>
      <c r="D84" t="s">
        <v>4686</v>
      </c>
      <c r="E84" t="s">
        <v>4687</v>
      </c>
      <c r="F84" t="s">
        <v>7071</v>
      </c>
      <c r="G84" t="s">
        <v>4761</v>
      </c>
      <c r="H84" t="s">
        <v>4761</v>
      </c>
      <c r="I84" t="s">
        <v>5564</v>
      </c>
      <c r="J84" t="s">
        <v>890</v>
      </c>
      <c r="K84" t="s">
        <v>198</v>
      </c>
      <c r="L84" t="s">
        <v>26</v>
      </c>
      <c r="M84" s="860">
        <v>39813</v>
      </c>
      <c r="N84" t="s">
        <v>7072</v>
      </c>
      <c r="Q84">
        <v>16108000</v>
      </c>
      <c r="R84">
        <v>15142080.705219999</v>
      </c>
      <c r="S84">
        <v>10670180.696830001</v>
      </c>
      <c r="T84">
        <v>66.241499235348897</v>
      </c>
      <c r="U84">
        <v>56.999999999999993</v>
      </c>
      <c r="V84" t="s">
        <v>20</v>
      </c>
      <c r="W84" t="s">
        <v>206</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A9A0D9-5545-8F4C-9C43-3CFBC048CC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36</vt:i4>
      </vt:variant>
      <vt:variant>
        <vt:lpstr>Plages nommées</vt:lpstr>
      </vt:variant>
      <vt:variant>
        <vt:i4>19</vt:i4>
      </vt:variant>
    </vt:vector>
  </HeadingPairs>
  <TitlesOfParts>
    <vt:vector size="55" baseType="lpstr">
      <vt:lpstr>liste</vt:lpstr>
      <vt:lpstr>Alger</vt:lpstr>
      <vt:lpstr>Feuil2</vt:lpstr>
      <vt:lpstr>béchar</vt:lpstr>
      <vt:lpstr>CHELEF</vt:lpstr>
      <vt:lpstr>ouargla</vt:lpstr>
      <vt:lpstr>Annaba</vt:lpstr>
      <vt:lpstr>Oran</vt:lpstr>
      <vt:lpstr>détail des opérations</vt:lpstr>
      <vt:lpstr>récap-wila </vt:lpstr>
      <vt:lpstr>ministère  </vt:lpstr>
      <vt:lpstr>DRB d'Annaba</vt:lpstr>
      <vt:lpstr>DRB d'Alger</vt:lpstr>
      <vt:lpstr>Code + Programmes</vt:lpstr>
      <vt:lpstr>Code + Portefeuilles</vt:lpstr>
      <vt:lpstr>Structure par Activité</vt:lpstr>
      <vt:lpstr>DRB de Chlef</vt:lpstr>
      <vt:lpstr>DRB d'Ouargla</vt:lpstr>
      <vt:lpstr>DRB de Bechar</vt:lpstr>
      <vt:lpstr>DRB d'Oran</vt:lpstr>
      <vt:lpstr>Situation DRBs</vt:lpstr>
      <vt:lpstr>Recap-Wil_Min</vt:lpstr>
      <vt:lpstr>Recap-Ministère</vt:lpstr>
      <vt:lpstr>Recap-Wilayas</vt:lpstr>
      <vt:lpstr>Code + Sous Programmes</vt:lpstr>
      <vt:lpstr>BD-GP</vt:lpstr>
      <vt:lpstr>récap-wila</vt:lpstr>
      <vt:lpstr>ministère</vt:lpstr>
      <vt:lpstr>NOUI-OP</vt:lpstr>
      <vt:lpstr>Wilayas</vt:lpstr>
      <vt:lpstr>Ministeries</vt:lpstr>
      <vt:lpstr>Portfolios</vt:lpstr>
      <vt:lpstr>Programs</vt:lpstr>
      <vt:lpstr>Operations</vt:lpstr>
      <vt:lpstr>Operations_Alger</vt:lpstr>
      <vt:lpstr>ALGER-DRB</vt:lpstr>
      <vt:lpstr>'BD-GP'!Impression_des_titres</vt:lpstr>
      <vt:lpstr>CHELEF!Impression_des_titres</vt:lpstr>
      <vt:lpstr>'détail des opérations'!Impression_des_titres</vt:lpstr>
      <vt:lpstr>Feuil2!Impression_des_titres</vt:lpstr>
      <vt:lpstr>ministère!Impression_des_titres</vt:lpstr>
      <vt:lpstr>'ministère  '!Impression_des_titres</vt:lpstr>
      <vt:lpstr>Oran!Impression_des_titres</vt:lpstr>
      <vt:lpstr>ouargla!Impression_des_titres</vt:lpstr>
      <vt:lpstr>'BD-GP'!résultat.DB_262</vt:lpstr>
      <vt:lpstr>'détail des opérations'!résultat.DB_262</vt:lpstr>
      <vt:lpstr>ouargla!résultat.DB_262</vt:lpstr>
      <vt:lpstr>Alger!Zone_d_impression</vt:lpstr>
      <vt:lpstr>'BD-GP'!Zone_d_impression</vt:lpstr>
      <vt:lpstr>CHELEF!Zone_d_impression</vt:lpstr>
      <vt:lpstr>'détail des opérations'!Zone_d_impression</vt:lpstr>
      <vt:lpstr>Feuil2!Zone_d_impression</vt:lpstr>
      <vt:lpstr>'ministère  '!Zone_d_impression</vt:lpstr>
      <vt:lpstr>Oran!Zone_d_impression</vt:lpstr>
      <vt:lpstr>ouargla!Zone_d_impression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AMARI Ali</dc:creator>
  <cp:lastModifiedBy>Free Djoe</cp:lastModifiedBy>
  <cp:lastPrinted>2025-04-20T11:50:32Z</cp:lastPrinted>
  <dcterms:created xsi:type="dcterms:W3CDTF">2025-04-03T17:34:49Z</dcterms:created>
  <dcterms:modified xsi:type="dcterms:W3CDTF">2025-05-06T15:34:29Z</dcterms:modified>
</cp:coreProperties>
</file>